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ctrlProps/ctrlProp4.xml" ContentType="application/vnd.ms-excel.controlproperti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trlProps/ctrlProp5.xml" ContentType="application/vnd.ms-excel.controlproperti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trlProps/ctrlProp6.xml" ContentType="application/vnd.ms-excel.controlpropertie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05"/>
  <workbookPr codeName="ThisWorkbook" hidePivotFieldList="1" defaultThemeVersion="124226"/>
  <xr:revisionPtr revIDLastSave="0" documentId="8_{D46EC6AE-384B-4DDD-9F09-11CB993545CF}" xr6:coauthVersionLast="47" xr6:coauthVersionMax="47" xr10:uidLastSave="{00000000-0000-0000-0000-000000000000}"/>
  <bookViews>
    <workbookView xWindow="630" yWindow="5790" windowWidth="20730" windowHeight="9120" tabRatio="912" xr2:uid="{00000000-000D-0000-FFFF-FFFF00000000}"/>
  </bookViews>
  <sheets>
    <sheet name="Guidance" sheetId="30" r:id="rId1"/>
    <sheet name="Contents" sheetId="26" r:id="rId2"/>
    <sheet name="ICD10 Codes" sheetId="28" r:id="rId3"/>
    <sheet name="Example" sheetId="25" r:id="rId4"/>
    <sheet name="Wales_CN" sheetId="17" r:id="rId5"/>
    <sheet name="Wales_HB" sheetId="10" r:id="rId6"/>
    <sheet name="Wales_LA" sheetId="12" r:id="rId7"/>
    <sheet name="Wales_USOA" sheetId="19" r:id="rId8"/>
    <sheet name="control" sheetId="8" state="hidden" r:id="rId9"/>
    <sheet name="Data_CN" sheetId="18" state="hidden" r:id="rId10"/>
    <sheet name="Data_HB" sheetId="11" state="hidden" r:id="rId11"/>
    <sheet name="Data_LA" sheetId="14" state="hidden" r:id="rId12"/>
    <sheet name="Data_USOA" sheetId="20" state="hidden" r:id="rId13"/>
    <sheet name="Data_AllCancers" sheetId="23" state="hidden" r:id="rId14"/>
  </sheets>
  <definedNames>
    <definedName name="_xlnm._FilterDatabase" localSheetId="1" hidden="1">Contents!$B$10:$C$10</definedName>
    <definedName name="_xlnm._FilterDatabase" localSheetId="13" hidden="1">Data_AllCancers!$A$4:$V$4</definedName>
    <definedName name="_xlnm._FilterDatabase" localSheetId="9" hidden="1">Data_CN!$A$4:$AH$4</definedName>
    <definedName name="_xlnm._FilterDatabase" localSheetId="10" hidden="1">Data_HB!$A$4:$AT$4</definedName>
    <definedName name="_xlnm._FilterDatabase" localSheetId="11" hidden="1">Data_LA!$A$4:$AN$4</definedName>
    <definedName name="_xlnm._FilterDatabase" localSheetId="12" hidden="1">Data_USOA!$A$4:$AN$5304</definedName>
    <definedName name="_xlnm.Print_Titles" localSheetId="4">Wales_CN!$B:$B</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8" l="1"/>
  <c r="B11" i="25" s="1"/>
  <c r="N26" i="8"/>
  <c r="B15" i="25" s="1"/>
  <c r="P8" i="8"/>
  <c r="B14" i="25" s="1"/>
  <c r="AA10" i="8" l="1"/>
  <c r="AA5" i="8"/>
  <c r="AA9" i="8"/>
  <c r="AA6" i="8"/>
  <c r="AA8" i="8"/>
  <c r="AA7" i="8"/>
  <c r="AA11" i="8"/>
  <c r="D13" i="25" s="1"/>
  <c r="B17" i="25"/>
  <c r="B16" i="25" l="1"/>
  <c r="J99" i="8" l="1"/>
  <c r="B14" i="19" s="1"/>
  <c r="H27" i="8"/>
  <c r="D7" i="8"/>
  <c r="F12" i="8"/>
  <c r="C100" i="12" l="1"/>
  <c r="K100" i="12"/>
  <c r="S100" i="12"/>
  <c r="C99" i="17"/>
  <c r="S99" i="17"/>
  <c r="K99" i="17"/>
  <c r="N98" i="12"/>
  <c r="C25" i="17"/>
  <c r="C101" i="10"/>
  <c r="S101" i="10"/>
  <c r="K101" i="10"/>
  <c r="Y47" i="19"/>
  <c r="U47" i="19"/>
  <c r="P47" i="19"/>
  <c r="L47" i="19"/>
  <c r="G47" i="19"/>
  <c r="C47" i="19"/>
  <c r="V46" i="19"/>
  <c r="Q46" i="19"/>
  <c r="M46" i="19"/>
  <c r="H46" i="19"/>
  <c r="D46" i="19"/>
  <c r="W45" i="19"/>
  <c r="S45" i="19"/>
  <c r="N45" i="19"/>
  <c r="I45" i="19"/>
  <c r="E45" i="19"/>
  <c r="X44" i="19"/>
  <c r="T44" i="19"/>
  <c r="O44" i="19"/>
  <c r="K44" i="19"/>
  <c r="F44" i="19"/>
  <c r="Y43" i="19"/>
  <c r="U43" i="19"/>
  <c r="P43" i="19"/>
  <c r="L43" i="19"/>
  <c r="G43" i="19"/>
  <c r="C43" i="19"/>
  <c r="V42" i="19"/>
  <c r="Q42" i="19"/>
  <c r="Q68" i="19" s="1"/>
  <c r="M42" i="19"/>
  <c r="H42" i="19"/>
  <c r="D42" i="19"/>
  <c r="W41" i="19"/>
  <c r="S41" i="19"/>
  <c r="N41" i="19"/>
  <c r="I41" i="19"/>
  <c r="E41" i="19"/>
  <c r="X40" i="19"/>
  <c r="T40" i="19"/>
  <c r="O40" i="19"/>
  <c r="K40" i="19"/>
  <c r="F40" i="19"/>
  <c r="Y39" i="19"/>
  <c r="U39" i="19"/>
  <c r="P39" i="19"/>
  <c r="L39" i="19"/>
  <c r="G39" i="19"/>
  <c r="C39" i="19"/>
  <c r="V38" i="19"/>
  <c r="Q38" i="19"/>
  <c r="M38" i="19"/>
  <c r="H38" i="19"/>
  <c r="D38" i="19"/>
  <c r="W37" i="19"/>
  <c r="S37" i="19"/>
  <c r="N37" i="19"/>
  <c r="I37" i="19"/>
  <c r="I63" i="19" s="1"/>
  <c r="E37" i="19"/>
  <c r="X36" i="19"/>
  <c r="T36" i="19"/>
  <c r="O36" i="19"/>
  <c r="K36" i="19"/>
  <c r="F36" i="19"/>
  <c r="Y35" i="19"/>
  <c r="U35" i="19"/>
  <c r="P35" i="19"/>
  <c r="L35" i="19"/>
  <c r="G35" i="19"/>
  <c r="C35" i="19"/>
  <c r="V34" i="19"/>
  <c r="Q34" i="19"/>
  <c r="M34" i="19"/>
  <c r="H34" i="19"/>
  <c r="D34" i="19"/>
  <c r="W33" i="19"/>
  <c r="S33" i="19"/>
  <c r="N33" i="19"/>
  <c r="I33" i="19"/>
  <c r="I59" i="19" s="1"/>
  <c r="E33" i="19"/>
  <c r="X32" i="19"/>
  <c r="T32" i="19"/>
  <c r="O32" i="19"/>
  <c r="K32" i="19"/>
  <c r="F32" i="19"/>
  <c r="Y31" i="19"/>
  <c r="U31" i="19"/>
  <c r="P31" i="19"/>
  <c r="L31" i="19"/>
  <c r="G31" i="19"/>
  <c r="C31" i="19"/>
  <c r="V30" i="19"/>
  <c r="Q30" i="19"/>
  <c r="M30" i="19"/>
  <c r="H30" i="19"/>
  <c r="D30" i="19"/>
  <c r="W29" i="19"/>
  <c r="S29" i="19"/>
  <c r="N29" i="19"/>
  <c r="I29" i="19"/>
  <c r="E29" i="19"/>
  <c r="X28" i="19"/>
  <c r="T28" i="19"/>
  <c r="O28" i="19"/>
  <c r="K28" i="19"/>
  <c r="F28" i="19"/>
  <c r="Y27" i="19"/>
  <c r="U27" i="19"/>
  <c r="P27" i="19"/>
  <c r="L27" i="19"/>
  <c r="G27" i="19"/>
  <c r="C27" i="19"/>
  <c r="V47" i="19"/>
  <c r="Q47" i="19"/>
  <c r="M47" i="19"/>
  <c r="H47" i="19"/>
  <c r="D47" i="19"/>
  <c r="W46" i="19"/>
  <c r="S46" i="19"/>
  <c r="N46" i="19"/>
  <c r="I46" i="19"/>
  <c r="E46" i="19"/>
  <c r="X45" i="19"/>
  <c r="T45" i="19"/>
  <c r="O45" i="19"/>
  <c r="K45" i="19"/>
  <c r="F45" i="19"/>
  <c r="Y44" i="19"/>
  <c r="U44" i="19"/>
  <c r="P44" i="19"/>
  <c r="L44" i="19"/>
  <c r="G44" i="19"/>
  <c r="C44" i="19"/>
  <c r="V43" i="19"/>
  <c r="Q43" i="19"/>
  <c r="M43" i="19"/>
  <c r="H43" i="19"/>
  <c r="D43" i="19"/>
  <c r="W42" i="19"/>
  <c r="S42" i="19"/>
  <c r="N42" i="19"/>
  <c r="I42" i="19"/>
  <c r="I68" i="19" s="1"/>
  <c r="E42" i="19"/>
  <c r="X41" i="19"/>
  <c r="T41" i="19"/>
  <c r="O41" i="19"/>
  <c r="K41" i="19"/>
  <c r="F41" i="19"/>
  <c r="Y40" i="19"/>
  <c r="U40" i="19"/>
  <c r="P40" i="19"/>
  <c r="L40" i="19"/>
  <c r="G40" i="19"/>
  <c r="C40" i="19"/>
  <c r="V39" i="19"/>
  <c r="Q39" i="19"/>
  <c r="M39" i="19"/>
  <c r="H39" i="19"/>
  <c r="D39" i="19"/>
  <c r="W38" i="19"/>
  <c r="S38" i="19"/>
  <c r="N38" i="19"/>
  <c r="I38" i="19"/>
  <c r="E38" i="19"/>
  <c r="X37" i="19"/>
  <c r="T37" i="19"/>
  <c r="O37" i="19"/>
  <c r="K37" i="19"/>
  <c r="F37" i="19"/>
  <c r="Y36" i="19"/>
  <c r="U36" i="19"/>
  <c r="P36" i="19"/>
  <c r="L36" i="19"/>
  <c r="G36" i="19"/>
  <c r="C36" i="19"/>
  <c r="V35" i="19"/>
  <c r="Q35" i="19"/>
  <c r="M35" i="19"/>
  <c r="H35" i="19"/>
  <c r="D35" i="19"/>
  <c r="W34" i="19"/>
  <c r="S34" i="19"/>
  <c r="N34" i="19"/>
  <c r="I34" i="19"/>
  <c r="E34" i="19"/>
  <c r="X33" i="19"/>
  <c r="T33" i="19"/>
  <c r="O33" i="19"/>
  <c r="K33" i="19"/>
  <c r="F33" i="19"/>
  <c r="Y32" i="19"/>
  <c r="U32" i="19"/>
  <c r="P32" i="19"/>
  <c r="L32" i="19"/>
  <c r="G32" i="19"/>
  <c r="C32" i="19"/>
  <c r="V31" i="19"/>
  <c r="Q31" i="19"/>
  <c r="Q57" i="19" s="1"/>
  <c r="M31" i="19"/>
  <c r="H31" i="19"/>
  <c r="D31" i="19"/>
  <c r="W30" i="19"/>
  <c r="S30" i="19"/>
  <c r="N30" i="19"/>
  <c r="I30" i="19"/>
  <c r="E30" i="19"/>
  <c r="X29" i="19"/>
  <c r="T29" i="19"/>
  <c r="O29" i="19"/>
  <c r="K29" i="19"/>
  <c r="F29" i="19"/>
  <c r="Y28" i="19"/>
  <c r="U28" i="19"/>
  <c r="P28" i="19"/>
  <c r="L28" i="19"/>
  <c r="G28" i="19"/>
  <c r="C28" i="19"/>
  <c r="V27" i="19"/>
  <c r="Q27" i="19"/>
  <c r="Q53" i="19" s="1"/>
  <c r="M27" i="19"/>
  <c r="H27" i="19"/>
  <c r="D27" i="19"/>
  <c r="W47" i="19"/>
  <c r="S47" i="19"/>
  <c r="N47" i="19"/>
  <c r="I47" i="19"/>
  <c r="I73" i="19" s="1"/>
  <c r="E47" i="19"/>
  <c r="X46" i="19"/>
  <c r="T46" i="19"/>
  <c r="O46" i="19"/>
  <c r="K46" i="19"/>
  <c r="F46" i="19"/>
  <c r="Y45" i="19"/>
  <c r="U45" i="19"/>
  <c r="P45" i="19"/>
  <c r="L45" i="19"/>
  <c r="G45" i="19"/>
  <c r="C45" i="19"/>
  <c r="V44" i="19"/>
  <c r="Q44" i="19"/>
  <c r="M44" i="19"/>
  <c r="H44" i="19"/>
  <c r="D44" i="19"/>
  <c r="W43" i="19"/>
  <c r="S43" i="19"/>
  <c r="N43" i="19"/>
  <c r="I43" i="19"/>
  <c r="I69" i="19" s="1"/>
  <c r="E43" i="19"/>
  <c r="X42" i="19"/>
  <c r="T42" i="19"/>
  <c r="O42" i="19"/>
  <c r="K42" i="19"/>
  <c r="F42" i="19"/>
  <c r="Y41" i="19"/>
  <c r="U41" i="19"/>
  <c r="P41" i="19"/>
  <c r="L41" i="19"/>
  <c r="O47" i="19"/>
  <c r="U46" i="19"/>
  <c r="C46" i="19"/>
  <c r="H45" i="19"/>
  <c r="N44" i="19"/>
  <c r="T43" i="19"/>
  <c r="Y42" i="19"/>
  <c r="G42" i="19"/>
  <c r="M41" i="19"/>
  <c r="C41" i="19"/>
  <c r="Q40" i="19"/>
  <c r="H40" i="19"/>
  <c r="W39" i="19"/>
  <c r="N39" i="19"/>
  <c r="E39" i="19"/>
  <c r="T38" i="19"/>
  <c r="K38" i="19"/>
  <c r="Y37" i="19"/>
  <c r="P37" i="19"/>
  <c r="G37" i="19"/>
  <c r="V36" i="19"/>
  <c r="M36" i="19"/>
  <c r="D36" i="19"/>
  <c r="S35" i="19"/>
  <c r="I35" i="19"/>
  <c r="X34" i="19"/>
  <c r="O34" i="19"/>
  <c r="F34" i="19"/>
  <c r="U33" i="19"/>
  <c r="L33" i="19"/>
  <c r="C33" i="19"/>
  <c r="Q32" i="19"/>
  <c r="Q58" i="19" s="1"/>
  <c r="H32" i="19"/>
  <c r="W31" i="19"/>
  <c r="N31" i="19"/>
  <c r="E31" i="19"/>
  <c r="T30" i="19"/>
  <c r="K30" i="19"/>
  <c r="Y29" i="19"/>
  <c r="P29" i="19"/>
  <c r="G29" i="19"/>
  <c r="V28" i="19"/>
  <c r="M28" i="19"/>
  <c r="D28" i="19"/>
  <c r="S27" i="19"/>
  <c r="I27" i="19"/>
  <c r="T47" i="19"/>
  <c r="Y46" i="19"/>
  <c r="G46" i="19"/>
  <c r="M45" i="19"/>
  <c r="S44" i="19"/>
  <c r="X43" i="19"/>
  <c r="F43" i="19"/>
  <c r="L42" i="19"/>
  <c r="Q41" i="19"/>
  <c r="D41" i="19"/>
  <c r="S40" i="19"/>
  <c r="I40" i="19"/>
  <c r="I66" i="19" s="1"/>
  <c r="X39" i="19"/>
  <c r="O39" i="19"/>
  <c r="F39" i="19"/>
  <c r="U38" i="19"/>
  <c r="L38" i="19"/>
  <c r="C38" i="19"/>
  <c r="Q37" i="19"/>
  <c r="Q63" i="19" s="1"/>
  <c r="H37" i="19"/>
  <c r="W36" i="19"/>
  <c r="N36" i="19"/>
  <c r="E36" i="19"/>
  <c r="T35" i="19"/>
  <c r="K35" i="19"/>
  <c r="Y34" i="19"/>
  <c r="P34" i="19"/>
  <c r="G34" i="19"/>
  <c r="V33" i="19"/>
  <c r="M33" i="19"/>
  <c r="D33" i="19"/>
  <c r="S32" i="19"/>
  <c r="I32" i="19"/>
  <c r="X31" i="19"/>
  <c r="O31" i="19"/>
  <c r="F31" i="19"/>
  <c r="U30" i="19"/>
  <c r="L30" i="19"/>
  <c r="C30" i="19"/>
  <c r="Q29" i="19"/>
  <c r="H29" i="19"/>
  <c r="W28" i="19"/>
  <c r="N28" i="19"/>
  <c r="E28" i="19"/>
  <c r="T27" i="19"/>
  <c r="K27" i="19"/>
  <c r="X47" i="19"/>
  <c r="F47" i="19"/>
  <c r="L46" i="19"/>
  <c r="Q45" i="19"/>
  <c r="Q71" i="19" s="1"/>
  <c r="W44" i="19"/>
  <c r="E44" i="19"/>
  <c r="K43" i="19"/>
  <c r="P42" i="19"/>
  <c r="V41" i="19"/>
  <c r="G41" i="19"/>
  <c r="V40" i="19"/>
  <c r="M40" i="19"/>
  <c r="D40" i="19"/>
  <c r="S39" i="19"/>
  <c r="I39" i="19"/>
  <c r="X38" i="19"/>
  <c r="O38" i="19"/>
  <c r="F38" i="19"/>
  <c r="U37" i="19"/>
  <c r="L37" i="19"/>
  <c r="C37" i="19"/>
  <c r="Q36" i="19"/>
  <c r="Q62" i="19" s="1"/>
  <c r="H36" i="19"/>
  <c r="W35" i="19"/>
  <c r="N35" i="19"/>
  <c r="E35" i="19"/>
  <c r="T34" i="19"/>
  <c r="K34" i="19"/>
  <c r="Y33" i="19"/>
  <c r="P33" i="19"/>
  <c r="G33" i="19"/>
  <c r="V32" i="19"/>
  <c r="M32" i="19"/>
  <c r="D32" i="19"/>
  <c r="S31" i="19"/>
  <c r="I31" i="19"/>
  <c r="I57" i="19" s="1"/>
  <c r="X30" i="19"/>
  <c r="O30" i="19"/>
  <c r="F30" i="19"/>
  <c r="U29" i="19"/>
  <c r="L29" i="19"/>
  <c r="C29" i="19"/>
  <c r="Q28" i="19"/>
  <c r="Q54" i="19" s="1"/>
  <c r="H28" i="19"/>
  <c r="W27" i="19"/>
  <c r="N27" i="19"/>
  <c r="E27" i="19"/>
  <c r="K47" i="19"/>
  <c r="P46" i="19"/>
  <c r="P72" i="19" s="1"/>
  <c r="V45" i="19"/>
  <c r="D45" i="19"/>
  <c r="I44" i="19"/>
  <c r="O43" i="19"/>
  <c r="U42" i="19"/>
  <c r="C42" i="19"/>
  <c r="H41" i="19"/>
  <c r="W40" i="19"/>
  <c r="N40" i="19"/>
  <c r="E40" i="19"/>
  <c r="T39" i="19"/>
  <c r="K39" i="19"/>
  <c r="Y38" i="19"/>
  <c r="P38" i="19"/>
  <c r="G38" i="19"/>
  <c r="V37" i="19"/>
  <c r="M37" i="19"/>
  <c r="D37" i="19"/>
  <c r="S36" i="19"/>
  <c r="I36" i="19"/>
  <c r="I62" i="19" s="1"/>
  <c r="X35" i="19"/>
  <c r="O35" i="19"/>
  <c r="F35" i="19"/>
  <c r="U34" i="19"/>
  <c r="L34" i="19"/>
  <c r="L60" i="19" s="1"/>
  <c r="C34" i="19"/>
  <c r="Q33" i="19"/>
  <c r="Q59" i="19" s="1"/>
  <c r="H33" i="19"/>
  <c r="W32" i="19"/>
  <c r="N32" i="19"/>
  <c r="E32" i="19"/>
  <c r="T31" i="19"/>
  <c r="K31" i="19"/>
  <c r="Y30" i="19"/>
  <c r="P30" i="19"/>
  <c r="G30" i="19"/>
  <c r="V29" i="19"/>
  <c r="M29" i="19"/>
  <c r="D29" i="19"/>
  <c r="S28" i="19"/>
  <c r="I28" i="19"/>
  <c r="X27" i="19"/>
  <c r="O27" i="19"/>
  <c r="F27" i="19"/>
  <c r="S101" i="19"/>
  <c r="C101" i="19"/>
  <c r="K101" i="19"/>
  <c r="L87" i="12"/>
  <c r="P78" i="12"/>
  <c r="U90" i="12"/>
  <c r="C83" i="12"/>
  <c r="P95" i="12"/>
  <c r="U86" i="12"/>
  <c r="Y98" i="12"/>
  <c r="D84" i="12"/>
  <c r="F90" i="12"/>
  <c r="H96" i="12"/>
  <c r="K81" i="12"/>
  <c r="M87" i="12"/>
  <c r="O93" i="12"/>
  <c r="W85" i="12"/>
  <c r="D98" i="12"/>
  <c r="K95" i="12"/>
  <c r="Y87" i="12"/>
  <c r="F79" i="12"/>
  <c r="K91" i="12"/>
  <c r="H80" i="12"/>
  <c r="K86" i="12"/>
  <c r="M92" i="12"/>
  <c r="O98" i="12"/>
  <c r="Q83" i="12"/>
  <c r="T89" i="12"/>
  <c r="W98" i="12"/>
  <c r="H78" i="12"/>
  <c r="K84" i="12"/>
  <c r="M90" i="12"/>
  <c r="O96" i="12"/>
  <c r="Q81" i="12"/>
  <c r="T87" i="12"/>
  <c r="V93" i="12"/>
  <c r="P79" i="12"/>
  <c r="M86" i="12"/>
  <c r="O92" i="12"/>
  <c r="Q98" i="12"/>
  <c r="T83" i="12"/>
  <c r="V89" i="12"/>
  <c r="X95" i="12"/>
  <c r="N79" i="12"/>
  <c r="O82" i="12"/>
  <c r="P85" i="12"/>
  <c r="Q88" i="12"/>
  <c r="S91" i="12"/>
  <c r="T94" i="12"/>
  <c r="U97" i="12"/>
  <c r="V79" i="12"/>
  <c r="W82" i="12"/>
  <c r="X85" i="12"/>
  <c r="Y88" i="12"/>
  <c r="C92" i="12"/>
  <c r="D95" i="12"/>
  <c r="E98" i="12"/>
  <c r="I81" i="12"/>
  <c r="N93" i="12"/>
  <c r="S84" i="12"/>
  <c r="W96" i="12"/>
  <c r="N89" i="12"/>
  <c r="S80" i="12"/>
  <c r="W92" i="12"/>
  <c r="C81" i="12"/>
  <c r="E87" i="12"/>
  <c r="G93" i="12"/>
  <c r="I78" i="12"/>
  <c r="L84" i="12"/>
  <c r="N90" i="12"/>
  <c r="P96" i="12"/>
  <c r="U79" i="12"/>
  <c r="Y91" i="12"/>
  <c r="F83" i="12"/>
  <c r="H89" i="12"/>
  <c r="N81" i="12"/>
  <c r="D94" i="12"/>
  <c r="H85" i="12"/>
  <c r="M97" i="12"/>
  <c r="I83" i="12"/>
  <c r="L89" i="12"/>
  <c r="N95" i="12"/>
  <c r="P80" i="12"/>
  <c r="S86" i="12"/>
  <c r="U92" i="12"/>
  <c r="V95" i="12"/>
  <c r="M78" i="12"/>
  <c r="V82" i="12"/>
  <c r="X88" i="12"/>
  <c r="C95" i="12"/>
  <c r="E80" i="12"/>
  <c r="G86" i="12"/>
  <c r="I92" i="12"/>
  <c r="L98" i="12"/>
  <c r="X84" i="12"/>
  <c r="C91" i="12"/>
  <c r="E97" i="12"/>
  <c r="G82" i="12"/>
  <c r="I88" i="12"/>
  <c r="L94" i="12"/>
  <c r="T78" i="12"/>
  <c r="U81" i="12"/>
  <c r="V84" i="12"/>
  <c r="W87" i="12"/>
  <c r="X90" i="12"/>
  <c r="Y93" i="12"/>
  <c r="C97" i="12"/>
  <c r="D79" i="12"/>
  <c r="E82" i="12"/>
  <c r="F85" i="12"/>
  <c r="G88" i="12"/>
  <c r="H91" i="12"/>
  <c r="I94" i="12"/>
  <c r="K97" i="12"/>
  <c r="S22" i="17"/>
  <c r="K48" i="17"/>
  <c r="C22" i="17"/>
  <c r="S15" i="17"/>
  <c r="K74" i="17"/>
  <c r="C15" i="17"/>
  <c r="S48" i="17"/>
  <c r="K22" i="17"/>
  <c r="C48" i="17"/>
  <c r="S74" i="17"/>
  <c r="K15" i="17"/>
  <c r="C74" i="17"/>
  <c r="L79" i="12"/>
  <c r="M82" i="12"/>
  <c r="N85" i="12"/>
  <c r="O88" i="12"/>
  <c r="P91" i="12"/>
  <c r="Q94" i="12"/>
  <c r="G78" i="12"/>
  <c r="H81" i="12"/>
  <c r="I84" i="12"/>
  <c r="K87" i="12"/>
  <c r="W88" i="12"/>
  <c r="X91" i="12"/>
  <c r="N96" i="12"/>
  <c r="V78" i="12"/>
  <c r="Q82" i="12"/>
  <c r="D86" i="12"/>
  <c r="E89" i="12"/>
  <c r="F92" i="12"/>
  <c r="G95" i="12"/>
  <c r="T96" i="12"/>
  <c r="U78" i="12"/>
  <c r="K83" i="12"/>
  <c r="L86" i="12"/>
  <c r="M89" i="12"/>
  <c r="N92" i="12"/>
  <c r="O95" i="12"/>
  <c r="P98" i="12"/>
  <c r="I79" i="12"/>
  <c r="P81" i="12"/>
  <c r="E83" i="12"/>
  <c r="Q84" i="12"/>
  <c r="F86" i="12"/>
  <c r="S87" i="12"/>
  <c r="G89" i="12"/>
  <c r="T90" i="12"/>
  <c r="H92" i="12"/>
  <c r="O94" i="12"/>
  <c r="D96" i="12"/>
  <c r="P97" i="12"/>
  <c r="E78" i="12"/>
  <c r="Q79" i="12"/>
  <c r="F81" i="12"/>
  <c r="S82" i="12"/>
  <c r="G84" i="12"/>
  <c r="T85" i="12"/>
  <c r="H87" i="12"/>
  <c r="O89" i="12"/>
  <c r="D91" i="12"/>
  <c r="P92" i="12"/>
  <c r="E94" i="12"/>
  <c r="Q95" i="12"/>
  <c r="L96" i="12"/>
  <c r="S98" i="12"/>
  <c r="Y79" i="12"/>
  <c r="C79" i="12"/>
  <c r="O80" i="12"/>
  <c r="D82" i="12"/>
  <c r="P83" i="12"/>
  <c r="E85" i="12"/>
  <c r="Q86" i="12"/>
  <c r="F88" i="12"/>
  <c r="S89" i="12"/>
  <c r="G91" i="12"/>
  <c r="T92" i="12"/>
  <c r="H94" i="12"/>
  <c r="U95" i="12"/>
  <c r="I97" i="12"/>
  <c r="V98" i="12"/>
  <c r="K79" i="12"/>
  <c r="W80" i="12"/>
  <c r="L82" i="12"/>
  <c r="X83" i="12"/>
  <c r="M85" i="12"/>
  <c r="Y86" i="12"/>
  <c r="N88" i="12"/>
  <c r="C90" i="12"/>
  <c r="O91" i="12"/>
  <c r="D93" i="12"/>
  <c r="P94" i="12"/>
  <c r="E96" i="12"/>
  <c r="Q97" i="12"/>
  <c r="D78" i="12"/>
  <c r="T80" i="12"/>
  <c r="H82" i="12"/>
  <c r="F84" i="12"/>
  <c r="S85" i="12"/>
  <c r="G87" i="12"/>
  <c r="T88" i="12"/>
  <c r="H90" i="12"/>
  <c r="U91" i="12"/>
  <c r="I93" i="12"/>
  <c r="V94" i="12"/>
  <c r="K96" i="12"/>
  <c r="W97" i="12"/>
  <c r="L78" i="12"/>
  <c r="X79" i="12"/>
  <c r="M81" i="12"/>
  <c r="Y82" i="12"/>
  <c r="N84" i="12"/>
  <c r="C86" i="12"/>
  <c r="O87" i="12"/>
  <c r="D89" i="12"/>
  <c r="P90" i="12"/>
  <c r="E92" i="12"/>
  <c r="Q93" i="12"/>
  <c r="F95" i="12"/>
  <c r="S96" i="12"/>
  <c r="G98" i="12"/>
  <c r="K78" i="12"/>
  <c r="E79" i="12"/>
  <c r="W79" i="12"/>
  <c r="Q80" i="12"/>
  <c r="L81" i="12"/>
  <c r="F82" i="12"/>
  <c r="X82" i="12"/>
  <c r="S83" i="12"/>
  <c r="M84" i="12"/>
  <c r="G85" i="12"/>
  <c r="Y85" i="12"/>
  <c r="T86" i="12"/>
  <c r="N87" i="12"/>
  <c r="H88" i="12"/>
  <c r="C89" i="12"/>
  <c r="U89" i="12"/>
  <c r="O90" i="12"/>
  <c r="I91" i="12"/>
  <c r="D92" i="12"/>
  <c r="V92" i="12"/>
  <c r="P93" i="12"/>
  <c r="K94" i="12"/>
  <c r="E95" i="12"/>
  <c r="W95" i="12"/>
  <c r="Q96" i="12"/>
  <c r="L97" i="12"/>
  <c r="F98" i="12"/>
  <c r="X98" i="12"/>
  <c r="S78" i="12"/>
  <c r="M79" i="12"/>
  <c r="G80" i="12"/>
  <c r="Y80" i="12"/>
  <c r="T81" i="12"/>
  <c r="N82" i="12"/>
  <c r="H83" i="12"/>
  <c r="C84" i="12"/>
  <c r="U84" i="12"/>
  <c r="O85" i="12"/>
  <c r="I86" i="12"/>
  <c r="D87" i="12"/>
  <c r="V87" i="12"/>
  <c r="P88" i="12"/>
  <c r="K89" i="12"/>
  <c r="E90" i="12"/>
  <c r="W90" i="12"/>
  <c r="Q91" i="12"/>
  <c r="L92" i="12"/>
  <c r="F93" i="12"/>
  <c r="X93" i="12"/>
  <c r="S94" i="12"/>
  <c r="M95" i="12"/>
  <c r="G96" i="12"/>
  <c r="Y96" i="12"/>
  <c r="T97" i="12"/>
  <c r="S23" i="12"/>
  <c r="K49" i="12"/>
  <c r="C23" i="12"/>
  <c r="Q42" i="12"/>
  <c r="M42" i="12"/>
  <c r="Q40" i="12"/>
  <c r="Q66" i="12" s="1"/>
  <c r="M40" i="12"/>
  <c r="P39" i="12"/>
  <c r="L39" i="12"/>
  <c r="O38" i="12"/>
  <c r="K38" i="12"/>
  <c r="N37" i="12"/>
  <c r="Q36" i="12"/>
  <c r="Q62" i="12" s="1"/>
  <c r="M36" i="12"/>
  <c r="P35" i="12"/>
  <c r="L35" i="12"/>
  <c r="O34" i="12"/>
  <c r="K34" i="12"/>
  <c r="N33" i="12"/>
  <c r="Q32" i="12"/>
  <c r="M32" i="12"/>
  <c r="K27" i="12"/>
  <c r="S16" i="12"/>
  <c r="K75" i="12"/>
  <c r="C16" i="12"/>
  <c r="P42" i="12"/>
  <c r="L42" i="12"/>
  <c r="P40" i="12"/>
  <c r="L40" i="12"/>
  <c r="O39" i="12"/>
  <c r="K39" i="12"/>
  <c r="N38" i="12"/>
  <c r="Q37" i="12"/>
  <c r="M37" i="12"/>
  <c r="P36" i="12"/>
  <c r="L36" i="12"/>
  <c r="O35" i="12"/>
  <c r="K35" i="12"/>
  <c r="N34" i="12"/>
  <c r="Q33" i="12"/>
  <c r="M33" i="12"/>
  <c r="P32" i="12"/>
  <c r="L32" i="12"/>
  <c r="K26" i="12"/>
  <c r="S49" i="12"/>
  <c r="K23" i="12"/>
  <c r="C49" i="12"/>
  <c r="K43" i="12"/>
  <c r="N42" i="12"/>
  <c r="K41" i="12"/>
  <c r="N40" i="12"/>
  <c r="Q39" i="12"/>
  <c r="M39" i="12"/>
  <c r="P38" i="12"/>
  <c r="L38" i="12"/>
  <c r="O37" i="12"/>
  <c r="K37" i="12"/>
  <c r="N36" i="12"/>
  <c r="Q35" i="12"/>
  <c r="M35" i="12"/>
  <c r="P34" i="12"/>
  <c r="L34" i="12"/>
  <c r="O33" i="12"/>
  <c r="K33" i="12"/>
  <c r="N32" i="12"/>
  <c r="K28" i="12"/>
  <c r="S75" i="12"/>
  <c r="K16" i="12"/>
  <c r="C75" i="12"/>
  <c r="K45" i="12"/>
  <c r="O42" i="12"/>
  <c r="K42" i="12"/>
  <c r="O40" i="12"/>
  <c r="K40" i="12"/>
  <c r="N39" i="12"/>
  <c r="Q38" i="12"/>
  <c r="M38" i="12"/>
  <c r="P37" i="12"/>
  <c r="L37" i="12"/>
  <c r="O36" i="12"/>
  <c r="K36" i="12"/>
  <c r="K62" i="12" s="1"/>
  <c r="N35" i="12"/>
  <c r="Q34" i="12"/>
  <c r="M34" i="12"/>
  <c r="P33" i="12"/>
  <c r="L33" i="12"/>
  <c r="O32" i="12"/>
  <c r="K32" i="12"/>
  <c r="Q19" i="12"/>
  <c r="M19" i="12"/>
  <c r="H19" i="12"/>
  <c r="D19" i="12"/>
  <c r="N19" i="12"/>
  <c r="I19" i="12"/>
  <c r="E19" i="12"/>
  <c r="O19" i="12"/>
  <c r="K19" i="12"/>
  <c r="F19" i="12"/>
  <c r="P19" i="12"/>
  <c r="L19" i="12"/>
  <c r="G19" i="12"/>
  <c r="C19" i="12"/>
  <c r="T20" i="12"/>
  <c r="N20" i="12"/>
  <c r="Q20" i="12"/>
  <c r="U20" i="12"/>
  <c r="C20" i="12"/>
  <c r="F20" i="12"/>
  <c r="S20" i="12"/>
  <c r="K20" i="12"/>
  <c r="L20" i="12"/>
  <c r="Y20" i="12"/>
  <c r="V20" i="12"/>
  <c r="I20" i="12"/>
  <c r="X20" i="12"/>
  <c r="G20" i="12"/>
  <c r="H20" i="12"/>
  <c r="D20" i="12"/>
  <c r="P20" i="12"/>
  <c r="O20" i="12"/>
  <c r="E20" i="12"/>
  <c r="M20" i="12"/>
  <c r="W20" i="12"/>
  <c r="I46" i="12"/>
  <c r="O45" i="12"/>
  <c r="P44" i="12"/>
  <c r="V43" i="12"/>
  <c r="D43" i="12"/>
  <c r="E42" i="12"/>
  <c r="F41" i="12"/>
  <c r="C40" i="12"/>
  <c r="W38" i="12"/>
  <c r="X37" i="12"/>
  <c r="U36" i="12"/>
  <c r="H35" i="12"/>
  <c r="I34" i="12"/>
  <c r="F33" i="12"/>
  <c r="C32" i="12"/>
  <c r="H31" i="12"/>
  <c r="N30" i="12"/>
  <c r="T29" i="12"/>
  <c r="Y28" i="12"/>
  <c r="G28" i="12"/>
  <c r="M27" i="12"/>
  <c r="S26" i="12"/>
  <c r="Y46" i="12"/>
  <c r="G46" i="12"/>
  <c r="M45" i="12"/>
  <c r="S44" i="12"/>
  <c r="X43" i="12"/>
  <c r="Y42" i="12"/>
  <c r="V41" i="12"/>
  <c r="D41" i="12"/>
  <c r="E40" i="12"/>
  <c r="Y38" i="12"/>
  <c r="V37" i="12"/>
  <c r="S36" i="12"/>
  <c r="T35" i="12"/>
  <c r="G34" i="12"/>
  <c r="D33" i="12"/>
  <c r="E32" i="12"/>
  <c r="K31" i="12"/>
  <c r="P30" i="12"/>
  <c r="V29" i="12"/>
  <c r="D29" i="12"/>
  <c r="I28" i="12"/>
  <c r="O27" i="12"/>
  <c r="P26" i="12"/>
  <c r="T46" i="12"/>
  <c r="I45" i="12"/>
  <c r="I71" i="12" s="1"/>
  <c r="U43" i="12"/>
  <c r="H42" i="12"/>
  <c r="V40" i="12"/>
  <c r="Y37" i="12"/>
  <c r="G35" i="12"/>
  <c r="V32" i="12"/>
  <c r="V30" i="12"/>
  <c r="I29" i="12"/>
  <c r="I55" i="12" s="1"/>
  <c r="U27" i="12"/>
  <c r="X46" i="12"/>
  <c r="L45" i="12"/>
  <c r="Y43" i="12"/>
  <c r="D42" i="12"/>
  <c r="U39" i="12"/>
  <c r="C37" i="12"/>
  <c r="F34" i="12"/>
  <c r="U31" i="12"/>
  <c r="H30" i="12"/>
  <c r="T28" i="12"/>
  <c r="X26" i="12"/>
  <c r="N45" i="12"/>
  <c r="T40" i="12"/>
  <c r="T36" i="12"/>
  <c r="T32" i="12"/>
  <c r="Y29" i="12"/>
  <c r="G27" i="12"/>
  <c r="C45" i="12"/>
  <c r="F42" i="12"/>
  <c r="I39" i="12"/>
  <c r="I35" i="12"/>
  <c r="X30" i="12"/>
  <c r="D28" i="12"/>
  <c r="W45" i="12"/>
  <c r="C43" i="12"/>
  <c r="T38" i="12"/>
  <c r="T34" i="12"/>
  <c r="E31" i="12"/>
  <c r="H28" i="12"/>
  <c r="V46" i="12"/>
  <c r="G43" i="12"/>
  <c r="X38" i="12"/>
  <c r="X34" i="12"/>
  <c r="I31" i="12"/>
  <c r="I57" i="12" s="1"/>
  <c r="S27" i="12"/>
  <c r="X45" i="12"/>
  <c r="E30" i="12"/>
  <c r="V27" i="12"/>
  <c r="I26" i="12"/>
  <c r="D45" i="12"/>
  <c r="O43" i="12"/>
  <c r="M41" i="12"/>
  <c r="T39" i="12"/>
  <c r="D37" i="12"/>
  <c r="V33" i="12"/>
  <c r="T31" i="12"/>
  <c r="M29" i="12"/>
  <c r="Y26" i="12"/>
  <c r="Y45" i="12"/>
  <c r="E43" i="12"/>
  <c r="G39" i="12"/>
  <c r="Y33" i="12"/>
  <c r="D30" i="12"/>
  <c r="E27" i="12"/>
  <c r="I43" i="12"/>
  <c r="I69" i="12" s="1"/>
  <c r="U35" i="12"/>
  <c r="C31" i="12"/>
  <c r="P27" i="12"/>
  <c r="D44" i="12"/>
  <c r="E35" i="12"/>
  <c r="M28" i="12"/>
  <c r="X40" i="12"/>
  <c r="X32" i="12"/>
  <c r="D26" i="12"/>
  <c r="E41" i="12"/>
  <c r="E33" i="12"/>
  <c r="V26" i="12"/>
  <c r="I41" i="12"/>
  <c r="I33" i="12"/>
  <c r="I59" i="12" s="1"/>
  <c r="E46" i="12"/>
  <c r="S38" i="12"/>
  <c r="D35" i="12"/>
  <c r="Y32" i="12"/>
  <c r="D31" i="12"/>
  <c r="O29" i="12"/>
  <c r="C28" i="12"/>
  <c r="N26" i="12"/>
  <c r="C46" i="12"/>
  <c r="H45" i="12"/>
  <c r="T43" i="12"/>
  <c r="U42" i="12"/>
  <c r="W40" i="12"/>
  <c r="U38" i="12"/>
  <c r="I36" i="12"/>
  <c r="C34" i="12"/>
  <c r="X31" i="12"/>
  <c r="L30" i="12"/>
  <c r="W28" i="12"/>
  <c r="F27" i="12"/>
  <c r="K46" i="12"/>
  <c r="L43" i="12"/>
  <c r="G37" i="12"/>
  <c r="M30" i="12"/>
  <c r="O46" i="12"/>
  <c r="C39" i="12"/>
  <c r="W29" i="12"/>
  <c r="O26" i="12"/>
  <c r="H36" i="12"/>
  <c r="M26" i="12"/>
  <c r="L41" i="12"/>
  <c r="F30" i="12"/>
  <c r="G45" i="12"/>
  <c r="H34" i="12"/>
  <c r="N27" i="12"/>
  <c r="U41" i="12"/>
  <c r="O30" i="12"/>
  <c r="N46" i="12"/>
  <c r="T45" i="12"/>
  <c r="U44" i="12"/>
  <c r="C44" i="12"/>
  <c r="H43" i="12"/>
  <c r="I42" i="12"/>
  <c r="O41" i="12"/>
  <c r="G40" i="12"/>
  <c r="D39" i="12"/>
  <c r="E38" i="12"/>
  <c r="Y36" i="12"/>
  <c r="V35" i="12"/>
  <c r="S34" i="12"/>
  <c r="T33" i="12"/>
  <c r="G32" i="12"/>
  <c r="M31" i="12"/>
  <c r="S30" i="12"/>
  <c r="X29" i="12"/>
  <c r="F29" i="12"/>
  <c r="L28" i="12"/>
  <c r="Q27" i="12"/>
  <c r="W26" i="12"/>
  <c r="E26" i="12"/>
  <c r="L46" i="12"/>
  <c r="Q45" i="12"/>
  <c r="Q71" i="12" s="1"/>
  <c r="W44" i="12"/>
  <c r="E44" i="12"/>
  <c r="F43" i="12"/>
  <c r="C42" i="12"/>
  <c r="H41" i="12"/>
  <c r="H67" i="12" s="1"/>
  <c r="I40" i="12"/>
  <c r="I66" i="12" s="1"/>
  <c r="F39" i="12"/>
  <c r="C38" i="12"/>
  <c r="W36" i="12"/>
  <c r="X35" i="12"/>
  <c r="U34" i="12"/>
  <c r="H33" i="12"/>
  <c r="I32" i="12"/>
  <c r="O31" i="12"/>
  <c r="U30" i="12"/>
  <c r="C30" i="12"/>
  <c r="H29" i="12"/>
  <c r="N28" i="12"/>
  <c r="T27" i="12"/>
  <c r="U26" i="12"/>
  <c r="C26" i="12"/>
  <c r="P45" i="12"/>
  <c r="F44" i="12"/>
  <c r="T42" i="12"/>
  <c r="G41" i="12"/>
  <c r="V38" i="12"/>
  <c r="Y35" i="12"/>
  <c r="G33" i="12"/>
  <c r="G31" i="12"/>
  <c r="S29" i="12"/>
  <c r="F28" i="12"/>
  <c r="T26" i="12"/>
  <c r="U45" i="12"/>
  <c r="K44" i="12"/>
  <c r="X42" i="12"/>
  <c r="F40" i="12"/>
  <c r="U37" i="12"/>
  <c r="C35" i="12"/>
  <c r="F32" i="12"/>
  <c r="Q30" i="12"/>
  <c r="Q56" i="12" s="1"/>
  <c r="E29" i="12"/>
  <c r="I27" i="12"/>
  <c r="I53" i="12" s="1"/>
  <c r="H46" i="12"/>
  <c r="H72" i="12" s="1"/>
  <c r="Y41" i="12"/>
  <c r="W37" i="12"/>
  <c r="W33" i="12"/>
  <c r="T30" i="12"/>
  <c r="W27" i="12"/>
  <c r="S45" i="12"/>
  <c r="V42" i="12"/>
  <c r="S39" i="12"/>
  <c r="S35" i="12"/>
  <c r="S31" i="12"/>
  <c r="Q28" i="12"/>
  <c r="N54" i="12" s="1"/>
  <c r="Q46" i="12"/>
  <c r="Q72" i="12" s="1"/>
  <c r="S43" i="12"/>
  <c r="W39" i="12"/>
  <c r="W35" i="12"/>
  <c r="W31" i="12"/>
  <c r="V28" i="12"/>
  <c r="H26" i="12"/>
  <c r="W43" i="12"/>
  <c r="D40" i="12"/>
  <c r="D36" i="12"/>
  <c r="D32" i="12"/>
  <c r="C29" i="12"/>
  <c r="S46" i="12"/>
  <c r="Y44" i="12"/>
  <c r="G44" i="12"/>
  <c r="M43" i="12"/>
  <c r="S42" i="12"/>
  <c r="T41" i="12"/>
  <c r="U40" i="12"/>
  <c r="H39" i="12"/>
  <c r="I38" i="12"/>
  <c r="I64" i="12" s="1"/>
  <c r="F37" i="12"/>
  <c r="C36" i="12"/>
  <c r="W34" i="12"/>
  <c r="X33" i="12"/>
  <c r="U32" i="12"/>
  <c r="Q31" i="12"/>
  <c r="Q57" i="12" s="1"/>
  <c r="W30" i="12"/>
  <c r="K29" i="12"/>
  <c r="P28" i="12"/>
  <c r="D27" i="12"/>
  <c r="P46" i="12"/>
  <c r="V45" i="12"/>
  <c r="I44" i="12"/>
  <c r="I70" i="12" s="1"/>
  <c r="G42" i="12"/>
  <c r="G68" i="12" s="1"/>
  <c r="S40" i="12"/>
  <c r="G38" i="12"/>
  <c r="G64" i="12" s="1"/>
  <c r="E36" i="12"/>
  <c r="Y34" i="12"/>
  <c r="S32" i="12"/>
  <c r="Y30" i="12"/>
  <c r="G30" i="12"/>
  <c r="S28" i="12"/>
  <c r="X27" i="12"/>
  <c r="G26" i="12"/>
  <c r="O44" i="12"/>
  <c r="N41" i="12"/>
  <c r="V36" i="12"/>
  <c r="P31" i="12"/>
  <c r="P57" i="12" s="1"/>
  <c r="O28" i="12"/>
  <c r="F46" i="12"/>
  <c r="T44" i="12"/>
  <c r="C41" i="12"/>
  <c r="F38" i="12"/>
  <c r="C33" i="12"/>
  <c r="N29" i="12"/>
  <c r="F26" i="12"/>
  <c r="E39" i="12"/>
  <c r="N31" i="12"/>
  <c r="M46" i="12"/>
  <c r="N43" i="12"/>
  <c r="X36" i="12"/>
  <c r="L29" i="12"/>
  <c r="M44" i="12"/>
  <c r="E37" i="12"/>
  <c r="P29" i="12"/>
  <c r="Q44" i="12"/>
  <c r="Q70" i="12" s="1"/>
  <c r="I37" i="12"/>
  <c r="I63" i="12" s="1"/>
  <c r="U29" i="12"/>
  <c r="W46" i="12"/>
  <c r="F45" i="12"/>
  <c r="L44" i="12"/>
  <c r="Q43" i="12"/>
  <c r="Q69" i="12" s="1"/>
  <c r="W42" i="12"/>
  <c r="X41" i="12"/>
  <c r="Y40" i="12"/>
  <c r="V39" i="12"/>
  <c r="T37" i="12"/>
  <c r="G36" i="12"/>
  <c r="E34" i="12"/>
  <c r="V31" i="12"/>
  <c r="I30" i="12"/>
  <c r="U28" i="12"/>
  <c r="H27" i="12"/>
  <c r="U46" i="12"/>
  <c r="N44" i="12"/>
  <c r="Q41" i="12"/>
  <c r="X39" i="12"/>
  <c r="H37" i="12"/>
  <c r="F35" i="12"/>
  <c r="W32" i="12"/>
  <c r="F31" i="12"/>
  <c r="Q29" i="12"/>
  <c r="Q55" i="12" s="1"/>
  <c r="E28" i="12"/>
  <c r="L26" i="12"/>
  <c r="X44" i="12"/>
  <c r="W41" i="12"/>
  <c r="Y39" i="12"/>
  <c r="V34" i="12"/>
  <c r="Y31" i="12"/>
  <c r="X28" i="12"/>
  <c r="L27" i="12"/>
  <c r="E45" i="12"/>
  <c r="P43" i="12"/>
  <c r="S41" i="12"/>
  <c r="F36" i="12"/>
  <c r="U33" i="12"/>
  <c r="L31" i="12"/>
  <c r="Y27" i="12"/>
  <c r="V44" i="12"/>
  <c r="H40" i="12"/>
  <c r="H32" i="12"/>
  <c r="G29" i="12"/>
  <c r="H44" i="12"/>
  <c r="H70" i="12" s="1"/>
  <c r="D38" i="12"/>
  <c r="D34" i="12"/>
  <c r="Q26" i="12"/>
  <c r="Q52" i="12" s="1"/>
  <c r="P41" i="12"/>
  <c r="H38" i="12"/>
  <c r="K30" i="12"/>
  <c r="D46" i="12"/>
  <c r="S37" i="12"/>
  <c r="S33" i="12"/>
  <c r="C27" i="12"/>
  <c r="L83" i="12"/>
  <c r="X80" i="12"/>
  <c r="Y83" i="12"/>
  <c r="C87" i="12"/>
  <c r="D90" i="12"/>
  <c r="E93" i="12"/>
  <c r="F96" i="12"/>
  <c r="S97" i="12"/>
  <c r="T79" i="12"/>
  <c r="U82" i="12"/>
  <c r="V85" i="12"/>
  <c r="L90" i="12"/>
  <c r="M93" i="12"/>
  <c r="Y94" i="12"/>
  <c r="C98" i="12"/>
  <c r="E81" i="12"/>
  <c r="O84" i="12"/>
  <c r="P87" i="12"/>
  <c r="Q90" i="12"/>
  <c r="S93" i="12"/>
  <c r="H98" i="12"/>
  <c r="I80" i="12"/>
  <c r="V81" i="12"/>
  <c r="W84" i="12"/>
  <c r="X87" i="12"/>
  <c r="Y90" i="12"/>
  <c r="C94" i="12"/>
  <c r="D97" i="12"/>
  <c r="O78" i="12"/>
  <c r="D80" i="12"/>
  <c r="V80" i="12"/>
  <c r="K82" i="12"/>
  <c r="W83" i="12"/>
  <c r="L85" i="12"/>
  <c r="X86" i="12"/>
  <c r="M88" i="12"/>
  <c r="Y89" i="12"/>
  <c r="N91" i="12"/>
  <c r="C93" i="12"/>
  <c r="U93" i="12"/>
  <c r="I95" i="12"/>
  <c r="V96" i="12"/>
  <c r="K98" i="12"/>
  <c r="W78" i="12"/>
  <c r="L80" i="12"/>
  <c r="X81" i="12"/>
  <c r="M83" i="12"/>
  <c r="Y84" i="12"/>
  <c r="N86" i="12"/>
  <c r="C88" i="12"/>
  <c r="U88" i="12"/>
  <c r="I90" i="12"/>
  <c r="V91" i="12"/>
  <c r="K93" i="12"/>
  <c r="W94" i="12"/>
  <c r="F97" i="12"/>
  <c r="X97" i="12"/>
  <c r="G79" i="12"/>
  <c r="Q78" i="12"/>
  <c r="F80" i="12"/>
  <c r="S81" i="12"/>
  <c r="G83" i="12"/>
  <c r="T84" i="12"/>
  <c r="H86" i="12"/>
  <c r="U87" i="12"/>
  <c r="I89" i="12"/>
  <c r="V90" i="12"/>
  <c r="K92" i="12"/>
  <c r="W93" i="12"/>
  <c r="L95" i="12"/>
  <c r="X96" i="12"/>
  <c r="M98" i="12"/>
  <c r="Y78" i="12"/>
  <c r="N80" i="12"/>
  <c r="C82" i="12"/>
  <c r="O83" i="12"/>
  <c r="D85" i="12"/>
  <c r="P86" i="12"/>
  <c r="E88" i="12"/>
  <c r="Q89" i="12"/>
  <c r="F91" i="12"/>
  <c r="S92" i="12"/>
  <c r="G94" i="12"/>
  <c r="T95" i="12"/>
  <c r="H97" i="12"/>
  <c r="U98" i="12"/>
  <c r="K80" i="12"/>
  <c r="W81" i="12"/>
  <c r="U83" i="12"/>
  <c r="I85" i="12"/>
  <c r="V86" i="12"/>
  <c r="K88" i="12"/>
  <c r="W89" i="12"/>
  <c r="L91" i="12"/>
  <c r="X92" i="12"/>
  <c r="M94" i="12"/>
  <c r="Y95" i="12"/>
  <c r="N97" i="12"/>
  <c r="C78" i="12"/>
  <c r="O79" i="12"/>
  <c r="D81" i="12"/>
  <c r="P82" i="12"/>
  <c r="E84" i="12"/>
  <c r="Q85" i="12"/>
  <c r="F87" i="12"/>
  <c r="S88" i="12"/>
  <c r="G90" i="12"/>
  <c r="T91" i="12"/>
  <c r="H93" i="12"/>
  <c r="U94" i="12"/>
  <c r="I96" i="12"/>
  <c r="V97" i="12"/>
  <c r="F78" i="12"/>
  <c r="X78" i="12"/>
  <c r="S79" i="12"/>
  <c r="M80" i="12"/>
  <c r="G81" i="12"/>
  <c r="Y81" i="12"/>
  <c r="T82" i="12"/>
  <c r="N83" i="12"/>
  <c r="H84" i="12"/>
  <c r="C85" i="12"/>
  <c r="U85" i="12"/>
  <c r="O86" i="12"/>
  <c r="I87" i="12"/>
  <c r="D88" i="12"/>
  <c r="V88" i="12"/>
  <c r="P89" i="12"/>
  <c r="K90" i="12"/>
  <c r="E91" i="12"/>
  <c r="W91" i="12"/>
  <c r="Q92" i="12"/>
  <c r="L93" i="12"/>
  <c r="F94" i="12"/>
  <c r="X94" i="12"/>
  <c r="S95" i="12"/>
  <c r="M96" i="12"/>
  <c r="G97" i="12"/>
  <c r="Y97" i="12"/>
  <c r="T98" i="12"/>
  <c r="N78" i="12"/>
  <c r="H79" i="12"/>
  <c r="C80" i="12"/>
  <c r="U80" i="12"/>
  <c r="O81" i="12"/>
  <c r="I82" i="12"/>
  <c r="D83" i="12"/>
  <c r="V83" i="12"/>
  <c r="P84" i="12"/>
  <c r="K85" i="12"/>
  <c r="E86" i="12"/>
  <c r="W86" i="12"/>
  <c r="Q87" i="12"/>
  <c r="L88" i="12"/>
  <c r="F89" i="12"/>
  <c r="X89" i="12"/>
  <c r="S90" i="12"/>
  <c r="M91" i="12"/>
  <c r="G92" i="12"/>
  <c r="Y92" i="12"/>
  <c r="T93" i="12"/>
  <c r="N94" i="12"/>
  <c r="H95" i="12"/>
  <c r="C96" i="12"/>
  <c r="U96" i="12"/>
  <c r="O97" i="12"/>
  <c r="I98" i="12"/>
  <c r="S50" i="19"/>
  <c r="K24" i="19"/>
  <c r="C50" i="19"/>
  <c r="S76" i="19"/>
  <c r="K16" i="19"/>
  <c r="C76" i="19"/>
  <c r="S16" i="19"/>
  <c r="K76" i="19"/>
  <c r="C16" i="19"/>
  <c r="S24" i="19"/>
  <c r="K50" i="19"/>
  <c r="C24" i="19"/>
  <c r="S16" i="10"/>
  <c r="K76" i="10"/>
  <c r="C16" i="10"/>
  <c r="N19" i="10"/>
  <c r="C50" i="10"/>
  <c r="L19" i="10"/>
  <c r="C76" i="10"/>
  <c r="Q19" i="10"/>
  <c r="S24" i="10"/>
  <c r="K50" i="10"/>
  <c r="C24" i="10"/>
  <c r="O19" i="10"/>
  <c r="K19" i="10"/>
  <c r="S50" i="10"/>
  <c r="K24" i="10"/>
  <c r="P19" i="10"/>
  <c r="S76" i="10"/>
  <c r="K16" i="10"/>
  <c r="M19" i="10"/>
  <c r="I19" i="10"/>
  <c r="E19" i="10"/>
  <c r="F19" i="10"/>
  <c r="G19" i="10"/>
  <c r="C19" i="10"/>
  <c r="H19" i="10"/>
  <c r="D19" i="10"/>
  <c r="F20" i="10"/>
  <c r="V20" i="10"/>
  <c r="W20" i="10"/>
  <c r="X20" i="10"/>
  <c r="Y20" i="10"/>
  <c r="K20" i="10"/>
  <c r="U20" i="10"/>
  <c r="P20" i="10"/>
  <c r="I20" i="10"/>
  <c r="L20" i="10"/>
  <c r="E20" i="10"/>
  <c r="G20" i="10"/>
  <c r="N20" i="10"/>
  <c r="T20" i="10"/>
  <c r="H20" i="10"/>
  <c r="M20" i="10"/>
  <c r="O20" i="10"/>
  <c r="Q20" i="10"/>
  <c r="C20" i="10"/>
  <c r="D20" i="10"/>
  <c r="S20" i="10"/>
  <c r="I55" i="19"/>
  <c r="Q56" i="19"/>
  <c r="X47" i="10"/>
  <c r="T47" i="10"/>
  <c r="W46" i="10"/>
  <c r="S46" i="10"/>
  <c r="V45" i="10"/>
  <c r="Y44" i="10"/>
  <c r="U44" i="10"/>
  <c r="X43" i="10"/>
  <c r="T43" i="10"/>
  <c r="W42" i="10"/>
  <c r="S42" i="10"/>
  <c r="V41" i="10"/>
  <c r="Y40" i="10"/>
  <c r="U40" i="10"/>
  <c r="X39" i="10"/>
  <c r="T39" i="10"/>
  <c r="W38" i="10"/>
  <c r="S38" i="10"/>
  <c r="V37" i="10"/>
  <c r="Y36" i="10"/>
  <c r="U36" i="10"/>
  <c r="X35" i="10"/>
  <c r="T35" i="10"/>
  <c r="W34" i="10"/>
  <c r="S34" i="10"/>
  <c r="V33" i="10"/>
  <c r="Y32" i="10"/>
  <c r="U32" i="10"/>
  <c r="X31" i="10"/>
  <c r="T31" i="10"/>
  <c r="W30" i="10"/>
  <c r="S30" i="10"/>
  <c r="V29" i="10"/>
  <c r="Y28" i="10"/>
  <c r="U28" i="10"/>
  <c r="X27" i="10"/>
  <c r="T27" i="10"/>
  <c r="M28" i="10"/>
  <c r="Q28" i="10"/>
  <c r="Q54" i="10" s="1"/>
  <c r="N29" i="10"/>
  <c r="K30" i="10"/>
  <c r="O30" i="10"/>
  <c r="L31" i="10"/>
  <c r="P31" i="10"/>
  <c r="M32" i="10"/>
  <c r="Q32" i="10"/>
  <c r="Q58" i="10" s="1"/>
  <c r="N33" i="10"/>
  <c r="K34" i="10"/>
  <c r="V47" i="10"/>
  <c r="Y46" i="10"/>
  <c r="U46" i="10"/>
  <c r="X45" i="10"/>
  <c r="T45" i="10"/>
  <c r="W44" i="10"/>
  <c r="S44" i="10"/>
  <c r="V43" i="10"/>
  <c r="Y42" i="10"/>
  <c r="U42" i="10"/>
  <c r="X41" i="10"/>
  <c r="T41" i="10"/>
  <c r="W40" i="10"/>
  <c r="S40" i="10"/>
  <c r="V39" i="10"/>
  <c r="Y38" i="10"/>
  <c r="U38" i="10"/>
  <c r="X37" i="10"/>
  <c r="T37" i="10"/>
  <c r="W36" i="10"/>
  <c r="S36" i="10"/>
  <c r="V35" i="10"/>
  <c r="Y34" i="10"/>
  <c r="U34" i="10"/>
  <c r="X33" i="10"/>
  <c r="T33" i="10"/>
  <c r="W32" i="10"/>
  <c r="S32" i="10"/>
  <c r="V31" i="10"/>
  <c r="Y30" i="10"/>
  <c r="U30" i="10"/>
  <c r="X29" i="10"/>
  <c r="T29" i="10"/>
  <c r="W28" i="10"/>
  <c r="S28" i="10"/>
  <c r="V27" i="10"/>
  <c r="K28" i="10"/>
  <c r="O28" i="10"/>
  <c r="L29" i="10"/>
  <c r="P29" i="10"/>
  <c r="M30" i="10"/>
  <c r="Q30" i="10"/>
  <c r="Q56" i="10" s="1"/>
  <c r="N31" i="10"/>
  <c r="K32" i="10"/>
  <c r="O32" i="10"/>
  <c r="L33" i="10"/>
  <c r="P33" i="10"/>
  <c r="M34" i="10"/>
  <c r="Q34" i="10"/>
  <c r="Q60" i="10" s="1"/>
  <c r="N35" i="10"/>
  <c r="K36" i="10"/>
  <c r="O36" i="10"/>
  <c r="L37" i="10"/>
  <c r="P37" i="10"/>
  <c r="Y47" i="10"/>
  <c r="X46" i="10"/>
  <c r="W45" i="10"/>
  <c r="V44" i="10"/>
  <c r="U43" i="10"/>
  <c r="T42" i="10"/>
  <c r="S41" i="10"/>
  <c r="Y39" i="10"/>
  <c r="X38" i="10"/>
  <c r="W37" i="10"/>
  <c r="V36" i="10"/>
  <c r="U35" i="10"/>
  <c r="T34" i="10"/>
  <c r="S33" i="10"/>
  <c r="Y31" i="10"/>
  <c r="X30" i="10"/>
  <c r="W29" i="10"/>
  <c r="V28" i="10"/>
  <c r="U27" i="10"/>
  <c r="P28" i="10"/>
  <c r="Q29" i="10"/>
  <c r="Q55" i="10" s="1"/>
  <c r="K31" i="10"/>
  <c r="L32" i="10"/>
  <c r="M33" i="10"/>
  <c r="N34" i="10"/>
  <c r="L35" i="10"/>
  <c r="Q35" i="10"/>
  <c r="Q61" i="10" s="1"/>
  <c r="P36" i="10"/>
  <c r="N37" i="10"/>
  <c r="L38" i="10"/>
  <c r="P38" i="10"/>
  <c r="M39" i="10"/>
  <c r="Q39" i="10"/>
  <c r="Q65" i="10" s="1"/>
  <c r="N40" i="10"/>
  <c r="K41" i="10"/>
  <c r="O41" i="10"/>
  <c r="L42" i="10"/>
  <c r="P42" i="10"/>
  <c r="M43" i="10"/>
  <c r="Q43" i="10"/>
  <c r="Q69" i="10" s="1"/>
  <c r="N44" i="10"/>
  <c r="K45" i="10"/>
  <c r="O45" i="10"/>
  <c r="L46" i="10"/>
  <c r="P46" i="10"/>
  <c r="M47" i="10"/>
  <c r="Q47" i="10"/>
  <c r="Q73" i="10" s="1"/>
  <c r="E28" i="10"/>
  <c r="I28" i="10"/>
  <c r="I54" i="10" s="1"/>
  <c r="F29" i="10"/>
  <c r="C30" i="10"/>
  <c r="G30" i="10"/>
  <c r="D31" i="10"/>
  <c r="H31" i="10"/>
  <c r="E32" i="10"/>
  <c r="I32" i="10"/>
  <c r="I58" i="10" s="1"/>
  <c r="F33" i="10"/>
  <c r="C34" i="10"/>
  <c r="G34" i="10"/>
  <c r="D35" i="10"/>
  <c r="H35" i="10"/>
  <c r="E36" i="10"/>
  <c r="I36" i="10"/>
  <c r="F37" i="10"/>
  <c r="C38" i="10"/>
  <c r="G38" i="10"/>
  <c r="D39" i="10"/>
  <c r="H39" i="10"/>
  <c r="E40" i="10"/>
  <c r="I40" i="10"/>
  <c r="I66" i="10" s="1"/>
  <c r="F41" i="10"/>
  <c r="C42" i="10"/>
  <c r="G42" i="10"/>
  <c r="D43" i="10"/>
  <c r="H43" i="10"/>
  <c r="E44" i="10"/>
  <c r="I44" i="10"/>
  <c r="I70" i="10" s="1"/>
  <c r="F45" i="10"/>
  <c r="C46" i="10"/>
  <c r="G46" i="10"/>
  <c r="D47" i="10"/>
  <c r="H47" i="10"/>
  <c r="F27" i="10"/>
  <c r="C27" i="10"/>
  <c r="N99" i="10"/>
  <c r="Q98" i="10"/>
  <c r="M98" i="10"/>
  <c r="P97" i="10"/>
  <c r="L97" i="10"/>
  <c r="O96" i="10"/>
  <c r="K96" i="10"/>
  <c r="N95" i="10"/>
  <c r="Q94" i="10"/>
  <c r="M94" i="10"/>
  <c r="P93" i="10"/>
  <c r="L93" i="10"/>
  <c r="O92" i="10"/>
  <c r="K92" i="10"/>
  <c r="N91" i="10"/>
  <c r="Q90" i="10"/>
  <c r="M90" i="10"/>
  <c r="P89" i="10"/>
  <c r="L89" i="10"/>
  <c r="O88" i="10"/>
  <c r="K88" i="10"/>
  <c r="N87" i="10"/>
  <c r="Q86" i="10"/>
  <c r="M86" i="10"/>
  <c r="P85" i="10"/>
  <c r="L85" i="10"/>
  <c r="O84" i="10"/>
  <c r="K84" i="10"/>
  <c r="N83" i="10"/>
  <c r="Q82" i="10"/>
  <c r="M82" i="10"/>
  <c r="P81" i="10"/>
  <c r="L81" i="10"/>
  <c r="O80" i="10"/>
  <c r="K80" i="10"/>
  <c r="N79" i="10"/>
  <c r="Q27" i="10"/>
  <c r="Q53" i="10" s="1"/>
  <c r="M27" i="10"/>
  <c r="U47" i="10"/>
  <c r="T46" i="10"/>
  <c r="S45" i="10"/>
  <c r="Y43" i="10"/>
  <c r="X42" i="10"/>
  <c r="W41" i="10"/>
  <c r="V40" i="10"/>
  <c r="U39" i="10"/>
  <c r="T38" i="10"/>
  <c r="S37" i="10"/>
  <c r="Y35" i="10"/>
  <c r="X34" i="10"/>
  <c r="W33" i="10"/>
  <c r="V32" i="10"/>
  <c r="U31" i="10"/>
  <c r="T30" i="10"/>
  <c r="S29" i="10"/>
  <c r="Y27" i="10"/>
  <c r="L28" i="10"/>
  <c r="M29" i="10"/>
  <c r="N30" i="10"/>
  <c r="O31" i="10"/>
  <c r="P32" i="10"/>
  <c r="Q33" i="10"/>
  <c r="Q59" i="10" s="1"/>
  <c r="P34" i="10"/>
  <c r="O35" i="10"/>
  <c r="M36" i="10"/>
  <c r="K37" i="10"/>
  <c r="Q37" i="10"/>
  <c r="Q63" i="10" s="1"/>
  <c r="N38" i="10"/>
  <c r="K39" i="10"/>
  <c r="O39" i="10"/>
  <c r="L40" i="10"/>
  <c r="P40" i="10"/>
  <c r="M41" i="10"/>
  <c r="Q41" i="10"/>
  <c r="Q67" i="10" s="1"/>
  <c r="N42" i="10"/>
  <c r="K43" i="10"/>
  <c r="O43" i="10"/>
  <c r="L44" i="10"/>
  <c r="P44" i="10"/>
  <c r="M45" i="10"/>
  <c r="Q45" i="10"/>
  <c r="Q71" i="10" s="1"/>
  <c r="N46" i="10"/>
  <c r="K47" i="10"/>
  <c r="O47" i="10"/>
  <c r="C28" i="10"/>
  <c r="G28" i="10"/>
  <c r="D29" i="10"/>
  <c r="H29" i="10"/>
  <c r="E30" i="10"/>
  <c r="I30" i="10"/>
  <c r="I56" i="10" s="1"/>
  <c r="F31" i="10"/>
  <c r="C32" i="10"/>
  <c r="G32" i="10"/>
  <c r="D33" i="10"/>
  <c r="H33" i="10"/>
  <c r="E34" i="10"/>
  <c r="I34" i="10"/>
  <c r="I60" i="10" s="1"/>
  <c r="F35" i="10"/>
  <c r="C36" i="10"/>
  <c r="G36" i="10"/>
  <c r="D37" i="10"/>
  <c r="H37" i="10"/>
  <c r="E38" i="10"/>
  <c r="I38" i="10"/>
  <c r="I64" i="10" s="1"/>
  <c r="F39" i="10"/>
  <c r="C40" i="10"/>
  <c r="G40" i="10"/>
  <c r="D41" i="10"/>
  <c r="H41" i="10"/>
  <c r="E42" i="10"/>
  <c r="I42" i="10"/>
  <c r="I68" i="10" s="1"/>
  <c r="F43" i="10"/>
  <c r="C44" i="10"/>
  <c r="G44" i="10"/>
  <c r="D45" i="10"/>
  <c r="H45" i="10"/>
  <c r="E46" i="10"/>
  <c r="I46" i="10"/>
  <c r="I72" i="10" s="1"/>
  <c r="F47" i="10"/>
  <c r="D27" i="10"/>
  <c r="H27" i="10"/>
  <c r="P99" i="10"/>
  <c r="L99" i="10"/>
  <c r="O98" i="10"/>
  <c r="K98" i="10"/>
  <c r="N97" i="10"/>
  <c r="Q96" i="10"/>
  <c r="M96" i="10"/>
  <c r="P95" i="10"/>
  <c r="L95" i="10"/>
  <c r="O94" i="10"/>
  <c r="K94" i="10"/>
  <c r="N93" i="10"/>
  <c r="Q92" i="10"/>
  <c r="M92" i="10"/>
  <c r="P91" i="10"/>
  <c r="L91" i="10"/>
  <c r="O90" i="10"/>
  <c r="K90" i="10"/>
  <c r="N89" i="10"/>
  <c r="Q88" i="10"/>
  <c r="M88" i="10"/>
  <c r="P87" i="10"/>
  <c r="L87" i="10"/>
  <c r="O86" i="10"/>
  <c r="K86" i="10"/>
  <c r="N85" i="10"/>
  <c r="Q84" i="10"/>
  <c r="M84" i="10"/>
  <c r="P83" i="10"/>
  <c r="L83" i="10"/>
  <c r="O82" i="10"/>
  <c r="K82" i="10"/>
  <c r="N81" i="10"/>
  <c r="Q80" i="10"/>
  <c r="M80" i="10"/>
  <c r="P79" i="10"/>
  <c r="L79" i="10"/>
  <c r="O27" i="10"/>
  <c r="W47" i="10"/>
  <c r="U45" i="10"/>
  <c r="S43" i="10"/>
  <c r="X40" i="10"/>
  <c r="V38" i="10"/>
  <c r="T36" i="10"/>
  <c r="Y33" i="10"/>
  <c r="W31" i="10"/>
  <c r="U29" i="10"/>
  <c r="S27" i="10"/>
  <c r="L30" i="10"/>
  <c r="N32" i="10"/>
  <c r="O34" i="10"/>
  <c r="L36" i="10"/>
  <c r="O37" i="10"/>
  <c r="Q38" i="10"/>
  <c r="Q64" i="10" s="1"/>
  <c r="K40" i="10"/>
  <c r="L41" i="10"/>
  <c r="M42" i="10"/>
  <c r="N43" i="10"/>
  <c r="O44" i="10"/>
  <c r="P45" i="10"/>
  <c r="P71" i="10" s="1"/>
  <c r="Q46" i="10"/>
  <c r="Q72" i="10" s="1"/>
  <c r="K27" i="10"/>
  <c r="C29" i="10"/>
  <c r="D30" i="10"/>
  <c r="E31" i="10"/>
  <c r="F32" i="10"/>
  <c r="G33" i="10"/>
  <c r="H34" i="10"/>
  <c r="I35" i="10"/>
  <c r="I61" i="10" s="1"/>
  <c r="C37" i="10"/>
  <c r="D38" i="10"/>
  <c r="E39" i="10"/>
  <c r="F40" i="10"/>
  <c r="G41" i="10"/>
  <c r="H42" i="10"/>
  <c r="I43" i="10"/>
  <c r="I69" i="10" s="1"/>
  <c r="C45" i="10"/>
  <c r="D46" i="10"/>
  <c r="E47" i="10"/>
  <c r="G27" i="10"/>
  <c r="M99" i="10"/>
  <c r="L98" i="10"/>
  <c r="K97" i="10"/>
  <c r="Q95" i="10"/>
  <c r="P94" i="10"/>
  <c r="O93" i="10"/>
  <c r="N92" i="10"/>
  <c r="M91" i="10"/>
  <c r="L90" i="10"/>
  <c r="K89" i="10"/>
  <c r="Q87" i="10"/>
  <c r="P86" i="10"/>
  <c r="O85" i="10"/>
  <c r="N84" i="10"/>
  <c r="M83" i="10"/>
  <c r="L82" i="10"/>
  <c r="K81" i="10"/>
  <c r="Q79" i="10"/>
  <c r="P27" i="10"/>
  <c r="Y45" i="10"/>
  <c r="W43" i="10"/>
  <c r="U41" i="10"/>
  <c r="S39" i="10"/>
  <c r="X36" i="10"/>
  <c r="V34" i="10"/>
  <c r="T32" i="10"/>
  <c r="Y29" i="10"/>
  <c r="W27" i="10"/>
  <c r="O29" i="10"/>
  <c r="Q31" i="10"/>
  <c r="Q57" i="10" s="1"/>
  <c r="L34" i="10"/>
  <c r="P35" i="10"/>
  <c r="M37" i="10"/>
  <c r="O38" i="10"/>
  <c r="P39" i="10"/>
  <c r="Q40" i="10"/>
  <c r="Q66" i="10" s="1"/>
  <c r="K42" i="10"/>
  <c r="L43" i="10"/>
  <c r="M44" i="10"/>
  <c r="N45" i="10"/>
  <c r="O46" i="10"/>
  <c r="P47" i="10"/>
  <c r="H28" i="10"/>
  <c r="I29" i="10"/>
  <c r="I55" i="10" s="1"/>
  <c r="C31" i="10"/>
  <c r="D32" i="10"/>
  <c r="E33" i="10"/>
  <c r="F34" i="10"/>
  <c r="G35" i="10"/>
  <c r="H36" i="10"/>
  <c r="I37" i="10"/>
  <c r="I63" i="10" s="1"/>
  <c r="C39" i="10"/>
  <c r="D40" i="10"/>
  <c r="E41" i="10"/>
  <c r="F42" i="10"/>
  <c r="G43" i="10"/>
  <c r="H44" i="10"/>
  <c r="I45" i="10"/>
  <c r="I71" i="10" s="1"/>
  <c r="C47" i="10"/>
  <c r="E27" i="10"/>
  <c r="O99" i="10"/>
  <c r="N98" i="10"/>
  <c r="M97" i="10"/>
  <c r="L96" i="10"/>
  <c r="K95" i="10"/>
  <c r="Q93" i="10"/>
  <c r="P92" i="10"/>
  <c r="O91" i="10"/>
  <c r="N90" i="10"/>
  <c r="M89" i="10"/>
  <c r="L88" i="10"/>
  <c r="Q85" i="10"/>
  <c r="O83" i="10"/>
  <c r="M81" i="10"/>
  <c r="K79" i="10"/>
  <c r="V46" i="10"/>
  <c r="T44" i="10"/>
  <c r="Y41" i="10"/>
  <c r="W39" i="10"/>
  <c r="U37" i="10"/>
  <c r="S35" i="10"/>
  <c r="X32" i="10"/>
  <c r="V30" i="10"/>
  <c r="T28" i="10"/>
  <c r="K29" i="10"/>
  <c r="M31" i="10"/>
  <c r="O33" i="10"/>
  <c r="M35" i="10"/>
  <c r="Q36" i="10"/>
  <c r="Q62" i="10" s="1"/>
  <c r="M38" i="10"/>
  <c r="N39" i="10"/>
  <c r="O40" i="10"/>
  <c r="P41" i="10"/>
  <c r="Q42" i="10"/>
  <c r="K44" i="10"/>
  <c r="L45" i="10"/>
  <c r="M46" i="10"/>
  <c r="N47" i="10"/>
  <c r="F28" i="10"/>
  <c r="G29" i="10"/>
  <c r="H30" i="10"/>
  <c r="I31" i="10"/>
  <c r="I57" i="10" s="1"/>
  <c r="C33" i="10"/>
  <c r="D34" i="10"/>
  <c r="E35" i="10"/>
  <c r="F36" i="10"/>
  <c r="G37" i="10"/>
  <c r="H38" i="10"/>
  <c r="I39" i="10"/>
  <c r="I65" i="10" s="1"/>
  <c r="C41" i="10"/>
  <c r="D42" i="10"/>
  <c r="E43" i="10"/>
  <c r="F44" i="10"/>
  <c r="G45" i="10"/>
  <c r="H46" i="10"/>
  <c r="I47" i="10"/>
  <c r="I73" i="10" s="1"/>
  <c r="Q99" i="10"/>
  <c r="P98" i="10"/>
  <c r="O97" i="10"/>
  <c r="N96" i="10"/>
  <c r="M95" i="10"/>
  <c r="L94" i="10"/>
  <c r="K93" i="10"/>
  <c r="Q91" i="10"/>
  <c r="P90" i="10"/>
  <c r="O89" i="10"/>
  <c r="N88" i="10"/>
  <c r="M87" i="10"/>
  <c r="L86" i="10"/>
  <c r="K85" i="10"/>
  <c r="Q83" i="10"/>
  <c r="P82" i="10"/>
  <c r="O81" i="10"/>
  <c r="N80" i="10"/>
  <c r="M79" i="10"/>
  <c r="L27" i="10"/>
  <c r="L53" i="10" s="1"/>
  <c r="S47" i="10"/>
  <c r="X44" i="10"/>
  <c r="V42" i="10"/>
  <c r="T40" i="10"/>
  <c r="Y37" i="10"/>
  <c r="W35" i="10"/>
  <c r="U33" i="10"/>
  <c r="S31" i="10"/>
  <c r="X28" i="10"/>
  <c r="N28" i="10"/>
  <c r="P30" i="10"/>
  <c r="K33" i="10"/>
  <c r="K35" i="10"/>
  <c r="N36" i="10"/>
  <c r="K38" i="10"/>
  <c r="L39" i="10"/>
  <c r="M40" i="10"/>
  <c r="N41" i="10"/>
  <c r="O42" i="10"/>
  <c r="P43" i="10"/>
  <c r="Q44" i="10"/>
  <c r="Q70" i="10" s="1"/>
  <c r="K46" i="10"/>
  <c r="L47" i="10"/>
  <c r="D28" i="10"/>
  <c r="E29" i="10"/>
  <c r="F30" i="10"/>
  <c r="G31" i="10"/>
  <c r="H32" i="10"/>
  <c r="I33" i="10"/>
  <c r="I59" i="10" s="1"/>
  <c r="C35" i="10"/>
  <c r="D36" i="10"/>
  <c r="E37" i="10"/>
  <c r="F38" i="10"/>
  <c r="G39" i="10"/>
  <c r="H40" i="10"/>
  <c r="I41" i="10"/>
  <c r="I67" i="10" s="1"/>
  <c r="C43" i="10"/>
  <c r="D44" i="10"/>
  <c r="E45" i="10"/>
  <c r="F46" i="10"/>
  <c r="G47" i="10"/>
  <c r="I27" i="10"/>
  <c r="K99" i="10"/>
  <c r="Q97" i="10"/>
  <c r="P96" i="10"/>
  <c r="O95" i="10"/>
  <c r="N94" i="10"/>
  <c r="M93" i="10"/>
  <c r="L92" i="10"/>
  <c r="K91" i="10"/>
  <c r="Q89" i="10"/>
  <c r="P88" i="10"/>
  <c r="O87" i="10"/>
  <c r="N86" i="10"/>
  <c r="M85" i="10"/>
  <c r="L84" i="10"/>
  <c r="K83" i="10"/>
  <c r="Q81" i="10"/>
  <c r="P80" i="10"/>
  <c r="O79" i="10"/>
  <c r="N27" i="10"/>
  <c r="K87" i="10"/>
  <c r="P84" i="10"/>
  <c r="N82" i="10"/>
  <c r="L80" i="10"/>
  <c r="W45" i="17"/>
  <c r="S45" i="17"/>
  <c r="N45" i="17"/>
  <c r="I45" i="17"/>
  <c r="I71" i="17" s="1"/>
  <c r="E45" i="17"/>
  <c r="X44" i="17"/>
  <c r="T44" i="17"/>
  <c r="O44" i="17"/>
  <c r="K44" i="17"/>
  <c r="F44" i="17"/>
  <c r="Y43" i="17"/>
  <c r="U43" i="17"/>
  <c r="P43" i="17"/>
  <c r="L43" i="17"/>
  <c r="G43" i="17"/>
  <c r="C43" i="17"/>
  <c r="V42" i="17"/>
  <c r="Q42" i="17"/>
  <c r="Q68" i="17" s="1"/>
  <c r="M42" i="17"/>
  <c r="H42" i="17"/>
  <c r="D42" i="17"/>
  <c r="W41" i="17"/>
  <c r="S41" i="17"/>
  <c r="N41" i="17"/>
  <c r="I41" i="17"/>
  <c r="I67" i="17" s="1"/>
  <c r="E41" i="17"/>
  <c r="X40" i="17"/>
  <c r="T40" i="17"/>
  <c r="O40" i="17"/>
  <c r="K40" i="17"/>
  <c r="F40" i="17"/>
  <c r="Y39" i="17"/>
  <c r="U39" i="17"/>
  <c r="P39" i="17"/>
  <c r="L39" i="17"/>
  <c r="G39" i="17"/>
  <c r="C39" i="17"/>
  <c r="V38" i="17"/>
  <c r="Q38" i="17"/>
  <c r="Q64" i="17" s="1"/>
  <c r="M38" i="17"/>
  <c r="H38" i="17"/>
  <c r="D38" i="17"/>
  <c r="W37" i="17"/>
  <c r="S37" i="17"/>
  <c r="N37" i="17"/>
  <c r="I37" i="17"/>
  <c r="I63" i="17" s="1"/>
  <c r="E37" i="17"/>
  <c r="X36" i="17"/>
  <c r="T36" i="17"/>
  <c r="O36" i="17"/>
  <c r="K36" i="17"/>
  <c r="F36" i="17"/>
  <c r="Y35" i="17"/>
  <c r="U35" i="17"/>
  <c r="P35" i="17"/>
  <c r="L35" i="17"/>
  <c r="G35" i="17"/>
  <c r="C35" i="17"/>
  <c r="V34" i="17"/>
  <c r="Q34" i="17"/>
  <c r="Q60" i="17" s="1"/>
  <c r="M34" i="17"/>
  <c r="H34" i="17"/>
  <c r="D34" i="17"/>
  <c r="W33" i="17"/>
  <c r="S33" i="17"/>
  <c r="N33" i="17"/>
  <c r="I33" i="17"/>
  <c r="I59" i="17" s="1"/>
  <c r="E33" i="17"/>
  <c r="X32" i="17"/>
  <c r="T32" i="17"/>
  <c r="O32" i="17"/>
  <c r="K32" i="17"/>
  <c r="F32" i="17"/>
  <c r="Y31" i="17"/>
  <c r="U31" i="17"/>
  <c r="P31" i="17"/>
  <c r="L31" i="17"/>
  <c r="G31" i="17"/>
  <c r="C31" i="17"/>
  <c r="V30" i="17"/>
  <c r="Q30" i="17"/>
  <c r="Q56" i="17" s="1"/>
  <c r="M30" i="17"/>
  <c r="H30" i="17"/>
  <c r="D30" i="17"/>
  <c r="W29" i="17"/>
  <c r="S29" i="17"/>
  <c r="N29" i="17"/>
  <c r="I29" i="17"/>
  <c r="I55" i="17" s="1"/>
  <c r="E29" i="17"/>
  <c r="X28" i="17"/>
  <c r="T28" i="17"/>
  <c r="O28" i="17"/>
  <c r="K28" i="17"/>
  <c r="F28" i="17"/>
  <c r="Y27" i="17"/>
  <c r="U27" i="17"/>
  <c r="P27" i="17"/>
  <c r="L27" i="17"/>
  <c r="G27" i="17"/>
  <c r="C27" i="17"/>
  <c r="V26" i="17"/>
  <c r="Q26" i="17"/>
  <c r="Q52" i="17" s="1"/>
  <c r="M26" i="17"/>
  <c r="H26" i="17"/>
  <c r="D26" i="17"/>
  <c r="W25" i="17"/>
  <c r="S25" i="17"/>
  <c r="N25" i="17"/>
  <c r="I25" i="17"/>
  <c r="I51" i="17" s="1"/>
  <c r="E25" i="17"/>
  <c r="X45" i="17"/>
  <c r="T45" i="17"/>
  <c r="O45" i="17"/>
  <c r="K45" i="17"/>
  <c r="F45" i="17"/>
  <c r="Y44" i="17"/>
  <c r="U44" i="17"/>
  <c r="P44" i="17"/>
  <c r="L44" i="17"/>
  <c r="G44" i="17"/>
  <c r="C44" i="17"/>
  <c r="V43" i="17"/>
  <c r="Q43" i="17"/>
  <c r="Q69" i="17" s="1"/>
  <c r="M43" i="17"/>
  <c r="H43" i="17"/>
  <c r="D43" i="17"/>
  <c r="W42" i="17"/>
  <c r="S42" i="17"/>
  <c r="N42" i="17"/>
  <c r="I42" i="17"/>
  <c r="E42" i="17"/>
  <c r="X41" i="17"/>
  <c r="T41" i="17"/>
  <c r="O41" i="17"/>
  <c r="K41" i="17"/>
  <c r="F41" i="17"/>
  <c r="Y40" i="17"/>
  <c r="U40" i="17"/>
  <c r="P40" i="17"/>
  <c r="L40" i="17"/>
  <c r="G40" i="17"/>
  <c r="C40" i="17"/>
  <c r="V39" i="17"/>
  <c r="Q39" i="17"/>
  <c r="Q65" i="17" s="1"/>
  <c r="M39" i="17"/>
  <c r="H39" i="17"/>
  <c r="D39" i="17"/>
  <c r="W38" i="17"/>
  <c r="S38" i="17"/>
  <c r="N38" i="17"/>
  <c r="I38" i="17"/>
  <c r="I64" i="17" s="1"/>
  <c r="E38" i="17"/>
  <c r="X37" i="17"/>
  <c r="T37" i="17"/>
  <c r="O37" i="17"/>
  <c r="K37" i="17"/>
  <c r="F37" i="17"/>
  <c r="Y36" i="17"/>
  <c r="U36" i="17"/>
  <c r="P36" i="17"/>
  <c r="L36" i="17"/>
  <c r="G36" i="17"/>
  <c r="C36" i="17"/>
  <c r="V35" i="17"/>
  <c r="Q35" i="17"/>
  <c r="Q61" i="17" s="1"/>
  <c r="M35" i="17"/>
  <c r="H35" i="17"/>
  <c r="D35" i="17"/>
  <c r="W34" i="17"/>
  <c r="S34" i="17"/>
  <c r="N34" i="17"/>
  <c r="I34" i="17"/>
  <c r="I60" i="17" s="1"/>
  <c r="E34" i="17"/>
  <c r="X33" i="17"/>
  <c r="T33" i="17"/>
  <c r="O33" i="17"/>
  <c r="K33" i="17"/>
  <c r="F33" i="17"/>
  <c r="Y32" i="17"/>
  <c r="U32" i="17"/>
  <c r="P32" i="17"/>
  <c r="L32" i="17"/>
  <c r="G32" i="17"/>
  <c r="C32" i="17"/>
  <c r="V31" i="17"/>
  <c r="Q31" i="17"/>
  <c r="Q57" i="17" s="1"/>
  <c r="M31" i="17"/>
  <c r="H31" i="17"/>
  <c r="D31" i="17"/>
  <c r="W30" i="17"/>
  <c r="S30" i="17"/>
  <c r="N30" i="17"/>
  <c r="I30" i="17"/>
  <c r="I56" i="17" s="1"/>
  <c r="E30" i="17"/>
  <c r="X29" i="17"/>
  <c r="T29" i="17"/>
  <c r="O29" i="17"/>
  <c r="K29" i="17"/>
  <c r="F29" i="17"/>
  <c r="Y28" i="17"/>
  <c r="U28" i="17"/>
  <c r="P28" i="17"/>
  <c r="L28" i="17"/>
  <c r="G28" i="17"/>
  <c r="C28" i="17"/>
  <c r="V27" i="17"/>
  <c r="Q27" i="17"/>
  <c r="Q53" i="17" s="1"/>
  <c r="M27" i="17"/>
  <c r="H27" i="17"/>
  <c r="D27" i="17"/>
  <c r="W26" i="17"/>
  <c r="S26" i="17"/>
  <c r="N26" i="17"/>
  <c r="I26" i="17"/>
  <c r="I52" i="17" s="1"/>
  <c r="E26" i="17"/>
  <c r="X25" i="17"/>
  <c r="T25" i="17"/>
  <c r="O25" i="17"/>
  <c r="K25" i="17"/>
  <c r="F25" i="17"/>
  <c r="Y45" i="17"/>
  <c r="U45" i="17"/>
  <c r="P45" i="17"/>
  <c r="L45" i="17"/>
  <c r="G45" i="17"/>
  <c r="C45" i="17"/>
  <c r="V44" i="17"/>
  <c r="Q44" i="17"/>
  <c r="Q70" i="17" s="1"/>
  <c r="M44" i="17"/>
  <c r="H44" i="17"/>
  <c r="D44" i="17"/>
  <c r="W43" i="17"/>
  <c r="S43" i="17"/>
  <c r="N43" i="17"/>
  <c r="I43" i="17"/>
  <c r="I69" i="17" s="1"/>
  <c r="E43" i="17"/>
  <c r="X42" i="17"/>
  <c r="T42" i="17"/>
  <c r="O42" i="17"/>
  <c r="K42" i="17"/>
  <c r="F42" i="17"/>
  <c r="Y41" i="17"/>
  <c r="U41" i="17"/>
  <c r="P41" i="17"/>
  <c r="L41" i="17"/>
  <c r="G41" i="17"/>
  <c r="C41" i="17"/>
  <c r="V40" i="17"/>
  <c r="Q40" i="17"/>
  <c r="M40" i="17"/>
  <c r="H40" i="17"/>
  <c r="D40" i="17"/>
  <c r="W39" i="17"/>
  <c r="S39" i="17"/>
  <c r="N39" i="17"/>
  <c r="I39" i="17"/>
  <c r="I65" i="17" s="1"/>
  <c r="E39" i="17"/>
  <c r="X38" i="17"/>
  <c r="T38" i="17"/>
  <c r="O38" i="17"/>
  <c r="K38" i="17"/>
  <c r="F38" i="17"/>
  <c r="Y37" i="17"/>
  <c r="U37" i="17"/>
  <c r="P37" i="17"/>
  <c r="L37" i="17"/>
  <c r="G37" i="17"/>
  <c r="C37" i="17"/>
  <c r="V36" i="17"/>
  <c r="Q36" i="17"/>
  <c r="Q62" i="17" s="1"/>
  <c r="M36" i="17"/>
  <c r="H36" i="17"/>
  <c r="D36" i="17"/>
  <c r="W35" i="17"/>
  <c r="S35" i="17"/>
  <c r="N35" i="17"/>
  <c r="I35" i="17"/>
  <c r="I61" i="17" s="1"/>
  <c r="E35" i="17"/>
  <c r="X34" i="17"/>
  <c r="T34" i="17"/>
  <c r="O34" i="17"/>
  <c r="K34" i="17"/>
  <c r="F34" i="17"/>
  <c r="Y33" i="17"/>
  <c r="U33" i="17"/>
  <c r="P33" i="17"/>
  <c r="L33" i="17"/>
  <c r="G33" i="17"/>
  <c r="C33" i="17"/>
  <c r="V32" i="17"/>
  <c r="Q32" i="17"/>
  <c r="Q58" i="17" s="1"/>
  <c r="M32" i="17"/>
  <c r="H32" i="17"/>
  <c r="D32" i="17"/>
  <c r="W31" i="17"/>
  <c r="S31" i="17"/>
  <c r="N31" i="17"/>
  <c r="I31" i="17"/>
  <c r="E31" i="17"/>
  <c r="X30" i="17"/>
  <c r="T30" i="17"/>
  <c r="O30" i="17"/>
  <c r="K30" i="17"/>
  <c r="F30" i="17"/>
  <c r="Y29" i="17"/>
  <c r="U29" i="17"/>
  <c r="P29" i="17"/>
  <c r="L29" i="17"/>
  <c r="G29" i="17"/>
  <c r="C29" i="17"/>
  <c r="V28" i="17"/>
  <c r="Q28" i="17"/>
  <c r="Q54" i="17" s="1"/>
  <c r="M28" i="17"/>
  <c r="H28" i="17"/>
  <c r="D28" i="17"/>
  <c r="W27" i="17"/>
  <c r="S27" i="17"/>
  <c r="N27" i="17"/>
  <c r="I27" i="17"/>
  <c r="I53" i="17" s="1"/>
  <c r="E27" i="17"/>
  <c r="X26" i="17"/>
  <c r="T26" i="17"/>
  <c r="O26" i="17"/>
  <c r="K26" i="17"/>
  <c r="F26" i="17"/>
  <c r="Y25" i="17"/>
  <c r="U25" i="17"/>
  <c r="P25" i="17"/>
  <c r="L25" i="17"/>
  <c r="G25" i="17"/>
  <c r="V45" i="17"/>
  <c r="Q45" i="17"/>
  <c r="Q71" i="17" s="1"/>
  <c r="M45" i="17"/>
  <c r="H45" i="17"/>
  <c r="D45" i="17"/>
  <c r="W44" i="17"/>
  <c r="S44" i="17"/>
  <c r="N44" i="17"/>
  <c r="I44" i="17"/>
  <c r="I70" i="17" s="1"/>
  <c r="E44" i="17"/>
  <c r="X43" i="17"/>
  <c r="T43" i="17"/>
  <c r="O43" i="17"/>
  <c r="K43" i="17"/>
  <c r="F43" i="17"/>
  <c r="Y42" i="17"/>
  <c r="U42" i="17"/>
  <c r="P42" i="17"/>
  <c r="L42" i="17"/>
  <c r="G42" i="17"/>
  <c r="C42" i="17"/>
  <c r="V41" i="17"/>
  <c r="Q41" i="17"/>
  <c r="Q67" i="17" s="1"/>
  <c r="M41" i="17"/>
  <c r="H41" i="17"/>
  <c r="D41" i="17"/>
  <c r="W40" i="17"/>
  <c r="S40" i="17"/>
  <c r="N40" i="17"/>
  <c r="I40" i="17"/>
  <c r="I66" i="17" s="1"/>
  <c r="E40" i="17"/>
  <c r="X39" i="17"/>
  <c r="T39" i="17"/>
  <c r="O39" i="17"/>
  <c r="K39" i="17"/>
  <c r="F39" i="17"/>
  <c r="Y38" i="17"/>
  <c r="U38" i="17"/>
  <c r="P38" i="17"/>
  <c r="L38" i="17"/>
  <c r="G38" i="17"/>
  <c r="C38" i="17"/>
  <c r="V37" i="17"/>
  <c r="Q37" i="17"/>
  <c r="Q63" i="17" s="1"/>
  <c r="M37" i="17"/>
  <c r="H37" i="17"/>
  <c r="D37" i="17"/>
  <c r="W36" i="17"/>
  <c r="S36" i="17"/>
  <c r="N36" i="17"/>
  <c r="I36" i="17"/>
  <c r="I62" i="17" s="1"/>
  <c r="E36" i="17"/>
  <c r="X35" i="17"/>
  <c r="T35" i="17"/>
  <c r="O35" i="17"/>
  <c r="K35" i="17"/>
  <c r="F35" i="17"/>
  <c r="Y34" i="17"/>
  <c r="U34" i="17"/>
  <c r="P34" i="17"/>
  <c r="L34" i="17"/>
  <c r="G34" i="17"/>
  <c r="C34" i="17"/>
  <c r="V33" i="17"/>
  <c r="Q33" i="17"/>
  <c r="Q59" i="17" s="1"/>
  <c r="M33" i="17"/>
  <c r="H33" i="17"/>
  <c r="D33" i="17"/>
  <c r="W32" i="17"/>
  <c r="S32" i="17"/>
  <c r="N32" i="17"/>
  <c r="I32" i="17"/>
  <c r="I58" i="17" s="1"/>
  <c r="E32" i="17"/>
  <c r="X31" i="17"/>
  <c r="T31" i="17"/>
  <c r="O31" i="17"/>
  <c r="K31" i="17"/>
  <c r="F31" i="17"/>
  <c r="Y30" i="17"/>
  <c r="U30" i="17"/>
  <c r="P30" i="17"/>
  <c r="L30" i="17"/>
  <c r="G30" i="17"/>
  <c r="C30" i="17"/>
  <c r="V29" i="17"/>
  <c r="Q29" i="17"/>
  <c r="M29" i="17"/>
  <c r="H29" i="17"/>
  <c r="D29" i="17"/>
  <c r="W28" i="17"/>
  <c r="S28" i="17"/>
  <c r="N28" i="17"/>
  <c r="I28" i="17"/>
  <c r="I54" i="17" s="1"/>
  <c r="E28" i="17"/>
  <c r="X27" i="17"/>
  <c r="T27" i="17"/>
  <c r="O27" i="17"/>
  <c r="K27" i="17"/>
  <c r="F27" i="17"/>
  <c r="Y26" i="17"/>
  <c r="U26" i="17"/>
  <c r="P26" i="17"/>
  <c r="L26" i="17"/>
  <c r="G26" i="17"/>
  <c r="C26" i="17"/>
  <c r="V25" i="17"/>
  <c r="Q25" i="17"/>
  <c r="Q51" i="17" s="1"/>
  <c r="M25" i="17"/>
  <c r="H25" i="17"/>
  <c r="D25" i="17"/>
  <c r="N18" i="17"/>
  <c r="I18" i="17"/>
  <c r="E18" i="17"/>
  <c r="O18" i="17"/>
  <c r="K18" i="17"/>
  <c r="F18" i="17"/>
  <c r="P18" i="17"/>
  <c r="L18" i="17"/>
  <c r="G18" i="17"/>
  <c r="C18" i="17"/>
  <c r="Q18" i="17"/>
  <c r="M18" i="17"/>
  <c r="H18" i="17"/>
  <c r="D18" i="17"/>
  <c r="I19" i="17"/>
  <c r="Y19" i="17"/>
  <c r="M19" i="17"/>
  <c r="F19" i="17"/>
  <c r="H19" i="17"/>
  <c r="X19" i="17"/>
  <c r="D19" i="17"/>
  <c r="K19" i="17"/>
  <c r="L19" i="17"/>
  <c r="N19" i="17"/>
  <c r="G19" i="17"/>
  <c r="E19" i="17"/>
  <c r="P19" i="17"/>
  <c r="O19" i="17"/>
  <c r="W19" i="17"/>
  <c r="V19" i="17"/>
  <c r="C19" i="17"/>
  <c r="U19" i="17"/>
  <c r="T19" i="17"/>
  <c r="S19" i="17"/>
  <c r="Q19" i="17"/>
  <c r="D19" i="19"/>
  <c r="H19" i="19"/>
  <c r="P19" i="19"/>
  <c r="L19" i="19"/>
  <c r="C19" i="19"/>
  <c r="G19" i="19"/>
  <c r="M19" i="19"/>
  <c r="F19" i="19"/>
  <c r="N19" i="19"/>
  <c r="E19" i="19"/>
  <c r="I19" i="19"/>
  <c r="O19" i="19"/>
  <c r="K19" i="19"/>
  <c r="Q19" i="19"/>
  <c r="M20" i="19"/>
  <c r="H20" i="19"/>
  <c r="U20" i="19"/>
  <c r="C20" i="19"/>
  <c r="L20" i="19"/>
  <c r="V20" i="19"/>
  <c r="T20" i="19"/>
  <c r="N20" i="19"/>
  <c r="W20" i="19"/>
  <c r="G20" i="19"/>
  <c r="D20" i="19"/>
  <c r="P20" i="19"/>
  <c r="K20" i="19"/>
  <c r="I20" i="19"/>
  <c r="Y20" i="19"/>
  <c r="O20" i="19"/>
  <c r="E20" i="19"/>
  <c r="X20" i="19"/>
  <c r="F20" i="19"/>
  <c r="S20" i="19"/>
  <c r="Q20" i="19"/>
  <c r="X99" i="19"/>
  <c r="T99" i="19"/>
  <c r="W98" i="19"/>
  <c r="S98" i="19"/>
  <c r="V97" i="19"/>
  <c r="Y96" i="19"/>
  <c r="U96" i="19"/>
  <c r="X95" i="19"/>
  <c r="T95" i="19"/>
  <c r="W94" i="19"/>
  <c r="S94" i="19"/>
  <c r="V93" i="19"/>
  <c r="Y92" i="19"/>
  <c r="U92" i="19"/>
  <c r="X91" i="19"/>
  <c r="T91" i="19"/>
  <c r="W90" i="19"/>
  <c r="S90" i="19"/>
  <c r="V89" i="19"/>
  <c r="Y88" i="19"/>
  <c r="U88" i="19"/>
  <c r="X87" i="19"/>
  <c r="T87" i="19"/>
  <c r="W86" i="19"/>
  <c r="S86" i="19"/>
  <c r="V85" i="19"/>
  <c r="Y84" i="19"/>
  <c r="U84" i="19"/>
  <c r="X83" i="19"/>
  <c r="T83" i="19"/>
  <c r="W82" i="19"/>
  <c r="S82" i="19"/>
  <c r="V81" i="19"/>
  <c r="Y80" i="19"/>
  <c r="U80" i="19"/>
  <c r="X79" i="19"/>
  <c r="T79" i="19"/>
  <c r="Q66" i="19"/>
  <c r="Y99" i="19"/>
  <c r="U99" i="19"/>
  <c r="X98" i="19"/>
  <c r="T98" i="19"/>
  <c r="W97" i="19"/>
  <c r="S97" i="19"/>
  <c r="V96" i="19"/>
  <c r="Y95" i="19"/>
  <c r="U95" i="19"/>
  <c r="X94" i="19"/>
  <c r="T94" i="19"/>
  <c r="W93" i="19"/>
  <c r="S93" i="19"/>
  <c r="V92" i="19"/>
  <c r="Y91" i="19"/>
  <c r="U91" i="19"/>
  <c r="X90" i="19"/>
  <c r="T90" i="19"/>
  <c r="W89" i="19"/>
  <c r="S89" i="19"/>
  <c r="V88" i="19"/>
  <c r="Y87" i="19"/>
  <c r="U87" i="19"/>
  <c r="X86" i="19"/>
  <c r="T86" i="19"/>
  <c r="W85" i="19"/>
  <c r="S85" i="19"/>
  <c r="V84" i="19"/>
  <c r="Y83" i="19"/>
  <c r="U83" i="19"/>
  <c r="X82" i="19"/>
  <c r="T82" i="19"/>
  <c r="W81" i="19"/>
  <c r="S81" i="19"/>
  <c r="V80" i="19"/>
  <c r="Y79" i="19"/>
  <c r="U79" i="19"/>
  <c r="W99" i="19"/>
  <c r="S99" i="19"/>
  <c r="V98" i="19"/>
  <c r="Y97" i="19"/>
  <c r="U97" i="19"/>
  <c r="X96" i="19"/>
  <c r="T96" i="19"/>
  <c r="W95" i="19"/>
  <c r="S95" i="19"/>
  <c r="V94" i="19"/>
  <c r="Y93" i="19"/>
  <c r="U93" i="19"/>
  <c r="X92" i="19"/>
  <c r="T92" i="19"/>
  <c r="W91" i="19"/>
  <c r="S91" i="19"/>
  <c r="V90" i="19"/>
  <c r="Y89" i="19"/>
  <c r="U89" i="19"/>
  <c r="X88" i="19"/>
  <c r="T88" i="19"/>
  <c r="W87" i="19"/>
  <c r="S87" i="19"/>
  <c r="V86" i="19"/>
  <c r="Y85" i="19"/>
  <c r="U85" i="19"/>
  <c r="X84" i="19"/>
  <c r="T84" i="19"/>
  <c r="W83" i="19"/>
  <c r="S83" i="19"/>
  <c r="V82" i="19"/>
  <c r="Y81" i="19"/>
  <c r="U81" i="19"/>
  <c r="X80" i="19"/>
  <c r="T80" i="19"/>
  <c r="W79" i="19"/>
  <c r="S79" i="19"/>
  <c r="I67" i="19"/>
  <c r="X97" i="19"/>
  <c r="V95" i="19"/>
  <c r="T93" i="19"/>
  <c r="Y90" i="19"/>
  <c r="W88" i="19"/>
  <c r="U86" i="19"/>
  <c r="S84" i="19"/>
  <c r="X81" i="19"/>
  <c r="V79" i="19"/>
  <c r="U98" i="19"/>
  <c r="S96" i="19"/>
  <c r="X93" i="19"/>
  <c r="V91" i="19"/>
  <c r="T89" i="19"/>
  <c r="Y86" i="19"/>
  <c r="W84" i="19"/>
  <c r="U82" i="19"/>
  <c r="S80" i="19"/>
  <c r="Y98" i="19"/>
  <c r="W96" i="19"/>
  <c r="U94" i="19"/>
  <c r="S92" i="19"/>
  <c r="X89" i="19"/>
  <c r="V87" i="19"/>
  <c r="T85" i="19"/>
  <c r="Y82" i="19"/>
  <c r="W80" i="19"/>
  <c r="L58" i="19"/>
  <c r="W92" i="19"/>
  <c r="V83" i="19"/>
  <c r="V99" i="19"/>
  <c r="U90" i="19"/>
  <c r="T81" i="19"/>
  <c r="Y94" i="19"/>
  <c r="X85" i="19"/>
  <c r="T97" i="19"/>
  <c r="S88" i="19"/>
  <c r="K70" i="19"/>
  <c r="C80" i="10"/>
  <c r="G80" i="10"/>
  <c r="D81" i="10"/>
  <c r="H81" i="10"/>
  <c r="E95" i="10"/>
  <c r="I95" i="10"/>
  <c r="F99" i="10"/>
  <c r="E80" i="10"/>
  <c r="F81" i="10"/>
  <c r="G95" i="10"/>
  <c r="D80" i="10"/>
  <c r="H80" i="10"/>
  <c r="E81" i="10"/>
  <c r="I81" i="10"/>
  <c r="C99" i="10"/>
  <c r="F80" i="10"/>
  <c r="C81" i="10"/>
  <c r="G81" i="10"/>
  <c r="D95" i="10"/>
  <c r="H95" i="10"/>
  <c r="E99" i="10"/>
  <c r="I99" i="10"/>
  <c r="I80" i="10"/>
  <c r="C95" i="10"/>
  <c r="D99" i="10"/>
  <c r="H99" i="10"/>
  <c r="F95" i="10"/>
  <c r="G99" i="10"/>
  <c r="S88" i="10"/>
  <c r="V82" i="10"/>
  <c r="F94" i="10"/>
  <c r="C79" i="10"/>
  <c r="T99" i="10"/>
  <c r="X93" i="10"/>
  <c r="V88" i="10"/>
  <c r="Y80" i="10"/>
  <c r="D92" i="10"/>
  <c r="I82" i="10"/>
  <c r="U97" i="10"/>
  <c r="T95" i="10"/>
  <c r="T91" i="10"/>
  <c r="U88" i="10"/>
  <c r="X82" i="10"/>
  <c r="H97" i="10"/>
  <c r="D94" i="10"/>
  <c r="C92" i="10"/>
  <c r="E87" i="10"/>
  <c r="D83" i="10"/>
  <c r="W96" i="10"/>
  <c r="Y87" i="10"/>
  <c r="X80" i="10"/>
  <c r="E90" i="10"/>
  <c r="F83" i="10"/>
  <c r="Y98" i="10"/>
  <c r="X91" i="10"/>
  <c r="W85" i="10"/>
  <c r="T80" i="10"/>
  <c r="G86" i="10"/>
  <c r="S99" i="10"/>
  <c r="S95" i="10"/>
  <c r="U91" i="10"/>
  <c r="X87" i="10"/>
  <c r="W81" i="10"/>
  <c r="S80" i="10"/>
  <c r="H96" i="10"/>
  <c r="F92" i="10"/>
  <c r="D89" i="10"/>
  <c r="C86" i="10"/>
  <c r="E84" i="10"/>
  <c r="X89" i="10"/>
  <c r="U83" i="10"/>
  <c r="E97" i="10"/>
  <c r="E86" i="10"/>
  <c r="U95" i="10"/>
  <c r="T88" i="10"/>
  <c r="W82" i="10"/>
  <c r="D93" i="10"/>
  <c r="C83" i="10"/>
  <c r="W98" i="10"/>
  <c r="V96" i="10"/>
  <c r="Y91" i="10"/>
  <c r="S89" i="10"/>
  <c r="X83" i="10"/>
  <c r="V80" i="10"/>
  <c r="I94" i="10"/>
  <c r="E92" i="10"/>
  <c r="H88" i="10"/>
  <c r="H83" i="10"/>
  <c r="W99" i="10"/>
  <c r="X88" i="10"/>
  <c r="T81" i="10"/>
  <c r="H92" i="10"/>
  <c r="E79" i="10"/>
  <c r="X99" i="10"/>
  <c r="Y94" i="10"/>
  <c r="T87" i="10"/>
  <c r="S82" i="10"/>
  <c r="G90" i="10"/>
  <c r="V99" i="10"/>
  <c r="U96" i="10"/>
  <c r="S92" i="10"/>
  <c r="W88" i="10"/>
  <c r="T83" i="10"/>
  <c r="W80" i="10"/>
  <c r="D97" i="10"/>
  <c r="C94" i="10"/>
  <c r="H89" i="10"/>
  <c r="D87" i="10"/>
  <c r="D79" i="10"/>
  <c r="W93" i="10"/>
  <c r="T84" i="10"/>
  <c r="H98" i="10"/>
  <c r="E88" i="10"/>
  <c r="X96" i="10"/>
  <c r="T89" i="10"/>
  <c r="S85" i="10"/>
  <c r="F97" i="10"/>
  <c r="F79" i="10"/>
  <c r="U99" i="10"/>
  <c r="T96" i="10"/>
  <c r="T92" i="10"/>
  <c r="U89" i="10"/>
  <c r="V86" i="10"/>
  <c r="U80" i="10"/>
  <c r="E96" i="10"/>
  <c r="H93" i="10"/>
  <c r="F89" i="10"/>
  <c r="H79" i="10"/>
  <c r="V91" i="10"/>
  <c r="S83" i="10"/>
  <c r="G97" i="10"/>
  <c r="D86" i="10"/>
  <c r="S96" i="10"/>
  <c r="Y88" i="10"/>
  <c r="S81" i="10"/>
  <c r="I92" i="10"/>
  <c r="D82" i="10"/>
  <c r="T97" i="10"/>
  <c r="Y92" i="10"/>
  <c r="V89" i="10"/>
  <c r="Y83" i="10"/>
  <c r="U82" i="10"/>
  <c r="I97" i="10"/>
  <c r="E94" i="10"/>
  <c r="C90" i="10"/>
  <c r="H87" i="10"/>
  <c r="I79" i="10"/>
  <c r="E83" i="10"/>
  <c r="W97" i="10"/>
  <c r="T85" i="10"/>
  <c r="T79" i="10"/>
  <c r="D90" i="10"/>
  <c r="E82" i="10"/>
  <c r="Y97" i="10"/>
  <c r="T90" i="10"/>
  <c r="Y86" i="10"/>
  <c r="X79" i="10"/>
  <c r="G88" i="10"/>
  <c r="Y99" i="10"/>
  <c r="Y96" i="10"/>
  <c r="V94" i="10"/>
  <c r="W90" i="10"/>
  <c r="U87" i="10"/>
  <c r="T82" i="10"/>
  <c r="C97" i="10"/>
  <c r="E93" i="10"/>
  <c r="H90" i="10"/>
  <c r="H86" i="10"/>
  <c r="T93" i="10"/>
  <c r="Y84" i="10"/>
  <c r="E98" i="10"/>
  <c r="D88" i="10"/>
  <c r="S97" i="10"/>
  <c r="Y89" i="10"/>
  <c r="V83" i="10"/>
  <c r="H94" i="10"/>
  <c r="G83" i="10"/>
  <c r="V97" i="10"/>
  <c r="S93" i="10"/>
  <c r="S91" i="10"/>
  <c r="S84" i="10"/>
  <c r="Y82" i="10"/>
  <c r="D98" i="10"/>
  <c r="D96" i="10"/>
  <c r="E91" i="10"/>
  <c r="C88" i="10"/>
  <c r="E85" i="10"/>
  <c r="I83" i="10"/>
  <c r="S86" i="10"/>
  <c r="G89" i="10"/>
  <c r="S90" i="10"/>
  <c r="C87" i="10"/>
  <c r="G91" i="10"/>
  <c r="I96" i="10"/>
  <c r="F88" i="10"/>
  <c r="U84" i="10"/>
  <c r="U85" i="10"/>
  <c r="W92" i="10"/>
  <c r="G84" i="10"/>
  <c r="G96" i="10"/>
  <c r="G94" i="10"/>
  <c r="X85" i="10"/>
  <c r="Y81" i="10"/>
  <c r="Y90" i="10"/>
  <c r="I93" i="10"/>
  <c r="F84" i="10"/>
  <c r="F96" i="10"/>
  <c r="W89" i="10"/>
  <c r="W79" i="10"/>
  <c r="V87" i="10"/>
  <c r="X86" i="10"/>
  <c r="C89" i="10"/>
  <c r="I90" i="10"/>
  <c r="V84" i="10"/>
  <c r="X92" i="10"/>
  <c r="I98" i="10"/>
  <c r="U92" i="10"/>
  <c r="I85" i="10"/>
  <c r="H91" i="10"/>
  <c r="G85" i="10"/>
  <c r="H84" i="10"/>
  <c r="S87" i="10"/>
  <c r="S94" i="10"/>
  <c r="C84" i="10"/>
  <c r="X98" i="10"/>
  <c r="W83" i="10"/>
  <c r="X95" i="10"/>
  <c r="T98" i="10"/>
  <c r="H85" i="10"/>
  <c r="S79" i="10"/>
  <c r="I91" i="10"/>
  <c r="V79" i="10"/>
  <c r="F98" i="10"/>
  <c r="T86" i="10"/>
  <c r="W95" i="10"/>
  <c r="I87" i="10"/>
  <c r="I89" i="10"/>
  <c r="F85" i="10"/>
  <c r="E89" i="10"/>
  <c r="Y79" i="10"/>
  <c r="V90" i="10"/>
  <c r="W84" i="10"/>
  <c r="C82" i="10"/>
  <c r="S98" i="10"/>
  <c r="C93" i="10"/>
  <c r="I88" i="10"/>
  <c r="F86" i="10"/>
  <c r="Y93" i="10"/>
  <c r="V92" i="10"/>
  <c r="H82" i="10"/>
  <c r="U98" i="10"/>
  <c r="G82" i="10"/>
  <c r="U94" i="10"/>
  <c r="G93" i="10"/>
  <c r="G92" i="10"/>
  <c r="I84" i="10"/>
  <c r="V95" i="10"/>
  <c r="Y95" i="10"/>
  <c r="D91" i="10"/>
  <c r="F82" i="10"/>
  <c r="X90" i="10"/>
  <c r="F93" i="10"/>
  <c r="C91" i="10"/>
  <c r="G79" i="10"/>
  <c r="U79" i="10"/>
  <c r="T94" i="10"/>
  <c r="D84" i="10"/>
  <c r="V81" i="10"/>
  <c r="W87" i="10"/>
  <c r="D85" i="10"/>
  <c r="W94" i="10"/>
  <c r="U86" i="10"/>
  <c r="G87" i="10"/>
  <c r="F91" i="10"/>
  <c r="X84" i="10"/>
  <c r="Y85" i="10"/>
  <c r="U90" i="10"/>
  <c r="W86" i="10"/>
  <c r="X81" i="10"/>
  <c r="F87" i="10"/>
  <c r="C85" i="10"/>
  <c r="I86" i="10"/>
  <c r="V93" i="10"/>
  <c r="X97" i="10"/>
  <c r="C96" i="10"/>
  <c r="U93" i="10"/>
  <c r="C98" i="10"/>
  <c r="W91" i="10"/>
  <c r="U81" i="10"/>
  <c r="G98" i="10"/>
  <c r="V85" i="10"/>
  <c r="X94" i="10"/>
  <c r="F90" i="10"/>
  <c r="V98" i="10"/>
  <c r="N95" i="17"/>
  <c r="C78" i="17"/>
  <c r="G78" i="17"/>
  <c r="D79" i="17"/>
  <c r="H79" i="17"/>
  <c r="E93" i="17"/>
  <c r="I93" i="17"/>
  <c r="F97" i="17"/>
  <c r="P95" i="17"/>
  <c r="E78" i="17"/>
  <c r="F79" i="17"/>
  <c r="G93" i="17"/>
  <c r="H97" i="17"/>
  <c r="K95" i="17"/>
  <c r="D78" i="17"/>
  <c r="E79" i="17"/>
  <c r="F93" i="17"/>
  <c r="G97" i="17"/>
  <c r="M95" i="17"/>
  <c r="Q95" i="17"/>
  <c r="F78" i="17"/>
  <c r="C79" i="17"/>
  <c r="G79" i="17"/>
  <c r="D93" i="17"/>
  <c r="H93" i="17"/>
  <c r="E97" i="17"/>
  <c r="I97" i="17"/>
  <c r="L95" i="17"/>
  <c r="I78" i="17"/>
  <c r="C93" i="17"/>
  <c r="D97" i="17"/>
  <c r="O95" i="17"/>
  <c r="H78" i="17"/>
  <c r="I79" i="17"/>
  <c r="C97" i="17"/>
  <c r="H94" i="17"/>
  <c r="M77" i="17"/>
  <c r="U87" i="17"/>
  <c r="X77" i="17"/>
  <c r="D94" i="17"/>
  <c r="C84" i="17"/>
  <c r="M92" i="17"/>
  <c r="V97" i="17"/>
  <c r="F92" i="17"/>
  <c r="S95" i="17"/>
  <c r="U85" i="17"/>
  <c r="D81" i="17"/>
  <c r="H88" i="17"/>
  <c r="Q97" i="17"/>
  <c r="Q86" i="17"/>
  <c r="W92" i="17"/>
  <c r="D96" i="17"/>
  <c r="L80" i="17"/>
  <c r="K79" i="17"/>
  <c r="U95" i="17"/>
  <c r="V90" i="17"/>
  <c r="W85" i="17"/>
  <c r="X79" i="17"/>
  <c r="F82" i="17"/>
  <c r="I94" i="17"/>
  <c r="I88" i="17"/>
  <c r="E84" i="17"/>
  <c r="O80" i="17"/>
  <c r="O92" i="17"/>
  <c r="Q87" i="17"/>
  <c r="O77" i="17"/>
  <c r="D89" i="17"/>
  <c r="U97" i="17"/>
  <c r="V88" i="17"/>
  <c r="S80" i="17"/>
  <c r="F89" i="17"/>
  <c r="M81" i="17"/>
  <c r="M88" i="17"/>
  <c r="V81" i="17"/>
  <c r="N94" i="17"/>
  <c r="S89" i="17"/>
  <c r="U80" i="17"/>
  <c r="E94" i="17"/>
  <c r="G77" i="17"/>
  <c r="M91" i="17"/>
  <c r="T95" i="17"/>
  <c r="T80" i="17"/>
  <c r="D86" i="17"/>
  <c r="L88" i="17"/>
  <c r="V95" i="17"/>
  <c r="X90" i="17"/>
  <c r="Y85" i="17"/>
  <c r="S81" i="17"/>
  <c r="G82" i="17"/>
  <c r="C95" i="17"/>
  <c r="E89" i="17"/>
  <c r="H84" i="17"/>
  <c r="L81" i="17"/>
  <c r="Q92" i="17"/>
  <c r="K88" i="17"/>
  <c r="K78" i="17"/>
  <c r="V86" i="17"/>
  <c r="Y91" i="17"/>
  <c r="U82" i="17"/>
  <c r="C82" i="17"/>
  <c r="G88" i="17"/>
  <c r="P86" i="17"/>
  <c r="V85" i="17"/>
  <c r="Y89" i="17"/>
  <c r="E92" i="17"/>
  <c r="N92" i="17"/>
  <c r="T84" i="17"/>
  <c r="L89" i="17"/>
  <c r="S93" i="17"/>
  <c r="S83" i="17"/>
  <c r="E80" i="17"/>
  <c r="G86" i="17"/>
  <c r="L96" i="17"/>
  <c r="M84" i="17"/>
  <c r="P96" i="17"/>
  <c r="V83" i="17"/>
  <c r="I84" i="17"/>
  <c r="P78" i="17"/>
  <c r="X93" i="17"/>
  <c r="E82" i="17"/>
  <c r="K97" i="17"/>
  <c r="T87" i="17"/>
  <c r="L97" i="17"/>
  <c r="T93" i="17"/>
  <c r="Y87" i="17"/>
  <c r="V78" i="17"/>
  <c r="H91" i="17"/>
  <c r="E77" i="17"/>
  <c r="P90" i="17"/>
  <c r="T94" i="17"/>
  <c r="V94" i="17"/>
  <c r="I82" i="17"/>
  <c r="P82" i="17"/>
  <c r="V93" i="17"/>
  <c r="T92" i="17"/>
  <c r="F95" i="17"/>
  <c r="P94" i="17"/>
  <c r="S88" i="17"/>
  <c r="N93" i="17"/>
  <c r="Y93" i="17"/>
  <c r="Y83" i="17"/>
  <c r="H81" i="17"/>
  <c r="C88" i="17"/>
  <c r="M97" i="17"/>
  <c r="P85" i="17"/>
  <c r="W95" i="17"/>
  <c r="I80" i="17"/>
  <c r="Q96" i="17"/>
  <c r="S78" i="17"/>
  <c r="X86" i="17"/>
  <c r="C90" i="17"/>
  <c r="N88" i="17"/>
  <c r="D82" i="17"/>
  <c r="L84" i="17"/>
  <c r="W84" i="17"/>
  <c r="I81" i="17"/>
  <c r="D88" i="17"/>
  <c r="N97" i="17"/>
  <c r="L86" i="17"/>
  <c r="X82" i="17"/>
  <c r="N87" i="17"/>
  <c r="X89" i="17"/>
  <c r="Y80" i="17"/>
  <c r="G96" i="17"/>
  <c r="E86" i="17"/>
  <c r="O94" i="17"/>
  <c r="Q83" i="17"/>
  <c r="V77" i="17"/>
  <c r="Y95" i="17"/>
  <c r="V87" i="17"/>
  <c r="Y77" i="17"/>
  <c r="I90" i="17"/>
  <c r="Q82" i="17"/>
  <c r="L90" i="17"/>
  <c r="V96" i="17"/>
  <c r="V79" i="17"/>
  <c r="C83" i="17"/>
  <c r="L85" i="17"/>
  <c r="S96" i="17"/>
  <c r="V91" i="17"/>
  <c r="Y86" i="17"/>
  <c r="X81" i="17"/>
  <c r="T77" i="17"/>
  <c r="G95" i="17"/>
  <c r="E90" i="17"/>
  <c r="H85" i="17"/>
  <c r="Q81" i="17"/>
  <c r="K94" i="17"/>
  <c r="O88" i="17"/>
  <c r="P79" i="17"/>
  <c r="F81" i="17"/>
  <c r="N83" i="17"/>
  <c r="S91" i="17"/>
  <c r="U81" i="17"/>
  <c r="C92" i="17"/>
  <c r="F77" i="17"/>
  <c r="Q90" i="17"/>
  <c r="V89" i="17"/>
  <c r="F88" i="17"/>
  <c r="U91" i="17"/>
  <c r="W81" i="17"/>
  <c r="D80" i="17"/>
  <c r="F85" i="17"/>
  <c r="P93" i="17"/>
  <c r="L79" i="17"/>
  <c r="T83" i="17"/>
  <c r="D90" i="17"/>
  <c r="L92" i="17"/>
  <c r="X96" i="17"/>
  <c r="W91" i="17"/>
  <c r="S87" i="17"/>
  <c r="T82" i="17"/>
  <c r="W77" i="17"/>
  <c r="I95" i="17"/>
  <c r="F90" i="17"/>
  <c r="C86" i="17"/>
  <c r="L82" i="17"/>
  <c r="M94" i="17"/>
  <c r="Q88" i="17"/>
  <c r="Q79" i="17"/>
  <c r="L91" i="17"/>
  <c r="O97" i="17"/>
  <c r="N81" i="17"/>
  <c r="S79" i="17"/>
  <c r="D84" i="17"/>
  <c r="S97" i="17"/>
  <c r="G87" i="17"/>
  <c r="X97" i="17"/>
  <c r="W87" i="17"/>
  <c r="U78" i="17"/>
  <c r="C91" i="17"/>
  <c r="C77" i="17"/>
  <c r="O90" i="17"/>
  <c r="W78" i="17"/>
  <c r="W93" i="17"/>
  <c r="E95" i="17"/>
  <c r="K93" i="17"/>
  <c r="F80" i="17"/>
  <c r="W83" i="17"/>
  <c r="H87" i="17"/>
  <c r="Q84" i="17"/>
  <c r="D95" i="17"/>
  <c r="N77" i="17"/>
  <c r="U83" i="17"/>
  <c r="G80" i="17"/>
  <c r="I86" i="17"/>
  <c r="M96" i="17"/>
  <c r="N84" i="17"/>
  <c r="E85" i="17"/>
  <c r="T85" i="17"/>
  <c r="G90" i="17"/>
  <c r="P89" i="17"/>
  <c r="F84" i="17"/>
  <c r="Y82" i="17"/>
  <c r="F86" i="17"/>
  <c r="K84" i="17"/>
  <c r="F91" i="17"/>
  <c r="L78" i="17"/>
  <c r="T89" i="17"/>
  <c r="V80" i="17"/>
  <c r="G92" i="17"/>
  <c r="I77" i="17"/>
  <c r="N91" i="17"/>
  <c r="U90" i="17"/>
  <c r="N82" i="17"/>
  <c r="T86" i="17"/>
  <c r="D87" i="17"/>
  <c r="O84" i="17"/>
  <c r="W97" i="17"/>
  <c r="S77" i="17"/>
  <c r="O81" i="17"/>
  <c r="T91" i="17"/>
  <c r="D77" i="17"/>
  <c r="U94" i="17"/>
  <c r="U89" i="17"/>
  <c r="W80" i="17"/>
  <c r="H92" i="17"/>
  <c r="F83" i="17"/>
  <c r="K92" i="17"/>
  <c r="H96" i="17"/>
  <c r="O82" i="17"/>
  <c r="V84" i="17"/>
  <c r="U84" i="17"/>
  <c r="Y97" i="17"/>
  <c r="F87" i="17"/>
  <c r="S90" i="17"/>
  <c r="Q80" i="17"/>
  <c r="H80" i="17"/>
  <c r="P97" i="17"/>
  <c r="P91" i="17"/>
  <c r="X78" i="17"/>
  <c r="O87" i="17"/>
  <c r="W82" i="17"/>
  <c r="S92" i="17"/>
  <c r="E83" i="17"/>
  <c r="U96" i="17"/>
  <c r="C80" i="17"/>
  <c r="O79" i="17"/>
  <c r="M87" i="17"/>
  <c r="W88" i="17"/>
  <c r="G89" i="17"/>
  <c r="W96" i="17"/>
  <c r="U92" i="17"/>
  <c r="W89" i="17"/>
  <c r="K85" i="17"/>
  <c r="U86" i="17"/>
  <c r="C94" i="17"/>
  <c r="Q89" i="17"/>
  <c r="I89" i="17"/>
  <c r="H90" i="17"/>
  <c r="K80" i="17"/>
  <c r="S84" i="17"/>
  <c r="L87" i="17"/>
  <c r="C81" i="17"/>
  <c r="O78" i="17"/>
  <c r="Q78" i="17"/>
  <c r="I91" i="17"/>
  <c r="M86" i="17"/>
  <c r="T78" i="17"/>
  <c r="V82" i="17"/>
  <c r="Q85" i="17"/>
  <c r="N90" i="17"/>
  <c r="V92" i="17"/>
  <c r="I87" i="17"/>
  <c r="P80" i="17"/>
  <c r="W90" i="17"/>
  <c r="M78" i="17"/>
  <c r="M90" i="17"/>
  <c r="W86" i="17"/>
  <c r="O86" i="17"/>
  <c r="S82" i="17"/>
  <c r="T81" i="17"/>
  <c r="X80" i="17"/>
  <c r="K91" i="17"/>
  <c r="M85" i="17"/>
  <c r="H86" i="17"/>
  <c r="P87" i="17"/>
  <c r="G91" i="17"/>
  <c r="E87" i="17"/>
  <c r="U77" i="17"/>
  <c r="L93" i="17"/>
  <c r="C85" i="17"/>
  <c r="N85" i="17"/>
  <c r="P81" i="17"/>
  <c r="M83" i="17"/>
  <c r="F94" i="17"/>
  <c r="O83" i="17"/>
  <c r="G94" i="17"/>
  <c r="D83" i="17"/>
  <c r="M93" i="17"/>
  <c r="U88" i="17"/>
  <c r="E88" i="17"/>
  <c r="Y94" i="17"/>
  <c r="X91" i="17"/>
  <c r="H89" i="17"/>
  <c r="O91" i="17"/>
  <c r="O93" i="17"/>
  <c r="E96" i="17"/>
  <c r="Y81" i="17"/>
  <c r="X87" i="17"/>
  <c r="T79" i="17"/>
  <c r="K96" i="17"/>
  <c r="W79" i="17"/>
  <c r="Q91" i="17"/>
  <c r="K90" i="17"/>
  <c r="P92" i="17"/>
  <c r="K89" i="17"/>
  <c r="E81" i="17"/>
  <c r="L83" i="17"/>
  <c r="C89" i="17"/>
  <c r="P77" i="17"/>
  <c r="T88" i="17"/>
  <c r="I83" i="17"/>
  <c r="Y96" i="17"/>
  <c r="I92" i="17"/>
  <c r="K86" i="17"/>
  <c r="G81" i="17"/>
  <c r="N96" i="17"/>
  <c r="N78" i="17"/>
  <c r="M82" i="17"/>
  <c r="I96" i="17"/>
  <c r="T90" i="17"/>
  <c r="S86" i="17"/>
  <c r="Y79" i="17"/>
  <c r="Q94" i="17"/>
  <c r="X94" i="17"/>
  <c r="W94" i="17"/>
  <c r="M89" i="17"/>
  <c r="H83" i="17"/>
  <c r="H82" i="17"/>
  <c r="K87" i="17"/>
  <c r="X92" i="17"/>
  <c r="Y92" i="17"/>
  <c r="N79" i="17"/>
  <c r="X83" i="17"/>
  <c r="I85" i="17"/>
  <c r="Y90" i="17"/>
  <c r="G85" i="17"/>
  <c r="O85" i="17"/>
  <c r="N89" i="17"/>
  <c r="U79" i="17"/>
  <c r="K81" i="17"/>
  <c r="X85" i="17"/>
  <c r="P88" i="17"/>
  <c r="G83" i="17"/>
  <c r="P83" i="17"/>
  <c r="L77" i="17"/>
  <c r="M80" i="17"/>
  <c r="D92" i="17"/>
  <c r="H77" i="17"/>
  <c r="C96" i="17"/>
  <c r="K83" i="17"/>
  <c r="O89" i="17"/>
  <c r="Y84" i="17"/>
  <c r="X88" i="17"/>
  <c r="X95" i="17"/>
  <c r="D91" i="17"/>
  <c r="T96" i="17"/>
  <c r="K82" i="17"/>
  <c r="S94" i="17"/>
  <c r="F96" i="17"/>
  <c r="Q93" i="17"/>
  <c r="Y88" i="17"/>
  <c r="G84" i="17"/>
  <c r="U93" i="17"/>
  <c r="M79" i="17"/>
  <c r="P84" i="17"/>
  <c r="C87" i="17"/>
  <c r="T97" i="17"/>
  <c r="H95" i="17"/>
  <c r="X84" i="17"/>
  <c r="O96" i="17"/>
  <c r="E91" i="17"/>
  <c r="Y78" i="17"/>
  <c r="N86" i="17"/>
  <c r="K77" i="17"/>
  <c r="L94" i="17"/>
  <c r="Q77" i="17"/>
  <c r="D85" i="17"/>
  <c r="N80" i="17"/>
  <c r="S85" i="17"/>
  <c r="N83" i="19"/>
  <c r="K84" i="19"/>
  <c r="O84" i="19"/>
  <c r="L85" i="19"/>
  <c r="P85" i="19"/>
  <c r="M86" i="19"/>
  <c r="Q86" i="19"/>
  <c r="N87" i="19"/>
  <c r="K88" i="19"/>
  <c r="O88" i="19"/>
  <c r="L89" i="19"/>
  <c r="P89" i="19"/>
  <c r="M90" i="19"/>
  <c r="Q90" i="19"/>
  <c r="N91" i="19"/>
  <c r="K92" i="19"/>
  <c r="O92" i="19"/>
  <c r="L93" i="19"/>
  <c r="P93" i="19"/>
  <c r="M94" i="19"/>
  <c r="Q94" i="19"/>
  <c r="N95" i="19"/>
  <c r="K96" i="19"/>
  <c r="O96" i="19"/>
  <c r="L97" i="19"/>
  <c r="P97" i="19"/>
  <c r="M98" i="19"/>
  <c r="Q98" i="19"/>
  <c r="N99" i="19"/>
  <c r="K80" i="19"/>
  <c r="O80" i="19"/>
  <c r="L81" i="19"/>
  <c r="P81" i="19"/>
  <c r="M82" i="19"/>
  <c r="Q82" i="19"/>
  <c r="O79" i="19"/>
  <c r="C80" i="19"/>
  <c r="G80" i="19"/>
  <c r="D81" i="19"/>
  <c r="H81" i="19"/>
  <c r="E82" i="19"/>
  <c r="I82" i="19"/>
  <c r="F83" i="19"/>
  <c r="C84" i="19"/>
  <c r="G84" i="19"/>
  <c r="D85" i="19"/>
  <c r="H85" i="19"/>
  <c r="E86" i="19"/>
  <c r="I86" i="19"/>
  <c r="F87" i="19"/>
  <c r="C88" i="19"/>
  <c r="G88" i="19"/>
  <c r="D89" i="19"/>
  <c r="H89" i="19"/>
  <c r="E90" i="19"/>
  <c r="I90" i="19"/>
  <c r="F91" i="19"/>
  <c r="C92" i="19"/>
  <c r="G92" i="19"/>
  <c r="D93" i="19"/>
  <c r="H93" i="19"/>
  <c r="E94" i="19"/>
  <c r="I94" i="19"/>
  <c r="F95" i="19"/>
  <c r="C96" i="19"/>
  <c r="G96" i="19"/>
  <c r="D97" i="19"/>
  <c r="H97" i="19"/>
  <c r="E98" i="19"/>
  <c r="I98" i="19"/>
  <c r="F99" i="19"/>
  <c r="D79" i="19"/>
  <c r="H79" i="19"/>
  <c r="P83" i="19"/>
  <c r="Q84" i="19"/>
  <c r="N85" i="19"/>
  <c r="O86" i="19"/>
  <c r="P87" i="19"/>
  <c r="Q88" i="19"/>
  <c r="K90" i="19"/>
  <c r="L91" i="19"/>
  <c r="M92" i="19"/>
  <c r="N93" i="19"/>
  <c r="O94" i="19"/>
  <c r="P95" i="19"/>
  <c r="Q96" i="19"/>
  <c r="K98" i="19"/>
  <c r="L99" i="19"/>
  <c r="M80" i="19"/>
  <c r="N81" i="19"/>
  <c r="O82" i="19"/>
  <c r="M79" i="19"/>
  <c r="E80" i="19"/>
  <c r="F81" i="19"/>
  <c r="G82" i="19"/>
  <c r="H83" i="19"/>
  <c r="I84" i="19"/>
  <c r="C86" i="19"/>
  <c r="D87" i="19"/>
  <c r="E88" i="19"/>
  <c r="F89" i="19"/>
  <c r="G90" i="19"/>
  <c r="H91" i="19"/>
  <c r="I92" i="19"/>
  <c r="C94" i="19"/>
  <c r="D95" i="19"/>
  <c r="E96" i="19"/>
  <c r="F97" i="19"/>
  <c r="G98" i="19"/>
  <c r="H99" i="19"/>
  <c r="C79" i="19"/>
  <c r="O83" i="19"/>
  <c r="P84" i="19"/>
  <c r="Q85" i="19"/>
  <c r="K87" i="19"/>
  <c r="O87" i="19"/>
  <c r="P88" i="19"/>
  <c r="Q89" i="19"/>
  <c r="K91" i="19"/>
  <c r="L92" i="19"/>
  <c r="M93" i="19"/>
  <c r="N94" i="19"/>
  <c r="O95" i="19"/>
  <c r="P96" i="19"/>
  <c r="Q97" i="19"/>
  <c r="K99" i="19"/>
  <c r="L80" i="19"/>
  <c r="M81" i="19"/>
  <c r="N82" i="19"/>
  <c r="P79" i="19"/>
  <c r="H80" i="19"/>
  <c r="I81" i="19"/>
  <c r="C83" i="19"/>
  <c r="D84" i="19"/>
  <c r="E85" i="19"/>
  <c r="F86" i="19"/>
  <c r="G87" i="19"/>
  <c r="D88" i="19"/>
  <c r="E89" i="19"/>
  <c r="F90" i="19"/>
  <c r="G91" i="19"/>
  <c r="H92" i="19"/>
  <c r="I93" i="19"/>
  <c r="C95" i="19"/>
  <c r="D96" i="19"/>
  <c r="E97" i="19"/>
  <c r="F98" i="19"/>
  <c r="G99" i="19"/>
  <c r="I79" i="19"/>
  <c r="M83" i="19"/>
  <c r="Q83" i="19"/>
  <c r="N84" i="19"/>
  <c r="K85" i="19"/>
  <c r="O85" i="19"/>
  <c r="L86" i="19"/>
  <c r="P86" i="19"/>
  <c r="M87" i="19"/>
  <c r="Q87" i="19"/>
  <c r="N88" i="19"/>
  <c r="K89" i="19"/>
  <c r="O89" i="19"/>
  <c r="L90" i="19"/>
  <c r="P90" i="19"/>
  <c r="M91" i="19"/>
  <c r="Q91" i="19"/>
  <c r="N92" i="19"/>
  <c r="K93" i="19"/>
  <c r="O93" i="19"/>
  <c r="L94" i="19"/>
  <c r="P94" i="19"/>
  <c r="M95" i="19"/>
  <c r="Q95" i="19"/>
  <c r="N96" i="19"/>
  <c r="K97" i="19"/>
  <c r="O97" i="19"/>
  <c r="L98" i="19"/>
  <c r="P98" i="19"/>
  <c r="M99" i="19"/>
  <c r="Q99" i="19"/>
  <c r="N80" i="19"/>
  <c r="K81" i="19"/>
  <c r="O81" i="19"/>
  <c r="L82" i="19"/>
  <c r="P82" i="19"/>
  <c r="N79" i="19"/>
  <c r="K79" i="19"/>
  <c r="F80" i="19"/>
  <c r="C81" i="19"/>
  <c r="G81" i="19"/>
  <c r="D82" i="19"/>
  <c r="H82" i="19"/>
  <c r="E83" i="19"/>
  <c r="I83" i="19"/>
  <c r="F84" i="19"/>
  <c r="C85" i="19"/>
  <c r="G85" i="19"/>
  <c r="D86" i="19"/>
  <c r="H86" i="19"/>
  <c r="E87" i="19"/>
  <c r="I87" i="19"/>
  <c r="F88" i="19"/>
  <c r="C89" i="19"/>
  <c r="G89" i="19"/>
  <c r="D90" i="19"/>
  <c r="H90" i="19"/>
  <c r="E91" i="19"/>
  <c r="I91" i="19"/>
  <c r="F92" i="19"/>
  <c r="C93" i="19"/>
  <c r="G93" i="19"/>
  <c r="D94" i="19"/>
  <c r="H94" i="19"/>
  <c r="E95" i="19"/>
  <c r="I95" i="19"/>
  <c r="F96" i="19"/>
  <c r="C97" i="19"/>
  <c r="G97" i="19"/>
  <c r="D98" i="19"/>
  <c r="H98" i="19"/>
  <c r="E99" i="19"/>
  <c r="I99" i="19"/>
  <c r="G79" i="19"/>
  <c r="L83" i="19"/>
  <c r="M84" i="19"/>
  <c r="K86" i="19"/>
  <c r="L87" i="19"/>
  <c r="M88" i="19"/>
  <c r="N89" i="19"/>
  <c r="O90" i="19"/>
  <c r="P91" i="19"/>
  <c r="Q92" i="19"/>
  <c r="K94" i="19"/>
  <c r="L95" i="19"/>
  <c r="M96" i="19"/>
  <c r="N97" i="19"/>
  <c r="O98" i="19"/>
  <c r="P99" i="19"/>
  <c r="Q80" i="19"/>
  <c r="K82" i="19"/>
  <c r="Q79" i="19"/>
  <c r="I80" i="19"/>
  <c r="C82" i="19"/>
  <c r="D83" i="19"/>
  <c r="E84" i="19"/>
  <c r="F85" i="19"/>
  <c r="G86" i="19"/>
  <c r="H87" i="19"/>
  <c r="I88" i="19"/>
  <c r="C90" i="19"/>
  <c r="D91" i="19"/>
  <c r="E92" i="19"/>
  <c r="F93" i="19"/>
  <c r="G94" i="19"/>
  <c r="H95" i="19"/>
  <c r="I96" i="19"/>
  <c r="C98" i="19"/>
  <c r="D99" i="19"/>
  <c r="F79" i="19"/>
  <c r="K83" i="19"/>
  <c r="L84" i="19"/>
  <c r="M85" i="19"/>
  <c r="N86" i="19"/>
  <c r="L88" i="19"/>
  <c r="M89" i="19"/>
  <c r="N90" i="19"/>
  <c r="O91" i="19"/>
  <c r="P92" i="19"/>
  <c r="Q93" i="19"/>
  <c r="K95" i="19"/>
  <c r="L96" i="19"/>
  <c r="M97" i="19"/>
  <c r="N98" i="19"/>
  <c r="O99" i="19"/>
  <c r="P80" i="19"/>
  <c r="Q81" i="19"/>
  <c r="L79" i="19"/>
  <c r="D80" i="19"/>
  <c r="E81" i="19"/>
  <c r="F82" i="19"/>
  <c r="G83" i="19"/>
  <c r="H84" i="19"/>
  <c r="I85" i="19"/>
  <c r="C87" i="19"/>
  <c r="H88" i="19"/>
  <c r="I89" i="19"/>
  <c r="C91" i="19"/>
  <c r="D92" i="19"/>
  <c r="E93" i="19"/>
  <c r="F94" i="19"/>
  <c r="G95" i="19"/>
  <c r="H96" i="19"/>
  <c r="I97" i="19"/>
  <c r="C99" i="19"/>
  <c r="E79" i="19"/>
  <c r="I68" i="17"/>
  <c r="Q60" i="19"/>
  <c r="Q64" i="19"/>
  <c r="Q70" i="19"/>
  <c r="Q72" i="19"/>
  <c r="I70" i="19"/>
  <c r="I72" i="19"/>
  <c r="P66" i="19"/>
  <c r="I71" i="19"/>
  <c r="Q61" i="19"/>
  <c r="G70" i="19"/>
  <c r="I52" i="12"/>
  <c r="I54" i="12"/>
  <c r="I58" i="12"/>
  <c r="I60" i="12"/>
  <c r="I62" i="12"/>
  <c r="I68" i="12"/>
  <c r="I72" i="12"/>
  <c r="C60" i="12"/>
  <c r="Q58" i="12"/>
  <c r="Q59" i="12"/>
  <c r="Q61" i="12"/>
  <c r="Q65" i="12"/>
  <c r="Q67" i="12"/>
  <c r="Q60" i="12"/>
  <c r="Q64" i="12"/>
  <c r="L59" i="12"/>
  <c r="K65" i="12"/>
  <c r="I67" i="12"/>
  <c r="G72" i="12"/>
  <c r="Q68" i="12"/>
  <c r="G60" i="12"/>
  <c r="I61" i="12"/>
  <c r="I65" i="12"/>
  <c r="H32" i="8"/>
  <c r="G68" i="19" l="1"/>
  <c r="H65" i="19"/>
  <c r="O64" i="19"/>
  <c r="K64" i="19"/>
  <c r="O53" i="12"/>
  <c r="D65" i="12"/>
  <c r="N58" i="12"/>
  <c r="H62" i="12"/>
  <c r="F60" i="12"/>
  <c r="H52" i="12"/>
  <c r="W19" i="12"/>
  <c r="O63" i="12"/>
  <c r="P63" i="10"/>
  <c r="Q63" i="12"/>
  <c r="L65" i="10"/>
  <c r="N55" i="10"/>
  <c r="H60" i="12"/>
  <c r="G66" i="10"/>
  <c r="F72" i="12"/>
  <c r="E67" i="12"/>
  <c r="I65" i="19"/>
  <c r="M71" i="19"/>
  <c r="H68" i="12"/>
  <c r="K72" i="10"/>
  <c r="H56" i="12"/>
  <c r="H54" i="12"/>
  <c r="H66" i="12"/>
  <c r="G58" i="12"/>
  <c r="H61" i="19"/>
  <c r="C52" i="12"/>
  <c r="G56" i="12"/>
  <c r="L55" i="10"/>
  <c r="H58" i="12"/>
  <c r="L57" i="12"/>
  <c r="Q54" i="12"/>
  <c r="H63" i="12"/>
  <c r="F54" i="12"/>
  <c r="K52" i="12"/>
  <c r="M52" i="12"/>
  <c r="P55" i="12"/>
  <c r="K69" i="12"/>
  <c r="H64" i="12"/>
  <c r="K55" i="10"/>
  <c r="O55" i="10"/>
  <c r="C73" i="10"/>
  <c r="D61" i="10"/>
  <c r="Q53" i="12"/>
  <c r="F56" i="12"/>
  <c r="L71" i="12"/>
  <c r="I56" i="12"/>
  <c r="D63" i="17"/>
  <c r="K53" i="17"/>
  <c r="N55" i="17"/>
  <c r="E64" i="17"/>
  <c r="G70" i="10"/>
  <c r="O65" i="10"/>
  <c r="P55" i="10"/>
  <c r="C59" i="17"/>
  <c r="F54" i="10"/>
  <c r="N65" i="10"/>
  <c r="F68" i="10"/>
  <c r="P65" i="10"/>
  <c r="K56" i="10"/>
  <c r="K62" i="10"/>
  <c r="O59" i="10"/>
  <c r="P62" i="10"/>
  <c r="M62" i="10"/>
  <c r="E53" i="10"/>
  <c r="O59" i="17"/>
  <c r="X19" i="19"/>
  <c r="L70" i="17"/>
  <c r="N57" i="17"/>
  <c r="M66" i="17"/>
  <c r="F68" i="17"/>
  <c r="N72" i="10"/>
  <c r="C53" i="19"/>
  <c r="O73" i="10"/>
  <c r="N73" i="10"/>
  <c r="K73" i="10"/>
  <c r="M68" i="10"/>
  <c r="F58" i="10"/>
  <c r="N56" i="10"/>
  <c r="G62" i="10"/>
  <c r="G60" i="10"/>
  <c r="C56" i="10"/>
  <c r="P69" i="10"/>
  <c r="Q68" i="10"/>
  <c r="I62" i="10"/>
  <c r="N63" i="10"/>
  <c r="I53" i="10"/>
  <c r="G55" i="17"/>
  <c r="G71" i="17"/>
  <c r="K65" i="17"/>
  <c r="H57" i="17"/>
  <c r="K60" i="17"/>
  <c r="D69" i="17"/>
  <c r="C54" i="17"/>
  <c r="K59" i="17"/>
  <c r="O67" i="17"/>
  <c r="I57" i="17"/>
  <c r="O61" i="17"/>
  <c r="D53" i="17"/>
  <c r="O63" i="17"/>
  <c r="H53" i="17"/>
  <c r="H59" i="17"/>
  <c r="C62" i="17"/>
  <c r="Q55" i="17"/>
  <c r="K51" i="17"/>
  <c r="H61" i="17"/>
  <c r="Q66" i="17"/>
  <c r="D71" i="19"/>
  <c r="E73" i="19"/>
  <c r="C66" i="19"/>
  <c r="H73" i="19"/>
  <c r="N53" i="19"/>
  <c r="L53" i="19"/>
  <c r="M65" i="19"/>
  <c r="I60" i="19"/>
  <c r="C69" i="19"/>
  <c r="H55" i="19"/>
  <c r="I64" i="19"/>
  <c r="Q69" i="19"/>
  <c r="F60" i="19"/>
  <c r="O66" i="19"/>
  <c r="F66" i="19"/>
  <c r="E61" i="19"/>
  <c r="I61" i="19"/>
  <c r="C64" i="19"/>
  <c r="I56" i="19"/>
  <c r="Q73" i="19"/>
  <c r="G66" i="19"/>
  <c r="Y61" i="19"/>
  <c r="W55" i="17"/>
  <c r="C54" i="12"/>
  <c r="G62" i="12"/>
  <c r="H59" i="12"/>
  <c r="D59" i="17"/>
  <c r="N67" i="17"/>
  <c r="M62" i="17"/>
  <c r="G59" i="17"/>
  <c r="P67" i="12"/>
  <c r="F64" i="12"/>
  <c r="O67" i="12"/>
  <c r="C56" i="12"/>
  <c r="F56" i="17"/>
  <c r="C61" i="17"/>
  <c r="G61" i="17"/>
  <c r="P66" i="17"/>
  <c r="N61" i="17"/>
  <c r="K61" i="17"/>
  <c r="N53" i="17"/>
  <c r="D57" i="12"/>
  <c r="E55" i="12"/>
  <c r="N60" i="12"/>
  <c r="D71" i="12"/>
  <c r="H65" i="12"/>
  <c r="D55" i="12"/>
  <c r="K60" i="12"/>
  <c r="P59" i="12"/>
  <c r="H71" i="12"/>
  <c r="E57" i="12"/>
  <c r="C59" i="12"/>
  <c r="F71" i="12"/>
  <c r="F55" i="12"/>
  <c r="O66" i="12"/>
  <c r="O57" i="12"/>
  <c r="G71" i="12"/>
  <c r="G55" i="12"/>
  <c r="L72" i="12"/>
  <c r="P66" i="12"/>
  <c r="L56" i="12"/>
  <c r="U19" i="19"/>
  <c r="C69" i="17"/>
  <c r="G53" i="17"/>
  <c r="P56" i="17"/>
  <c r="E70" i="17"/>
  <c r="E54" i="17"/>
  <c r="L68" i="17"/>
  <c r="P62" i="17"/>
  <c r="D67" i="17"/>
  <c r="G69" i="17"/>
  <c r="F66" i="17"/>
  <c r="D61" i="17"/>
  <c r="K69" i="17"/>
  <c r="O69" i="17"/>
  <c r="S18" i="17"/>
  <c r="K66" i="17"/>
  <c r="L69" i="17"/>
  <c r="N66" i="17"/>
  <c r="L61" i="17"/>
  <c r="L53" i="17"/>
  <c r="X18" i="17"/>
  <c r="H70" i="17"/>
  <c r="H54" i="17"/>
  <c r="O68" i="17"/>
  <c r="U18" i="17"/>
  <c r="V19" i="12"/>
  <c r="U19" i="12"/>
  <c r="T19" i="12"/>
  <c r="L67" i="12"/>
  <c r="O59" i="12"/>
  <c r="D72" i="12"/>
  <c r="D64" i="12"/>
  <c r="D56" i="12"/>
  <c r="M67" i="12"/>
  <c r="M59" i="12"/>
  <c r="C64" i="12"/>
  <c r="E72" i="12"/>
  <c r="E64" i="12"/>
  <c r="E56" i="12"/>
  <c r="T19" i="19"/>
  <c r="O53" i="17"/>
  <c r="E56" i="17"/>
  <c r="N69" i="17"/>
  <c r="H69" i="17"/>
  <c r="C53" i="17"/>
  <c r="L66" i="17"/>
  <c r="P69" i="17"/>
  <c r="P61" i="17"/>
  <c r="P53" i="17"/>
  <c r="S19" i="12"/>
  <c r="N66" i="19"/>
  <c r="N58" i="19"/>
  <c r="F64" i="19"/>
  <c r="K66" i="19"/>
  <c r="G62" i="19"/>
  <c r="C65" i="19"/>
  <c r="F70" i="19"/>
  <c r="D65" i="19"/>
  <c r="H59" i="19"/>
  <c r="F72" i="19"/>
  <c r="P64" i="19"/>
  <c r="L64" i="19"/>
  <c r="P58" i="19"/>
  <c r="C72" i="19"/>
  <c r="C56" i="19"/>
  <c r="N72" i="19"/>
  <c r="N64" i="19"/>
  <c r="N56" i="19"/>
  <c r="H72" i="19"/>
  <c r="D70" i="19"/>
  <c r="H64" i="19"/>
  <c r="D62" i="19"/>
  <c r="H56" i="19"/>
  <c r="F56" i="19"/>
  <c r="O58" i="19"/>
  <c r="E65" i="19"/>
  <c r="L66" i="19"/>
  <c r="K58" i="19"/>
  <c r="X19" i="10"/>
  <c r="W19" i="10"/>
  <c r="T19" i="10"/>
  <c r="Y19" i="10"/>
  <c r="G68" i="17"/>
  <c r="G52" i="17"/>
  <c r="D68" i="17"/>
  <c r="D52" i="17"/>
  <c r="D67" i="19"/>
  <c r="N69" i="19"/>
  <c r="G71" i="19"/>
  <c r="P69" i="19"/>
  <c r="F59" i="19"/>
  <c r="E59" i="12"/>
  <c r="F70" i="12"/>
  <c r="K56" i="12"/>
  <c r="N70" i="12"/>
  <c r="L63" i="12"/>
  <c r="N52" i="12"/>
  <c r="D67" i="12"/>
  <c r="K68" i="12"/>
  <c r="M70" i="12"/>
  <c r="N62" i="12"/>
  <c r="D53" i="12"/>
  <c r="N66" i="12"/>
  <c r="C62" i="12"/>
  <c r="E53" i="12"/>
  <c r="N72" i="12"/>
  <c r="N56" i="12"/>
  <c r="F53" i="12"/>
  <c r="K66" i="12"/>
  <c r="O72" i="12"/>
  <c r="O56" i="12"/>
  <c r="M54" i="12"/>
  <c r="G53" i="12"/>
  <c r="K67" i="12"/>
  <c r="P72" i="12"/>
  <c r="L70" i="12"/>
  <c r="N67" i="12"/>
  <c r="L62" i="12"/>
  <c r="N59" i="12"/>
  <c r="P56" i="12"/>
  <c r="L54" i="12"/>
  <c r="Y19" i="12"/>
  <c r="X19" i="12"/>
  <c r="C53" i="12"/>
  <c r="F62" i="12"/>
  <c r="K72" i="12"/>
  <c r="E71" i="12"/>
  <c r="P65" i="12"/>
  <c r="L65" i="12"/>
  <c r="H55" i="12"/>
  <c r="C70" i="12"/>
  <c r="G70" i="12"/>
  <c r="G54" i="12"/>
  <c r="K57" i="12"/>
  <c r="O65" i="12"/>
  <c r="D70" i="12"/>
  <c r="D62" i="12"/>
  <c r="D54" i="12"/>
  <c r="M65" i="12"/>
  <c r="M57" i="12"/>
  <c r="E70" i="12"/>
  <c r="E62" i="12"/>
  <c r="E54" i="12"/>
  <c r="N57" i="10"/>
  <c r="K67" i="10"/>
  <c r="P67" i="10"/>
  <c r="P54" i="10"/>
  <c r="E60" i="10"/>
  <c r="K54" i="10"/>
  <c r="O57" i="10"/>
  <c r="S19" i="10"/>
  <c r="K60" i="10"/>
  <c r="L57" i="10"/>
  <c r="L67" i="10"/>
  <c r="G68" i="10"/>
  <c r="E63" i="10"/>
  <c r="N66" i="10"/>
  <c r="L60" i="10"/>
  <c r="C68" i="10"/>
  <c r="H65" i="10"/>
  <c r="F60" i="10"/>
  <c r="D55" i="10"/>
  <c r="M56" i="10"/>
  <c r="C63" i="10"/>
  <c r="K66" i="10"/>
  <c r="H68" i="10"/>
  <c r="D66" i="10"/>
  <c r="F63" i="10"/>
  <c r="H60" i="10"/>
  <c r="D58" i="10"/>
  <c r="F55" i="10"/>
  <c r="K57" i="10"/>
  <c r="O66" i="10"/>
  <c r="M60" i="10"/>
  <c r="P56" i="10"/>
  <c r="O56" i="10"/>
  <c r="U19" i="10"/>
  <c r="V19" i="10"/>
  <c r="D65" i="10"/>
  <c r="E68" i="10"/>
  <c r="L54" i="10"/>
  <c r="M57" i="10"/>
  <c r="O67" i="10"/>
  <c r="N54" i="10"/>
  <c r="N67" i="10"/>
  <c r="P57" i="10"/>
  <c r="M54" i="10"/>
  <c r="E60" i="17"/>
  <c r="N63" i="17"/>
  <c r="H55" i="17"/>
  <c r="C63" i="17"/>
  <c r="E63" i="17"/>
  <c r="P71" i="17"/>
  <c r="P55" i="17"/>
  <c r="P54" i="17"/>
  <c r="C60" i="17"/>
  <c r="H62" i="17"/>
  <c r="K63" i="17"/>
  <c r="M71" i="17"/>
  <c r="M63" i="17"/>
  <c r="M55" i="17"/>
  <c r="O71" i="17"/>
  <c r="P64" i="17"/>
  <c r="G63" i="17"/>
  <c r="E58" i="17"/>
  <c r="L56" i="17"/>
  <c r="C70" i="17"/>
  <c r="D55" i="17"/>
  <c r="N71" i="17"/>
  <c r="F70" i="17"/>
  <c r="F54" i="17"/>
  <c r="M68" i="17"/>
  <c r="L54" i="17"/>
  <c r="G70" i="17"/>
  <c r="G62" i="17"/>
  <c r="G54" i="17"/>
  <c r="L71" i="17"/>
  <c r="N68" i="17"/>
  <c r="L63" i="17"/>
  <c r="L55" i="17"/>
  <c r="T18" i="17"/>
  <c r="C56" i="17"/>
  <c r="D70" i="17"/>
  <c r="D62" i="17"/>
  <c r="H56" i="17"/>
  <c r="D54" i="17"/>
  <c r="O70" i="17"/>
  <c r="O54" i="17"/>
  <c r="D71" i="17"/>
  <c r="M70" i="17"/>
  <c r="K64" i="17"/>
  <c r="H71" i="17"/>
  <c r="M64" i="17"/>
  <c r="E71" i="17"/>
  <c r="G60" i="17"/>
  <c r="E55" i="17"/>
  <c r="P63" i="17"/>
  <c r="D60" i="17"/>
  <c r="E62" i="17"/>
  <c r="P70" i="17"/>
  <c r="M54" i="17"/>
  <c r="O55" i="17"/>
  <c r="H63" i="17"/>
  <c r="C71" i="17"/>
  <c r="C55" i="17"/>
  <c r="K71" i="17"/>
  <c r="K55" i="17"/>
  <c r="F57" i="17"/>
  <c r="O60" i="17"/>
  <c r="C65" i="17"/>
  <c r="F64" i="17"/>
  <c r="M58" i="17"/>
  <c r="G57" i="17"/>
  <c r="P60" i="17"/>
  <c r="W18" i="17"/>
  <c r="D65" i="17"/>
  <c r="O57" i="17"/>
  <c r="E57" i="17"/>
  <c r="P65" i="17"/>
  <c r="N60" i="17"/>
  <c r="F67" i="17"/>
  <c r="F51" i="17"/>
  <c r="M65" i="17"/>
  <c r="D51" i="17"/>
  <c r="E68" i="17"/>
  <c r="N59" i="17"/>
  <c r="E66" i="17"/>
  <c r="K68" i="17"/>
  <c r="L64" i="17"/>
  <c r="P58" i="17"/>
  <c r="O51" i="17"/>
  <c r="F60" i="17"/>
  <c r="K57" i="17"/>
  <c r="E52" i="17"/>
  <c r="C58" i="17"/>
  <c r="H67" i="17"/>
  <c r="F62" i="17"/>
  <c r="D57" i="17"/>
  <c r="H51" i="17"/>
  <c r="O65" i="17"/>
  <c r="M60" i="17"/>
  <c r="N51" i="17"/>
  <c r="C67" i="17"/>
  <c r="E69" i="17"/>
  <c r="G66" i="17"/>
  <c r="E61" i="17"/>
  <c r="G58" i="17"/>
  <c r="E53" i="17"/>
  <c r="K70" i="17"/>
  <c r="K54" i="17"/>
  <c r="L67" i="17"/>
  <c r="N64" i="17"/>
  <c r="L59" i="17"/>
  <c r="N56" i="17"/>
  <c r="L51" i="17"/>
  <c r="V18" i="17"/>
  <c r="C64" i="17"/>
  <c r="F71" i="17"/>
  <c r="H68" i="17"/>
  <c r="D66" i="17"/>
  <c r="F63" i="17"/>
  <c r="H60" i="17"/>
  <c r="D58" i="17"/>
  <c r="F55" i="17"/>
  <c r="H52" i="17"/>
  <c r="K67" i="17"/>
  <c r="M69" i="17"/>
  <c r="O66" i="17"/>
  <c r="M61" i="17"/>
  <c r="O58" i="17"/>
  <c r="M53" i="17"/>
  <c r="Y18" i="17"/>
  <c r="M52" i="17"/>
  <c r="N58" i="17"/>
  <c r="F65" i="17"/>
  <c r="O52" i="17"/>
  <c r="K52" i="17"/>
  <c r="E65" i="17"/>
  <c r="K62" i="17"/>
  <c r="P57" i="17"/>
  <c r="N52" i="17"/>
  <c r="C51" i="17"/>
  <c r="H64" i="17"/>
  <c r="F59" i="17"/>
  <c r="O62" i="17"/>
  <c r="M57" i="17"/>
  <c r="H65" i="17"/>
  <c r="K56" i="17"/>
  <c r="L62" i="17"/>
  <c r="C57" i="17"/>
  <c r="G67" i="17"/>
  <c r="G51" i="17"/>
  <c r="N65" i="17"/>
  <c r="L60" i="17"/>
  <c r="F52" i="17"/>
  <c r="G65" i="17"/>
  <c r="P68" i="17"/>
  <c r="L58" i="17"/>
  <c r="C66" i="17"/>
  <c r="F58" i="17"/>
  <c r="M56" i="17"/>
  <c r="P52" i="17"/>
  <c r="E67" i="17"/>
  <c r="G64" i="17"/>
  <c r="E59" i="17"/>
  <c r="G56" i="17"/>
  <c r="E51" i="17"/>
  <c r="K58" i="17"/>
  <c r="N70" i="17"/>
  <c r="P67" i="17"/>
  <c r="L65" i="17"/>
  <c r="N62" i="17"/>
  <c r="P59" i="17"/>
  <c r="L57" i="17"/>
  <c r="N54" i="17"/>
  <c r="P51" i="17"/>
  <c r="L52" i="17"/>
  <c r="C68" i="17"/>
  <c r="C52" i="17"/>
  <c r="F69" i="17"/>
  <c r="H66" i="17"/>
  <c r="D64" i="17"/>
  <c r="F61" i="17"/>
  <c r="H58" i="17"/>
  <c r="D56" i="17"/>
  <c r="F53" i="17"/>
  <c r="M67" i="17"/>
  <c r="O64" i="17"/>
  <c r="M59" i="17"/>
  <c r="O56" i="17"/>
  <c r="M51" i="17"/>
  <c r="K71" i="19"/>
  <c r="N55" i="19"/>
  <c r="C73" i="19"/>
  <c r="H71" i="19"/>
  <c r="D61" i="19"/>
  <c r="O72" i="19"/>
  <c r="O56" i="19"/>
  <c r="C61" i="19"/>
  <c r="D63" i="19"/>
  <c r="P56" i="19"/>
  <c r="C62" i="19"/>
  <c r="G64" i="19"/>
  <c r="E59" i="19"/>
  <c r="P70" i="19"/>
  <c r="N65" i="19"/>
  <c r="M54" i="19"/>
  <c r="C60" i="19"/>
  <c r="E72" i="19"/>
  <c r="E64" i="19"/>
  <c r="G61" i="19"/>
  <c r="E56" i="19"/>
  <c r="L73" i="19"/>
  <c r="N70" i="19"/>
  <c r="L65" i="19"/>
  <c r="N62" i="19"/>
  <c r="P59" i="19"/>
  <c r="L57" i="19"/>
  <c r="P54" i="19"/>
  <c r="C67" i="19"/>
  <c r="F73" i="19"/>
  <c r="H70" i="19"/>
  <c r="D68" i="19"/>
  <c r="F65" i="19"/>
  <c r="H62" i="19"/>
  <c r="D60" i="19"/>
  <c r="F57" i="19"/>
  <c r="K72" i="19"/>
  <c r="K56" i="19"/>
  <c r="O71" i="19"/>
  <c r="M66" i="19"/>
  <c r="M58" i="19"/>
  <c r="O55" i="19"/>
  <c r="Y19" i="19"/>
  <c r="F62" i="19"/>
  <c r="C70" i="19"/>
  <c r="E71" i="19"/>
  <c r="L72" i="19"/>
  <c r="L56" i="19"/>
  <c r="E70" i="19"/>
  <c r="E62" i="19"/>
  <c r="M72" i="19"/>
  <c r="M64" i="19"/>
  <c r="M56" i="19"/>
  <c r="K59" i="19"/>
  <c r="L59" i="19"/>
  <c r="F67" i="19"/>
  <c r="O73" i="19"/>
  <c r="O57" i="19"/>
  <c r="M73" i="19"/>
  <c r="M67" i="19"/>
  <c r="K67" i="19"/>
  <c r="L55" i="19"/>
  <c r="Q55" i="19"/>
  <c r="H54" i="19"/>
  <c r="M61" i="19"/>
  <c r="C58" i="19"/>
  <c r="D54" i="19"/>
  <c r="E66" i="19"/>
  <c r="G55" i="19"/>
  <c r="C63" i="19"/>
  <c r="K68" i="19"/>
  <c r="O65" i="19"/>
  <c r="M60" i="19"/>
  <c r="O54" i="19"/>
  <c r="G54" i="19"/>
  <c r="I54" i="19"/>
  <c r="Y54" i="19"/>
  <c r="H63" i="19"/>
  <c r="F58" i="19"/>
  <c r="K62" i="19"/>
  <c r="M59" i="19"/>
  <c r="N54" i="19"/>
  <c r="H69" i="19"/>
  <c r="H57" i="19"/>
  <c r="M69" i="19"/>
  <c r="M57" i="19"/>
  <c r="L62" i="19"/>
  <c r="F53" i="19"/>
  <c r="G72" i="19"/>
  <c r="E67" i="19"/>
  <c r="G56" i="19"/>
  <c r="N73" i="19"/>
  <c r="L68" i="19"/>
  <c r="P62" i="19"/>
  <c r="N57" i="19"/>
  <c r="K53" i="19"/>
  <c r="C68" i="19"/>
  <c r="G73" i="19"/>
  <c r="E68" i="19"/>
  <c r="G65" i="19"/>
  <c r="E60" i="19"/>
  <c r="G57" i="19"/>
  <c r="K73" i="19"/>
  <c r="K57" i="19"/>
  <c r="P71" i="19"/>
  <c r="L69" i="19"/>
  <c r="P63" i="19"/>
  <c r="L61" i="19"/>
  <c r="P55" i="19"/>
  <c r="W54" i="19"/>
  <c r="E53" i="19"/>
  <c r="C59" i="19"/>
  <c r="D72" i="19"/>
  <c r="F69" i="19"/>
  <c r="H66" i="19"/>
  <c r="D64" i="19"/>
  <c r="F61" i="19"/>
  <c r="H58" i="19"/>
  <c r="D56" i="19"/>
  <c r="M70" i="19"/>
  <c r="O67" i="19"/>
  <c r="M62" i="19"/>
  <c r="O59" i="19"/>
  <c r="K54" i="19"/>
  <c r="H53" i="19"/>
  <c r="L67" i="19"/>
  <c r="Q67" i="19"/>
  <c r="N67" i="19"/>
  <c r="G69" i="19"/>
  <c r="D58" i="19"/>
  <c r="I58" i="19"/>
  <c r="P67" i="19"/>
  <c r="V19" i="19"/>
  <c r="O63" i="19"/>
  <c r="K55" i="19"/>
  <c r="N63" i="19"/>
  <c r="K65" i="19"/>
  <c r="Q65" i="19"/>
  <c r="O60" i="19"/>
  <c r="M55" i="19"/>
  <c r="K63" i="19"/>
  <c r="E63" i="19"/>
  <c r="G63" i="19"/>
  <c r="E58" i="19"/>
  <c r="K61" i="19"/>
  <c r="P61" i="19"/>
  <c r="L54" i="19"/>
  <c r="Y53" i="19"/>
  <c r="I53" i="19"/>
  <c r="M68" i="19"/>
  <c r="M53" i="19"/>
  <c r="O62" i="19"/>
  <c r="N71" i="19"/>
  <c r="P60" i="19"/>
  <c r="O53" i="19"/>
  <c r="C57" i="19"/>
  <c r="D69" i="19"/>
  <c r="F68" i="19"/>
  <c r="D59" i="19"/>
  <c r="O70" i="19"/>
  <c r="G53" i="19"/>
  <c r="E57" i="19"/>
  <c r="P68" i="19"/>
  <c r="D73" i="19"/>
  <c r="H67" i="19"/>
  <c r="D57" i="19"/>
  <c r="O68" i="19"/>
  <c r="M63" i="19"/>
  <c r="E54" i="19"/>
  <c r="D55" i="19"/>
  <c r="P53" i="19"/>
  <c r="E69" i="19"/>
  <c r="G58" i="19"/>
  <c r="L70" i="19"/>
  <c r="N59" i="19"/>
  <c r="G60" i="19"/>
  <c r="E55" i="19"/>
  <c r="N61" i="19"/>
  <c r="W19" i="19"/>
  <c r="G67" i="19"/>
  <c r="G59" i="19"/>
  <c r="K69" i="19"/>
  <c r="P73" i="19"/>
  <c r="L71" i="19"/>
  <c r="N68" i="19"/>
  <c r="P65" i="19"/>
  <c r="L63" i="19"/>
  <c r="N60" i="19"/>
  <c r="P57" i="19"/>
  <c r="S54" i="19"/>
  <c r="C54" i="19"/>
  <c r="S19" i="19"/>
  <c r="C71" i="19"/>
  <c r="C55" i="19"/>
  <c r="F71" i="19"/>
  <c r="H68" i="19"/>
  <c r="D66" i="19"/>
  <c r="F63" i="19"/>
  <c r="H60" i="19"/>
  <c r="F55" i="19"/>
  <c r="K60" i="19"/>
  <c r="O69" i="19"/>
  <c r="O61" i="19"/>
  <c r="F54" i="19"/>
  <c r="D53" i="19"/>
  <c r="D59" i="12"/>
  <c r="C72" i="12"/>
  <c r="F69" i="12"/>
  <c r="F61" i="12"/>
  <c r="O64" i="12"/>
  <c r="G61" i="12"/>
  <c r="P64" i="12"/>
  <c r="K61" i="12"/>
  <c r="D61" i="12"/>
  <c r="L61" i="12"/>
  <c r="N64" i="12"/>
  <c r="P53" i="12"/>
  <c r="M58" i="12"/>
  <c r="D66" i="12"/>
  <c r="M69" i="12"/>
  <c r="O58" i="12"/>
  <c r="M53" i="12"/>
  <c r="E66" i="12"/>
  <c r="E58" i="12"/>
  <c r="K63" i="12"/>
  <c r="N69" i="12"/>
  <c r="L64" i="12"/>
  <c r="N61" i="12"/>
  <c r="P58" i="12"/>
  <c r="N53" i="12"/>
  <c r="C69" i="12"/>
  <c r="M68" i="12"/>
  <c r="C58" i="12"/>
  <c r="K53" i="12"/>
  <c r="C65" i="12"/>
  <c r="H69" i="12"/>
  <c r="H53" i="12"/>
  <c r="D69" i="12"/>
  <c r="F58" i="12"/>
  <c r="M72" i="12"/>
  <c r="L53" i="12"/>
  <c r="E63" i="12"/>
  <c r="G66" i="12"/>
  <c r="E61" i="12"/>
  <c r="P69" i="12"/>
  <c r="P61" i="12"/>
  <c r="M62" i="12"/>
  <c r="C71" i="12"/>
  <c r="C55" i="12"/>
  <c r="D68" i="12"/>
  <c r="F65" i="12"/>
  <c r="D60" i="12"/>
  <c r="F57" i="12"/>
  <c r="D52" i="12"/>
  <c r="K58" i="12"/>
  <c r="M71" i="12"/>
  <c r="O68" i="12"/>
  <c r="M63" i="12"/>
  <c r="O60" i="12"/>
  <c r="M55" i="12"/>
  <c r="O52" i="12"/>
  <c r="O61" i="12"/>
  <c r="M56" i="12"/>
  <c r="E68" i="12"/>
  <c r="G65" i="12"/>
  <c r="E60" i="12"/>
  <c r="G57" i="12"/>
  <c r="E52" i="12"/>
  <c r="K59" i="12"/>
  <c r="N71" i="12"/>
  <c r="P68" i="12"/>
  <c r="L66" i="12"/>
  <c r="N63" i="12"/>
  <c r="P60" i="12"/>
  <c r="L58" i="12"/>
  <c r="N55" i="12"/>
  <c r="P52" i="12"/>
  <c r="H61" i="12"/>
  <c r="C61" i="12"/>
  <c r="E69" i="12"/>
  <c r="C63" i="12"/>
  <c r="M64" i="12"/>
  <c r="G69" i="12"/>
  <c r="L69" i="12"/>
  <c r="K64" i="12"/>
  <c r="F63" i="12"/>
  <c r="D58" i="12"/>
  <c r="M61" i="12"/>
  <c r="G63" i="12"/>
  <c r="P63" i="12"/>
  <c r="G52" i="12"/>
  <c r="P71" i="12"/>
  <c r="L55" i="12"/>
  <c r="C57" i="12"/>
  <c r="F68" i="12"/>
  <c r="D63" i="12"/>
  <c r="H57" i="12"/>
  <c r="F52" i="12"/>
  <c r="O71" i="12"/>
  <c r="F66" i="12"/>
  <c r="O69" i="12"/>
  <c r="C66" i="12"/>
  <c r="E65" i="12"/>
  <c r="N68" i="12"/>
  <c r="C67" i="12"/>
  <c r="F67" i="12"/>
  <c r="F59" i="12"/>
  <c r="K70" i="12"/>
  <c r="K54" i="12"/>
  <c r="O70" i="12"/>
  <c r="O62" i="12"/>
  <c r="O54" i="12"/>
  <c r="M66" i="12"/>
  <c r="M60" i="12"/>
  <c r="O55" i="12"/>
  <c r="C68" i="12"/>
  <c r="G67" i="12"/>
  <c r="G59" i="12"/>
  <c r="K71" i="12"/>
  <c r="K55" i="12"/>
  <c r="P70" i="12"/>
  <c r="L68" i="12"/>
  <c r="N65" i="12"/>
  <c r="P62" i="12"/>
  <c r="L60" i="12"/>
  <c r="N57" i="12"/>
  <c r="P54" i="12"/>
  <c r="L52" i="12"/>
  <c r="F66" i="10"/>
  <c r="M72" i="10"/>
  <c r="E61" i="10"/>
  <c r="P73" i="10"/>
  <c r="O63" i="10"/>
  <c r="K65" i="10"/>
  <c r="N68" i="10"/>
  <c r="D73" i="10"/>
  <c r="H63" i="10"/>
  <c r="P60" i="10"/>
  <c r="G58" i="10"/>
  <c r="P53" i="10"/>
  <c r="N62" i="10"/>
  <c r="C61" i="10"/>
  <c r="G64" i="10"/>
  <c r="E59" i="10"/>
  <c r="L73" i="10"/>
  <c r="P61" i="10"/>
  <c r="F72" i="10"/>
  <c r="D67" i="10"/>
  <c r="H61" i="10"/>
  <c r="F56" i="10"/>
  <c r="K63" i="10"/>
  <c r="L58" i="10"/>
  <c r="C67" i="10"/>
  <c r="G73" i="10"/>
  <c r="G65" i="10"/>
  <c r="G57" i="10"/>
  <c r="N71" i="10"/>
  <c r="P68" i="10"/>
  <c r="L66" i="10"/>
  <c r="L63" i="10"/>
  <c r="L56" i="10"/>
  <c r="C58" i="10"/>
  <c r="D72" i="10"/>
  <c r="H66" i="10"/>
  <c r="D64" i="10"/>
  <c r="F61" i="10"/>
  <c r="H58" i="10"/>
  <c r="D56" i="10"/>
  <c r="K61" i="10"/>
  <c r="O72" i="10"/>
  <c r="M67" i="10"/>
  <c r="L61" i="10"/>
  <c r="O62" i="10"/>
  <c r="O54" i="10"/>
  <c r="E66" i="10"/>
  <c r="E58" i="10"/>
  <c r="L72" i="10"/>
  <c r="M73" i="10"/>
  <c r="M65" i="10"/>
  <c r="L62" i="10"/>
  <c r="M63" i="10"/>
  <c r="E73" i="10"/>
  <c r="L71" i="10"/>
  <c r="C64" i="10"/>
  <c r="D57" i="10"/>
  <c r="M64" i="10"/>
  <c r="C57" i="10"/>
  <c r="L59" i="10"/>
  <c r="D69" i="10"/>
  <c r="H55" i="10"/>
  <c r="C69" i="10"/>
  <c r="E71" i="10"/>
  <c r="E55" i="10"/>
  <c r="L69" i="10"/>
  <c r="H73" i="10"/>
  <c r="D63" i="10"/>
  <c r="H57" i="10"/>
  <c r="K71" i="10"/>
  <c r="O71" i="10"/>
  <c r="M66" i="10"/>
  <c r="P59" i="10"/>
  <c r="C71" i="10"/>
  <c r="C55" i="10"/>
  <c r="G71" i="10"/>
  <c r="G63" i="10"/>
  <c r="G55" i="10"/>
  <c r="K53" i="10"/>
  <c r="K58" i="10"/>
  <c r="N69" i="10"/>
  <c r="P66" i="10"/>
  <c r="L64" i="10"/>
  <c r="N60" i="10"/>
  <c r="N53" i="10"/>
  <c r="C62" i="10"/>
  <c r="H72" i="10"/>
  <c r="D70" i="10"/>
  <c r="F67" i="10"/>
  <c r="H64" i="10"/>
  <c r="D62" i="10"/>
  <c r="F59" i="10"/>
  <c r="H56" i="10"/>
  <c r="D54" i="10"/>
  <c r="O70" i="10"/>
  <c r="N58" i="10"/>
  <c r="O60" i="10"/>
  <c r="M55" i="10"/>
  <c r="M70" i="10"/>
  <c r="K70" i="10"/>
  <c r="C53" i="10"/>
  <c r="F69" i="10"/>
  <c r="F53" i="10"/>
  <c r="O64" i="10"/>
  <c r="E69" i="10"/>
  <c r="F70" i="10"/>
  <c r="D53" i="10"/>
  <c r="G54" i="10"/>
  <c r="F62" i="10"/>
  <c r="D71" i="10"/>
  <c r="E70" i="10"/>
  <c r="G67" i="10"/>
  <c r="E62" i="10"/>
  <c r="G59" i="10"/>
  <c r="E54" i="10"/>
  <c r="P70" i="10"/>
  <c r="L68" i="10"/>
  <c r="P58" i="10"/>
  <c r="C70" i="10"/>
  <c r="C54" i="10"/>
  <c r="F71" i="10"/>
  <c r="M69" i="10"/>
  <c r="M59" i="10"/>
  <c r="C65" i="10"/>
  <c r="E57" i="10"/>
  <c r="N64" i="10"/>
  <c r="C72" i="10"/>
  <c r="H67" i="10"/>
  <c r="H59" i="10"/>
  <c r="K59" i="10"/>
  <c r="O53" i="10"/>
  <c r="E65" i="10"/>
  <c r="K68" i="10"/>
  <c r="H71" i="10"/>
  <c r="O69" i="10"/>
  <c r="G72" i="10"/>
  <c r="E67" i="10"/>
  <c r="G56" i="10"/>
  <c r="K64" i="10"/>
  <c r="N70" i="10"/>
  <c r="M58" i="10"/>
  <c r="C60" i="10"/>
  <c r="H69" i="10"/>
  <c r="F64" i="10"/>
  <c r="D59" i="10"/>
  <c r="H53" i="10"/>
  <c r="O61" i="10"/>
  <c r="C59" i="10"/>
  <c r="E72" i="10"/>
  <c r="G69" i="10"/>
  <c r="E64" i="10"/>
  <c r="G61" i="10"/>
  <c r="E56" i="10"/>
  <c r="G53" i="10"/>
  <c r="P72" i="10"/>
  <c r="L70" i="10"/>
  <c r="P64" i="10"/>
  <c r="N61" i="10"/>
  <c r="C66" i="10"/>
  <c r="F73" i="10"/>
  <c r="H70" i="10"/>
  <c r="D68" i="10"/>
  <c r="F65" i="10"/>
  <c r="H62" i="10"/>
  <c r="D60" i="10"/>
  <c r="F57" i="10"/>
  <c r="H54" i="10"/>
  <c r="K69" i="10"/>
  <c r="M71" i="10"/>
  <c r="O68" i="10"/>
  <c r="N59" i="10"/>
  <c r="M61" i="10"/>
  <c r="O58" i="10"/>
  <c r="M53" i="10"/>
  <c r="Y54" i="12"/>
  <c r="Y53" i="17"/>
  <c r="Y54" i="17"/>
  <c r="W53" i="17"/>
  <c r="T53" i="17"/>
  <c r="Y68" i="17"/>
  <c r="W54" i="17"/>
  <c r="S53" i="17"/>
  <c r="Y55" i="10"/>
  <c r="Y55" i="19"/>
  <c r="Y72" i="19"/>
  <c r="Y63" i="19"/>
  <c r="T72" i="19"/>
  <c r="Y65" i="19"/>
  <c r="Y66" i="19"/>
  <c r="W66" i="19"/>
  <c r="Y69" i="19"/>
  <c r="Y71" i="19"/>
  <c r="Y57" i="19"/>
  <c r="S63" i="19"/>
  <c r="Y64" i="19"/>
  <c r="Y56" i="19"/>
  <c r="Y62" i="19"/>
  <c r="Y67" i="19"/>
  <c r="Y68" i="19"/>
  <c r="V67" i="19"/>
  <c r="Y58" i="19"/>
  <c r="Y59" i="19"/>
  <c r="Y73" i="19"/>
  <c r="T55" i="19"/>
  <c r="Y70" i="19"/>
  <c r="Y60" i="19"/>
  <c r="T67" i="19"/>
  <c r="V59" i="19"/>
  <c r="V54" i="12"/>
  <c r="Y70" i="12"/>
  <c r="Y56" i="12"/>
  <c r="Y57" i="12"/>
  <c r="Y72" i="12"/>
  <c r="Y69" i="12"/>
  <c r="U54" i="12"/>
  <c r="U72" i="12"/>
  <c r="Y66" i="12"/>
  <c r="Y60" i="12"/>
  <c r="Y71" i="12"/>
  <c r="U69" i="12"/>
  <c r="Y63" i="12"/>
  <c r="X54" i="12"/>
  <c r="U56" i="12"/>
  <c r="Y61" i="12"/>
  <c r="W56" i="12"/>
  <c r="Y53" i="12"/>
  <c r="W57" i="12"/>
  <c r="Y52" i="12"/>
  <c r="T66" i="12"/>
  <c r="Y67" i="12"/>
  <c r="V61" i="12"/>
  <c r="Y64" i="12"/>
  <c r="Y59" i="12"/>
  <c r="W54" i="12"/>
  <c r="Y68" i="12"/>
  <c r="U66" i="12"/>
  <c r="V69" i="12"/>
  <c r="W59" i="12"/>
  <c r="Y65" i="12"/>
  <c r="Y62" i="12"/>
  <c r="Y58" i="12"/>
  <c r="Y55" i="12"/>
  <c r="Y58" i="10"/>
  <c r="Y73" i="10"/>
  <c r="Y66" i="10"/>
  <c r="Y61" i="10"/>
  <c r="Y72" i="10"/>
  <c r="W72" i="10"/>
  <c r="Y54" i="10"/>
  <c r="X54" i="10"/>
  <c r="Y63" i="10"/>
  <c r="Y69" i="10"/>
  <c r="Y62" i="10"/>
  <c r="Y67" i="10"/>
  <c r="T61" i="10"/>
  <c r="U72" i="10"/>
  <c r="Y60" i="10"/>
  <c r="Y70" i="10"/>
  <c r="S54" i="10"/>
  <c r="S72" i="10"/>
  <c r="Y57" i="10"/>
  <c r="Y53" i="10"/>
  <c r="Y64" i="10"/>
  <c r="Y68" i="10"/>
  <c r="Y65" i="10"/>
  <c r="Y56" i="10"/>
  <c r="X69" i="10"/>
  <c r="T68" i="10"/>
  <c r="W58" i="10"/>
  <c r="X53" i="10"/>
  <c r="Y71" i="10"/>
  <c r="U71" i="10"/>
  <c r="U54" i="10"/>
  <c r="W61" i="10"/>
  <c r="S68" i="10"/>
  <c r="V61" i="10"/>
  <c r="Y59" i="10"/>
  <c r="Y64" i="17"/>
  <c r="Y57" i="17"/>
  <c r="Y60" i="17"/>
  <c r="Y66" i="17"/>
  <c r="Y55" i="17"/>
  <c r="Y63" i="17"/>
  <c r="Y71" i="17"/>
  <c r="Y56" i="17"/>
  <c r="Y51" i="17"/>
  <c r="U57" i="17"/>
  <c r="Y67" i="17"/>
  <c r="X64" i="17"/>
  <c r="T60" i="17"/>
  <c r="T51" i="17"/>
  <c r="Y58" i="17"/>
  <c r="Y65" i="17"/>
  <c r="V71" i="17"/>
  <c r="T55" i="17"/>
  <c r="V58" i="17"/>
  <c r="S60" i="17"/>
  <c r="U51" i="17"/>
  <c r="Y61" i="17"/>
  <c r="Y69" i="17"/>
  <c r="Y52" i="17"/>
  <c r="Y62" i="17"/>
  <c r="S63" i="17"/>
  <c r="Y70" i="17"/>
  <c r="Y59" i="17"/>
  <c r="S59" i="17"/>
  <c r="T66" i="19" l="1"/>
  <c r="U67" i="19"/>
  <c r="W70" i="12"/>
  <c r="X53" i="12"/>
  <c r="S65" i="19"/>
  <c r="W71" i="12"/>
  <c r="V60" i="12"/>
  <c r="T56" i="12"/>
  <c r="T60" i="12"/>
  <c r="X56" i="12"/>
  <c r="X53" i="17"/>
  <c r="U61" i="12"/>
  <c r="V53" i="12"/>
  <c r="W68" i="12"/>
  <c r="T64" i="12"/>
  <c r="S57" i="12"/>
  <c r="X57" i="12"/>
  <c r="T69" i="12"/>
  <c r="W53" i="12"/>
  <c r="W72" i="12"/>
  <c r="V56" i="12"/>
  <c r="V72" i="12"/>
  <c r="X61" i="12"/>
  <c r="U68" i="12"/>
  <c r="U59" i="12"/>
  <c r="X59" i="12"/>
  <c r="S56" i="12"/>
  <c r="X64" i="12"/>
  <c r="S61" i="12"/>
  <c r="V64" i="12"/>
  <c r="V57" i="12"/>
  <c r="T61" i="12"/>
  <c r="W60" i="12"/>
  <c r="U65" i="12"/>
  <c r="W65" i="12"/>
  <c r="S71" i="12"/>
  <c r="S54" i="12"/>
  <c r="U71" i="12"/>
  <c r="U60" i="12"/>
  <c r="T57" i="12"/>
  <c r="S60" i="12"/>
  <c r="V71" i="12"/>
  <c r="U57" i="12"/>
  <c r="W54" i="10"/>
  <c r="X66" i="10"/>
  <c r="S61" i="10"/>
  <c r="U66" i="10"/>
  <c r="U69" i="10"/>
  <c r="U61" i="10"/>
  <c r="X57" i="10"/>
  <c r="S69" i="10"/>
  <c r="T54" i="10"/>
  <c r="T66" i="10"/>
  <c r="W55" i="10"/>
  <c r="W59" i="17"/>
  <c r="X59" i="17"/>
  <c r="X58" i="17"/>
  <c r="X52" i="17"/>
  <c r="S57" i="17"/>
  <c r="T57" i="19"/>
  <c r="U66" i="19"/>
  <c r="W60" i="19"/>
  <c r="V58" i="19"/>
  <c r="S55" i="19"/>
  <c r="V55" i="19"/>
  <c r="U60" i="19"/>
  <c r="S62" i="19"/>
  <c r="S57" i="19"/>
  <c r="X59" i="19"/>
  <c r="U58" i="19"/>
  <c r="V57" i="19"/>
  <c r="V62" i="19"/>
  <c r="V68" i="19"/>
  <c r="S60" i="19"/>
  <c r="W57" i="19"/>
  <c r="U55" i="19"/>
  <c r="X68" i="19"/>
  <c r="W59" i="19"/>
  <c r="S68" i="19"/>
  <c r="U57" i="19"/>
  <c r="X66" i="19"/>
  <c r="X53" i="19"/>
  <c r="T62" i="19"/>
  <c r="W62" i="19"/>
  <c r="U54" i="19"/>
  <c r="U53" i="19"/>
  <c r="V53" i="19"/>
  <c r="T53" i="19"/>
  <c r="W53" i="19"/>
  <c r="U70" i="19"/>
  <c r="W65" i="19"/>
  <c r="W72" i="19"/>
  <c r="T71" i="19"/>
  <c r="S61" i="19"/>
  <c r="T61" i="19"/>
  <c r="V60" i="19"/>
  <c r="V61" i="19"/>
  <c r="U59" i="19"/>
  <c r="V70" i="19"/>
  <c r="U71" i="19"/>
  <c r="V71" i="19"/>
  <c r="X72" i="19"/>
  <c r="W68" i="19"/>
  <c r="T68" i="19"/>
  <c r="S66" i="19"/>
  <c r="S71" i="19"/>
  <c r="S70" i="19"/>
  <c r="S53" i="19"/>
  <c r="V54" i="19"/>
  <c r="T54" i="19"/>
  <c r="X54" i="19"/>
  <c r="S68" i="12"/>
  <c r="X67" i="12"/>
  <c r="U70" i="12"/>
  <c r="U63" i="12"/>
  <c r="T70" i="12"/>
  <c r="X70" i="12"/>
  <c r="S64" i="12"/>
  <c r="S70" i="12"/>
  <c r="S67" i="12"/>
  <c r="U67" i="12"/>
  <c r="W61" i="12"/>
  <c r="V70" i="12"/>
  <c r="W67" i="19"/>
  <c r="X64" i="19"/>
  <c r="W73" i="19"/>
  <c r="T56" i="19"/>
  <c r="V56" i="19"/>
  <c r="V64" i="19"/>
  <c r="U65" i="19"/>
  <c r="U63" i="19"/>
  <c r="X65" i="19"/>
  <c r="U72" i="19"/>
  <c r="V65" i="19"/>
  <c r="T59" i="19"/>
  <c r="U69" i="19"/>
  <c r="S64" i="19"/>
  <c r="V69" i="19"/>
  <c r="X67" i="19"/>
  <c r="U62" i="19"/>
  <c r="W58" i="19"/>
  <c r="X60" i="19"/>
  <c r="W63" i="19"/>
  <c r="S59" i="19"/>
  <c r="U56" i="19"/>
  <c r="X71" i="19"/>
  <c r="X57" i="19"/>
  <c r="U73" i="19"/>
  <c r="X70" i="19"/>
  <c r="X55" i="19"/>
  <c r="X69" i="19"/>
  <c r="W70" i="19"/>
  <c r="X63" i="19"/>
  <c r="S67" i="19"/>
  <c r="T64" i="19"/>
  <c r="T73" i="19"/>
  <c r="S73" i="19"/>
  <c r="X56" i="19"/>
  <c r="V63" i="19"/>
  <c r="X61" i="19"/>
  <c r="V72" i="19"/>
  <c r="S72" i="19"/>
  <c r="S69" i="19"/>
  <c r="T63" i="19"/>
  <c r="W71" i="19"/>
  <c r="X62" i="19"/>
  <c r="T69" i="19"/>
  <c r="V73" i="19"/>
  <c r="U64" i="19"/>
  <c r="T60" i="19"/>
  <c r="T65" i="19"/>
  <c r="S58" i="19"/>
  <c r="S56" i="19"/>
  <c r="U61" i="19"/>
  <c r="W61" i="19"/>
  <c r="T58" i="19"/>
  <c r="X73" i="19"/>
  <c r="U68" i="19"/>
  <c r="X58" i="19"/>
  <c r="V66" i="19"/>
  <c r="W64" i="19"/>
  <c r="W69" i="19"/>
  <c r="T70" i="19"/>
  <c r="W56" i="19"/>
  <c r="W55" i="19"/>
  <c r="W52" i="12"/>
  <c r="X63" i="12"/>
  <c r="T53" i="12"/>
  <c r="X55" i="12"/>
  <c r="V58" i="12"/>
  <c r="S63" i="12"/>
  <c r="X69" i="12"/>
  <c r="U53" i="12"/>
  <c r="V55" i="12"/>
  <c r="U58" i="12"/>
  <c r="X66" i="12"/>
  <c r="T54" i="12"/>
  <c r="T52" i="12"/>
  <c r="U55" i="12"/>
  <c r="S59" i="12"/>
  <c r="V63" i="12"/>
  <c r="W66" i="12"/>
  <c r="S72" i="12"/>
  <c r="V67" i="12"/>
  <c r="T55" i="12"/>
  <c r="W69" i="12"/>
  <c r="T67" i="12"/>
  <c r="T71" i="12"/>
  <c r="W64" i="12"/>
  <c r="V65" i="12"/>
  <c r="W67" i="12"/>
  <c r="T58" i="12"/>
  <c r="X68" i="12"/>
  <c r="X65" i="12"/>
  <c r="W55" i="12"/>
  <c r="X58" i="12"/>
  <c r="T62" i="12"/>
  <c r="X62" i="12"/>
  <c r="X52" i="12"/>
  <c r="W62" i="12"/>
  <c r="U52" i="12"/>
  <c r="S53" i="12"/>
  <c r="W58" i="12"/>
  <c r="V62" i="12"/>
  <c r="T72" i="12"/>
  <c r="W63" i="12"/>
  <c r="S58" i="12"/>
  <c r="V68" i="12"/>
  <c r="T68" i="12"/>
  <c r="S66" i="12"/>
  <c r="T59" i="12"/>
  <c r="T63" i="12"/>
  <c r="V59" i="12"/>
  <c r="X72" i="12"/>
  <c r="U64" i="12"/>
  <c r="S62" i="12"/>
  <c r="X71" i="12"/>
  <c r="X60" i="12"/>
  <c r="V52" i="12"/>
  <c r="S65" i="12"/>
  <c r="S52" i="12"/>
  <c r="U62" i="12"/>
  <c r="T65" i="12"/>
  <c r="V66" i="12"/>
  <c r="S69" i="12"/>
  <c r="S55" i="12"/>
  <c r="W61" i="17"/>
  <c r="V61" i="17"/>
  <c r="V70" i="17"/>
  <c r="S62" i="17"/>
  <c r="T62" i="17"/>
  <c r="U61" i="17"/>
  <c r="X62" i="17"/>
  <c r="V53" i="10"/>
  <c r="U65" i="10"/>
  <c r="U64" i="10"/>
  <c r="U68" i="10"/>
  <c r="V73" i="10"/>
  <c r="T58" i="10"/>
  <c r="V67" i="10"/>
  <c r="T53" i="10"/>
  <c r="S58" i="10"/>
  <c r="W53" i="10"/>
  <c r="V65" i="10"/>
  <c r="X65" i="10"/>
  <c r="V68" i="10"/>
  <c r="S62" i="10"/>
  <c r="S68" i="17"/>
  <c r="X55" i="10"/>
  <c r="X58" i="10"/>
  <c r="U73" i="10"/>
  <c r="V72" i="10"/>
  <c r="S73" i="10"/>
  <c r="V58" i="10"/>
  <c r="T72" i="10"/>
  <c r="S53" i="10"/>
  <c r="U53" i="10"/>
  <c r="T73" i="10"/>
  <c r="S67" i="10"/>
  <c r="X68" i="10"/>
  <c r="U58" i="10"/>
  <c r="U52" i="17"/>
  <c r="X71" i="10"/>
  <c r="W71" i="10"/>
  <c r="T57" i="10"/>
  <c r="V66" i="10"/>
  <c r="X57" i="17"/>
  <c r="U57" i="10"/>
  <c r="V69" i="10"/>
  <c r="X67" i="10"/>
  <c r="X61" i="10"/>
  <c r="W67" i="10"/>
  <c r="T71" i="10"/>
  <c r="V59" i="10"/>
  <c r="X72" i="10"/>
  <c r="T67" i="10"/>
  <c r="S71" i="10"/>
  <c r="V54" i="10"/>
  <c r="X73" i="10"/>
  <c r="S59" i="10"/>
  <c r="U59" i="10"/>
  <c r="V71" i="10"/>
  <c r="U67" i="10"/>
  <c r="W73" i="10"/>
  <c r="S57" i="10"/>
  <c r="S55" i="10"/>
  <c r="V55" i="10"/>
  <c r="V57" i="17"/>
  <c r="T69" i="10"/>
  <c r="S66" i="10"/>
  <c r="W63" i="10"/>
  <c r="V63" i="10"/>
  <c r="U62" i="10"/>
  <c r="V70" i="10"/>
  <c r="S70" i="10"/>
  <c r="X62" i="10"/>
  <c r="T62" i="10"/>
  <c r="S56" i="10"/>
  <c r="T63" i="10"/>
  <c r="W68" i="10"/>
  <c r="W69" i="10"/>
  <c r="W64" i="10"/>
  <c r="S64" i="10"/>
  <c r="S65" i="10"/>
  <c r="T59" i="10"/>
  <c r="W70" i="10"/>
  <c r="U70" i="10"/>
  <c r="U55" i="10"/>
  <c r="T55" i="10"/>
  <c r="V56" i="10"/>
  <c r="W56" i="10"/>
  <c r="T56" i="10"/>
  <c r="T70" i="10"/>
  <c r="V60" i="10"/>
  <c r="T60" i="10"/>
  <c r="T65" i="10"/>
  <c r="S60" i="10"/>
  <c r="V64" i="10"/>
  <c r="U59" i="17"/>
  <c r="T59" i="17"/>
  <c r="X70" i="17"/>
  <c r="T58" i="17"/>
  <c r="U67" i="17"/>
  <c r="V66" i="17"/>
  <c r="X55" i="17"/>
  <c r="S55" i="17"/>
  <c r="V65" i="17"/>
  <c r="U71" i="17"/>
  <c r="S52" i="17"/>
  <c r="W57" i="17"/>
  <c r="S71" i="17"/>
  <c r="U62" i="17"/>
  <c r="V67" i="17"/>
  <c r="S61" i="17"/>
  <c r="S56" i="17"/>
  <c r="V52" i="17"/>
  <c r="U66" i="17"/>
  <c r="V55" i="17"/>
  <c r="U55" i="17"/>
  <c r="W70" i="17"/>
  <c r="W62" i="10"/>
  <c r="T64" i="10"/>
  <c r="W59" i="10"/>
  <c r="X59" i="10"/>
  <c r="U60" i="10"/>
  <c r="W65" i="10"/>
  <c r="W57" i="10"/>
  <c r="U63" i="10"/>
  <c r="W60" i="10"/>
  <c r="X64" i="10"/>
  <c r="X63" i="10"/>
  <c r="V57" i="10"/>
  <c r="S63" i="10"/>
  <c r="X60" i="10"/>
  <c r="V62" i="10"/>
  <c r="W66" i="10"/>
  <c r="U68" i="17"/>
  <c r="T68" i="17"/>
  <c r="V68" i="17"/>
  <c r="X70" i="10"/>
  <c r="X56" i="10"/>
  <c r="U56" i="10"/>
  <c r="V64" i="17"/>
  <c r="U54" i="17"/>
  <c r="W63" i="17"/>
  <c r="W64" i="17"/>
  <c r="X63" i="17"/>
  <c r="T67" i="17"/>
  <c r="X67" i="17"/>
  <c r="U56" i="17"/>
  <c r="U65" i="17"/>
  <c r="V54" i="17"/>
  <c r="T54" i="17"/>
  <c r="V59" i="17"/>
  <c r="U60" i="17"/>
  <c r="U58" i="17"/>
  <c r="S58" i="17"/>
  <c r="S65" i="17"/>
  <c r="X71" i="17"/>
  <c r="T61" i="17"/>
  <c r="W71" i="17"/>
  <c r="X60" i="17"/>
  <c r="W60" i="17"/>
  <c r="T65" i="17"/>
  <c r="U70" i="17"/>
  <c r="W62" i="17"/>
  <c r="X61" i="17"/>
  <c r="W65" i="17"/>
  <c r="T64" i="17"/>
  <c r="W51" i="17"/>
  <c r="X56" i="17"/>
  <c r="U69" i="17"/>
  <c r="W58" i="17"/>
  <c r="X65" i="17"/>
  <c r="U64" i="17"/>
  <c r="S70" i="17"/>
  <c r="U63" i="17"/>
  <c r="V62" i="17"/>
  <c r="V69" i="17"/>
  <c r="T70" i="17"/>
  <c r="S64" i="17"/>
  <c r="X68" i="17"/>
  <c r="X54" i="17"/>
  <c r="U53" i="17"/>
  <c r="X51" i="17"/>
  <c r="T63" i="17"/>
  <c r="T71" i="17"/>
  <c r="X66" i="17"/>
  <c r="V63" i="17"/>
  <c r="W56" i="17"/>
  <c r="T69" i="17"/>
  <c r="S51" i="17"/>
  <c r="W52" i="17"/>
  <c r="S66" i="17"/>
  <c r="V56" i="17"/>
  <c r="W69" i="17"/>
  <c r="W67" i="17"/>
  <c r="T56" i="17"/>
  <c r="V51" i="17"/>
  <c r="W66" i="17"/>
  <c r="V60" i="17"/>
  <c r="T52" i="17"/>
  <c r="T66" i="17"/>
  <c r="T57" i="17"/>
  <c r="S67" i="17"/>
  <c r="S69" i="17"/>
  <c r="X69" i="17"/>
  <c r="S54" i="17"/>
  <c r="V53" i="17"/>
  <c r="W68" i="17"/>
</calcChain>
</file>

<file path=xl/sharedStrings.xml><?xml version="1.0" encoding="utf-8"?>
<sst xmlns="http://schemas.openxmlformats.org/spreadsheetml/2006/main" count="73745" uniqueCount="7949">
  <si>
    <t>Macmillan-NCIN Cancer Prevalence Project</t>
  </si>
  <si>
    <t>20-year cancer prevalence in the UK</t>
  </si>
  <si>
    <t>Wales sub-national areas</t>
  </si>
  <si>
    <t>Guidance and acknowledgements</t>
  </si>
  <si>
    <t>Other useful links</t>
  </si>
  <si>
    <t>http://www.ncin.org.uk/</t>
  </si>
  <si>
    <t>http://www.macmillan.org.uk/</t>
  </si>
  <si>
    <t xml:space="preserve">http://www.qub.ac.uk/research-centres/nicr/ </t>
  </si>
  <si>
    <t xml:space="preserve">http://www.isdscotland.org/ </t>
  </si>
  <si>
    <t xml:space="preserve">http://www.wcisu.wales.nhs.uk/ </t>
  </si>
  <si>
    <t xml:space="preserve">http://www.phe.gov.uk/ </t>
  </si>
  <si>
    <t>If you require any more information, please contact ncinanalysts@phe.gov.uk</t>
  </si>
  <si>
    <t>If you would like to know more about the Macmillan-NCIN partnership you can contact evidence@macmillan.org.uk</t>
  </si>
  <si>
    <t>20-year cancer prevalence in Wales</t>
  </si>
  <si>
    <t>By cancer site</t>
  </si>
  <si>
    <t>Contents</t>
  </si>
  <si>
    <t>Geography</t>
  </si>
  <si>
    <t>Table</t>
  </si>
  <si>
    <t>All Macmillan-NCIN outputs from the cancer site 20-year prevalence release, June 2015</t>
  </si>
  <si>
    <t>Cancer Network</t>
  </si>
  <si>
    <t>All cancers combined - numbers and crude rates</t>
  </si>
  <si>
    <t>Guidance and FAQs</t>
  </si>
  <si>
    <t>Cancer sites - numbers</t>
  </si>
  <si>
    <t>Acknowledgements</t>
  </si>
  <si>
    <t>Time Since Diagnosis distribution</t>
  </si>
  <si>
    <t>Maps - England sub-national areas</t>
  </si>
  <si>
    <t>Rates</t>
  </si>
  <si>
    <t>Maps - Northern Ireland sub-national areas</t>
  </si>
  <si>
    <t>Graphs showing time since diagnosis distributions</t>
  </si>
  <si>
    <t>Maps - Scotland sub-national areas</t>
  </si>
  <si>
    <t>Health Board</t>
  </si>
  <si>
    <t>Maps - Wales sub-national areas</t>
  </si>
  <si>
    <t>UK Data briefing: 20-year cancer prevalence in the UK</t>
  </si>
  <si>
    <t>Extended briefing: 20-year cancer prevalence in England</t>
  </si>
  <si>
    <t>Extended briefing: 20-year cancer prevalence in Northern Ireland</t>
  </si>
  <si>
    <t>Extended briefing: 20-year cancer prevalence in Scotland</t>
  </si>
  <si>
    <t>Local Authority</t>
  </si>
  <si>
    <t>Extended briefing: 20-year cancer prevalence in Wales</t>
  </si>
  <si>
    <t>Poster: Examining methods to visualise the cancer population using cartograms</t>
  </si>
  <si>
    <t>Poster: A new way of counting cancer prevalence to understand the prevalence of multiple primaries in the UK</t>
  </si>
  <si>
    <t xml:space="preserve">Poster: 20-year cancer prevalence in the UK: exploring variations between short-term and long-term cancer survivors  </t>
  </si>
  <si>
    <t>Data: England 20-year cancer prevalence data tables by cancer site</t>
  </si>
  <si>
    <t>Upper Super Output Area (USOA)</t>
  </si>
  <si>
    <t>Data: Northern Ireland 20-year cancer prevalence data tables by cancer site</t>
  </si>
  <si>
    <t>Data: Scotland 20-year cancer prevalence data tables by cancer site</t>
  </si>
  <si>
    <t>Data: Wales 20-year cancer prevalence data tables by cancer site</t>
  </si>
  <si>
    <t>Data: UK detailed data table</t>
  </si>
  <si>
    <t>Data: UK summary data table</t>
  </si>
  <si>
    <t>ICD10 cancer codes used</t>
  </si>
  <si>
    <t>A - CANCER GROUPS</t>
  </si>
  <si>
    <t>B - MOST COMMON CANCERS</t>
  </si>
  <si>
    <t>C - DETAILED SITE-SPECIFIC CANCERS</t>
  </si>
  <si>
    <t>Cancer site/group</t>
  </si>
  <si>
    <t>ICD10 codes</t>
  </si>
  <si>
    <t>Breast</t>
  </si>
  <si>
    <t>C50</t>
  </si>
  <si>
    <t xml:space="preserve">Bladder </t>
  </si>
  <si>
    <t>C67</t>
  </si>
  <si>
    <t>Anus</t>
  </si>
  <si>
    <t>C21</t>
  </si>
  <si>
    <t>Central Nervous System (including Brain)</t>
  </si>
  <si>
    <t>C70, C71, C72, C751, C752, C753, D32, D33, D352, D353, D354, D42, D43, D443, D444, D445</t>
  </si>
  <si>
    <t>Bladder (with in-situ)</t>
  </si>
  <si>
    <t>C67, D090</t>
  </si>
  <si>
    <t>Colorectal</t>
  </si>
  <si>
    <t>C18, C19, C20</t>
  </si>
  <si>
    <t>Bladder (without in-situ)</t>
  </si>
  <si>
    <t>Endocrine</t>
  </si>
  <si>
    <t>C73, C74, C75</t>
  </si>
  <si>
    <t>Cervix</t>
  </si>
  <si>
    <t>C53</t>
  </si>
  <si>
    <t>Gynae (with Cervix In-situ)</t>
  </si>
  <si>
    <t>C51, C52, C53, C54, C55, C56, C57, C58, D06</t>
  </si>
  <si>
    <t>Breast (with In-situ)</t>
  </si>
  <si>
    <t>C50, D05</t>
  </si>
  <si>
    <t>Gynae (without Cervix In-situ)</t>
  </si>
  <si>
    <t>C51, C52, C53, C54, C55, C56, C57, C58</t>
  </si>
  <si>
    <t>Head and Neck</t>
  </si>
  <si>
    <t>C00, C01, C02, C03, C04, C05, C06, C07, C08, C09, C10, C11, C12, C13, C14, C30, C31, C32</t>
  </si>
  <si>
    <t>Cancer of Unknown Primary</t>
  </si>
  <si>
    <t>C77, C78, C79, C80</t>
  </si>
  <si>
    <t>Haematology</t>
  </si>
  <si>
    <t>C81, C82, C83, C84, C85, C88, C90, C91, C92, C93, C94, C95, C96</t>
  </si>
  <si>
    <t>Hodgkin Lymphoma</t>
  </si>
  <si>
    <t>C81</t>
  </si>
  <si>
    <t>Kidney</t>
  </si>
  <si>
    <t>C64, C65, C66, C68</t>
  </si>
  <si>
    <t>Lower Gastrointestinal</t>
  </si>
  <si>
    <t>C17, C18, C19, C20, C21, C26</t>
  </si>
  <si>
    <t xml:space="preserve">Leukaemia - Acute Myeloid </t>
  </si>
  <si>
    <t>C920, C924, C925, C930, C940, C942</t>
  </si>
  <si>
    <t>Gallbladder</t>
  </si>
  <si>
    <t>C23</t>
  </si>
  <si>
    <t>Lung and Trachea</t>
  </si>
  <si>
    <t>C33, C34</t>
  </si>
  <si>
    <t>Leukaemia - Chronic Lymphocytic</t>
  </si>
  <si>
    <t>C911</t>
  </si>
  <si>
    <t>Head and neck - Eye</t>
  </si>
  <si>
    <t>C69</t>
  </si>
  <si>
    <t>Malignant Melanoma</t>
  </si>
  <si>
    <t>C43</t>
  </si>
  <si>
    <t xml:space="preserve">Liver </t>
  </si>
  <si>
    <t>C22</t>
  </si>
  <si>
    <t>Head and neck - Hypopharynx</t>
  </si>
  <si>
    <t>C12, C13</t>
  </si>
  <si>
    <t xml:space="preserve">Prostate </t>
  </si>
  <si>
    <t>C61</t>
  </si>
  <si>
    <t>Lung and trachea</t>
  </si>
  <si>
    <t>Head and neck - Larynx</t>
  </si>
  <si>
    <t>C32</t>
  </si>
  <si>
    <t>Respiratory</t>
  </si>
  <si>
    <t>C33, C34, C37, C38, C39, C45</t>
  </si>
  <si>
    <t>Head and neck - Nasopharynx</t>
  </si>
  <si>
    <t>C11</t>
  </si>
  <si>
    <t>Sarcoma</t>
  </si>
  <si>
    <t>C40, C41, C46, C48, C49</t>
  </si>
  <si>
    <t>Multiple Myeloma</t>
  </si>
  <si>
    <t>C90</t>
  </si>
  <si>
    <t>Head and Neck - Non-Specific</t>
  </si>
  <si>
    <t>C00, C14, C31</t>
  </si>
  <si>
    <t>Upper Gastrointestinal</t>
  </si>
  <si>
    <t>C15, C16, C22, C23, C24, C25</t>
  </si>
  <si>
    <t>Non-Hodgkin Lymphoma</t>
  </si>
  <si>
    <t>C82, C83, C84, C85</t>
  </si>
  <si>
    <t>Head and neck - Oral cavity</t>
  </si>
  <si>
    <t>C02, C03, C04, C06</t>
  </si>
  <si>
    <t>Urology</t>
  </si>
  <si>
    <t>C60, C61, C62, C63, C64, C65, C66, C67, C68, D090</t>
  </si>
  <si>
    <t>Oesophagus</t>
  </si>
  <si>
    <t xml:space="preserve">C15 </t>
  </si>
  <si>
    <t>Head and neck - Oropharynx</t>
  </si>
  <si>
    <t>C01, C09, C10</t>
  </si>
  <si>
    <t>Ovary</t>
  </si>
  <si>
    <t>C56, C57</t>
  </si>
  <si>
    <t>Head and neck - Palate</t>
  </si>
  <si>
    <t>C05</t>
  </si>
  <si>
    <t xml:space="preserve">Pancreas </t>
  </si>
  <si>
    <t>C25</t>
  </si>
  <si>
    <t>Head and neck - Salivary Glands</t>
  </si>
  <si>
    <t>C07, C08</t>
  </si>
  <si>
    <t>Head and neck - Thyroid</t>
  </si>
  <si>
    <t>C73</t>
  </si>
  <si>
    <t>Stomach</t>
  </si>
  <si>
    <t>C16</t>
  </si>
  <si>
    <t>Heart, Mediastinum and Pleura</t>
  </si>
  <si>
    <t>C38</t>
  </si>
  <si>
    <t>Uterus</t>
  </si>
  <si>
    <t>C54, C55</t>
  </si>
  <si>
    <t>Kidney and Unspecified Urinary Organs</t>
  </si>
  <si>
    <t>Leukaemia - Acute Lymphoblastic</t>
  </si>
  <si>
    <t>C910</t>
  </si>
  <si>
    <t>Leukaemia - Acute Myeloid</t>
  </si>
  <si>
    <t>Leukaemia - Chronic Myeloid</t>
  </si>
  <si>
    <t>C921</t>
  </si>
  <si>
    <t>Liver</t>
  </si>
  <si>
    <t>Lung</t>
  </si>
  <si>
    <t>Melanoma</t>
  </si>
  <si>
    <t>Mesothelioma</t>
  </si>
  <si>
    <t>C45</t>
  </si>
  <si>
    <t>Nasal Cavity and Middle Ear</t>
  </si>
  <si>
    <t>C30</t>
  </si>
  <si>
    <t>Pancreas</t>
  </si>
  <si>
    <t>Penis</t>
  </si>
  <si>
    <t>C60</t>
  </si>
  <si>
    <t>Prostate</t>
  </si>
  <si>
    <t>Sarcoma - Connective and Soft Tissue</t>
  </si>
  <si>
    <t>C49</t>
  </si>
  <si>
    <t>Sarcoma - Retroperitoneum and Peritoneum</t>
  </si>
  <si>
    <t>C48</t>
  </si>
  <si>
    <t xml:space="preserve">Sarcoma: Bone </t>
  </si>
  <si>
    <t>C40, C41</t>
  </si>
  <si>
    <t>Small Intestine</t>
  </si>
  <si>
    <t xml:space="preserve">C17 </t>
  </si>
  <si>
    <t>Testis</t>
  </si>
  <si>
    <t>C62</t>
  </si>
  <si>
    <t>Vagina</t>
  </si>
  <si>
    <t>C52</t>
  </si>
  <si>
    <t>Vulva</t>
  </si>
  <si>
    <t>C51</t>
  </si>
  <si>
    <t>Example of what this cancer prevalence data can show you:</t>
  </si>
  <si>
    <t>Please select sex, Cancer Network and cancer site:</t>
  </si>
  <si>
    <t>there are</t>
  </si>
  <si>
    <t>Wales: 2 Cancer Networks, all ages</t>
  </si>
  <si>
    <t>Please select a Cancer Network:</t>
  </si>
  <si>
    <t>Numbers</t>
  </si>
  <si>
    <t>Location maps</t>
  </si>
  <si>
    <t>UK detailed data table</t>
  </si>
  <si>
    <t>Graphs</t>
  </si>
  <si>
    <t>UK summary table</t>
  </si>
  <si>
    <t>Time Since Diagnosis</t>
  </si>
  <si>
    <t>0-1 yrs</t>
  </si>
  <si>
    <t>1-2 yrs</t>
  </si>
  <si>
    <t>2-5 yrs</t>
  </si>
  <si>
    <t>5-10 yrs</t>
  </si>
  <si>
    <t>10-15 yrs</t>
  </si>
  <si>
    <t>15-20 yrs</t>
  </si>
  <si>
    <t>20 year total</t>
  </si>
  <si>
    <t>All cancers combined - number</t>
  </si>
  <si>
    <t>All cancers combined - rate per 100,000</t>
  </si>
  <si>
    <t>(back to top)</t>
  </si>
  <si>
    <t>Bladder</t>
  </si>
  <si>
    <t>Kidney and unspecified urinary organs</t>
  </si>
  <si>
    <r>
      <rPr>
        <vertAlign val="superscript"/>
        <sz val="6"/>
        <color theme="0"/>
        <rFont val="Arial"/>
        <family val="2"/>
      </rPr>
      <t>1</t>
    </r>
    <r>
      <rPr>
        <sz val="11"/>
        <color theme="0"/>
        <rFont val="Arial"/>
        <family val="2"/>
      </rPr>
      <t xml:space="preserve"> </t>
    </r>
    <r>
      <rPr>
        <sz val="6"/>
        <color theme="0"/>
        <rFont val="Arial"/>
        <family val="2"/>
      </rPr>
      <t>Bladder figures will include some uncertain behaviour (D41.4) and in-situ bladders (D09.0) pre-2007.  Other registries implemented this coding change earlier than Wales, hence the higher number of cases compared to other UK countries</t>
    </r>
  </si>
  <si>
    <t>Note: Breast cancer figures for all persons does not include males</t>
  </si>
  <si>
    <t>Wales: 7 Health Boards, all ages</t>
  </si>
  <si>
    <t>Please select a Health Board:</t>
  </si>
  <si>
    <t>Wales: 22 Local Authorities, all ages</t>
  </si>
  <si>
    <t>Please select a Local Authority:</t>
  </si>
  <si>
    <t>Wales: 94 Upper Super Output Areas, all ages</t>
  </si>
  <si>
    <t>Please select an Upper Super Output Area:</t>
  </si>
  <si>
    <t>The supporting map file provides more detail about the USOA areas</t>
  </si>
  <si>
    <t>Control sheet - for menus and lookups</t>
  </si>
  <si>
    <t>Sex</t>
  </si>
  <si>
    <t>Cancer Network - Wales</t>
  </si>
  <si>
    <t>Health Board - Wales</t>
  </si>
  <si>
    <t>Local Authority - Wales</t>
  </si>
  <si>
    <t>Upper Super Output Area - Wales</t>
  </si>
  <si>
    <t>Cancer types</t>
  </si>
  <si>
    <t>USOA_CODE</t>
  </si>
  <si>
    <t>ENGLISH</t>
  </si>
  <si>
    <t>LA_NAME</t>
  </si>
  <si>
    <t>NAME_WELSH</t>
  </si>
  <si>
    <t>Males</t>
  </si>
  <si>
    <t>North Wales</t>
  </si>
  <si>
    <t>Abertawe Bro Morgannwg University</t>
  </si>
  <si>
    <t>Blaenau Gwent</t>
  </si>
  <si>
    <t>W03000001</t>
  </si>
  <si>
    <t>males</t>
  </si>
  <si>
    <t>Isle of Anglesey U001</t>
  </si>
  <si>
    <t>Isle of Anglesey</t>
  </si>
  <si>
    <t>Females</t>
  </si>
  <si>
    <t>South Wales</t>
  </si>
  <si>
    <t>Aneurin Bevan University</t>
  </si>
  <si>
    <t>Bridgend</t>
  </si>
  <si>
    <t>W03000002</t>
  </si>
  <si>
    <t>females</t>
  </si>
  <si>
    <t>Isle of Anglesey U002</t>
  </si>
  <si>
    <t>0-1 years</t>
  </si>
  <si>
    <t>All persons</t>
  </si>
  <si>
    <t>Betsi Cadwaladr University</t>
  </si>
  <si>
    <t>Caerphilly</t>
  </si>
  <si>
    <t>W03000003</t>
  </si>
  <si>
    <t>persons</t>
  </si>
  <si>
    <t>Gwynedd U001</t>
  </si>
  <si>
    <t>Gwynedd</t>
  </si>
  <si>
    <t>1-2 years</t>
  </si>
  <si>
    <t>Cardiff and Vale University</t>
  </si>
  <si>
    <t>Cardiff</t>
  </si>
  <si>
    <t>W03000004</t>
  </si>
  <si>
    <t>Gwynedd U002</t>
  </si>
  <si>
    <t>2-5 years</t>
  </si>
  <si>
    <t>Cwm Taf University</t>
  </si>
  <si>
    <t>Carmarthenshire</t>
  </si>
  <si>
    <t>W03000005</t>
  </si>
  <si>
    <t>Gwynedd U003</t>
  </si>
  <si>
    <t>5-10 years</t>
  </si>
  <si>
    <t>Hywel Dda University</t>
  </si>
  <si>
    <t>Ceredigion</t>
  </si>
  <si>
    <t>W03000006</t>
  </si>
  <si>
    <t>Gwynedd U004</t>
  </si>
  <si>
    <t>10-15 years</t>
  </si>
  <si>
    <t>Powys Teaching</t>
  </si>
  <si>
    <t>Conwy</t>
  </si>
  <si>
    <t>W03000007</t>
  </si>
  <si>
    <t>Conwy U001</t>
  </si>
  <si>
    <t>15-20 years</t>
  </si>
  <si>
    <t>Denbighshire</t>
  </si>
  <si>
    <t>W03000008</t>
  </si>
  <si>
    <t>Conwy U002</t>
  </si>
  <si>
    <t>All 20</t>
  </si>
  <si>
    <t>Flintshire</t>
  </si>
  <si>
    <t>W03000009</t>
  </si>
  <si>
    <t>Conwy U003</t>
  </si>
  <si>
    <t>W03000010</t>
  </si>
  <si>
    <t>Conwy U004</t>
  </si>
  <si>
    <t>W03000011</t>
  </si>
  <si>
    <t>Denbighshire U001</t>
  </si>
  <si>
    <t>Merthyr Tydfil</t>
  </si>
  <si>
    <t>W03000012</t>
  </si>
  <si>
    <t>Denbighshire U002</t>
  </si>
  <si>
    <t>Monmouthshire</t>
  </si>
  <si>
    <t>W03000013</t>
  </si>
  <si>
    <t>Denbighshire U003</t>
  </si>
  <si>
    <t>Neath Port Talbot</t>
  </si>
  <si>
    <t>W03000014</t>
  </si>
  <si>
    <t>Flintshire U001</t>
  </si>
  <si>
    <t>Newport</t>
  </si>
  <si>
    <t>W03000015</t>
  </si>
  <si>
    <t>Flintshire U002</t>
  </si>
  <si>
    <t>Pembrokeshire</t>
  </si>
  <si>
    <t>W03000016</t>
  </si>
  <si>
    <t>Flintshire U003</t>
  </si>
  <si>
    <t>Powys</t>
  </si>
  <si>
    <t>W03000017</t>
  </si>
  <si>
    <t>Flintshire U004</t>
  </si>
  <si>
    <t>Rhondda Cynon Taff</t>
  </si>
  <si>
    <t>W03000018</t>
  </si>
  <si>
    <t>Flintshire U005</t>
  </si>
  <si>
    <t>Swansea</t>
  </si>
  <si>
    <t>W03000019</t>
  </si>
  <si>
    <t>Wrexham U001</t>
  </si>
  <si>
    <t>Wrexham</t>
  </si>
  <si>
    <t>Torfaen</t>
  </si>
  <si>
    <t>W03000020</t>
  </si>
  <si>
    <t>Wrexham U002</t>
  </si>
  <si>
    <t>Vale of Glamorgan</t>
  </si>
  <si>
    <t>W03000021</t>
  </si>
  <si>
    <t>Wrexham U003</t>
  </si>
  <si>
    <t>W03000022</t>
  </si>
  <si>
    <t>Wrexham U004</t>
  </si>
  <si>
    <t>W03000023</t>
  </si>
  <si>
    <t>Powys U001</t>
  </si>
  <si>
    <t>W03000024</t>
  </si>
  <si>
    <t>Powys U002</t>
  </si>
  <si>
    <t>W03000025</t>
  </si>
  <si>
    <t>Powys U003</t>
  </si>
  <si>
    <t>W03000026</t>
  </si>
  <si>
    <t>Powys U004</t>
  </si>
  <si>
    <t>W03000027</t>
  </si>
  <si>
    <t>Ceredigion U001</t>
  </si>
  <si>
    <t>W03000028</t>
  </si>
  <si>
    <t>Ceredigion U002</t>
  </si>
  <si>
    <t>W03000029</t>
  </si>
  <si>
    <t>Pembrokeshire U001</t>
  </si>
  <si>
    <t>W03000030</t>
  </si>
  <si>
    <t>Pembrokeshire U002</t>
  </si>
  <si>
    <t>W03000031</t>
  </si>
  <si>
    <t>Pembrokeshire U003</t>
  </si>
  <si>
    <t>W03000032</t>
  </si>
  <si>
    <t>Carmarthenshire U001</t>
  </si>
  <si>
    <t>W03000033</t>
  </si>
  <si>
    <t>Carmarthenshire U002</t>
  </si>
  <si>
    <t>W03000034</t>
  </si>
  <si>
    <t>Carmarthenshire U003</t>
  </si>
  <si>
    <t>W03000035</t>
  </si>
  <si>
    <t>Carmarthenshire U004</t>
  </si>
  <si>
    <t>W03000036</t>
  </si>
  <si>
    <t>Carmarthenshire U005</t>
  </si>
  <si>
    <t>W03000037</t>
  </si>
  <si>
    <t>Carmarthenshire U006</t>
  </si>
  <si>
    <t>W03000038</t>
  </si>
  <si>
    <t>Swansea U001</t>
  </si>
  <si>
    <t>W03000039</t>
  </si>
  <si>
    <t>Swansea U002</t>
  </si>
  <si>
    <t>W03000040</t>
  </si>
  <si>
    <t>Swansea U003</t>
  </si>
  <si>
    <t>W03000041</t>
  </si>
  <si>
    <t>Swansea U004</t>
  </si>
  <si>
    <t>W03000042</t>
  </si>
  <si>
    <t>Swansea U005</t>
  </si>
  <si>
    <t>W03000043</t>
  </si>
  <si>
    <t>Swansea U006</t>
  </si>
  <si>
    <t>W03000044</t>
  </si>
  <si>
    <t>Swansea U007</t>
  </si>
  <si>
    <t>W03000045</t>
  </si>
  <si>
    <t>Swansea U008</t>
  </si>
  <si>
    <t>W03000046</t>
  </si>
  <si>
    <t>Neath Port Talbot U001</t>
  </si>
  <si>
    <t>W03000047</t>
  </si>
  <si>
    <t>Neath Port Talbot U002</t>
  </si>
  <si>
    <t>W03000048</t>
  </si>
  <si>
    <t>Neath Port Talbot U003</t>
  </si>
  <si>
    <t>W03000049</t>
  </si>
  <si>
    <t>Neath Port Talbot U004</t>
  </si>
  <si>
    <t>W03000050</t>
  </si>
  <si>
    <t>Neath Port Talbot U005</t>
  </si>
  <si>
    <t>W03000051</t>
  </si>
  <si>
    <t>Bridgend U001</t>
  </si>
  <si>
    <t>W03000052</t>
  </si>
  <si>
    <t>Bridgend U002</t>
  </si>
  <si>
    <t>W03000053</t>
  </si>
  <si>
    <t>Bridgend U003</t>
  </si>
  <si>
    <t>W03000054</t>
  </si>
  <si>
    <t>Bridgend U004</t>
  </si>
  <si>
    <t>W03000055</t>
  </si>
  <si>
    <t>The Vale of Glamorgan U001</t>
  </si>
  <si>
    <t>The Vale of Glamorgan</t>
  </si>
  <si>
    <t>W03000056</t>
  </si>
  <si>
    <t>The Vale of Glamorgan U002</t>
  </si>
  <si>
    <t>W03000057</t>
  </si>
  <si>
    <t>The Vale of Glamorgan U003</t>
  </si>
  <si>
    <t>W03000058</t>
  </si>
  <si>
    <t>The Vale of Glamorgan U004</t>
  </si>
  <si>
    <t>W03000059</t>
  </si>
  <si>
    <t>Rhondda Cynon Taff U001</t>
  </si>
  <si>
    <t>W03000060</t>
  </si>
  <si>
    <t>Rhondda Cynon Taff U002</t>
  </si>
  <si>
    <t>W03000061</t>
  </si>
  <si>
    <t>Rhondda Cynon Taff U003</t>
  </si>
  <si>
    <t>W03000062</t>
  </si>
  <si>
    <t>Rhondda Cynon Taff U004</t>
  </si>
  <si>
    <t>W03000063</t>
  </si>
  <si>
    <t>Rhondda Cynon Taff U005</t>
  </si>
  <si>
    <t>W03000064</t>
  </si>
  <si>
    <t>Rhondda Cynon Taff U006</t>
  </si>
  <si>
    <t>W03000065</t>
  </si>
  <si>
    <t>Rhondda Cynon Taff U007</t>
  </si>
  <si>
    <t>W03000066</t>
  </si>
  <si>
    <t>Merthyr Tydfil U001</t>
  </si>
  <si>
    <t>W03000067</t>
  </si>
  <si>
    <t>Merthyr Tydfil U002</t>
  </si>
  <si>
    <t>W03000068</t>
  </si>
  <si>
    <t>Caerphilly U001</t>
  </si>
  <si>
    <t>W03000069</t>
  </si>
  <si>
    <t>Caerphilly U002</t>
  </si>
  <si>
    <t>W03000070</t>
  </si>
  <si>
    <t>Caerphilly U003</t>
  </si>
  <si>
    <t>W03000071</t>
  </si>
  <si>
    <t>Caerphilly U004</t>
  </si>
  <si>
    <t>W03000072</t>
  </si>
  <si>
    <t>Caerphilly U005</t>
  </si>
  <si>
    <t>W03000073</t>
  </si>
  <si>
    <t>Caerphilly U006</t>
  </si>
  <si>
    <t>W03000074</t>
  </si>
  <si>
    <t>Blaenau Gwent U001</t>
  </si>
  <si>
    <t>W03000075</t>
  </si>
  <si>
    <t>Blaenau Gwent U002</t>
  </si>
  <si>
    <t>W03000076</t>
  </si>
  <si>
    <t>Torfaen U001</t>
  </si>
  <si>
    <t>W03000077</t>
  </si>
  <si>
    <t>Torfaen U002</t>
  </si>
  <si>
    <t>W03000078</t>
  </si>
  <si>
    <t>Torfaen U003</t>
  </si>
  <si>
    <t>W03000079</t>
  </si>
  <si>
    <t>Monmouthshire U001</t>
  </si>
  <si>
    <t>W03000080</t>
  </si>
  <si>
    <t>Monmouthshire U002</t>
  </si>
  <si>
    <t>W03000081</t>
  </si>
  <si>
    <t>Newport U001</t>
  </si>
  <si>
    <t>W03000082</t>
  </si>
  <si>
    <t>Newport U002</t>
  </si>
  <si>
    <t>W03000083</t>
  </si>
  <si>
    <t>Newport U003</t>
  </si>
  <si>
    <t>W03000084</t>
  </si>
  <si>
    <t>Newport U004</t>
  </si>
  <si>
    <t>W03000085</t>
  </si>
  <si>
    <t>Cardiff U001</t>
  </si>
  <si>
    <t>W03000086</t>
  </si>
  <si>
    <t>Cardiff U002</t>
  </si>
  <si>
    <t>W03000087</t>
  </si>
  <si>
    <t>Cardiff U003</t>
  </si>
  <si>
    <t>W03000088</t>
  </si>
  <si>
    <t>Cardiff U004</t>
  </si>
  <si>
    <t>W03000089</t>
  </si>
  <si>
    <t>Cardiff U005</t>
  </si>
  <si>
    <t>W03000090</t>
  </si>
  <si>
    <t>Cardiff U006</t>
  </si>
  <si>
    <t>W03000091</t>
  </si>
  <si>
    <t>Cardiff U007</t>
  </si>
  <si>
    <t>W03000092</t>
  </si>
  <si>
    <t>Cardiff U008</t>
  </si>
  <si>
    <t>W03000093</t>
  </si>
  <si>
    <t>Cardiff U009</t>
  </si>
  <si>
    <t>W03000094</t>
  </si>
  <si>
    <t>Cardiff U010</t>
  </si>
  <si>
    <t>Crude rates - by time since diagnosis</t>
  </si>
  <si>
    <t>Concatenation</t>
  </si>
  <si>
    <t>Locale</t>
  </si>
  <si>
    <t>Cancer type</t>
  </si>
  <si>
    <t>1_2</t>
  </si>
  <si>
    <t>2_5</t>
  </si>
  <si>
    <t>5_10</t>
  </si>
  <si>
    <t>10_15</t>
  </si>
  <si>
    <t>15_20</t>
  </si>
  <si>
    <t>Population</t>
  </si>
  <si>
    <t>F</t>
  </si>
  <si>
    <t>M</t>
  </si>
  <si>
    <t>0_1</t>
  </si>
  <si>
    <t>FemalesNorth WalesBladder</t>
  </si>
  <si>
    <t/>
  </si>
  <si>
    <t>FemalesNorth WalesBreast</t>
  </si>
  <si>
    <t>FemalesNorth WalesCervix</t>
  </si>
  <si>
    <t>FemalesNorth WalesHodgkin lymphoma</t>
  </si>
  <si>
    <t>Hodgkin lymphoma</t>
  </si>
  <si>
    <t>FemalesNorth WalesKidney and unspecified urinary organs</t>
  </si>
  <si>
    <t>FemalesNorth WalesLeukaemia - Acute Myeloid</t>
  </si>
  <si>
    <t>FemalesNorth WalesLeukaemia - Chronic Lymphocytic</t>
  </si>
  <si>
    <t>FemalesNorth WalesLiver</t>
  </si>
  <si>
    <t>FemalesNorth WalesLung</t>
  </si>
  <si>
    <t>FemalesNorth WalesMalignant Melanoma</t>
  </si>
  <si>
    <t>FemalesNorth WalesMultiple myeloma</t>
  </si>
  <si>
    <t>Multiple myeloma</t>
  </si>
  <si>
    <t>FemalesNorth WalesNon-Hodgkin lymphoma</t>
  </si>
  <si>
    <t>Non-Hodgkin lymphoma</t>
  </si>
  <si>
    <t>FemalesNorth WalesOesophagus</t>
  </si>
  <si>
    <t>FemalesNorth WalesOvary</t>
  </si>
  <si>
    <t>FemalesNorth WalesPancreas</t>
  </si>
  <si>
    <t>FemalesNorth WalesStomach</t>
  </si>
  <si>
    <t>FemalesNorth WalesUterus</t>
  </si>
  <si>
    <t>FemalesNorth WalesCentral Nervous System (including Brain)</t>
  </si>
  <si>
    <t>FemalesNorth WalesColorectal</t>
  </si>
  <si>
    <t>FemalesNorth WalesHead and neck</t>
  </si>
  <si>
    <t>Head and neck</t>
  </si>
  <si>
    <t>MalesNorth WalesBladder</t>
  </si>
  <si>
    <t>MalesNorth WalesHodgkin lymphoma</t>
  </si>
  <si>
    <t>MalesNorth WalesKidney and unspecified urinary organs</t>
  </si>
  <si>
    <t>MalesNorth WalesLeukaemia - Acute Myeloid</t>
  </si>
  <si>
    <t>MalesNorth WalesLeukaemia - Chronic Lymphocytic</t>
  </si>
  <si>
    <t>MalesNorth WalesLiver</t>
  </si>
  <si>
    <t>-</t>
  </si>
  <si>
    <t>MalesNorth WalesLung</t>
  </si>
  <si>
    <t>MalesNorth WalesMalignant Melanoma</t>
  </si>
  <si>
    <t>MalesNorth WalesMultiple myeloma</t>
  </si>
  <si>
    <t>MalesNorth WalesNon-Hodgkin lymphoma</t>
  </si>
  <si>
    <t>MalesNorth WalesOesophagus</t>
  </si>
  <si>
    <t>MalesNorth WalesPancreas</t>
  </si>
  <si>
    <t>MalesNorth WalesProstate</t>
  </si>
  <si>
    <t>MalesNorth WalesStomach</t>
  </si>
  <si>
    <t>MalesNorth WalesCentral Nervous System (including Brain)</t>
  </si>
  <si>
    <t>MalesNorth WalesColorectal</t>
  </si>
  <si>
    <t>MalesNorth WalesHead and neck</t>
  </si>
  <si>
    <t>FemalesSouth WalesBladder</t>
  </si>
  <si>
    <t>FemalesSouth WalesBreast</t>
  </si>
  <si>
    <t>FemalesSouth WalesCervix</t>
  </si>
  <si>
    <t>FemalesSouth WalesHodgkin lymphoma</t>
  </si>
  <si>
    <t>FemalesSouth WalesKidney and unspecified urinary organs</t>
  </si>
  <si>
    <t>FemalesSouth WalesLeukaemia - Acute Myeloid</t>
  </si>
  <si>
    <t>FemalesSouth WalesLeukaemia - Chronic Lymphocytic</t>
  </si>
  <si>
    <t>FemalesSouth WalesLiver</t>
  </si>
  <si>
    <t>FemalesSouth WalesLung</t>
  </si>
  <si>
    <t>FemalesSouth WalesMalignant Melanoma</t>
  </si>
  <si>
    <t>FemalesSouth WalesMultiple myeloma</t>
  </si>
  <si>
    <t>FemalesSouth WalesNon-Hodgkin lymphoma</t>
  </si>
  <si>
    <t>FemalesSouth WalesOesophagus</t>
  </si>
  <si>
    <t>FemalesSouth WalesOvary</t>
  </si>
  <si>
    <t>FemalesSouth WalesPancreas</t>
  </si>
  <si>
    <t>FemalesSouth WalesStomach</t>
  </si>
  <si>
    <t>FemalesSouth WalesUterus</t>
  </si>
  <si>
    <t>FemalesSouth WalesCentral Nervous System (including Brain)</t>
  </si>
  <si>
    <t>FemalesSouth WalesColorectal</t>
  </si>
  <si>
    <t>FemalesSouth WalesHead and neck</t>
  </si>
  <si>
    <t>MalesSouth WalesBladder</t>
  </si>
  <si>
    <t>MalesSouth WalesHodgkin lymphoma</t>
  </si>
  <si>
    <t>MalesSouth WalesKidney and unspecified urinary organs</t>
  </si>
  <si>
    <t>MalesSouth WalesLeukaemia - Acute Myeloid</t>
  </si>
  <si>
    <t>MalesSouth WalesLeukaemia - Chronic Lymphocytic</t>
  </si>
  <si>
    <t>MalesSouth WalesLiver</t>
  </si>
  <si>
    <t>MalesSouth WalesLung</t>
  </si>
  <si>
    <t>MalesSouth WalesMalignant Melanoma</t>
  </si>
  <si>
    <t>MalesSouth WalesMultiple myeloma</t>
  </si>
  <si>
    <t>MalesSouth WalesNon-Hodgkin lymphoma</t>
  </si>
  <si>
    <t>MalesSouth WalesOesophagus</t>
  </si>
  <si>
    <t>MalesSouth WalesPancreas</t>
  </si>
  <si>
    <t>MalesSouth WalesProstate</t>
  </si>
  <si>
    <t>MalesSouth WalesStomach</t>
  </si>
  <si>
    <t>MalesSouth WalesCentral Nervous System (including Brain)</t>
  </si>
  <si>
    <t>MalesSouth WalesColorectal</t>
  </si>
  <si>
    <t>MalesSouth WalesHead and neck</t>
  </si>
  <si>
    <t>PersonsNorth WalesBladder</t>
  </si>
  <si>
    <t>Persons</t>
  </si>
  <si>
    <t>PersonsNorth WalesBreast</t>
  </si>
  <si>
    <t>PersonsNorth WalesCentral Nervous System (including Brain)</t>
  </si>
  <si>
    <t>PersonsNorth WalesCervix</t>
  </si>
  <si>
    <t>PersonsNorth WalesColorectal</t>
  </si>
  <si>
    <t>PersonsNorth WalesHead and neck</t>
  </si>
  <si>
    <t>PersonsNorth WalesHodgkin lymphoma</t>
  </si>
  <si>
    <t>PersonsNorth WalesKidney and unspecified urinary organs</t>
  </si>
  <si>
    <t>PersonsNorth WalesLeukaemia - Acute Myeloid</t>
  </si>
  <si>
    <t>PersonsNorth WalesLeukaemia - Chronic Lymphocytic</t>
  </si>
  <si>
    <t>PersonsNorth WalesLiver</t>
  </si>
  <si>
    <t>PersonsNorth WalesLung</t>
  </si>
  <si>
    <t>PersonsNorth WalesMalignant Melanoma</t>
  </si>
  <si>
    <t>PersonsNorth WalesMultiple myeloma</t>
  </si>
  <si>
    <t>PersonsNorth WalesNon-Hodgkin lymphoma</t>
  </si>
  <si>
    <t>PersonsNorth WalesOesophagus</t>
  </si>
  <si>
    <t>PersonsNorth WalesOvary</t>
  </si>
  <si>
    <t>PersonsNorth WalesPancreas</t>
  </si>
  <si>
    <t>PersonsNorth WalesProstate</t>
  </si>
  <si>
    <t>PersonsNorth WalesStomach</t>
  </si>
  <si>
    <t>PersonsNorth WalesUterus</t>
  </si>
  <si>
    <t>PersonsSouth WalesBladder</t>
  </si>
  <si>
    <t>PersonsSouth WalesBreast</t>
  </si>
  <si>
    <t>PersonsSouth WalesCentral Nervous System (including Brain)</t>
  </si>
  <si>
    <t>PersonsSouth WalesCervix</t>
  </si>
  <si>
    <t>PersonsSouth WalesColorectal</t>
  </si>
  <si>
    <t>PersonsSouth WalesHead and neck</t>
  </si>
  <si>
    <t>PersonsSouth WalesHodgkin lymphoma</t>
  </si>
  <si>
    <t>PersonsSouth WalesKidney and unspecified urinary organs</t>
  </si>
  <si>
    <t>PersonsSouth WalesLeukaemia - Acute Myeloid</t>
  </si>
  <si>
    <t>PersonsSouth WalesLeukaemia - Chronic Lymphocytic</t>
  </si>
  <si>
    <t>PersonsSouth WalesLiver</t>
  </si>
  <si>
    <t>PersonsSouth WalesLung</t>
  </si>
  <si>
    <t>PersonsSouth WalesMalignant Melanoma</t>
  </si>
  <si>
    <t>PersonsSouth WalesMultiple myeloma</t>
  </si>
  <si>
    <t>PersonsSouth WalesNon-Hodgkin lymphoma</t>
  </si>
  <si>
    <t>PersonsSouth WalesOesophagus</t>
  </si>
  <si>
    <t>PersonsSouth WalesOvary</t>
  </si>
  <si>
    <t>PersonsSouth WalesPancreas</t>
  </si>
  <si>
    <t>PersonsSouth WalesProstate</t>
  </si>
  <si>
    <t>PersonsSouth WalesStomach</t>
  </si>
  <si>
    <t>PersonsSouth WalesUterus</t>
  </si>
  <si>
    <t>FemalesAbertawe Bro Morgannwg UniversityCentral Nervous System (including Brain)</t>
  </si>
  <si>
    <t>FemalesAbertawe Bro Morgannwg UniversityColorectal</t>
  </si>
  <si>
    <t>FemalesAbertawe Bro Morgannwg UniversityHead and neck</t>
  </si>
  <si>
    <t>FemalesAbertawe Bro Morgannwg UniversityBladder</t>
  </si>
  <si>
    <t>FemalesAbertawe Bro Morgannwg UniversityBreast</t>
  </si>
  <si>
    <t>FemalesAbertawe Bro Morgannwg UniversityCervix</t>
  </si>
  <si>
    <t>FemalesAbertawe Bro Morgannwg UniversityHodgkin lymphoma</t>
  </si>
  <si>
    <t>FemalesAbertawe Bro Morgannwg UniversityKidney and unspecified urinary organs</t>
  </si>
  <si>
    <t>FemalesAbertawe Bro Morgannwg UniversityLeukaemia - Acute Myeloid</t>
  </si>
  <si>
    <t>FemalesAbertawe Bro Morgannwg UniversityLeukaemia - Chronic Lymphocytic</t>
  </si>
  <si>
    <t>FemalesAbertawe Bro Morgannwg UniversityLiver</t>
  </si>
  <si>
    <t>FemalesAbertawe Bro Morgannwg UniversityLung</t>
  </si>
  <si>
    <t>FemalesAbertawe Bro Morgannwg UniversityMalignant Melanoma</t>
  </si>
  <si>
    <t>FemalesAbertawe Bro Morgannwg UniversityMultiple myeloma</t>
  </si>
  <si>
    <t>FemalesAbertawe Bro Morgannwg UniversityNon-Hodgkin lymphoma</t>
  </si>
  <si>
    <t>FemalesAbertawe Bro Morgannwg UniversityOesophagus</t>
  </si>
  <si>
    <t>FemalesAbertawe Bro Morgannwg UniversityOvary</t>
  </si>
  <si>
    <t>FemalesAbertawe Bro Morgannwg UniversityPancreas</t>
  </si>
  <si>
    <t>FemalesAbertawe Bro Morgannwg UniversityStomach</t>
  </si>
  <si>
    <t>FemalesAbertawe Bro Morgannwg UniversityUterus</t>
  </si>
  <si>
    <t>MalesAbertawe Bro Morgannwg UniversityCentral Nervous System (including Brain)</t>
  </si>
  <si>
    <t>MalesAbertawe Bro Morgannwg UniversityColorectal</t>
  </si>
  <si>
    <t>MalesAbertawe Bro Morgannwg UniversityHead and neck</t>
  </si>
  <si>
    <t>MalesAbertawe Bro Morgannwg UniversityBladder</t>
  </si>
  <si>
    <t>MalesAbertawe Bro Morgannwg UniversityHodgkin lymphoma</t>
  </si>
  <si>
    <t>MalesAbertawe Bro Morgannwg UniversityKidney and unspecified urinary organs</t>
  </si>
  <si>
    <t>MalesAbertawe Bro Morgannwg UniversityLeukaemia - Acute Myeloid</t>
  </si>
  <si>
    <t>MalesAbertawe Bro Morgannwg UniversityLeukaemia - Chronic Lymphocytic</t>
  </si>
  <si>
    <t>MalesAbertawe Bro Morgannwg UniversityLiver</t>
  </si>
  <si>
    <t>MalesAbertawe Bro Morgannwg UniversityLung</t>
  </si>
  <si>
    <t>MalesAbertawe Bro Morgannwg UniversityMalignant Melanoma</t>
  </si>
  <si>
    <t>MalesAbertawe Bro Morgannwg UniversityMultiple myeloma</t>
  </si>
  <si>
    <t>MalesAbertawe Bro Morgannwg UniversityNon-Hodgkin lymphoma</t>
  </si>
  <si>
    <t>MalesAbertawe Bro Morgannwg UniversityOesophagus</t>
  </si>
  <si>
    <t>MalesAbertawe Bro Morgannwg UniversityPancreas</t>
  </si>
  <si>
    <t>MalesAbertawe Bro Morgannwg UniversityProstate</t>
  </si>
  <si>
    <t>MalesAbertawe Bro Morgannwg UniversityStomach</t>
  </si>
  <si>
    <t>FemalesAneurin Bevan UniversityCentral Nervous System (including Brain)</t>
  </si>
  <si>
    <t>FemalesAneurin Bevan UniversityColorectal</t>
  </si>
  <si>
    <t>FemalesAneurin Bevan UniversityHead and neck</t>
  </si>
  <si>
    <t>FemalesAneurin Bevan UniversityBladder</t>
  </si>
  <si>
    <t>FemalesAneurin Bevan UniversityBreast</t>
  </si>
  <si>
    <t>FemalesAneurin Bevan UniversityCervix</t>
  </si>
  <si>
    <t>FemalesAneurin Bevan UniversityHodgkin lymphoma</t>
  </si>
  <si>
    <t>FemalesAneurin Bevan UniversityKidney and unspecified urinary organs</t>
  </si>
  <si>
    <t>FemalesAneurin Bevan UniversityLeukaemia - Acute Myeloid</t>
  </si>
  <si>
    <t>FemalesAneurin Bevan UniversityLeukaemia - Chronic Lymphocytic</t>
  </si>
  <si>
    <t>FemalesAneurin Bevan UniversityLiver</t>
  </si>
  <si>
    <t>FemalesAneurin Bevan UniversityLung</t>
  </si>
  <si>
    <t>FemalesAneurin Bevan UniversityMalignant Melanoma</t>
  </si>
  <si>
    <t>FemalesAneurin Bevan UniversityMultiple myeloma</t>
  </si>
  <si>
    <t>FemalesAneurin Bevan UniversityNon-Hodgkin lymphoma</t>
  </si>
  <si>
    <t>FemalesAneurin Bevan UniversityOesophagus</t>
  </si>
  <si>
    <t>FemalesAneurin Bevan UniversityOvary</t>
  </si>
  <si>
    <t>FemalesAneurin Bevan UniversityPancreas</t>
  </si>
  <si>
    <t>FemalesAneurin Bevan UniversityStomach</t>
  </si>
  <si>
    <t>FemalesAneurin Bevan UniversityUterus</t>
  </si>
  <si>
    <t>MalesAneurin Bevan UniversityCentral Nervous System (including Brain)</t>
  </si>
  <si>
    <t>MalesAneurin Bevan UniversityColorectal</t>
  </si>
  <si>
    <t>MalesAneurin Bevan UniversityHead and neck</t>
  </si>
  <si>
    <t>MalesAneurin Bevan UniversityBladder</t>
  </si>
  <si>
    <t>MalesAneurin Bevan UniversityHodgkin lymphoma</t>
  </si>
  <si>
    <t>MalesAneurin Bevan UniversityKidney and unspecified urinary organs</t>
  </si>
  <si>
    <t>MalesAneurin Bevan UniversityLeukaemia - Acute Myeloid</t>
  </si>
  <si>
    <t>MalesAneurin Bevan UniversityLeukaemia - Chronic Lymphocytic</t>
  </si>
  <si>
    <t>MalesAneurin Bevan UniversityLiver</t>
  </si>
  <si>
    <t>MalesAneurin Bevan UniversityLung</t>
  </si>
  <si>
    <t>MalesAneurin Bevan UniversityMalignant Melanoma</t>
  </si>
  <si>
    <t>MalesAneurin Bevan UniversityMultiple myeloma</t>
  </si>
  <si>
    <t>MalesAneurin Bevan UniversityNon-Hodgkin lymphoma</t>
  </si>
  <si>
    <t>MalesAneurin Bevan UniversityOesophagus</t>
  </si>
  <si>
    <t>MalesAneurin Bevan UniversityPancreas</t>
  </si>
  <si>
    <t>MalesAneurin Bevan UniversityProstate</t>
  </si>
  <si>
    <t>MalesAneurin Bevan UniversityStomach</t>
  </si>
  <si>
    <t>FemalesBetsi Cadwaladr UniversityCentral Nervous System (including Brain)</t>
  </si>
  <si>
    <t>FemalesBetsi Cadwaladr UniversityColorectal</t>
  </si>
  <si>
    <t>FemalesBetsi Cadwaladr UniversityHead and neck</t>
  </si>
  <si>
    <t>FemalesBetsi Cadwaladr UniversityBladder</t>
  </si>
  <si>
    <t>FemalesBetsi Cadwaladr UniversityBreast</t>
  </si>
  <si>
    <t>FemalesBetsi Cadwaladr UniversityCervix</t>
  </si>
  <si>
    <t>FemalesBetsi Cadwaladr UniversityHodgkin lymphoma</t>
  </si>
  <si>
    <t>FemalesBetsi Cadwaladr UniversityKidney and unspecified urinary organs</t>
  </si>
  <si>
    <t>FemalesBetsi Cadwaladr UniversityLeukaemia - Acute Myeloid</t>
  </si>
  <si>
    <t>FemalesBetsi Cadwaladr UniversityLeukaemia - Chronic Lymphocytic</t>
  </si>
  <si>
    <t>FemalesBetsi Cadwaladr UniversityLiver</t>
  </si>
  <si>
    <t>FemalesBetsi Cadwaladr UniversityLung</t>
  </si>
  <si>
    <t>FemalesBetsi Cadwaladr UniversityMalignant Melanoma</t>
  </si>
  <si>
    <t>FemalesBetsi Cadwaladr UniversityMultiple myeloma</t>
  </si>
  <si>
    <t>FemalesBetsi Cadwaladr UniversityNon-Hodgkin lymphoma</t>
  </si>
  <si>
    <t>FemalesBetsi Cadwaladr UniversityOesophagus</t>
  </si>
  <si>
    <t>FemalesBetsi Cadwaladr UniversityOvary</t>
  </si>
  <si>
    <t>FemalesBetsi Cadwaladr UniversityPancreas</t>
  </si>
  <si>
    <t>FemalesBetsi Cadwaladr UniversityStomach</t>
  </si>
  <si>
    <t>FemalesBetsi Cadwaladr UniversityUterus</t>
  </si>
  <si>
    <t>MalesBetsi Cadwaladr UniversityCentral Nervous System (including Brain)</t>
  </si>
  <si>
    <t>MalesBetsi Cadwaladr UniversityColorectal</t>
  </si>
  <si>
    <t>MalesBetsi Cadwaladr UniversityHead and neck</t>
  </si>
  <si>
    <t>MalesBetsi Cadwaladr UniversityBladder</t>
  </si>
  <si>
    <t>MalesBetsi Cadwaladr UniversityHodgkin lymphoma</t>
  </si>
  <si>
    <t>MalesBetsi Cadwaladr UniversityKidney and unspecified urinary organs</t>
  </si>
  <si>
    <t>MalesBetsi Cadwaladr UniversityLeukaemia - Acute Myeloid</t>
  </si>
  <si>
    <t>MalesBetsi Cadwaladr UniversityLeukaemia - Chronic Lymphocytic</t>
  </si>
  <si>
    <t>MalesBetsi Cadwaladr UniversityLiver</t>
  </si>
  <si>
    <t>MalesBetsi Cadwaladr UniversityLung</t>
  </si>
  <si>
    <t>MalesBetsi Cadwaladr UniversityMalignant Melanoma</t>
  </si>
  <si>
    <t>MalesBetsi Cadwaladr UniversityMultiple myeloma</t>
  </si>
  <si>
    <t>MalesBetsi Cadwaladr UniversityNon-Hodgkin lymphoma</t>
  </si>
  <si>
    <t>MalesBetsi Cadwaladr UniversityOesophagus</t>
  </si>
  <si>
    <t>MalesBetsi Cadwaladr UniversityPancreas</t>
  </si>
  <si>
    <t>MalesBetsi Cadwaladr UniversityProstate</t>
  </si>
  <si>
    <t>MalesBetsi Cadwaladr UniversityStomach</t>
  </si>
  <si>
    <t>FemalesCardiff and Vale UniversityCentral Nervous System (including Brain)</t>
  </si>
  <si>
    <t>FemalesCardiff and Vale UniversityColorectal</t>
  </si>
  <si>
    <t>FemalesCardiff and Vale UniversityHead and neck</t>
  </si>
  <si>
    <t>FemalesCardiff and Vale UniversityBladder</t>
  </si>
  <si>
    <t>FemalesCardiff and Vale UniversityBreast</t>
  </si>
  <si>
    <t>FemalesCardiff and Vale UniversityCervix</t>
  </si>
  <si>
    <t>FemalesCardiff and Vale UniversityHodgkin lymphoma</t>
  </si>
  <si>
    <t>FemalesCardiff and Vale UniversityKidney and unspecified urinary organs</t>
  </si>
  <si>
    <t>FemalesCardiff and Vale UniversityLeukaemia - Acute Myeloid</t>
  </si>
  <si>
    <t>FemalesCardiff and Vale UniversityLeukaemia - Chronic Lymphocytic</t>
  </si>
  <si>
    <t>FemalesCardiff and Vale UniversityLiver</t>
  </si>
  <si>
    <t>FemalesCardiff and Vale UniversityLung</t>
  </si>
  <si>
    <t>FemalesCardiff and Vale UniversityMalignant Melanoma</t>
  </si>
  <si>
    <t>FemalesCardiff and Vale UniversityMultiple myeloma</t>
  </si>
  <si>
    <t>FemalesCardiff and Vale UniversityNon-Hodgkin lymphoma</t>
  </si>
  <si>
    <t>FemalesCardiff and Vale UniversityOesophagus</t>
  </si>
  <si>
    <t>FemalesCardiff and Vale UniversityOvary</t>
  </si>
  <si>
    <t>FemalesCardiff and Vale UniversityPancreas</t>
  </si>
  <si>
    <t>FemalesCardiff and Vale UniversityStomach</t>
  </si>
  <si>
    <t>FemalesCardiff and Vale UniversityUterus</t>
  </si>
  <si>
    <t>MalesCardiff and Vale UniversityCentral Nervous System (including Brain)</t>
  </si>
  <si>
    <t>MalesCardiff and Vale UniversityColorectal</t>
  </si>
  <si>
    <t>MalesCardiff and Vale UniversityHead and neck</t>
  </si>
  <si>
    <t>MalesCardiff and Vale UniversityBladder</t>
  </si>
  <si>
    <t>MalesCardiff and Vale UniversityHodgkin lymphoma</t>
  </si>
  <si>
    <t>MalesCardiff and Vale UniversityKidney and unspecified urinary organs</t>
  </si>
  <si>
    <t>MalesCardiff and Vale UniversityLeukaemia - Acute Myeloid</t>
  </si>
  <si>
    <t>MalesCardiff and Vale UniversityLeukaemia - Chronic Lymphocytic</t>
  </si>
  <si>
    <t>MalesCardiff and Vale UniversityLiver</t>
  </si>
  <si>
    <t>MalesCardiff and Vale UniversityLung</t>
  </si>
  <si>
    <t>MalesCardiff and Vale UniversityMalignant Melanoma</t>
  </si>
  <si>
    <t>MalesCardiff and Vale UniversityMultiple myeloma</t>
  </si>
  <si>
    <t>MalesCardiff and Vale UniversityNon-Hodgkin lymphoma</t>
  </si>
  <si>
    <t>MalesCardiff and Vale UniversityOesophagus</t>
  </si>
  <si>
    <t>MalesCardiff and Vale UniversityPancreas</t>
  </si>
  <si>
    <t>MalesCardiff and Vale UniversityProstate</t>
  </si>
  <si>
    <t>MalesCardiff and Vale UniversityStomach</t>
  </si>
  <si>
    <t>FemalesCwm Taf UniversityCentral Nervous System (including Brain)</t>
  </si>
  <si>
    <t>FemalesCwm Taf UniversityColorectal</t>
  </si>
  <si>
    <t>FemalesCwm Taf UniversityHead and neck</t>
  </si>
  <si>
    <t>FemalesCwm Taf UniversityBladder</t>
  </si>
  <si>
    <t>FemalesCwm Taf UniversityBreast</t>
  </si>
  <si>
    <t>FemalesCwm Taf UniversityCervix</t>
  </si>
  <si>
    <t>FemalesCwm Taf UniversityHodgkin lymphoma</t>
  </si>
  <si>
    <t>FemalesCwm Taf UniversityKidney and unspecified urinary organs</t>
  </si>
  <si>
    <t>FemalesCwm Taf UniversityLeukaemia - Acute Myeloid</t>
  </si>
  <si>
    <t>FemalesCwm Taf UniversityLeukaemia - Chronic Lymphocytic</t>
  </si>
  <si>
    <t>FemalesCwm Taf UniversityLiver</t>
  </si>
  <si>
    <t>FemalesCwm Taf UniversityLung</t>
  </si>
  <si>
    <t>FemalesCwm Taf UniversityMalignant Melanoma</t>
  </si>
  <si>
    <t>FemalesCwm Taf UniversityMultiple myeloma</t>
  </si>
  <si>
    <t>FemalesCwm Taf UniversityNon-Hodgkin lymphoma</t>
  </si>
  <si>
    <t>FemalesCwm Taf UniversityOesophagus</t>
  </si>
  <si>
    <t>FemalesCwm Taf UniversityOvary</t>
  </si>
  <si>
    <t>FemalesCwm Taf UniversityPancreas</t>
  </si>
  <si>
    <t>FemalesCwm Taf UniversityStomach</t>
  </si>
  <si>
    <t>FemalesCwm Taf UniversityUterus</t>
  </si>
  <si>
    <t>MalesCwm Taf UniversityCentral Nervous System (including Brain)</t>
  </si>
  <si>
    <t>MalesCwm Taf UniversityColorectal</t>
  </si>
  <si>
    <t>MalesCwm Taf UniversityHead and neck</t>
  </si>
  <si>
    <t>MalesCwm Taf UniversityBladder</t>
  </si>
  <si>
    <t>MalesCwm Taf UniversityHodgkin lymphoma</t>
  </si>
  <si>
    <t>MalesCwm Taf UniversityKidney and unspecified urinary organs</t>
  </si>
  <si>
    <t>MalesCwm Taf UniversityLeukaemia - Acute Myeloid</t>
  </si>
  <si>
    <t>MalesCwm Taf UniversityLeukaemia - Chronic Lymphocytic</t>
  </si>
  <si>
    <t>MalesCwm Taf UniversityLiver</t>
  </si>
  <si>
    <t>MalesCwm Taf UniversityLung</t>
  </si>
  <si>
    <t>MalesCwm Taf UniversityMalignant Melanoma</t>
  </si>
  <si>
    <t>MalesCwm Taf UniversityMultiple myeloma</t>
  </si>
  <si>
    <t>MalesCwm Taf UniversityNon-Hodgkin lymphoma</t>
  </si>
  <si>
    <t>MalesCwm Taf UniversityOesophagus</t>
  </si>
  <si>
    <t>MalesCwm Taf UniversityPancreas</t>
  </si>
  <si>
    <t>MalesCwm Taf UniversityProstate</t>
  </si>
  <si>
    <t>MalesCwm Taf UniversityStomach</t>
  </si>
  <si>
    <t>FemalesHywel Dda UniversityCentral Nervous System (including Brain)</t>
  </si>
  <si>
    <t>FemalesHywel Dda UniversityColorectal</t>
  </si>
  <si>
    <t>FemalesHywel Dda UniversityHead and neck</t>
  </si>
  <si>
    <t>FemalesHywel Dda UniversityBladder</t>
  </si>
  <si>
    <t>FemalesHywel Dda UniversityBreast</t>
  </si>
  <si>
    <t>FemalesHywel Dda UniversityCervix</t>
  </si>
  <si>
    <t>FemalesHywel Dda UniversityHodgkin lymphoma</t>
  </si>
  <si>
    <t>FemalesHywel Dda UniversityKidney and unspecified urinary organs</t>
  </si>
  <si>
    <t>FemalesHywel Dda UniversityLeukaemia - Acute Myeloid</t>
  </si>
  <si>
    <t>FemalesHywel Dda UniversityLeukaemia - Chronic Lymphocytic</t>
  </si>
  <si>
    <t>FemalesHywel Dda UniversityLiver</t>
  </si>
  <si>
    <t>FemalesHywel Dda UniversityLung</t>
  </si>
  <si>
    <t>FemalesHywel Dda UniversityMalignant Melanoma</t>
  </si>
  <si>
    <t>FemalesHywel Dda UniversityMultiple myeloma</t>
  </si>
  <si>
    <t>FemalesHywel Dda UniversityNon-Hodgkin lymphoma</t>
  </si>
  <si>
    <t>FemalesHywel Dda UniversityOesophagus</t>
  </si>
  <si>
    <t>FemalesHywel Dda UniversityOvary</t>
  </si>
  <si>
    <t>FemalesHywel Dda UniversityPancreas</t>
  </si>
  <si>
    <t>FemalesHywel Dda UniversityStomach</t>
  </si>
  <si>
    <t>FemalesHywel Dda UniversityUterus</t>
  </si>
  <si>
    <t>MalesHywel Dda UniversityCentral Nervous System (including Brain)</t>
  </si>
  <si>
    <t>MalesHywel Dda UniversityColorectal</t>
  </si>
  <si>
    <t>MalesHywel Dda UniversityHead and neck</t>
  </si>
  <si>
    <t>MalesHywel Dda UniversityBladder</t>
  </si>
  <si>
    <t>MalesHywel Dda UniversityHodgkin lymphoma</t>
  </si>
  <si>
    <t>MalesHywel Dda UniversityKidney and unspecified urinary organs</t>
  </si>
  <si>
    <t>MalesHywel Dda UniversityLeukaemia - Acute Myeloid</t>
  </si>
  <si>
    <t>MalesHywel Dda UniversityLeukaemia - Chronic Lymphocytic</t>
  </si>
  <si>
    <t>MalesHywel Dda UniversityLiver</t>
  </si>
  <si>
    <t>MalesHywel Dda UniversityLung</t>
  </si>
  <si>
    <t>MalesHywel Dda UniversityMalignant Melanoma</t>
  </si>
  <si>
    <t>MalesHywel Dda UniversityMultiple myeloma</t>
  </si>
  <si>
    <t>MalesHywel Dda UniversityNon-Hodgkin lymphoma</t>
  </si>
  <si>
    <t>MalesHywel Dda UniversityOesophagus</t>
  </si>
  <si>
    <t>MalesHywel Dda UniversityPancreas</t>
  </si>
  <si>
    <t>MalesHywel Dda UniversityProstate</t>
  </si>
  <si>
    <t>MalesHywel Dda UniversityStomach</t>
  </si>
  <si>
    <t>FemalesPowys TeachingCentral Nervous System (including Brain)</t>
  </si>
  <si>
    <t>FemalesPowys TeachingColorectal</t>
  </si>
  <si>
    <t>FemalesPowys TeachingHead and neck</t>
  </si>
  <si>
    <t>FemalesPowys TeachingBladder</t>
  </si>
  <si>
    <t>FemalesPowys TeachingBreast</t>
  </si>
  <si>
    <t>FemalesPowys TeachingCervix</t>
  </si>
  <si>
    <t>FemalesPowys TeachingHodgkin lymphoma</t>
  </si>
  <si>
    <t>FemalesPowys TeachingKidney and unspecified urinary organs</t>
  </si>
  <si>
    <t>FemalesPowys TeachingLeukaemia - Acute Myeloid</t>
  </si>
  <si>
    <t>FemalesPowys TeachingLeukaemia - Chronic Lymphocytic</t>
  </si>
  <si>
    <t>FemalesPowys TeachingLiver</t>
  </si>
  <si>
    <t>FemalesPowys TeachingLung</t>
  </si>
  <si>
    <t>FemalesPowys TeachingMalignant Melanoma</t>
  </si>
  <si>
    <t>FemalesPowys TeachingMultiple myeloma</t>
  </si>
  <si>
    <t>FemalesPowys TeachingNon-Hodgkin lymphoma</t>
  </si>
  <si>
    <t>FemalesPowys TeachingOesophagus</t>
  </si>
  <si>
    <t>FemalesPowys TeachingOvary</t>
  </si>
  <si>
    <t>FemalesPowys TeachingPancreas</t>
  </si>
  <si>
    <t>FemalesPowys TeachingStomach</t>
  </si>
  <si>
    <t>FemalesPowys TeachingUterus</t>
  </si>
  <si>
    <t>MalesPowys TeachingCentral Nervous System (including Brain)</t>
  </si>
  <si>
    <t>MalesPowys TeachingColorectal</t>
  </si>
  <si>
    <t>MalesPowys TeachingHead and neck</t>
  </si>
  <si>
    <t>MalesPowys TeachingBladder</t>
  </si>
  <si>
    <t>MalesPowys TeachingHodgkin lymphoma</t>
  </si>
  <si>
    <t>MalesPowys TeachingKidney and unspecified urinary organs</t>
  </si>
  <si>
    <t>MalesPowys TeachingLeukaemia - Acute Myeloid</t>
  </si>
  <si>
    <t>MalesPowys TeachingLeukaemia - Chronic Lymphocytic</t>
  </si>
  <si>
    <t>MalesPowys TeachingLiver</t>
  </si>
  <si>
    <t>MalesPowys TeachingLung</t>
  </si>
  <si>
    <t>MalesPowys TeachingMalignant Melanoma</t>
  </si>
  <si>
    <t>MalesPowys TeachingMultiple myeloma</t>
  </si>
  <si>
    <t>MalesPowys TeachingNon-Hodgkin lymphoma</t>
  </si>
  <si>
    <t>MalesPowys TeachingOesophagus</t>
  </si>
  <si>
    <t>MalesPowys TeachingPancreas</t>
  </si>
  <si>
    <t>MalesPowys TeachingProstate</t>
  </si>
  <si>
    <t>MalesPowys TeachingStomach</t>
  </si>
  <si>
    <t>PersonsAbertawe Bro Morgannwg UniversityBladder</t>
  </si>
  <si>
    <t>PersonsAbertawe Bro Morgannwg UniversityBreast</t>
  </si>
  <si>
    <t>PersonsAbertawe Bro Morgannwg UniversityCentral Nervous System (including Brain)</t>
  </si>
  <si>
    <t>PersonsAbertawe Bro Morgannwg UniversityCervix</t>
  </si>
  <si>
    <t>PersonsAbertawe Bro Morgannwg UniversityColorectal</t>
  </si>
  <si>
    <t>PersonsAbertawe Bro Morgannwg UniversityHead and neck</t>
  </si>
  <si>
    <t>PersonsAbertawe Bro Morgannwg UniversityHodgkin lymphoma</t>
  </si>
  <si>
    <t>PersonsAbertawe Bro Morgannwg UniversityKidney and unspecified urinary organs</t>
  </si>
  <si>
    <t>PersonsAbertawe Bro Morgannwg UniversityLeukaemia - Acute Myeloid</t>
  </si>
  <si>
    <t>PersonsAbertawe Bro Morgannwg UniversityLeukaemia - Chronic Lymphocytic</t>
  </si>
  <si>
    <t>PersonsAbertawe Bro Morgannwg UniversityLiver</t>
  </si>
  <si>
    <t>PersonsAbertawe Bro Morgannwg UniversityLung</t>
  </si>
  <si>
    <t>PersonsAbertawe Bro Morgannwg UniversityMalignant Melanoma</t>
  </si>
  <si>
    <t>PersonsAbertawe Bro Morgannwg UniversityMultiple myeloma</t>
  </si>
  <si>
    <t>PersonsAbertawe Bro Morgannwg UniversityNon-Hodgkin lymphoma</t>
  </si>
  <si>
    <t>PersonsAbertawe Bro Morgannwg UniversityOesophagus</t>
  </si>
  <si>
    <t>PersonsAbertawe Bro Morgannwg UniversityOvary</t>
  </si>
  <si>
    <t>PersonsAbertawe Bro Morgannwg UniversityPancreas</t>
  </si>
  <si>
    <t>PersonsAbertawe Bro Morgannwg UniversityProstate</t>
  </si>
  <si>
    <t>PersonsAbertawe Bro Morgannwg UniversityStomach</t>
  </si>
  <si>
    <t>PersonsAbertawe Bro Morgannwg UniversityUterus</t>
  </si>
  <si>
    <t>PersonsAneurin Bevan UniversityBladder</t>
  </si>
  <si>
    <t>PersonsAneurin Bevan UniversityBreast</t>
  </si>
  <si>
    <t>PersonsAneurin Bevan UniversityCentral Nervous System (including Brain)</t>
  </si>
  <si>
    <t>PersonsAneurin Bevan UniversityCervix</t>
  </si>
  <si>
    <t>PersonsAneurin Bevan UniversityColorectal</t>
  </si>
  <si>
    <t>PersonsAneurin Bevan UniversityHead and neck</t>
  </si>
  <si>
    <t>PersonsAneurin Bevan UniversityHodgkin lymphoma</t>
  </si>
  <si>
    <t>PersonsAneurin Bevan UniversityKidney and unspecified urinary organs</t>
  </si>
  <si>
    <t>PersonsAneurin Bevan UniversityLeukaemia - Acute Myeloid</t>
  </si>
  <si>
    <t>PersonsAneurin Bevan UniversityLeukaemia - Chronic Lymphocytic</t>
  </si>
  <si>
    <t>PersonsAneurin Bevan UniversityLiver</t>
  </si>
  <si>
    <t>PersonsAneurin Bevan UniversityLung</t>
  </si>
  <si>
    <t>PersonsAneurin Bevan UniversityMalignant Melanoma</t>
  </si>
  <si>
    <t>PersonsAneurin Bevan UniversityMultiple myeloma</t>
  </si>
  <si>
    <t>PersonsAneurin Bevan UniversityNon-Hodgkin lymphoma</t>
  </si>
  <si>
    <t>PersonsAneurin Bevan UniversityOesophagus</t>
  </si>
  <si>
    <t>PersonsAneurin Bevan UniversityOvary</t>
  </si>
  <si>
    <t>PersonsAneurin Bevan UniversityPancreas</t>
  </si>
  <si>
    <t>PersonsAneurin Bevan UniversityProstate</t>
  </si>
  <si>
    <t>PersonsAneurin Bevan UniversityStomach</t>
  </si>
  <si>
    <t>PersonsAneurin Bevan UniversityUterus</t>
  </si>
  <si>
    <t>PersonsBetsi Cadwaladr UniversityBladder</t>
  </si>
  <si>
    <t>PersonsBetsi Cadwaladr UniversityBreast</t>
  </si>
  <si>
    <t>PersonsBetsi Cadwaladr UniversityCentral Nervous System (including Brain)</t>
  </si>
  <si>
    <t>PersonsBetsi Cadwaladr UniversityCervix</t>
  </si>
  <si>
    <t>PersonsBetsi Cadwaladr UniversityColorectal</t>
  </si>
  <si>
    <t>PersonsBetsi Cadwaladr UniversityHead and neck</t>
  </si>
  <si>
    <t>PersonsBetsi Cadwaladr UniversityHodgkin lymphoma</t>
  </si>
  <si>
    <t>PersonsBetsi Cadwaladr UniversityKidney and unspecified urinary organs</t>
  </si>
  <si>
    <t>PersonsBetsi Cadwaladr UniversityLeukaemia - Acute Myeloid</t>
  </si>
  <si>
    <t>PersonsBetsi Cadwaladr UniversityLeukaemia - Chronic Lymphocytic</t>
  </si>
  <si>
    <t>PersonsBetsi Cadwaladr UniversityLiver</t>
  </si>
  <si>
    <t>PersonsBetsi Cadwaladr UniversityLung</t>
  </si>
  <si>
    <t>PersonsBetsi Cadwaladr UniversityMalignant Melanoma</t>
  </si>
  <si>
    <t>PersonsBetsi Cadwaladr UniversityMultiple myeloma</t>
  </si>
  <si>
    <t>PersonsBetsi Cadwaladr UniversityNon-Hodgkin lymphoma</t>
  </si>
  <si>
    <t>PersonsBetsi Cadwaladr UniversityOesophagus</t>
  </si>
  <si>
    <t>PersonsBetsi Cadwaladr UniversityOvary</t>
  </si>
  <si>
    <t>PersonsBetsi Cadwaladr UniversityPancreas</t>
  </si>
  <si>
    <t>PersonsBetsi Cadwaladr UniversityProstate</t>
  </si>
  <si>
    <t>PersonsBetsi Cadwaladr UniversityStomach</t>
  </si>
  <si>
    <t>PersonsBetsi Cadwaladr UniversityUterus</t>
  </si>
  <si>
    <t>PersonsCardiff and Vale UniversityBladder</t>
  </si>
  <si>
    <t>PersonsCardiff and Vale UniversityBreast</t>
  </si>
  <si>
    <t>PersonsCardiff and Vale UniversityCentral Nervous System (including Brain)</t>
  </si>
  <si>
    <t>PersonsCardiff and Vale UniversityCervix</t>
  </si>
  <si>
    <t>PersonsCardiff and Vale UniversityColorectal</t>
  </si>
  <si>
    <t>PersonsCardiff and Vale UniversityHead and neck</t>
  </si>
  <si>
    <t>PersonsCardiff and Vale UniversityHodgkin lymphoma</t>
  </si>
  <si>
    <t>PersonsCardiff and Vale UniversityKidney and unspecified urinary organs</t>
  </si>
  <si>
    <t>PersonsCardiff and Vale UniversityLeukaemia - Acute Myeloid</t>
  </si>
  <si>
    <t>PersonsCardiff and Vale UniversityLeukaemia - Chronic Lymphocytic</t>
  </si>
  <si>
    <t>PersonsCardiff and Vale UniversityLiver</t>
  </si>
  <si>
    <t>PersonsCardiff and Vale UniversityLung</t>
  </si>
  <si>
    <t>PersonsCardiff and Vale UniversityMalignant Melanoma</t>
  </si>
  <si>
    <t>PersonsCardiff and Vale UniversityMultiple myeloma</t>
  </si>
  <si>
    <t>PersonsCardiff and Vale UniversityNon-Hodgkin lymphoma</t>
  </si>
  <si>
    <t>PersonsCardiff and Vale UniversityOesophagus</t>
  </si>
  <si>
    <t>PersonsCardiff and Vale UniversityOvary</t>
  </si>
  <si>
    <t>PersonsCardiff and Vale UniversityPancreas</t>
  </si>
  <si>
    <t>PersonsCardiff and Vale UniversityProstate</t>
  </si>
  <si>
    <t>PersonsCardiff and Vale UniversityStomach</t>
  </si>
  <si>
    <t>PersonsCardiff and Vale UniversityUterus</t>
  </si>
  <si>
    <t>PersonsCwm Taf UniversityBladder</t>
  </si>
  <si>
    <t>PersonsCwm Taf UniversityBreast</t>
  </si>
  <si>
    <t>PersonsCwm Taf UniversityCentral Nervous System (including Brain)</t>
  </si>
  <si>
    <t>PersonsCwm Taf UniversityCervix</t>
  </si>
  <si>
    <t>PersonsCwm Taf UniversityColorectal</t>
  </si>
  <si>
    <t>PersonsCwm Taf UniversityHead and neck</t>
  </si>
  <si>
    <t>PersonsCwm Taf UniversityHodgkin lymphoma</t>
  </si>
  <si>
    <t>PersonsCwm Taf UniversityKidney and unspecified urinary organs</t>
  </si>
  <si>
    <t>PersonsCwm Taf UniversityLeukaemia - Acute Myeloid</t>
  </si>
  <si>
    <t>PersonsCwm Taf UniversityLeukaemia - Chronic Lymphocytic</t>
  </si>
  <si>
    <t>PersonsCwm Taf UniversityLiver</t>
  </si>
  <si>
    <t>PersonsCwm Taf UniversityLung</t>
  </si>
  <si>
    <t>PersonsCwm Taf UniversityMalignant Melanoma</t>
  </si>
  <si>
    <t>PersonsCwm Taf UniversityMultiple myeloma</t>
  </si>
  <si>
    <t>PersonsCwm Taf UniversityNon-Hodgkin lymphoma</t>
  </si>
  <si>
    <t>PersonsCwm Taf UniversityOesophagus</t>
  </si>
  <si>
    <t>PersonsCwm Taf UniversityOvary</t>
  </si>
  <si>
    <t>PersonsCwm Taf UniversityPancreas</t>
  </si>
  <si>
    <t>PersonsCwm Taf UniversityProstate</t>
  </si>
  <si>
    <t>PersonsCwm Taf UniversityStomach</t>
  </si>
  <si>
    <t>PersonsCwm Taf UniversityUterus</t>
  </si>
  <si>
    <t>PersonsHywel Dda UniversityBladder</t>
  </si>
  <si>
    <t>PersonsHywel Dda UniversityBreast</t>
  </si>
  <si>
    <t>PersonsHywel Dda UniversityCentral Nervous System (including Brain)</t>
  </si>
  <si>
    <t>PersonsHywel Dda UniversityCervix</t>
  </si>
  <si>
    <t>PersonsHywel Dda UniversityColorectal</t>
  </si>
  <si>
    <t>PersonsHywel Dda UniversityHead and neck</t>
  </si>
  <si>
    <t>PersonsHywel Dda UniversityHodgkin lymphoma</t>
  </si>
  <si>
    <t>PersonsHywel Dda UniversityKidney and unspecified urinary organs</t>
  </si>
  <si>
    <t>PersonsHywel Dda UniversityLeukaemia - Acute Myeloid</t>
  </si>
  <si>
    <t>PersonsHywel Dda UniversityLeukaemia - Chronic Lymphocytic</t>
  </si>
  <si>
    <t>PersonsHywel Dda UniversityLiver</t>
  </si>
  <si>
    <t>PersonsHywel Dda UniversityLung</t>
  </si>
  <si>
    <t>PersonsHywel Dda UniversityMalignant Melanoma</t>
  </si>
  <si>
    <t>PersonsHywel Dda UniversityMultiple myeloma</t>
  </si>
  <si>
    <t>PersonsHywel Dda UniversityNon-Hodgkin lymphoma</t>
  </si>
  <si>
    <t>PersonsHywel Dda UniversityOesophagus</t>
  </si>
  <si>
    <t>PersonsHywel Dda UniversityOvary</t>
  </si>
  <si>
    <t>PersonsHywel Dda UniversityPancreas</t>
  </si>
  <si>
    <t>PersonsHywel Dda UniversityProstate</t>
  </si>
  <si>
    <t>PersonsHywel Dda UniversityStomach</t>
  </si>
  <si>
    <t>PersonsHywel Dda UniversityUterus</t>
  </si>
  <si>
    <t>PersonsPowys TeachingBladder</t>
  </si>
  <si>
    <t>PersonsPowys TeachingBreast</t>
  </si>
  <si>
    <t>PersonsPowys TeachingCentral Nervous System (including Brain)</t>
  </si>
  <si>
    <t>PersonsPowys TeachingCervix</t>
  </si>
  <si>
    <t>PersonsPowys TeachingColorectal</t>
  </si>
  <si>
    <t>PersonsPowys TeachingHead and neck</t>
  </si>
  <si>
    <t>PersonsPowys TeachingHodgkin lymphoma</t>
  </si>
  <si>
    <t>PersonsPowys TeachingKidney and unspecified urinary organs</t>
  </si>
  <si>
    <t>PersonsPowys TeachingLeukaemia - Acute Myeloid</t>
  </si>
  <si>
    <t>PersonsPowys TeachingLeukaemia - Chronic Lymphocytic</t>
  </si>
  <si>
    <t>PersonsPowys TeachingLiver</t>
  </si>
  <si>
    <t>PersonsPowys TeachingLung</t>
  </si>
  <si>
    <t>PersonsPowys TeachingMalignant Melanoma</t>
  </si>
  <si>
    <t>PersonsPowys TeachingMultiple myeloma</t>
  </si>
  <si>
    <t>PersonsPowys TeachingNon-Hodgkin lymphoma</t>
  </si>
  <si>
    <t>PersonsPowys TeachingOesophagus</t>
  </si>
  <si>
    <t>PersonsPowys TeachingOvary</t>
  </si>
  <si>
    <t>PersonsPowys TeachingPancreas</t>
  </si>
  <si>
    <t>PersonsPowys TeachingProstate</t>
  </si>
  <si>
    <t>PersonsPowys TeachingStomach</t>
  </si>
  <si>
    <t>PersonsPowys TeachingUterus</t>
  </si>
  <si>
    <t>FemalesBlaenau GwentBladder</t>
  </si>
  <si>
    <t>FemalesBlaenau GwentBreast</t>
  </si>
  <si>
    <t>FemalesBlaenau GwentCervix</t>
  </si>
  <si>
    <t>FemalesBlaenau GwentHodgkin lymphoma</t>
  </si>
  <si>
    <t>FemalesBlaenau GwentKidney and unspecified urinary organs</t>
  </si>
  <si>
    <t>FemalesBlaenau GwentLeukaemia - Acute Myeloid</t>
  </si>
  <si>
    <t>FemalesBlaenau GwentLeukaemia - Chronic Lymphocytic</t>
  </si>
  <si>
    <t>FemalesBlaenau GwentLiver</t>
  </si>
  <si>
    <t>FemalesBlaenau GwentLung</t>
  </si>
  <si>
    <t>FemalesBlaenau GwentMalignant Melanoma</t>
  </si>
  <si>
    <t>FemalesBlaenau GwentMultiple myeloma</t>
  </si>
  <si>
    <t>FemalesBlaenau GwentNon-Hodgkin lymphoma</t>
  </si>
  <si>
    <t>FemalesBlaenau GwentOesophagus</t>
  </si>
  <si>
    <t>FemalesBlaenau GwentOvary</t>
  </si>
  <si>
    <t>FemalesBlaenau GwentPancreas</t>
  </si>
  <si>
    <t>FemalesBlaenau GwentStomach</t>
  </si>
  <si>
    <t>FemalesBlaenau GwentUterus</t>
  </si>
  <si>
    <t>FemalesBlaenau GwentCentral Nervous System (including Brain)</t>
  </si>
  <si>
    <t>FemalesBlaenau GwentColorectal</t>
  </si>
  <si>
    <t>FemalesBlaenau GwentHead and neck</t>
  </si>
  <si>
    <t>MalesBlaenau GwentBladder</t>
  </si>
  <si>
    <t>MalesBlaenau GwentHodgkin lymphoma</t>
  </si>
  <si>
    <t>MalesBlaenau GwentKidney and unspecified urinary organs</t>
  </si>
  <si>
    <t>MalesBlaenau GwentLeukaemia - Acute Myeloid</t>
  </si>
  <si>
    <t>MalesBlaenau GwentLeukaemia - Chronic Lymphocytic</t>
  </si>
  <si>
    <t>MalesBlaenau GwentLiver</t>
  </si>
  <si>
    <t>MalesBlaenau GwentLung</t>
  </si>
  <si>
    <t>MalesBlaenau GwentMalignant Melanoma</t>
  </si>
  <si>
    <t>MalesBlaenau GwentMultiple myeloma</t>
  </si>
  <si>
    <t>MalesBlaenau GwentNon-Hodgkin lymphoma</t>
  </si>
  <si>
    <t>MalesBlaenau GwentOesophagus</t>
  </si>
  <si>
    <t>MalesBlaenau GwentPancreas</t>
  </si>
  <si>
    <t>MalesBlaenau GwentProstate</t>
  </si>
  <si>
    <t>MalesBlaenau GwentStomach</t>
  </si>
  <si>
    <t>MalesBlaenau GwentCentral Nervous System (including Brain)</t>
  </si>
  <si>
    <t>MalesBlaenau GwentColorectal</t>
  </si>
  <si>
    <t>MalesBlaenau GwentHead and neck</t>
  </si>
  <si>
    <t>FemalesBridgendBladder</t>
  </si>
  <si>
    <t>FemalesBridgendBreast</t>
  </si>
  <si>
    <t>FemalesBridgendCervix</t>
  </si>
  <si>
    <t>FemalesBridgendHodgkin lymphoma</t>
  </si>
  <si>
    <t>FemalesBridgendKidney and unspecified urinary organs</t>
  </si>
  <si>
    <t>FemalesBridgendLeukaemia - Acute Myeloid</t>
  </si>
  <si>
    <t>FemalesBridgendLeukaemia - Chronic Lymphocytic</t>
  </si>
  <si>
    <t>FemalesBridgendLiver</t>
  </si>
  <si>
    <t>FemalesBridgendLung</t>
  </si>
  <si>
    <t>FemalesBridgendMalignant Melanoma</t>
  </si>
  <si>
    <t>FemalesBridgendMultiple myeloma</t>
  </si>
  <si>
    <t>FemalesBridgendNon-Hodgkin lymphoma</t>
  </si>
  <si>
    <t>FemalesBridgendOesophagus</t>
  </si>
  <si>
    <t>FemalesBridgendOvary</t>
  </si>
  <si>
    <t>FemalesBridgendPancreas</t>
  </si>
  <si>
    <t>FemalesBridgendStomach</t>
  </si>
  <si>
    <t>FemalesBridgendUterus</t>
  </si>
  <si>
    <t>FemalesBridgendCentral Nervous System (including Brain)</t>
  </si>
  <si>
    <t>FemalesBridgendColorectal</t>
  </si>
  <si>
    <t>FemalesBridgendHead and neck</t>
  </si>
  <si>
    <t>MalesBridgendBladder</t>
  </si>
  <si>
    <t>MalesBridgendHodgkin lymphoma</t>
  </si>
  <si>
    <t>MalesBridgendKidney and unspecified urinary organs</t>
  </si>
  <si>
    <t>MalesBridgendLeukaemia - Acute Myeloid</t>
  </si>
  <si>
    <t>MalesBridgendLeukaemia - Chronic Lymphocytic</t>
  </si>
  <si>
    <t>MalesBridgendLiver</t>
  </si>
  <si>
    <t>MalesBridgendLung</t>
  </si>
  <si>
    <t>MalesBridgendMalignant Melanoma</t>
  </si>
  <si>
    <t>MalesBridgendMultiple myeloma</t>
  </si>
  <si>
    <t>MalesBridgendNon-Hodgkin lymphoma</t>
  </si>
  <si>
    <t>MalesBridgendOesophagus</t>
  </si>
  <si>
    <t>MalesBridgendPancreas</t>
  </si>
  <si>
    <t>MalesBridgendProstate</t>
  </si>
  <si>
    <t>MalesBridgendStomach</t>
  </si>
  <si>
    <t>MalesBridgendCentral Nervous System (including Brain)</t>
  </si>
  <si>
    <t>MalesBridgendColorectal</t>
  </si>
  <si>
    <t>MalesBridgendHead and neck</t>
  </si>
  <si>
    <t>FemalesCaerphillyBladder</t>
  </si>
  <si>
    <t>FemalesCaerphillyBreast</t>
  </si>
  <si>
    <t>FemalesCaerphillyCervix</t>
  </si>
  <si>
    <t>FemalesCaerphillyHodgkin lymphoma</t>
  </si>
  <si>
    <t>FemalesCaerphillyKidney and unspecified urinary organs</t>
  </si>
  <si>
    <t>FemalesCaerphillyLeukaemia - Acute Myeloid</t>
  </si>
  <si>
    <t>FemalesCaerphillyLeukaemia - Chronic Lymphocytic</t>
  </si>
  <si>
    <t>FemalesCaerphillyLiver</t>
  </si>
  <si>
    <t>FemalesCaerphillyLung</t>
  </si>
  <si>
    <t>FemalesCaerphillyMalignant Melanoma</t>
  </si>
  <si>
    <t>FemalesCaerphillyMultiple myeloma</t>
  </si>
  <si>
    <t>FemalesCaerphillyNon-Hodgkin lymphoma</t>
  </si>
  <si>
    <t>FemalesCaerphillyOesophagus</t>
  </si>
  <si>
    <t>FemalesCaerphillyOvary</t>
  </si>
  <si>
    <t>FemalesCaerphillyPancreas</t>
  </si>
  <si>
    <t>FemalesCaerphillyStomach</t>
  </si>
  <si>
    <t>FemalesCaerphillyUterus</t>
  </si>
  <si>
    <t>FemalesCaerphillyCentral Nervous System (including Brain)</t>
  </si>
  <si>
    <t>FemalesCaerphillyColorectal</t>
  </si>
  <si>
    <t>FemalesCaerphillyHead and neck</t>
  </si>
  <si>
    <t>MalesCaerphillyBladder</t>
  </si>
  <si>
    <t>MalesCaerphillyHodgkin lymphoma</t>
  </si>
  <si>
    <t>MalesCaerphillyKidney and unspecified urinary organs</t>
  </si>
  <si>
    <t>MalesCaerphillyLeukaemia - Acute Myeloid</t>
  </si>
  <si>
    <t>MalesCaerphillyLeukaemia - Chronic Lymphocytic</t>
  </si>
  <si>
    <t>MalesCaerphillyLiver</t>
  </si>
  <si>
    <t>MalesCaerphillyLung</t>
  </si>
  <si>
    <t>MalesCaerphillyMalignant Melanoma</t>
  </si>
  <si>
    <t>MalesCaerphillyMultiple myeloma</t>
  </si>
  <si>
    <t>MalesCaerphillyNon-Hodgkin lymphoma</t>
  </si>
  <si>
    <t>MalesCaerphillyOesophagus</t>
  </si>
  <si>
    <t>MalesCaerphillyPancreas</t>
  </si>
  <si>
    <t>MalesCaerphillyProstate</t>
  </si>
  <si>
    <t>MalesCaerphillyStomach</t>
  </si>
  <si>
    <t>MalesCaerphillyCentral Nervous System (including Brain)</t>
  </si>
  <si>
    <t>MalesCaerphillyColorectal</t>
  </si>
  <si>
    <t>MalesCaerphillyHead and neck</t>
  </si>
  <si>
    <t>FemalesCardiffBladder</t>
  </si>
  <si>
    <t>FemalesCardiffBreast</t>
  </si>
  <si>
    <t>FemalesCardiffCervix</t>
  </si>
  <si>
    <t>FemalesCardiffHodgkin lymphoma</t>
  </si>
  <si>
    <t>FemalesCardiffKidney and unspecified urinary organs</t>
  </si>
  <si>
    <t>FemalesCardiffLeukaemia - Acute Myeloid</t>
  </si>
  <si>
    <t>FemalesCardiffLeukaemia - Chronic Lymphocytic</t>
  </si>
  <si>
    <t>FemalesCardiffLiver</t>
  </si>
  <si>
    <t>FemalesCardiffLung</t>
  </si>
  <si>
    <t>FemalesCardiffMalignant Melanoma</t>
  </si>
  <si>
    <t>FemalesCardiffMultiple myeloma</t>
  </si>
  <si>
    <t>FemalesCardiffNon-Hodgkin lymphoma</t>
  </si>
  <si>
    <t>FemalesCardiffOesophagus</t>
  </si>
  <si>
    <t>FemalesCardiffOvary</t>
  </si>
  <si>
    <t>FemalesCardiffPancreas</t>
  </si>
  <si>
    <t>FemalesCardiffStomach</t>
  </si>
  <si>
    <t>FemalesCardiffUterus</t>
  </si>
  <si>
    <t>FemalesCardiffCentral Nervous System (including Brain)</t>
  </si>
  <si>
    <t>FemalesCardiffColorectal</t>
  </si>
  <si>
    <t>FemalesCardiffHead and neck</t>
  </si>
  <si>
    <t>MalesCardiffBladder</t>
  </si>
  <si>
    <t>MalesCardiffHodgkin lymphoma</t>
  </si>
  <si>
    <t>MalesCardiffKidney and unspecified urinary organs</t>
  </si>
  <si>
    <t>MalesCardiffLeukaemia - Acute Myeloid</t>
  </si>
  <si>
    <t>MalesCardiffLeukaemia - Chronic Lymphocytic</t>
  </si>
  <si>
    <t>MalesCardiffLiver</t>
  </si>
  <si>
    <t>MalesCardiffLung</t>
  </si>
  <si>
    <t>MalesCardiffMalignant Melanoma</t>
  </si>
  <si>
    <t>MalesCardiffMultiple myeloma</t>
  </si>
  <si>
    <t>MalesCardiffNon-Hodgkin lymphoma</t>
  </si>
  <si>
    <t>MalesCardiffOesophagus</t>
  </si>
  <si>
    <t>MalesCardiffPancreas</t>
  </si>
  <si>
    <t>MalesCardiffProstate</t>
  </si>
  <si>
    <t>MalesCardiffStomach</t>
  </si>
  <si>
    <t>MalesCardiffCentral Nervous System (including Brain)</t>
  </si>
  <si>
    <t>MalesCardiffColorectal</t>
  </si>
  <si>
    <t>MalesCardiffHead and neck</t>
  </si>
  <si>
    <t>FemalesCarmarthenshireBladder</t>
  </si>
  <si>
    <t>FemalesCarmarthenshireBreast</t>
  </si>
  <si>
    <t>FemalesCarmarthenshireCervix</t>
  </si>
  <si>
    <t>FemalesCarmarthenshireHodgkin lymphoma</t>
  </si>
  <si>
    <t>FemalesCarmarthenshireKidney and unspecified urinary organs</t>
  </si>
  <si>
    <t>FemalesCarmarthenshireLeukaemia - Acute Myeloid</t>
  </si>
  <si>
    <t>FemalesCarmarthenshireLeukaemia - Chronic Lymphocytic</t>
  </si>
  <si>
    <t>FemalesCarmarthenshireLiver</t>
  </si>
  <si>
    <t>FemalesCarmarthenshireLung</t>
  </si>
  <si>
    <t>FemalesCarmarthenshireMalignant Melanoma</t>
  </si>
  <si>
    <t>FemalesCarmarthenshireMultiple myeloma</t>
  </si>
  <si>
    <t>FemalesCarmarthenshireNon-Hodgkin lymphoma</t>
  </si>
  <si>
    <t>FemalesCarmarthenshireOesophagus</t>
  </si>
  <si>
    <t>FemalesCarmarthenshireOvary</t>
  </si>
  <si>
    <t>FemalesCarmarthenshirePancreas</t>
  </si>
  <si>
    <t>FemalesCarmarthenshireStomach</t>
  </si>
  <si>
    <t>FemalesCarmarthenshireUterus</t>
  </si>
  <si>
    <t>FemalesCarmarthenshireCentral Nervous System (including Brain)</t>
  </si>
  <si>
    <t>FemalesCarmarthenshireColorectal</t>
  </si>
  <si>
    <t>FemalesCarmarthenshireHead and neck</t>
  </si>
  <si>
    <t>MalesCarmarthenshireBladder</t>
  </si>
  <si>
    <t>MalesCarmarthenshireHodgkin lymphoma</t>
  </si>
  <si>
    <t>MalesCarmarthenshireKidney and unspecified urinary organs</t>
  </si>
  <si>
    <t>MalesCarmarthenshireLeukaemia - Acute Myeloid</t>
  </si>
  <si>
    <t>MalesCarmarthenshireLeukaemia - Chronic Lymphocytic</t>
  </si>
  <si>
    <t>MalesCarmarthenshireLiver</t>
  </si>
  <si>
    <t>MalesCarmarthenshireLung</t>
  </si>
  <si>
    <t>MalesCarmarthenshireMalignant Melanoma</t>
  </si>
  <si>
    <t>MalesCarmarthenshireMultiple myeloma</t>
  </si>
  <si>
    <t>MalesCarmarthenshireNon-Hodgkin lymphoma</t>
  </si>
  <si>
    <t>MalesCarmarthenshireOesophagus</t>
  </si>
  <si>
    <t>MalesCarmarthenshirePancreas</t>
  </si>
  <si>
    <t>MalesCarmarthenshireProstate</t>
  </si>
  <si>
    <t>MalesCarmarthenshireStomach</t>
  </si>
  <si>
    <t>MalesCarmarthenshireCentral Nervous System (including Brain)</t>
  </si>
  <si>
    <t>MalesCarmarthenshireColorectal</t>
  </si>
  <si>
    <t>MalesCarmarthenshireHead and neck</t>
  </si>
  <si>
    <t>FemalesCeredigionBladder</t>
  </si>
  <si>
    <t>FemalesCeredigionBreast</t>
  </si>
  <si>
    <t>FemalesCeredigionCervix</t>
  </si>
  <si>
    <t>FemalesCeredigionHodgkin lymphoma</t>
  </si>
  <si>
    <t>FemalesCeredigionKidney and unspecified urinary organs</t>
  </si>
  <si>
    <t>FemalesCeredigionLeukaemia - Acute Myeloid</t>
  </si>
  <si>
    <t>FemalesCeredigionLeukaemia - Chronic Lymphocytic</t>
  </si>
  <si>
    <t>FemalesCeredigionLiver</t>
  </si>
  <si>
    <t>FemalesCeredigionLung</t>
  </si>
  <si>
    <t>FemalesCeredigionMalignant Melanoma</t>
  </si>
  <si>
    <t>FemalesCeredigionMultiple myeloma</t>
  </si>
  <si>
    <t>FemalesCeredigionNon-Hodgkin lymphoma</t>
  </si>
  <si>
    <t>FemalesCeredigionOesophagus</t>
  </si>
  <si>
    <t>FemalesCeredigionOvary</t>
  </si>
  <si>
    <t>FemalesCeredigionPancreas</t>
  </si>
  <si>
    <t>FemalesCeredigionStomach</t>
  </si>
  <si>
    <t>FemalesCeredigionUterus</t>
  </si>
  <si>
    <t>FemalesCeredigionCentral Nervous System (including Brain)</t>
  </si>
  <si>
    <t>FemalesCeredigionColorectal</t>
  </si>
  <si>
    <t>FemalesCeredigionHead and neck</t>
  </si>
  <si>
    <t>MalesCeredigionBladder</t>
  </si>
  <si>
    <t>MalesCeredigionHodgkin lymphoma</t>
  </si>
  <si>
    <t>MalesCeredigionKidney and unspecified urinary organs</t>
  </si>
  <si>
    <t>MalesCeredigionLeukaemia - Acute Myeloid</t>
  </si>
  <si>
    <t>MalesCeredigionLeukaemia - Chronic Lymphocytic</t>
  </si>
  <si>
    <t>MalesCeredigionLiver</t>
  </si>
  <si>
    <t>MalesCeredigionLung</t>
  </si>
  <si>
    <t>MalesCeredigionMalignant Melanoma</t>
  </si>
  <si>
    <t>MalesCeredigionMultiple myeloma</t>
  </si>
  <si>
    <t>MalesCeredigionNon-Hodgkin lymphoma</t>
  </si>
  <si>
    <t>MalesCeredigionOesophagus</t>
  </si>
  <si>
    <t>MalesCeredigionPancreas</t>
  </si>
  <si>
    <t>MalesCeredigionProstate</t>
  </si>
  <si>
    <t>MalesCeredigionStomach</t>
  </si>
  <si>
    <t>MalesCeredigionCentral Nervous System (including Brain)</t>
  </si>
  <si>
    <t>MalesCeredigionColorectal</t>
  </si>
  <si>
    <t>MalesCeredigionHead and neck</t>
  </si>
  <si>
    <t>FemalesConwyBladder</t>
  </si>
  <si>
    <t>FemalesConwyBreast</t>
  </si>
  <si>
    <t>FemalesConwyCervix</t>
  </si>
  <si>
    <t>FemalesConwyHodgkin lymphoma</t>
  </si>
  <si>
    <t>FemalesConwyKidney and unspecified urinary organs</t>
  </si>
  <si>
    <t>FemalesConwyLeukaemia - Acute Myeloid</t>
  </si>
  <si>
    <t>FemalesConwyLeukaemia - Chronic Lymphocytic</t>
  </si>
  <si>
    <t>FemalesConwyLiver</t>
  </si>
  <si>
    <t>FemalesConwyLung</t>
  </si>
  <si>
    <t>FemalesConwyMalignant Melanoma</t>
  </si>
  <si>
    <t>FemalesConwyMultiple myeloma</t>
  </si>
  <si>
    <t>FemalesConwyNon-Hodgkin lymphoma</t>
  </si>
  <si>
    <t>FemalesConwyOesophagus</t>
  </si>
  <si>
    <t>FemalesConwyOvary</t>
  </si>
  <si>
    <t>FemalesConwyPancreas</t>
  </si>
  <si>
    <t>FemalesConwyStomach</t>
  </si>
  <si>
    <t>FemalesConwyUterus</t>
  </si>
  <si>
    <t>FemalesConwyCentral Nervous System (including Brain)</t>
  </si>
  <si>
    <t>FemalesConwyColorectal</t>
  </si>
  <si>
    <t>FemalesConwyHead and neck</t>
  </si>
  <si>
    <t>MalesConwyBladder</t>
  </si>
  <si>
    <t>MalesConwyHodgkin lymphoma</t>
  </si>
  <si>
    <t>MalesConwyKidney and unspecified urinary organs</t>
  </si>
  <si>
    <t>MalesConwyLeukaemia - Acute Myeloid</t>
  </si>
  <si>
    <t>MalesConwyLeukaemia - Chronic Lymphocytic</t>
  </si>
  <si>
    <t>MalesConwyLiver</t>
  </si>
  <si>
    <t>MalesConwyLung</t>
  </si>
  <si>
    <t>MalesConwyMalignant Melanoma</t>
  </si>
  <si>
    <t>MalesConwyMultiple myeloma</t>
  </si>
  <si>
    <t>MalesConwyNon-Hodgkin lymphoma</t>
  </si>
  <si>
    <t>MalesConwyOesophagus</t>
  </si>
  <si>
    <t>MalesConwyPancreas</t>
  </si>
  <si>
    <t>MalesConwyProstate</t>
  </si>
  <si>
    <t>MalesConwyStomach</t>
  </si>
  <si>
    <t>MalesConwyCentral Nervous System (including Brain)</t>
  </si>
  <si>
    <t>MalesConwyColorectal</t>
  </si>
  <si>
    <t>MalesConwyHead and neck</t>
  </si>
  <si>
    <t>FemalesDenbighshireBladder</t>
  </si>
  <si>
    <t>FemalesDenbighshireBreast</t>
  </si>
  <si>
    <t>FemalesDenbighshireCervix</t>
  </si>
  <si>
    <t>FemalesDenbighshireHodgkin lymphoma</t>
  </si>
  <si>
    <t>FemalesDenbighshireKidney and unspecified urinary organs</t>
  </si>
  <si>
    <t>FemalesDenbighshireLeukaemia - Acute Myeloid</t>
  </si>
  <si>
    <t>FemalesDenbighshireLeukaemia - Chronic Lymphocytic</t>
  </si>
  <si>
    <t>FemalesDenbighshireLiver</t>
  </si>
  <si>
    <t>FemalesDenbighshireLung</t>
  </si>
  <si>
    <t>FemalesDenbighshireMalignant Melanoma</t>
  </si>
  <si>
    <t>FemalesDenbighshireMultiple myeloma</t>
  </si>
  <si>
    <t>FemalesDenbighshireNon-Hodgkin lymphoma</t>
  </si>
  <si>
    <t>FemalesDenbighshireOesophagus</t>
  </si>
  <si>
    <t>FemalesDenbighshireOvary</t>
  </si>
  <si>
    <t>FemalesDenbighshirePancreas</t>
  </si>
  <si>
    <t>FemalesDenbighshireStomach</t>
  </si>
  <si>
    <t>FemalesDenbighshireUterus</t>
  </si>
  <si>
    <t>FemalesDenbighshireCentral Nervous System (including Brain)</t>
  </si>
  <si>
    <t>FemalesDenbighshireColorectal</t>
  </si>
  <si>
    <t>FemalesDenbighshireHead and neck</t>
  </si>
  <si>
    <t>MalesDenbighshireBladder</t>
  </si>
  <si>
    <t>MalesDenbighshireHodgkin lymphoma</t>
  </si>
  <si>
    <t>MalesDenbighshireKidney and unspecified urinary organs</t>
  </si>
  <si>
    <t>MalesDenbighshireLeukaemia - Acute Myeloid</t>
  </si>
  <si>
    <t>MalesDenbighshireLeukaemia - Chronic Lymphocytic</t>
  </si>
  <si>
    <t>MalesDenbighshireLiver</t>
  </si>
  <si>
    <t>MalesDenbighshireLung</t>
  </si>
  <si>
    <t>MalesDenbighshireMalignant Melanoma</t>
  </si>
  <si>
    <t>MalesDenbighshireMultiple myeloma</t>
  </si>
  <si>
    <t>MalesDenbighshireNon-Hodgkin lymphoma</t>
  </si>
  <si>
    <t>MalesDenbighshireOesophagus</t>
  </si>
  <si>
    <t>MalesDenbighshirePancreas</t>
  </si>
  <si>
    <t>MalesDenbighshireProstate</t>
  </si>
  <si>
    <t>MalesDenbighshireStomach</t>
  </si>
  <si>
    <t>MalesDenbighshireCentral Nervous System (including Brain)</t>
  </si>
  <si>
    <t>MalesDenbighshireColorectal</t>
  </si>
  <si>
    <t>MalesDenbighshireHead and neck</t>
  </si>
  <si>
    <t>FemalesFlintshireBladder</t>
  </si>
  <si>
    <t>FemalesFlintshireBreast</t>
  </si>
  <si>
    <t>FemalesFlintshireCervix</t>
  </si>
  <si>
    <t>FemalesFlintshireHodgkin lymphoma</t>
  </si>
  <si>
    <t>FemalesFlintshireKidney and unspecified urinary organs</t>
  </si>
  <si>
    <t>FemalesFlintshireLeukaemia - Acute Myeloid</t>
  </si>
  <si>
    <t>FemalesFlintshireLeukaemia - Chronic Lymphocytic</t>
  </si>
  <si>
    <t>FemalesFlintshireLiver</t>
  </si>
  <si>
    <t>FemalesFlintshireLung</t>
  </si>
  <si>
    <t>FemalesFlintshireMalignant Melanoma</t>
  </si>
  <si>
    <t>FemalesFlintshireMultiple myeloma</t>
  </si>
  <si>
    <t>FemalesFlintshireNon-Hodgkin lymphoma</t>
  </si>
  <si>
    <t>FemalesFlintshireOesophagus</t>
  </si>
  <si>
    <t>FemalesFlintshireOvary</t>
  </si>
  <si>
    <t>FemalesFlintshirePancreas</t>
  </si>
  <si>
    <t>FemalesFlintshireStomach</t>
  </si>
  <si>
    <t>FemalesFlintshireUterus</t>
  </si>
  <si>
    <t>FemalesFlintshireCentral Nervous System (including Brain)</t>
  </si>
  <si>
    <t>FemalesFlintshireColorectal</t>
  </si>
  <si>
    <t>FemalesFlintshireHead and neck</t>
  </si>
  <si>
    <t>MalesFlintshireBladder</t>
  </si>
  <si>
    <t>MalesFlintshireHodgkin lymphoma</t>
  </si>
  <si>
    <t>MalesFlintshireKidney and unspecified urinary organs</t>
  </si>
  <si>
    <t>MalesFlintshireLeukaemia - Acute Myeloid</t>
  </si>
  <si>
    <t>MalesFlintshireLeukaemia - Chronic Lymphocytic</t>
  </si>
  <si>
    <t>MalesFlintshireLiver</t>
  </si>
  <si>
    <t>MalesFlintshireLung</t>
  </si>
  <si>
    <t>MalesFlintshireMalignant Melanoma</t>
  </si>
  <si>
    <t>MalesFlintshireMultiple myeloma</t>
  </si>
  <si>
    <t>MalesFlintshireNon-Hodgkin lymphoma</t>
  </si>
  <si>
    <t>MalesFlintshireOesophagus</t>
  </si>
  <si>
    <t>MalesFlintshirePancreas</t>
  </si>
  <si>
    <t>MalesFlintshireProstate</t>
  </si>
  <si>
    <t>MalesFlintshireStomach</t>
  </si>
  <si>
    <t>MalesFlintshireCentral Nervous System (including Brain)</t>
  </si>
  <si>
    <t>MalesFlintshireColorectal</t>
  </si>
  <si>
    <t>MalesFlintshireHead and neck</t>
  </si>
  <si>
    <t>FemalesGwyneddBladder</t>
  </si>
  <si>
    <t>FemalesGwyneddBreast</t>
  </si>
  <si>
    <t>FemalesGwyneddCervix</t>
  </si>
  <si>
    <t>FemalesGwyneddHodgkin lymphoma</t>
  </si>
  <si>
    <t>FemalesGwyneddKidney and unspecified urinary organs</t>
  </si>
  <si>
    <t>FemalesGwyneddLeukaemia - Acute Myeloid</t>
  </si>
  <si>
    <t>FemalesGwyneddLeukaemia - Chronic Lymphocytic</t>
  </si>
  <si>
    <t>FemalesGwyneddLiver</t>
  </si>
  <si>
    <t>FemalesGwyneddLung</t>
  </si>
  <si>
    <t>FemalesGwyneddMalignant Melanoma</t>
  </si>
  <si>
    <t>FemalesGwyneddMultiple myeloma</t>
  </si>
  <si>
    <t>FemalesGwyneddNon-Hodgkin lymphoma</t>
  </si>
  <si>
    <t>FemalesGwyneddOesophagus</t>
  </si>
  <si>
    <t>FemalesGwyneddOvary</t>
  </si>
  <si>
    <t>FemalesGwyneddPancreas</t>
  </si>
  <si>
    <t>FemalesGwyneddStomach</t>
  </si>
  <si>
    <t>FemalesGwyneddUterus</t>
  </si>
  <si>
    <t>FemalesGwyneddCentral Nervous System (including Brain)</t>
  </si>
  <si>
    <t>FemalesGwyneddColorectal</t>
  </si>
  <si>
    <t>FemalesGwyneddHead and neck</t>
  </si>
  <si>
    <t>MalesGwyneddBladder</t>
  </si>
  <si>
    <t>MalesGwyneddHodgkin lymphoma</t>
  </si>
  <si>
    <t>MalesGwyneddKidney and unspecified urinary organs</t>
  </si>
  <si>
    <t>MalesGwyneddLeukaemia - Acute Myeloid</t>
  </si>
  <si>
    <t>MalesGwyneddLeukaemia - Chronic Lymphocytic</t>
  </si>
  <si>
    <t>MalesGwyneddLiver</t>
  </si>
  <si>
    <t>MalesGwyneddLung</t>
  </si>
  <si>
    <t>MalesGwyneddMalignant Melanoma</t>
  </si>
  <si>
    <t>MalesGwyneddMultiple myeloma</t>
  </si>
  <si>
    <t>MalesGwyneddNon-Hodgkin lymphoma</t>
  </si>
  <si>
    <t>MalesGwyneddOesophagus</t>
  </si>
  <si>
    <t>MalesGwyneddPancreas</t>
  </si>
  <si>
    <t>MalesGwyneddProstate</t>
  </si>
  <si>
    <t>MalesGwyneddStomach</t>
  </si>
  <si>
    <t>MalesGwyneddCentral Nervous System (including Brain)</t>
  </si>
  <si>
    <t>MalesGwyneddColorectal</t>
  </si>
  <si>
    <t>MalesGwyneddHead and neck</t>
  </si>
  <si>
    <t>FemalesIsle of AngleseyBladder</t>
  </si>
  <si>
    <t>FemalesIsle of AngleseyBreast</t>
  </si>
  <si>
    <t>FemalesIsle of AngleseyCervix</t>
  </si>
  <si>
    <t>FemalesIsle of AngleseyHodgkin lymphoma</t>
  </si>
  <si>
    <t>FemalesIsle of AngleseyKidney and unspecified urinary organs</t>
  </si>
  <si>
    <t>FemalesIsle of AngleseyLeukaemia - Acute Myeloid</t>
  </si>
  <si>
    <t>FemalesIsle of AngleseyLeukaemia - Chronic Lymphocytic</t>
  </si>
  <si>
    <t>FemalesIsle of AngleseyLiver</t>
  </si>
  <si>
    <t>FemalesIsle of AngleseyLung</t>
  </si>
  <si>
    <t>FemalesIsle of AngleseyMalignant Melanoma</t>
  </si>
  <si>
    <t>FemalesIsle of AngleseyMultiple myeloma</t>
  </si>
  <si>
    <t>FemalesIsle of AngleseyNon-Hodgkin lymphoma</t>
  </si>
  <si>
    <t>FemalesIsle of AngleseyOesophagus</t>
  </si>
  <si>
    <t>FemalesIsle of AngleseyOvary</t>
  </si>
  <si>
    <t>FemalesIsle of AngleseyPancreas</t>
  </si>
  <si>
    <t>FemalesIsle of AngleseyStomach</t>
  </si>
  <si>
    <t>FemalesIsle of AngleseyUterus</t>
  </si>
  <si>
    <t>FemalesIsle of AngleseyCentral Nervous System (including Brain)</t>
  </si>
  <si>
    <t>FemalesIsle of AngleseyColorectal</t>
  </si>
  <si>
    <t>FemalesIsle of AngleseyHead and neck</t>
  </si>
  <si>
    <t>MalesIsle of AngleseyBladder</t>
  </si>
  <si>
    <t>MalesIsle of AngleseyHodgkin lymphoma</t>
  </si>
  <si>
    <t>MalesIsle of AngleseyKidney and unspecified urinary organs</t>
  </si>
  <si>
    <t>MalesIsle of AngleseyLeukaemia - Acute Myeloid</t>
  </si>
  <si>
    <t>MalesIsle of AngleseyLeukaemia - Chronic Lymphocytic</t>
  </si>
  <si>
    <t>MalesIsle of AngleseyLiver</t>
  </si>
  <si>
    <t>MalesIsle of AngleseyLung</t>
  </si>
  <si>
    <t>MalesIsle of AngleseyMalignant Melanoma</t>
  </si>
  <si>
    <t>MalesIsle of AngleseyMultiple myeloma</t>
  </si>
  <si>
    <t>MalesIsle of AngleseyNon-Hodgkin lymphoma</t>
  </si>
  <si>
    <t>MalesIsle of AngleseyOesophagus</t>
  </si>
  <si>
    <t>MalesIsle of AngleseyPancreas</t>
  </si>
  <si>
    <t>MalesIsle of AngleseyProstate</t>
  </si>
  <si>
    <t>MalesIsle of AngleseyStomach</t>
  </si>
  <si>
    <t>MalesIsle of AngleseyCentral Nervous System (including Brain)</t>
  </si>
  <si>
    <t>MalesIsle of AngleseyColorectal</t>
  </si>
  <si>
    <t>MalesIsle of AngleseyHead and neck</t>
  </si>
  <si>
    <t>FemalesMerthyr TydfilBladder</t>
  </si>
  <si>
    <t>FemalesMerthyr TydfilBreast</t>
  </si>
  <si>
    <t>FemalesMerthyr TydfilCervix</t>
  </si>
  <si>
    <t>FemalesMerthyr TydfilHodgkin lymphoma</t>
  </si>
  <si>
    <t>FemalesMerthyr TydfilKidney and unspecified urinary organs</t>
  </si>
  <si>
    <t>FemalesMerthyr TydfilLeukaemia - Acute Myeloid</t>
  </si>
  <si>
    <t>FemalesMerthyr TydfilLeukaemia - Chronic Lymphocytic</t>
  </si>
  <si>
    <t>FemalesMerthyr TydfilLiver</t>
  </si>
  <si>
    <t>FemalesMerthyr TydfilLung</t>
  </si>
  <si>
    <t>FemalesMerthyr TydfilMalignant Melanoma</t>
  </si>
  <si>
    <t>FemalesMerthyr TydfilMultiple myeloma</t>
  </si>
  <si>
    <t>FemalesMerthyr TydfilNon-Hodgkin lymphoma</t>
  </si>
  <si>
    <t>FemalesMerthyr TydfilOesophagus</t>
  </si>
  <si>
    <t>FemalesMerthyr TydfilOvary</t>
  </si>
  <si>
    <t>FemalesMerthyr TydfilPancreas</t>
  </si>
  <si>
    <t>FemalesMerthyr TydfilStomach</t>
  </si>
  <si>
    <t>FemalesMerthyr TydfilUterus</t>
  </si>
  <si>
    <t>FemalesMerthyr TydfilCentral Nervous System (including Brain)</t>
  </si>
  <si>
    <t>FemalesMerthyr TydfilColorectal</t>
  </si>
  <si>
    <t>FemalesMerthyr TydfilHead and neck</t>
  </si>
  <si>
    <t>MalesMerthyr TydfilBladder</t>
  </si>
  <si>
    <t>MalesMerthyr TydfilHodgkin lymphoma</t>
  </si>
  <si>
    <t>MalesMerthyr TydfilKidney and unspecified urinary organs</t>
  </si>
  <si>
    <t>MalesMerthyr TydfilLeukaemia - Acute Myeloid</t>
  </si>
  <si>
    <t>MalesMerthyr TydfilLeukaemia - Chronic Lymphocytic</t>
  </si>
  <si>
    <t>MalesMerthyr TydfilLiver</t>
  </si>
  <si>
    <t>MalesMerthyr TydfilLung</t>
  </si>
  <si>
    <t>MalesMerthyr TydfilMalignant Melanoma</t>
  </si>
  <si>
    <t>MalesMerthyr TydfilMultiple myeloma</t>
  </si>
  <si>
    <t>MalesMerthyr TydfilNon-Hodgkin lymphoma</t>
  </si>
  <si>
    <t>MalesMerthyr TydfilOesophagus</t>
  </si>
  <si>
    <t>MalesMerthyr TydfilPancreas</t>
  </si>
  <si>
    <t>MalesMerthyr TydfilProstate</t>
  </si>
  <si>
    <t>MalesMerthyr TydfilStomach</t>
  </si>
  <si>
    <t>MalesMerthyr TydfilCentral Nervous System (including Brain)</t>
  </si>
  <si>
    <t>MalesMerthyr TydfilColorectal</t>
  </si>
  <si>
    <t>MalesMerthyr TydfilHead and neck</t>
  </si>
  <si>
    <t>FemalesMonmouthshireBladder</t>
  </si>
  <si>
    <t>FemalesMonmouthshireBreast</t>
  </si>
  <si>
    <t>FemalesMonmouthshireCervix</t>
  </si>
  <si>
    <t>FemalesMonmouthshireHodgkin lymphoma</t>
  </si>
  <si>
    <t>FemalesMonmouthshireKidney and unspecified urinary organs</t>
  </si>
  <si>
    <t>FemalesMonmouthshireLeukaemia - Acute Myeloid</t>
  </si>
  <si>
    <t>FemalesMonmouthshireLeukaemia - Chronic Lymphocytic</t>
  </si>
  <si>
    <t>FemalesMonmouthshireLiver</t>
  </si>
  <si>
    <t>FemalesMonmouthshireLung</t>
  </si>
  <si>
    <t>FemalesMonmouthshireMalignant Melanoma</t>
  </si>
  <si>
    <t>FemalesMonmouthshireMultiple myeloma</t>
  </si>
  <si>
    <t>FemalesMonmouthshireNon-Hodgkin lymphoma</t>
  </si>
  <si>
    <t>FemalesMonmouthshireOesophagus</t>
  </si>
  <si>
    <t>FemalesMonmouthshireOvary</t>
  </si>
  <si>
    <t>FemalesMonmouthshirePancreas</t>
  </si>
  <si>
    <t>FemalesMonmouthshireStomach</t>
  </si>
  <si>
    <t>FemalesMonmouthshireUterus</t>
  </si>
  <si>
    <t>FemalesMonmouthshireCentral Nervous System (including Brain)</t>
  </si>
  <si>
    <t>FemalesMonmouthshireColorectal</t>
  </si>
  <si>
    <t>FemalesMonmouthshireHead and neck</t>
  </si>
  <si>
    <t>MalesMonmouthshireBladder</t>
  </si>
  <si>
    <t>MalesMonmouthshireHodgkin lymphoma</t>
  </si>
  <si>
    <t>MalesMonmouthshireKidney and unspecified urinary organs</t>
  </si>
  <si>
    <t>MalesMonmouthshireLeukaemia - Acute Myeloid</t>
  </si>
  <si>
    <t>MalesMonmouthshireLeukaemia - Chronic Lymphocytic</t>
  </si>
  <si>
    <t>MalesMonmouthshireLiver</t>
  </si>
  <si>
    <t>MalesMonmouthshireLung</t>
  </si>
  <si>
    <t>MalesMonmouthshireMalignant Melanoma</t>
  </si>
  <si>
    <t>MalesMonmouthshireMultiple myeloma</t>
  </si>
  <si>
    <t>MalesMonmouthshireNon-Hodgkin lymphoma</t>
  </si>
  <si>
    <t>MalesMonmouthshireOesophagus</t>
  </si>
  <si>
    <t>MalesMonmouthshirePancreas</t>
  </si>
  <si>
    <t>MalesMonmouthshireProstate</t>
  </si>
  <si>
    <t>MalesMonmouthshireStomach</t>
  </si>
  <si>
    <t>MalesMonmouthshireCentral Nervous System (including Brain)</t>
  </si>
  <si>
    <t>MalesMonmouthshireColorectal</t>
  </si>
  <si>
    <t>MalesMonmouthshireHead and neck</t>
  </si>
  <si>
    <t>FemalesNeath Port TalbotBladder</t>
  </si>
  <si>
    <t>FemalesNeath Port TalbotBreast</t>
  </si>
  <si>
    <t>FemalesNeath Port TalbotCervix</t>
  </si>
  <si>
    <t>FemalesNeath Port TalbotHodgkin lymphoma</t>
  </si>
  <si>
    <t>FemalesNeath Port TalbotKidney and unspecified urinary organs</t>
  </si>
  <si>
    <t>FemalesNeath Port TalbotLeukaemia - Acute Myeloid</t>
  </si>
  <si>
    <t>FemalesNeath Port TalbotLeukaemia - Chronic Lymphocytic</t>
  </si>
  <si>
    <t>FemalesNeath Port TalbotLiver</t>
  </si>
  <si>
    <t>FemalesNeath Port TalbotLung</t>
  </si>
  <si>
    <t>FemalesNeath Port TalbotMalignant Melanoma</t>
  </si>
  <si>
    <t>FemalesNeath Port TalbotMultiple myeloma</t>
  </si>
  <si>
    <t>FemalesNeath Port TalbotNon-Hodgkin lymphoma</t>
  </si>
  <si>
    <t>FemalesNeath Port TalbotOesophagus</t>
  </si>
  <si>
    <t>FemalesNeath Port TalbotOvary</t>
  </si>
  <si>
    <t>FemalesNeath Port TalbotPancreas</t>
  </si>
  <si>
    <t>FemalesNeath Port TalbotStomach</t>
  </si>
  <si>
    <t>FemalesNeath Port TalbotUterus</t>
  </si>
  <si>
    <t>FemalesNeath Port TalbotCentral Nervous System (including Brain)</t>
  </si>
  <si>
    <t>FemalesNeath Port TalbotColorectal</t>
  </si>
  <si>
    <t>FemalesNeath Port TalbotHead and neck</t>
  </si>
  <si>
    <t>MalesNeath Port TalbotBladder</t>
  </si>
  <si>
    <t>MalesNeath Port TalbotHodgkin lymphoma</t>
  </si>
  <si>
    <t>MalesNeath Port TalbotKidney and unspecified urinary organs</t>
  </si>
  <si>
    <t>MalesNeath Port TalbotLeukaemia - Acute Myeloid</t>
  </si>
  <si>
    <t>MalesNeath Port TalbotLeukaemia - Chronic Lymphocytic</t>
  </si>
  <si>
    <t>MalesNeath Port TalbotLiver</t>
  </si>
  <si>
    <t>MalesNeath Port TalbotLung</t>
  </si>
  <si>
    <t>MalesNeath Port TalbotMalignant Melanoma</t>
  </si>
  <si>
    <t>MalesNeath Port TalbotMultiple myeloma</t>
  </si>
  <si>
    <t>MalesNeath Port TalbotNon-Hodgkin lymphoma</t>
  </si>
  <si>
    <t>MalesNeath Port TalbotOesophagus</t>
  </si>
  <si>
    <t>MalesNeath Port TalbotPancreas</t>
  </si>
  <si>
    <t>MalesNeath Port TalbotProstate</t>
  </si>
  <si>
    <t>MalesNeath Port TalbotStomach</t>
  </si>
  <si>
    <t>MalesNeath Port TalbotCentral Nervous System (including Brain)</t>
  </si>
  <si>
    <t>MalesNeath Port TalbotColorectal</t>
  </si>
  <si>
    <t>MalesNeath Port TalbotHead and neck</t>
  </si>
  <si>
    <t>FemalesNewportBladder</t>
  </si>
  <si>
    <t>FemalesNewportBreast</t>
  </si>
  <si>
    <t>FemalesNewportCervix</t>
  </si>
  <si>
    <t>FemalesNewportHodgkin lymphoma</t>
  </si>
  <si>
    <t>FemalesNewportKidney and unspecified urinary organs</t>
  </si>
  <si>
    <t>FemalesNewportLeukaemia - Acute Myeloid</t>
  </si>
  <si>
    <t>FemalesNewportLeukaemia - Chronic Lymphocytic</t>
  </si>
  <si>
    <t>FemalesNewportLiver</t>
  </si>
  <si>
    <t>FemalesNewportLung</t>
  </si>
  <si>
    <t>FemalesNewportMalignant Melanoma</t>
  </si>
  <si>
    <t>FemalesNewportMultiple myeloma</t>
  </si>
  <si>
    <t>FemalesNewportNon-Hodgkin lymphoma</t>
  </si>
  <si>
    <t>FemalesNewportOesophagus</t>
  </si>
  <si>
    <t>FemalesNewportOvary</t>
  </si>
  <si>
    <t>FemalesNewportPancreas</t>
  </si>
  <si>
    <t>FemalesNewportStomach</t>
  </si>
  <si>
    <t>FemalesNewportUterus</t>
  </si>
  <si>
    <t>FemalesNewportCentral Nervous System (including Brain)</t>
  </si>
  <si>
    <t>FemalesNewportColorectal</t>
  </si>
  <si>
    <t>FemalesNewportHead and neck</t>
  </si>
  <si>
    <t>MalesNewportBladder</t>
  </si>
  <si>
    <t>MalesNewportHodgkin lymphoma</t>
  </si>
  <si>
    <t>MalesNewportKidney and unspecified urinary organs</t>
  </si>
  <si>
    <t>MalesNewportLeukaemia - Acute Myeloid</t>
  </si>
  <si>
    <t>MalesNewportLeukaemia - Chronic Lymphocytic</t>
  </si>
  <si>
    <t>MalesNewportLiver</t>
  </si>
  <si>
    <t>MalesNewportLung</t>
  </si>
  <si>
    <t>MalesNewportMalignant Melanoma</t>
  </si>
  <si>
    <t>MalesNewportMultiple myeloma</t>
  </si>
  <si>
    <t>MalesNewportNon-Hodgkin lymphoma</t>
  </si>
  <si>
    <t>MalesNewportOesophagus</t>
  </si>
  <si>
    <t>MalesNewportPancreas</t>
  </si>
  <si>
    <t>MalesNewportProstate</t>
  </si>
  <si>
    <t>MalesNewportStomach</t>
  </si>
  <si>
    <t>MalesNewportCentral Nervous System (including Brain)</t>
  </si>
  <si>
    <t>MalesNewportColorectal</t>
  </si>
  <si>
    <t>MalesNewportHead and neck</t>
  </si>
  <si>
    <t>FemalesPembrokeshireBladder</t>
  </si>
  <si>
    <t>FemalesPembrokeshireBreast</t>
  </si>
  <si>
    <t>FemalesPembrokeshireCervix</t>
  </si>
  <si>
    <t>FemalesPembrokeshireHodgkin lymphoma</t>
  </si>
  <si>
    <t>FemalesPembrokeshireKidney and unspecified urinary organs</t>
  </si>
  <si>
    <t>FemalesPembrokeshireLeukaemia - Acute Myeloid</t>
  </si>
  <si>
    <t>FemalesPembrokeshireLeukaemia - Chronic Lymphocytic</t>
  </si>
  <si>
    <t>FemalesPembrokeshireLiver</t>
  </si>
  <si>
    <t>FemalesPembrokeshireLung</t>
  </si>
  <si>
    <t>FemalesPembrokeshireMalignant Melanoma</t>
  </si>
  <si>
    <t>FemalesPembrokeshireMultiple myeloma</t>
  </si>
  <si>
    <t>FemalesPembrokeshireNon-Hodgkin lymphoma</t>
  </si>
  <si>
    <t>FemalesPembrokeshireOesophagus</t>
  </si>
  <si>
    <t>FemalesPembrokeshireOvary</t>
  </si>
  <si>
    <t>FemalesPembrokeshirePancreas</t>
  </si>
  <si>
    <t>FemalesPembrokeshireStomach</t>
  </si>
  <si>
    <t>FemalesPembrokeshireUterus</t>
  </si>
  <si>
    <t>FemalesPembrokeshireCentral Nervous System (including Brain)</t>
  </si>
  <si>
    <t>FemalesPembrokeshireColorectal</t>
  </si>
  <si>
    <t>FemalesPembrokeshireHead and neck</t>
  </si>
  <si>
    <t>MalesPembrokeshireBladder</t>
  </si>
  <si>
    <t>MalesPembrokeshireHodgkin lymphoma</t>
  </si>
  <si>
    <t>MalesPembrokeshireKidney and unspecified urinary organs</t>
  </si>
  <si>
    <t>MalesPembrokeshireLeukaemia - Acute Myeloid</t>
  </si>
  <si>
    <t>MalesPembrokeshireLeukaemia - Chronic Lymphocytic</t>
  </si>
  <si>
    <t>MalesPembrokeshireLiver</t>
  </si>
  <si>
    <t>MalesPembrokeshireLung</t>
  </si>
  <si>
    <t>MalesPembrokeshireMalignant Melanoma</t>
  </si>
  <si>
    <t>MalesPembrokeshireMultiple myeloma</t>
  </si>
  <si>
    <t>MalesPembrokeshireNon-Hodgkin lymphoma</t>
  </si>
  <si>
    <t>MalesPembrokeshireOesophagus</t>
  </si>
  <si>
    <t>MalesPembrokeshirePancreas</t>
  </si>
  <si>
    <t>MalesPembrokeshireProstate</t>
  </si>
  <si>
    <t>MalesPembrokeshireStomach</t>
  </si>
  <si>
    <t>MalesPembrokeshireCentral Nervous System (including Brain)</t>
  </si>
  <si>
    <t>MalesPembrokeshireColorectal</t>
  </si>
  <si>
    <t>MalesPembrokeshireHead and neck</t>
  </si>
  <si>
    <t>FemalesPowysBladder</t>
  </si>
  <si>
    <t>FemalesPowysBreast</t>
  </si>
  <si>
    <t>FemalesPowysCervix</t>
  </si>
  <si>
    <t>FemalesPowysHodgkin lymphoma</t>
  </si>
  <si>
    <t>FemalesPowysKidney and unspecified urinary organs</t>
  </si>
  <si>
    <t>FemalesPowysLeukaemia - Acute Myeloid</t>
  </si>
  <si>
    <t>FemalesPowysLeukaemia - Chronic Lymphocytic</t>
  </si>
  <si>
    <t>FemalesPowysLiver</t>
  </si>
  <si>
    <t>FemalesPowysLung</t>
  </si>
  <si>
    <t>FemalesPowysMalignant Melanoma</t>
  </si>
  <si>
    <t>FemalesPowysMultiple myeloma</t>
  </si>
  <si>
    <t>FemalesPowysNon-Hodgkin lymphoma</t>
  </si>
  <si>
    <t>FemalesPowysOesophagus</t>
  </si>
  <si>
    <t>FemalesPowysOvary</t>
  </si>
  <si>
    <t>FemalesPowysPancreas</t>
  </si>
  <si>
    <t>FemalesPowysStomach</t>
  </si>
  <si>
    <t>FemalesPowysUterus</t>
  </si>
  <si>
    <t>FemalesPowysCentral Nervous System (including Brain)</t>
  </si>
  <si>
    <t>FemalesPowysColorectal</t>
  </si>
  <si>
    <t>FemalesPowysHead and neck</t>
  </si>
  <si>
    <t>MalesPowysBladder</t>
  </si>
  <si>
    <t>MalesPowysHodgkin lymphoma</t>
  </si>
  <si>
    <t>MalesPowysKidney and unspecified urinary organs</t>
  </si>
  <si>
    <t>MalesPowysLeukaemia - Acute Myeloid</t>
  </si>
  <si>
    <t>MalesPowysLeukaemia - Chronic Lymphocytic</t>
  </si>
  <si>
    <t>MalesPowysLiver</t>
  </si>
  <si>
    <t>MalesPowysLung</t>
  </si>
  <si>
    <t>MalesPowysMalignant Melanoma</t>
  </si>
  <si>
    <t>MalesPowysMultiple myeloma</t>
  </si>
  <si>
    <t>MalesPowysNon-Hodgkin lymphoma</t>
  </si>
  <si>
    <t>MalesPowysOesophagus</t>
  </si>
  <si>
    <t>MalesPowysPancreas</t>
  </si>
  <si>
    <t>MalesPowysProstate</t>
  </si>
  <si>
    <t>MalesPowysStomach</t>
  </si>
  <si>
    <t>MalesPowysCentral Nervous System (including Brain)</t>
  </si>
  <si>
    <t>MalesPowysColorectal</t>
  </si>
  <si>
    <t>MalesPowysHead and neck</t>
  </si>
  <si>
    <t>FemalesRhondda Cynon TaffBladder</t>
  </si>
  <si>
    <t>FemalesRhondda Cynon TaffBreast</t>
  </si>
  <si>
    <t>FemalesRhondda Cynon TaffCervix</t>
  </si>
  <si>
    <t>FemalesRhondda Cynon TaffHodgkin lymphoma</t>
  </si>
  <si>
    <t>FemalesRhondda Cynon TaffKidney and unspecified urinary organs</t>
  </si>
  <si>
    <t>FemalesRhondda Cynon TaffLeukaemia - Acute Myeloid</t>
  </si>
  <si>
    <t>FemalesRhondda Cynon TaffLeukaemia - Chronic Lymphocytic</t>
  </si>
  <si>
    <t>FemalesRhondda Cynon TaffLiver</t>
  </si>
  <si>
    <t>FemalesRhondda Cynon TaffLung</t>
  </si>
  <si>
    <t>FemalesRhondda Cynon TaffMalignant Melanoma</t>
  </si>
  <si>
    <t>FemalesRhondda Cynon TaffMultiple myeloma</t>
  </si>
  <si>
    <t>FemalesRhondda Cynon TaffNon-Hodgkin lymphoma</t>
  </si>
  <si>
    <t>FemalesRhondda Cynon TaffOesophagus</t>
  </si>
  <si>
    <t>FemalesRhondda Cynon TaffOvary</t>
  </si>
  <si>
    <t>FemalesRhondda Cynon TaffPancreas</t>
  </si>
  <si>
    <t>FemalesRhondda Cynon TaffStomach</t>
  </si>
  <si>
    <t>FemalesRhondda Cynon TaffUterus</t>
  </si>
  <si>
    <t>FemalesRhondda Cynon TaffCentral Nervous System (including Brain)</t>
  </si>
  <si>
    <t>FemalesRhondda Cynon TaffColorectal</t>
  </si>
  <si>
    <t>FemalesRhondda Cynon TaffHead and neck</t>
  </si>
  <si>
    <t>MalesRhondda Cynon TaffBladder</t>
  </si>
  <si>
    <t>MalesRhondda Cynon TaffHodgkin lymphoma</t>
  </si>
  <si>
    <t>MalesRhondda Cynon TaffKidney and unspecified urinary organs</t>
  </si>
  <si>
    <t>MalesRhondda Cynon TaffLeukaemia - Acute Myeloid</t>
  </si>
  <si>
    <t>MalesRhondda Cynon TaffLeukaemia - Chronic Lymphocytic</t>
  </si>
  <si>
    <t>MalesRhondda Cynon TaffLiver</t>
  </si>
  <si>
    <t>MalesRhondda Cynon TaffLung</t>
  </si>
  <si>
    <t>MalesRhondda Cynon TaffMalignant Melanoma</t>
  </si>
  <si>
    <t>MalesRhondda Cynon TaffMultiple myeloma</t>
  </si>
  <si>
    <t>MalesRhondda Cynon TaffNon-Hodgkin lymphoma</t>
  </si>
  <si>
    <t>MalesRhondda Cynon TaffOesophagus</t>
  </si>
  <si>
    <t>MalesRhondda Cynon TaffPancreas</t>
  </si>
  <si>
    <t>MalesRhondda Cynon TaffProstate</t>
  </si>
  <si>
    <t>MalesRhondda Cynon TaffStomach</t>
  </si>
  <si>
    <t>MalesRhondda Cynon TaffCentral Nervous System (including Brain)</t>
  </si>
  <si>
    <t>MalesRhondda Cynon TaffColorectal</t>
  </si>
  <si>
    <t>MalesRhondda Cynon TaffHead and neck</t>
  </si>
  <si>
    <t>FemalesSwanseaBladder</t>
  </si>
  <si>
    <t>FemalesSwanseaBreast</t>
  </si>
  <si>
    <t>FemalesSwanseaCervix</t>
  </si>
  <si>
    <t>FemalesSwanseaHodgkin lymphoma</t>
  </si>
  <si>
    <t>FemalesSwanseaKidney and unspecified urinary organs</t>
  </si>
  <si>
    <t>FemalesSwanseaLeukaemia - Acute Myeloid</t>
  </si>
  <si>
    <t>FemalesSwanseaLeukaemia - Chronic Lymphocytic</t>
  </si>
  <si>
    <t>FemalesSwanseaLiver</t>
  </si>
  <si>
    <t>FemalesSwanseaLung</t>
  </si>
  <si>
    <t>FemalesSwanseaMalignant Melanoma</t>
  </si>
  <si>
    <t>FemalesSwanseaMultiple myeloma</t>
  </si>
  <si>
    <t>FemalesSwanseaNon-Hodgkin lymphoma</t>
  </si>
  <si>
    <t>FemalesSwanseaOesophagus</t>
  </si>
  <si>
    <t>FemalesSwanseaOvary</t>
  </si>
  <si>
    <t>FemalesSwanseaPancreas</t>
  </si>
  <si>
    <t>FemalesSwanseaStomach</t>
  </si>
  <si>
    <t>FemalesSwanseaUterus</t>
  </si>
  <si>
    <t>FemalesSwanseaCentral Nervous System (including Brain)</t>
  </si>
  <si>
    <t>FemalesSwanseaColorectal</t>
  </si>
  <si>
    <t>FemalesSwanseaHead and neck</t>
  </si>
  <si>
    <t>MalesSwanseaBladder</t>
  </si>
  <si>
    <t>MalesSwanseaHodgkin lymphoma</t>
  </si>
  <si>
    <t>MalesSwanseaKidney and unspecified urinary organs</t>
  </si>
  <si>
    <t>MalesSwanseaLeukaemia - Acute Myeloid</t>
  </si>
  <si>
    <t>MalesSwanseaLeukaemia - Chronic Lymphocytic</t>
  </si>
  <si>
    <t>MalesSwanseaLiver</t>
  </si>
  <si>
    <t>MalesSwanseaLung</t>
  </si>
  <si>
    <t>MalesSwanseaMalignant Melanoma</t>
  </si>
  <si>
    <t>MalesSwanseaMultiple myeloma</t>
  </si>
  <si>
    <t>MalesSwanseaNon-Hodgkin lymphoma</t>
  </si>
  <si>
    <t>MalesSwanseaOesophagus</t>
  </si>
  <si>
    <t>MalesSwanseaPancreas</t>
  </si>
  <si>
    <t>MalesSwanseaProstate</t>
  </si>
  <si>
    <t>MalesSwanseaStomach</t>
  </si>
  <si>
    <t>MalesSwanseaCentral Nervous System (including Brain)</t>
  </si>
  <si>
    <t>MalesSwanseaColorectal</t>
  </si>
  <si>
    <t>MalesSwanseaHead and neck</t>
  </si>
  <si>
    <t>FemalesTorfaenBladder</t>
  </si>
  <si>
    <t>FemalesTorfaenBreast</t>
  </si>
  <si>
    <t>FemalesTorfaenCervix</t>
  </si>
  <si>
    <t>FemalesTorfaenHodgkin lymphoma</t>
  </si>
  <si>
    <t>FemalesTorfaenKidney and unspecified urinary organs</t>
  </si>
  <si>
    <t>FemalesTorfaenLeukaemia - Acute Myeloid</t>
  </si>
  <si>
    <t>FemalesTorfaenLeukaemia - Chronic Lymphocytic</t>
  </si>
  <si>
    <t>FemalesTorfaenLiver</t>
  </si>
  <si>
    <t>FemalesTorfaenLung</t>
  </si>
  <si>
    <t>FemalesTorfaenMalignant Melanoma</t>
  </si>
  <si>
    <t>FemalesTorfaenMultiple myeloma</t>
  </si>
  <si>
    <t>FemalesTorfaenNon-Hodgkin lymphoma</t>
  </si>
  <si>
    <t>FemalesTorfaenOesophagus</t>
  </si>
  <si>
    <t>FemalesTorfaenOvary</t>
  </si>
  <si>
    <t>FemalesTorfaenPancreas</t>
  </si>
  <si>
    <t>FemalesTorfaenStomach</t>
  </si>
  <si>
    <t>FemalesTorfaenUterus</t>
  </si>
  <si>
    <t>FemalesTorfaenCentral Nervous System (including Brain)</t>
  </si>
  <si>
    <t>FemalesTorfaenColorectal</t>
  </si>
  <si>
    <t>FemalesTorfaenHead and neck</t>
  </si>
  <si>
    <t>MalesTorfaenBladder</t>
  </si>
  <si>
    <t>MalesTorfaenHodgkin lymphoma</t>
  </si>
  <si>
    <t>MalesTorfaenKidney and unspecified urinary organs</t>
  </si>
  <si>
    <t>MalesTorfaenLeukaemia - Acute Myeloid</t>
  </si>
  <si>
    <t>MalesTorfaenLeukaemia - Chronic Lymphocytic</t>
  </si>
  <si>
    <t>MalesTorfaenLiver</t>
  </si>
  <si>
    <t>MalesTorfaenLung</t>
  </si>
  <si>
    <t>MalesTorfaenMalignant Melanoma</t>
  </si>
  <si>
    <t>MalesTorfaenMultiple myeloma</t>
  </si>
  <si>
    <t>MalesTorfaenNon-Hodgkin lymphoma</t>
  </si>
  <si>
    <t>MalesTorfaenOesophagus</t>
  </si>
  <si>
    <t>MalesTorfaenPancreas</t>
  </si>
  <si>
    <t>MalesTorfaenProstate</t>
  </si>
  <si>
    <t>MalesTorfaenStomach</t>
  </si>
  <si>
    <t>MalesTorfaenCentral Nervous System (including Brain)</t>
  </si>
  <si>
    <t>MalesTorfaenColorectal</t>
  </si>
  <si>
    <t>MalesTorfaenHead and neck</t>
  </si>
  <si>
    <t>FemalesVale of GlamorganBladder</t>
  </si>
  <si>
    <t>FemalesVale of GlamorganBreast</t>
  </si>
  <si>
    <t>FemalesVale of GlamorganCervix</t>
  </si>
  <si>
    <t>FemalesVale of GlamorganHodgkin lymphoma</t>
  </si>
  <si>
    <t>FemalesVale of GlamorganKidney and unspecified urinary organs</t>
  </si>
  <si>
    <t>FemalesVale of GlamorganLeukaemia - Acute Myeloid</t>
  </si>
  <si>
    <t>FemalesVale of GlamorganLeukaemia - Chronic Lymphocytic</t>
  </si>
  <si>
    <t>FemalesVale of GlamorganLiver</t>
  </si>
  <si>
    <t>FemalesVale of GlamorganLung</t>
  </si>
  <si>
    <t>FemalesVale of GlamorganMalignant Melanoma</t>
  </si>
  <si>
    <t>FemalesVale of GlamorganMultiple myeloma</t>
  </si>
  <si>
    <t>FemalesVale of GlamorganNon-Hodgkin lymphoma</t>
  </si>
  <si>
    <t>FemalesVale of GlamorganOesophagus</t>
  </si>
  <si>
    <t>FemalesVale of GlamorganOvary</t>
  </si>
  <si>
    <t>FemalesVale of GlamorganPancreas</t>
  </si>
  <si>
    <t>FemalesVale of GlamorganStomach</t>
  </si>
  <si>
    <t>FemalesVale of GlamorganUterus</t>
  </si>
  <si>
    <t>FemalesVale of GlamorganCentral Nervous System (including Brain)</t>
  </si>
  <si>
    <t>FemalesVale of GlamorganColorectal</t>
  </si>
  <si>
    <t>FemalesVale of GlamorganHead and neck</t>
  </si>
  <si>
    <t>MalesVale of GlamorganBladder</t>
  </si>
  <si>
    <t>MalesVale of GlamorganHodgkin lymphoma</t>
  </si>
  <si>
    <t>MalesVale of GlamorganKidney and unspecified urinary organs</t>
  </si>
  <si>
    <t>MalesVale of GlamorganLeukaemia - Acute Myeloid</t>
  </si>
  <si>
    <t>MalesVale of GlamorganLeukaemia - Chronic Lymphocytic</t>
  </si>
  <si>
    <t>MalesVale of GlamorganLiver</t>
  </si>
  <si>
    <t>MalesVale of GlamorganLung</t>
  </si>
  <si>
    <t>MalesVale of GlamorganMalignant Melanoma</t>
  </si>
  <si>
    <t>MalesVale of GlamorganMultiple myeloma</t>
  </si>
  <si>
    <t>MalesVale of GlamorganNon-Hodgkin lymphoma</t>
  </si>
  <si>
    <t>MalesVale of GlamorganOesophagus</t>
  </si>
  <si>
    <t>MalesVale of GlamorganPancreas</t>
  </si>
  <si>
    <t>MalesVale of GlamorganProstate</t>
  </si>
  <si>
    <t>MalesVale of GlamorganStomach</t>
  </si>
  <si>
    <t>MalesVale of GlamorganCentral Nervous System (including Brain)</t>
  </si>
  <si>
    <t>MalesVale of GlamorganColorectal</t>
  </si>
  <si>
    <t>MalesVale of GlamorganHead and neck</t>
  </si>
  <si>
    <t>FemalesWrexhamBladder</t>
  </si>
  <si>
    <t>FemalesWrexhamBreast</t>
  </si>
  <si>
    <t>FemalesWrexhamCervix</t>
  </si>
  <si>
    <t>FemalesWrexhamHodgkin lymphoma</t>
  </si>
  <si>
    <t>FemalesWrexhamKidney and unspecified urinary organs</t>
  </si>
  <si>
    <t>FemalesWrexhamLeukaemia - Acute Myeloid</t>
  </si>
  <si>
    <t>FemalesWrexhamLeukaemia - Chronic Lymphocytic</t>
  </si>
  <si>
    <t>FemalesWrexhamLiver</t>
  </si>
  <si>
    <t>FemalesWrexhamLung</t>
  </si>
  <si>
    <t>FemalesWrexhamMalignant Melanoma</t>
  </si>
  <si>
    <t>FemalesWrexhamMultiple myeloma</t>
  </si>
  <si>
    <t>FemalesWrexhamNon-Hodgkin lymphoma</t>
  </si>
  <si>
    <t>FemalesWrexhamOesophagus</t>
  </si>
  <si>
    <t>FemalesWrexhamOvary</t>
  </si>
  <si>
    <t>FemalesWrexhamPancreas</t>
  </si>
  <si>
    <t>FemalesWrexhamStomach</t>
  </si>
  <si>
    <t>FemalesWrexhamUterus</t>
  </si>
  <si>
    <t>FemalesWrexhamCentral Nervous System (including Brain)</t>
  </si>
  <si>
    <t>FemalesWrexhamColorectal</t>
  </si>
  <si>
    <t>FemalesWrexhamHead and neck</t>
  </si>
  <si>
    <t>MalesWrexhamBladder</t>
  </si>
  <si>
    <t>MalesWrexhamHodgkin lymphoma</t>
  </si>
  <si>
    <t>MalesWrexhamKidney and unspecified urinary organs</t>
  </si>
  <si>
    <t>MalesWrexhamLeukaemia - Acute Myeloid</t>
  </si>
  <si>
    <t>MalesWrexhamLeukaemia - Chronic Lymphocytic</t>
  </si>
  <si>
    <t>MalesWrexhamLiver</t>
  </si>
  <si>
    <t>MalesWrexhamLung</t>
  </si>
  <si>
    <t>MalesWrexhamMalignant Melanoma</t>
  </si>
  <si>
    <t>MalesWrexhamMultiple myeloma</t>
  </si>
  <si>
    <t>MalesWrexhamNon-Hodgkin lymphoma</t>
  </si>
  <si>
    <t>MalesWrexhamOesophagus</t>
  </si>
  <si>
    <t>MalesWrexhamPancreas</t>
  </si>
  <si>
    <t>MalesWrexhamProstate</t>
  </si>
  <si>
    <t>MalesWrexhamStomach</t>
  </si>
  <si>
    <t>MalesWrexhamCentral Nervous System (including Brain)</t>
  </si>
  <si>
    <t>MalesWrexhamColorectal</t>
  </si>
  <si>
    <t>MalesWrexhamHead and neck</t>
  </si>
  <si>
    <t>PersonsBlaenau GwentBladder</t>
  </si>
  <si>
    <t>PersonsBlaenau GwentBreast</t>
  </si>
  <si>
    <t>PersonsBlaenau GwentCentral Nervous System (including Brain)</t>
  </si>
  <si>
    <t>PersonsBlaenau GwentCervix</t>
  </si>
  <si>
    <t>PersonsBlaenau GwentColorectal</t>
  </si>
  <si>
    <t>PersonsBlaenau GwentHead and neck</t>
  </si>
  <si>
    <t>PersonsBlaenau GwentHodgkin lymphoma</t>
  </si>
  <si>
    <t>PersonsBlaenau GwentKidney and unspecified urinary organs</t>
  </si>
  <si>
    <t>PersonsBlaenau GwentLeukaemia - Acute Myeloid</t>
  </si>
  <si>
    <t>PersonsBlaenau GwentLeukaemia - Chronic Lymphocytic</t>
  </si>
  <si>
    <t>PersonsBlaenau GwentLiver</t>
  </si>
  <si>
    <t>PersonsBlaenau GwentLung</t>
  </si>
  <si>
    <t>PersonsBlaenau GwentMalignant Melanoma</t>
  </si>
  <si>
    <t>PersonsBlaenau GwentMultiple myeloma</t>
  </si>
  <si>
    <t>PersonsBlaenau GwentNon-Hodgkin lymphoma</t>
  </si>
  <si>
    <t>PersonsBlaenau GwentOesophagus</t>
  </si>
  <si>
    <t>PersonsBlaenau GwentOvary</t>
  </si>
  <si>
    <t>PersonsBlaenau GwentPancreas</t>
  </si>
  <si>
    <t>PersonsBlaenau GwentProstate</t>
  </si>
  <si>
    <t>PersonsBlaenau GwentStomach</t>
  </si>
  <si>
    <t>PersonsBlaenau GwentUterus</t>
  </si>
  <si>
    <t>PersonsBridgendBladder</t>
  </si>
  <si>
    <t>PersonsBridgendBreast</t>
  </si>
  <si>
    <t>PersonsBridgendCentral Nervous System (including Brain)</t>
  </si>
  <si>
    <t>PersonsBridgendCervix</t>
  </si>
  <si>
    <t>PersonsBridgendColorectal</t>
  </si>
  <si>
    <t>PersonsBridgendHead and neck</t>
  </si>
  <si>
    <t>PersonsBridgendHodgkin lymphoma</t>
  </si>
  <si>
    <t>PersonsBridgendKidney and unspecified urinary organs</t>
  </si>
  <si>
    <t>PersonsBridgendLeukaemia - Acute Myeloid</t>
  </si>
  <si>
    <t>PersonsBridgendLeukaemia - Chronic Lymphocytic</t>
  </si>
  <si>
    <t>PersonsBridgendLiver</t>
  </si>
  <si>
    <t>PersonsBridgendLung</t>
  </si>
  <si>
    <t>PersonsBridgendMalignant Melanoma</t>
  </si>
  <si>
    <t>PersonsBridgendMultiple myeloma</t>
  </si>
  <si>
    <t>PersonsBridgendNon-Hodgkin lymphoma</t>
  </si>
  <si>
    <t>PersonsBridgendOesophagus</t>
  </si>
  <si>
    <t>PersonsBridgendOvary</t>
  </si>
  <si>
    <t>PersonsBridgendPancreas</t>
  </si>
  <si>
    <t>PersonsBridgendProstate</t>
  </si>
  <si>
    <t>PersonsBridgendStomach</t>
  </si>
  <si>
    <t>PersonsBridgendUterus</t>
  </si>
  <si>
    <t>PersonsCaerphillyBladder</t>
  </si>
  <si>
    <t>PersonsCaerphillyBreast</t>
  </si>
  <si>
    <t>PersonsCaerphillyCentral Nervous System (including Brain)</t>
  </si>
  <si>
    <t>PersonsCaerphillyCervix</t>
  </si>
  <si>
    <t>PersonsCaerphillyColorectal</t>
  </si>
  <si>
    <t>PersonsCaerphillyHead and neck</t>
  </si>
  <si>
    <t>PersonsCaerphillyHodgkin lymphoma</t>
  </si>
  <si>
    <t>PersonsCaerphillyKidney and unspecified urinary organs</t>
  </si>
  <si>
    <t>PersonsCaerphillyLeukaemia - Acute Myeloid</t>
  </si>
  <si>
    <t>PersonsCaerphillyLeukaemia - Chronic Lymphocytic</t>
  </si>
  <si>
    <t>PersonsCaerphillyLiver</t>
  </si>
  <si>
    <t>PersonsCaerphillyLung</t>
  </si>
  <si>
    <t>PersonsCaerphillyMalignant Melanoma</t>
  </si>
  <si>
    <t>PersonsCaerphillyMultiple myeloma</t>
  </si>
  <si>
    <t>PersonsCaerphillyNon-Hodgkin lymphoma</t>
  </si>
  <si>
    <t>PersonsCaerphillyOesophagus</t>
  </si>
  <si>
    <t>PersonsCaerphillyOvary</t>
  </si>
  <si>
    <t>PersonsCaerphillyPancreas</t>
  </si>
  <si>
    <t>PersonsCaerphillyProstate</t>
  </si>
  <si>
    <t>PersonsCaerphillyStomach</t>
  </si>
  <si>
    <t>PersonsCaerphillyUterus</t>
  </si>
  <si>
    <t>PersonsCardiffBladder</t>
  </si>
  <si>
    <t>PersonsCardiffBreast</t>
  </si>
  <si>
    <t>PersonsCardiffCentral Nervous System (including Brain)</t>
  </si>
  <si>
    <t>PersonsCardiffCervix</t>
  </si>
  <si>
    <t>PersonsCardiffColorectal</t>
  </si>
  <si>
    <t>PersonsCardiffHead and neck</t>
  </si>
  <si>
    <t>PersonsCardiffHodgkin lymphoma</t>
  </si>
  <si>
    <t>PersonsCardiffKidney and unspecified urinary organs</t>
  </si>
  <si>
    <t>PersonsCardiffLeukaemia - Acute Myeloid</t>
  </si>
  <si>
    <t>PersonsCardiffLeukaemia - Chronic Lymphocytic</t>
  </si>
  <si>
    <t>PersonsCardiffLiver</t>
  </si>
  <si>
    <t>PersonsCardiffLung</t>
  </si>
  <si>
    <t>PersonsCardiffMalignant Melanoma</t>
  </si>
  <si>
    <t>PersonsCardiffMultiple myeloma</t>
  </si>
  <si>
    <t>PersonsCardiffNon-Hodgkin lymphoma</t>
  </si>
  <si>
    <t>PersonsCardiffOesophagus</t>
  </si>
  <si>
    <t>PersonsCardiffOvary</t>
  </si>
  <si>
    <t>PersonsCardiffPancreas</t>
  </si>
  <si>
    <t>PersonsCardiffProstate</t>
  </si>
  <si>
    <t>PersonsCardiffStomach</t>
  </si>
  <si>
    <t>PersonsCardiffUterus</t>
  </si>
  <si>
    <t>PersonsCarmarthenshireBladder</t>
  </si>
  <si>
    <t>PersonsCarmarthenshireBreast</t>
  </si>
  <si>
    <t>PersonsCarmarthenshireCentral Nervous System (including Brain)</t>
  </si>
  <si>
    <t>PersonsCarmarthenshireCervix</t>
  </si>
  <si>
    <t>PersonsCarmarthenshireColorectal</t>
  </si>
  <si>
    <t>PersonsCarmarthenshireHead and neck</t>
  </si>
  <si>
    <t>PersonsCarmarthenshireHodgkin lymphoma</t>
  </si>
  <si>
    <t>PersonsCarmarthenshireKidney and unspecified urinary organs</t>
  </si>
  <si>
    <t>PersonsCarmarthenshireLeukaemia - Acute Myeloid</t>
  </si>
  <si>
    <t>PersonsCarmarthenshireLeukaemia - Chronic Lymphocytic</t>
  </si>
  <si>
    <t>PersonsCarmarthenshireLiver</t>
  </si>
  <si>
    <t>PersonsCarmarthenshireLung</t>
  </si>
  <si>
    <t>PersonsCarmarthenshireMalignant Melanoma</t>
  </si>
  <si>
    <t>PersonsCarmarthenshireMultiple myeloma</t>
  </si>
  <si>
    <t>PersonsCarmarthenshireNon-Hodgkin lymphoma</t>
  </si>
  <si>
    <t>PersonsCarmarthenshireOesophagus</t>
  </si>
  <si>
    <t>PersonsCarmarthenshireOvary</t>
  </si>
  <si>
    <t>PersonsCarmarthenshirePancreas</t>
  </si>
  <si>
    <t>PersonsCarmarthenshireProstate</t>
  </si>
  <si>
    <t>PersonsCarmarthenshireStomach</t>
  </si>
  <si>
    <t>PersonsCarmarthenshireUterus</t>
  </si>
  <si>
    <t>PersonsCeredigionBladder</t>
  </si>
  <si>
    <t>PersonsCeredigionBreast</t>
  </si>
  <si>
    <t>PersonsCeredigionCentral Nervous System (including Brain)</t>
  </si>
  <si>
    <t>PersonsCeredigionCervix</t>
  </si>
  <si>
    <t>PersonsCeredigionColorectal</t>
  </si>
  <si>
    <t>PersonsCeredigionHead and neck</t>
  </si>
  <si>
    <t>PersonsCeredigionHodgkin lymphoma</t>
  </si>
  <si>
    <t>PersonsCeredigionKidney and unspecified urinary organs</t>
  </si>
  <si>
    <t>PersonsCeredigionLeukaemia - Acute Myeloid</t>
  </si>
  <si>
    <t>PersonsCeredigionLeukaemia - Chronic Lymphocytic</t>
  </si>
  <si>
    <t>PersonsCeredigionLiver</t>
  </si>
  <si>
    <t>PersonsCeredigionLung</t>
  </si>
  <si>
    <t>PersonsCeredigionMalignant Melanoma</t>
  </si>
  <si>
    <t>PersonsCeredigionMultiple myeloma</t>
  </si>
  <si>
    <t>PersonsCeredigionNon-Hodgkin lymphoma</t>
  </si>
  <si>
    <t>PersonsCeredigionOesophagus</t>
  </si>
  <si>
    <t>PersonsCeredigionOvary</t>
  </si>
  <si>
    <t>PersonsCeredigionPancreas</t>
  </si>
  <si>
    <t>PersonsCeredigionProstate</t>
  </si>
  <si>
    <t>PersonsCeredigionStomach</t>
  </si>
  <si>
    <t>PersonsCeredigionUterus</t>
  </si>
  <si>
    <t>PersonsConwyBladder</t>
  </si>
  <si>
    <t>PersonsConwyBreast</t>
  </si>
  <si>
    <t>PersonsConwyCentral Nervous System (including Brain)</t>
  </si>
  <si>
    <t>PersonsConwyCervix</t>
  </si>
  <si>
    <t>PersonsConwyColorectal</t>
  </si>
  <si>
    <t>PersonsConwyHead and neck</t>
  </si>
  <si>
    <t>PersonsConwyHodgkin lymphoma</t>
  </si>
  <si>
    <t>PersonsConwyKidney and unspecified urinary organs</t>
  </si>
  <si>
    <t>PersonsConwyLeukaemia - Acute Myeloid</t>
  </si>
  <si>
    <t>PersonsConwyLeukaemia - Chronic Lymphocytic</t>
  </si>
  <si>
    <t>PersonsConwyLiver</t>
  </si>
  <si>
    <t>PersonsConwyLung</t>
  </si>
  <si>
    <t>PersonsConwyMalignant Melanoma</t>
  </si>
  <si>
    <t>PersonsConwyMultiple myeloma</t>
  </si>
  <si>
    <t>PersonsConwyNon-Hodgkin lymphoma</t>
  </si>
  <si>
    <t>PersonsConwyOesophagus</t>
  </si>
  <si>
    <t>PersonsConwyOvary</t>
  </si>
  <si>
    <t>PersonsConwyPancreas</t>
  </si>
  <si>
    <t>PersonsConwyProstate</t>
  </si>
  <si>
    <t>PersonsConwyStomach</t>
  </si>
  <si>
    <t>PersonsConwyUterus</t>
  </si>
  <si>
    <t>PersonsDenbighshireBladder</t>
  </si>
  <si>
    <t>PersonsDenbighshireBreast</t>
  </si>
  <si>
    <t>PersonsDenbighshireCentral Nervous System (including Brain)</t>
  </si>
  <si>
    <t>PersonsDenbighshireCervix</t>
  </si>
  <si>
    <t>PersonsDenbighshireColorectal</t>
  </si>
  <si>
    <t>PersonsDenbighshireHead and neck</t>
  </si>
  <si>
    <t>PersonsDenbighshireHodgkin lymphoma</t>
  </si>
  <si>
    <t>PersonsDenbighshireKidney and unspecified urinary organs</t>
  </si>
  <si>
    <t>PersonsDenbighshireLeukaemia - Acute Myeloid</t>
  </si>
  <si>
    <t>PersonsDenbighshireLeukaemia - Chronic Lymphocytic</t>
  </si>
  <si>
    <t>PersonsDenbighshireLiver</t>
  </si>
  <si>
    <t>PersonsDenbighshireLung</t>
  </si>
  <si>
    <t>PersonsDenbighshireMalignant Melanoma</t>
  </si>
  <si>
    <t>PersonsDenbighshireMultiple myeloma</t>
  </si>
  <si>
    <t>PersonsDenbighshireNon-Hodgkin lymphoma</t>
  </si>
  <si>
    <t>PersonsDenbighshireOesophagus</t>
  </si>
  <si>
    <t>PersonsDenbighshireOvary</t>
  </si>
  <si>
    <t>PersonsDenbighshirePancreas</t>
  </si>
  <si>
    <t>PersonsDenbighshireProstate</t>
  </si>
  <si>
    <t>PersonsDenbighshireStomach</t>
  </si>
  <si>
    <t>PersonsDenbighshireUterus</t>
  </si>
  <si>
    <t>PersonsFlintshireBladder</t>
  </si>
  <si>
    <t>PersonsFlintshireBreast</t>
  </si>
  <si>
    <t>PersonsFlintshireCentral Nervous System (including Brain)</t>
  </si>
  <si>
    <t>PersonsFlintshireCervix</t>
  </si>
  <si>
    <t>PersonsFlintshireColorectal</t>
  </si>
  <si>
    <t>PersonsFlintshireHead and neck</t>
  </si>
  <si>
    <t>PersonsFlintshireHodgkin lymphoma</t>
  </si>
  <si>
    <t>PersonsFlintshireKidney and unspecified urinary organs</t>
  </si>
  <si>
    <t>PersonsFlintshireLeukaemia - Acute Myeloid</t>
  </si>
  <si>
    <t>PersonsFlintshireLeukaemia - Chronic Lymphocytic</t>
  </si>
  <si>
    <t>PersonsFlintshireLiver</t>
  </si>
  <si>
    <t>PersonsFlintshireLung</t>
  </si>
  <si>
    <t>PersonsFlintshireMalignant Melanoma</t>
  </si>
  <si>
    <t>PersonsFlintshireMultiple myeloma</t>
  </si>
  <si>
    <t>PersonsFlintshireNon-Hodgkin lymphoma</t>
  </si>
  <si>
    <t>PersonsFlintshireOesophagus</t>
  </si>
  <si>
    <t>PersonsFlintshireOvary</t>
  </si>
  <si>
    <t>PersonsFlintshirePancreas</t>
  </si>
  <si>
    <t>PersonsFlintshireProstate</t>
  </si>
  <si>
    <t>PersonsFlintshireStomach</t>
  </si>
  <si>
    <t>PersonsFlintshireUterus</t>
  </si>
  <si>
    <t>PersonsGwyneddBladder</t>
  </si>
  <si>
    <t>PersonsGwyneddBreast</t>
  </si>
  <si>
    <t>PersonsGwyneddCentral Nervous System (including Brain)</t>
  </si>
  <si>
    <t>PersonsGwyneddCervix</t>
  </si>
  <si>
    <t>PersonsGwyneddColorectal</t>
  </si>
  <si>
    <t>PersonsGwyneddHead and neck</t>
  </si>
  <si>
    <t>PersonsGwyneddHodgkin lymphoma</t>
  </si>
  <si>
    <t>PersonsGwyneddKidney and unspecified urinary organs</t>
  </si>
  <si>
    <t>PersonsGwyneddLeukaemia - Acute Myeloid</t>
  </si>
  <si>
    <t>PersonsGwyneddLeukaemia - Chronic Lymphocytic</t>
  </si>
  <si>
    <t>PersonsGwyneddLiver</t>
  </si>
  <si>
    <t>PersonsGwyneddLung</t>
  </si>
  <si>
    <t>PersonsGwyneddMalignant Melanoma</t>
  </si>
  <si>
    <t>PersonsGwyneddMultiple myeloma</t>
  </si>
  <si>
    <t>PersonsGwyneddNon-Hodgkin lymphoma</t>
  </si>
  <si>
    <t>PersonsGwyneddOesophagus</t>
  </si>
  <si>
    <t>PersonsGwyneddOvary</t>
  </si>
  <si>
    <t>PersonsGwyneddPancreas</t>
  </si>
  <si>
    <t>PersonsGwyneddProstate</t>
  </si>
  <si>
    <t>PersonsGwyneddStomach</t>
  </si>
  <si>
    <t>PersonsGwyneddUterus</t>
  </si>
  <si>
    <t>PersonsIsle of AngleseyBladder</t>
  </si>
  <si>
    <t>PersonsIsle of AngleseyBreast</t>
  </si>
  <si>
    <t>PersonsIsle of AngleseyCentral Nervous System (including Brain)</t>
  </si>
  <si>
    <t>PersonsIsle of AngleseyCervix</t>
  </si>
  <si>
    <t>PersonsIsle of AngleseyColorectal</t>
  </si>
  <si>
    <t>PersonsIsle of AngleseyHead and neck</t>
  </si>
  <si>
    <t>PersonsIsle of AngleseyHodgkin lymphoma</t>
  </si>
  <si>
    <t>PersonsIsle of AngleseyKidney and unspecified urinary organs</t>
  </si>
  <si>
    <t>PersonsIsle of AngleseyLeukaemia - Acute Myeloid</t>
  </si>
  <si>
    <t>PersonsIsle of AngleseyLeukaemia - Chronic Lymphocytic</t>
  </si>
  <si>
    <t>PersonsIsle of AngleseyLiver</t>
  </si>
  <si>
    <t>PersonsIsle of AngleseyLung</t>
  </si>
  <si>
    <t>PersonsIsle of AngleseyMalignant Melanoma</t>
  </si>
  <si>
    <t>PersonsIsle of AngleseyMultiple myeloma</t>
  </si>
  <si>
    <t>PersonsIsle of AngleseyNon-Hodgkin lymphoma</t>
  </si>
  <si>
    <t>PersonsIsle of AngleseyOesophagus</t>
  </si>
  <si>
    <t>PersonsIsle of AngleseyOvary</t>
  </si>
  <si>
    <t>PersonsIsle of AngleseyPancreas</t>
  </si>
  <si>
    <t>PersonsIsle of AngleseyProstate</t>
  </si>
  <si>
    <t>PersonsIsle of AngleseyStomach</t>
  </si>
  <si>
    <t>PersonsIsle of AngleseyUterus</t>
  </si>
  <si>
    <t>PersonsMerthyr TydfilBladder</t>
  </si>
  <si>
    <t>PersonsMerthyr TydfilBreast</t>
  </si>
  <si>
    <t>PersonsMerthyr TydfilCentral Nervous System (including Brain)</t>
  </si>
  <si>
    <t>PersonsMerthyr TydfilCervix</t>
  </si>
  <si>
    <t>PersonsMerthyr TydfilColorectal</t>
  </si>
  <si>
    <t>PersonsMerthyr TydfilHead and neck</t>
  </si>
  <si>
    <t>PersonsMerthyr TydfilHodgkin lymphoma</t>
  </si>
  <si>
    <t>PersonsMerthyr TydfilKidney and unspecified urinary organs</t>
  </si>
  <si>
    <t>PersonsMerthyr TydfilLeukaemia - Acute Myeloid</t>
  </si>
  <si>
    <t>PersonsMerthyr TydfilLeukaemia - Chronic Lymphocytic</t>
  </si>
  <si>
    <t>PersonsMerthyr TydfilLiver</t>
  </si>
  <si>
    <t>PersonsMerthyr TydfilLung</t>
  </si>
  <si>
    <t>PersonsMerthyr TydfilMalignant Melanoma</t>
  </si>
  <si>
    <t>PersonsMerthyr TydfilMultiple myeloma</t>
  </si>
  <si>
    <t>PersonsMerthyr TydfilNon-Hodgkin lymphoma</t>
  </si>
  <si>
    <t>PersonsMerthyr TydfilOesophagus</t>
  </si>
  <si>
    <t>PersonsMerthyr TydfilOvary</t>
  </si>
  <si>
    <t>PersonsMerthyr TydfilPancreas</t>
  </si>
  <si>
    <t>PersonsMerthyr TydfilProstate</t>
  </si>
  <si>
    <t>PersonsMerthyr TydfilStomach</t>
  </si>
  <si>
    <t>PersonsMerthyr TydfilUterus</t>
  </si>
  <si>
    <t>PersonsMonmouthshireBladder</t>
  </si>
  <si>
    <t>PersonsMonmouthshireBreast</t>
  </si>
  <si>
    <t>PersonsMonmouthshireCentral Nervous System (including Brain)</t>
  </si>
  <si>
    <t>PersonsMonmouthshireCervix</t>
  </si>
  <si>
    <t>PersonsMonmouthshireColorectal</t>
  </si>
  <si>
    <t>PersonsMonmouthshireHead and neck</t>
  </si>
  <si>
    <t>PersonsMonmouthshireHodgkin lymphoma</t>
  </si>
  <si>
    <t>PersonsMonmouthshireKidney and unspecified urinary organs</t>
  </si>
  <si>
    <t>PersonsMonmouthshireLeukaemia - Acute Myeloid</t>
  </si>
  <si>
    <t>PersonsMonmouthshireLeukaemia - Chronic Lymphocytic</t>
  </si>
  <si>
    <t>PersonsMonmouthshireLiver</t>
  </si>
  <si>
    <t>PersonsMonmouthshireLung</t>
  </si>
  <si>
    <t>PersonsMonmouthshireMalignant Melanoma</t>
  </si>
  <si>
    <t>PersonsMonmouthshireMultiple myeloma</t>
  </si>
  <si>
    <t>PersonsMonmouthshireNon-Hodgkin lymphoma</t>
  </si>
  <si>
    <t>PersonsMonmouthshireOesophagus</t>
  </si>
  <si>
    <t>PersonsMonmouthshireOvary</t>
  </si>
  <si>
    <t>PersonsMonmouthshirePancreas</t>
  </si>
  <si>
    <t>PersonsMonmouthshireProstate</t>
  </si>
  <si>
    <t>PersonsMonmouthshireStomach</t>
  </si>
  <si>
    <t>PersonsMonmouthshireUterus</t>
  </si>
  <si>
    <t>PersonsNeath Port TalbotBladder</t>
  </si>
  <si>
    <t>PersonsNeath Port TalbotBreast</t>
  </si>
  <si>
    <t>PersonsNeath Port TalbotCentral Nervous System (including Brain)</t>
  </si>
  <si>
    <t>PersonsNeath Port TalbotCervix</t>
  </si>
  <si>
    <t>PersonsNeath Port TalbotColorectal</t>
  </si>
  <si>
    <t>PersonsNeath Port TalbotHead and neck</t>
  </si>
  <si>
    <t>PersonsNeath Port TalbotHodgkin lymphoma</t>
  </si>
  <si>
    <t>PersonsNeath Port TalbotKidney and unspecified urinary organs</t>
  </si>
  <si>
    <t>PersonsNeath Port TalbotLeukaemia - Acute Myeloid</t>
  </si>
  <si>
    <t>PersonsNeath Port TalbotLeukaemia - Chronic Lymphocytic</t>
  </si>
  <si>
    <t>PersonsNeath Port TalbotLiver</t>
  </si>
  <si>
    <t>PersonsNeath Port TalbotLung</t>
  </si>
  <si>
    <t>PersonsNeath Port TalbotMalignant Melanoma</t>
  </si>
  <si>
    <t>PersonsNeath Port TalbotMultiple myeloma</t>
  </si>
  <si>
    <t>PersonsNeath Port TalbotNon-Hodgkin lymphoma</t>
  </si>
  <si>
    <t>PersonsNeath Port TalbotOesophagus</t>
  </si>
  <si>
    <t>PersonsNeath Port TalbotOvary</t>
  </si>
  <si>
    <t>PersonsNeath Port TalbotPancreas</t>
  </si>
  <si>
    <t>PersonsNeath Port TalbotProstate</t>
  </si>
  <si>
    <t>PersonsNeath Port TalbotStomach</t>
  </si>
  <si>
    <t>PersonsNeath Port TalbotUterus</t>
  </si>
  <si>
    <t>PersonsNewportBladder</t>
  </si>
  <si>
    <t>PersonsNewportBreast</t>
  </si>
  <si>
    <t>PersonsNewportCentral Nervous System (including Brain)</t>
  </si>
  <si>
    <t>PersonsNewportCervix</t>
  </si>
  <si>
    <t>PersonsNewportColorectal</t>
  </si>
  <si>
    <t>PersonsNewportHead and neck</t>
  </si>
  <si>
    <t>PersonsNewportHodgkin lymphoma</t>
  </si>
  <si>
    <t>PersonsNewportKidney and unspecified urinary organs</t>
  </si>
  <si>
    <t>PersonsNewportLeukaemia - Acute Myeloid</t>
  </si>
  <si>
    <t>PersonsNewportLeukaemia - Chronic Lymphocytic</t>
  </si>
  <si>
    <t>PersonsNewportLiver</t>
  </si>
  <si>
    <t>PersonsNewportLung</t>
  </si>
  <si>
    <t>PersonsNewportMalignant Melanoma</t>
  </si>
  <si>
    <t>PersonsNewportMultiple myeloma</t>
  </si>
  <si>
    <t>PersonsNewportNon-Hodgkin lymphoma</t>
  </si>
  <si>
    <t>PersonsNewportOesophagus</t>
  </si>
  <si>
    <t>PersonsNewportOvary</t>
  </si>
  <si>
    <t>PersonsNewportPancreas</t>
  </si>
  <si>
    <t>PersonsNewportProstate</t>
  </si>
  <si>
    <t>PersonsNewportStomach</t>
  </si>
  <si>
    <t>PersonsNewportUterus</t>
  </si>
  <si>
    <t>PersonsPembrokeshireBladder</t>
  </si>
  <si>
    <t>PersonsPembrokeshireBreast</t>
  </si>
  <si>
    <t>PersonsPembrokeshireCentral Nervous System (including Brain)</t>
  </si>
  <si>
    <t>PersonsPembrokeshireCervix</t>
  </si>
  <si>
    <t>PersonsPembrokeshireColorectal</t>
  </si>
  <si>
    <t>PersonsPembrokeshireHead and neck</t>
  </si>
  <si>
    <t>PersonsPembrokeshireHodgkin lymphoma</t>
  </si>
  <si>
    <t>PersonsPembrokeshireKidney and unspecified urinary organs</t>
  </si>
  <si>
    <t>PersonsPembrokeshireLeukaemia - Acute Myeloid</t>
  </si>
  <si>
    <t>PersonsPembrokeshireLeukaemia - Chronic Lymphocytic</t>
  </si>
  <si>
    <t>PersonsPembrokeshireLiver</t>
  </si>
  <si>
    <t>PersonsPembrokeshireLung</t>
  </si>
  <si>
    <t>PersonsPembrokeshireMalignant Melanoma</t>
  </si>
  <si>
    <t>PersonsPembrokeshireMultiple myeloma</t>
  </si>
  <si>
    <t>PersonsPembrokeshireNon-Hodgkin lymphoma</t>
  </si>
  <si>
    <t>PersonsPembrokeshireOesophagus</t>
  </si>
  <si>
    <t>PersonsPembrokeshireOvary</t>
  </si>
  <si>
    <t>PersonsPembrokeshirePancreas</t>
  </si>
  <si>
    <t>PersonsPembrokeshireProstate</t>
  </si>
  <si>
    <t>PersonsPembrokeshireStomach</t>
  </si>
  <si>
    <t>PersonsPembrokeshireUterus</t>
  </si>
  <si>
    <t>PersonsPowysBladder</t>
  </si>
  <si>
    <t>PersonsPowysBreast</t>
  </si>
  <si>
    <t>PersonsPowysCentral Nervous System (including Brain)</t>
  </si>
  <si>
    <t>PersonsPowysCervix</t>
  </si>
  <si>
    <t>PersonsPowysColorectal</t>
  </si>
  <si>
    <t>PersonsPowysHead and neck</t>
  </si>
  <si>
    <t>PersonsPowysHodgkin lymphoma</t>
  </si>
  <si>
    <t>PersonsPowysKidney and unspecified urinary organs</t>
  </si>
  <si>
    <t>PersonsPowysLeukaemia - Acute Myeloid</t>
  </si>
  <si>
    <t>PersonsPowysLeukaemia - Chronic Lymphocytic</t>
  </si>
  <si>
    <t>PersonsPowysLiver</t>
  </si>
  <si>
    <t>PersonsPowysLung</t>
  </si>
  <si>
    <t>PersonsPowysMalignant Melanoma</t>
  </si>
  <si>
    <t>PersonsPowysMultiple myeloma</t>
  </si>
  <si>
    <t>PersonsPowysNon-Hodgkin lymphoma</t>
  </si>
  <si>
    <t>PersonsPowysOesophagus</t>
  </si>
  <si>
    <t>PersonsPowysOvary</t>
  </si>
  <si>
    <t>PersonsPowysPancreas</t>
  </si>
  <si>
    <t>PersonsPowysProstate</t>
  </si>
  <si>
    <t>PersonsPowysStomach</t>
  </si>
  <si>
    <t>PersonsPowysUterus</t>
  </si>
  <si>
    <t>PersonsRhondda Cynon TaffBladder</t>
  </si>
  <si>
    <t>PersonsRhondda Cynon TaffBreast</t>
  </si>
  <si>
    <t>PersonsRhondda Cynon TaffCentral Nervous System (including Brain)</t>
  </si>
  <si>
    <t>PersonsRhondda Cynon TaffCervix</t>
  </si>
  <si>
    <t>PersonsRhondda Cynon TaffColorectal</t>
  </si>
  <si>
    <t>PersonsRhondda Cynon TaffHead and neck</t>
  </si>
  <si>
    <t>PersonsRhondda Cynon TaffHodgkin lymphoma</t>
  </si>
  <si>
    <t>PersonsRhondda Cynon TaffKidney and unspecified urinary organs</t>
  </si>
  <si>
    <t>PersonsRhondda Cynon TaffLeukaemia - Acute Myeloid</t>
  </si>
  <si>
    <t>PersonsRhondda Cynon TaffLeukaemia - Chronic Lymphocytic</t>
  </si>
  <si>
    <t>PersonsRhondda Cynon TaffLiver</t>
  </si>
  <si>
    <t>PersonsRhondda Cynon TaffLung</t>
  </si>
  <si>
    <t>PersonsRhondda Cynon TaffMalignant Melanoma</t>
  </si>
  <si>
    <t>PersonsRhondda Cynon TaffMultiple myeloma</t>
  </si>
  <si>
    <t>PersonsRhondda Cynon TaffNon-Hodgkin lymphoma</t>
  </si>
  <si>
    <t>PersonsRhondda Cynon TaffOesophagus</t>
  </si>
  <si>
    <t>PersonsRhondda Cynon TaffOvary</t>
  </si>
  <si>
    <t>PersonsRhondda Cynon TaffPancreas</t>
  </si>
  <si>
    <t>PersonsRhondda Cynon TaffProstate</t>
  </si>
  <si>
    <t>PersonsRhondda Cynon TaffStomach</t>
  </si>
  <si>
    <t>PersonsRhondda Cynon TaffUterus</t>
  </si>
  <si>
    <t>PersonsSwanseaBladder</t>
  </si>
  <si>
    <t>PersonsSwanseaBreast</t>
  </si>
  <si>
    <t>PersonsSwanseaCentral Nervous System (including Brain)</t>
  </si>
  <si>
    <t>PersonsSwanseaCervix</t>
  </si>
  <si>
    <t>PersonsSwanseaColorectal</t>
  </si>
  <si>
    <t>PersonsSwanseaHead and neck</t>
  </si>
  <si>
    <t>PersonsSwanseaHodgkin lymphoma</t>
  </si>
  <si>
    <t>PersonsSwanseaKidney and unspecified urinary organs</t>
  </si>
  <si>
    <t>PersonsSwanseaLeukaemia - Acute Myeloid</t>
  </si>
  <si>
    <t>PersonsSwanseaLeukaemia - Chronic Lymphocytic</t>
  </si>
  <si>
    <t>PersonsSwanseaLiver</t>
  </si>
  <si>
    <t>PersonsSwanseaLung</t>
  </si>
  <si>
    <t>PersonsSwanseaMalignant Melanoma</t>
  </si>
  <si>
    <t>PersonsSwanseaMultiple myeloma</t>
  </si>
  <si>
    <t>PersonsSwanseaNon-Hodgkin lymphoma</t>
  </si>
  <si>
    <t>PersonsSwanseaOesophagus</t>
  </si>
  <si>
    <t>PersonsSwanseaOvary</t>
  </si>
  <si>
    <t>PersonsSwanseaPancreas</t>
  </si>
  <si>
    <t>PersonsSwanseaProstate</t>
  </si>
  <si>
    <t>PersonsSwanseaStomach</t>
  </si>
  <si>
    <t>PersonsSwanseaUterus</t>
  </si>
  <si>
    <t>PersonsTorfaenBladder</t>
  </si>
  <si>
    <t>PersonsTorfaenBreast</t>
  </si>
  <si>
    <t>PersonsTorfaenCentral Nervous System (including Brain)</t>
  </si>
  <si>
    <t>PersonsTorfaenCervix</t>
  </si>
  <si>
    <t>PersonsTorfaenColorectal</t>
  </si>
  <si>
    <t>PersonsTorfaenHead and neck</t>
  </si>
  <si>
    <t>PersonsTorfaenHodgkin lymphoma</t>
  </si>
  <si>
    <t>PersonsTorfaenKidney and unspecified urinary organs</t>
  </si>
  <si>
    <t>PersonsTorfaenLeukaemia - Acute Myeloid</t>
  </si>
  <si>
    <t>PersonsTorfaenLeukaemia - Chronic Lymphocytic</t>
  </si>
  <si>
    <t>PersonsTorfaenLiver</t>
  </si>
  <si>
    <t>PersonsTorfaenLung</t>
  </si>
  <si>
    <t>PersonsTorfaenMalignant Melanoma</t>
  </si>
  <si>
    <t>PersonsTorfaenMultiple myeloma</t>
  </si>
  <si>
    <t>PersonsTorfaenNon-Hodgkin lymphoma</t>
  </si>
  <si>
    <t>PersonsTorfaenOesophagus</t>
  </si>
  <si>
    <t>PersonsTorfaenOvary</t>
  </si>
  <si>
    <t>PersonsTorfaenPancreas</t>
  </si>
  <si>
    <t>PersonsTorfaenProstate</t>
  </si>
  <si>
    <t>PersonsTorfaenStomach</t>
  </si>
  <si>
    <t>PersonsTorfaenUterus</t>
  </si>
  <si>
    <t>PersonsVale of GlamorganBladder</t>
  </si>
  <si>
    <t>PersonsVale of GlamorganBreast</t>
  </si>
  <si>
    <t>PersonsVale of GlamorganCentral Nervous System (including Brain)</t>
  </si>
  <si>
    <t>PersonsVale of GlamorganCervix</t>
  </si>
  <si>
    <t>PersonsVale of GlamorganColorectal</t>
  </si>
  <si>
    <t>PersonsVale of GlamorganHead and neck</t>
  </si>
  <si>
    <t>PersonsVale of GlamorganHodgkin lymphoma</t>
  </si>
  <si>
    <t>PersonsVale of GlamorganKidney and unspecified urinary organs</t>
  </si>
  <si>
    <t>PersonsVale of GlamorganLeukaemia - Acute Myeloid</t>
  </si>
  <si>
    <t>PersonsVale of GlamorganLeukaemia - Chronic Lymphocytic</t>
  </si>
  <si>
    <t>PersonsVale of GlamorganLiver</t>
  </si>
  <si>
    <t>PersonsVale of GlamorganLung</t>
  </si>
  <si>
    <t>PersonsVale of GlamorganMalignant Melanoma</t>
  </si>
  <si>
    <t>PersonsVale of GlamorganMultiple myeloma</t>
  </si>
  <si>
    <t>PersonsVale of GlamorganNon-Hodgkin lymphoma</t>
  </si>
  <si>
    <t>PersonsVale of GlamorganOesophagus</t>
  </si>
  <si>
    <t>PersonsVale of GlamorganOvary</t>
  </si>
  <si>
    <t>PersonsVale of GlamorganPancreas</t>
  </si>
  <si>
    <t>PersonsVale of GlamorganProstate</t>
  </si>
  <si>
    <t>PersonsVale of GlamorganStomach</t>
  </si>
  <si>
    <t>PersonsVale of GlamorganUterus</t>
  </si>
  <si>
    <t>PersonsWrexhamBladder</t>
  </si>
  <si>
    <t>PersonsWrexhamBreast</t>
  </si>
  <si>
    <t>PersonsWrexhamCentral Nervous System (including Brain)</t>
  </si>
  <si>
    <t>PersonsWrexhamCervix</t>
  </si>
  <si>
    <t>PersonsWrexhamColorectal</t>
  </si>
  <si>
    <t>PersonsWrexhamHead and neck</t>
  </si>
  <si>
    <t>PersonsWrexhamHodgkin lymphoma</t>
  </si>
  <si>
    <t>PersonsWrexhamKidney and unspecified urinary organs</t>
  </si>
  <si>
    <t>PersonsWrexhamLeukaemia - Acute Myeloid</t>
  </si>
  <si>
    <t>PersonsWrexhamLeukaemia - Chronic Lymphocytic</t>
  </si>
  <si>
    <t>PersonsWrexhamLiver</t>
  </si>
  <si>
    <t>PersonsWrexhamLung</t>
  </si>
  <si>
    <t>PersonsWrexhamMalignant Melanoma</t>
  </si>
  <si>
    <t>PersonsWrexhamMultiple myeloma</t>
  </si>
  <si>
    <t>PersonsWrexhamNon-Hodgkin lymphoma</t>
  </si>
  <si>
    <t>PersonsWrexhamOesophagus</t>
  </si>
  <si>
    <t>PersonsWrexhamOvary</t>
  </si>
  <si>
    <t>PersonsWrexhamPancreas</t>
  </si>
  <si>
    <t>PersonsWrexhamProstate</t>
  </si>
  <si>
    <t>PersonsWrexhamStomach</t>
  </si>
  <si>
    <t>PersonsWrexhamUterus</t>
  </si>
  <si>
    <t>FemalesW03000001Central Nervous System (including Brain)</t>
  </si>
  <si>
    <t>FemalesW03000001Colorectal</t>
  </si>
  <si>
    <t>FemalesW03000001Head and neck</t>
  </si>
  <si>
    <t>FemalesW03000001Bladder</t>
  </si>
  <si>
    <t>FemalesW03000001Breast</t>
  </si>
  <si>
    <t>FemalesW03000001Cervix</t>
  </si>
  <si>
    <t>FemalesW03000001Hodgkin lymphoma</t>
  </si>
  <si>
    <t>FemalesW03000001Kidney and unspecified urinary organs</t>
  </si>
  <si>
    <t>FemalesW03000001Leukaemia - Chronic Lymphocytic</t>
  </si>
  <si>
    <t>FemalesW03000001Liver</t>
  </si>
  <si>
    <t>FemalesW03000001Lung</t>
  </si>
  <si>
    <t>FemalesW03000001Malignant Melanoma</t>
  </si>
  <si>
    <t>FemalesW03000001Multiple myeloma</t>
  </si>
  <si>
    <t>FemalesW03000001Non-Hodgkin lymphoma</t>
  </si>
  <si>
    <t>FemalesW03000001Oesophagus</t>
  </si>
  <si>
    <t>FemalesW03000001Ovary</t>
  </si>
  <si>
    <t>FemalesW03000001Stomach</t>
  </si>
  <si>
    <t>FemalesW03000001Uterus</t>
  </si>
  <si>
    <t>MalesW03000001Central Nervous System (including Brain)</t>
  </si>
  <si>
    <t>MalesW03000001Colorectal</t>
  </si>
  <si>
    <t>MalesW03000001Head and neck</t>
  </si>
  <si>
    <t>MalesW03000001Bladder</t>
  </si>
  <si>
    <t>MalesW03000001Hodgkin lymphoma</t>
  </si>
  <si>
    <t>MalesW03000001Kidney and unspecified urinary organs</t>
  </si>
  <si>
    <t>MalesW03000001Leukaemia - Acute Myeloid</t>
  </si>
  <si>
    <t>MalesW03000001Leukaemia - Chronic Lymphocytic</t>
  </si>
  <si>
    <t>MalesW03000001Lung</t>
  </si>
  <si>
    <t>MalesW03000001Malignant Melanoma</t>
  </si>
  <si>
    <t>MalesW03000001Multiple myeloma</t>
  </si>
  <si>
    <t>MalesW03000001Non-Hodgkin lymphoma</t>
  </si>
  <si>
    <t>MalesW03000001Oesophagus</t>
  </si>
  <si>
    <t>MalesW03000001Pancreas</t>
  </si>
  <si>
    <t>MalesW03000001Prostate</t>
  </si>
  <si>
    <t>MalesW03000001Stomach</t>
  </si>
  <si>
    <t>FemalesW03000002Central Nervous System (including Brain)</t>
  </si>
  <si>
    <t>FemalesW03000002Colorectal</t>
  </si>
  <si>
    <t>FemalesW03000002Head and neck</t>
  </si>
  <si>
    <t>FemalesW03000002Bladder</t>
  </si>
  <si>
    <t>FemalesW03000002Breast</t>
  </si>
  <si>
    <t>FemalesW03000002Cervix</t>
  </si>
  <si>
    <t>FemalesW03000002Hodgkin lymphoma</t>
  </si>
  <si>
    <t>FemalesW03000002Kidney and unspecified urinary organs</t>
  </si>
  <si>
    <t>FemalesW03000002Leukaemia - Acute Myeloid</t>
  </si>
  <si>
    <t>FemalesW03000002Leukaemia - Chronic Lymphocytic</t>
  </si>
  <si>
    <t>FemalesW03000002Liver</t>
  </si>
  <si>
    <t>FemalesW03000002Lung</t>
  </si>
  <si>
    <t>FemalesW03000002Malignant Melanoma</t>
  </si>
  <si>
    <t>FemalesW03000002Multiple myeloma</t>
  </si>
  <si>
    <t>FemalesW03000002Non-Hodgkin lymphoma</t>
  </si>
  <si>
    <t>FemalesW03000002Oesophagus</t>
  </si>
  <si>
    <t>FemalesW03000002Ovary</t>
  </si>
  <si>
    <t>FemalesW03000002Pancreas</t>
  </si>
  <si>
    <t>FemalesW03000002Stomach</t>
  </si>
  <si>
    <t>FemalesW03000002Uterus</t>
  </si>
  <si>
    <t>MalesW03000002Central Nervous System (including Brain)</t>
  </si>
  <si>
    <t>MalesW03000002Colorectal</t>
  </si>
  <si>
    <t>MalesW03000002Head and neck</t>
  </si>
  <si>
    <t>MalesW03000002Bladder</t>
  </si>
  <si>
    <t>MalesW03000002Hodgkin lymphoma</t>
  </si>
  <si>
    <t>MalesW03000002Kidney and unspecified urinary organs</t>
  </si>
  <si>
    <t>MalesW03000002Leukaemia - Chronic Lymphocytic</t>
  </si>
  <si>
    <t>MalesW03000002Liver</t>
  </si>
  <si>
    <t>MalesW03000002Lung</t>
  </si>
  <si>
    <t>MalesW03000002Malignant Melanoma</t>
  </si>
  <si>
    <t>MalesW03000002Multiple myeloma</t>
  </si>
  <si>
    <t>MalesW03000002Non-Hodgkin lymphoma</t>
  </si>
  <si>
    <t>MalesW03000002Oesophagus</t>
  </si>
  <si>
    <t>MalesW03000002Pancreas</t>
  </si>
  <si>
    <t>MalesW03000002Prostate</t>
  </si>
  <si>
    <t>MalesW03000002Stomach</t>
  </si>
  <si>
    <t>FemalesW03000003Central Nervous System (including Brain)</t>
  </si>
  <si>
    <t>FemalesW03000003Colorectal</t>
  </si>
  <si>
    <t>FemalesW03000003Head and neck</t>
  </si>
  <si>
    <t>FemalesW03000003Bladder</t>
  </si>
  <si>
    <t>FemalesW03000003Breast</t>
  </si>
  <si>
    <t>FemalesW03000003Cervix</t>
  </si>
  <si>
    <t>FemalesW03000003Hodgkin lymphoma</t>
  </si>
  <si>
    <t>FemalesW03000003Kidney and unspecified urinary organs</t>
  </si>
  <si>
    <t>FemalesW03000003Leukaemia - Acute Myeloid</t>
  </si>
  <si>
    <t>FemalesW03000003Leukaemia - Chronic Lymphocytic</t>
  </si>
  <si>
    <t>FemalesW03000003Lung</t>
  </si>
  <si>
    <t>FemalesW03000003Malignant Melanoma</t>
  </si>
  <si>
    <t>FemalesW03000003Multiple myeloma</t>
  </si>
  <si>
    <t>FemalesW03000003Non-Hodgkin lymphoma</t>
  </si>
  <si>
    <t>FemalesW03000003Oesophagus</t>
  </si>
  <si>
    <t>FemalesW03000003Ovary</t>
  </si>
  <si>
    <t>FemalesW03000003Pancreas</t>
  </si>
  <si>
    <t>FemalesW03000003Stomach</t>
  </si>
  <si>
    <t>FemalesW03000003Uterus</t>
  </si>
  <si>
    <t>MalesW03000003Central Nervous System (including Brain)</t>
  </si>
  <si>
    <t>MalesW03000003Colorectal</t>
  </si>
  <si>
    <t>MalesW03000003Head and neck</t>
  </si>
  <si>
    <t>MalesW03000003Bladder</t>
  </si>
  <si>
    <t>MalesW03000003Hodgkin lymphoma</t>
  </si>
  <si>
    <t>MalesW03000003Kidney and unspecified urinary organs</t>
  </si>
  <si>
    <t>MalesW03000003Leukaemia - Chronic Lymphocytic</t>
  </si>
  <si>
    <t>MalesW03000003Liver</t>
  </si>
  <si>
    <t>MalesW03000003Lung</t>
  </si>
  <si>
    <t>MalesW03000003Malignant Melanoma</t>
  </si>
  <si>
    <t>MalesW03000003Multiple myeloma</t>
  </si>
  <si>
    <t>MalesW03000003Non-Hodgkin lymphoma</t>
  </si>
  <si>
    <t>MalesW03000003Oesophagus</t>
  </si>
  <si>
    <t>MalesW03000003Pancreas</t>
  </si>
  <si>
    <t>MalesW03000003Prostate</t>
  </si>
  <si>
    <t>MalesW03000003Stomach</t>
  </si>
  <si>
    <t>FemalesW03000004Central Nervous System (including Brain)</t>
  </si>
  <si>
    <t>FemalesW03000004Colorectal</t>
  </si>
  <si>
    <t>FemalesW03000004Head and neck</t>
  </si>
  <si>
    <t>FemalesW03000004Bladder</t>
  </si>
  <si>
    <t>FemalesW03000004Breast</t>
  </si>
  <si>
    <t>FemalesW03000004Cervix</t>
  </si>
  <si>
    <t>FemalesW03000004Hodgkin lymphoma</t>
  </si>
  <si>
    <t>FemalesW03000004Kidney and unspecified urinary organs</t>
  </si>
  <si>
    <t>FemalesW03000004Leukaemia - Chronic Lymphocytic</t>
  </si>
  <si>
    <t>FemalesW03000004Liver</t>
  </si>
  <si>
    <t>FemalesW03000004Lung</t>
  </si>
  <si>
    <t>FemalesW03000004Malignant Melanoma</t>
  </si>
  <si>
    <t>FemalesW03000004Multiple myeloma</t>
  </si>
  <si>
    <t>FemalesW03000004Non-Hodgkin lymphoma</t>
  </si>
  <si>
    <t>FemalesW03000004Oesophagus</t>
  </si>
  <si>
    <t>FemalesW03000004Ovary</t>
  </si>
  <si>
    <t>FemalesW03000004Pancreas</t>
  </si>
  <si>
    <t>FemalesW03000004Stomach</t>
  </si>
  <si>
    <t>FemalesW03000004Uterus</t>
  </si>
  <si>
    <t>MalesW03000004Central Nervous System (including Brain)</t>
  </si>
  <si>
    <t>MalesW03000004Colorectal</t>
  </si>
  <si>
    <t>MalesW03000004Head and neck</t>
  </si>
  <si>
    <t>MalesW03000004Bladder</t>
  </si>
  <si>
    <t>MalesW03000004Hodgkin lymphoma</t>
  </si>
  <si>
    <t>MalesW03000004Kidney and unspecified urinary organs</t>
  </si>
  <si>
    <t>MalesW03000004Leukaemia - Acute Myeloid</t>
  </si>
  <si>
    <t>MalesW03000004Leukaemia - Chronic Lymphocytic</t>
  </si>
  <si>
    <t>MalesW03000004Lung</t>
  </si>
  <si>
    <t>MalesW03000004Malignant Melanoma</t>
  </si>
  <si>
    <t>MalesW03000004Multiple myeloma</t>
  </si>
  <si>
    <t>MalesW03000004Non-Hodgkin lymphoma</t>
  </si>
  <si>
    <t>MalesW03000004Oesophagus</t>
  </si>
  <si>
    <t>MalesW03000004Pancreas</t>
  </si>
  <si>
    <t>MalesW03000004Prostate</t>
  </si>
  <si>
    <t>MalesW03000004Stomach</t>
  </si>
  <si>
    <t>FemalesW03000005Central Nervous System (including Brain)</t>
  </si>
  <si>
    <t>FemalesW03000005Colorectal</t>
  </si>
  <si>
    <t>FemalesW03000005Head and neck</t>
  </si>
  <si>
    <t>FemalesW03000005Bladder</t>
  </si>
  <si>
    <t>FemalesW03000005Breast</t>
  </si>
  <si>
    <t>FemalesW03000005Cervix</t>
  </si>
  <si>
    <t>FemalesW03000005Hodgkin lymphoma</t>
  </si>
  <si>
    <t>FemalesW03000005Kidney and unspecified urinary organs</t>
  </si>
  <si>
    <t>FemalesW03000005Leukaemia - Chronic Lymphocytic</t>
  </si>
  <si>
    <t>FemalesW03000005Liver</t>
  </si>
  <si>
    <t>FemalesW03000005Lung</t>
  </si>
  <si>
    <t>FemalesW03000005Malignant Melanoma</t>
  </si>
  <si>
    <t>FemalesW03000005Multiple myeloma</t>
  </si>
  <si>
    <t>FemalesW03000005Non-Hodgkin lymphoma</t>
  </si>
  <si>
    <t>FemalesW03000005Oesophagus</t>
  </si>
  <si>
    <t>FemalesW03000005Ovary</t>
  </si>
  <si>
    <t>FemalesW03000005Pancreas</t>
  </si>
  <si>
    <t>FemalesW03000005Stomach</t>
  </si>
  <si>
    <t>FemalesW03000005Uterus</t>
  </si>
  <si>
    <t>MalesW03000005Central Nervous System (including Brain)</t>
  </si>
  <si>
    <t>MalesW03000005Colorectal</t>
  </si>
  <si>
    <t>MalesW03000005Head and neck</t>
  </si>
  <si>
    <t>MalesW03000005Bladder</t>
  </si>
  <si>
    <t>MalesW03000005Hodgkin lymphoma</t>
  </si>
  <si>
    <t>MalesW03000005Kidney and unspecified urinary organs</t>
  </si>
  <si>
    <t>MalesW03000005Leukaemia - Acute Myeloid</t>
  </si>
  <si>
    <t>MalesW03000005Leukaemia - Chronic Lymphocytic</t>
  </si>
  <si>
    <t>MalesW03000005Liver</t>
  </si>
  <si>
    <t>MalesW03000005Lung</t>
  </si>
  <si>
    <t>MalesW03000005Malignant Melanoma</t>
  </si>
  <si>
    <t>MalesW03000005Multiple myeloma</t>
  </si>
  <si>
    <t>MalesW03000005Non-Hodgkin lymphoma</t>
  </si>
  <si>
    <t>MalesW03000005Oesophagus</t>
  </si>
  <si>
    <t>MalesW03000005Pancreas</t>
  </si>
  <si>
    <t>MalesW03000005Prostate</t>
  </si>
  <si>
    <t>MalesW03000005Stomach</t>
  </si>
  <si>
    <t>FemalesW03000006Central Nervous System (including Brain)</t>
  </si>
  <si>
    <t>FemalesW03000006Colorectal</t>
  </si>
  <si>
    <t>FemalesW03000006Head and neck</t>
  </si>
  <si>
    <t>FemalesW03000006Bladder</t>
  </si>
  <si>
    <t>FemalesW03000006Breast</t>
  </si>
  <si>
    <t>FemalesW03000006Cervix</t>
  </si>
  <si>
    <t>FemalesW03000006Hodgkin lymphoma</t>
  </si>
  <si>
    <t>FemalesW03000006Kidney and unspecified urinary organs</t>
  </si>
  <si>
    <t>FemalesW03000006Leukaemia - Acute Myeloid</t>
  </si>
  <si>
    <t>FemalesW03000006Leukaemia - Chronic Lymphocytic</t>
  </si>
  <si>
    <t>FemalesW03000006Liver</t>
  </si>
  <si>
    <t>FemalesW03000006Lung</t>
  </si>
  <si>
    <t>FemalesW03000006Malignant Melanoma</t>
  </si>
  <si>
    <t>FemalesW03000006Multiple myeloma</t>
  </si>
  <si>
    <t>FemalesW03000006Non-Hodgkin lymphoma</t>
  </si>
  <si>
    <t>FemalesW03000006Oesophagus</t>
  </si>
  <si>
    <t>FemalesW03000006Ovary</t>
  </si>
  <si>
    <t>FemalesW03000006Pancreas</t>
  </si>
  <si>
    <t>FemalesW03000006Stomach</t>
  </si>
  <si>
    <t>FemalesW03000006Uterus</t>
  </si>
  <si>
    <t>MalesW03000006Central Nervous System (including Brain)</t>
  </si>
  <si>
    <t>MalesW03000006Colorectal</t>
  </si>
  <si>
    <t>MalesW03000006Head and neck</t>
  </si>
  <si>
    <t>MalesW03000006Bladder</t>
  </si>
  <si>
    <t>MalesW03000006Hodgkin lymphoma</t>
  </si>
  <si>
    <t>MalesW03000006Kidney and unspecified urinary organs</t>
  </si>
  <si>
    <t>MalesW03000006Leukaemia - Acute Myeloid</t>
  </si>
  <si>
    <t>MalesW03000006Leukaemia - Chronic Lymphocytic</t>
  </si>
  <si>
    <t>MalesW03000006Liver</t>
  </si>
  <si>
    <t>MalesW03000006Lung</t>
  </si>
  <si>
    <t>MalesW03000006Malignant Melanoma</t>
  </si>
  <si>
    <t>MalesW03000006Multiple myeloma</t>
  </si>
  <si>
    <t>MalesW03000006Non-Hodgkin lymphoma</t>
  </si>
  <si>
    <t>MalesW03000006Oesophagus</t>
  </si>
  <si>
    <t>MalesW03000006Prostate</t>
  </si>
  <si>
    <t>MalesW03000006Stomach</t>
  </si>
  <si>
    <t>FemalesW03000007Central Nervous System (including Brain)</t>
  </si>
  <si>
    <t>FemalesW03000007Colorectal</t>
  </si>
  <si>
    <t>FemalesW03000007Head and neck</t>
  </si>
  <si>
    <t>FemalesW03000007Bladder</t>
  </si>
  <si>
    <t>FemalesW03000007Breast</t>
  </si>
  <si>
    <t>FemalesW03000007Cervix</t>
  </si>
  <si>
    <t>FemalesW03000007Hodgkin lymphoma</t>
  </si>
  <si>
    <t>FemalesW03000007Kidney and unspecified urinary organs</t>
  </si>
  <si>
    <t>FemalesW03000007Leukaemia - Acute Myeloid</t>
  </si>
  <si>
    <t>FemalesW03000007Leukaemia - Chronic Lymphocytic</t>
  </si>
  <si>
    <t>FemalesW03000007Liver</t>
  </si>
  <si>
    <t>FemalesW03000007Lung</t>
  </si>
  <si>
    <t>FemalesW03000007Malignant Melanoma</t>
  </si>
  <si>
    <t>FemalesW03000007Multiple myeloma</t>
  </si>
  <si>
    <t>FemalesW03000007Non-Hodgkin lymphoma</t>
  </si>
  <si>
    <t>FemalesW03000007Oesophagus</t>
  </si>
  <si>
    <t>FemalesW03000007Ovary</t>
  </si>
  <si>
    <t>FemalesW03000007Pancreas</t>
  </si>
  <si>
    <t>FemalesW03000007Stomach</t>
  </si>
  <si>
    <t>FemalesW03000007Uterus</t>
  </si>
  <si>
    <t>MalesW03000007Central Nervous System (including Brain)</t>
  </si>
  <si>
    <t>MalesW03000007Colorectal</t>
  </si>
  <si>
    <t>MalesW03000007Head and neck</t>
  </si>
  <si>
    <t>MalesW03000007Bladder</t>
  </si>
  <si>
    <t>MalesW03000007Hodgkin lymphoma</t>
  </si>
  <si>
    <t>MalesW03000007Kidney and unspecified urinary organs</t>
  </si>
  <si>
    <t>MalesW03000007Leukaemia - Chronic Lymphocytic</t>
  </si>
  <si>
    <t>MalesW03000007Liver</t>
  </si>
  <si>
    <t>MalesW03000007Lung</t>
  </si>
  <si>
    <t>MalesW03000007Malignant Melanoma</t>
  </si>
  <si>
    <t>MalesW03000007Multiple myeloma</t>
  </si>
  <si>
    <t>MalesW03000007Non-Hodgkin lymphoma</t>
  </si>
  <si>
    <t>MalesW03000007Oesophagus</t>
  </si>
  <si>
    <t>MalesW03000007Pancreas</t>
  </si>
  <si>
    <t>MalesW03000007Prostate</t>
  </si>
  <si>
    <t>MalesW03000007Stomach</t>
  </si>
  <si>
    <t>FemalesW03000008Central Nervous System (including Brain)</t>
  </si>
  <si>
    <t>FemalesW03000008Colorectal</t>
  </si>
  <si>
    <t>FemalesW03000008Head and neck</t>
  </si>
  <si>
    <t>FemalesW03000008Bladder</t>
  </si>
  <si>
    <t>FemalesW03000008Breast</t>
  </si>
  <si>
    <t>FemalesW03000008Cervix</t>
  </si>
  <si>
    <t>FemalesW03000008Hodgkin lymphoma</t>
  </si>
  <si>
    <t>FemalesW03000008Kidney and unspecified urinary organs</t>
  </si>
  <si>
    <t>FemalesW03000008Leukaemia - Acute Myeloid</t>
  </si>
  <si>
    <t>FemalesW03000008Leukaemia - Chronic Lymphocytic</t>
  </si>
  <si>
    <t>FemalesW03000008Lung</t>
  </si>
  <si>
    <t>FemalesW03000008Malignant Melanoma</t>
  </si>
  <si>
    <t>FemalesW03000008Multiple myeloma</t>
  </si>
  <si>
    <t>FemalesW03000008Non-Hodgkin lymphoma</t>
  </si>
  <si>
    <t>FemalesW03000008Oesophagus</t>
  </si>
  <si>
    <t>FemalesW03000008Ovary</t>
  </si>
  <si>
    <t>FemalesW03000008Stomach</t>
  </si>
  <si>
    <t>FemalesW03000008Uterus</t>
  </si>
  <si>
    <t>MalesW03000008Central Nervous System (including Brain)</t>
  </si>
  <si>
    <t>MalesW03000008Colorectal</t>
  </si>
  <si>
    <t>MalesW03000008Head and neck</t>
  </si>
  <si>
    <t>MalesW03000008Bladder</t>
  </si>
  <si>
    <t>MalesW03000008Hodgkin lymphoma</t>
  </si>
  <si>
    <t>MalesW03000008Kidney and unspecified urinary organs</t>
  </si>
  <si>
    <t>MalesW03000008Leukaemia - Acute Myeloid</t>
  </si>
  <si>
    <t>MalesW03000008Leukaemia - Chronic Lymphocytic</t>
  </si>
  <si>
    <t>MalesW03000008Liver</t>
  </si>
  <si>
    <t>MalesW03000008Lung</t>
  </si>
  <si>
    <t>MalesW03000008Malignant Melanoma</t>
  </si>
  <si>
    <t>MalesW03000008Multiple myeloma</t>
  </si>
  <si>
    <t>MalesW03000008Non-Hodgkin lymphoma</t>
  </si>
  <si>
    <t>MalesW03000008Oesophagus</t>
  </si>
  <si>
    <t>MalesW03000008Prostate</t>
  </si>
  <si>
    <t>MalesW03000008Stomach</t>
  </si>
  <si>
    <t>FemalesW03000009Central Nervous System (including Brain)</t>
  </si>
  <si>
    <t>FemalesW03000009Colorectal</t>
  </si>
  <si>
    <t>FemalesW03000009Head and neck</t>
  </si>
  <si>
    <t>FemalesW03000009Bladder</t>
  </si>
  <si>
    <t>FemalesW03000009Breast</t>
  </si>
  <si>
    <t>FemalesW03000009Cervix</t>
  </si>
  <si>
    <t>FemalesW03000009Hodgkin lymphoma</t>
  </si>
  <si>
    <t>FemalesW03000009Kidney and unspecified urinary organs</t>
  </si>
  <si>
    <t>FemalesW03000009Leukaemia - Acute Myeloid</t>
  </si>
  <si>
    <t>FemalesW03000009Leukaemia - Chronic Lymphocytic</t>
  </si>
  <si>
    <t>FemalesW03000009Liver</t>
  </si>
  <si>
    <t>FemalesW03000009Lung</t>
  </si>
  <si>
    <t>FemalesW03000009Malignant Melanoma</t>
  </si>
  <si>
    <t>FemalesW03000009Multiple myeloma</t>
  </si>
  <si>
    <t>FemalesW03000009Non-Hodgkin lymphoma</t>
  </si>
  <si>
    <t>FemalesW03000009Oesophagus</t>
  </si>
  <si>
    <t>FemalesW03000009Ovary</t>
  </si>
  <si>
    <t>FemalesW03000009Pancreas</t>
  </si>
  <si>
    <t>FemalesW03000009Stomach</t>
  </si>
  <si>
    <t>FemalesW03000009Uterus</t>
  </si>
  <si>
    <t>MalesW03000009Central Nervous System (including Brain)</t>
  </si>
  <si>
    <t>MalesW03000009Colorectal</t>
  </si>
  <si>
    <t>MalesW03000009Head and neck</t>
  </si>
  <si>
    <t>MalesW03000009Bladder</t>
  </si>
  <si>
    <t>MalesW03000009Hodgkin lymphoma</t>
  </si>
  <si>
    <t>MalesW03000009Kidney and unspecified urinary organs</t>
  </si>
  <si>
    <t>MalesW03000009Leukaemia - Chronic Lymphocytic</t>
  </si>
  <si>
    <t>MalesW03000009Liver</t>
  </si>
  <si>
    <t>MalesW03000009Lung</t>
  </si>
  <si>
    <t>MalesW03000009Malignant Melanoma</t>
  </si>
  <si>
    <t>MalesW03000009Multiple myeloma</t>
  </si>
  <si>
    <t>MalesW03000009Non-Hodgkin lymphoma</t>
  </si>
  <si>
    <t>MalesW03000009Oesophagus</t>
  </si>
  <si>
    <t>MalesW03000009Pancreas</t>
  </si>
  <si>
    <t>MalesW03000009Prostate</t>
  </si>
  <si>
    <t>MalesW03000009Stomach</t>
  </si>
  <si>
    <t>FemalesW03000010Central Nervous System (including Brain)</t>
  </si>
  <si>
    <t>FemalesW03000010Colorectal</t>
  </si>
  <si>
    <t>FemalesW03000010Head and neck</t>
  </si>
  <si>
    <t>FemalesW03000010Bladder</t>
  </si>
  <si>
    <t>FemalesW03000010Breast</t>
  </si>
  <si>
    <t>FemalesW03000010Cervix</t>
  </si>
  <si>
    <t>FemalesW03000010Hodgkin lymphoma</t>
  </si>
  <si>
    <t>FemalesW03000010Kidney and unspecified urinary organs</t>
  </si>
  <si>
    <t>FemalesW03000010Leukaemia - Chronic Lymphocytic</t>
  </si>
  <si>
    <t>FemalesW03000010Liver</t>
  </si>
  <si>
    <t>FemalesW03000010Lung</t>
  </si>
  <si>
    <t>FemalesW03000010Malignant Melanoma</t>
  </si>
  <si>
    <t>FemalesW03000010Multiple myeloma</t>
  </si>
  <si>
    <t>FemalesW03000010Non-Hodgkin lymphoma</t>
  </si>
  <si>
    <t>FemalesW03000010Oesophagus</t>
  </si>
  <si>
    <t>FemalesW03000010Ovary</t>
  </si>
  <si>
    <t>FemalesW03000010Stomach</t>
  </si>
  <si>
    <t>FemalesW03000010Uterus</t>
  </si>
  <si>
    <t>MalesW03000010Central Nervous System (including Brain)</t>
  </si>
  <si>
    <t>MalesW03000010Colorectal</t>
  </si>
  <si>
    <t>MalesW03000010Head and neck</t>
  </si>
  <si>
    <t>MalesW03000010Bladder</t>
  </si>
  <si>
    <t>MalesW03000010Hodgkin lymphoma</t>
  </si>
  <si>
    <t>MalesW03000010Kidney and unspecified urinary organs</t>
  </si>
  <si>
    <t>MalesW03000010Leukaemia - Chronic Lymphocytic</t>
  </si>
  <si>
    <t>MalesW03000010Liver</t>
  </si>
  <si>
    <t>MalesW03000010Lung</t>
  </si>
  <si>
    <t>MalesW03000010Malignant Melanoma</t>
  </si>
  <si>
    <t>MalesW03000010Multiple myeloma</t>
  </si>
  <si>
    <t>MalesW03000010Non-Hodgkin lymphoma</t>
  </si>
  <si>
    <t>MalesW03000010Oesophagus</t>
  </si>
  <si>
    <t>MalesW03000010Pancreas</t>
  </si>
  <si>
    <t>MalesW03000010Prostate</t>
  </si>
  <si>
    <t>MalesW03000010Stomach</t>
  </si>
  <si>
    <t>FemalesW03000011Central Nervous System (including Brain)</t>
  </si>
  <si>
    <t>FemalesW03000011Colorectal</t>
  </si>
  <si>
    <t>FemalesW03000011Head and neck</t>
  </si>
  <si>
    <t>FemalesW03000011Bladder</t>
  </si>
  <si>
    <t>FemalesW03000011Breast</t>
  </si>
  <si>
    <t>FemalesW03000011Cervix</t>
  </si>
  <si>
    <t>FemalesW03000011Hodgkin lymphoma</t>
  </si>
  <si>
    <t>FemalesW03000011Kidney and unspecified urinary organs</t>
  </si>
  <si>
    <t>FemalesW03000011Leukaemia - Acute Myeloid</t>
  </si>
  <si>
    <t>FemalesW03000011Leukaemia - Chronic Lymphocytic</t>
  </si>
  <si>
    <t>FemalesW03000011Liver</t>
  </si>
  <si>
    <t>FemalesW03000011Lung</t>
  </si>
  <si>
    <t>FemalesW03000011Malignant Melanoma</t>
  </si>
  <si>
    <t>FemalesW03000011Multiple myeloma</t>
  </si>
  <si>
    <t>FemalesW03000011Non-Hodgkin lymphoma</t>
  </si>
  <si>
    <t>FemalesW03000011Oesophagus</t>
  </si>
  <si>
    <t>FemalesW03000011Ovary</t>
  </si>
  <si>
    <t>FemalesW03000011Pancreas</t>
  </si>
  <si>
    <t>FemalesW03000011Stomach</t>
  </si>
  <si>
    <t>FemalesW03000011Uterus</t>
  </si>
  <si>
    <t>MalesW03000011Central Nervous System (including Brain)</t>
  </si>
  <si>
    <t>MalesW03000011Colorectal</t>
  </si>
  <si>
    <t>MalesW03000011Head and neck</t>
  </si>
  <si>
    <t>MalesW03000011Bladder</t>
  </si>
  <si>
    <t>MalesW03000011Hodgkin lymphoma</t>
  </si>
  <si>
    <t>MalesW03000011Kidney and unspecified urinary organs</t>
  </si>
  <si>
    <t>MalesW03000011Leukaemia - Acute Myeloid</t>
  </si>
  <si>
    <t>MalesW03000011Leukaemia - Chronic Lymphocytic</t>
  </si>
  <si>
    <t>MalesW03000011Lung</t>
  </si>
  <si>
    <t>MalesW03000011Malignant Melanoma</t>
  </si>
  <si>
    <t>MalesW03000011Multiple myeloma</t>
  </si>
  <si>
    <t>MalesW03000011Non-Hodgkin lymphoma</t>
  </si>
  <si>
    <t>MalesW03000011Oesophagus</t>
  </si>
  <si>
    <t>MalesW03000011Pancreas</t>
  </si>
  <si>
    <t>MalesW03000011Prostate</t>
  </si>
  <si>
    <t>MalesW03000011Stomach</t>
  </si>
  <si>
    <t>FemalesW03000012Central Nervous System (including Brain)</t>
  </si>
  <si>
    <t>FemalesW03000012Colorectal</t>
  </si>
  <si>
    <t>FemalesW03000012Head and neck</t>
  </si>
  <si>
    <t>FemalesW03000012Bladder</t>
  </si>
  <si>
    <t>FemalesW03000012Breast</t>
  </si>
  <si>
    <t>FemalesW03000012Cervix</t>
  </si>
  <si>
    <t>FemalesW03000012Hodgkin lymphoma</t>
  </si>
  <si>
    <t>FemalesW03000012Kidney and unspecified urinary organs</t>
  </si>
  <si>
    <t>FemalesW03000012Leukaemia - Acute Myeloid</t>
  </si>
  <si>
    <t>FemalesW03000012Leukaemia - Chronic Lymphocytic</t>
  </si>
  <si>
    <t>FemalesW03000012Liver</t>
  </si>
  <si>
    <t>FemalesW03000012Lung</t>
  </si>
  <si>
    <t>FemalesW03000012Malignant Melanoma</t>
  </si>
  <si>
    <t>FemalesW03000012Multiple myeloma</t>
  </si>
  <si>
    <t>FemalesW03000012Non-Hodgkin lymphoma</t>
  </si>
  <si>
    <t>FemalesW03000012Oesophagus</t>
  </si>
  <si>
    <t>FemalesW03000012Ovary</t>
  </si>
  <si>
    <t>FemalesW03000012Pancreas</t>
  </si>
  <si>
    <t>FemalesW03000012Stomach</t>
  </si>
  <si>
    <t>FemalesW03000012Uterus</t>
  </si>
  <si>
    <t>MalesW03000012Central Nervous System (including Brain)</t>
  </si>
  <si>
    <t>MalesW03000012Colorectal</t>
  </si>
  <si>
    <t>MalesW03000012Head and neck</t>
  </si>
  <si>
    <t>MalesW03000012Bladder</t>
  </si>
  <si>
    <t>MalesW03000012Hodgkin lymphoma</t>
  </si>
  <si>
    <t>MalesW03000012Kidney and unspecified urinary organs</t>
  </si>
  <si>
    <t>MalesW03000012Leukaemia - Acute Myeloid</t>
  </si>
  <si>
    <t>MalesW03000012Leukaemia - Chronic Lymphocytic</t>
  </si>
  <si>
    <t>MalesW03000012Lung</t>
  </si>
  <si>
    <t>MalesW03000012Malignant Melanoma</t>
  </si>
  <si>
    <t>MalesW03000012Multiple myeloma</t>
  </si>
  <si>
    <t>MalesW03000012Non-Hodgkin lymphoma</t>
  </si>
  <si>
    <t>MalesW03000012Oesophagus</t>
  </si>
  <si>
    <t>MalesW03000012Pancreas</t>
  </si>
  <si>
    <t>MalesW03000012Prostate</t>
  </si>
  <si>
    <t>MalesW03000012Stomach</t>
  </si>
  <si>
    <t>FemalesW03000013Central Nervous System (including Brain)</t>
  </si>
  <si>
    <t>FemalesW03000013Colorectal</t>
  </si>
  <si>
    <t>FemalesW03000013Head and neck</t>
  </si>
  <si>
    <t>FemalesW03000013Bladder</t>
  </si>
  <si>
    <t>FemalesW03000013Breast</t>
  </si>
  <si>
    <t>FemalesW03000013Cervix</t>
  </si>
  <si>
    <t>FemalesW03000013Hodgkin lymphoma</t>
  </si>
  <si>
    <t>FemalesW03000013Kidney and unspecified urinary organs</t>
  </si>
  <si>
    <t>FemalesW03000013Leukaemia - Acute Myeloid</t>
  </si>
  <si>
    <t>FemalesW03000013Leukaemia - Chronic Lymphocytic</t>
  </si>
  <si>
    <t>FemalesW03000013Liver</t>
  </si>
  <si>
    <t>FemalesW03000013Lung</t>
  </si>
  <si>
    <t>FemalesW03000013Malignant Melanoma</t>
  </si>
  <si>
    <t>FemalesW03000013Multiple myeloma</t>
  </si>
  <si>
    <t>FemalesW03000013Non-Hodgkin lymphoma</t>
  </si>
  <si>
    <t>FemalesW03000013Oesophagus</t>
  </si>
  <si>
    <t>FemalesW03000013Ovary</t>
  </si>
  <si>
    <t>FemalesW03000013Pancreas</t>
  </si>
  <si>
    <t>FemalesW03000013Stomach</t>
  </si>
  <si>
    <t>FemalesW03000013Uterus</t>
  </si>
  <si>
    <t>MalesW03000013Central Nervous System (including Brain)</t>
  </si>
  <si>
    <t>MalesW03000013Colorectal</t>
  </si>
  <si>
    <t>MalesW03000013Head and neck</t>
  </si>
  <si>
    <t>MalesW03000013Bladder</t>
  </si>
  <si>
    <t>MalesW03000013Hodgkin lymphoma</t>
  </si>
  <si>
    <t>MalesW03000013Kidney and unspecified urinary organs</t>
  </si>
  <si>
    <t>MalesW03000013Leukaemia - Acute Myeloid</t>
  </si>
  <si>
    <t>MalesW03000013Leukaemia - Chronic Lymphocytic</t>
  </si>
  <si>
    <t>MalesW03000013Liver</t>
  </si>
  <si>
    <t>MalesW03000013Lung</t>
  </si>
  <si>
    <t>MalesW03000013Malignant Melanoma</t>
  </si>
  <si>
    <t>MalesW03000013Multiple myeloma</t>
  </si>
  <si>
    <t>MalesW03000013Non-Hodgkin lymphoma</t>
  </si>
  <si>
    <t>MalesW03000013Oesophagus</t>
  </si>
  <si>
    <t>MalesW03000013Pancreas</t>
  </si>
  <si>
    <t>MalesW03000013Prostate</t>
  </si>
  <si>
    <t>MalesW03000013Stomach</t>
  </si>
  <si>
    <t>FemalesW03000014Central Nervous System (including Brain)</t>
  </si>
  <si>
    <t>FemalesW03000014Colorectal</t>
  </si>
  <si>
    <t>FemalesW03000014Head and neck</t>
  </si>
  <si>
    <t>FemalesW03000014Bladder</t>
  </si>
  <si>
    <t>FemalesW03000014Breast</t>
  </si>
  <si>
    <t>FemalesW03000014Cervix</t>
  </si>
  <si>
    <t>FemalesW03000014Hodgkin lymphoma</t>
  </si>
  <si>
    <t>FemalesW03000014Kidney and unspecified urinary organs</t>
  </si>
  <si>
    <t>FemalesW03000014Leukaemia - Acute Myeloid</t>
  </si>
  <si>
    <t>FemalesW03000014Leukaemia - Chronic Lymphocytic</t>
  </si>
  <si>
    <t>FemalesW03000014Liver</t>
  </si>
  <si>
    <t>FemalesW03000014Lung</t>
  </si>
  <si>
    <t>FemalesW03000014Malignant Melanoma</t>
  </si>
  <si>
    <t>FemalesW03000014Multiple myeloma</t>
  </si>
  <si>
    <t>FemalesW03000014Non-Hodgkin lymphoma</t>
  </si>
  <si>
    <t>FemalesW03000014Oesophagus</t>
  </si>
  <si>
    <t>FemalesW03000014Ovary</t>
  </si>
  <si>
    <t>FemalesW03000014Pancreas</t>
  </si>
  <si>
    <t>FemalesW03000014Stomach</t>
  </si>
  <si>
    <t>FemalesW03000014Uterus</t>
  </si>
  <si>
    <t>MalesW03000014Central Nervous System (including Brain)</t>
  </si>
  <si>
    <t>MalesW03000014Colorectal</t>
  </si>
  <si>
    <t>MalesW03000014Head and neck</t>
  </si>
  <si>
    <t>MalesW03000014Bladder</t>
  </si>
  <si>
    <t>MalesW03000014Hodgkin lymphoma</t>
  </si>
  <si>
    <t>MalesW03000014Kidney and unspecified urinary organs</t>
  </si>
  <si>
    <t>MalesW03000014Leukaemia - Acute Myeloid</t>
  </si>
  <si>
    <t>MalesW03000014Leukaemia - Chronic Lymphocytic</t>
  </si>
  <si>
    <t>MalesW03000014Liver</t>
  </si>
  <si>
    <t>MalesW03000014Lung</t>
  </si>
  <si>
    <t>MalesW03000014Malignant Melanoma</t>
  </si>
  <si>
    <t>MalesW03000014Multiple myeloma</t>
  </si>
  <si>
    <t>MalesW03000014Non-Hodgkin lymphoma</t>
  </si>
  <si>
    <t>MalesW03000014Oesophagus</t>
  </si>
  <si>
    <t>MalesW03000014Pancreas</t>
  </si>
  <si>
    <t>MalesW03000014Prostate</t>
  </si>
  <si>
    <t>MalesW03000014Stomach</t>
  </si>
  <si>
    <t>FemalesW03000015Central Nervous System (including Brain)</t>
  </si>
  <si>
    <t>FemalesW03000015Colorectal</t>
  </si>
  <si>
    <t>FemalesW03000015Head and neck</t>
  </si>
  <si>
    <t>FemalesW03000015Bladder</t>
  </si>
  <si>
    <t>FemalesW03000015Breast</t>
  </si>
  <si>
    <t>FemalesW03000015Cervix</t>
  </si>
  <si>
    <t>FemalesW03000015Hodgkin lymphoma</t>
  </si>
  <si>
    <t>FemalesW03000015Kidney and unspecified urinary organs</t>
  </si>
  <si>
    <t>FemalesW03000015Leukaemia - Acute Myeloid</t>
  </si>
  <si>
    <t>FemalesW03000015Leukaemia - Chronic Lymphocytic</t>
  </si>
  <si>
    <t>FemalesW03000015Lung</t>
  </si>
  <si>
    <t>FemalesW03000015Malignant Melanoma</t>
  </si>
  <si>
    <t>FemalesW03000015Multiple myeloma</t>
  </si>
  <si>
    <t>FemalesW03000015Non-Hodgkin lymphoma</t>
  </si>
  <si>
    <t>FemalesW03000015Oesophagus</t>
  </si>
  <si>
    <t>FemalesW03000015Ovary</t>
  </si>
  <si>
    <t>FemalesW03000015Pancreas</t>
  </si>
  <si>
    <t>FemalesW03000015Stomach</t>
  </si>
  <si>
    <t>FemalesW03000015Uterus</t>
  </si>
  <si>
    <t>MalesW03000015Central Nervous System (including Brain)</t>
  </si>
  <si>
    <t>MalesW03000015Colorectal</t>
  </si>
  <si>
    <t>MalesW03000015Head and neck</t>
  </si>
  <si>
    <t>MalesW03000015Bladder</t>
  </si>
  <si>
    <t>MalesW03000015Hodgkin lymphoma</t>
  </si>
  <si>
    <t>MalesW03000015Kidney and unspecified urinary organs</t>
  </si>
  <si>
    <t>MalesW03000015Leukaemia - Acute Myeloid</t>
  </si>
  <si>
    <t>MalesW03000015Leukaemia - Chronic Lymphocytic</t>
  </si>
  <si>
    <t>MalesW03000015Liver</t>
  </si>
  <si>
    <t>MalesW03000015Lung</t>
  </si>
  <si>
    <t>MalesW03000015Malignant Melanoma</t>
  </si>
  <si>
    <t>MalesW03000015Multiple myeloma</t>
  </si>
  <si>
    <t>MalesW03000015Non-Hodgkin lymphoma</t>
  </si>
  <si>
    <t>MalesW03000015Oesophagus</t>
  </si>
  <si>
    <t>MalesW03000015Pancreas</t>
  </si>
  <si>
    <t>MalesW03000015Prostate</t>
  </si>
  <si>
    <t>MalesW03000015Stomach</t>
  </si>
  <si>
    <t>FemalesW03000016Central Nervous System (including Brain)</t>
  </si>
  <si>
    <t>FemalesW03000016Colorectal</t>
  </si>
  <si>
    <t>FemalesW03000016Head and neck</t>
  </si>
  <si>
    <t>FemalesW03000016Bladder</t>
  </si>
  <si>
    <t>FemalesW03000016Breast</t>
  </si>
  <si>
    <t>FemalesW03000016Cervix</t>
  </si>
  <si>
    <t>FemalesW03000016Hodgkin lymphoma</t>
  </si>
  <si>
    <t>FemalesW03000016Kidney and unspecified urinary organs</t>
  </si>
  <si>
    <t>FemalesW03000016Leukaemia - Acute Myeloid</t>
  </si>
  <si>
    <t>FemalesW03000016Leukaemia - Chronic Lymphocytic</t>
  </si>
  <si>
    <t>FemalesW03000016Liver</t>
  </si>
  <si>
    <t>FemalesW03000016Lung</t>
  </si>
  <si>
    <t>FemalesW03000016Malignant Melanoma</t>
  </si>
  <si>
    <t>FemalesW03000016Multiple myeloma</t>
  </si>
  <si>
    <t>FemalesW03000016Non-Hodgkin lymphoma</t>
  </si>
  <si>
    <t>FemalesW03000016Oesophagus</t>
  </si>
  <si>
    <t>FemalesW03000016Ovary</t>
  </si>
  <si>
    <t>FemalesW03000016Pancreas</t>
  </si>
  <si>
    <t>FemalesW03000016Stomach</t>
  </si>
  <si>
    <t>FemalesW03000016Uterus</t>
  </si>
  <si>
    <t>MalesW03000016Central Nervous System (including Brain)</t>
  </si>
  <si>
    <t>MalesW03000016Colorectal</t>
  </si>
  <si>
    <t>MalesW03000016Head and neck</t>
  </si>
  <si>
    <t>MalesW03000016Bladder</t>
  </si>
  <si>
    <t>MalesW03000016Hodgkin lymphoma</t>
  </si>
  <si>
    <t>MalesW03000016Kidney and unspecified urinary organs</t>
  </si>
  <si>
    <t>MalesW03000016Leukaemia - Acute Myeloid</t>
  </si>
  <si>
    <t>MalesW03000016Leukaemia - Chronic Lymphocytic</t>
  </si>
  <si>
    <t>MalesW03000016Lung</t>
  </si>
  <si>
    <t>MalesW03000016Malignant Melanoma</t>
  </si>
  <si>
    <t>MalesW03000016Multiple myeloma</t>
  </si>
  <si>
    <t>MalesW03000016Non-Hodgkin lymphoma</t>
  </si>
  <si>
    <t>MalesW03000016Oesophagus</t>
  </si>
  <si>
    <t>MalesW03000016Prostate</t>
  </si>
  <si>
    <t>MalesW03000016Stomach</t>
  </si>
  <si>
    <t>FemalesW03000017Central Nervous System (including Brain)</t>
  </si>
  <si>
    <t>FemalesW03000017Colorectal</t>
  </si>
  <si>
    <t>FemalesW03000017Head and neck</t>
  </si>
  <si>
    <t>FemalesW03000017Bladder</t>
  </si>
  <si>
    <t>FemalesW03000017Breast</t>
  </si>
  <si>
    <t>FemalesW03000017Cervix</t>
  </si>
  <si>
    <t>FemalesW03000017Hodgkin lymphoma</t>
  </si>
  <si>
    <t>FemalesW03000017Kidney and unspecified urinary organs</t>
  </si>
  <si>
    <t>FemalesW03000017Leukaemia - Acute Myeloid</t>
  </si>
  <si>
    <t>FemalesW03000017Leukaemia - Chronic Lymphocytic</t>
  </si>
  <si>
    <t>FemalesW03000017Lung</t>
  </si>
  <si>
    <t>FemalesW03000017Malignant Melanoma</t>
  </si>
  <si>
    <t>FemalesW03000017Multiple myeloma</t>
  </si>
  <si>
    <t>FemalesW03000017Non-Hodgkin lymphoma</t>
  </si>
  <si>
    <t>FemalesW03000017Oesophagus</t>
  </si>
  <si>
    <t>FemalesW03000017Ovary</t>
  </si>
  <si>
    <t>FemalesW03000017Stomach</t>
  </si>
  <si>
    <t>FemalesW03000017Uterus</t>
  </si>
  <si>
    <t>MalesW03000017Central Nervous System (including Brain)</t>
  </si>
  <si>
    <t>MalesW03000017Colorectal</t>
  </si>
  <si>
    <t>MalesW03000017Head and neck</t>
  </si>
  <si>
    <t>MalesW03000017Bladder</t>
  </si>
  <si>
    <t>MalesW03000017Hodgkin lymphoma</t>
  </si>
  <si>
    <t>MalesW03000017Kidney and unspecified urinary organs</t>
  </si>
  <si>
    <t>MalesW03000017Leukaemia - Acute Myeloid</t>
  </si>
  <si>
    <t>MalesW03000017Leukaemia - Chronic Lymphocytic</t>
  </si>
  <si>
    <t>MalesW03000017Liver</t>
  </si>
  <si>
    <t>MalesW03000017Lung</t>
  </si>
  <si>
    <t>MalesW03000017Malignant Melanoma</t>
  </si>
  <si>
    <t>MalesW03000017Multiple myeloma</t>
  </si>
  <si>
    <t>MalesW03000017Non-Hodgkin lymphoma</t>
  </si>
  <si>
    <t>MalesW03000017Oesophagus</t>
  </si>
  <si>
    <t>MalesW03000017Pancreas</t>
  </si>
  <si>
    <t>MalesW03000017Prostate</t>
  </si>
  <si>
    <t>MalesW03000017Stomach</t>
  </si>
  <si>
    <t>FemalesW03000018Central Nervous System (including Brain)</t>
  </si>
  <si>
    <t>FemalesW03000018Colorectal</t>
  </si>
  <si>
    <t>FemalesW03000018Head and neck</t>
  </si>
  <si>
    <t>FemalesW03000018Bladder</t>
  </si>
  <si>
    <t>FemalesW03000018Breast</t>
  </si>
  <si>
    <t>FemalesW03000018Cervix</t>
  </si>
  <si>
    <t>FemalesW03000018Hodgkin lymphoma</t>
  </si>
  <si>
    <t>FemalesW03000018Kidney and unspecified urinary organs</t>
  </si>
  <si>
    <t>FemalesW03000018Leukaemia - Acute Myeloid</t>
  </si>
  <si>
    <t>FemalesW03000018Leukaemia - Chronic Lymphocytic</t>
  </si>
  <si>
    <t>FemalesW03000018Liver</t>
  </si>
  <si>
    <t>FemalesW03000018Lung</t>
  </si>
  <si>
    <t>FemalesW03000018Malignant Melanoma</t>
  </si>
  <si>
    <t>FemalesW03000018Multiple myeloma</t>
  </si>
  <si>
    <t>FemalesW03000018Non-Hodgkin lymphoma</t>
  </si>
  <si>
    <t>FemalesW03000018Oesophagus</t>
  </si>
  <si>
    <t>FemalesW03000018Ovary</t>
  </si>
  <si>
    <t>FemalesW03000018Pancreas</t>
  </si>
  <si>
    <t>FemalesW03000018Stomach</t>
  </si>
  <si>
    <t>FemalesW03000018Uterus</t>
  </si>
  <si>
    <t>MalesW03000018Central Nervous System (including Brain)</t>
  </si>
  <si>
    <t>MalesW03000018Colorectal</t>
  </si>
  <si>
    <t>MalesW03000018Head and neck</t>
  </si>
  <si>
    <t>MalesW03000018Bladder</t>
  </si>
  <si>
    <t>MalesW03000018Hodgkin lymphoma</t>
  </si>
  <si>
    <t>MalesW03000018Kidney and unspecified urinary organs</t>
  </si>
  <si>
    <t>MalesW03000018Leukaemia - Chronic Lymphocytic</t>
  </si>
  <si>
    <t>MalesW03000018Liver</t>
  </si>
  <si>
    <t>MalesW03000018Lung</t>
  </si>
  <si>
    <t>MalesW03000018Malignant Melanoma</t>
  </si>
  <si>
    <t>MalesW03000018Multiple myeloma</t>
  </si>
  <si>
    <t>MalesW03000018Non-Hodgkin lymphoma</t>
  </si>
  <si>
    <t>MalesW03000018Oesophagus</t>
  </si>
  <si>
    <t>MalesW03000018Pancreas</t>
  </si>
  <si>
    <t>MalesW03000018Prostate</t>
  </si>
  <si>
    <t>MalesW03000018Stomach</t>
  </si>
  <si>
    <t>FemalesW03000019Central Nervous System (including Brain)</t>
  </si>
  <si>
    <t>FemalesW03000019Colorectal</t>
  </si>
  <si>
    <t>FemalesW03000019Head and neck</t>
  </si>
  <si>
    <t>FemalesW03000019Bladder</t>
  </si>
  <si>
    <t>FemalesW03000019Breast</t>
  </si>
  <si>
    <t>FemalesW03000019Cervix</t>
  </si>
  <si>
    <t>FemalesW03000019Hodgkin lymphoma</t>
  </si>
  <si>
    <t>FemalesW03000019Kidney and unspecified urinary organs</t>
  </si>
  <si>
    <t>FemalesW03000019Leukaemia - Acute Myeloid</t>
  </si>
  <si>
    <t>FemalesW03000019Leukaemia - Chronic Lymphocytic</t>
  </si>
  <si>
    <t>FemalesW03000019Liver</t>
  </si>
  <si>
    <t>FemalesW03000019Lung</t>
  </si>
  <si>
    <t>FemalesW03000019Malignant Melanoma</t>
  </si>
  <si>
    <t>FemalesW03000019Multiple myeloma</t>
  </si>
  <si>
    <t>FemalesW03000019Non-Hodgkin lymphoma</t>
  </si>
  <si>
    <t>FemalesW03000019Oesophagus</t>
  </si>
  <si>
    <t>FemalesW03000019Ovary</t>
  </si>
  <si>
    <t>FemalesW03000019Pancreas</t>
  </si>
  <si>
    <t>FemalesW03000019Uterus</t>
  </si>
  <si>
    <t>MalesW03000019Central Nervous System (including Brain)</t>
  </si>
  <si>
    <t>MalesW03000019Colorectal</t>
  </si>
  <si>
    <t>MalesW03000019Head and neck</t>
  </si>
  <si>
    <t>MalesW03000019Bladder</t>
  </si>
  <si>
    <t>MalesW03000019Hodgkin lymphoma</t>
  </si>
  <si>
    <t>MalesW03000019Kidney and unspecified urinary organs</t>
  </si>
  <si>
    <t>MalesW03000019Leukaemia - Chronic Lymphocytic</t>
  </si>
  <si>
    <t>MalesW03000019Liver</t>
  </si>
  <si>
    <t>MalesW03000019Lung</t>
  </si>
  <si>
    <t>MalesW03000019Malignant Melanoma</t>
  </si>
  <si>
    <t>MalesW03000019Multiple myeloma</t>
  </si>
  <si>
    <t>MalesW03000019Non-Hodgkin lymphoma</t>
  </si>
  <si>
    <t>MalesW03000019Oesophagus</t>
  </si>
  <si>
    <t>MalesW03000019Pancreas</t>
  </si>
  <si>
    <t>MalesW03000019Prostate</t>
  </si>
  <si>
    <t>MalesW03000019Stomach</t>
  </si>
  <si>
    <t>FemalesW03000020Central Nervous System (including Brain)</t>
  </si>
  <si>
    <t>FemalesW03000020Colorectal</t>
  </si>
  <si>
    <t>FemalesW03000020Head and neck</t>
  </si>
  <si>
    <t>FemalesW03000020Bladder</t>
  </si>
  <si>
    <t>FemalesW03000020Breast</t>
  </si>
  <si>
    <t>FemalesW03000020Cervix</t>
  </si>
  <si>
    <t>FemalesW03000020Hodgkin lymphoma</t>
  </si>
  <si>
    <t>FemalesW03000020Kidney and unspecified urinary organs</t>
  </si>
  <si>
    <t>FemalesW03000020Leukaemia - Acute Myeloid</t>
  </si>
  <si>
    <t>FemalesW03000020Leukaemia - Chronic Lymphocytic</t>
  </si>
  <si>
    <t>FemalesW03000020Liver</t>
  </si>
  <si>
    <t>FemalesW03000020Lung</t>
  </si>
  <si>
    <t>FemalesW03000020Malignant Melanoma</t>
  </si>
  <si>
    <t>FemalesW03000020Multiple myeloma</t>
  </si>
  <si>
    <t>FemalesW03000020Non-Hodgkin lymphoma</t>
  </si>
  <si>
    <t>FemalesW03000020Ovary</t>
  </si>
  <si>
    <t>FemalesW03000020Pancreas</t>
  </si>
  <si>
    <t>FemalesW03000020Stomach</t>
  </si>
  <si>
    <t>FemalesW03000020Uterus</t>
  </si>
  <si>
    <t>MalesW03000020Central Nervous System (including Brain)</t>
  </si>
  <si>
    <t>MalesW03000020Colorectal</t>
  </si>
  <si>
    <t>MalesW03000020Head and neck</t>
  </si>
  <si>
    <t>MalesW03000020Bladder</t>
  </si>
  <si>
    <t>MalesW03000020Hodgkin lymphoma</t>
  </si>
  <si>
    <t>MalesW03000020Kidney and unspecified urinary organs</t>
  </si>
  <si>
    <t>MalesW03000020Leukaemia - Acute Myeloid</t>
  </si>
  <si>
    <t>MalesW03000020Leukaemia - Chronic Lymphocytic</t>
  </si>
  <si>
    <t>MalesW03000020Lung</t>
  </si>
  <si>
    <t>MalesW03000020Malignant Melanoma</t>
  </si>
  <si>
    <t>MalesW03000020Multiple myeloma</t>
  </si>
  <si>
    <t>MalesW03000020Non-Hodgkin lymphoma</t>
  </si>
  <si>
    <t>MalesW03000020Oesophagus</t>
  </si>
  <si>
    <t>MalesW03000020Pancreas</t>
  </si>
  <si>
    <t>MalesW03000020Prostate</t>
  </si>
  <si>
    <t>MalesW03000020Stomach</t>
  </si>
  <si>
    <t>FemalesW03000021Central Nervous System (including Brain)</t>
  </si>
  <si>
    <t>FemalesW03000021Colorectal</t>
  </si>
  <si>
    <t>FemalesW03000021Head and neck</t>
  </si>
  <si>
    <t>FemalesW03000021Bladder</t>
  </si>
  <si>
    <t>FemalesW03000021Breast</t>
  </si>
  <si>
    <t>FemalesW03000021Cervix</t>
  </si>
  <si>
    <t>FemalesW03000021Hodgkin lymphoma</t>
  </si>
  <si>
    <t>FemalesW03000021Kidney and unspecified urinary organs</t>
  </si>
  <si>
    <t>FemalesW03000021Leukaemia - Acute Myeloid</t>
  </si>
  <si>
    <t>FemalesW03000021Leukaemia - Chronic Lymphocytic</t>
  </si>
  <si>
    <t>FemalesW03000021Lung</t>
  </si>
  <si>
    <t>FemalesW03000021Malignant Melanoma</t>
  </si>
  <si>
    <t>FemalesW03000021Non-Hodgkin lymphoma</t>
  </si>
  <si>
    <t>FemalesW03000021Oesophagus</t>
  </si>
  <si>
    <t>FemalesW03000021Ovary</t>
  </si>
  <si>
    <t>FemalesW03000021Pancreas</t>
  </si>
  <si>
    <t>FemalesW03000021Stomach</t>
  </si>
  <si>
    <t>FemalesW03000021Uterus</t>
  </si>
  <si>
    <t>MalesW03000021Central Nervous System (including Brain)</t>
  </si>
  <si>
    <t>MalesW03000021Colorectal</t>
  </si>
  <si>
    <t>MalesW03000021Head and neck</t>
  </si>
  <si>
    <t>MalesW03000021Bladder</t>
  </si>
  <si>
    <t>MalesW03000021Hodgkin lymphoma</t>
  </si>
  <si>
    <t>MalesW03000021Kidney and unspecified urinary organs</t>
  </si>
  <si>
    <t>MalesW03000021Leukaemia - Chronic Lymphocytic</t>
  </si>
  <si>
    <t>MalesW03000021Liver</t>
  </si>
  <si>
    <t>MalesW03000021Lung</t>
  </si>
  <si>
    <t>MalesW03000021Malignant Melanoma</t>
  </si>
  <si>
    <t>MalesW03000021Multiple myeloma</t>
  </si>
  <si>
    <t>MalesW03000021Non-Hodgkin lymphoma</t>
  </si>
  <si>
    <t>MalesW03000021Oesophagus</t>
  </si>
  <si>
    <t>MalesW03000021Pancreas</t>
  </si>
  <si>
    <t>MalesW03000021Prostate</t>
  </si>
  <si>
    <t>MalesW03000021Stomach</t>
  </si>
  <si>
    <t>FemalesW03000022Central Nervous System (including Brain)</t>
  </si>
  <si>
    <t>FemalesW03000022Colorectal</t>
  </si>
  <si>
    <t>FemalesW03000022Head and neck</t>
  </si>
  <si>
    <t>FemalesW03000022Bladder</t>
  </si>
  <si>
    <t>FemalesW03000022Breast</t>
  </si>
  <si>
    <t>FemalesW03000022Cervix</t>
  </si>
  <si>
    <t>FemalesW03000022Hodgkin lymphoma</t>
  </si>
  <si>
    <t>FemalesW03000022Kidney and unspecified urinary organs</t>
  </si>
  <si>
    <t>FemalesW03000022Leukaemia - Acute Myeloid</t>
  </si>
  <si>
    <t>FemalesW03000022Leukaemia - Chronic Lymphocytic</t>
  </si>
  <si>
    <t>FemalesW03000022Liver</t>
  </si>
  <si>
    <t>FemalesW03000022Lung</t>
  </si>
  <si>
    <t>FemalesW03000022Malignant Melanoma</t>
  </si>
  <si>
    <t>FemalesW03000022Multiple myeloma</t>
  </si>
  <si>
    <t>FemalesW03000022Non-Hodgkin lymphoma</t>
  </si>
  <si>
    <t>FemalesW03000022Oesophagus</t>
  </si>
  <si>
    <t>FemalesW03000022Ovary</t>
  </si>
  <si>
    <t>FemalesW03000022Pancreas</t>
  </si>
  <si>
    <t>FemalesW03000022Stomach</t>
  </si>
  <si>
    <t>FemalesW03000022Uterus</t>
  </si>
  <si>
    <t>MalesW03000022Central Nervous System (including Brain)</t>
  </si>
  <si>
    <t>MalesW03000022Colorectal</t>
  </si>
  <si>
    <t>MalesW03000022Head and neck</t>
  </si>
  <si>
    <t>MalesW03000022Bladder</t>
  </si>
  <si>
    <t>MalesW03000022Hodgkin lymphoma</t>
  </si>
  <si>
    <t>MalesW03000022Kidney and unspecified urinary organs</t>
  </si>
  <si>
    <t>MalesW03000022Leukaemia - Acute Myeloid</t>
  </si>
  <si>
    <t>MalesW03000022Leukaemia - Chronic Lymphocytic</t>
  </si>
  <si>
    <t>MalesW03000022Liver</t>
  </si>
  <si>
    <t>MalesW03000022Lung</t>
  </si>
  <si>
    <t>MalesW03000022Malignant Melanoma</t>
  </si>
  <si>
    <t>MalesW03000022Non-Hodgkin lymphoma</t>
  </si>
  <si>
    <t>MalesW03000022Oesophagus</t>
  </si>
  <si>
    <t>MalesW03000022Pancreas</t>
  </si>
  <si>
    <t>MalesW03000022Prostate</t>
  </si>
  <si>
    <t>MalesW03000022Stomach</t>
  </si>
  <si>
    <t>FemalesW03000023Central Nervous System (including Brain)</t>
  </si>
  <si>
    <t>FemalesW03000023Colorectal</t>
  </si>
  <si>
    <t>FemalesW03000023Head and neck</t>
  </si>
  <si>
    <t>FemalesW03000023Bladder</t>
  </si>
  <si>
    <t>FemalesW03000023Breast</t>
  </si>
  <si>
    <t>FemalesW03000023Cervix</t>
  </si>
  <si>
    <t>FemalesW03000023Hodgkin lymphoma</t>
  </si>
  <si>
    <t>FemalesW03000023Kidney and unspecified urinary organs</t>
  </si>
  <si>
    <t>FemalesW03000023Leukaemia - Acute Myeloid</t>
  </si>
  <si>
    <t>FemalesW03000023Leukaemia - Chronic Lymphocytic</t>
  </si>
  <si>
    <t>FemalesW03000023Liver</t>
  </si>
  <si>
    <t>FemalesW03000023Lung</t>
  </si>
  <si>
    <t>FemalesW03000023Malignant Melanoma</t>
  </si>
  <si>
    <t>FemalesW03000023Multiple myeloma</t>
  </si>
  <si>
    <t>FemalesW03000023Non-Hodgkin lymphoma</t>
  </si>
  <si>
    <t>FemalesW03000023Ovary</t>
  </si>
  <si>
    <t>FemalesW03000023Pancreas</t>
  </si>
  <si>
    <t>FemalesW03000023Stomach</t>
  </si>
  <si>
    <t>FemalesW03000023Uterus</t>
  </si>
  <si>
    <t>MalesW03000023Central Nervous System (including Brain)</t>
  </si>
  <si>
    <t>MalesW03000023Colorectal</t>
  </si>
  <si>
    <t>MalesW03000023Head and neck</t>
  </si>
  <si>
    <t>MalesW03000023Bladder</t>
  </si>
  <si>
    <t>MalesW03000023Hodgkin lymphoma</t>
  </si>
  <si>
    <t>MalesW03000023Kidney and unspecified urinary organs</t>
  </si>
  <si>
    <t>MalesW03000023Leukaemia - Acute Myeloid</t>
  </si>
  <si>
    <t>MalesW03000023Leukaemia - Chronic Lymphocytic</t>
  </si>
  <si>
    <t>MalesW03000023Liver</t>
  </si>
  <si>
    <t>MalesW03000023Lung</t>
  </si>
  <si>
    <t>MalesW03000023Malignant Melanoma</t>
  </si>
  <si>
    <t>MalesW03000023Multiple myeloma</t>
  </si>
  <si>
    <t>MalesW03000023Non-Hodgkin lymphoma</t>
  </si>
  <si>
    <t>MalesW03000023Oesophagus</t>
  </si>
  <si>
    <t>MalesW03000023Pancreas</t>
  </si>
  <si>
    <t>MalesW03000023Prostate</t>
  </si>
  <si>
    <t>MalesW03000023Stomach</t>
  </si>
  <si>
    <t>FemalesW03000024Central Nervous System (including Brain)</t>
  </si>
  <si>
    <t>FemalesW03000024Colorectal</t>
  </si>
  <si>
    <t>FemalesW03000024Head and neck</t>
  </si>
  <si>
    <t>FemalesW03000024Bladder</t>
  </si>
  <si>
    <t>FemalesW03000024Breast</t>
  </si>
  <si>
    <t>FemalesW03000024Cervix</t>
  </si>
  <si>
    <t>FemalesW03000024Hodgkin lymphoma</t>
  </si>
  <si>
    <t>FemalesW03000024Kidney and unspecified urinary organs</t>
  </si>
  <si>
    <t>FemalesW03000024Leukaemia - Acute Myeloid</t>
  </si>
  <si>
    <t>FemalesW03000024Leukaemia - Chronic Lymphocytic</t>
  </si>
  <si>
    <t>FemalesW03000024Lung</t>
  </si>
  <si>
    <t>FemalesW03000024Malignant Melanoma</t>
  </si>
  <si>
    <t>FemalesW03000024Multiple myeloma</t>
  </si>
  <si>
    <t>FemalesW03000024Non-Hodgkin lymphoma</t>
  </si>
  <si>
    <t>FemalesW03000024Oesophagus</t>
  </si>
  <si>
    <t>FemalesW03000024Ovary</t>
  </si>
  <si>
    <t>FemalesW03000024Pancreas</t>
  </si>
  <si>
    <t>FemalesW03000024Stomach</t>
  </si>
  <si>
    <t>FemalesW03000024Uterus</t>
  </si>
  <si>
    <t>MalesW03000024Central Nervous System (including Brain)</t>
  </si>
  <si>
    <t>MalesW03000024Colorectal</t>
  </si>
  <si>
    <t>MalesW03000024Head and neck</t>
  </si>
  <si>
    <t>MalesW03000024Bladder</t>
  </si>
  <si>
    <t>MalesW03000024Hodgkin lymphoma</t>
  </si>
  <si>
    <t>MalesW03000024Kidney and unspecified urinary organs</t>
  </si>
  <si>
    <t>MalesW03000024Leukaemia - Acute Myeloid</t>
  </si>
  <si>
    <t>MalesW03000024Leukaemia - Chronic Lymphocytic</t>
  </si>
  <si>
    <t>MalesW03000024Liver</t>
  </si>
  <si>
    <t>MalesW03000024Lung</t>
  </si>
  <si>
    <t>MalesW03000024Malignant Melanoma</t>
  </si>
  <si>
    <t>MalesW03000024Multiple myeloma</t>
  </si>
  <si>
    <t>MalesW03000024Non-Hodgkin lymphoma</t>
  </si>
  <si>
    <t>MalesW03000024Oesophagus</t>
  </si>
  <si>
    <t>MalesW03000024Pancreas</t>
  </si>
  <si>
    <t>MalesW03000024Prostate</t>
  </si>
  <si>
    <t>MalesW03000024Stomach</t>
  </si>
  <si>
    <t>FemalesW03000025Central Nervous System (including Brain)</t>
  </si>
  <si>
    <t>FemalesW03000025Colorectal</t>
  </si>
  <si>
    <t>FemalesW03000025Head and neck</t>
  </si>
  <si>
    <t>FemalesW03000025Bladder</t>
  </si>
  <si>
    <t>FemalesW03000025Breast</t>
  </si>
  <si>
    <t>FemalesW03000025Cervix</t>
  </si>
  <si>
    <t>FemalesW03000025Hodgkin lymphoma</t>
  </si>
  <si>
    <t>FemalesW03000025Kidney and unspecified urinary organs</t>
  </si>
  <si>
    <t>FemalesW03000025Leukaemia - Chronic Lymphocytic</t>
  </si>
  <si>
    <t>FemalesW03000025Lung</t>
  </si>
  <si>
    <t>FemalesW03000025Malignant Melanoma</t>
  </si>
  <si>
    <t>FemalesW03000025Multiple myeloma</t>
  </si>
  <si>
    <t>FemalesW03000025Non-Hodgkin lymphoma</t>
  </si>
  <si>
    <t>FemalesW03000025Oesophagus</t>
  </si>
  <si>
    <t>FemalesW03000025Ovary</t>
  </si>
  <si>
    <t>FemalesW03000025Pancreas</t>
  </si>
  <si>
    <t>FemalesW03000025Stomach</t>
  </si>
  <si>
    <t>FemalesW03000025Uterus</t>
  </si>
  <si>
    <t>MalesW03000025Central Nervous System (including Brain)</t>
  </si>
  <si>
    <t>MalesW03000025Colorectal</t>
  </si>
  <si>
    <t>MalesW03000025Head and neck</t>
  </si>
  <si>
    <t>MalesW03000025Bladder</t>
  </si>
  <si>
    <t>MalesW03000025Hodgkin lymphoma</t>
  </si>
  <si>
    <t>MalesW03000025Kidney and unspecified urinary organs</t>
  </si>
  <si>
    <t>MalesW03000025Leukaemia - Chronic Lymphocytic</t>
  </si>
  <si>
    <t>MalesW03000025Liver</t>
  </si>
  <si>
    <t>MalesW03000025Lung</t>
  </si>
  <si>
    <t>MalesW03000025Malignant Melanoma</t>
  </si>
  <si>
    <t>MalesW03000025Multiple myeloma</t>
  </si>
  <si>
    <t>MalesW03000025Non-Hodgkin lymphoma</t>
  </si>
  <si>
    <t>MalesW03000025Oesophagus</t>
  </si>
  <si>
    <t>MalesW03000025Pancreas</t>
  </si>
  <si>
    <t>MalesW03000025Prostate</t>
  </si>
  <si>
    <t>MalesW03000025Stomach</t>
  </si>
  <si>
    <t>FemalesW03000026Central Nervous System (including Brain)</t>
  </si>
  <si>
    <t>FemalesW03000026Colorectal</t>
  </si>
  <si>
    <t>FemalesW03000026Head and neck</t>
  </si>
  <si>
    <t>FemalesW03000026Bladder</t>
  </si>
  <si>
    <t>FemalesW03000026Breast</t>
  </si>
  <si>
    <t>FemalesW03000026Cervix</t>
  </si>
  <si>
    <t>FemalesW03000026Hodgkin lymphoma</t>
  </si>
  <si>
    <t>FemalesW03000026Kidney and unspecified urinary organs</t>
  </si>
  <si>
    <t>FemalesW03000026Leukaemia - Acute Myeloid</t>
  </si>
  <si>
    <t>FemalesW03000026Leukaemia - Chronic Lymphocytic</t>
  </si>
  <si>
    <t>FemalesW03000026Lung</t>
  </si>
  <si>
    <t>FemalesW03000026Malignant Melanoma</t>
  </si>
  <si>
    <t>FemalesW03000026Multiple myeloma</t>
  </si>
  <si>
    <t>FemalesW03000026Non-Hodgkin lymphoma</t>
  </si>
  <si>
    <t>FemalesW03000026Oesophagus</t>
  </si>
  <si>
    <t>FemalesW03000026Ovary</t>
  </si>
  <si>
    <t>FemalesW03000026Pancreas</t>
  </si>
  <si>
    <t>FemalesW03000026Stomach</t>
  </si>
  <si>
    <t>FemalesW03000026Uterus</t>
  </si>
  <si>
    <t>MalesW03000026Central Nervous System (including Brain)</t>
  </si>
  <si>
    <t>MalesW03000026Colorectal</t>
  </si>
  <si>
    <t>MalesW03000026Head and neck</t>
  </si>
  <si>
    <t>MalesW03000026Bladder</t>
  </si>
  <si>
    <t>MalesW03000026Hodgkin lymphoma</t>
  </si>
  <si>
    <t>MalesW03000026Kidney and unspecified urinary organs</t>
  </si>
  <si>
    <t>MalesW03000026Leukaemia - Acute Myeloid</t>
  </si>
  <si>
    <t>MalesW03000026Leukaemia - Chronic Lymphocytic</t>
  </si>
  <si>
    <t>MalesW03000026Liver</t>
  </si>
  <si>
    <t>MalesW03000026Lung</t>
  </si>
  <si>
    <t>MalesW03000026Malignant Melanoma</t>
  </si>
  <si>
    <t>MalesW03000026Multiple myeloma</t>
  </si>
  <si>
    <t>MalesW03000026Non-Hodgkin lymphoma</t>
  </si>
  <si>
    <t>MalesW03000026Oesophagus</t>
  </si>
  <si>
    <t>MalesW03000026Pancreas</t>
  </si>
  <si>
    <t>MalesW03000026Prostate</t>
  </si>
  <si>
    <t>MalesW03000026Stomach</t>
  </si>
  <si>
    <t>FemalesW03000027Central Nervous System (including Brain)</t>
  </si>
  <si>
    <t>FemalesW03000027Colorectal</t>
  </si>
  <si>
    <t>FemalesW03000027Head and neck</t>
  </si>
  <si>
    <t>FemalesW03000027Bladder</t>
  </si>
  <si>
    <t>FemalesW03000027Breast</t>
  </si>
  <si>
    <t>FemalesW03000027Cervix</t>
  </si>
  <si>
    <t>FemalesW03000027Hodgkin lymphoma</t>
  </si>
  <si>
    <t>FemalesW03000027Kidney and unspecified urinary organs</t>
  </si>
  <si>
    <t>FemalesW03000027Leukaemia - Acute Myeloid</t>
  </si>
  <si>
    <t>FemalesW03000027Leukaemia - Chronic Lymphocytic</t>
  </si>
  <si>
    <t>FemalesW03000027Lung</t>
  </si>
  <si>
    <t>FemalesW03000027Malignant Melanoma</t>
  </si>
  <si>
    <t>FemalesW03000027Multiple myeloma</t>
  </si>
  <si>
    <t>FemalesW03000027Non-Hodgkin lymphoma</t>
  </si>
  <si>
    <t>FemalesW03000027Oesophagus</t>
  </si>
  <si>
    <t>FemalesW03000027Ovary</t>
  </si>
  <si>
    <t>FemalesW03000027Stomach</t>
  </si>
  <si>
    <t>FemalesW03000027Uterus</t>
  </si>
  <si>
    <t>MalesW03000027Central Nervous System (including Brain)</t>
  </si>
  <si>
    <t>MalesW03000027Colorectal</t>
  </si>
  <si>
    <t>MalesW03000027Head and neck</t>
  </si>
  <si>
    <t>MalesW03000027Bladder</t>
  </si>
  <si>
    <t>MalesW03000027Hodgkin lymphoma</t>
  </si>
  <si>
    <t>MalesW03000027Kidney and unspecified urinary organs</t>
  </si>
  <si>
    <t>MalesW03000027Leukaemia - Acute Myeloid</t>
  </si>
  <si>
    <t>MalesW03000027Leukaemia - Chronic Lymphocytic</t>
  </si>
  <si>
    <t>MalesW03000027Liver</t>
  </si>
  <si>
    <t>MalesW03000027Lung</t>
  </si>
  <si>
    <t>MalesW03000027Malignant Melanoma</t>
  </si>
  <si>
    <t>MalesW03000027Multiple myeloma</t>
  </si>
  <si>
    <t>MalesW03000027Non-Hodgkin lymphoma</t>
  </si>
  <si>
    <t>MalesW03000027Oesophagus</t>
  </si>
  <si>
    <t>MalesW03000027Pancreas</t>
  </si>
  <si>
    <t>MalesW03000027Prostate</t>
  </si>
  <si>
    <t>MalesW03000027Stomach</t>
  </si>
  <si>
    <t>FemalesW03000028Central Nervous System (including Brain)</t>
  </si>
  <si>
    <t>FemalesW03000028Colorectal</t>
  </si>
  <si>
    <t>FemalesW03000028Head and neck</t>
  </si>
  <si>
    <t>FemalesW03000028Bladder</t>
  </si>
  <si>
    <t>FemalesW03000028Breast</t>
  </si>
  <si>
    <t>FemalesW03000028Cervix</t>
  </si>
  <si>
    <t>FemalesW03000028Hodgkin lymphoma</t>
  </si>
  <si>
    <t>FemalesW03000028Kidney and unspecified urinary organs</t>
  </si>
  <si>
    <t>FemalesW03000028Leukaemia - Acute Myeloid</t>
  </si>
  <si>
    <t>FemalesW03000028Leukaemia - Chronic Lymphocytic</t>
  </si>
  <si>
    <t>FemalesW03000028Liver</t>
  </si>
  <si>
    <t>FemalesW03000028Lung</t>
  </si>
  <si>
    <t>FemalesW03000028Malignant Melanoma</t>
  </si>
  <si>
    <t>FemalesW03000028Multiple myeloma</t>
  </si>
  <si>
    <t>FemalesW03000028Non-Hodgkin lymphoma</t>
  </si>
  <si>
    <t>FemalesW03000028Oesophagus</t>
  </si>
  <si>
    <t>FemalesW03000028Ovary</t>
  </si>
  <si>
    <t>FemalesW03000028Pancreas</t>
  </si>
  <si>
    <t>FemalesW03000028Stomach</t>
  </si>
  <si>
    <t>FemalesW03000028Uterus</t>
  </si>
  <si>
    <t>MalesW03000028Central Nervous System (including Brain)</t>
  </si>
  <si>
    <t>MalesW03000028Colorectal</t>
  </si>
  <si>
    <t>MalesW03000028Head and neck</t>
  </si>
  <si>
    <t>MalesW03000028Bladder</t>
  </si>
  <si>
    <t>MalesW03000028Hodgkin lymphoma</t>
  </si>
  <si>
    <t>MalesW03000028Kidney and unspecified urinary organs</t>
  </si>
  <si>
    <t>MalesW03000028Leukaemia - Acute Myeloid</t>
  </si>
  <si>
    <t>MalesW03000028Leukaemia - Chronic Lymphocytic</t>
  </si>
  <si>
    <t>MalesW03000028Liver</t>
  </si>
  <si>
    <t>MalesW03000028Lung</t>
  </si>
  <si>
    <t>MalesW03000028Malignant Melanoma</t>
  </si>
  <si>
    <t>MalesW03000028Multiple myeloma</t>
  </si>
  <si>
    <t>MalesW03000028Non-Hodgkin lymphoma</t>
  </si>
  <si>
    <t>MalesW03000028Oesophagus</t>
  </si>
  <si>
    <t>MalesW03000028Prostate</t>
  </si>
  <si>
    <t>MalesW03000028Stomach</t>
  </si>
  <si>
    <t>FemalesW03000029Central Nervous System (including Brain)</t>
  </si>
  <si>
    <t>FemalesW03000029Colorectal</t>
  </si>
  <si>
    <t>FemalesW03000029Head and neck</t>
  </si>
  <si>
    <t>FemalesW03000029Bladder</t>
  </si>
  <si>
    <t>FemalesW03000029Breast</t>
  </si>
  <si>
    <t>FemalesW03000029Cervix</t>
  </si>
  <si>
    <t>FemalesW03000029Hodgkin lymphoma</t>
  </si>
  <si>
    <t>FemalesW03000029Kidney and unspecified urinary organs</t>
  </si>
  <si>
    <t>FemalesW03000029Leukaemia - Acute Myeloid</t>
  </si>
  <si>
    <t>FemalesW03000029Leukaemia - Chronic Lymphocytic</t>
  </si>
  <si>
    <t>FemalesW03000029Liver</t>
  </si>
  <si>
    <t>FemalesW03000029Lung</t>
  </si>
  <si>
    <t>FemalesW03000029Malignant Melanoma</t>
  </si>
  <si>
    <t>FemalesW03000029Multiple myeloma</t>
  </si>
  <si>
    <t>FemalesW03000029Non-Hodgkin lymphoma</t>
  </si>
  <si>
    <t>FemalesW03000029Oesophagus</t>
  </si>
  <si>
    <t>FemalesW03000029Ovary</t>
  </si>
  <si>
    <t>FemalesW03000029Pancreas</t>
  </si>
  <si>
    <t>FemalesW03000029Stomach</t>
  </si>
  <si>
    <t>FemalesW03000029Uterus</t>
  </si>
  <si>
    <t>MalesW03000029Central Nervous System (including Brain)</t>
  </si>
  <si>
    <t>MalesW03000029Colorectal</t>
  </si>
  <si>
    <t>MalesW03000029Head and neck</t>
  </si>
  <si>
    <t>MalesW03000029Bladder</t>
  </si>
  <si>
    <t>MalesW03000029Hodgkin lymphoma</t>
  </si>
  <si>
    <t>MalesW03000029Kidney and unspecified urinary organs</t>
  </si>
  <si>
    <t>MalesW03000029Leukaemia - Acute Myeloid</t>
  </si>
  <si>
    <t>MalesW03000029Leukaemia - Chronic Lymphocytic</t>
  </si>
  <si>
    <t>MalesW03000029Liver</t>
  </si>
  <si>
    <t>MalesW03000029Lung</t>
  </si>
  <si>
    <t>MalesW03000029Malignant Melanoma</t>
  </si>
  <si>
    <t>MalesW03000029Multiple myeloma</t>
  </si>
  <si>
    <t>MalesW03000029Non-Hodgkin lymphoma</t>
  </si>
  <si>
    <t>MalesW03000029Oesophagus</t>
  </si>
  <si>
    <t>MalesW03000029Prostate</t>
  </si>
  <si>
    <t>MalesW03000029Stomach</t>
  </si>
  <si>
    <t>FemalesW03000030Central Nervous System (including Brain)</t>
  </si>
  <si>
    <t>FemalesW03000030Colorectal</t>
  </si>
  <si>
    <t>FemalesW03000030Head and neck</t>
  </si>
  <si>
    <t>FemalesW03000030Bladder</t>
  </si>
  <si>
    <t>FemalesW03000030Breast</t>
  </si>
  <si>
    <t>FemalesW03000030Cervix</t>
  </si>
  <si>
    <t>FemalesW03000030Hodgkin lymphoma</t>
  </si>
  <si>
    <t>FemalesW03000030Kidney and unspecified urinary organs</t>
  </si>
  <si>
    <t>FemalesW03000030Leukaemia - Acute Myeloid</t>
  </si>
  <si>
    <t>FemalesW03000030Leukaemia - Chronic Lymphocytic</t>
  </si>
  <si>
    <t>FemalesW03000030Liver</t>
  </si>
  <si>
    <t>FemalesW03000030Lung</t>
  </si>
  <si>
    <t>FemalesW03000030Malignant Melanoma</t>
  </si>
  <si>
    <t>FemalesW03000030Multiple myeloma</t>
  </si>
  <si>
    <t>FemalesW03000030Non-Hodgkin lymphoma</t>
  </si>
  <si>
    <t>FemalesW03000030Oesophagus</t>
  </si>
  <si>
    <t>FemalesW03000030Ovary</t>
  </si>
  <si>
    <t>FemalesW03000030Pancreas</t>
  </si>
  <si>
    <t>FemalesW03000030Stomach</t>
  </si>
  <si>
    <t>FemalesW03000030Uterus</t>
  </si>
  <si>
    <t>MalesW03000030Central Nervous System (including Brain)</t>
  </si>
  <si>
    <t>MalesW03000030Colorectal</t>
  </si>
  <si>
    <t>MalesW03000030Head and neck</t>
  </si>
  <si>
    <t>MalesW03000030Bladder</t>
  </si>
  <si>
    <t>MalesW03000030Hodgkin lymphoma</t>
  </si>
  <si>
    <t>MalesW03000030Kidney and unspecified urinary organs</t>
  </si>
  <si>
    <t>MalesW03000030Leukaemia - Acute Myeloid</t>
  </si>
  <si>
    <t>MalesW03000030Leukaemia - Chronic Lymphocytic</t>
  </si>
  <si>
    <t>MalesW03000030Liver</t>
  </si>
  <si>
    <t>MalesW03000030Lung</t>
  </si>
  <si>
    <t>MalesW03000030Malignant Melanoma</t>
  </si>
  <si>
    <t>MalesW03000030Multiple myeloma</t>
  </si>
  <si>
    <t>MalesW03000030Non-Hodgkin lymphoma</t>
  </si>
  <si>
    <t>MalesW03000030Oesophagus</t>
  </si>
  <si>
    <t>MalesW03000030Pancreas</t>
  </si>
  <si>
    <t>MalesW03000030Prostate</t>
  </si>
  <si>
    <t>MalesW03000030Stomach</t>
  </si>
  <si>
    <t>FemalesW03000031Central Nervous System (including Brain)</t>
  </si>
  <si>
    <t>FemalesW03000031Colorectal</t>
  </si>
  <si>
    <t>FemalesW03000031Head and neck</t>
  </si>
  <si>
    <t>FemalesW03000031Bladder</t>
  </si>
  <si>
    <t>FemalesW03000031Breast</t>
  </si>
  <si>
    <t>FemalesW03000031Cervix</t>
  </si>
  <si>
    <t>FemalesW03000031Hodgkin lymphoma</t>
  </si>
  <si>
    <t>FemalesW03000031Kidney and unspecified urinary organs</t>
  </si>
  <si>
    <t>FemalesW03000031Leukaemia - Acute Myeloid</t>
  </si>
  <si>
    <t>FemalesW03000031Leukaemia - Chronic Lymphocytic</t>
  </si>
  <si>
    <t>FemalesW03000031Liver</t>
  </si>
  <si>
    <t>FemalesW03000031Lung</t>
  </si>
  <si>
    <t>FemalesW03000031Malignant Melanoma</t>
  </si>
  <si>
    <t>FemalesW03000031Multiple myeloma</t>
  </si>
  <si>
    <t>FemalesW03000031Non-Hodgkin lymphoma</t>
  </si>
  <si>
    <t>FemalesW03000031Oesophagus</t>
  </si>
  <si>
    <t>FemalesW03000031Ovary</t>
  </si>
  <si>
    <t>FemalesW03000031Pancreas</t>
  </si>
  <si>
    <t>FemalesW03000031Stomach</t>
  </si>
  <si>
    <t>FemalesW03000031Uterus</t>
  </si>
  <si>
    <t>MalesW03000031Central Nervous System (including Brain)</t>
  </si>
  <si>
    <t>MalesW03000031Colorectal</t>
  </si>
  <si>
    <t>MalesW03000031Head and neck</t>
  </si>
  <si>
    <t>MalesW03000031Bladder</t>
  </si>
  <si>
    <t>MalesW03000031Hodgkin lymphoma</t>
  </si>
  <si>
    <t>MalesW03000031Kidney and unspecified urinary organs</t>
  </si>
  <si>
    <t>MalesW03000031Leukaemia - Acute Myeloid</t>
  </si>
  <si>
    <t>MalesW03000031Leukaemia - Chronic Lymphocytic</t>
  </si>
  <si>
    <t>MalesW03000031Liver</t>
  </si>
  <si>
    <t>MalesW03000031Lung</t>
  </si>
  <si>
    <t>MalesW03000031Malignant Melanoma</t>
  </si>
  <si>
    <t>MalesW03000031Multiple myeloma</t>
  </si>
  <si>
    <t>MalesW03000031Non-Hodgkin lymphoma</t>
  </si>
  <si>
    <t>MalesW03000031Oesophagus</t>
  </si>
  <si>
    <t>MalesW03000031Pancreas</t>
  </si>
  <si>
    <t>MalesW03000031Prostate</t>
  </si>
  <si>
    <t>MalesW03000031Stomach</t>
  </si>
  <si>
    <t>FemalesW03000032Central Nervous System (including Brain)</t>
  </si>
  <si>
    <t>FemalesW03000032Colorectal</t>
  </si>
  <si>
    <t>FemalesW03000032Head and neck</t>
  </si>
  <si>
    <t>FemalesW03000032Bladder</t>
  </si>
  <si>
    <t>FemalesW03000032Breast</t>
  </si>
  <si>
    <t>FemalesW03000032Cervix</t>
  </si>
  <si>
    <t>FemalesW03000032Hodgkin lymphoma</t>
  </si>
  <si>
    <t>FemalesW03000032Kidney and unspecified urinary organs</t>
  </si>
  <si>
    <t>FemalesW03000032Leukaemia - Acute Myeloid</t>
  </si>
  <si>
    <t>FemalesW03000032Leukaemia - Chronic Lymphocytic</t>
  </si>
  <si>
    <t>FemalesW03000032Lung</t>
  </si>
  <si>
    <t>FemalesW03000032Malignant Melanoma</t>
  </si>
  <si>
    <t>FemalesW03000032Multiple myeloma</t>
  </si>
  <si>
    <t>FemalesW03000032Non-Hodgkin lymphoma</t>
  </si>
  <si>
    <t>FemalesW03000032Oesophagus</t>
  </si>
  <si>
    <t>FemalesW03000032Ovary</t>
  </si>
  <si>
    <t>FemalesW03000032Pancreas</t>
  </si>
  <si>
    <t>FemalesW03000032Stomach</t>
  </si>
  <si>
    <t>FemalesW03000032Uterus</t>
  </si>
  <si>
    <t>MalesW03000032Central Nervous System (including Brain)</t>
  </si>
  <si>
    <t>MalesW03000032Colorectal</t>
  </si>
  <si>
    <t>MalesW03000032Head and neck</t>
  </si>
  <si>
    <t>MalesW03000032Bladder</t>
  </si>
  <si>
    <t>MalesW03000032Hodgkin lymphoma</t>
  </si>
  <si>
    <t>MalesW03000032Kidney and unspecified urinary organs</t>
  </si>
  <si>
    <t>MalesW03000032Leukaemia - Acute Myeloid</t>
  </si>
  <si>
    <t>MalesW03000032Leukaemia - Chronic Lymphocytic</t>
  </si>
  <si>
    <t>MalesW03000032Liver</t>
  </si>
  <si>
    <t>MalesW03000032Lung</t>
  </si>
  <si>
    <t>MalesW03000032Malignant Melanoma</t>
  </si>
  <si>
    <t>MalesW03000032Multiple myeloma</t>
  </si>
  <si>
    <t>MalesW03000032Non-Hodgkin lymphoma</t>
  </si>
  <si>
    <t>MalesW03000032Oesophagus</t>
  </si>
  <si>
    <t>MalesW03000032Prostate</t>
  </si>
  <si>
    <t>MalesW03000032Stomach</t>
  </si>
  <si>
    <t>FemalesW03000033Central Nervous System (including Brain)</t>
  </si>
  <si>
    <t>FemalesW03000033Colorectal</t>
  </si>
  <si>
    <t>FemalesW03000033Head and neck</t>
  </si>
  <si>
    <t>FemalesW03000033Bladder</t>
  </si>
  <si>
    <t>FemalesW03000033Breast</t>
  </si>
  <si>
    <t>FemalesW03000033Cervix</t>
  </si>
  <si>
    <t>FemalesW03000033Hodgkin lymphoma</t>
  </si>
  <si>
    <t>FemalesW03000033Kidney and unspecified urinary organs</t>
  </si>
  <si>
    <t>FemalesW03000033Leukaemia - Acute Myeloid</t>
  </si>
  <si>
    <t>FemalesW03000033Leukaemia - Chronic Lymphocytic</t>
  </si>
  <si>
    <t>FemalesW03000033Liver</t>
  </si>
  <si>
    <t>FemalesW03000033Lung</t>
  </si>
  <si>
    <t>FemalesW03000033Malignant Melanoma</t>
  </si>
  <si>
    <t>FemalesW03000033Multiple myeloma</t>
  </si>
  <si>
    <t>FemalesW03000033Non-Hodgkin lymphoma</t>
  </si>
  <si>
    <t>FemalesW03000033Oesophagus</t>
  </si>
  <si>
    <t>FemalesW03000033Ovary</t>
  </si>
  <si>
    <t>FemalesW03000033Pancreas</t>
  </si>
  <si>
    <t>FemalesW03000033Stomach</t>
  </si>
  <si>
    <t>FemalesW03000033Uterus</t>
  </si>
  <si>
    <t>MalesW03000033Central Nervous System (including Brain)</t>
  </si>
  <si>
    <t>MalesW03000033Colorectal</t>
  </si>
  <si>
    <t>MalesW03000033Head and neck</t>
  </si>
  <si>
    <t>MalesW03000033Bladder</t>
  </si>
  <si>
    <t>MalesW03000033Hodgkin lymphoma</t>
  </si>
  <si>
    <t>MalesW03000033Kidney and unspecified urinary organs</t>
  </si>
  <si>
    <t>MalesW03000033Leukaemia - Chronic Lymphocytic</t>
  </si>
  <si>
    <t>MalesW03000033Lung</t>
  </si>
  <si>
    <t>MalesW03000033Malignant Melanoma</t>
  </si>
  <si>
    <t>MalesW03000033Multiple myeloma</t>
  </si>
  <si>
    <t>MalesW03000033Non-Hodgkin lymphoma</t>
  </si>
  <si>
    <t>MalesW03000033Oesophagus</t>
  </si>
  <si>
    <t>MalesW03000033Pancreas</t>
  </si>
  <si>
    <t>MalesW03000033Prostate</t>
  </si>
  <si>
    <t>MalesW03000033Stomach</t>
  </si>
  <si>
    <t>FemalesW03000034Central Nervous System (including Brain)</t>
  </si>
  <si>
    <t>FemalesW03000034Colorectal</t>
  </si>
  <si>
    <t>FemalesW03000034Head and neck</t>
  </si>
  <si>
    <t>FemalesW03000034Bladder</t>
  </si>
  <si>
    <t>FemalesW03000034Breast</t>
  </si>
  <si>
    <t>FemalesW03000034Cervix</t>
  </si>
  <si>
    <t>FemalesW03000034Hodgkin lymphoma</t>
  </si>
  <si>
    <t>FemalesW03000034Kidney and unspecified urinary organs</t>
  </si>
  <si>
    <t>FemalesW03000034Leukaemia - Acute Myeloid</t>
  </si>
  <si>
    <t>FemalesW03000034Liver</t>
  </si>
  <si>
    <t>FemalesW03000034Lung</t>
  </si>
  <si>
    <t>FemalesW03000034Malignant Melanoma</t>
  </si>
  <si>
    <t>FemalesW03000034Multiple myeloma</t>
  </si>
  <si>
    <t>FemalesW03000034Non-Hodgkin lymphoma</t>
  </si>
  <si>
    <t>FemalesW03000034Oesophagus</t>
  </si>
  <si>
    <t>FemalesW03000034Ovary</t>
  </si>
  <si>
    <t>FemalesW03000034Stomach</t>
  </si>
  <si>
    <t>FemalesW03000034Uterus</t>
  </si>
  <si>
    <t>MalesW03000034Central Nervous System (including Brain)</t>
  </si>
  <si>
    <t>MalesW03000034Colorectal</t>
  </si>
  <si>
    <t>MalesW03000034Head and neck</t>
  </si>
  <si>
    <t>MalesW03000034Bladder</t>
  </si>
  <si>
    <t>MalesW03000034Hodgkin lymphoma</t>
  </si>
  <si>
    <t>MalesW03000034Kidney and unspecified urinary organs</t>
  </si>
  <si>
    <t>MalesW03000034Leukaemia - Acute Myeloid</t>
  </si>
  <si>
    <t>MalesW03000034Leukaemia - Chronic Lymphocytic</t>
  </si>
  <si>
    <t>MalesW03000034Lung</t>
  </si>
  <si>
    <t>MalesW03000034Malignant Melanoma</t>
  </si>
  <si>
    <t>MalesW03000034Multiple myeloma</t>
  </si>
  <si>
    <t>MalesW03000034Non-Hodgkin lymphoma</t>
  </si>
  <si>
    <t>MalesW03000034Oesophagus</t>
  </si>
  <si>
    <t>MalesW03000034Pancreas</t>
  </si>
  <si>
    <t>MalesW03000034Prostate</t>
  </si>
  <si>
    <t>MalesW03000034Stomach</t>
  </si>
  <si>
    <t>FemalesW03000035Central Nervous System (including Brain)</t>
  </si>
  <si>
    <t>FemalesW03000035Colorectal</t>
  </si>
  <si>
    <t>FemalesW03000035Head and neck</t>
  </si>
  <si>
    <t>FemalesW03000035Bladder</t>
  </si>
  <si>
    <t>FemalesW03000035Breast</t>
  </si>
  <si>
    <t>FemalesW03000035Cervix</t>
  </si>
  <si>
    <t>FemalesW03000035Kidney and unspecified urinary organs</t>
  </si>
  <si>
    <t>FemalesW03000035Leukaemia - Acute Myeloid</t>
  </si>
  <si>
    <t>FemalesW03000035Leukaemia - Chronic Lymphocytic</t>
  </si>
  <si>
    <t>FemalesW03000035Lung</t>
  </si>
  <si>
    <t>FemalesW03000035Malignant Melanoma</t>
  </si>
  <si>
    <t>FemalesW03000035Multiple myeloma</t>
  </si>
  <si>
    <t>FemalesW03000035Non-Hodgkin lymphoma</t>
  </si>
  <si>
    <t>FemalesW03000035Oesophagus</t>
  </si>
  <si>
    <t>FemalesW03000035Ovary</t>
  </si>
  <si>
    <t>FemalesW03000035Pancreas</t>
  </si>
  <si>
    <t>FemalesW03000035Stomach</t>
  </si>
  <si>
    <t>FemalesW03000035Uterus</t>
  </si>
  <si>
    <t>MalesW03000035Central Nervous System (including Brain)</t>
  </si>
  <si>
    <t>MalesW03000035Colorectal</t>
  </si>
  <si>
    <t>MalesW03000035Head and neck</t>
  </si>
  <si>
    <t>MalesW03000035Bladder</t>
  </si>
  <si>
    <t>MalesW03000035Hodgkin lymphoma</t>
  </si>
  <si>
    <t>MalesW03000035Kidney and unspecified urinary organs</t>
  </si>
  <si>
    <t>MalesW03000035Leukaemia - Chronic Lymphocytic</t>
  </si>
  <si>
    <t>MalesW03000035Liver</t>
  </si>
  <si>
    <t>MalesW03000035Lung</t>
  </si>
  <si>
    <t>MalesW03000035Malignant Melanoma</t>
  </si>
  <si>
    <t>MalesW03000035Multiple myeloma</t>
  </si>
  <si>
    <t>MalesW03000035Non-Hodgkin lymphoma</t>
  </si>
  <si>
    <t>MalesW03000035Oesophagus</t>
  </si>
  <si>
    <t>MalesW03000035Pancreas</t>
  </si>
  <si>
    <t>MalesW03000035Prostate</t>
  </si>
  <si>
    <t>MalesW03000035Stomach</t>
  </si>
  <si>
    <t>FemalesW03000036Central Nervous System (including Brain)</t>
  </si>
  <si>
    <t>FemalesW03000036Colorectal</t>
  </si>
  <si>
    <t>FemalesW03000036Head and neck</t>
  </si>
  <si>
    <t>FemalesW03000036Bladder</t>
  </si>
  <si>
    <t>FemalesW03000036Breast</t>
  </si>
  <si>
    <t>FemalesW03000036Cervix</t>
  </si>
  <si>
    <t>FemalesW03000036Hodgkin lymphoma</t>
  </si>
  <si>
    <t>FemalesW03000036Kidney and unspecified urinary organs</t>
  </si>
  <si>
    <t>FemalesW03000036Leukaemia - Acute Myeloid</t>
  </si>
  <si>
    <t>FemalesW03000036Leukaemia - Chronic Lymphocytic</t>
  </si>
  <si>
    <t>FemalesW03000036Lung</t>
  </si>
  <si>
    <t>FemalesW03000036Malignant Melanoma</t>
  </si>
  <si>
    <t>FemalesW03000036Multiple myeloma</t>
  </si>
  <si>
    <t>FemalesW03000036Non-Hodgkin lymphoma</t>
  </si>
  <si>
    <t>FemalesW03000036Oesophagus</t>
  </si>
  <si>
    <t>FemalesW03000036Ovary</t>
  </si>
  <si>
    <t>FemalesW03000036Stomach</t>
  </si>
  <si>
    <t>FemalesW03000036Uterus</t>
  </si>
  <si>
    <t>MalesW03000036Central Nervous System (including Brain)</t>
  </si>
  <si>
    <t>MalesW03000036Colorectal</t>
  </si>
  <si>
    <t>MalesW03000036Head and neck</t>
  </si>
  <si>
    <t>MalesW03000036Bladder</t>
  </si>
  <si>
    <t>MalesW03000036Hodgkin lymphoma</t>
  </si>
  <si>
    <t>MalesW03000036Kidney and unspecified urinary organs</t>
  </si>
  <si>
    <t>MalesW03000036Leukaemia - Acute Myeloid</t>
  </si>
  <si>
    <t>MalesW03000036Leukaemia - Chronic Lymphocytic</t>
  </si>
  <si>
    <t>MalesW03000036Liver</t>
  </si>
  <si>
    <t>MalesW03000036Lung</t>
  </si>
  <si>
    <t>MalesW03000036Malignant Melanoma</t>
  </si>
  <si>
    <t>MalesW03000036Multiple myeloma</t>
  </si>
  <si>
    <t>MalesW03000036Non-Hodgkin lymphoma</t>
  </si>
  <si>
    <t>MalesW03000036Oesophagus</t>
  </si>
  <si>
    <t>MalesW03000036Pancreas</t>
  </si>
  <si>
    <t>MalesW03000036Prostate</t>
  </si>
  <si>
    <t>MalesW03000036Stomach</t>
  </si>
  <si>
    <t>FemalesW03000037Central Nervous System (including Brain)</t>
  </si>
  <si>
    <t>FemalesW03000037Colorectal</t>
  </si>
  <si>
    <t>FemalesW03000037Head and neck</t>
  </si>
  <si>
    <t>FemalesW03000037Bladder</t>
  </si>
  <si>
    <t>FemalesW03000037Breast</t>
  </si>
  <si>
    <t>FemalesW03000037Cervix</t>
  </si>
  <si>
    <t>FemalesW03000037Hodgkin lymphoma</t>
  </si>
  <si>
    <t>FemalesW03000037Kidney and unspecified urinary organs</t>
  </si>
  <si>
    <t>FemalesW03000037Leukaemia - Chronic Lymphocytic</t>
  </si>
  <si>
    <t>FemalesW03000037Liver</t>
  </si>
  <si>
    <t>FemalesW03000037Lung</t>
  </si>
  <si>
    <t>FemalesW03000037Malignant Melanoma</t>
  </si>
  <si>
    <t>FemalesW03000037Multiple myeloma</t>
  </si>
  <si>
    <t>FemalesW03000037Non-Hodgkin lymphoma</t>
  </si>
  <si>
    <t>FemalesW03000037Ovary</t>
  </si>
  <si>
    <t>FemalesW03000037Stomach</t>
  </si>
  <si>
    <t>FemalesW03000037Uterus</t>
  </si>
  <si>
    <t>MalesW03000037Central Nervous System (including Brain)</t>
  </si>
  <si>
    <t>MalesW03000037Colorectal</t>
  </si>
  <si>
    <t>MalesW03000037Head and neck</t>
  </si>
  <si>
    <t>MalesW03000037Bladder</t>
  </si>
  <si>
    <t>MalesW03000037Hodgkin lymphoma</t>
  </si>
  <si>
    <t>MalesW03000037Kidney and unspecified urinary organs</t>
  </si>
  <si>
    <t>MalesW03000037Leukaemia - Acute Myeloid</t>
  </si>
  <si>
    <t>MalesW03000037Leukaemia - Chronic Lymphocytic</t>
  </si>
  <si>
    <t>MalesW03000037Liver</t>
  </si>
  <si>
    <t>MalesW03000037Lung</t>
  </si>
  <si>
    <t>MalesW03000037Malignant Melanoma</t>
  </si>
  <si>
    <t>MalesW03000037Multiple myeloma</t>
  </si>
  <si>
    <t>MalesW03000037Non-Hodgkin lymphoma</t>
  </si>
  <si>
    <t>MalesW03000037Oesophagus</t>
  </si>
  <si>
    <t>MalesW03000037Prostate</t>
  </si>
  <si>
    <t>MalesW03000037Stomach</t>
  </si>
  <si>
    <t>FemalesW03000038Central Nervous System (including Brain)</t>
  </si>
  <si>
    <t>FemalesW03000038Colorectal</t>
  </si>
  <si>
    <t>FemalesW03000038Head and neck</t>
  </si>
  <si>
    <t>FemalesW03000038Bladder</t>
  </si>
  <si>
    <t>FemalesW03000038Breast</t>
  </si>
  <si>
    <t>FemalesW03000038Cervix</t>
  </si>
  <si>
    <t>FemalesW03000038Hodgkin lymphoma</t>
  </si>
  <si>
    <t>FemalesW03000038Kidney and unspecified urinary organs</t>
  </si>
  <si>
    <t>FemalesW03000038Leukaemia - Acute Myeloid</t>
  </si>
  <si>
    <t>FemalesW03000038Leukaemia - Chronic Lymphocytic</t>
  </si>
  <si>
    <t>FemalesW03000038Liver</t>
  </si>
  <si>
    <t>FemalesW03000038Lung</t>
  </si>
  <si>
    <t>FemalesW03000038Malignant Melanoma</t>
  </si>
  <si>
    <t>FemalesW03000038Multiple myeloma</t>
  </si>
  <si>
    <t>FemalesW03000038Non-Hodgkin lymphoma</t>
  </si>
  <si>
    <t>FemalesW03000038Oesophagus</t>
  </si>
  <si>
    <t>FemalesW03000038Ovary</t>
  </si>
  <si>
    <t>FemalesW03000038Pancreas</t>
  </si>
  <si>
    <t>FemalesW03000038Stomach</t>
  </si>
  <si>
    <t>FemalesW03000038Uterus</t>
  </si>
  <si>
    <t>MalesW03000038Central Nervous System (including Brain)</t>
  </si>
  <si>
    <t>MalesW03000038Colorectal</t>
  </si>
  <si>
    <t>MalesW03000038Head and neck</t>
  </si>
  <si>
    <t>MalesW03000038Bladder</t>
  </si>
  <si>
    <t>MalesW03000038Hodgkin lymphoma</t>
  </si>
  <si>
    <t>MalesW03000038Kidney and unspecified urinary organs</t>
  </si>
  <si>
    <t>MalesW03000038Leukaemia - Acute Myeloid</t>
  </si>
  <si>
    <t>MalesW03000038Leukaemia - Chronic Lymphocytic</t>
  </si>
  <si>
    <t>MalesW03000038Lung</t>
  </si>
  <si>
    <t>MalesW03000038Malignant Melanoma</t>
  </si>
  <si>
    <t>MalesW03000038Multiple myeloma</t>
  </si>
  <si>
    <t>MalesW03000038Non-Hodgkin lymphoma</t>
  </si>
  <si>
    <t>MalesW03000038Oesophagus</t>
  </si>
  <si>
    <t>MalesW03000038Pancreas</t>
  </si>
  <si>
    <t>MalesW03000038Prostate</t>
  </si>
  <si>
    <t>MalesW03000038Stomach</t>
  </si>
  <si>
    <t>FemalesW03000039Central Nervous System (including Brain)</t>
  </si>
  <si>
    <t>FemalesW03000039Colorectal</t>
  </si>
  <si>
    <t>FemalesW03000039Head and neck</t>
  </si>
  <si>
    <t>FemalesW03000039Bladder</t>
  </si>
  <si>
    <t>FemalesW03000039Breast</t>
  </si>
  <si>
    <t>FemalesW03000039Cervix</t>
  </si>
  <si>
    <t>FemalesW03000039Hodgkin lymphoma</t>
  </si>
  <si>
    <t>FemalesW03000039Kidney and unspecified urinary organs</t>
  </si>
  <si>
    <t>FemalesW03000039Leukaemia - Acute Myeloid</t>
  </si>
  <si>
    <t>FemalesW03000039Leukaemia - Chronic Lymphocytic</t>
  </si>
  <si>
    <t>FemalesW03000039Liver</t>
  </si>
  <si>
    <t>FemalesW03000039Lung</t>
  </si>
  <si>
    <t>FemalesW03000039Malignant Melanoma</t>
  </si>
  <si>
    <t>FemalesW03000039Multiple myeloma</t>
  </si>
  <si>
    <t>FemalesW03000039Non-Hodgkin lymphoma</t>
  </si>
  <si>
    <t>FemalesW03000039Oesophagus</t>
  </si>
  <si>
    <t>FemalesW03000039Ovary</t>
  </si>
  <si>
    <t>FemalesW03000039Pancreas</t>
  </si>
  <si>
    <t>FemalesW03000039Stomach</t>
  </si>
  <si>
    <t>FemalesW03000039Uterus</t>
  </si>
  <si>
    <t>MalesW03000039Central Nervous System (including Brain)</t>
  </si>
  <si>
    <t>MalesW03000039Colorectal</t>
  </si>
  <si>
    <t>MalesW03000039Head and neck</t>
  </si>
  <si>
    <t>MalesW03000039Bladder</t>
  </si>
  <si>
    <t>MalesW03000039Hodgkin lymphoma</t>
  </si>
  <si>
    <t>MalesW03000039Kidney and unspecified urinary organs</t>
  </si>
  <si>
    <t>MalesW03000039Leukaemia - Acute Myeloid</t>
  </si>
  <si>
    <t>MalesW03000039Leukaemia - Chronic Lymphocytic</t>
  </si>
  <si>
    <t>MalesW03000039Liver</t>
  </si>
  <si>
    <t>MalesW03000039Lung</t>
  </si>
  <si>
    <t>MalesW03000039Malignant Melanoma</t>
  </si>
  <si>
    <t>MalesW03000039Multiple myeloma</t>
  </si>
  <si>
    <t>MalesW03000039Non-Hodgkin lymphoma</t>
  </si>
  <si>
    <t>MalesW03000039Oesophagus</t>
  </si>
  <si>
    <t>MalesW03000039Pancreas</t>
  </si>
  <si>
    <t>MalesW03000039Prostate</t>
  </si>
  <si>
    <t>MalesW03000039Stomach</t>
  </si>
  <si>
    <t>FemalesW03000040Central Nervous System (including Brain)</t>
  </si>
  <si>
    <t>FemalesW03000040Colorectal</t>
  </si>
  <si>
    <t>FemalesW03000040Head and neck</t>
  </si>
  <si>
    <t>FemalesW03000040Bladder</t>
  </si>
  <si>
    <t>FemalesW03000040Breast</t>
  </si>
  <si>
    <t>FemalesW03000040Cervix</t>
  </si>
  <si>
    <t>FemalesW03000040Hodgkin lymphoma</t>
  </si>
  <si>
    <t>FemalesW03000040Kidney and unspecified urinary organs</t>
  </si>
  <si>
    <t>FemalesW03000040Leukaemia - Acute Myeloid</t>
  </si>
  <si>
    <t>FemalesW03000040Leukaemia - Chronic Lymphocytic</t>
  </si>
  <si>
    <t>FemalesW03000040Lung</t>
  </si>
  <si>
    <t>FemalesW03000040Malignant Melanoma</t>
  </si>
  <si>
    <t>FemalesW03000040Multiple myeloma</t>
  </si>
  <si>
    <t>FemalesW03000040Non-Hodgkin lymphoma</t>
  </si>
  <si>
    <t>FemalesW03000040Oesophagus</t>
  </si>
  <si>
    <t>FemalesW03000040Ovary</t>
  </si>
  <si>
    <t>FemalesW03000040Pancreas</t>
  </si>
  <si>
    <t>FemalesW03000040Stomach</t>
  </si>
  <si>
    <t>FemalesW03000040Uterus</t>
  </si>
  <si>
    <t>MalesW03000040Central Nervous System (including Brain)</t>
  </si>
  <si>
    <t>MalesW03000040Colorectal</t>
  </si>
  <si>
    <t>MalesW03000040Head and neck</t>
  </si>
  <si>
    <t>MalesW03000040Bladder</t>
  </si>
  <si>
    <t>MalesW03000040Hodgkin lymphoma</t>
  </si>
  <si>
    <t>MalesW03000040Kidney and unspecified urinary organs</t>
  </si>
  <si>
    <t>MalesW03000040Leukaemia - Chronic Lymphocytic</t>
  </si>
  <si>
    <t>MalesW03000040Lung</t>
  </si>
  <si>
    <t>MalesW03000040Malignant Melanoma</t>
  </si>
  <si>
    <t>MalesW03000040Multiple myeloma</t>
  </si>
  <si>
    <t>MalesW03000040Non-Hodgkin lymphoma</t>
  </si>
  <si>
    <t>MalesW03000040Oesophagus</t>
  </si>
  <si>
    <t>MalesW03000040Pancreas</t>
  </si>
  <si>
    <t>MalesW03000040Prostate</t>
  </si>
  <si>
    <t>MalesW03000040Stomach</t>
  </si>
  <si>
    <t>FemalesW03000041Central Nervous System (including Brain)</t>
  </si>
  <si>
    <t>FemalesW03000041Colorectal</t>
  </si>
  <si>
    <t>FemalesW03000041Head and neck</t>
  </si>
  <si>
    <t>FemalesW03000041Bladder</t>
  </si>
  <si>
    <t>FemalesW03000041Breast</t>
  </si>
  <si>
    <t>FemalesW03000041Cervix</t>
  </si>
  <si>
    <t>FemalesW03000041Hodgkin lymphoma</t>
  </si>
  <si>
    <t>FemalesW03000041Kidney and unspecified urinary organs</t>
  </si>
  <si>
    <t>FemalesW03000041Leukaemia - Chronic Lymphocytic</t>
  </si>
  <si>
    <t>FemalesW03000041Liver</t>
  </si>
  <si>
    <t>FemalesW03000041Lung</t>
  </si>
  <si>
    <t>FemalesW03000041Malignant Melanoma</t>
  </si>
  <si>
    <t>FemalesW03000041Multiple myeloma</t>
  </si>
  <si>
    <t>FemalesW03000041Non-Hodgkin lymphoma</t>
  </si>
  <si>
    <t>FemalesW03000041Oesophagus</t>
  </si>
  <si>
    <t>FemalesW03000041Ovary</t>
  </si>
  <si>
    <t>FemalesW03000041Pancreas</t>
  </si>
  <si>
    <t>FemalesW03000041Stomach</t>
  </si>
  <si>
    <t>FemalesW03000041Uterus</t>
  </si>
  <si>
    <t>MalesW03000041Central Nervous System (including Brain)</t>
  </si>
  <si>
    <t>MalesW03000041Colorectal</t>
  </si>
  <si>
    <t>MalesW03000041Head and neck</t>
  </si>
  <si>
    <t>MalesW03000041Bladder</t>
  </si>
  <si>
    <t>MalesW03000041Hodgkin lymphoma</t>
  </si>
  <si>
    <t>MalesW03000041Kidney and unspecified urinary organs</t>
  </si>
  <si>
    <t>MalesW03000041Leukaemia - Acute Myeloid</t>
  </si>
  <si>
    <t>MalesW03000041Leukaemia - Chronic Lymphocytic</t>
  </si>
  <si>
    <t>MalesW03000041Liver</t>
  </si>
  <si>
    <t>MalesW03000041Lung</t>
  </si>
  <si>
    <t>MalesW03000041Malignant Melanoma</t>
  </si>
  <si>
    <t>MalesW03000041Multiple myeloma</t>
  </si>
  <si>
    <t>MalesW03000041Non-Hodgkin lymphoma</t>
  </si>
  <si>
    <t>MalesW03000041Oesophagus</t>
  </si>
  <si>
    <t>MalesW03000041Pancreas</t>
  </si>
  <si>
    <t>MalesW03000041Prostate</t>
  </si>
  <si>
    <t>MalesW03000041Stomach</t>
  </si>
  <si>
    <t>FemalesW03000042Central Nervous System (including Brain)</t>
  </si>
  <si>
    <t>FemalesW03000042Colorectal</t>
  </si>
  <si>
    <t>FemalesW03000042Head and neck</t>
  </si>
  <si>
    <t>FemalesW03000042Bladder</t>
  </si>
  <si>
    <t>FemalesW03000042Breast</t>
  </si>
  <si>
    <t>FemalesW03000042Cervix</t>
  </si>
  <si>
    <t>FemalesW03000042Hodgkin lymphoma</t>
  </si>
  <si>
    <t>FemalesW03000042Kidney and unspecified urinary organs</t>
  </si>
  <si>
    <t>FemalesW03000042Leukaemia - Acute Myeloid</t>
  </si>
  <si>
    <t>FemalesW03000042Leukaemia - Chronic Lymphocytic</t>
  </si>
  <si>
    <t>FemalesW03000042Lung</t>
  </si>
  <si>
    <t>FemalesW03000042Malignant Melanoma</t>
  </si>
  <si>
    <t>FemalesW03000042Multiple myeloma</t>
  </si>
  <si>
    <t>FemalesW03000042Non-Hodgkin lymphoma</t>
  </si>
  <si>
    <t>FemalesW03000042Oesophagus</t>
  </si>
  <si>
    <t>FemalesW03000042Ovary</t>
  </si>
  <si>
    <t>FemalesW03000042Pancreas</t>
  </si>
  <si>
    <t>FemalesW03000042Stomach</t>
  </si>
  <si>
    <t>FemalesW03000042Uterus</t>
  </si>
  <si>
    <t>MalesW03000042Central Nervous System (including Brain)</t>
  </si>
  <si>
    <t>MalesW03000042Colorectal</t>
  </si>
  <si>
    <t>MalesW03000042Head and neck</t>
  </si>
  <si>
    <t>MalesW03000042Bladder</t>
  </si>
  <si>
    <t>MalesW03000042Hodgkin lymphoma</t>
  </si>
  <si>
    <t>MalesW03000042Kidney and unspecified urinary organs</t>
  </si>
  <si>
    <t>MalesW03000042Leukaemia - Chronic Lymphocytic</t>
  </si>
  <si>
    <t>MalesW03000042Liver</t>
  </si>
  <si>
    <t>MalesW03000042Lung</t>
  </si>
  <si>
    <t>MalesW03000042Malignant Melanoma</t>
  </si>
  <si>
    <t>MalesW03000042Multiple myeloma</t>
  </si>
  <si>
    <t>MalesW03000042Non-Hodgkin lymphoma</t>
  </si>
  <si>
    <t>MalesW03000042Oesophagus</t>
  </si>
  <si>
    <t>MalesW03000042Pancreas</t>
  </si>
  <si>
    <t>MalesW03000042Prostate</t>
  </si>
  <si>
    <t>MalesW03000042Stomach</t>
  </si>
  <si>
    <t>FemalesW03000043Central Nervous System (including Brain)</t>
  </si>
  <si>
    <t>FemalesW03000043Colorectal</t>
  </si>
  <si>
    <t>FemalesW03000043Head and neck</t>
  </si>
  <si>
    <t>FemalesW03000043Bladder</t>
  </si>
  <si>
    <t>FemalesW03000043Breast</t>
  </si>
  <si>
    <t>FemalesW03000043Cervix</t>
  </si>
  <si>
    <t>FemalesW03000043Hodgkin lymphoma</t>
  </si>
  <si>
    <t>FemalesW03000043Kidney and unspecified urinary organs</t>
  </si>
  <si>
    <t>FemalesW03000043Leukaemia - Acute Myeloid</t>
  </si>
  <si>
    <t>FemalesW03000043Leukaemia - Chronic Lymphocytic</t>
  </si>
  <si>
    <t>FemalesW03000043Liver</t>
  </si>
  <si>
    <t>FemalesW03000043Lung</t>
  </si>
  <si>
    <t>FemalesW03000043Malignant Melanoma</t>
  </si>
  <si>
    <t>FemalesW03000043Multiple myeloma</t>
  </si>
  <si>
    <t>FemalesW03000043Non-Hodgkin lymphoma</t>
  </si>
  <si>
    <t>FemalesW03000043Oesophagus</t>
  </si>
  <si>
    <t>FemalesW03000043Ovary</t>
  </si>
  <si>
    <t>FemalesW03000043Pancreas</t>
  </si>
  <si>
    <t>FemalesW03000043Stomach</t>
  </si>
  <si>
    <t>FemalesW03000043Uterus</t>
  </si>
  <si>
    <t>MalesW03000043Central Nervous System (including Brain)</t>
  </si>
  <si>
    <t>MalesW03000043Colorectal</t>
  </si>
  <si>
    <t>MalesW03000043Head and neck</t>
  </si>
  <si>
    <t>MalesW03000043Bladder</t>
  </si>
  <si>
    <t>MalesW03000043Hodgkin lymphoma</t>
  </si>
  <si>
    <t>MalesW03000043Kidney and unspecified urinary organs</t>
  </si>
  <si>
    <t>MalesW03000043Leukaemia - Acute Myeloid</t>
  </si>
  <si>
    <t>MalesW03000043Leukaemia - Chronic Lymphocytic</t>
  </si>
  <si>
    <t>MalesW03000043Liver</t>
  </si>
  <si>
    <t>MalesW03000043Lung</t>
  </si>
  <si>
    <t>MalesW03000043Malignant Melanoma</t>
  </si>
  <si>
    <t>MalesW03000043Multiple myeloma</t>
  </si>
  <si>
    <t>MalesW03000043Non-Hodgkin lymphoma</t>
  </si>
  <si>
    <t>MalesW03000043Oesophagus</t>
  </si>
  <si>
    <t>MalesW03000043Pancreas</t>
  </si>
  <si>
    <t>MalesW03000043Prostate</t>
  </si>
  <si>
    <t>MalesW03000043Stomach</t>
  </si>
  <si>
    <t>FemalesW03000044Central Nervous System (including Brain)</t>
  </si>
  <si>
    <t>FemalesW03000044Colorectal</t>
  </si>
  <si>
    <t>FemalesW03000044Head and neck</t>
  </si>
  <si>
    <t>FemalesW03000044Bladder</t>
  </si>
  <si>
    <t>FemalesW03000044Breast</t>
  </si>
  <si>
    <t>FemalesW03000044Cervix</t>
  </si>
  <si>
    <t>FemalesW03000044Hodgkin lymphoma</t>
  </si>
  <si>
    <t>FemalesW03000044Kidney and unspecified urinary organs</t>
  </si>
  <si>
    <t>FemalesW03000044Leukaemia - Acute Myeloid</t>
  </si>
  <si>
    <t>FemalesW03000044Leukaemia - Chronic Lymphocytic</t>
  </si>
  <si>
    <t>FemalesW03000044Lung</t>
  </si>
  <si>
    <t>FemalesW03000044Malignant Melanoma</t>
  </si>
  <si>
    <t>FemalesW03000044Multiple myeloma</t>
  </si>
  <si>
    <t>FemalesW03000044Non-Hodgkin lymphoma</t>
  </si>
  <si>
    <t>FemalesW03000044Oesophagus</t>
  </si>
  <si>
    <t>FemalesW03000044Ovary</t>
  </si>
  <si>
    <t>FemalesW03000044Pancreas</t>
  </si>
  <si>
    <t>FemalesW03000044Stomach</t>
  </si>
  <si>
    <t>FemalesW03000044Uterus</t>
  </si>
  <si>
    <t>MalesW03000044Central Nervous System (including Brain)</t>
  </si>
  <si>
    <t>MalesW03000044Colorectal</t>
  </si>
  <si>
    <t>MalesW03000044Head and neck</t>
  </si>
  <si>
    <t>MalesW03000044Bladder</t>
  </si>
  <si>
    <t>MalesW03000044Hodgkin lymphoma</t>
  </si>
  <si>
    <t>MalesW03000044Kidney and unspecified urinary organs</t>
  </si>
  <si>
    <t>MalesW03000044Leukaemia - Acute Myeloid</t>
  </si>
  <si>
    <t>MalesW03000044Leukaemia - Chronic Lymphocytic</t>
  </si>
  <si>
    <t>MalesW03000044Liver</t>
  </si>
  <si>
    <t>MalesW03000044Lung</t>
  </si>
  <si>
    <t>MalesW03000044Malignant Melanoma</t>
  </si>
  <si>
    <t>MalesW03000044Multiple myeloma</t>
  </si>
  <si>
    <t>MalesW03000044Non-Hodgkin lymphoma</t>
  </si>
  <si>
    <t>MalesW03000044Oesophagus</t>
  </si>
  <si>
    <t>MalesW03000044Prostate</t>
  </si>
  <si>
    <t>MalesW03000044Stomach</t>
  </si>
  <si>
    <t>FemalesW03000045Central Nervous System (including Brain)</t>
  </si>
  <si>
    <t>FemalesW03000045Colorectal</t>
  </si>
  <si>
    <t>FemalesW03000045Head and neck</t>
  </si>
  <si>
    <t>FemalesW03000045Bladder</t>
  </si>
  <si>
    <t>FemalesW03000045Breast</t>
  </si>
  <si>
    <t>FemalesW03000045Cervix</t>
  </si>
  <si>
    <t>FemalesW03000045Hodgkin lymphoma</t>
  </si>
  <si>
    <t>FemalesW03000045Kidney and unspecified urinary organs</t>
  </si>
  <si>
    <t>FemalesW03000045Leukaemia - Acute Myeloid</t>
  </si>
  <si>
    <t>FemalesW03000045Leukaemia - Chronic Lymphocytic</t>
  </si>
  <si>
    <t>FemalesW03000045Liver</t>
  </si>
  <si>
    <t>FemalesW03000045Lung</t>
  </si>
  <si>
    <t>FemalesW03000045Malignant Melanoma</t>
  </si>
  <si>
    <t>FemalesW03000045Multiple myeloma</t>
  </si>
  <si>
    <t>FemalesW03000045Non-Hodgkin lymphoma</t>
  </si>
  <si>
    <t>FemalesW03000045Oesophagus</t>
  </si>
  <si>
    <t>FemalesW03000045Ovary</t>
  </si>
  <si>
    <t>FemalesW03000045Pancreas</t>
  </si>
  <si>
    <t>FemalesW03000045Stomach</t>
  </si>
  <si>
    <t>FemalesW03000045Uterus</t>
  </si>
  <si>
    <t>MalesW03000045Central Nervous System (including Brain)</t>
  </si>
  <si>
    <t>MalesW03000045Colorectal</t>
  </si>
  <si>
    <t>MalesW03000045Head and neck</t>
  </si>
  <si>
    <t>MalesW03000045Bladder</t>
  </si>
  <si>
    <t>MalesW03000045Hodgkin lymphoma</t>
  </si>
  <si>
    <t>MalesW03000045Kidney and unspecified urinary organs</t>
  </si>
  <si>
    <t>MalesW03000045Leukaemia - Acute Myeloid</t>
  </si>
  <si>
    <t>MalesW03000045Leukaemia - Chronic Lymphocytic</t>
  </si>
  <si>
    <t>MalesW03000045Liver</t>
  </si>
  <si>
    <t>MalesW03000045Lung</t>
  </si>
  <si>
    <t>MalesW03000045Malignant Melanoma</t>
  </si>
  <si>
    <t>MalesW03000045Multiple myeloma</t>
  </si>
  <si>
    <t>MalesW03000045Non-Hodgkin lymphoma</t>
  </si>
  <si>
    <t>MalesW03000045Oesophagus</t>
  </si>
  <si>
    <t>MalesW03000045Pancreas</t>
  </si>
  <si>
    <t>MalesW03000045Prostate</t>
  </si>
  <si>
    <t>MalesW03000045Stomach</t>
  </si>
  <si>
    <t>FemalesW03000046Central Nervous System (including Brain)</t>
  </si>
  <si>
    <t>FemalesW03000046Colorectal</t>
  </si>
  <si>
    <t>FemalesW03000046Head and neck</t>
  </si>
  <si>
    <t>FemalesW03000046Bladder</t>
  </si>
  <si>
    <t>FemalesW03000046Breast</t>
  </si>
  <si>
    <t>FemalesW03000046Cervix</t>
  </si>
  <si>
    <t>FemalesW03000046Hodgkin lymphoma</t>
  </si>
  <si>
    <t>FemalesW03000046Kidney and unspecified urinary organs</t>
  </si>
  <si>
    <t>FemalesW03000046Leukaemia - Chronic Lymphocytic</t>
  </si>
  <si>
    <t>FemalesW03000046Liver</t>
  </si>
  <si>
    <t>FemalesW03000046Lung</t>
  </si>
  <si>
    <t>FemalesW03000046Malignant Melanoma</t>
  </si>
  <si>
    <t>FemalesW03000046Multiple myeloma</t>
  </si>
  <si>
    <t>FemalesW03000046Non-Hodgkin lymphoma</t>
  </si>
  <si>
    <t>FemalesW03000046Oesophagus</t>
  </si>
  <si>
    <t>FemalesW03000046Ovary</t>
  </si>
  <si>
    <t>FemalesW03000046Pancreas</t>
  </si>
  <si>
    <t>FemalesW03000046Stomach</t>
  </si>
  <si>
    <t>FemalesW03000046Uterus</t>
  </si>
  <si>
    <t>MalesW03000046Central Nervous System (including Brain)</t>
  </si>
  <si>
    <t>MalesW03000046Colorectal</t>
  </si>
  <si>
    <t>MalesW03000046Head and neck</t>
  </si>
  <si>
    <t>MalesW03000046Bladder</t>
  </si>
  <si>
    <t>MalesW03000046Hodgkin lymphoma</t>
  </si>
  <si>
    <t>MalesW03000046Kidney and unspecified urinary organs</t>
  </si>
  <si>
    <t>MalesW03000046Leukaemia - Acute Myeloid</t>
  </si>
  <si>
    <t>MalesW03000046Leukaemia - Chronic Lymphocytic</t>
  </si>
  <si>
    <t>MalesW03000046Liver</t>
  </si>
  <si>
    <t>MalesW03000046Lung</t>
  </si>
  <si>
    <t>MalesW03000046Malignant Melanoma</t>
  </si>
  <si>
    <t>MalesW03000046Multiple myeloma</t>
  </si>
  <si>
    <t>MalesW03000046Non-Hodgkin lymphoma</t>
  </si>
  <si>
    <t>MalesW03000046Oesophagus</t>
  </si>
  <si>
    <t>MalesW03000046Pancreas</t>
  </si>
  <si>
    <t>MalesW03000046Prostate</t>
  </si>
  <si>
    <t>MalesW03000046Stomach</t>
  </si>
  <si>
    <t>FemalesW03000047Central Nervous System (including Brain)</t>
  </si>
  <si>
    <t>FemalesW03000047Colorectal</t>
  </si>
  <si>
    <t>FemalesW03000047Head and neck</t>
  </si>
  <si>
    <t>FemalesW03000047Bladder</t>
  </si>
  <si>
    <t>FemalesW03000047Breast</t>
  </si>
  <si>
    <t>FemalesW03000047Cervix</t>
  </si>
  <si>
    <t>FemalesW03000047Hodgkin lymphoma</t>
  </si>
  <si>
    <t>FemalesW03000047Kidney and unspecified urinary organs</t>
  </si>
  <si>
    <t>FemalesW03000047Leukaemia - Acute Myeloid</t>
  </si>
  <si>
    <t>FemalesW03000047Leukaemia - Chronic Lymphocytic</t>
  </si>
  <si>
    <t>FemalesW03000047Liver</t>
  </si>
  <si>
    <t>FemalesW03000047Lung</t>
  </si>
  <si>
    <t>FemalesW03000047Malignant Melanoma</t>
  </si>
  <si>
    <t>FemalesW03000047Multiple myeloma</t>
  </si>
  <si>
    <t>FemalesW03000047Non-Hodgkin lymphoma</t>
  </si>
  <si>
    <t>FemalesW03000047Oesophagus</t>
  </si>
  <si>
    <t>FemalesW03000047Ovary</t>
  </si>
  <si>
    <t>FemalesW03000047Pancreas</t>
  </si>
  <si>
    <t>FemalesW03000047Stomach</t>
  </si>
  <si>
    <t>FemalesW03000047Uterus</t>
  </si>
  <si>
    <t>MalesW03000047Central Nervous System (including Brain)</t>
  </si>
  <si>
    <t>MalesW03000047Colorectal</t>
  </si>
  <si>
    <t>MalesW03000047Head and neck</t>
  </si>
  <si>
    <t>MalesW03000047Bladder</t>
  </si>
  <si>
    <t>MalesW03000047Hodgkin lymphoma</t>
  </si>
  <si>
    <t>MalesW03000047Kidney and unspecified urinary organs</t>
  </si>
  <si>
    <t>MalesW03000047Leukaemia - Chronic Lymphocytic</t>
  </si>
  <si>
    <t>MalesW03000047Liver</t>
  </si>
  <si>
    <t>MalesW03000047Lung</t>
  </si>
  <si>
    <t>MalesW03000047Malignant Melanoma</t>
  </si>
  <si>
    <t>MalesW03000047Multiple myeloma</t>
  </si>
  <si>
    <t>MalesW03000047Non-Hodgkin lymphoma</t>
  </si>
  <si>
    <t>MalesW03000047Oesophagus</t>
  </si>
  <si>
    <t>MalesW03000047Pancreas</t>
  </si>
  <si>
    <t>MalesW03000047Prostate</t>
  </si>
  <si>
    <t>MalesW03000047Stomach</t>
  </si>
  <si>
    <t>FemalesW03000048Central Nervous System (including Brain)</t>
  </si>
  <si>
    <t>FemalesW03000048Colorectal</t>
  </si>
  <si>
    <t>FemalesW03000048Head and neck</t>
  </si>
  <si>
    <t>FemalesW03000048Bladder</t>
  </si>
  <si>
    <t>FemalesW03000048Breast</t>
  </si>
  <si>
    <t>FemalesW03000048Cervix</t>
  </si>
  <si>
    <t>FemalesW03000048Hodgkin lymphoma</t>
  </si>
  <si>
    <t>FemalesW03000048Kidney and unspecified urinary organs</t>
  </si>
  <si>
    <t>FemalesW03000048Leukaemia - Acute Myeloid</t>
  </si>
  <si>
    <t>FemalesW03000048Leukaemia - Chronic Lymphocytic</t>
  </si>
  <si>
    <t>FemalesW03000048Liver</t>
  </si>
  <si>
    <t>FemalesW03000048Lung</t>
  </si>
  <si>
    <t>FemalesW03000048Malignant Melanoma</t>
  </si>
  <si>
    <t>FemalesW03000048Multiple myeloma</t>
  </si>
  <si>
    <t>FemalesW03000048Non-Hodgkin lymphoma</t>
  </si>
  <si>
    <t>FemalesW03000048Oesophagus</t>
  </si>
  <si>
    <t>FemalesW03000048Ovary</t>
  </si>
  <si>
    <t>FemalesW03000048Stomach</t>
  </si>
  <si>
    <t>FemalesW03000048Uterus</t>
  </si>
  <si>
    <t>MalesW03000048Central Nervous System (including Brain)</t>
  </si>
  <si>
    <t>MalesW03000048Colorectal</t>
  </si>
  <si>
    <t>MalesW03000048Head and neck</t>
  </si>
  <si>
    <t>MalesW03000048Bladder</t>
  </si>
  <si>
    <t>MalesW03000048Hodgkin lymphoma</t>
  </si>
  <si>
    <t>MalesW03000048Kidney and unspecified urinary organs</t>
  </si>
  <si>
    <t>MalesW03000048Leukaemia - Chronic Lymphocytic</t>
  </si>
  <si>
    <t>MalesW03000048Lung</t>
  </si>
  <si>
    <t>MalesW03000048Malignant Melanoma</t>
  </si>
  <si>
    <t>MalesW03000048Multiple myeloma</t>
  </si>
  <si>
    <t>MalesW03000048Non-Hodgkin lymphoma</t>
  </si>
  <si>
    <t>MalesW03000048Oesophagus</t>
  </si>
  <si>
    <t>MalesW03000048Prostate</t>
  </si>
  <si>
    <t>MalesW03000048Stomach</t>
  </si>
  <si>
    <t>FemalesW03000049Central Nervous System (including Brain)</t>
  </si>
  <si>
    <t>FemalesW03000049Colorectal</t>
  </si>
  <si>
    <t>FemalesW03000049Head and neck</t>
  </si>
  <si>
    <t>FemalesW03000049Bladder</t>
  </si>
  <si>
    <t>FemalesW03000049Breast</t>
  </si>
  <si>
    <t>FemalesW03000049Cervix</t>
  </si>
  <si>
    <t>FemalesW03000049Hodgkin lymphoma</t>
  </si>
  <si>
    <t>FemalesW03000049Kidney and unspecified urinary organs</t>
  </si>
  <si>
    <t>FemalesW03000049Leukaemia - Acute Myeloid</t>
  </si>
  <si>
    <t>FemalesW03000049Leukaemia - Chronic Lymphocytic</t>
  </si>
  <si>
    <t>FemalesW03000049Liver</t>
  </si>
  <si>
    <t>FemalesW03000049Lung</t>
  </si>
  <si>
    <t>FemalesW03000049Malignant Melanoma</t>
  </si>
  <si>
    <t>FemalesW03000049Multiple myeloma</t>
  </si>
  <si>
    <t>FemalesW03000049Non-Hodgkin lymphoma</t>
  </si>
  <si>
    <t>FemalesW03000049Oesophagus</t>
  </si>
  <si>
    <t>FemalesW03000049Ovary</t>
  </si>
  <si>
    <t>FemalesW03000049Pancreas</t>
  </si>
  <si>
    <t>FemalesW03000049Stomach</t>
  </si>
  <si>
    <t>FemalesW03000049Uterus</t>
  </si>
  <si>
    <t>MalesW03000049Central Nervous System (including Brain)</t>
  </si>
  <si>
    <t>MalesW03000049Colorectal</t>
  </si>
  <si>
    <t>MalesW03000049Head and neck</t>
  </si>
  <si>
    <t>MalesW03000049Bladder</t>
  </si>
  <si>
    <t>MalesW03000049Hodgkin lymphoma</t>
  </si>
  <si>
    <t>MalesW03000049Kidney and unspecified urinary organs</t>
  </si>
  <si>
    <t>MalesW03000049Leukaemia - Acute Myeloid</t>
  </si>
  <si>
    <t>MalesW03000049Leukaemia - Chronic Lymphocytic</t>
  </si>
  <si>
    <t>MalesW03000049Lung</t>
  </si>
  <si>
    <t>MalesW03000049Malignant Melanoma</t>
  </si>
  <si>
    <t>MalesW03000049Multiple myeloma</t>
  </si>
  <si>
    <t>MalesW03000049Non-Hodgkin lymphoma</t>
  </si>
  <si>
    <t>MalesW03000049Oesophagus</t>
  </si>
  <si>
    <t>MalesW03000049Pancreas</t>
  </si>
  <si>
    <t>MalesW03000049Prostate</t>
  </si>
  <si>
    <t>MalesW03000049Stomach</t>
  </si>
  <si>
    <t>FemalesW03000050Central Nervous System (including Brain)</t>
  </si>
  <si>
    <t>FemalesW03000050Colorectal</t>
  </si>
  <si>
    <t>FemalesW03000050Head and neck</t>
  </si>
  <si>
    <t>FemalesW03000050Bladder</t>
  </si>
  <si>
    <t>FemalesW03000050Breast</t>
  </si>
  <si>
    <t>FemalesW03000050Cervix</t>
  </si>
  <si>
    <t>FemalesW03000050Hodgkin lymphoma</t>
  </si>
  <si>
    <t>FemalesW03000050Kidney and unspecified urinary organs</t>
  </si>
  <si>
    <t>FemalesW03000050Leukaemia - Acute Myeloid</t>
  </si>
  <si>
    <t>FemalesW03000050Leukaemia - Chronic Lymphocytic</t>
  </si>
  <si>
    <t>FemalesW03000050Lung</t>
  </si>
  <si>
    <t>FemalesW03000050Malignant Melanoma</t>
  </si>
  <si>
    <t>FemalesW03000050Multiple myeloma</t>
  </si>
  <si>
    <t>FemalesW03000050Non-Hodgkin lymphoma</t>
  </si>
  <si>
    <t>FemalesW03000050Oesophagus</t>
  </si>
  <si>
    <t>FemalesW03000050Ovary</t>
  </si>
  <si>
    <t>FemalesW03000050Pancreas</t>
  </si>
  <si>
    <t>FemalesW03000050Stomach</t>
  </si>
  <si>
    <t>FemalesW03000050Uterus</t>
  </si>
  <si>
    <t>MalesW03000050Central Nervous System (including Brain)</t>
  </si>
  <si>
    <t>MalesW03000050Colorectal</t>
  </si>
  <si>
    <t>MalesW03000050Head and neck</t>
  </si>
  <si>
    <t>MalesW03000050Bladder</t>
  </si>
  <si>
    <t>MalesW03000050Hodgkin lymphoma</t>
  </si>
  <si>
    <t>MalesW03000050Kidney and unspecified urinary organs</t>
  </si>
  <si>
    <t>MalesW03000050Leukaemia - Acute Myeloid</t>
  </si>
  <si>
    <t>MalesW03000050Leukaemia - Chronic Lymphocytic</t>
  </si>
  <si>
    <t>MalesW03000050Liver</t>
  </si>
  <si>
    <t>MalesW03000050Lung</t>
  </si>
  <si>
    <t>MalesW03000050Malignant Melanoma</t>
  </si>
  <si>
    <t>MalesW03000050Multiple myeloma</t>
  </si>
  <si>
    <t>MalesW03000050Non-Hodgkin lymphoma</t>
  </si>
  <si>
    <t>MalesW03000050Oesophagus</t>
  </si>
  <si>
    <t>MalesW03000050Pancreas</t>
  </si>
  <si>
    <t>MalesW03000050Prostate</t>
  </si>
  <si>
    <t>MalesW03000050Stomach</t>
  </si>
  <si>
    <t>FemalesW03000051Central Nervous System (including Brain)</t>
  </si>
  <si>
    <t>FemalesW03000051Colorectal</t>
  </si>
  <si>
    <t>FemalesW03000051Head and neck</t>
  </si>
  <si>
    <t>FemalesW03000051Bladder</t>
  </si>
  <si>
    <t>FemalesW03000051Breast</t>
  </si>
  <si>
    <t>FemalesW03000051Cervix</t>
  </si>
  <si>
    <t>FemalesW03000051Hodgkin lymphoma</t>
  </si>
  <si>
    <t>FemalesW03000051Kidney and unspecified urinary organs</t>
  </si>
  <si>
    <t>FemalesW03000051Leukaemia - Acute Myeloid</t>
  </si>
  <si>
    <t>FemalesW03000051Leukaemia - Chronic Lymphocytic</t>
  </si>
  <si>
    <t>FemalesW03000051Liver</t>
  </si>
  <si>
    <t>FemalesW03000051Lung</t>
  </si>
  <si>
    <t>FemalesW03000051Malignant Melanoma</t>
  </si>
  <si>
    <t>FemalesW03000051Multiple myeloma</t>
  </si>
  <si>
    <t>FemalesW03000051Non-Hodgkin lymphoma</t>
  </si>
  <si>
    <t>FemalesW03000051Oesophagus</t>
  </si>
  <si>
    <t>FemalesW03000051Ovary</t>
  </si>
  <si>
    <t>FemalesW03000051Pancreas</t>
  </si>
  <si>
    <t>FemalesW03000051Stomach</t>
  </si>
  <si>
    <t>FemalesW03000051Uterus</t>
  </si>
  <si>
    <t>MalesW03000051Central Nervous System (including Brain)</t>
  </si>
  <si>
    <t>MalesW03000051Colorectal</t>
  </si>
  <si>
    <t>MalesW03000051Head and neck</t>
  </si>
  <si>
    <t>MalesW03000051Bladder</t>
  </si>
  <si>
    <t>MalesW03000051Hodgkin lymphoma</t>
  </si>
  <si>
    <t>MalesW03000051Kidney and unspecified urinary organs</t>
  </si>
  <si>
    <t>MalesW03000051Leukaemia - Acute Myeloid</t>
  </si>
  <si>
    <t>MalesW03000051Leukaemia - Chronic Lymphocytic</t>
  </si>
  <si>
    <t>MalesW03000051Lung</t>
  </si>
  <si>
    <t>MalesW03000051Malignant Melanoma</t>
  </si>
  <si>
    <t>MalesW03000051Multiple myeloma</t>
  </si>
  <si>
    <t>MalesW03000051Non-Hodgkin lymphoma</t>
  </si>
  <si>
    <t>MalesW03000051Oesophagus</t>
  </si>
  <si>
    <t>MalesW03000051Prostate</t>
  </si>
  <si>
    <t>MalesW03000051Stomach</t>
  </si>
  <si>
    <t>FemalesW03000052Central Nervous System (including Brain)</t>
  </si>
  <si>
    <t>FemalesW03000052Colorectal</t>
  </si>
  <si>
    <t>FemalesW03000052Head and neck</t>
  </si>
  <si>
    <t>FemalesW03000052Bladder</t>
  </si>
  <si>
    <t>FemalesW03000052Breast</t>
  </si>
  <si>
    <t>FemalesW03000052Cervix</t>
  </si>
  <si>
    <t>FemalesW03000052Hodgkin lymphoma</t>
  </si>
  <si>
    <t>FemalesW03000052Kidney and unspecified urinary organs</t>
  </si>
  <si>
    <t>FemalesW03000052Leukaemia - Acute Myeloid</t>
  </si>
  <si>
    <t>FemalesW03000052Leukaemia - Chronic Lymphocytic</t>
  </si>
  <si>
    <t>FemalesW03000052Lung</t>
  </si>
  <si>
    <t>FemalesW03000052Malignant Melanoma</t>
  </si>
  <si>
    <t>FemalesW03000052Multiple myeloma</t>
  </si>
  <si>
    <t>FemalesW03000052Non-Hodgkin lymphoma</t>
  </si>
  <si>
    <t>FemalesW03000052Ovary</t>
  </si>
  <si>
    <t>FemalesW03000052Stomach</t>
  </si>
  <si>
    <t>FemalesW03000052Uterus</t>
  </si>
  <si>
    <t>MalesW03000052Central Nervous System (including Brain)</t>
  </si>
  <si>
    <t>MalesW03000052Colorectal</t>
  </si>
  <si>
    <t>MalesW03000052Head and neck</t>
  </si>
  <si>
    <t>MalesW03000052Bladder</t>
  </si>
  <si>
    <t>MalesW03000052Hodgkin lymphoma</t>
  </si>
  <si>
    <t>MalesW03000052Kidney and unspecified urinary organs</t>
  </si>
  <si>
    <t>MalesW03000052Leukaemia - Acute Myeloid</t>
  </si>
  <si>
    <t>MalesW03000052Leukaemia - Chronic Lymphocytic</t>
  </si>
  <si>
    <t>MalesW03000052Lung</t>
  </si>
  <si>
    <t>MalesW03000052Malignant Melanoma</t>
  </si>
  <si>
    <t>MalesW03000052Multiple myeloma</t>
  </si>
  <si>
    <t>MalesW03000052Non-Hodgkin lymphoma</t>
  </si>
  <si>
    <t>MalesW03000052Oesophagus</t>
  </si>
  <si>
    <t>MalesW03000052Pancreas</t>
  </si>
  <si>
    <t>MalesW03000052Prostate</t>
  </si>
  <si>
    <t>MalesW03000052Stomach</t>
  </si>
  <si>
    <t>FemalesW03000053Central Nervous System (including Brain)</t>
  </si>
  <si>
    <t>FemalesW03000053Colorectal</t>
  </si>
  <si>
    <t>FemalesW03000053Head and neck</t>
  </si>
  <si>
    <t>FemalesW03000053Bladder</t>
  </si>
  <si>
    <t>FemalesW03000053Breast</t>
  </si>
  <si>
    <t>FemalesW03000053Cervix</t>
  </si>
  <si>
    <t>FemalesW03000053Hodgkin lymphoma</t>
  </si>
  <si>
    <t>FemalesW03000053Kidney and unspecified urinary organs</t>
  </si>
  <si>
    <t>FemalesW03000053Leukaemia - Acute Myeloid</t>
  </si>
  <si>
    <t>FemalesW03000053Leukaemia - Chronic Lymphocytic</t>
  </si>
  <si>
    <t>FemalesW03000053Lung</t>
  </si>
  <si>
    <t>FemalesW03000053Malignant Melanoma</t>
  </si>
  <si>
    <t>FemalesW03000053Multiple myeloma</t>
  </si>
  <si>
    <t>FemalesW03000053Non-Hodgkin lymphoma</t>
  </si>
  <si>
    <t>FemalesW03000053Oesophagus</t>
  </si>
  <si>
    <t>FemalesW03000053Ovary</t>
  </si>
  <si>
    <t>FemalesW03000053Pancreas</t>
  </si>
  <si>
    <t>FemalesW03000053Stomach</t>
  </si>
  <si>
    <t>FemalesW03000053Uterus</t>
  </si>
  <si>
    <t>MalesW03000053Central Nervous System (including Brain)</t>
  </si>
  <si>
    <t>MalesW03000053Colorectal</t>
  </si>
  <si>
    <t>MalesW03000053Head and neck</t>
  </si>
  <si>
    <t>MalesW03000053Bladder</t>
  </si>
  <si>
    <t>MalesW03000053Hodgkin lymphoma</t>
  </si>
  <si>
    <t>MalesW03000053Kidney and unspecified urinary organs</t>
  </si>
  <si>
    <t>MalesW03000053Leukaemia - Chronic Lymphocytic</t>
  </si>
  <si>
    <t>MalesW03000053Liver</t>
  </si>
  <si>
    <t>MalesW03000053Lung</t>
  </si>
  <si>
    <t>MalesW03000053Malignant Melanoma</t>
  </si>
  <si>
    <t>MalesW03000053Multiple myeloma</t>
  </si>
  <si>
    <t>MalesW03000053Non-Hodgkin lymphoma</t>
  </si>
  <si>
    <t>MalesW03000053Oesophagus</t>
  </si>
  <si>
    <t>MalesW03000053Pancreas</t>
  </si>
  <si>
    <t>MalesW03000053Prostate</t>
  </si>
  <si>
    <t>MalesW03000053Stomach</t>
  </si>
  <si>
    <t>FemalesW03000054Central Nervous System (including Brain)</t>
  </si>
  <si>
    <t>FemalesW03000054Colorectal</t>
  </si>
  <si>
    <t>FemalesW03000054Head and neck</t>
  </si>
  <si>
    <t>FemalesW03000054Bladder</t>
  </si>
  <si>
    <t>FemalesW03000054Breast</t>
  </si>
  <si>
    <t>FemalesW03000054Cervix</t>
  </si>
  <si>
    <t>FemalesW03000054Hodgkin lymphoma</t>
  </si>
  <si>
    <t>FemalesW03000054Kidney and unspecified urinary organs</t>
  </si>
  <si>
    <t>FemalesW03000054Leukaemia - Acute Myeloid</t>
  </si>
  <si>
    <t>FemalesW03000054Leukaemia - Chronic Lymphocytic</t>
  </si>
  <si>
    <t>FemalesW03000054Lung</t>
  </si>
  <si>
    <t>FemalesW03000054Malignant Melanoma</t>
  </si>
  <si>
    <t>FemalesW03000054Multiple myeloma</t>
  </si>
  <si>
    <t>FemalesW03000054Non-Hodgkin lymphoma</t>
  </si>
  <si>
    <t>FemalesW03000054Oesophagus</t>
  </si>
  <si>
    <t>FemalesW03000054Ovary</t>
  </si>
  <si>
    <t>FemalesW03000054Stomach</t>
  </si>
  <si>
    <t>FemalesW03000054Uterus</t>
  </si>
  <si>
    <t>MalesW03000054Central Nervous System (including Brain)</t>
  </si>
  <si>
    <t>MalesW03000054Colorectal</t>
  </si>
  <si>
    <t>MalesW03000054Head and neck</t>
  </si>
  <si>
    <t>MalesW03000054Bladder</t>
  </si>
  <si>
    <t>MalesW03000054Hodgkin lymphoma</t>
  </si>
  <si>
    <t>MalesW03000054Kidney and unspecified urinary organs</t>
  </si>
  <si>
    <t>MalesW03000054Leukaemia - Acute Myeloid</t>
  </si>
  <si>
    <t>MalesW03000054Leukaemia - Chronic Lymphocytic</t>
  </si>
  <si>
    <t>MalesW03000054Lung</t>
  </si>
  <si>
    <t>MalesW03000054Malignant Melanoma</t>
  </si>
  <si>
    <t>MalesW03000054Multiple myeloma</t>
  </si>
  <si>
    <t>MalesW03000054Non-Hodgkin lymphoma</t>
  </si>
  <si>
    <t>MalesW03000054Oesophagus</t>
  </si>
  <si>
    <t>MalesW03000054Pancreas</t>
  </si>
  <si>
    <t>MalesW03000054Prostate</t>
  </si>
  <si>
    <t>MalesW03000054Stomach</t>
  </si>
  <si>
    <t>FemalesW03000055Central Nervous System (including Brain)</t>
  </si>
  <si>
    <t>FemalesW03000055Colorectal</t>
  </si>
  <si>
    <t>FemalesW03000055Head and neck</t>
  </si>
  <si>
    <t>FemalesW03000055Bladder</t>
  </si>
  <si>
    <t>FemalesW03000055Breast</t>
  </si>
  <si>
    <t>FemalesW03000055Cervix</t>
  </si>
  <si>
    <t>FemalesW03000055Hodgkin lymphoma</t>
  </si>
  <si>
    <t>FemalesW03000055Kidney and unspecified urinary organs</t>
  </si>
  <si>
    <t>FemalesW03000055Leukaemia - Acute Myeloid</t>
  </si>
  <si>
    <t>FemalesW03000055Leukaemia - Chronic Lymphocytic</t>
  </si>
  <si>
    <t>FemalesW03000055Lung</t>
  </si>
  <si>
    <t>FemalesW03000055Malignant Melanoma</t>
  </si>
  <si>
    <t>FemalesW03000055Multiple myeloma</t>
  </si>
  <si>
    <t>FemalesW03000055Non-Hodgkin lymphoma</t>
  </si>
  <si>
    <t>FemalesW03000055Oesophagus</t>
  </si>
  <si>
    <t>FemalesW03000055Ovary</t>
  </si>
  <si>
    <t>FemalesW03000055Pancreas</t>
  </si>
  <si>
    <t>FemalesW03000055Stomach</t>
  </si>
  <si>
    <t>FemalesW03000055Uterus</t>
  </si>
  <si>
    <t>MalesW03000055Central Nervous System (including Brain)</t>
  </si>
  <si>
    <t>MalesW03000055Colorectal</t>
  </si>
  <si>
    <t>MalesW03000055Head and neck</t>
  </si>
  <si>
    <t>MalesW03000055Bladder</t>
  </si>
  <si>
    <t>MalesW03000055Hodgkin lymphoma</t>
  </si>
  <si>
    <t>MalesW03000055Kidney and unspecified urinary organs</t>
  </si>
  <si>
    <t>MalesW03000055Leukaemia - Acute Myeloid</t>
  </si>
  <si>
    <t>MalesW03000055Leukaemia - Chronic Lymphocytic</t>
  </si>
  <si>
    <t>MalesW03000055Liver</t>
  </si>
  <si>
    <t>MalesW03000055Lung</t>
  </si>
  <si>
    <t>MalesW03000055Malignant Melanoma</t>
  </si>
  <si>
    <t>MalesW03000055Multiple myeloma</t>
  </si>
  <si>
    <t>MalesW03000055Non-Hodgkin lymphoma</t>
  </si>
  <si>
    <t>MalesW03000055Oesophagus</t>
  </si>
  <si>
    <t>MalesW03000055Pancreas</t>
  </si>
  <si>
    <t>MalesW03000055Prostate</t>
  </si>
  <si>
    <t>MalesW03000055Stomach</t>
  </si>
  <si>
    <t>FemalesW03000056Central Nervous System (including Brain)</t>
  </si>
  <si>
    <t>FemalesW03000056Colorectal</t>
  </si>
  <si>
    <t>FemalesW03000056Head and neck</t>
  </si>
  <si>
    <t>FemalesW03000056Bladder</t>
  </si>
  <si>
    <t>FemalesW03000056Breast</t>
  </si>
  <si>
    <t>FemalesW03000056Cervix</t>
  </si>
  <si>
    <t>FemalesW03000056Hodgkin lymphoma</t>
  </si>
  <si>
    <t>FemalesW03000056Kidney and unspecified urinary organs</t>
  </si>
  <si>
    <t>FemalesW03000056Leukaemia - Acute Myeloid</t>
  </si>
  <si>
    <t>FemalesW03000056Leukaemia - Chronic Lymphocytic</t>
  </si>
  <si>
    <t>FemalesW03000056Lung</t>
  </si>
  <si>
    <t>FemalesW03000056Malignant Melanoma</t>
  </si>
  <si>
    <t>FemalesW03000056Multiple myeloma</t>
  </si>
  <si>
    <t>FemalesW03000056Non-Hodgkin lymphoma</t>
  </si>
  <si>
    <t>FemalesW03000056Oesophagus</t>
  </si>
  <si>
    <t>FemalesW03000056Ovary</t>
  </si>
  <si>
    <t>FemalesW03000056Stomach</t>
  </si>
  <si>
    <t>FemalesW03000056Uterus</t>
  </si>
  <si>
    <t>MalesW03000056Central Nervous System (including Brain)</t>
  </si>
  <si>
    <t>MalesW03000056Colorectal</t>
  </si>
  <si>
    <t>MalesW03000056Head and neck</t>
  </si>
  <si>
    <t>MalesW03000056Bladder</t>
  </si>
  <si>
    <t>MalesW03000056Hodgkin lymphoma</t>
  </si>
  <si>
    <t>MalesW03000056Kidney and unspecified urinary organs</t>
  </si>
  <si>
    <t>MalesW03000056Leukaemia - Acute Myeloid</t>
  </si>
  <si>
    <t>MalesW03000056Leukaemia - Chronic Lymphocytic</t>
  </si>
  <si>
    <t>MalesW03000056Liver</t>
  </si>
  <si>
    <t>MalesW03000056Lung</t>
  </si>
  <si>
    <t>MalesW03000056Malignant Melanoma</t>
  </si>
  <si>
    <t>MalesW03000056Multiple myeloma</t>
  </si>
  <si>
    <t>MalesW03000056Non-Hodgkin lymphoma</t>
  </si>
  <si>
    <t>MalesW03000056Oesophagus</t>
  </si>
  <si>
    <t>MalesW03000056Pancreas</t>
  </si>
  <si>
    <t>MalesW03000056Prostate</t>
  </si>
  <si>
    <t>MalesW03000056Stomach</t>
  </si>
  <si>
    <t>FemalesW03000057Central Nervous System (including Brain)</t>
  </si>
  <si>
    <t>FemalesW03000057Colorectal</t>
  </si>
  <si>
    <t>FemalesW03000057Head and neck</t>
  </si>
  <si>
    <t>FemalesW03000057Bladder</t>
  </si>
  <si>
    <t>FemalesW03000057Breast</t>
  </si>
  <si>
    <t>FemalesW03000057Cervix</t>
  </si>
  <si>
    <t>FemalesW03000057Hodgkin lymphoma</t>
  </si>
  <si>
    <t>FemalesW03000057Kidney and unspecified urinary organs</t>
  </si>
  <si>
    <t>FemalesW03000057Leukaemia - Acute Myeloid</t>
  </si>
  <si>
    <t>FemalesW03000057Leukaemia - Chronic Lymphocytic</t>
  </si>
  <si>
    <t>FemalesW03000057Lung</t>
  </si>
  <si>
    <t>FemalesW03000057Malignant Melanoma</t>
  </si>
  <si>
    <t>FemalesW03000057Multiple myeloma</t>
  </si>
  <si>
    <t>FemalesW03000057Non-Hodgkin lymphoma</t>
  </si>
  <si>
    <t>FemalesW03000057Oesophagus</t>
  </si>
  <si>
    <t>FemalesW03000057Ovary</t>
  </si>
  <si>
    <t>FemalesW03000057Pancreas</t>
  </si>
  <si>
    <t>FemalesW03000057Stomach</t>
  </si>
  <si>
    <t>FemalesW03000057Uterus</t>
  </si>
  <si>
    <t>MalesW03000057Central Nervous System (including Brain)</t>
  </si>
  <si>
    <t>MalesW03000057Colorectal</t>
  </si>
  <si>
    <t>MalesW03000057Head and neck</t>
  </si>
  <si>
    <t>MalesW03000057Bladder</t>
  </si>
  <si>
    <t>MalesW03000057Hodgkin lymphoma</t>
  </si>
  <si>
    <t>MalesW03000057Kidney and unspecified urinary organs</t>
  </si>
  <si>
    <t>MalesW03000057Leukaemia - Acute Myeloid</t>
  </si>
  <si>
    <t>MalesW03000057Leukaemia - Chronic Lymphocytic</t>
  </si>
  <si>
    <t>MalesW03000057Liver</t>
  </si>
  <si>
    <t>MalesW03000057Lung</t>
  </si>
  <si>
    <t>MalesW03000057Malignant Melanoma</t>
  </si>
  <si>
    <t>MalesW03000057Multiple myeloma</t>
  </si>
  <si>
    <t>MalesW03000057Non-Hodgkin lymphoma</t>
  </si>
  <si>
    <t>MalesW03000057Oesophagus</t>
  </si>
  <si>
    <t>MalesW03000057Pancreas</t>
  </si>
  <si>
    <t>MalesW03000057Prostate</t>
  </si>
  <si>
    <t>MalesW03000057Stomach</t>
  </si>
  <si>
    <t>FemalesW03000058Central Nervous System (including Brain)</t>
  </si>
  <si>
    <t>FemalesW03000058Colorectal</t>
  </si>
  <si>
    <t>FemalesW03000058Head and neck</t>
  </si>
  <si>
    <t>FemalesW03000058Bladder</t>
  </si>
  <si>
    <t>FemalesW03000058Breast</t>
  </si>
  <si>
    <t>FemalesW03000058Cervix</t>
  </si>
  <si>
    <t>FemalesW03000058Hodgkin lymphoma</t>
  </si>
  <si>
    <t>FemalesW03000058Kidney and unspecified urinary organs</t>
  </si>
  <si>
    <t>FemalesW03000058Leukaemia - Chronic Lymphocytic</t>
  </si>
  <si>
    <t>FemalesW03000058Liver</t>
  </si>
  <si>
    <t>FemalesW03000058Lung</t>
  </si>
  <si>
    <t>FemalesW03000058Malignant Melanoma</t>
  </si>
  <si>
    <t>FemalesW03000058Multiple myeloma</t>
  </si>
  <si>
    <t>FemalesW03000058Non-Hodgkin lymphoma</t>
  </si>
  <si>
    <t>FemalesW03000058Oesophagus</t>
  </si>
  <si>
    <t>FemalesW03000058Ovary</t>
  </si>
  <si>
    <t>FemalesW03000058Stomach</t>
  </si>
  <si>
    <t>FemalesW03000058Uterus</t>
  </si>
  <si>
    <t>MalesW03000058Central Nervous System (including Brain)</t>
  </si>
  <si>
    <t>MalesW03000058Colorectal</t>
  </si>
  <si>
    <t>MalesW03000058Head and neck</t>
  </si>
  <si>
    <t>MalesW03000058Bladder</t>
  </si>
  <si>
    <t>MalesW03000058Hodgkin lymphoma</t>
  </si>
  <si>
    <t>MalesW03000058Kidney and unspecified urinary organs</t>
  </si>
  <si>
    <t>MalesW03000058Leukaemia - Chronic Lymphocytic</t>
  </si>
  <si>
    <t>MalesW03000058Liver</t>
  </si>
  <si>
    <t>MalesW03000058Lung</t>
  </si>
  <si>
    <t>MalesW03000058Malignant Melanoma</t>
  </si>
  <si>
    <t>MalesW03000058Multiple myeloma</t>
  </si>
  <si>
    <t>MalesW03000058Non-Hodgkin lymphoma</t>
  </si>
  <si>
    <t>MalesW03000058Oesophagus</t>
  </si>
  <si>
    <t>MalesW03000058Pancreas</t>
  </si>
  <si>
    <t>MalesW03000058Prostate</t>
  </si>
  <si>
    <t>MalesW03000058Stomach</t>
  </si>
  <si>
    <t>FemalesW03000059Central Nervous System (including Brain)</t>
  </si>
  <si>
    <t>FemalesW03000059Colorectal</t>
  </si>
  <si>
    <t>FemalesW03000059Head and neck</t>
  </si>
  <si>
    <t>FemalesW03000059Bladder</t>
  </si>
  <si>
    <t>FemalesW03000059Breast</t>
  </si>
  <si>
    <t>FemalesW03000059Cervix</t>
  </si>
  <si>
    <t>FemalesW03000059Hodgkin lymphoma</t>
  </si>
  <si>
    <t>FemalesW03000059Kidney and unspecified urinary organs</t>
  </si>
  <si>
    <t>FemalesW03000059Leukaemia - Acute Myeloid</t>
  </si>
  <si>
    <t>FemalesW03000059Leukaemia - Chronic Lymphocytic</t>
  </si>
  <si>
    <t>FemalesW03000059Liver</t>
  </si>
  <si>
    <t>FemalesW03000059Lung</t>
  </si>
  <si>
    <t>FemalesW03000059Malignant Melanoma</t>
  </si>
  <si>
    <t>FemalesW03000059Multiple myeloma</t>
  </si>
  <si>
    <t>FemalesW03000059Non-Hodgkin lymphoma</t>
  </si>
  <si>
    <t>FemalesW03000059Oesophagus</t>
  </si>
  <si>
    <t>FemalesW03000059Ovary</t>
  </si>
  <si>
    <t>FemalesW03000059Stomach</t>
  </si>
  <si>
    <t>FemalesW03000059Uterus</t>
  </si>
  <si>
    <t>MalesW03000059Central Nervous System (including Brain)</t>
  </si>
  <si>
    <t>MalesW03000059Colorectal</t>
  </si>
  <si>
    <t>MalesW03000059Head and neck</t>
  </si>
  <si>
    <t>MalesW03000059Bladder</t>
  </si>
  <si>
    <t>MalesW03000059Hodgkin lymphoma</t>
  </si>
  <si>
    <t>MalesW03000059Kidney and unspecified urinary organs</t>
  </si>
  <si>
    <t>MalesW03000059Leukaemia - Acute Myeloid</t>
  </si>
  <si>
    <t>MalesW03000059Leukaemia - Chronic Lymphocytic</t>
  </si>
  <si>
    <t>MalesW03000059Liver</t>
  </si>
  <si>
    <t>MalesW03000059Lung</t>
  </si>
  <si>
    <t>MalesW03000059Malignant Melanoma</t>
  </si>
  <si>
    <t>MalesW03000059Multiple myeloma</t>
  </si>
  <si>
    <t>MalesW03000059Non-Hodgkin lymphoma</t>
  </si>
  <si>
    <t>MalesW03000059Oesophagus</t>
  </si>
  <si>
    <t>MalesW03000059Pancreas</t>
  </si>
  <si>
    <t>MalesW03000059Prostate</t>
  </si>
  <si>
    <t>MalesW03000059Stomach</t>
  </si>
  <si>
    <t>FemalesW03000060Central Nervous System (including Brain)</t>
  </si>
  <si>
    <t>FemalesW03000060Colorectal</t>
  </si>
  <si>
    <t>FemalesW03000060Head and neck</t>
  </si>
  <si>
    <t>FemalesW03000060Bladder</t>
  </si>
  <si>
    <t>FemalesW03000060Breast</t>
  </si>
  <si>
    <t>FemalesW03000060Cervix</t>
  </si>
  <si>
    <t>FemalesW03000060Hodgkin lymphoma</t>
  </si>
  <si>
    <t>FemalesW03000060Kidney and unspecified urinary organs</t>
  </si>
  <si>
    <t>FemalesW03000060Leukaemia - Acute Myeloid</t>
  </si>
  <si>
    <t>FemalesW03000060Leukaemia - Chronic Lymphocytic</t>
  </si>
  <si>
    <t>FemalesW03000060Lung</t>
  </si>
  <si>
    <t>FemalesW03000060Malignant Melanoma</t>
  </si>
  <si>
    <t>FemalesW03000060Multiple myeloma</t>
  </si>
  <si>
    <t>FemalesW03000060Non-Hodgkin lymphoma</t>
  </si>
  <si>
    <t>FemalesW03000060Oesophagus</t>
  </si>
  <si>
    <t>FemalesW03000060Ovary</t>
  </si>
  <si>
    <t>FemalesW03000060Pancreas</t>
  </si>
  <si>
    <t>FemalesW03000060Stomach</t>
  </si>
  <si>
    <t>FemalesW03000060Uterus</t>
  </si>
  <si>
    <t>MalesW03000060Central Nervous System (including Brain)</t>
  </si>
  <si>
    <t>MalesW03000060Colorectal</t>
  </si>
  <si>
    <t>MalesW03000060Head and neck</t>
  </si>
  <si>
    <t>MalesW03000060Bladder</t>
  </si>
  <si>
    <t>MalesW03000060Hodgkin lymphoma</t>
  </si>
  <si>
    <t>MalesW03000060Kidney and unspecified urinary organs</t>
  </si>
  <si>
    <t>MalesW03000060Leukaemia - Acute Myeloid</t>
  </si>
  <si>
    <t>MalesW03000060Leukaemia - Chronic Lymphocytic</t>
  </si>
  <si>
    <t>MalesW03000060Liver</t>
  </si>
  <si>
    <t>MalesW03000060Lung</t>
  </si>
  <si>
    <t>MalesW03000060Malignant Melanoma</t>
  </si>
  <si>
    <t>MalesW03000060Multiple myeloma</t>
  </si>
  <si>
    <t>MalesW03000060Non-Hodgkin lymphoma</t>
  </si>
  <si>
    <t>MalesW03000060Oesophagus</t>
  </si>
  <si>
    <t>MalesW03000060Pancreas</t>
  </si>
  <si>
    <t>MalesW03000060Prostate</t>
  </si>
  <si>
    <t>MalesW03000060Stomach</t>
  </si>
  <si>
    <t>FemalesW03000061Central Nervous System (including Brain)</t>
  </si>
  <si>
    <t>FemalesW03000061Colorectal</t>
  </si>
  <si>
    <t>FemalesW03000061Head and neck</t>
  </si>
  <si>
    <t>FemalesW03000061Bladder</t>
  </si>
  <si>
    <t>FemalesW03000061Breast</t>
  </si>
  <si>
    <t>FemalesW03000061Cervix</t>
  </si>
  <si>
    <t>FemalesW03000061Hodgkin lymphoma</t>
  </si>
  <si>
    <t>FemalesW03000061Kidney and unspecified urinary organs</t>
  </si>
  <si>
    <t>FemalesW03000061Leukaemia - Acute Myeloid</t>
  </si>
  <si>
    <t>FemalesW03000061Leukaemia - Chronic Lymphocytic</t>
  </si>
  <si>
    <t>FemalesW03000061Liver</t>
  </si>
  <si>
    <t>FemalesW03000061Lung</t>
  </si>
  <si>
    <t>FemalesW03000061Malignant Melanoma</t>
  </si>
  <si>
    <t>FemalesW03000061Multiple myeloma</t>
  </si>
  <si>
    <t>FemalesW03000061Non-Hodgkin lymphoma</t>
  </si>
  <si>
    <t>FemalesW03000061Oesophagus</t>
  </si>
  <si>
    <t>FemalesW03000061Ovary</t>
  </si>
  <si>
    <t>FemalesW03000061Pancreas</t>
  </si>
  <si>
    <t>FemalesW03000061Stomach</t>
  </si>
  <si>
    <t>FemalesW03000061Uterus</t>
  </si>
  <si>
    <t>MalesW03000061Central Nervous System (including Brain)</t>
  </si>
  <si>
    <t>MalesW03000061Colorectal</t>
  </si>
  <si>
    <t>MalesW03000061Head and neck</t>
  </si>
  <si>
    <t>MalesW03000061Bladder</t>
  </si>
  <si>
    <t>MalesW03000061Hodgkin lymphoma</t>
  </si>
  <si>
    <t>MalesW03000061Kidney and unspecified urinary organs</t>
  </si>
  <si>
    <t>MalesW03000061Leukaemia - Acute Myeloid</t>
  </si>
  <si>
    <t>MalesW03000061Leukaemia - Chronic Lymphocytic</t>
  </si>
  <si>
    <t>MalesW03000061Liver</t>
  </si>
  <si>
    <t>MalesW03000061Lung</t>
  </si>
  <si>
    <t>MalesW03000061Malignant Melanoma</t>
  </si>
  <si>
    <t>MalesW03000061Multiple myeloma</t>
  </si>
  <si>
    <t>MalesW03000061Non-Hodgkin lymphoma</t>
  </si>
  <si>
    <t>MalesW03000061Oesophagus</t>
  </si>
  <si>
    <t>MalesW03000061Pancreas</t>
  </si>
  <si>
    <t>MalesW03000061Prostate</t>
  </si>
  <si>
    <t>MalesW03000061Stomach</t>
  </si>
  <si>
    <t>FemalesW03000062Central Nervous System (including Brain)</t>
  </si>
  <si>
    <t>FemalesW03000062Colorectal</t>
  </si>
  <si>
    <t>FemalesW03000062Head and neck</t>
  </si>
  <si>
    <t>FemalesW03000062Bladder</t>
  </si>
  <si>
    <t>FemalesW03000062Breast</t>
  </si>
  <si>
    <t>FemalesW03000062Cervix</t>
  </si>
  <si>
    <t>FemalesW03000062Hodgkin lymphoma</t>
  </si>
  <si>
    <t>FemalesW03000062Kidney and unspecified urinary organs</t>
  </si>
  <si>
    <t>FemalesW03000062Leukaemia - Acute Myeloid</t>
  </si>
  <si>
    <t>FemalesW03000062Leukaemia - Chronic Lymphocytic</t>
  </si>
  <si>
    <t>FemalesW03000062Liver</t>
  </si>
  <si>
    <t>FemalesW03000062Lung</t>
  </si>
  <si>
    <t>FemalesW03000062Malignant Melanoma</t>
  </si>
  <si>
    <t>FemalesW03000062Multiple myeloma</t>
  </si>
  <si>
    <t>FemalesW03000062Non-Hodgkin lymphoma</t>
  </si>
  <si>
    <t>FemalesW03000062Oesophagus</t>
  </si>
  <si>
    <t>FemalesW03000062Ovary</t>
  </si>
  <si>
    <t>FemalesW03000062Pancreas</t>
  </si>
  <si>
    <t>FemalesW03000062Stomach</t>
  </si>
  <si>
    <t>FemalesW03000062Uterus</t>
  </si>
  <si>
    <t>MalesW03000062Central Nervous System (including Brain)</t>
  </si>
  <si>
    <t>MalesW03000062Colorectal</t>
  </si>
  <si>
    <t>MalesW03000062Head and neck</t>
  </si>
  <si>
    <t>MalesW03000062Bladder</t>
  </si>
  <si>
    <t>MalesW03000062Hodgkin lymphoma</t>
  </si>
  <si>
    <t>MalesW03000062Kidney and unspecified urinary organs</t>
  </si>
  <si>
    <t>MalesW03000062Leukaemia - Acute Myeloid</t>
  </si>
  <si>
    <t>MalesW03000062Leukaemia - Chronic Lymphocytic</t>
  </si>
  <si>
    <t>MalesW03000062Liver</t>
  </si>
  <si>
    <t>MalesW03000062Lung</t>
  </si>
  <si>
    <t>MalesW03000062Malignant Melanoma</t>
  </si>
  <si>
    <t>MalesW03000062Multiple myeloma</t>
  </si>
  <si>
    <t>MalesW03000062Non-Hodgkin lymphoma</t>
  </si>
  <si>
    <t>MalesW03000062Oesophagus</t>
  </si>
  <si>
    <t>MalesW03000062Pancreas</t>
  </si>
  <si>
    <t>MalesW03000062Prostate</t>
  </si>
  <si>
    <t>MalesW03000062Stomach</t>
  </si>
  <si>
    <t>FemalesW03000063Central Nervous System (including Brain)</t>
  </si>
  <si>
    <t>FemalesW03000063Colorectal</t>
  </si>
  <si>
    <t>FemalesW03000063Head and neck</t>
  </si>
  <si>
    <t>FemalesW03000063Bladder</t>
  </si>
  <si>
    <t>FemalesW03000063Breast</t>
  </si>
  <si>
    <t>FemalesW03000063Cervix</t>
  </si>
  <si>
    <t>FemalesW03000063Hodgkin lymphoma</t>
  </si>
  <si>
    <t>FemalesW03000063Kidney and unspecified urinary organs</t>
  </si>
  <si>
    <t>FemalesW03000063Leukaemia - Acute Myeloid</t>
  </si>
  <si>
    <t>FemalesW03000063Leukaemia - Chronic Lymphocytic</t>
  </si>
  <si>
    <t>FemalesW03000063Lung</t>
  </si>
  <si>
    <t>FemalesW03000063Malignant Melanoma</t>
  </si>
  <si>
    <t>FemalesW03000063Multiple myeloma</t>
  </si>
  <si>
    <t>FemalesW03000063Non-Hodgkin lymphoma</t>
  </si>
  <si>
    <t>FemalesW03000063Oesophagus</t>
  </si>
  <si>
    <t>FemalesW03000063Ovary</t>
  </si>
  <si>
    <t>FemalesW03000063Pancreas</t>
  </si>
  <si>
    <t>FemalesW03000063Stomach</t>
  </si>
  <si>
    <t>FemalesW03000063Uterus</t>
  </si>
  <si>
    <t>MalesW03000063Central Nervous System (including Brain)</t>
  </si>
  <si>
    <t>MalesW03000063Colorectal</t>
  </si>
  <si>
    <t>MalesW03000063Head and neck</t>
  </si>
  <si>
    <t>MalesW03000063Bladder</t>
  </si>
  <si>
    <t>MalesW03000063Hodgkin lymphoma</t>
  </si>
  <si>
    <t>MalesW03000063Kidney and unspecified urinary organs</t>
  </si>
  <si>
    <t>MalesW03000063Leukaemia - Chronic Lymphocytic</t>
  </si>
  <si>
    <t>MalesW03000063Liver</t>
  </si>
  <si>
    <t>MalesW03000063Lung</t>
  </si>
  <si>
    <t>MalesW03000063Malignant Melanoma</t>
  </si>
  <si>
    <t>MalesW03000063Multiple myeloma</t>
  </si>
  <si>
    <t>MalesW03000063Non-Hodgkin lymphoma</t>
  </si>
  <si>
    <t>MalesW03000063Oesophagus</t>
  </si>
  <si>
    <t>MalesW03000063Pancreas</t>
  </si>
  <si>
    <t>MalesW03000063Prostate</t>
  </si>
  <si>
    <t>MalesW03000063Stomach</t>
  </si>
  <si>
    <t>FemalesW03000064Central Nervous System (including Brain)</t>
  </si>
  <si>
    <t>FemalesW03000064Colorectal</t>
  </si>
  <si>
    <t>FemalesW03000064Head and neck</t>
  </si>
  <si>
    <t>FemalesW03000064Bladder</t>
  </si>
  <si>
    <t>FemalesW03000064Breast</t>
  </si>
  <si>
    <t>FemalesW03000064Cervix</t>
  </si>
  <si>
    <t>FemalesW03000064Hodgkin lymphoma</t>
  </si>
  <si>
    <t>FemalesW03000064Kidney and unspecified urinary organs</t>
  </si>
  <si>
    <t>FemalesW03000064Leukaemia - Chronic Lymphocytic</t>
  </si>
  <si>
    <t>FemalesW03000064Liver</t>
  </si>
  <si>
    <t>FemalesW03000064Lung</t>
  </si>
  <si>
    <t>FemalesW03000064Malignant Melanoma</t>
  </si>
  <si>
    <t>FemalesW03000064Multiple myeloma</t>
  </si>
  <si>
    <t>FemalesW03000064Non-Hodgkin lymphoma</t>
  </si>
  <si>
    <t>FemalesW03000064Ovary</t>
  </si>
  <si>
    <t>FemalesW03000064Stomach</t>
  </si>
  <si>
    <t>FemalesW03000064Uterus</t>
  </si>
  <si>
    <t>MalesW03000064Central Nervous System (including Brain)</t>
  </si>
  <si>
    <t>MalesW03000064Colorectal</t>
  </si>
  <si>
    <t>MalesW03000064Head and neck</t>
  </si>
  <si>
    <t>MalesW03000064Bladder</t>
  </si>
  <si>
    <t>MalesW03000064Hodgkin lymphoma</t>
  </si>
  <si>
    <t>MalesW03000064Kidney and unspecified urinary organs</t>
  </si>
  <si>
    <t>MalesW03000064Leukaemia - Acute Myeloid</t>
  </si>
  <si>
    <t>MalesW03000064Leukaemia - Chronic Lymphocytic</t>
  </si>
  <si>
    <t>MalesW03000064Liver</t>
  </si>
  <si>
    <t>MalesW03000064Lung</t>
  </si>
  <si>
    <t>MalesW03000064Malignant Melanoma</t>
  </si>
  <si>
    <t>MalesW03000064Multiple myeloma</t>
  </si>
  <si>
    <t>MalesW03000064Non-Hodgkin lymphoma</t>
  </si>
  <si>
    <t>MalesW03000064Oesophagus</t>
  </si>
  <si>
    <t>MalesW03000064Prostate</t>
  </si>
  <si>
    <t>MalesW03000064Stomach</t>
  </si>
  <si>
    <t>FemalesW03000065Central Nervous System (including Brain)</t>
  </si>
  <si>
    <t>FemalesW03000065Colorectal</t>
  </si>
  <si>
    <t>FemalesW03000065Head and neck</t>
  </si>
  <si>
    <t>FemalesW03000065Bladder</t>
  </si>
  <si>
    <t>FemalesW03000065Breast</t>
  </si>
  <si>
    <t>FemalesW03000065Cervix</t>
  </si>
  <si>
    <t>FemalesW03000065Hodgkin lymphoma</t>
  </si>
  <si>
    <t>FemalesW03000065Kidney and unspecified urinary organs</t>
  </si>
  <si>
    <t>FemalesW03000065Leukaemia - Acute Myeloid</t>
  </si>
  <si>
    <t>FemalesW03000065Leukaemia - Chronic Lymphocytic</t>
  </si>
  <si>
    <t>FemalesW03000065Lung</t>
  </si>
  <si>
    <t>FemalesW03000065Malignant Melanoma</t>
  </si>
  <si>
    <t>FemalesW03000065Multiple myeloma</t>
  </si>
  <si>
    <t>FemalesW03000065Non-Hodgkin lymphoma</t>
  </si>
  <si>
    <t>FemalesW03000065Oesophagus</t>
  </si>
  <si>
    <t>FemalesW03000065Ovary</t>
  </si>
  <si>
    <t>FemalesW03000065Pancreas</t>
  </si>
  <si>
    <t>FemalesW03000065Stomach</t>
  </si>
  <si>
    <t>FemalesW03000065Uterus</t>
  </si>
  <si>
    <t>MalesW03000065Central Nervous System (including Brain)</t>
  </si>
  <si>
    <t>MalesW03000065Colorectal</t>
  </si>
  <si>
    <t>MalesW03000065Head and neck</t>
  </si>
  <si>
    <t>MalesW03000065Bladder</t>
  </si>
  <si>
    <t>MalesW03000065Hodgkin lymphoma</t>
  </si>
  <si>
    <t>MalesW03000065Kidney and unspecified urinary organs</t>
  </si>
  <si>
    <t>MalesW03000065Leukaemia - Acute Myeloid</t>
  </si>
  <si>
    <t>MalesW03000065Leukaemia - Chronic Lymphocytic</t>
  </si>
  <si>
    <t>MalesW03000065Liver</t>
  </si>
  <si>
    <t>MalesW03000065Lung</t>
  </si>
  <si>
    <t>MalesW03000065Malignant Melanoma</t>
  </si>
  <si>
    <t>MalesW03000065Multiple myeloma</t>
  </si>
  <si>
    <t>MalesW03000065Non-Hodgkin lymphoma</t>
  </si>
  <si>
    <t>MalesW03000065Oesophagus</t>
  </si>
  <si>
    <t>MalesW03000065Pancreas</t>
  </si>
  <si>
    <t>MalesW03000065Prostate</t>
  </si>
  <si>
    <t>MalesW03000065Stomach</t>
  </si>
  <si>
    <t>FemalesW03000066Central Nervous System (including Brain)</t>
  </si>
  <si>
    <t>FemalesW03000066Colorectal</t>
  </si>
  <si>
    <t>FemalesW03000066Head and neck</t>
  </si>
  <si>
    <t>FemalesW03000066Bladder</t>
  </si>
  <si>
    <t>FemalesW03000066Breast</t>
  </si>
  <si>
    <t>FemalesW03000066Cervix</t>
  </si>
  <si>
    <t>FemalesW03000066Hodgkin lymphoma</t>
  </si>
  <si>
    <t>FemalesW03000066Kidney and unspecified urinary organs</t>
  </si>
  <si>
    <t>FemalesW03000066Leukaemia - Acute Myeloid</t>
  </si>
  <si>
    <t>FemalesW03000066Leukaemia - Chronic Lymphocytic</t>
  </si>
  <si>
    <t>FemalesW03000066Liver</t>
  </si>
  <si>
    <t>FemalesW03000066Lung</t>
  </si>
  <si>
    <t>FemalesW03000066Malignant Melanoma</t>
  </si>
  <si>
    <t>FemalesW03000066Multiple myeloma</t>
  </si>
  <si>
    <t>FemalesW03000066Non-Hodgkin lymphoma</t>
  </si>
  <si>
    <t>FemalesW03000066Oesophagus</t>
  </si>
  <si>
    <t>FemalesW03000066Ovary</t>
  </si>
  <si>
    <t>FemalesW03000066Pancreas</t>
  </si>
  <si>
    <t>FemalesW03000066Stomach</t>
  </si>
  <si>
    <t>FemalesW03000066Uterus</t>
  </si>
  <si>
    <t>MalesW03000066Central Nervous System (including Brain)</t>
  </si>
  <si>
    <t>MalesW03000066Colorectal</t>
  </si>
  <si>
    <t>MalesW03000066Head and neck</t>
  </si>
  <si>
    <t>MalesW03000066Bladder</t>
  </si>
  <si>
    <t>MalesW03000066Hodgkin lymphoma</t>
  </si>
  <si>
    <t>MalesW03000066Kidney and unspecified urinary organs</t>
  </si>
  <si>
    <t>MalesW03000066Leukaemia - Acute Myeloid</t>
  </si>
  <si>
    <t>MalesW03000066Leukaemia - Chronic Lymphocytic</t>
  </si>
  <si>
    <t>MalesW03000066Lung</t>
  </si>
  <si>
    <t>MalesW03000066Malignant Melanoma</t>
  </si>
  <si>
    <t>MalesW03000066Multiple myeloma</t>
  </si>
  <si>
    <t>MalesW03000066Non-Hodgkin lymphoma</t>
  </si>
  <si>
    <t>MalesW03000066Oesophagus</t>
  </si>
  <si>
    <t>MalesW03000066Pancreas</t>
  </si>
  <si>
    <t>MalesW03000066Prostate</t>
  </si>
  <si>
    <t>MalesW03000066Stomach</t>
  </si>
  <si>
    <t>FemalesW03000067Central Nervous System (including Brain)</t>
  </si>
  <si>
    <t>FemalesW03000067Colorectal</t>
  </si>
  <si>
    <t>FemalesW03000067Head and neck</t>
  </si>
  <si>
    <t>FemalesW03000067Bladder</t>
  </si>
  <si>
    <t>FemalesW03000067Breast</t>
  </si>
  <si>
    <t>FemalesW03000067Cervix</t>
  </si>
  <si>
    <t>FemalesW03000067Hodgkin lymphoma</t>
  </si>
  <si>
    <t>FemalesW03000067Kidney and unspecified urinary organs</t>
  </si>
  <si>
    <t>FemalesW03000067Leukaemia - Acute Myeloid</t>
  </si>
  <si>
    <t>FemalesW03000067Leukaemia - Chronic Lymphocytic</t>
  </si>
  <si>
    <t>FemalesW03000067Lung</t>
  </si>
  <si>
    <t>FemalesW03000067Malignant Melanoma</t>
  </si>
  <si>
    <t>FemalesW03000067Multiple myeloma</t>
  </si>
  <si>
    <t>FemalesW03000067Non-Hodgkin lymphoma</t>
  </si>
  <si>
    <t>FemalesW03000067Oesophagus</t>
  </si>
  <si>
    <t>FemalesW03000067Ovary</t>
  </si>
  <si>
    <t>FemalesW03000067Pancreas</t>
  </si>
  <si>
    <t>FemalesW03000067Stomach</t>
  </si>
  <si>
    <t>FemalesW03000067Uterus</t>
  </si>
  <si>
    <t>MalesW03000067Central Nervous System (including Brain)</t>
  </si>
  <si>
    <t>MalesW03000067Colorectal</t>
  </si>
  <si>
    <t>MalesW03000067Head and neck</t>
  </si>
  <si>
    <t>MalesW03000067Bladder</t>
  </si>
  <si>
    <t>MalesW03000067Hodgkin lymphoma</t>
  </si>
  <si>
    <t>MalesW03000067Kidney and unspecified urinary organs</t>
  </si>
  <si>
    <t>MalesW03000067Leukaemia - Acute Myeloid</t>
  </si>
  <si>
    <t>MalesW03000067Leukaemia - Chronic Lymphocytic</t>
  </si>
  <si>
    <t>MalesW03000067Liver</t>
  </si>
  <si>
    <t>MalesW03000067Lung</t>
  </si>
  <si>
    <t>MalesW03000067Malignant Melanoma</t>
  </si>
  <si>
    <t>MalesW03000067Multiple myeloma</t>
  </si>
  <si>
    <t>MalesW03000067Non-Hodgkin lymphoma</t>
  </si>
  <si>
    <t>MalesW03000067Oesophagus</t>
  </si>
  <si>
    <t>MalesW03000067Pancreas</t>
  </si>
  <si>
    <t>MalesW03000067Prostate</t>
  </si>
  <si>
    <t>MalesW03000067Stomach</t>
  </si>
  <si>
    <t>FemalesW03000068Central Nervous System (including Brain)</t>
  </si>
  <si>
    <t>FemalesW03000068Colorectal</t>
  </si>
  <si>
    <t>FemalesW03000068Head and neck</t>
  </si>
  <si>
    <t>FemalesW03000068Bladder</t>
  </si>
  <si>
    <t>FemalesW03000068Breast</t>
  </si>
  <si>
    <t>FemalesW03000068Cervix</t>
  </si>
  <si>
    <t>FemalesW03000068Hodgkin lymphoma</t>
  </si>
  <si>
    <t>FemalesW03000068Kidney and unspecified urinary organs</t>
  </si>
  <si>
    <t>FemalesW03000068Leukaemia - Chronic Lymphocytic</t>
  </si>
  <si>
    <t>FemalesW03000068Liver</t>
  </si>
  <si>
    <t>FemalesW03000068Lung</t>
  </si>
  <si>
    <t>FemalesW03000068Malignant Melanoma</t>
  </si>
  <si>
    <t>FemalesW03000068Multiple myeloma</t>
  </si>
  <si>
    <t>FemalesW03000068Non-Hodgkin lymphoma</t>
  </si>
  <si>
    <t>FemalesW03000068Oesophagus</t>
  </si>
  <si>
    <t>FemalesW03000068Ovary</t>
  </si>
  <si>
    <t>FemalesW03000068Pancreas</t>
  </si>
  <si>
    <t>FemalesW03000068Stomach</t>
  </si>
  <si>
    <t>FemalesW03000068Uterus</t>
  </si>
  <si>
    <t>MalesW03000068Central Nervous System (including Brain)</t>
  </si>
  <si>
    <t>MalesW03000068Colorectal</t>
  </si>
  <si>
    <t>MalesW03000068Head and neck</t>
  </si>
  <si>
    <t>MalesW03000068Bladder</t>
  </si>
  <si>
    <t>MalesW03000068Hodgkin lymphoma</t>
  </si>
  <si>
    <t>MalesW03000068Kidney and unspecified urinary organs</t>
  </si>
  <si>
    <t>MalesW03000068Leukaemia - Acute Myeloid</t>
  </si>
  <si>
    <t>MalesW03000068Leukaemia - Chronic Lymphocytic</t>
  </si>
  <si>
    <t>MalesW03000068Liver</t>
  </si>
  <si>
    <t>MalesW03000068Lung</t>
  </si>
  <si>
    <t>MalesW03000068Malignant Melanoma</t>
  </si>
  <si>
    <t>MalesW03000068Multiple myeloma</t>
  </si>
  <si>
    <t>MalesW03000068Non-Hodgkin lymphoma</t>
  </si>
  <si>
    <t>MalesW03000068Oesophagus</t>
  </si>
  <si>
    <t>MalesW03000068Pancreas</t>
  </si>
  <si>
    <t>MalesW03000068Prostate</t>
  </si>
  <si>
    <t>MalesW03000068Stomach</t>
  </si>
  <si>
    <t>FemalesW03000069Central Nervous System (including Brain)</t>
  </si>
  <si>
    <t>FemalesW03000069Colorectal</t>
  </si>
  <si>
    <t>FemalesW03000069Head and neck</t>
  </si>
  <si>
    <t>FemalesW03000069Bladder</t>
  </si>
  <si>
    <t>FemalesW03000069Breast</t>
  </si>
  <si>
    <t>FemalesW03000069Cervix</t>
  </si>
  <si>
    <t>FemalesW03000069Hodgkin lymphoma</t>
  </si>
  <si>
    <t>FemalesW03000069Kidney and unspecified urinary organs</t>
  </si>
  <si>
    <t>FemalesW03000069Leukaemia - Acute Myeloid</t>
  </si>
  <si>
    <t>FemalesW03000069Leukaemia - Chronic Lymphocytic</t>
  </si>
  <si>
    <t>FemalesW03000069Liver</t>
  </si>
  <si>
    <t>FemalesW03000069Lung</t>
  </si>
  <si>
    <t>FemalesW03000069Malignant Melanoma</t>
  </si>
  <si>
    <t>FemalesW03000069Multiple myeloma</t>
  </si>
  <si>
    <t>FemalesW03000069Non-Hodgkin lymphoma</t>
  </si>
  <si>
    <t>FemalesW03000069Oesophagus</t>
  </si>
  <si>
    <t>FemalesW03000069Ovary</t>
  </si>
  <si>
    <t>FemalesW03000069Pancreas</t>
  </si>
  <si>
    <t>FemalesW03000069Stomach</t>
  </si>
  <si>
    <t>FemalesW03000069Uterus</t>
  </si>
  <si>
    <t>MalesW03000069Central Nervous System (including Brain)</t>
  </si>
  <si>
    <t>MalesW03000069Colorectal</t>
  </si>
  <si>
    <t>MalesW03000069Head and neck</t>
  </si>
  <si>
    <t>MalesW03000069Bladder</t>
  </si>
  <si>
    <t>MalesW03000069Hodgkin lymphoma</t>
  </si>
  <si>
    <t>MalesW03000069Kidney and unspecified urinary organs</t>
  </si>
  <si>
    <t>MalesW03000069Leukaemia - Acute Myeloid</t>
  </si>
  <si>
    <t>MalesW03000069Leukaemia - Chronic Lymphocytic</t>
  </si>
  <si>
    <t>MalesW03000069Liver</t>
  </si>
  <si>
    <t>MalesW03000069Lung</t>
  </si>
  <si>
    <t>MalesW03000069Malignant Melanoma</t>
  </si>
  <si>
    <t>MalesW03000069Multiple myeloma</t>
  </si>
  <si>
    <t>MalesW03000069Non-Hodgkin lymphoma</t>
  </si>
  <si>
    <t>MalesW03000069Oesophagus</t>
  </si>
  <si>
    <t>MalesW03000069Pancreas</t>
  </si>
  <si>
    <t>MalesW03000069Prostate</t>
  </si>
  <si>
    <t>MalesW03000069Stomach</t>
  </si>
  <si>
    <t>FemalesW03000070Central Nervous System (including Brain)</t>
  </si>
  <si>
    <t>FemalesW03000070Colorectal</t>
  </si>
  <si>
    <t>FemalesW03000070Head and neck</t>
  </si>
  <si>
    <t>FemalesW03000070Bladder</t>
  </si>
  <si>
    <t>FemalesW03000070Breast</t>
  </si>
  <si>
    <t>FemalesW03000070Cervix</t>
  </si>
  <si>
    <t>FemalesW03000070Hodgkin lymphoma</t>
  </si>
  <si>
    <t>FemalesW03000070Kidney and unspecified urinary organs</t>
  </si>
  <si>
    <t>FemalesW03000070Leukaemia - Acute Myeloid</t>
  </si>
  <si>
    <t>FemalesW03000070Leukaemia - Chronic Lymphocytic</t>
  </si>
  <si>
    <t>FemalesW03000070Lung</t>
  </si>
  <si>
    <t>FemalesW03000070Malignant Melanoma</t>
  </si>
  <si>
    <t>FemalesW03000070Multiple myeloma</t>
  </si>
  <si>
    <t>FemalesW03000070Non-Hodgkin lymphoma</t>
  </si>
  <si>
    <t>FemalesW03000070Oesophagus</t>
  </si>
  <si>
    <t>FemalesW03000070Ovary</t>
  </si>
  <si>
    <t>FemalesW03000070Pancreas</t>
  </si>
  <si>
    <t>FemalesW03000070Stomach</t>
  </si>
  <si>
    <t>FemalesW03000070Uterus</t>
  </si>
  <si>
    <t>MalesW03000070Central Nervous System (including Brain)</t>
  </si>
  <si>
    <t>MalesW03000070Colorectal</t>
  </si>
  <si>
    <t>MalesW03000070Head and neck</t>
  </si>
  <si>
    <t>MalesW03000070Bladder</t>
  </si>
  <si>
    <t>MalesW03000070Hodgkin lymphoma</t>
  </si>
  <si>
    <t>MalesW03000070Kidney and unspecified urinary organs</t>
  </si>
  <si>
    <t>MalesW03000070Leukaemia - Acute Myeloid</t>
  </si>
  <si>
    <t>MalesW03000070Leukaemia - Chronic Lymphocytic</t>
  </si>
  <si>
    <t>MalesW03000070Liver</t>
  </si>
  <si>
    <t>MalesW03000070Lung</t>
  </si>
  <si>
    <t>MalesW03000070Malignant Melanoma</t>
  </si>
  <si>
    <t>MalesW03000070Multiple myeloma</t>
  </si>
  <si>
    <t>MalesW03000070Non-Hodgkin lymphoma</t>
  </si>
  <si>
    <t>MalesW03000070Oesophagus</t>
  </si>
  <si>
    <t>MalesW03000070Pancreas</t>
  </si>
  <si>
    <t>MalesW03000070Prostate</t>
  </si>
  <si>
    <t>MalesW03000070Stomach</t>
  </si>
  <si>
    <t>FemalesW03000071Central Nervous System (including Brain)</t>
  </si>
  <si>
    <t>FemalesW03000071Colorectal</t>
  </si>
  <si>
    <t>FemalesW03000071Head and neck</t>
  </si>
  <si>
    <t>FemalesW03000071Bladder</t>
  </si>
  <si>
    <t>FemalesW03000071Breast</t>
  </si>
  <si>
    <t>FemalesW03000071Cervix</t>
  </si>
  <si>
    <t>FemalesW03000071Hodgkin lymphoma</t>
  </si>
  <si>
    <t>FemalesW03000071Kidney and unspecified urinary organs</t>
  </si>
  <si>
    <t>FemalesW03000071Leukaemia - Acute Myeloid</t>
  </si>
  <si>
    <t>FemalesW03000071Leukaemia - Chronic Lymphocytic</t>
  </si>
  <si>
    <t>FemalesW03000071Lung</t>
  </si>
  <si>
    <t>FemalesW03000071Malignant Melanoma</t>
  </si>
  <si>
    <t>FemalesW03000071Multiple myeloma</t>
  </si>
  <si>
    <t>FemalesW03000071Non-Hodgkin lymphoma</t>
  </si>
  <si>
    <t>FemalesW03000071Oesophagus</t>
  </si>
  <si>
    <t>FemalesW03000071Ovary</t>
  </si>
  <si>
    <t>FemalesW03000071Pancreas</t>
  </si>
  <si>
    <t>FemalesW03000071Stomach</t>
  </si>
  <si>
    <t>FemalesW03000071Uterus</t>
  </si>
  <si>
    <t>MalesW03000071Central Nervous System (including Brain)</t>
  </si>
  <si>
    <t>MalesW03000071Colorectal</t>
  </si>
  <si>
    <t>MalesW03000071Head and neck</t>
  </si>
  <si>
    <t>MalesW03000071Bladder</t>
  </si>
  <si>
    <t>MalesW03000071Hodgkin lymphoma</t>
  </si>
  <si>
    <t>MalesW03000071Kidney and unspecified urinary organs</t>
  </si>
  <si>
    <t>MalesW03000071Leukaemia - Acute Myeloid</t>
  </si>
  <si>
    <t>MalesW03000071Leukaemia - Chronic Lymphocytic</t>
  </si>
  <si>
    <t>MalesW03000071Liver</t>
  </si>
  <si>
    <t>MalesW03000071Lung</t>
  </si>
  <si>
    <t>MalesW03000071Malignant Melanoma</t>
  </si>
  <si>
    <t>MalesW03000071Multiple myeloma</t>
  </si>
  <si>
    <t>MalesW03000071Non-Hodgkin lymphoma</t>
  </si>
  <si>
    <t>MalesW03000071Oesophagus</t>
  </si>
  <si>
    <t>MalesW03000071Pancreas</t>
  </si>
  <si>
    <t>MalesW03000071Prostate</t>
  </si>
  <si>
    <t>MalesW03000071Stomach</t>
  </si>
  <si>
    <t>FemalesW03000072Central Nervous System (including Brain)</t>
  </si>
  <si>
    <t>FemalesW03000072Colorectal</t>
  </si>
  <si>
    <t>FemalesW03000072Head and neck</t>
  </si>
  <si>
    <t>FemalesW03000072Bladder</t>
  </si>
  <si>
    <t>FemalesW03000072Breast</t>
  </si>
  <si>
    <t>FemalesW03000072Cervix</t>
  </si>
  <si>
    <t>FemalesW03000072Hodgkin lymphoma</t>
  </si>
  <si>
    <t>FemalesW03000072Kidney and unspecified urinary organs</t>
  </si>
  <si>
    <t>FemalesW03000072Leukaemia - Chronic Lymphocytic</t>
  </si>
  <si>
    <t>FemalesW03000072Liver</t>
  </si>
  <si>
    <t>FemalesW03000072Lung</t>
  </si>
  <si>
    <t>FemalesW03000072Malignant Melanoma</t>
  </si>
  <si>
    <t>FemalesW03000072Multiple myeloma</t>
  </si>
  <si>
    <t>FemalesW03000072Non-Hodgkin lymphoma</t>
  </si>
  <si>
    <t>FemalesW03000072Oesophagus</t>
  </si>
  <si>
    <t>FemalesW03000072Ovary</t>
  </si>
  <si>
    <t>FemalesW03000072Pancreas</t>
  </si>
  <si>
    <t>FemalesW03000072Stomach</t>
  </si>
  <si>
    <t>FemalesW03000072Uterus</t>
  </si>
  <si>
    <t>MalesW03000072Central Nervous System (including Brain)</t>
  </si>
  <si>
    <t>MalesW03000072Colorectal</t>
  </si>
  <si>
    <t>MalesW03000072Head and neck</t>
  </si>
  <si>
    <t>MalesW03000072Bladder</t>
  </si>
  <si>
    <t>MalesW03000072Hodgkin lymphoma</t>
  </si>
  <si>
    <t>MalesW03000072Kidney and unspecified urinary organs</t>
  </si>
  <si>
    <t>MalesW03000072Leukaemia - Acute Myeloid</t>
  </si>
  <si>
    <t>MalesW03000072Leukaemia - Chronic Lymphocytic</t>
  </si>
  <si>
    <t>MalesW03000072Liver</t>
  </si>
  <si>
    <t>MalesW03000072Lung</t>
  </si>
  <si>
    <t>MalesW03000072Malignant Melanoma</t>
  </si>
  <si>
    <t>MalesW03000072Multiple myeloma</t>
  </si>
  <si>
    <t>MalesW03000072Non-Hodgkin lymphoma</t>
  </si>
  <si>
    <t>MalesW03000072Oesophagus</t>
  </si>
  <si>
    <t>MalesW03000072Pancreas</t>
  </si>
  <si>
    <t>MalesW03000072Prostate</t>
  </si>
  <si>
    <t>MalesW03000072Stomach</t>
  </si>
  <si>
    <t>FemalesW03000073Central Nervous System (including Brain)</t>
  </si>
  <si>
    <t>FemalesW03000073Colorectal</t>
  </si>
  <si>
    <t>FemalesW03000073Head and neck</t>
  </si>
  <si>
    <t>FemalesW03000073Bladder</t>
  </si>
  <si>
    <t>FemalesW03000073Breast</t>
  </si>
  <si>
    <t>FemalesW03000073Cervix</t>
  </si>
  <si>
    <t>FemalesW03000073Hodgkin lymphoma</t>
  </si>
  <si>
    <t>FemalesW03000073Kidney and unspecified urinary organs</t>
  </si>
  <si>
    <t>FemalesW03000073Leukaemia - Acute Myeloid</t>
  </si>
  <si>
    <t>FemalesW03000073Leukaemia - Chronic Lymphocytic</t>
  </si>
  <si>
    <t>FemalesW03000073Lung</t>
  </si>
  <si>
    <t>FemalesW03000073Malignant Melanoma</t>
  </si>
  <si>
    <t>FemalesW03000073Multiple myeloma</t>
  </si>
  <si>
    <t>FemalesW03000073Non-Hodgkin lymphoma</t>
  </si>
  <si>
    <t>FemalesW03000073Oesophagus</t>
  </si>
  <si>
    <t>FemalesW03000073Ovary</t>
  </si>
  <si>
    <t>FemalesW03000073Pancreas</t>
  </si>
  <si>
    <t>FemalesW03000073Stomach</t>
  </si>
  <si>
    <t>FemalesW03000073Uterus</t>
  </si>
  <si>
    <t>MalesW03000073Central Nervous System (including Brain)</t>
  </si>
  <si>
    <t>MalesW03000073Colorectal</t>
  </si>
  <si>
    <t>MalesW03000073Head and neck</t>
  </si>
  <si>
    <t>MalesW03000073Bladder</t>
  </si>
  <si>
    <t>MalesW03000073Hodgkin lymphoma</t>
  </si>
  <si>
    <t>MalesW03000073Kidney and unspecified urinary organs</t>
  </si>
  <si>
    <t>MalesW03000073Leukaemia - Acute Myeloid</t>
  </si>
  <si>
    <t>MalesW03000073Leukaemia - Chronic Lymphocytic</t>
  </si>
  <si>
    <t>MalesW03000073Liver</t>
  </si>
  <si>
    <t>MalesW03000073Lung</t>
  </si>
  <si>
    <t>MalesW03000073Malignant Melanoma</t>
  </si>
  <si>
    <t>MalesW03000073Multiple myeloma</t>
  </si>
  <si>
    <t>MalesW03000073Non-Hodgkin lymphoma</t>
  </si>
  <si>
    <t>MalesW03000073Oesophagus</t>
  </si>
  <si>
    <t>MalesW03000073Pancreas</t>
  </si>
  <si>
    <t>MalesW03000073Prostate</t>
  </si>
  <si>
    <t>MalesW03000073Stomach</t>
  </si>
  <si>
    <t>FemalesW03000074Central Nervous System (including Brain)</t>
  </si>
  <si>
    <t>FemalesW03000074Colorectal</t>
  </si>
  <si>
    <t>FemalesW03000074Head and neck</t>
  </si>
  <si>
    <t>FemalesW03000074Bladder</t>
  </si>
  <si>
    <t>FemalesW03000074Breast</t>
  </si>
  <si>
    <t>FemalesW03000074Cervix</t>
  </si>
  <si>
    <t>FemalesW03000074Hodgkin lymphoma</t>
  </si>
  <si>
    <t>FemalesW03000074Kidney and unspecified urinary organs</t>
  </si>
  <si>
    <t>FemalesW03000074Leukaemia - Acute Myeloid</t>
  </si>
  <si>
    <t>FemalesW03000074Leukaemia - Chronic Lymphocytic</t>
  </si>
  <si>
    <t>FemalesW03000074Lung</t>
  </si>
  <si>
    <t>FemalesW03000074Malignant Melanoma</t>
  </si>
  <si>
    <t>FemalesW03000074Multiple myeloma</t>
  </si>
  <si>
    <t>FemalesW03000074Non-Hodgkin lymphoma</t>
  </si>
  <si>
    <t>FemalesW03000074Oesophagus</t>
  </si>
  <si>
    <t>FemalesW03000074Ovary</t>
  </si>
  <si>
    <t>FemalesW03000074Pancreas</t>
  </si>
  <si>
    <t>FemalesW03000074Stomach</t>
  </si>
  <si>
    <t>FemalesW03000074Uterus</t>
  </si>
  <si>
    <t>MalesW03000074Central Nervous System (including Brain)</t>
  </si>
  <si>
    <t>MalesW03000074Colorectal</t>
  </si>
  <si>
    <t>MalesW03000074Head and neck</t>
  </si>
  <si>
    <t>MalesW03000074Bladder</t>
  </si>
  <si>
    <t>MalesW03000074Hodgkin lymphoma</t>
  </si>
  <si>
    <t>MalesW03000074Kidney and unspecified urinary organs</t>
  </si>
  <si>
    <t>MalesW03000074Leukaemia - Chronic Lymphocytic</t>
  </si>
  <si>
    <t>MalesW03000074Lung</t>
  </si>
  <si>
    <t>MalesW03000074Malignant Melanoma</t>
  </si>
  <si>
    <t>MalesW03000074Multiple myeloma</t>
  </si>
  <si>
    <t>MalesW03000074Non-Hodgkin lymphoma</t>
  </si>
  <si>
    <t>MalesW03000074Oesophagus</t>
  </si>
  <si>
    <t>MalesW03000074Pancreas</t>
  </si>
  <si>
    <t>MalesW03000074Prostate</t>
  </si>
  <si>
    <t>MalesW03000074Stomach</t>
  </si>
  <si>
    <t>FemalesW03000075Central Nervous System (including Brain)</t>
  </si>
  <si>
    <t>FemalesW03000075Colorectal</t>
  </si>
  <si>
    <t>FemalesW03000075Head and neck</t>
  </si>
  <si>
    <t>FemalesW03000075Bladder</t>
  </si>
  <si>
    <t>FemalesW03000075Breast</t>
  </si>
  <si>
    <t>FemalesW03000075Cervix</t>
  </si>
  <si>
    <t>FemalesW03000075Hodgkin lymphoma</t>
  </si>
  <si>
    <t>FemalesW03000075Kidney and unspecified urinary organs</t>
  </si>
  <si>
    <t>FemalesW03000075Leukaemia - Chronic Lymphocytic</t>
  </si>
  <si>
    <t>FemalesW03000075Liver</t>
  </si>
  <si>
    <t>FemalesW03000075Lung</t>
  </si>
  <si>
    <t>FemalesW03000075Malignant Melanoma</t>
  </si>
  <si>
    <t>FemalesW03000075Multiple myeloma</t>
  </si>
  <si>
    <t>FemalesW03000075Non-Hodgkin lymphoma</t>
  </si>
  <si>
    <t>FemalesW03000075Oesophagus</t>
  </si>
  <si>
    <t>FemalesW03000075Ovary</t>
  </si>
  <si>
    <t>FemalesW03000075Stomach</t>
  </si>
  <si>
    <t>FemalesW03000075Uterus</t>
  </si>
  <si>
    <t>MalesW03000075Central Nervous System (including Brain)</t>
  </si>
  <si>
    <t>MalesW03000075Colorectal</t>
  </si>
  <si>
    <t>MalesW03000075Head and neck</t>
  </si>
  <si>
    <t>MalesW03000075Bladder</t>
  </si>
  <si>
    <t>MalesW03000075Hodgkin lymphoma</t>
  </si>
  <si>
    <t>MalesW03000075Kidney and unspecified urinary organs</t>
  </si>
  <si>
    <t>MalesW03000075Leukaemia - Acute Myeloid</t>
  </si>
  <si>
    <t>MalesW03000075Leukaemia - Chronic Lymphocytic</t>
  </si>
  <si>
    <t>MalesW03000075Liver</t>
  </si>
  <si>
    <t>MalesW03000075Lung</t>
  </si>
  <si>
    <t>MalesW03000075Malignant Melanoma</t>
  </si>
  <si>
    <t>MalesW03000075Multiple myeloma</t>
  </si>
  <si>
    <t>MalesW03000075Non-Hodgkin lymphoma</t>
  </si>
  <si>
    <t>MalesW03000075Oesophagus</t>
  </si>
  <si>
    <t>MalesW03000075Pancreas</t>
  </si>
  <si>
    <t>MalesW03000075Prostate</t>
  </si>
  <si>
    <t>MalesW03000075Stomach</t>
  </si>
  <si>
    <t>FemalesW03000076Central Nervous System (including Brain)</t>
  </si>
  <si>
    <t>FemalesW03000076Colorectal</t>
  </si>
  <si>
    <t>FemalesW03000076Head and neck</t>
  </si>
  <si>
    <t>FemalesW03000076Bladder</t>
  </si>
  <si>
    <t>FemalesW03000076Breast</t>
  </si>
  <si>
    <t>FemalesW03000076Cervix</t>
  </si>
  <si>
    <t>FemalesW03000076Hodgkin lymphoma</t>
  </si>
  <si>
    <t>FemalesW03000076Kidney and unspecified urinary organs</t>
  </si>
  <si>
    <t>FemalesW03000076Leukaemia - Acute Myeloid</t>
  </si>
  <si>
    <t>FemalesW03000076Leukaemia - Chronic Lymphocytic</t>
  </si>
  <si>
    <t>FemalesW03000076Liver</t>
  </si>
  <si>
    <t>FemalesW03000076Lung</t>
  </si>
  <si>
    <t>FemalesW03000076Malignant Melanoma</t>
  </si>
  <si>
    <t>FemalesW03000076Multiple myeloma</t>
  </si>
  <si>
    <t>FemalesW03000076Non-Hodgkin lymphoma</t>
  </si>
  <si>
    <t>FemalesW03000076Oesophagus</t>
  </si>
  <si>
    <t>FemalesW03000076Ovary</t>
  </si>
  <si>
    <t>FemalesW03000076Pancreas</t>
  </si>
  <si>
    <t>FemalesW03000076Stomach</t>
  </si>
  <si>
    <t>FemalesW03000076Uterus</t>
  </si>
  <si>
    <t>MalesW03000076Central Nervous System (including Brain)</t>
  </si>
  <si>
    <t>MalesW03000076Colorectal</t>
  </si>
  <si>
    <t>MalesW03000076Head and neck</t>
  </si>
  <si>
    <t>MalesW03000076Bladder</t>
  </si>
  <si>
    <t>MalesW03000076Hodgkin lymphoma</t>
  </si>
  <si>
    <t>MalesW03000076Kidney and unspecified urinary organs</t>
  </si>
  <si>
    <t>MalesW03000076Leukaemia - Acute Myeloid</t>
  </si>
  <si>
    <t>MalesW03000076Leukaemia - Chronic Lymphocytic</t>
  </si>
  <si>
    <t>MalesW03000076Liver</t>
  </si>
  <si>
    <t>MalesW03000076Lung</t>
  </si>
  <si>
    <t>MalesW03000076Malignant Melanoma</t>
  </si>
  <si>
    <t>MalesW03000076Multiple myeloma</t>
  </si>
  <si>
    <t>MalesW03000076Non-Hodgkin lymphoma</t>
  </si>
  <si>
    <t>MalesW03000076Oesophagus</t>
  </si>
  <si>
    <t>MalesW03000076Pancreas</t>
  </si>
  <si>
    <t>MalesW03000076Prostate</t>
  </si>
  <si>
    <t>MalesW03000076Stomach</t>
  </si>
  <si>
    <t>FemalesW03000077Central Nervous System (including Brain)</t>
  </si>
  <si>
    <t>FemalesW03000077Colorectal</t>
  </si>
  <si>
    <t>FemalesW03000077Head and neck</t>
  </si>
  <si>
    <t>FemalesW03000077Bladder</t>
  </si>
  <si>
    <t>FemalesW03000077Breast</t>
  </si>
  <si>
    <t>FemalesW03000077Cervix</t>
  </si>
  <si>
    <t>FemalesW03000077Hodgkin lymphoma</t>
  </si>
  <si>
    <t>FemalesW03000077Kidney and unspecified urinary organs</t>
  </si>
  <si>
    <t>FemalesW03000077Leukaemia - Acute Myeloid</t>
  </si>
  <si>
    <t>FemalesW03000077Leukaemia - Chronic Lymphocytic</t>
  </si>
  <si>
    <t>FemalesW03000077Lung</t>
  </si>
  <si>
    <t>FemalesW03000077Malignant Melanoma</t>
  </si>
  <si>
    <t>FemalesW03000077Multiple myeloma</t>
  </si>
  <si>
    <t>FemalesW03000077Non-Hodgkin lymphoma</t>
  </si>
  <si>
    <t>FemalesW03000077Oesophagus</t>
  </si>
  <si>
    <t>FemalesW03000077Ovary</t>
  </si>
  <si>
    <t>FemalesW03000077Stomach</t>
  </si>
  <si>
    <t>FemalesW03000077Uterus</t>
  </si>
  <si>
    <t>MalesW03000077Central Nervous System (including Brain)</t>
  </si>
  <si>
    <t>MalesW03000077Colorectal</t>
  </si>
  <si>
    <t>MalesW03000077Head and neck</t>
  </si>
  <si>
    <t>MalesW03000077Bladder</t>
  </si>
  <si>
    <t>MalesW03000077Hodgkin lymphoma</t>
  </si>
  <si>
    <t>MalesW03000077Kidney and unspecified urinary organs</t>
  </si>
  <si>
    <t>MalesW03000077Leukaemia - Acute Myeloid</t>
  </si>
  <si>
    <t>MalesW03000077Leukaemia - Chronic Lymphocytic</t>
  </si>
  <si>
    <t>MalesW03000077Liver</t>
  </si>
  <si>
    <t>MalesW03000077Lung</t>
  </si>
  <si>
    <t>MalesW03000077Malignant Melanoma</t>
  </si>
  <si>
    <t>MalesW03000077Multiple myeloma</t>
  </si>
  <si>
    <t>MalesW03000077Non-Hodgkin lymphoma</t>
  </si>
  <si>
    <t>MalesW03000077Oesophagus</t>
  </si>
  <si>
    <t>MalesW03000077Pancreas</t>
  </si>
  <si>
    <t>MalesW03000077Prostate</t>
  </si>
  <si>
    <t>MalesW03000077Stomach</t>
  </si>
  <si>
    <t>FemalesW03000078Central Nervous System (including Brain)</t>
  </si>
  <si>
    <t>FemalesW03000078Colorectal</t>
  </si>
  <si>
    <t>FemalesW03000078Head and neck</t>
  </si>
  <si>
    <t>FemalesW03000078Bladder</t>
  </si>
  <si>
    <t>FemalesW03000078Breast</t>
  </si>
  <si>
    <t>FemalesW03000078Cervix</t>
  </si>
  <si>
    <t>FemalesW03000078Hodgkin lymphoma</t>
  </si>
  <si>
    <t>FemalesW03000078Kidney and unspecified urinary organs</t>
  </si>
  <si>
    <t>FemalesW03000078Leukaemia - Acute Myeloid</t>
  </si>
  <si>
    <t>FemalesW03000078Leukaemia - Chronic Lymphocytic</t>
  </si>
  <si>
    <t>FemalesW03000078Lung</t>
  </si>
  <si>
    <t>FemalesW03000078Malignant Melanoma</t>
  </si>
  <si>
    <t>FemalesW03000078Multiple myeloma</t>
  </si>
  <si>
    <t>FemalesW03000078Non-Hodgkin lymphoma</t>
  </si>
  <si>
    <t>FemalesW03000078Oesophagus</t>
  </si>
  <si>
    <t>FemalesW03000078Ovary</t>
  </si>
  <si>
    <t>FemalesW03000078Pancreas</t>
  </si>
  <si>
    <t>FemalesW03000078Stomach</t>
  </si>
  <si>
    <t>FemalesW03000078Uterus</t>
  </si>
  <si>
    <t>MalesW03000078Central Nervous System (including Brain)</t>
  </si>
  <si>
    <t>MalesW03000078Colorectal</t>
  </si>
  <si>
    <t>MalesW03000078Head and neck</t>
  </si>
  <si>
    <t>MalesW03000078Bladder</t>
  </si>
  <si>
    <t>MalesW03000078Hodgkin lymphoma</t>
  </si>
  <si>
    <t>MalesW03000078Kidney and unspecified urinary organs</t>
  </si>
  <si>
    <t>MalesW03000078Leukaemia - Acute Myeloid</t>
  </si>
  <si>
    <t>MalesW03000078Leukaemia - Chronic Lymphocytic</t>
  </si>
  <si>
    <t>MalesW03000078Lung</t>
  </si>
  <si>
    <t>MalesW03000078Malignant Melanoma</t>
  </si>
  <si>
    <t>MalesW03000078Multiple myeloma</t>
  </si>
  <si>
    <t>MalesW03000078Non-Hodgkin lymphoma</t>
  </si>
  <si>
    <t>MalesW03000078Oesophagus</t>
  </si>
  <si>
    <t>MalesW03000078Pancreas</t>
  </si>
  <si>
    <t>MalesW03000078Prostate</t>
  </si>
  <si>
    <t>MalesW03000078Stomach</t>
  </si>
  <si>
    <t>FemalesW03000079Central Nervous System (including Brain)</t>
  </si>
  <si>
    <t>FemalesW03000079Colorectal</t>
  </si>
  <si>
    <t>FemalesW03000079Head and neck</t>
  </si>
  <si>
    <t>FemalesW03000079Bladder</t>
  </si>
  <si>
    <t>FemalesW03000079Breast</t>
  </si>
  <si>
    <t>FemalesW03000079Cervix</t>
  </si>
  <si>
    <t>FemalesW03000079Hodgkin lymphoma</t>
  </si>
  <si>
    <t>FemalesW03000079Kidney and unspecified urinary organs</t>
  </si>
  <si>
    <t>FemalesW03000079Leukaemia - Acute Myeloid</t>
  </si>
  <si>
    <t>FemalesW03000079Leukaemia - Chronic Lymphocytic</t>
  </si>
  <si>
    <t>FemalesW03000079Liver</t>
  </si>
  <si>
    <t>FemalesW03000079Lung</t>
  </si>
  <si>
    <t>FemalesW03000079Malignant Melanoma</t>
  </si>
  <si>
    <t>FemalesW03000079Multiple myeloma</t>
  </si>
  <si>
    <t>FemalesW03000079Non-Hodgkin lymphoma</t>
  </si>
  <si>
    <t>FemalesW03000079Oesophagus</t>
  </si>
  <si>
    <t>FemalesW03000079Ovary</t>
  </si>
  <si>
    <t>FemalesW03000079Pancreas</t>
  </si>
  <si>
    <t>FemalesW03000079Stomach</t>
  </si>
  <si>
    <t>FemalesW03000079Uterus</t>
  </si>
  <si>
    <t>MalesW03000079Central Nervous System (including Brain)</t>
  </si>
  <si>
    <t>MalesW03000079Colorectal</t>
  </si>
  <si>
    <t>MalesW03000079Head and neck</t>
  </si>
  <si>
    <t>MalesW03000079Bladder</t>
  </si>
  <si>
    <t>MalesW03000079Hodgkin lymphoma</t>
  </si>
  <si>
    <t>MalesW03000079Kidney and unspecified urinary organs</t>
  </si>
  <si>
    <t>MalesW03000079Leukaemia - Acute Myeloid</t>
  </si>
  <si>
    <t>MalesW03000079Leukaemia - Chronic Lymphocytic</t>
  </si>
  <si>
    <t>MalesW03000079Liver</t>
  </si>
  <si>
    <t>MalesW03000079Lung</t>
  </si>
  <si>
    <t>MalesW03000079Malignant Melanoma</t>
  </si>
  <si>
    <t>MalesW03000079Multiple myeloma</t>
  </si>
  <si>
    <t>MalesW03000079Non-Hodgkin lymphoma</t>
  </si>
  <si>
    <t>MalesW03000079Oesophagus</t>
  </si>
  <si>
    <t>MalesW03000079Pancreas</t>
  </si>
  <si>
    <t>MalesW03000079Prostate</t>
  </si>
  <si>
    <t>MalesW03000079Stomach</t>
  </si>
  <si>
    <t>FemalesW03000080Central Nervous System (including Brain)</t>
  </si>
  <si>
    <t>FemalesW03000080Colorectal</t>
  </si>
  <si>
    <t>FemalesW03000080Head and neck</t>
  </si>
  <si>
    <t>FemalesW03000080Bladder</t>
  </si>
  <si>
    <t>FemalesW03000080Breast</t>
  </si>
  <si>
    <t>FemalesW03000080Cervix</t>
  </si>
  <si>
    <t>FemalesW03000080Hodgkin lymphoma</t>
  </si>
  <si>
    <t>FemalesW03000080Kidney and unspecified urinary organs</t>
  </si>
  <si>
    <t>FemalesW03000080Leukaemia - Acute Myeloid</t>
  </si>
  <si>
    <t>FemalesW03000080Leukaemia - Chronic Lymphocytic</t>
  </si>
  <si>
    <t>FemalesW03000080Liver</t>
  </si>
  <si>
    <t>FemalesW03000080Lung</t>
  </si>
  <si>
    <t>FemalesW03000080Malignant Melanoma</t>
  </si>
  <si>
    <t>FemalesW03000080Multiple myeloma</t>
  </si>
  <si>
    <t>FemalesW03000080Non-Hodgkin lymphoma</t>
  </si>
  <si>
    <t>FemalesW03000080Oesophagus</t>
  </si>
  <si>
    <t>FemalesW03000080Ovary</t>
  </si>
  <si>
    <t>FemalesW03000080Stomach</t>
  </si>
  <si>
    <t>FemalesW03000080Uterus</t>
  </si>
  <si>
    <t>MalesW03000080Central Nervous System (including Brain)</t>
  </si>
  <si>
    <t>MalesW03000080Colorectal</t>
  </si>
  <si>
    <t>MalesW03000080Head and neck</t>
  </si>
  <si>
    <t>MalesW03000080Bladder</t>
  </si>
  <si>
    <t>MalesW03000080Hodgkin lymphoma</t>
  </si>
  <si>
    <t>MalesW03000080Kidney and unspecified urinary organs</t>
  </si>
  <si>
    <t>MalesW03000080Leukaemia - Acute Myeloid</t>
  </si>
  <si>
    <t>MalesW03000080Leukaemia - Chronic Lymphocytic</t>
  </si>
  <si>
    <t>MalesW03000080Liver</t>
  </si>
  <si>
    <t>MalesW03000080Lung</t>
  </si>
  <si>
    <t>MalesW03000080Malignant Melanoma</t>
  </si>
  <si>
    <t>MalesW03000080Multiple myeloma</t>
  </si>
  <si>
    <t>MalesW03000080Non-Hodgkin lymphoma</t>
  </si>
  <si>
    <t>MalesW03000080Oesophagus</t>
  </si>
  <si>
    <t>MalesW03000080Pancreas</t>
  </si>
  <si>
    <t>MalesW03000080Prostate</t>
  </si>
  <si>
    <t>MalesW03000080Stomach</t>
  </si>
  <si>
    <t>FemalesW03000081Central Nervous System (including Brain)</t>
  </si>
  <si>
    <t>FemalesW03000081Colorectal</t>
  </si>
  <si>
    <t>FemalesW03000081Head and neck</t>
  </si>
  <si>
    <t>FemalesW03000081Bladder</t>
  </si>
  <si>
    <t>FemalesW03000081Breast</t>
  </si>
  <si>
    <t>FemalesW03000081Cervix</t>
  </si>
  <si>
    <t>FemalesW03000081Hodgkin lymphoma</t>
  </si>
  <si>
    <t>FemalesW03000081Kidney and unspecified urinary organs</t>
  </si>
  <si>
    <t>FemalesW03000081Leukaemia - Acute Myeloid</t>
  </si>
  <si>
    <t>FemalesW03000081Leukaemia - Chronic Lymphocytic</t>
  </si>
  <si>
    <t>FemalesW03000081Liver</t>
  </si>
  <si>
    <t>FemalesW03000081Lung</t>
  </si>
  <si>
    <t>FemalesW03000081Malignant Melanoma</t>
  </si>
  <si>
    <t>FemalesW03000081Multiple myeloma</t>
  </si>
  <si>
    <t>FemalesW03000081Non-Hodgkin lymphoma</t>
  </si>
  <si>
    <t>FemalesW03000081Oesophagus</t>
  </si>
  <si>
    <t>FemalesW03000081Ovary</t>
  </si>
  <si>
    <t>FemalesW03000081Pancreas</t>
  </si>
  <si>
    <t>FemalesW03000081Stomach</t>
  </si>
  <si>
    <t>FemalesW03000081Uterus</t>
  </si>
  <si>
    <t>MalesW03000081Central Nervous System (including Brain)</t>
  </si>
  <si>
    <t>MalesW03000081Colorectal</t>
  </si>
  <si>
    <t>MalesW03000081Head and neck</t>
  </si>
  <si>
    <t>MalesW03000081Bladder</t>
  </si>
  <si>
    <t>MalesW03000081Hodgkin lymphoma</t>
  </si>
  <si>
    <t>MalesW03000081Kidney and unspecified urinary organs</t>
  </si>
  <si>
    <t>MalesW03000081Leukaemia - Chronic Lymphocytic</t>
  </si>
  <si>
    <t>MalesW03000081Liver</t>
  </si>
  <si>
    <t>MalesW03000081Lung</t>
  </si>
  <si>
    <t>MalesW03000081Malignant Melanoma</t>
  </si>
  <si>
    <t>MalesW03000081Multiple myeloma</t>
  </si>
  <si>
    <t>MalesW03000081Non-Hodgkin lymphoma</t>
  </si>
  <si>
    <t>MalesW03000081Oesophagus</t>
  </si>
  <si>
    <t>MalesW03000081Prostate</t>
  </si>
  <si>
    <t>MalesW03000081Stomach</t>
  </si>
  <si>
    <t>FemalesW03000082Central Nervous System (including Brain)</t>
  </si>
  <si>
    <t>FemalesW03000082Colorectal</t>
  </si>
  <si>
    <t>FemalesW03000082Head and neck</t>
  </si>
  <si>
    <t>FemalesW03000082Bladder</t>
  </si>
  <si>
    <t>FemalesW03000082Breast</t>
  </si>
  <si>
    <t>FemalesW03000082Cervix</t>
  </si>
  <si>
    <t>FemalesW03000082Hodgkin lymphoma</t>
  </si>
  <si>
    <t>FemalesW03000082Kidney and unspecified urinary organs</t>
  </si>
  <si>
    <t>FemalesW03000082Leukaemia - Acute Myeloid</t>
  </si>
  <si>
    <t>FemalesW03000082Leukaemia - Chronic Lymphocytic</t>
  </si>
  <si>
    <t>FemalesW03000082Liver</t>
  </si>
  <si>
    <t>FemalesW03000082Lung</t>
  </si>
  <si>
    <t>FemalesW03000082Malignant Melanoma</t>
  </si>
  <si>
    <t>FemalesW03000082Multiple myeloma</t>
  </si>
  <si>
    <t>FemalesW03000082Non-Hodgkin lymphoma</t>
  </si>
  <si>
    <t>FemalesW03000082Oesophagus</t>
  </si>
  <si>
    <t>FemalesW03000082Ovary</t>
  </si>
  <si>
    <t>FemalesW03000082Pancreas</t>
  </si>
  <si>
    <t>FemalesW03000082Stomach</t>
  </si>
  <si>
    <t>FemalesW03000082Uterus</t>
  </si>
  <si>
    <t>MalesW03000082Central Nervous System (including Brain)</t>
  </si>
  <si>
    <t>MalesW03000082Colorectal</t>
  </si>
  <si>
    <t>MalesW03000082Head and neck</t>
  </si>
  <si>
    <t>MalesW03000082Bladder</t>
  </si>
  <si>
    <t>MalesW03000082Hodgkin lymphoma</t>
  </si>
  <si>
    <t>MalesW03000082Kidney and unspecified urinary organs</t>
  </si>
  <si>
    <t>MalesW03000082Leukaemia - Acute Myeloid</t>
  </si>
  <si>
    <t>MalesW03000082Leukaemia - Chronic Lymphocytic</t>
  </si>
  <si>
    <t>MalesW03000082Liver</t>
  </si>
  <si>
    <t>MalesW03000082Lung</t>
  </si>
  <si>
    <t>MalesW03000082Malignant Melanoma</t>
  </si>
  <si>
    <t>MalesW03000082Multiple myeloma</t>
  </si>
  <si>
    <t>MalesW03000082Non-Hodgkin lymphoma</t>
  </si>
  <si>
    <t>MalesW03000082Oesophagus</t>
  </si>
  <si>
    <t>MalesW03000082Pancreas</t>
  </si>
  <si>
    <t>MalesW03000082Prostate</t>
  </si>
  <si>
    <t>MalesW03000082Stomach</t>
  </si>
  <si>
    <t>FemalesW03000083Central Nervous System (including Brain)</t>
  </si>
  <si>
    <t>FemalesW03000083Colorectal</t>
  </si>
  <si>
    <t>FemalesW03000083Head and neck</t>
  </si>
  <si>
    <t>FemalesW03000083Bladder</t>
  </si>
  <si>
    <t>FemalesW03000083Breast</t>
  </si>
  <si>
    <t>FemalesW03000083Cervix</t>
  </si>
  <si>
    <t>FemalesW03000083Hodgkin lymphoma</t>
  </si>
  <si>
    <t>FemalesW03000083Kidney and unspecified urinary organs</t>
  </si>
  <si>
    <t>FemalesW03000083Leukaemia - Acute Myeloid</t>
  </si>
  <si>
    <t>FemalesW03000083Leukaemia - Chronic Lymphocytic</t>
  </si>
  <si>
    <t>FemalesW03000083Lung</t>
  </si>
  <si>
    <t>FemalesW03000083Malignant Melanoma</t>
  </si>
  <si>
    <t>FemalesW03000083Multiple myeloma</t>
  </si>
  <si>
    <t>FemalesW03000083Non-Hodgkin lymphoma</t>
  </si>
  <si>
    <t>FemalesW03000083Oesophagus</t>
  </si>
  <si>
    <t>FemalesW03000083Ovary</t>
  </si>
  <si>
    <t>FemalesW03000083Stomach</t>
  </si>
  <si>
    <t>FemalesW03000083Uterus</t>
  </si>
  <si>
    <t>MalesW03000083Central Nervous System (including Brain)</t>
  </si>
  <si>
    <t>MalesW03000083Colorectal</t>
  </si>
  <si>
    <t>MalesW03000083Head and neck</t>
  </si>
  <si>
    <t>MalesW03000083Bladder</t>
  </si>
  <si>
    <t>MalesW03000083Hodgkin lymphoma</t>
  </si>
  <si>
    <t>MalesW03000083Kidney and unspecified urinary organs</t>
  </si>
  <si>
    <t>MalesW03000083Leukaemia - Acute Myeloid</t>
  </si>
  <si>
    <t>MalesW03000083Leukaemia - Chronic Lymphocytic</t>
  </si>
  <si>
    <t>MalesW03000083Liver</t>
  </si>
  <si>
    <t>MalesW03000083Lung</t>
  </si>
  <si>
    <t>MalesW03000083Malignant Melanoma</t>
  </si>
  <si>
    <t>MalesW03000083Multiple myeloma</t>
  </si>
  <si>
    <t>MalesW03000083Non-Hodgkin lymphoma</t>
  </si>
  <si>
    <t>MalesW03000083Oesophagus</t>
  </si>
  <si>
    <t>MalesW03000083Pancreas</t>
  </si>
  <si>
    <t>MalesW03000083Prostate</t>
  </si>
  <si>
    <t>MalesW03000083Stomach</t>
  </si>
  <si>
    <t>FemalesW03000084Central Nervous System (including Brain)</t>
  </si>
  <si>
    <t>FemalesW03000084Colorectal</t>
  </si>
  <si>
    <t>FemalesW03000084Head and neck</t>
  </si>
  <si>
    <t>FemalesW03000084Bladder</t>
  </si>
  <si>
    <t>FemalesW03000084Breast</t>
  </si>
  <si>
    <t>FemalesW03000084Cervix</t>
  </si>
  <si>
    <t>FemalesW03000084Hodgkin lymphoma</t>
  </si>
  <si>
    <t>FemalesW03000084Kidney and unspecified urinary organs</t>
  </si>
  <si>
    <t>FemalesW03000084Leukaemia - Acute Myeloid</t>
  </si>
  <si>
    <t>FemalesW03000084Leukaemia - Chronic Lymphocytic</t>
  </si>
  <si>
    <t>FemalesW03000084Liver</t>
  </si>
  <si>
    <t>FemalesW03000084Lung</t>
  </si>
  <si>
    <t>FemalesW03000084Malignant Melanoma</t>
  </si>
  <si>
    <t>FemalesW03000084Multiple myeloma</t>
  </si>
  <si>
    <t>FemalesW03000084Non-Hodgkin lymphoma</t>
  </si>
  <si>
    <t>FemalesW03000084Oesophagus</t>
  </si>
  <si>
    <t>FemalesW03000084Ovary</t>
  </si>
  <si>
    <t>FemalesW03000084Pancreas</t>
  </si>
  <si>
    <t>FemalesW03000084Stomach</t>
  </si>
  <si>
    <t>FemalesW03000084Uterus</t>
  </si>
  <si>
    <t>MalesW03000084Central Nervous System (including Brain)</t>
  </si>
  <si>
    <t>MalesW03000084Colorectal</t>
  </si>
  <si>
    <t>MalesW03000084Head and neck</t>
  </si>
  <si>
    <t>MalesW03000084Bladder</t>
  </si>
  <si>
    <t>MalesW03000084Hodgkin lymphoma</t>
  </si>
  <si>
    <t>MalesW03000084Kidney and unspecified urinary organs</t>
  </si>
  <si>
    <t>MalesW03000084Leukaemia - Acute Myeloid</t>
  </si>
  <si>
    <t>MalesW03000084Leukaemia - Chronic Lymphocytic</t>
  </si>
  <si>
    <t>MalesW03000084Liver</t>
  </si>
  <si>
    <t>MalesW03000084Lung</t>
  </si>
  <si>
    <t>MalesW03000084Malignant Melanoma</t>
  </si>
  <si>
    <t>MalesW03000084Multiple myeloma</t>
  </si>
  <si>
    <t>MalesW03000084Non-Hodgkin lymphoma</t>
  </si>
  <si>
    <t>MalesW03000084Oesophagus</t>
  </si>
  <si>
    <t>MalesW03000084Pancreas</t>
  </si>
  <si>
    <t>MalesW03000084Prostate</t>
  </si>
  <si>
    <t>MalesW03000084Stomach</t>
  </si>
  <si>
    <t>FemalesW03000085Central Nervous System (including Brain)</t>
  </si>
  <si>
    <t>FemalesW03000085Colorectal</t>
  </si>
  <si>
    <t>FemalesW03000085Head and neck</t>
  </si>
  <si>
    <t>FemalesW03000085Bladder</t>
  </si>
  <si>
    <t>FemalesW03000085Breast</t>
  </si>
  <si>
    <t>FemalesW03000085Cervix</t>
  </si>
  <si>
    <t>FemalesW03000085Hodgkin lymphoma</t>
  </si>
  <si>
    <t>FemalesW03000085Kidney and unspecified urinary organs</t>
  </si>
  <si>
    <t>FemalesW03000085Leukaemia - Acute Myeloid</t>
  </si>
  <si>
    <t>FemalesW03000085Leukaemia - Chronic Lymphocytic</t>
  </si>
  <si>
    <t>FemalesW03000085Liver</t>
  </si>
  <si>
    <t>FemalesW03000085Lung</t>
  </si>
  <si>
    <t>FemalesW03000085Malignant Melanoma</t>
  </si>
  <si>
    <t>FemalesW03000085Multiple myeloma</t>
  </si>
  <si>
    <t>FemalesW03000085Non-Hodgkin lymphoma</t>
  </si>
  <si>
    <t>FemalesW03000085Oesophagus</t>
  </si>
  <si>
    <t>FemalesW03000085Ovary</t>
  </si>
  <si>
    <t>FemalesW03000085Pancreas</t>
  </si>
  <si>
    <t>FemalesW03000085Stomach</t>
  </si>
  <si>
    <t>FemalesW03000085Uterus</t>
  </si>
  <si>
    <t>MalesW03000085Central Nervous System (including Brain)</t>
  </si>
  <si>
    <t>MalesW03000085Colorectal</t>
  </si>
  <si>
    <t>MalesW03000085Head and neck</t>
  </si>
  <si>
    <t>MalesW03000085Bladder</t>
  </si>
  <si>
    <t>MalesW03000085Hodgkin lymphoma</t>
  </si>
  <si>
    <t>MalesW03000085Kidney and unspecified urinary organs</t>
  </si>
  <si>
    <t>MalesW03000085Leukaemia - Acute Myeloid</t>
  </si>
  <si>
    <t>MalesW03000085Leukaemia - Chronic Lymphocytic</t>
  </si>
  <si>
    <t>MalesW03000085Liver</t>
  </si>
  <si>
    <t>MalesW03000085Lung</t>
  </si>
  <si>
    <t>MalesW03000085Malignant Melanoma</t>
  </si>
  <si>
    <t>MalesW03000085Multiple myeloma</t>
  </si>
  <si>
    <t>MalesW03000085Non-Hodgkin lymphoma</t>
  </si>
  <si>
    <t>MalesW03000085Oesophagus</t>
  </si>
  <si>
    <t>MalesW03000085Pancreas</t>
  </si>
  <si>
    <t>MalesW03000085Prostate</t>
  </si>
  <si>
    <t>MalesW03000085Stomach</t>
  </si>
  <si>
    <t>FemalesW03000086Central Nervous System (including Brain)</t>
  </si>
  <si>
    <t>FemalesW03000086Colorectal</t>
  </si>
  <si>
    <t>FemalesW03000086Head and neck</t>
  </si>
  <si>
    <t>FemalesW03000086Bladder</t>
  </si>
  <si>
    <t>FemalesW03000086Breast</t>
  </si>
  <si>
    <t>FemalesW03000086Cervix</t>
  </si>
  <si>
    <t>FemalesW03000086Hodgkin lymphoma</t>
  </si>
  <si>
    <t>FemalesW03000086Kidney and unspecified urinary organs</t>
  </si>
  <si>
    <t>FemalesW03000086Leukaemia - Acute Myeloid</t>
  </si>
  <si>
    <t>FemalesW03000086Leukaemia - Chronic Lymphocytic</t>
  </si>
  <si>
    <t>FemalesW03000086Liver</t>
  </si>
  <si>
    <t>FemalesW03000086Lung</t>
  </si>
  <si>
    <t>FemalesW03000086Malignant Melanoma</t>
  </si>
  <si>
    <t>FemalesW03000086Multiple myeloma</t>
  </si>
  <si>
    <t>FemalesW03000086Non-Hodgkin lymphoma</t>
  </si>
  <si>
    <t>FemalesW03000086Oesophagus</t>
  </si>
  <si>
    <t>FemalesW03000086Ovary</t>
  </si>
  <si>
    <t>FemalesW03000086Pancreas</t>
  </si>
  <si>
    <t>FemalesW03000086Stomach</t>
  </si>
  <si>
    <t>FemalesW03000086Uterus</t>
  </si>
  <si>
    <t>MalesW03000086Central Nervous System (including Brain)</t>
  </si>
  <si>
    <t>MalesW03000086Colorectal</t>
  </si>
  <si>
    <t>MalesW03000086Head and neck</t>
  </si>
  <si>
    <t>MalesW03000086Bladder</t>
  </si>
  <si>
    <t>MalesW03000086Hodgkin lymphoma</t>
  </si>
  <si>
    <t>MalesW03000086Kidney and unspecified urinary organs</t>
  </si>
  <si>
    <t>MalesW03000086Leukaemia - Acute Myeloid</t>
  </si>
  <si>
    <t>MalesW03000086Leukaemia - Chronic Lymphocytic</t>
  </si>
  <si>
    <t>MalesW03000086Liver</t>
  </si>
  <si>
    <t>MalesW03000086Lung</t>
  </si>
  <si>
    <t>MalesW03000086Malignant Melanoma</t>
  </si>
  <si>
    <t>MalesW03000086Multiple myeloma</t>
  </si>
  <si>
    <t>MalesW03000086Non-Hodgkin lymphoma</t>
  </si>
  <si>
    <t>MalesW03000086Oesophagus</t>
  </si>
  <si>
    <t>MalesW03000086Pancreas</t>
  </si>
  <si>
    <t>MalesW03000086Prostate</t>
  </si>
  <si>
    <t>MalesW03000086Stomach</t>
  </si>
  <si>
    <t>FemalesW03000087Central Nervous System (including Brain)</t>
  </si>
  <si>
    <t>FemalesW03000087Colorectal</t>
  </si>
  <si>
    <t>FemalesW03000087Head and neck</t>
  </si>
  <si>
    <t>FemalesW03000087Bladder</t>
  </si>
  <si>
    <t>FemalesW03000087Breast</t>
  </si>
  <si>
    <t>FemalesW03000087Cervix</t>
  </si>
  <si>
    <t>FemalesW03000087Hodgkin lymphoma</t>
  </si>
  <si>
    <t>FemalesW03000087Kidney and unspecified urinary organs</t>
  </si>
  <si>
    <t>FemalesW03000087Leukaemia - Acute Myeloid</t>
  </si>
  <si>
    <t>FemalesW03000087Leukaemia - Chronic Lymphocytic</t>
  </si>
  <si>
    <t>FemalesW03000087Lung</t>
  </si>
  <si>
    <t>FemalesW03000087Malignant Melanoma</t>
  </si>
  <si>
    <t>FemalesW03000087Multiple myeloma</t>
  </si>
  <si>
    <t>FemalesW03000087Non-Hodgkin lymphoma</t>
  </si>
  <si>
    <t>FemalesW03000087Oesophagus</t>
  </si>
  <si>
    <t>FemalesW03000087Ovary</t>
  </si>
  <si>
    <t>FemalesW03000087Pancreas</t>
  </si>
  <si>
    <t>FemalesW03000087Stomach</t>
  </si>
  <si>
    <t>FemalesW03000087Uterus</t>
  </si>
  <si>
    <t>MalesW03000087Central Nervous System (including Brain)</t>
  </si>
  <si>
    <t>MalesW03000087Colorectal</t>
  </si>
  <si>
    <t>MalesW03000087Head and neck</t>
  </si>
  <si>
    <t>MalesW03000087Bladder</t>
  </si>
  <si>
    <t>MalesW03000087Hodgkin lymphoma</t>
  </si>
  <si>
    <t>MalesW03000087Kidney and unspecified urinary organs</t>
  </si>
  <si>
    <t>MalesW03000087Leukaemia - Acute Myeloid</t>
  </si>
  <si>
    <t>MalesW03000087Leukaemia - Chronic Lymphocytic</t>
  </si>
  <si>
    <t>MalesW03000087Liver</t>
  </si>
  <si>
    <t>MalesW03000087Lung</t>
  </si>
  <si>
    <t>MalesW03000087Malignant Melanoma</t>
  </si>
  <si>
    <t>MalesW03000087Multiple myeloma</t>
  </si>
  <si>
    <t>MalesW03000087Non-Hodgkin lymphoma</t>
  </si>
  <si>
    <t>MalesW03000087Pancreas</t>
  </si>
  <si>
    <t>MalesW03000087Prostate</t>
  </si>
  <si>
    <t>MalesW03000087Stomach</t>
  </si>
  <si>
    <t>FemalesW03000088Central Nervous System (including Brain)</t>
  </si>
  <si>
    <t>FemalesW03000088Colorectal</t>
  </si>
  <si>
    <t>FemalesW03000088Head and neck</t>
  </si>
  <si>
    <t>FemalesW03000088Bladder</t>
  </si>
  <si>
    <t>FemalesW03000088Breast</t>
  </si>
  <si>
    <t>FemalesW03000088Cervix</t>
  </si>
  <si>
    <t>FemalesW03000088Hodgkin lymphoma</t>
  </si>
  <si>
    <t>FemalesW03000088Kidney and unspecified urinary organs</t>
  </si>
  <si>
    <t>FemalesW03000088Leukaemia - Chronic Lymphocytic</t>
  </si>
  <si>
    <t>FemalesW03000088Lung</t>
  </si>
  <si>
    <t>FemalesW03000088Malignant Melanoma</t>
  </si>
  <si>
    <t>FemalesW03000088Multiple myeloma</t>
  </si>
  <si>
    <t>FemalesW03000088Non-Hodgkin lymphoma</t>
  </si>
  <si>
    <t>FemalesW03000088Oesophagus</t>
  </si>
  <si>
    <t>FemalesW03000088Ovary</t>
  </si>
  <si>
    <t>FemalesW03000088Pancreas</t>
  </si>
  <si>
    <t>FemalesW03000088Stomach</t>
  </si>
  <si>
    <t>FemalesW03000088Uterus</t>
  </si>
  <si>
    <t>MalesW03000088Central Nervous System (including Brain)</t>
  </si>
  <si>
    <t>MalesW03000088Colorectal</t>
  </si>
  <si>
    <t>MalesW03000088Head and neck</t>
  </si>
  <si>
    <t>MalesW03000088Bladder</t>
  </si>
  <si>
    <t>MalesW03000088Hodgkin lymphoma</t>
  </si>
  <si>
    <t>MalesW03000088Kidney and unspecified urinary organs</t>
  </si>
  <si>
    <t>MalesW03000088Leukaemia - Acute Myeloid</t>
  </si>
  <si>
    <t>MalesW03000088Leukaemia - Chronic Lymphocytic</t>
  </si>
  <si>
    <t>MalesW03000088Liver</t>
  </si>
  <si>
    <t>MalesW03000088Lung</t>
  </si>
  <si>
    <t>MalesW03000088Malignant Melanoma</t>
  </si>
  <si>
    <t>MalesW03000088Multiple myeloma</t>
  </si>
  <si>
    <t>MalesW03000088Non-Hodgkin lymphoma</t>
  </si>
  <si>
    <t>MalesW03000088Oesophagus</t>
  </si>
  <si>
    <t>MalesW03000088Pancreas</t>
  </si>
  <si>
    <t>MalesW03000088Prostate</t>
  </si>
  <si>
    <t>MalesW03000088Stomach</t>
  </si>
  <si>
    <t>FemalesW03000089Central Nervous System (including Brain)</t>
  </si>
  <si>
    <t>FemalesW03000089Colorectal</t>
  </si>
  <si>
    <t>FemalesW03000089Head and neck</t>
  </si>
  <si>
    <t>FemalesW03000089Bladder</t>
  </si>
  <si>
    <t>FemalesW03000089Breast</t>
  </si>
  <si>
    <t>FemalesW03000089Cervix</t>
  </si>
  <si>
    <t>FemalesW03000089Hodgkin lymphoma</t>
  </si>
  <si>
    <t>FemalesW03000089Kidney and unspecified urinary organs</t>
  </si>
  <si>
    <t>FemalesW03000089Leukaemia - Acute Myeloid</t>
  </si>
  <si>
    <t>FemalesW03000089Leukaemia - Chronic Lymphocytic</t>
  </si>
  <si>
    <t>FemalesW03000089Lung</t>
  </si>
  <si>
    <t>FemalesW03000089Malignant Melanoma</t>
  </si>
  <si>
    <t>FemalesW03000089Multiple myeloma</t>
  </si>
  <si>
    <t>FemalesW03000089Non-Hodgkin lymphoma</t>
  </si>
  <si>
    <t>FemalesW03000089Oesophagus</t>
  </si>
  <si>
    <t>FemalesW03000089Ovary</t>
  </si>
  <si>
    <t>FemalesW03000089Pancreas</t>
  </si>
  <si>
    <t>FemalesW03000089Stomach</t>
  </si>
  <si>
    <t>FemalesW03000089Uterus</t>
  </si>
  <si>
    <t>MalesW03000089Central Nervous System (including Brain)</t>
  </si>
  <si>
    <t>MalesW03000089Colorectal</t>
  </si>
  <si>
    <t>MalesW03000089Head and neck</t>
  </si>
  <si>
    <t>MalesW03000089Bladder</t>
  </si>
  <si>
    <t>MalesW03000089Hodgkin lymphoma</t>
  </si>
  <si>
    <t>MalesW03000089Kidney and unspecified urinary organs</t>
  </si>
  <si>
    <t>MalesW03000089Leukaemia - Acute Myeloid</t>
  </si>
  <si>
    <t>MalesW03000089Leukaemia - Chronic Lymphocytic</t>
  </si>
  <si>
    <t>MalesW03000089Liver</t>
  </si>
  <si>
    <t>MalesW03000089Lung</t>
  </si>
  <si>
    <t>MalesW03000089Malignant Melanoma</t>
  </si>
  <si>
    <t>MalesW03000089Multiple myeloma</t>
  </si>
  <si>
    <t>MalesW03000089Non-Hodgkin lymphoma</t>
  </si>
  <si>
    <t>MalesW03000089Oesophagus</t>
  </si>
  <si>
    <t>MalesW03000089Prostate</t>
  </si>
  <si>
    <t>MalesW03000089Stomach</t>
  </si>
  <si>
    <t>FemalesW03000090Central Nervous System (including Brain)</t>
  </si>
  <si>
    <t>FemalesW03000090Colorectal</t>
  </si>
  <si>
    <t>FemalesW03000090Head and neck</t>
  </si>
  <si>
    <t>FemalesW03000090Bladder</t>
  </si>
  <si>
    <t>FemalesW03000090Breast</t>
  </si>
  <si>
    <t>FemalesW03000090Cervix</t>
  </si>
  <si>
    <t>FemalesW03000090Hodgkin lymphoma</t>
  </si>
  <si>
    <t>FemalesW03000090Kidney and unspecified urinary organs</t>
  </si>
  <si>
    <t>FemalesW03000090Leukaemia - Acute Myeloid</t>
  </si>
  <si>
    <t>FemalesW03000090Leukaemia - Chronic Lymphocytic</t>
  </si>
  <si>
    <t>FemalesW03000090Liver</t>
  </si>
  <si>
    <t>FemalesW03000090Lung</t>
  </si>
  <si>
    <t>FemalesW03000090Malignant Melanoma</t>
  </si>
  <si>
    <t>FemalesW03000090Multiple myeloma</t>
  </si>
  <si>
    <t>FemalesW03000090Non-Hodgkin lymphoma</t>
  </si>
  <si>
    <t>FemalesW03000090Ovary</t>
  </si>
  <si>
    <t>FemalesW03000090Pancreas</t>
  </si>
  <si>
    <t>FemalesW03000090Stomach</t>
  </si>
  <si>
    <t>FemalesW03000090Uterus</t>
  </si>
  <si>
    <t>MalesW03000090Central Nervous System (including Brain)</t>
  </si>
  <si>
    <t>MalesW03000090Colorectal</t>
  </si>
  <si>
    <t>MalesW03000090Head and neck</t>
  </si>
  <si>
    <t>MalesW03000090Bladder</t>
  </si>
  <si>
    <t>MalesW03000090Hodgkin lymphoma</t>
  </si>
  <si>
    <t>MalesW03000090Kidney and unspecified urinary organs</t>
  </si>
  <si>
    <t>MalesW03000090Leukaemia - Acute Myeloid</t>
  </si>
  <si>
    <t>MalesW03000090Leukaemia - Chronic Lymphocytic</t>
  </si>
  <si>
    <t>MalesW03000090Lung</t>
  </si>
  <si>
    <t>MalesW03000090Malignant Melanoma</t>
  </si>
  <si>
    <t>MalesW03000090Multiple myeloma</t>
  </si>
  <si>
    <t>MalesW03000090Non-Hodgkin lymphoma</t>
  </si>
  <si>
    <t>MalesW03000090Oesophagus</t>
  </si>
  <si>
    <t>MalesW03000090Pancreas</t>
  </si>
  <si>
    <t>MalesW03000090Prostate</t>
  </si>
  <si>
    <t>MalesW03000090Stomach</t>
  </si>
  <si>
    <t>FemalesW03000091Central Nervous System (including Brain)</t>
  </si>
  <si>
    <t>FemalesW03000091Colorectal</t>
  </si>
  <si>
    <t>FemalesW03000091Head and neck</t>
  </si>
  <si>
    <t>FemalesW03000091Bladder</t>
  </si>
  <si>
    <t>FemalesW03000091Breast</t>
  </si>
  <si>
    <t>FemalesW03000091Cervix</t>
  </si>
  <si>
    <t>FemalesW03000091Hodgkin lymphoma</t>
  </si>
  <si>
    <t>FemalesW03000091Kidney and unspecified urinary organs</t>
  </si>
  <si>
    <t>FemalesW03000091Leukaemia - Chronic Lymphocytic</t>
  </si>
  <si>
    <t>FemalesW03000091Lung</t>
  </si>
  <si>
    <t>FemalesW03000091Malignant Melanoma</t>
  </si>
  <si>
    <t>FemalesW03000091Multiple myeloma</t>
  </si>
  <si>
    <t>FemalesW03000091Non-Hodgkin lymphoma</t>
  </si>
  <si>
    <t>FemalesW03000091Oesophagus</t>
  </si>
  <si>
    <t>FemalesW03000091Ovary</t>
  </si>
  <si>
    <t>FemalesW03000091Pancreas</t>
  </si>
  <si>
    <t>FemalesW03000091Stomach</t>
  </si>
  <si>
    <t>FemalesW03000091Uterus</t>
  </si>
  <si>
    <t>MalesW03000091Central Nervous System (including Brain)</t>
  </si>
  <si>
    <t>MalesW03000091Colorectal</t>
  </si>
  <si>
    <t>MalesW03000091Head and neck</t>
  </si>
  <si>
    <t>MalesW03000091Bladder</t>
  </si>
  <si>
    <t>MalesW03000091Hodgkin lymphoma</t>
  </si>
  <si>
    <t>MalesW03000091Kidney and unspecified urinary organs</t>
  </si>
  <si>
    <t>MalesW03000091Leukaemia - Acute Myeloid</t>
  </si>
  <si>
    <t>MalesW03000091Leukaemia - Chronic Lymphocytic</t>
  </si>
  <si>
    <t>MalesW03000091Lung</t>
  </si>
  <si>
    <t>MalesW03000091Malignant Melanoma</t>
  </si>
  <si>
    <t>MalesW03000091Multiple myeloma</t>
  </si>
  <si>
    <t>MalesW03000091Non-Hodgkin lymphoma</t>
  </si>
  <si>
    <t>MalesW03000091Oesophagus</t>
  </si>
  <si>
    <t>MalesW03000091Pancreas</t>
  </si>
  <si>
    <t>MalesW03000091Prostate</t>
  </si>
  <si>
    <t>MalesW03000091Stomach</t>
  </si>
  <si>
    <t>FemalesW03000092Central Nervous System (including Brain)</t>
  </si>
  <si>
    <t>FemalesW03000092Colorectal</t>
  </si>
  <si>
    <t>FemalesW03000092Head and neck</t>
  </si>
  <si>
    <t>FemalesW03000092Bladder</t>
  </si>
  <si>
    <t>FemalesW03000092Breast</t>
  </si>
  <si>
    <t>FemalesW03000092Cervix</t>
  </si>
  <si>
    <t>FemalesW03000092Hodgkin lymphoma</t>
  </si>
  <si>
    <t>FemalesW03000092Kidney and unspecified urinary organs</t>
  </si>
  <si>
    <t>FemalesW03000092Leukaemia - Acute Myeloid</t>
  </si>
  <si>
    <t>FemalesW03000092Leukaemia - Chronic Lymphocytic</t>
  </si>
  <si>
    <t>FemalesW03000092Liver</t>
  </si>
  <si>
    <t>FemalesW03000092Lung</t>
  </si>
  <si>
    <t>FemalesW03000092Malignant Melanoma</t>
  </si>
  <si>
    <t>FemalesW03000092Multiple myeloma</t>
  </si>
  <si>
    <t>FemalesW03000092Non-Hodgkin lymphoma</t>
  </si>
  <si>
    <t>FemalesW03000092Oesophagus</t>
  </si>
  <si>
    <t>FemalesW03000092Ovary</t>
  </si>
  <si>
    <t>FemalesW03000092Pancreas</t>
  </si>
  <si>
    <t>FemalesW03000092Stomach</t>
  </si>
  <si>
    <t>FemalesW03000092Uterus</t>
  </si>
  <si>
    <t>MalesW03000092Central Nervous System (including Brain)</t>
  </si>
  <si>
    <t>MalesW03000092Colorectal</t>
  </si>
  <si>
    <t>MalesW03000092Head and neck</t>
  </si>
  <si>
    <t>MalesW03000092Bladder</t>
  </si>
  <si>
    <t>MalesW03000092Hodgkin lymphoma</t>
  </si>
  <si>
    <t>MalesW03000092Kidney and unspecified urinary organs</t>
  </si>
  <si>
    <t>MalesW03000092Leukaemia - Acute Myeloid</t>
  </si>
  <si>
    <t>MalesW03000092Leukaemia - Chronic Lymphocytic</t>
  </si>
  <si>
    <t>MalesW03000092Liver</t>
  </si>
  <si>
    <t>MalesW03000092Lung</t>
  </si>
  <si>
    <t>MalesW03000092Malignant Melanoma</t>
  </si>
  <si>
    <t>MalesW03000092Multiple myeloma</t>
  </si>
  <si>
    <t>MalesW03000092Non-Hodgkin lymphoma</t>
  </si>
  <si>
    <t>MalesW03000092Oesophagus</t>
  </si>
  <si>
    <t>MalesW03000092Pancreas</t>
  </si>
  <si>
    <t>MalesW03000092Prostate</t>
  </si>
  <si>
    <t>MalesW03000092Stomach</t>
  </si>
  <si>
    <t>FemalesW03000093Central Nervous System (including Brain)</t>
  </si>
  <si>
    <t>FemalesW03000093Colorectal</t>
  </si>
  <si>
    <t>FemalesW03000093Head and neck</t>
  </si>
  <si>
    <t>FemalesW03000093Bladder</t>
  </si>
  <si>
    <t>FemalesW03000093Breast</t>
  </si>
  <si>
    <t>FemalesW03000093Cervix</t>
  </si>
  <si>
    <t>FemalesW03000093Hodgkin lymphoma</t>
  </si>
  <si>
    <t>FemalesW03000093Kidney and unspecified urinary organs</t>
  </si>
  <si>
    <t>FemalesW03000093Leukaemia - Acute Myeloid</t>
  </si>
  <si>
    <t>FemalesW03000093Leukaemia - Chronic Lymphocytic</t>
  </si>
  <si>
    <t>FemalesW03000093Liver</t>
  </si>
  <si>
    <t>FemalesW03000093Lung</t>
  </si>
  <si>
    <t>FemalesW03000093Malignant Melanoma</t>
  </si>
  <si>
    <t>FemalesW03000093Multiple myeloma</t>
  </si>
  <si>
    <t>FemalesW03000093Non-Hodgkin lymphoma</t>
  </si>
  <si>
    <t>FemalesW03000093Oesophagus</t>
  </si>
  <si>
    <t>FemalesW03000093Ovary</t>
  </si>
  <si>
    <t>FemalesW03000093Pancreas</t>
  </si>
  <si>
    <t>FemalesW03000093Stomach</t>
  </si>
  <si>
    <t>FemalesW03000093Uterus</t>
  </si>
  <si>
    <t>MalesW03000093Central Nervous System (including Brain)</t>
  </si>
  <si>
    <t>MalesW03000093Colorectal</t>
  </si>
  <si>
    <t>MalesW03000093Head and neck</t>
  </si>
  <si>
    <t>MalesW03000093Bladder</t>
  </si>
  <si>
    <t>MalesW03000093Hodgkin lymphoma</t>
  </si>
  <si>
    <t>MalesW03000093Kidney and unspecified urinary organs</t>
  </si>
  <si>
    <t>MalesW03000093Leukaemia - Chronic Lymphocytic</t>
  </si>
  <si>
    <t>MalesW03000093Lung</t>
  </si>
  <si>
    <t>MalesW03000093Malignant Melanoma</t>
  </si>
  <si>
    <t>MalesW03000093Multiple myeloma</t>
  </si>
  <si>
    <t>MalesW03000093Non-Hodgkin lymphoma</t>
  </si>
  <si>
    <t>MalesW03000093Oesophagus</t>
  </si>
  <si>
    <t>MalesW03000093Pancreas</t>
  </si>
  <si>
    <t>MalesW03000093Prostate</t>
  </si>
  <si>
    <t>MalesW03000093Stomach</t>
  </si>
  <si>
    <t>FemalesW03000094Central Nervous System (including Brain)</t>
  </si>
  <si>
    <t>FemalesW03000094Colorectal</t>
  </si>
  <si>
    <t>FemalesW03000094Head and neck</t>
  </si>
  <si>
    <t>FemalesW03000094Bladder</t>
  </si>
  <si>
    <t>FemalesW03000094Breast</t>
  </si>
  <si>
    <t>FemalesW03000094Cervix</t>
  </si>
  <si>
    <t>FemalesW03000094Hodgkin lymphoma</t>
  </si>
  <si>
    <t>FemalesW03000094Kidney and unspecified urinary organs</t>
  </si>
  <si>
    <t>FemalesW03000094Leukaemia - Acute Myeloid</t>
  </si>
  <si>
    <t>FemalesW03000094Leukaemia - Chronic Lymphocytic</t>
  </si>
  <si>
    <t>FemalesW03000094Liver</t>
  </si>
  <si>
    <t>FemalesW03000094Lung</t>
  </si>
  <si>
    <t>FemalesW03000094Malignant Melanoma</t>
  </si>
  <si>
    <t>FemalesW03000094Multiple myeloma</t>
  </si>
  <si>
    <t>FemalesW03000094Non-Hodgkin lymphoma</t>
  </si>
  <si>
    <t>FemalesW03000094Oesophagus</t>
  </si>
  <si>
    <t>FemalesW03000094Ovary</t>
  </si>
  <si>
    <t>FemalesW03000094Stomach</t>
  </si>
  <si>
    <t>FemalesW03000094Uterus</t>
  </si>
  <si>
    <t>MalesW03000094Central Nervous System (including Brain)</t>
  </si>
  <si>
    <t>MalesW03000094Colorectal</t>
  </si>
  <si>
    <t>MalesW03000094Head and neck</t>
  </si>
  <si>
    <t>MalesW03000094Bladder</t>
  </si>
  <si>
    <t>MalesW03000094Hodgkin lymphoma</t>
  </si>
  <si>
    <t>MalesW03000094Kidney and unspecified urinary organs</t>
  </si>
  <si>
    <t>MalesW03000094Leukaemia - Acute Myeloid</t>
  </si>
  <si>
    <t>MalesW03000094Leukaemia - Chronic Lymphocytic</t>
  </si>
  <si>
    <t>MalesW03000094Liver</t>
  </si>
  <si>
    <t>MalesW03000094Lung</t>
  </si>
  <si>
    <t>MalesW03000094Malignant Melanoma</t>
  </si>
  <si>
    <t>MalesW03000094Multiple myeloma</t>
  </si>
  <si>
    <t>MalesW03000094Non-Hodgkin lymphoma</t>
  </si>
  <si>
    <t>MalesW03000094Oesophagus</t>
  </si>
  <si>
    <t>MalesW03000094Pancreas</t>
  </si>
  <si>
    <t>MalesW03000094Prostate</t>
  </si>
  <si>
    <t>MalesW03000094Stomach</t>
  </si>
  <si>
    <t>PersonsW03000001Bladder</t>
  </si>
  <si>
    <t>PersonsW03000001Breast</t>
  </si>
  <si>
    <t>PersonsW03000001Central Nervous System (including Brain)</t>
  </si>
  <si>
    <t>PersonsW03000001Cervix</t>
  </si>
  <si>
    <t>PersonsW03000001Colorectal</t>
  </si>
  <si>
    <t>PersonsW03000001Head and neck</t>
  </si>
  <si>
    <t>PersonsW03000001Hodgkin lymphoma</t>
  </si>
  <si>
    <t>PersonsW03000001Kidney and unspecified urinary organs</t>
  </si>
  <si>
    <t>PersonsW03000001Leukaemia - Acute Myeloid</t>
  </si>
  <si>
    <t>PersonsW03000001Leukaemia - Chronic Lymphocytic</t>
  </si>
  <si>
    <t>PersonsW03000001Liver</t>
  </si>
  <si>
    <t>PersonsW03000001Lung</t>
  </si>
  <si>
    <t>PersonsW03000001Malignant Melanoma</t>
  </si>
  <si>
    <t>PersonsW03000001Multiple myeloma</t>
  </si>
  <si>
    <t>PersonsW03000001Non-Hodgkin lymphoma</t>
  </si>
  <si>
    <t>PersonsW03000001Oesophagus</t>
  </si>
  <si>
    <t>PersonsW03000001Ovary</t>
  </si>
  <si>
    <t>PersonsW03000001Pancreas</t>
  </si>
  <si>
    <t>PersonsW03000001Prostate</t>
  </si>
  <si>
    <t>PersonsW03000001Stomach</t>
  </si>
  <si>
    <t>PersonsW03000001Uterus</t>
  </si>
  <si>
    <t>PersonsW03000002Bladder</t>
  </si>
  <si>
    <t>PersonsW03000002Breast</t>
  </si>
  <si>
    <t>PersonsW03000002Central Nervous System (including Brain)</t>
  </si>
  <si>
    <t>PersonsW03000002Cervix</t>
  </si>
  <si>
    <t>PersonsW03000002Colorectal</t>
  </si>
  <si>
    <t>PersonsW03000002Head and neck</t>
  </si>
  <si>
    <t>PersonsW03000002Hodgkin lymphoma</t>
  </si>
  <si>
    <t>PersonsW03000002Kidney and unspecified urinary organs</t>
  </si>
  <si>
    <t>PersonsW03000002Leukaemia - Acute Myeloid</t>
  </si>
  <si>
    <t>PersonsW03000002Leukaemia - Chronic Lymphocytic</t>
  </si>
  <si>
    <t>PersonsW03000002Liver</t>
  </si>
  <si>
    <t>PersonsW03000002Lung</t>
  </si>
  <si>
    <t>PersonsW03000002Malignant Melanoma</t>
  </si>
  <si>
    <t>PersonsW03000002Multiple myeloma</t>
  </si>
  <si>
    <t>PersonsW03000002Non-Hodgkin lymphoma</t>
  </si>
  <si>
    <t>PersonsW03000002Oesophagus</t>
  </si>
  <si>
    <t>PersonsW03000002Ovary</t>
  </si>
  <si>
    <t>PersonsW03000002Pancreas</t>
  </si>
  <si>
    <t>PersonsW03000002Prostate</t>
  </si>
  <si>
    <t>PersonsW03000002Stomach</t>
  </si>
  <si>
    <t>PersonsW03000002Uterus</t>
  </si>
  <si>
    <t>PersonsW03000003Bladder</t>
  </si>
  <si>
    <t>PersonsW03000003Breast</t>
  </si>
  <si>
    <t>PersonsW03000003Central Nervous System (including Brain)</t>
  </si>
  <si>
    <t>PersonsW03000003Cervix</t>
  </si>
  <si>
    <t>PersonsW03000003Colorectal</t>
  </si>
  <si>
    <t>PersonsW03000003Head and neck</t>
  </si>
  <si>
    <t>PersonsW03000003Hodgkin lymphoma</t>
  </si>
  <si>
    <t>PersonsW03000003Kidney and unspecified urinary organs</t>
  </si>
  <si>
    <t>PersonsW03000003Leukaemia - Acute Myeloid</t>
  </si>
  <si>
    <t>PersonsW03000003Leukaemia - Chronic Lymphocytic</t>
  </si>
  <si>
    <t>PersonsW03000003Liver</t>
  </si>
  <si>
    <t>PersonsW03000003Lung</t>
  </si>
  <si>
    <t>PersonsW03000003Malignant Melanoma</t>
  </si>
  <si>
    <t>PersonsW03000003Multiple myeloma</t>
  </si>
  <si>
    <t>PersonsW03000003Non-Hodgkin lymphoma</t>
  </si>
  <si>
    <t>PersonsW03000003Oesophagus</t>
  </si>
  <si>
    <t>PersonsW03000003Ovary</t>
  </si>
  <si>
    <t>PersonsW03000003Pancreas</t>
  </si>
  <si>
    <t>PersonsW03000003Prostate</t>
  </si>
  <si>
    <t>PersonsW03000003Stomach</t>
  </si>
  <si>
    <t>PersonsW03000003Uterus</t>
  </si>
  <si>
    <t>PersonsW03000004Bladder</t>
  </si>
  <si>
    <t>PersonsW03000004Breast</t>
  </si>
  <si>
    <t>PersonsW03000004Central Nervous System (including Brain)</t>
  </si>
  <si>
    <t>PersonsW03000004Cervix</t>
  </si>
  <si>
    <t>PersonsW03000004Colorectal</t>
  </si>
  <si>
    <t>PersonsW03000004Head and neck</t>
  </si>
  <si>
    <t>PersonsW03000004Hodgkin lymphoma</t>
  </si>
  <si>
    <t>PersonsW03000004Kidney and unspecified urinary organs</t>
  </si>
  <si>
    <t>PersonsW03000004Leukaemia - Acute Myeloid</t>
  </si>
  <si>
    <t>PersonsW03000004Leukaemia - Chronic Lymphocytic</t>
  </si>
  <si>
    <t>PersonsW03000004Liver</t>
  </si>
  <si>
    <t>PersonsW03000004Lung</t>
  </si>
  <si>
    <t>PersonsW03000004Malignant Melanoma</t>
  </si>
  <si>
    <t>PersonsW03000004Multiple myeloma</t>
  </si>
  <si>
    <t>PersonsW03000004Non-Hodgkin lymphoma</t>
  </si>
  <si>
    <t>PersonsW03000004Oesophagus</t>
  </si>
  <si>
    <t>PersonsW03000004Ovary</t>
  </si>
  <si>
    <t>PersonsW03000004Pancreas</t>
  </si>
  <si>
    <t>PersonsW03000004Prostate</t>
  </si>
  <si>
    <t>PersonsW03000004Stomach</t>
  </si>
  <si>
    <t>PersonsW03000004Uterus</t>
  </si>
  <si>
    <t>PersonsW03000005Bladder</t>
  </si>
  <si>
    <t>PersonsW03000005Breast</t>
  </si>
  <si>
    <t>PersonsW03000005Central Nervous System (including Brain)</t>
  </si>
  <si>
    <t>PersonsW03000005Cervix</t>
  </si>
  <si>
    <t>PersonsW03000005Colorectal</t>
  </si>
  <si>
    <t>PersonsW03000005Head and neck</t>
  </si>
  <si>
    <t>PersonsW03000005Hodgkin lymphoma</t>
  </si>
  <si>
    <t>PersonsW03000005Kidney and unspecified urinary organs</t>
  </si>
  <si>
    <t>PersonsW03000005Leukaemia - Acute Myeloid</t>
  </si>
  <si>
    <t>PersonsW03000005Leukaemia - Chronic Lymphocytic</t>
  </si>
  <si>
    <t>PersonsW03000005Liver</t>
  </si>
  <si>
    <t>PersonsW03000005Lung</t>
  </si>
  <si>
    <t>PersonsW03000005Malignant Melanoma</t>
  </si>
  <si>
    <t>PersonsW03000005Multiple myeloma</t>
  </si>
  <si>
    <t>PersonsW03000005Non-Hodgkin lymphoma</t>
  </si>
  <si>
    <t>PersonsW03000005Oesophagus</t>
  </si>
  <si>
    <t>PersonsW03000005Ovary</t>
  </si>
  <si>
    <t>PersonsW03000005Pancreas</t>
  </si>
  <si>
    <t>PersonsW03000005Prostate</t>
  </si>
  <si>
    <t>PersonsW03000005Stomach</t>
  </si>
  <si>
    <t>PersonsW03000005Uterus</t>
  </si>
  <si>
    <t>PersonsW03000006Bladder</t>
  </si>
  <si>
    <t>PersonsW03000006Breast</t>
  </si>
  <si>
    <t>PersonsW03000006Central Nervous System (including Brain)</t>
  </si>
  <si>
    <t>PersonsW03000006Cervix</t>
  </si>
  <si>
    <t>PersonsW03000006Colorectal</t>
  </si>
  <si>
    <t>PersonsW03000006Head and neck</t>
  </si>
  <si>
    <t>PersonsW03000006Hodgkin lymphoma</t>
  </si>
  <si>
    <t>PersonsW03000006Kidney and unspecified urinary organs</t>
  </si>
  <si>
    <t>PersonsW03000006Leukaemia - Acute Myeloid</t>
  </si>
  <si>
    <t>PersonsW03000006Leukaemia - Chronic Lymphocytic</t>
  </si>
  <si>
    <t>PersonsW03000006Liver</t>
  </si>
  <si>
    <t>PersonsW03000006Lung</t>
  </si>
  <si>
    <t>PersonsW03000006Malignant Melanoma</t>
  </si>
  <si>
    <t>PersonsW03000006Multiple myeloma</t>
  </si>
  <si>
    <t>PersonsW03000006Non-Hodgkin lymphoma</t>
  </si>
  <si>
    <t>PersonsW03000006Oesophagus</t>
  </si>
  <si>
    <t>PersonsW03000006Ovary</t>
  </si>
  <si>
    <t>PersonsW03000006Pancreas</t>
  </si>
  <si>
    <t>PersonsW03000006Prostate</t>
  </si>
  <si>
    <t>PersonsW03000006Stomach</t>
  </si>
  <si>
    <t>PersonsW03000006Uterus</t>
  </si>
  <si>
    <t>PersonsW03000007Bladder</t>
  </si>
  <si>
    <t>PersonsW03000007Breast</t>
  </si>
  <si>
    <t>PersonsW03000007Central Nervous System (including Brain)</t>
  </si>
  <si>
    <t>PersonsW03000007Cervix</t>
  </si>
  <si>
    <t>PersonsW03000007Colorectal</t>
  </si>
  <si>
    <t>PersonsW03000007Head and neck</t>
  </si>
  <si>
    <t>PersonsW03000007Hodgkin lymphoma</t>
  </si>
  <si>
    <t>PersonsW03000007Kidney and unspecified urinary organs</t>
  </si>
  <si>
    <t>PersonsW03000007Leukaemia - Acute Myeloid</t>
  </si>
  <si>
    <t>PersonsW03000007Leukaemia - Chronic Lymphocytic</t>
  </si>
  <si>
    <t>PersonsW03000007Liver</t>
  </si>
  <si>
    <t>PersonsW03000007Lung</t>
  </si>
  <si>
    <t>PersonsW03000007Malignant Melanoma</t>
  </si>
  <si>
    <t>PersonsW03000007Multiple myeloma</t>
  </si>
  <si>
    <t>PersonsW03000007Non-Hodgkin lymphoma</t>
  </si>
  <si>
    <t>PersonsW03000007Oesophagus</t>
  </si>
  <si>
    <t>PersonsW03000007Ovary</t>
  </si>
  <si>
    <t>PersonsW03000007Pancreas</t>
  </si>
  <si>
    <t>PersonsW03000007Prostate</t>
  </si>
  <si>
    <t>PersonsW03000007Stomach</t>
  </si>
  <si>
    <t>PersonsW03000007Uterus</t>
  </si>
  <si>
    <t>PersonsW03000008Bladder</t>
  </si>
  <si>
    <t>PersonsW03000008Breast</t>
  </si>
  <si>
    <t>PersonsW03000008Central Nervous System (including Brain)</t>
  </si>
  <si>
    <t>PersonsW03000008Cervix</t>
  </si>
  <si>
    <t>PersonsW03000008Colorectal</t>
  </si>
  <si>
    <t>PersonsW03000008Head and neck</t>
  </si>
  <si>
    <t>PersonsW03000008Hodgkin lymphoma</t>
  </si>
  <si>
    <t>PersonsW03000008Kidney and unspecified urinary organs</t>
  </si>
  <si>
    <t>PersonsW03000008Leukaemia - Acute Myeloid</t>
  </si>
  <si>
    <t>PersonsW03000008Leukaemia - Chronic Lymphocytic</t>
  </si>
  <si>
    <t>PersonsW03000008Liver</t>
  </si>
  <si>
    <t>PersonsW03000008Lung</t>
  </si>
  <si>
    <t>PersonsW03000008Malignant Melanoma</t>
  </si>
  <si>
    <t>PersonsW03000008Multiple myeloma</t>
  </si>
  <si>
    <t>PersonsW03000008Non-Hodgkin lymphoma</t>
  </si>
  <si>
    <t>PersonsW03000008Oesophagus</t>
  </si>
  <si>
    <t>PersonsW03000008Ovary</t>
  </si>
  <si>
    <t>PersonsW03000008Prostate</t>
  </si>
  <si>
    <t>PersonsW03000008Stomach</t>
  </si>
  <si>
    <t>PersonsW03000008Uterus</t>
  </si>
  <si>
    <t>PersonsW03000009Bladder</t>
  </si>
  <si>
    <t>PersonsW03000009Breast</t>
  </si>
  <si>
    <t>PersonsW03000009Central Nervous System (including Brain)</t>
  </si>
  <si>
    <t>PersonsW03000009Cervix</t>
  </si>
  <si>
    <t>PersonsW03000009Colorectal</t>
  </si>
  <si>
    <t>PersonsW03000009Head and neck</t>
  </si>
  <si>
    <t>PersonsW03000009Hodgkin lymphoma</t>
  </si>
  <si>
    <t>PersonsW03000009Kidney and unspecified urinary organs</t>
  </si>
  <si>
    <t>PersonsW03000009Leukaemia - Acute Myeloid</t>
  </si>
  <si>
    <t>PersonsW03000009Leukaemia - Chronic Lymphocytic</t>
  </si>
  <si>
    <t>PersonsW03000009Liver</t>
  </si>
  <si>
    <t>PersonsW03000009Lung</t>
  </si>
  <si>
    <t>PersonsW03000009Malignant Melanoma</t>
  </si>
  <si>
    <t>PersonsW03000009Multiple myeloma</t>
  </si>
  <si>
    <t>PersonsW03000009Non-Hodgkin lymphoma</t>
  </si>
  <si>
    <t>PersonsW03000009Oesophagus</t>
  </si>
  <si>
    <t>PersonsW03000009Ovary</t>
  </si>
  <si>
    <t>PersonsW03000009Pancreas</t>
  </si>
  <si>
    <t>PersonsW03000009Prostate</t>
  </si>
  <si>
    <t>PersonsW03000009Stomach</t>
  </si>
  <si>
    <t>PersonsW03000009Uterus</t>
  </si>
  <si>
    <t>PersonsW03000010Bladder</t>
  </si>
  <si>
    <t>PersonsW03000010Breast</t>
  </si>
  <si>
    <t>PersonsW03000010Central Nervous System (including Brain)</t>
  </si>
  <si>
    <t>PersonsW03000010Cervix</t>
  </si>
  <si>
    <t>PersonsW03000010Colorectal</t>
  </si>
  <si>
    <t>PersonsW03000010Head and neck</t>
  </si>
  <si>
    <t>PersonsW03000010Hodgkin lymphoma</t>
  </si>
  <si>
    <t>PersonsW03000010Kidney and unspecified urinary organs</t>
  </si>
  <si>
    <t>PersonsW03000010Leukaemia - Chronic Lymphocytic</t>
  </si>
  <si>
    <t>PersonsW03000010Liver</t>
  </si>
  <si>
    <t>PersonsW03000010Lung</t>
  </si>
  <si>
    <t>PersonsW03000010Malignant Melanoma</t>
  </si>
  <si>
    <t>PersonsW03000010Multiple myeloma</t>
  </si>
  <si>
    <t>PersonsW03000010Non-Hodgkin lymphoma</t>
  </si>
  <si>
    <t>PersonsW03000010Oesophagus</t>
  </si>
  <si>
    <t>PersonsW03000010Ovary</t>
  </si>
  <si>
    <t>PersonsW03000010Pancreas</t>
  </si>
  <si>
    <t>PersonsW03000010Prostate</t>
  </si>
  <si>
    <t>PersonsW03000010Stomach</t>
  </si>
  <si>
    <t>PersonsW03000010Uterus</t>
  </si>
  <si>
    <t>PersonsW03000011Bladder</t>
  </si>
  <si>
    <t>PersonsW03000011Breast</t>
  </si>
  <si>
    <t>PersonsW03000011Central Nervous System (including Brain)</t>
  </si>
  <si>
    <t>PersonsW03000011Cervix</t>
  </si>
  <si>
    <t>PersonsW03000011Colorectal</t>
  </si>
  <si>
    <t>PersonsW03000011Head and neck</t>
  </si>
  <si>
    <t>PersonsW03000011Hodgkin lymphoma</t>
  </si>
  <si>
    <t>PersonsW03000011Kidney and unspecified urinary organs</t>
  </si>
  <si>
    <t>PersonsW03000011Leukaemia - Acute Myeloid</t>
  </si>
  <si>
    <t>PersonsW03000011Leukaemia - Chronic Lymphocytic</t>
  </si>
  <si>
    <t>PersonsW03000011Liver</t>
  </si>
  <si>
    <t>PersonsW03000011Lung</t>
  </si>
  <si>
    <t>PersonsW03000011Malignant Melanoma</t>
  </si>
  <si>
    <t>PersonsW03000011Multiple myeloma</t>
  </si>
  <si>
    <t>PersonsW03000011Non-Hodgkin lymphoma</t>
  </si>
  <si>
    <t>PersonsW03000011Oesophagus</t>
  </si>
  <si>
    <t>PersonsW03000011Ovary</t>
  </si>
  <si>
    <t>PersonsW03000011Pancreas</t>
  </si>
  <si>
    <t>PersonsW03000011Prostate</t>
  </si>
  <si>
    <t>PersonsW03000011Stomach</t>
  </si>
  <si>
    <t>PersonsW03000011Uterus</t>
  </si>
  <si>
    <t>PersonsW03000012Bladder</t>
  </si>
  <si>
    <t>PersonsW03000012Breast</t>
  </si>
  <si>
    <t>PersonsW03000012Central Nervous System (including Brain)</t>
  </si>
  <si>
    <t>PersonsW03000012Cervix</t>
  </si>
  <si>
    <t>PersonsW03000012Colorectal</t>
  </si>
  <si>
    <t>PersonsW03000012Head and neck</t>
  </si>
  <si>
    <t>PersonsW03000012Hodgkin lymphoma</t>
  </si>
  <si>
    <t>PersonsW03000012Kidney and unspecified urinary organs</t>
  </si>
  <si>
    <t>PersonsW03000012Leukaemia - Acute Myeloid</t>
  </si>
  <si>
    <t>PersonsW03000012Leukaemia - Chronic Lymphocytic</t>
  </si>
  <si>
    <t>PersonsW03000012Liver</t>
  </si>
  <si>
    <t>PersonsW03000012Lung</t>
  </si>
  <si>
    <t>PersonsW03000012Malignant Melanoma</t>
  </si>
  <si>
    <t>PersonsW03000012Multiple myeloma</t>
  </si>
  <si>
    <t>PersonsW03000012Non-Hodgkin lymphoma</t>
  </si>
  <si>
    <t>PersonsW03000012Oesophagus</t>
  </si>
  <si>
    <t>PersonsW03000012Ovary</t>
  </si>
  <si>
    <t>PersonsW03000012Pancreas</t>
  </si>
  <si>
    <t>PersonsW03000012Prostate</t>
  </si>
  <si>
    <t>PersonsW03000012Stomach</t>
  </si>
  <si>
    <t>PersonsW03000012Uterus</t>
  </si>
  <si>
    <t>PersonsW03000013Bladder</t>
  </si>
  <si>
    <t>PersonsW03000013Breast</t>
  </si>
  <si>
    <t>PersonsW03000013Central Nervous System (including Brain)</t>
  </si>
  <si>
    <t>PersonsW03000013Cervix</t>
  </si>
  <si>
    <t>PersonsW03000013Colorectal</t>
  </si>
  <si>
    <t>PersonsW03000013Head and neck</t>
  </si>
  <si>
    <t>PersonsW03000013Hodgkin lymphoma</t>
  </si>
  <si>
    <t>PersonsW03000013Kidney and unspecified urinary organs</t>
  </si>
  <si>
    <t>PersonsW03000013Leukaemia - Acute Myeloid</t>
  </si>
  <si>
    <t>PersonsW03000013Leukaemia - Chronic Lymphocytic</t>
  </si>
  <si>
    <t>PersonsW03000013Liver</t>
  </si>
  <si>
    <t>PersonsW03000013Lung</t>
  </si>
  <si>
    <t>PersonsW03000013Malignant Melanoma</t>
  </si>
  <si>
    <t>PersonsW03000013Multiple myeloma</t>
  </si>
  <si>
    <t>PersonsW03000013Non-Hodgkin lymphoma</t>
  </si>
  <si>
    <t>PersonsW03000013Oesophagus</t>
  </si>
  <si>
    <t>PersonsW03000013Ovary</t>
  </si>
  <si>
    <t>PersonsW03000013Pancreas</t>
  </si>
  <si>
    <t>PersonsW03000013Prostate</t>
  </si>
  <si>
    <t>PersonsW03000013Stomach</t>
  </si>
  <si>
    <t>PersonsW03000013Uterus</t>
  </si>
  <si>
    <t>PersonsW03000014Bladder</t>
  </si>
  <si>
    <t>PersonsW03000014Breast</t>
  </si>
  <si>
    <t>PersonsW03000014Central Nervous System (including Brain)</t>
  </si>
  <si>
    <t>PersonsW03000014Cervix</t>
  </si>
  <si>
    <t>PersonsW03000014Colorectal</t>
  </si>
  <si>
    <t>PersonsW03000014Head and neck</t>
  </si>
  <si>
    <t>PersonsW03000014Hodgkin lymphoma</t>
  </si>
  <si>
    <t>PersonsW03000014Kidney and unspecified urinary organs</t>
  </si>
  <si>
    <t>PersonsW03000014Leukaemia - Acute Myeloid</t>
  </si>
  <si>
    <t>PersonsW03000014Leukaemia - Chronic Lymphocytic</t>
  </si>
  <si>
    <t>PersonsW03000014Liver</t>
  </si>
  <si>
    <t>PersonsW03000014Lung</t>
  </si>
  <si>
    <t>PersonsW03000014Malignant Melanoma</t>
  </si>
  <si>
    <t>PersonsW03000014Multiple myeloma</t>
  </si>
  <si>
    <t>PersonsW03000014Non-Hodgkin lymphoma</t>
  </si>
  <si>
    <t>PersonsW03000014Oesophagus</t>
  </si>
  <si>
    <t>PersonsW03000014Ovary</t>
  </si>
  <si>
    <t>PersonsW03000014Pancreas</t>
  </si>
  <si>
    <t>PersonsW03000014Prostate</t>
  </si>
  <si>
    <t>PersonsW03000014Stomach</t>
  </si>
  <si>
    <t>PersonsW03000014Uterus</t>
  </si>
  <si>
    <t>PersonsW03000015Bladder</t>
  </si>
  <si>
    <t>PersonsW03000015Breast</t>
  </si>
  <si>
    <t>PersonsW03000015Central Nervous System (including Brain)</t>
  </si>
  <si>
    <t>PersonsW03000015Cervix</t>
  </si>
  <si>
    <t>PersonsW03000015Colorectal</t>
  </si>
  <si>
    <t>PersonsW03000015Head and neck</t>
  </si>
  <si>
    <t>PersonsW03000015Hodgkin lymphoma</t>
  </si>
  <si>
    <t>PersonsW03000015Kidney and unspecified urinary organs</t>
  </si>
  <si>
    <t>PersonsW03000015Leukaemia - Acute Myeloid</t>
  </si>
  <si>
    <t>PersonsW03000015Leukaemia - Chronic Lymphocytic</t>
  </si>
  <si>
    <t>PersonsW03000015Liver</t>
  </si>
  <si>
    <t>PersonsW03000015Lung</t>
  </si>
  <si>
    <t>PersonsW03000015Malignant Melanoma</t>
  </si>
  <si>
    <t>PersonsW03000015Multiple myeloma</t>
  </si>
  <si>
    <t>PersonsW03000015Non-Hodgkin lymphoma</t>
  </si>
  <si>
    <t>PersonsW03000015Oesophagus</t>
  </si>
  <si>
    <t>PersonsW03000015Ovary</t>
  </si>
  <si>
    <t>PersonsW03000015Pancreas</t>
  </si>
  <si>
    <t>PersonsW03000015Prostate</t>
  </si>
  <si>
    <t>PersonsW03000015Stomach</t>
  </si>
  <si>
    <t>PersonsW03000015Uterus</t>
  </si>
  <si>
    <t>PersonsW03000016Bladder</t>
  </si>
  <si>
    <t>PersonsW03000016Breast</t>
  </si>
  <si>
    <t>PersonsW03000016Central Nervous System (including Brain)</t>
  </si>
  <si>
    <t>PersonsW03000016Cervix</t>
  </si>
  <si>
    <t>PersonsW03000016Colorectal</t>
  </si>
  <si>
    <t>PersonsW03000016Head and neck</t>
  </si>
  <si>
    <t>PersonsW03000016Hodgkin lymphoma</t>
  </si>
  <si>
    <t>PersonsW03000016Kidney and unspecified urinary organs</t>
  </si>
  <si>
    <t>PersonsW03000016Leukaemia - Acute Myeloid</t>
  </si>
  <si>
    <t>PersonsW03000016Leukaemia - Chronic Lymphocytic</t>
  </si>
  <si>
    <t>PersonsW03000016Liver</t>
  </si>
  <si>
    <t>PersonsW03000016Lung</t>
  </si>
  <si>
    <t>PersonsW03000016Malignant Melanoma</t>
  </si>
  <si>
    <t>PersonsW03000016Multiple myeloma</t>
  </si>
  <si>
    <t>PersonsW03000016Non-Hodgkin lymphoma</t>
  </si>
  <si>
    <t>PersonsW03000016Oesophagus</t>
  </si>
  <si>
    <t>PersonsW03000016Ovary</t>
  </si>
  <si>
    <t>PersonsW03000016Pancreas</t>
  </si>
  <si>
    <t>PersonsW03000016Prostate</t>
  </si>
  <si>
    <t>PersonsW03000016Stomach</t>
  </si>
  <si>
    <t>PersonsW03000016Uterus</t>
  </si>
  <si>
    <t>PersonsW03000017Bladder</t>
  </si>
  <si>
    <t>PersonsW03000017Breast</t>
  </si>
  <si>
    <t>PersonsW03000017Central Nervous System (including Brain)</t>
  </si>
  <si>
    <t>PersonsW03000017Cervix</t>
  </si>
  <si>
    <t>PersonsW03000017Colorectal</t>
  </si>
  <si>
    <t>PersonsW03000017Head and neck</t>
  </si>
  <si>
    <t>PersonsW03000017Hodgkin lymphoma</t>
  </si>
  <si>
    <t>PersonsW03000017Kidney and unspecified urinary organs</t>
  </si>
  <si>
    <t>PersonsW03000017Leukaemia - Acute Myeloid</t>
  </si>
  <si>
    <t>PersonsW03000017Leukaemia - Chronic Lymphocytic</t>
  </si>
  <si>
    <t>PersonsW03000017Liver</t>
  </si>
  <si>
    <t>PersonsW03000017Lung</t>
  </si>
  <si>
    <t>PersonsW03000017Malignant Melanoma</t>
  </si>
  <si>
    <t>PersonsW03000017Multiple myeloma</t>
  </si>
  <si>
    <t>PersonsW03000017Non-Hodgkin lymphoma</t>
  </si>
  <si>
    <t>PersonsW03000017Oesophagus</t>
  </si>
  <si>
    <t>PersonsW03000017Ovary</t>
  </si>
  <si>
    <t>PersonsW03000017Pancreas</t>
  </si>
  <si>
    <t>PersonsW03000017Prostate</t>
  </si>
  <si>
    <t>PersonsW03000017Stomach</t>
  </si>
  <si>
    <t>PersonsW03000017Uterus</t>
  </si>
  <si>
    <t>PersonsW03000018Bladder</t>
  </si>
  <si>
    <t>PersonsW03000018Breast</t>
  </si>
  <si>
    <t>PersonsW03000018Central Nervous System (including Brain)</t>
  </si>
  <si>
    <t>PersonsW03000018Cervix</t>
  </si>
  <si>
    <t>PersonsW03000018Colorectal</t>
  </si>
  <si>
    <t>PersonsW03000018Head and neck</t>
  </si>
  <si>
    <t>PersonsW03000018Hodgkin lymphoma</t>
  </si>
  <si>
    <t>PersonsW03000018Kidney and unspecified urinary organs</t>
  </si>
  <si>
    <t>PersonsW03000018Leukaemia - Acute Myeloid</t>
  </si>
  <si>
    <t>PersonsW03000018Leukaemia - Chronic Lymphocytic</t>
  </si>
  <si>
    <t>PersonsW03000018Liver</t>
  </si>
  <si>
    <t>PersonsW03000018Lung</t>
  </si>
  <si>
    <t>PersonsW03000018Malignant Melanoma</t>
  </si>
  <si>
    <t>PersonsW03000018Multiple myeloma</t>
  </si>
  <si>
    <t>PersonsW03000018Non-Hodgkin lymphoma</t>
  </si>
  <si>
    <t>PersonsW03000018Oesophagus</t>
  </si>
  <si>
    <t>PersonsW03000018Ovary</t>
  </si>
  <si>
    <t>PersonsW03000018Pancreas</t>
  </si>
  <si>
    <t>PersonsW03000018Prostate</t>
  </si>
  <si>
    <t>PersonsW03000018Stomach</t>
  </si>
  <si>
    <t>PersonsW03000018Uterus</t>
  </si>
  <si>
    <t>PersonsW03000019Bladder</t>
  </si>
  <si>
    <t>PersonsW03000019Breast</t>
  </si>
  <si>
    <t>PersonsW03000019Central Nervous System (including Brain)</t>
  </si>
  <si>
    <t>PersonsW03000019Cervix</t>
  </si>
  <si>
    <t>PersonsW03000019Colorectal</t>
  </si>
  <si>
    <t>PersonsW03000019Head and neck</t>
  </si>
  <si>
    <t>PersonsW03000019Hodgkin lymphoma</t>
  </si>
  <si>
    <t>PersonsW03000019Kidney and unspecified urinary organs</t>
  </si>
  <si>
    <t>PersonsW03000019Leukaemia - Acute Myeloid</t>
  </si>
  <si>
    <t>PersonsW03000019Leukaemia - Chronic Lymphocytic</t>
  </si>
  <si>
    <t>PersonsW03000019Liver</t>
  </si>
  <si>
    <t>PersonsW03000019Lung</t>
  </si>
  <si>
    <t>PersonsW03000019Malignant Melanoma</t>
  </si>
  <si>
    <t>PersonsW03000019Multiple myeloma</t>
  </si>
  <si>
    <t>PersonsW03000019Non-Hodgkin lymphoma</t>
  </si>
  <si>
    <t>PersonsW03000019Oesophagus</t>
  </si>
  <si>
    <t>PersonsW03000019Ovary</t>
  </si>
  <si>
    <t>PersonsW03000019Pancreas</t>
  </si>
  <si>
    <t>PersonsW03000019Prostate</t>
  </si>
  <si>
    <t>PersonsW03000019Stomach</t>
  </si>
  <si>
    <t>PersonsW03000019Uterus</t>
  </si>
  <si>
    <t>PersonsW03000020Bladder</t>
  </si>
  <si>
    <t>PersonsW03000020Breast</t>
  </si>
  <si>
    <t>PersonsW03000020Central Nervous System (including Brain)</t>
  </si>
  <si>
    <t>PersonsW03000020Cervix</t>
  </si>
  <si>
    <t>PersonsW03000020Colorectal</t>
  </si>
  <si>
    <t>PersonsW03000020Head and neck</t>
  </si>
  <si>
    <t>PersonsW03000020Hodgkin lymphoma</t>
  </si>
  <si>
    <t>PersonsW03000020Kidney and unspecified urinary organs</t>
  </si>
  <si>
    <t>PersonsW03000020Leukaemia - Acute Myeloid</t>
  </si>
  <si>
    <t>PersonsW03000020Leukaemia - Chronic Lymphocytic</t>
  </si>
  <si>
    <t>PersonsW03000020Liver</t>
  </si>
  <si>
    <t>PersonsW03000020Lung</t>
  </si>
  <si>
    <t>PersonsW03000020Malignant Melanoma</t>
  </si>
  <si>
    <t>PersonsW03000020Multiple myeloma</t>
  </si>
  <si>
    <t>PersonsW03000020Non-Hodgkin lymphoma</t>
  </si>
  <si>
    <t>PersonsW03000020Oesophagus</t>
  </si>
  <si>
    <t>PersonsW03000020Ovary</t>
  </si>
  <si>
    <t>PersonsW03000020Pancreas</t>
  </si>
  <si>
    <t>PersonsW03000020Prostate</t>
  </si>
  <si>
    <t>PersonsW03000020Stomach</t>
  </si>
  <si>
    <t>PersonsW03000020Uterus</t>
  </si>
  <si>
    <t>PersonsW03000021Bladder</t>
  </si>
  <si>
    <t>PersonsW03000021Breast</t>
  </si>
  <si>
    <t>PersonsW03000021Central Nervous System (including Brain)</t>
  </si>
  <si>
    <t>PersonsW03000021Cervix</t>
  </si>
  <si>
    <t>PersonsW03000021Colorectal</t>
  </si>
  <si>
    <t>PersonsW03000021Head and neck</t>
  </si>
  <si>
    <t>PersonsW03000021Hodgkin lymphoma</t>
  </si>
  <si>
    <t>PersonsW03000021Kidney and unspecified urinary organs</t>
  </si>
  <si>
    <t>PersonsW03000021Leukaemia - Acute Myeloid</t>
  </si>
  <si>
    <t>PersonsW03000021Leukaemia - Chronic Lymphocytic</t>
  </si>
  <si>
    <t>PersonsW03000021Liver</t>
  </si>
  <si>
    <t>PersonsW03000021Lung</t>
  </si>
  <si>
    <t>PersonsW03000021Malignant Melanoma</t>
  </si>
  <si>
    <t>PersonsW03000021Multiple myeloma</t>
  </si>
  <si>
    <t>PersonsW03000021Non-Hodgkin lymphoma</t>
  </si>
  <si>
    <t>PersonsW03000021Oesophagus</t>
  </si>
  <si>
    <t>PersonsW03000021Ovary</t>
  </si>
  <si>
    <t>PersonsW03000021Pancreas</t>
  </si>
  <si>
    <t>PersonsW03000021Prostate</t>
  </si>
  <si>
    <t>PersonsW03000021Stomach</t>
  </si>
  <si>
    <t>PersonsW03000021Uterus</t>
  </si>
  <si>
    <t>PersonsW03000022Bladder</t>
  </si>
  <si>
    <t>PersonsW03000022Breast</t>
  </si>
  <si>
    <t>PersonsW03000022Central Nervous System (including Brain)</t>
  </si>
  <si>
    <t>PersonsW03000022Cervix</t>
  </si>
  <si>
    <t>PersonsW03000022Colorectal</t>
  </si>
  <si>
    <t>PersonsW03000022Head and neck</t>
  </si>
  <si>
    <t>PersonsW03000022Hodgkin lymphoma</t>
  </si>
  <si>
    <t>PersonsW03000022Kidney and unspecified urinary organs</t>
  </si>
  <si>
    <t>PersonsW03000022Leukaemia - Acute Myeloid</t>
  </si>
  <si>
    <t>PersonsW03000022Leukaemia - Chronic Lymphocytic</t>
  </si>
  <si>
    <t>PersonsW03000022Liver</t>
  </si>
  <si>
    <t>PersonsW03000022Lung</t>
  </si>
  <si>
    <t>PersonsW03000022Malignant Melanoma</t>
  </si>
  <si>
    <t>PersonsW03000022Multiple myeloma</t>
  </si>
  <si>
    <t>PersonsW03000022Non-Hodgkin lymphoma</t>
  </si>
  <si>
    <t>PersonsW03000022Oesophagus</t>
  </si>
  <si>
    <t>PersonsW03000022Ovary</t>
  </si>
  <si>
    <t>PersonsW03000022Pancreas</t>
  </si>
  <si>
    <t>PersonsW03000022Prostate</t>
  </si>
  <si>
    <t>PersonsW03000022Stomach</t>
  </si>
  <si>
    <t>PersonsW03000022Uterus</t>
  </si>
  <si>
    <t>PersonsW03000023Bladder</t>
  </si>
  <si>
    <t>PersonsW03000023Breast</t>
  </si>
  <si>
    <t>PersonsW03000023Central Nervous System (including Brain)</t>
  </si>
  <si>
    <t>PersonsW03000023Cervix</t>
  </si>
  <si>
    <t>PersonsW03000023Colorectal</t>
  </si>
  <si>
    <t>PersonsW03000023Head and neck</t>
  </si>
  <si>
    <t>PersonsW03000023Hodgkin lymphoma</t>
  </si>
  <si>
    <t>PersonsW03000023Kidney and unspecified urinary organs</t>
  </si>
  <si>
    <t>PersonsW03000023Leukaemia - Acute Myeloid</t>
  </si>
  <si>
    <t>PersonsW03000023Leukaemia - Chronic Lymphocytic</t>
  </si>
  <si>
    <t>PersonsW03000023Liver</t>
  </si>
  <si>
    <t>PersonsW03000023Lung</t>
  </si>
  <si>
    <t>PersonsW03000023Malignant Melanoma</t>
  </si>
  <si>
    <t>PersonsW03000023Multiple myeloma</t>
  </si>
  <si>
    <t>PersonsW03000023Non-Hodgkin lymphoma</t>
  </si>
  <si>
    <t>PersonsW03000023Oesophagus</t>
  </si>
  <si>
    <t>PersonsW03000023Ovary</t>
  </si>
  <si>
    <t>PersonsW03000023Pancreas</t>
  </si>
  <si>
    <t>PersonsW03000023Prostate</t>
  </si>
  <si>
    <t>PersonsW03000023Stomach</t>
  </si>
  <si>
    <t>PersonsW03000023Uterus</t>
  </si>
  <si>
    <t>PersonsW03000024Bladder</t>
  </si>
  <si>
    <t>PersonsW03000024Breast</t>
  </si>
  <si>
    <t>PersonsW03000024Central Nervous System (including Brain)</t>
  </si>
  <si>
    <t>PersonsW03000024Cervix</t>
  </si>
  <si>
    <t>PersonsW03000024Colorectal</t>
  </si>
  <si>
    <t>PersonsW03000024Head and neck</t>
  </si>
  <si>
    <t>PersonsW03000024Hodgkin lymphoma</t>
  </si>
  <si>
    <t>PersonsW03000024Kidney and unspecified urinary organs</t>
  </si>
  <si>
    <t>PersonsW03000024Leukaemia - Acute Myeloid</t>
  </si>
  <si>
    <t>PersonsW03000024Leukaemia - Chronic Lymphocytic</t>
  </si>
  <si>
    <t>PersonsW03000024Liver</t>
  </si>
  <si>
    <t>PersonsW03000024Lung</t>
  </si>
  <si>
    <t>PersonsW03000024Malignant Melanoma</t>
  </si>
  <si>
    <t>PersonsW03000024Multiple myeloma</t>
  </si>
  <si>
    <t>PersonsW03000024Non-Hodgkin lymphoma</t>
  </si>
  <si>
    <t>PersonsW03000024Oesophagus</t>
  </si>
  <si>
    <t>PersonsW03000024Ovary</t>
  </si>
  <si>
    <t>PersonsW03000024Pancreas</t>
  </si>
  <si>
    <t>PersonsW03000024Prostate</t>
  </si>
  <si>
    <t>PersonsW03000024Stomach</t>
  </si>
  <si>
    <t>PersonsW03000024Uterus</t>
  </si>
  <si>
    <t>PersonsW03000025Bladder</t>
  </si>
  <si>
    <t>PersonsW03000025Breast</t>
  </si>
  <si>
    <t>PersonsW03000025Central Nervous System (including Brain)</t>
  </si>
  <si>
    <t>PersonsW03000025Cervix</t>
  </si>
  <si>
    <t>PersonsW03000025Colorectal</t>
  </si>
  <si>
    <t>PersonsW03000025Head and neck</t>
  </si>
  <si>
    <t>PersonsW03000025Hodgkin lymphoma</t>
  </si>
  <si>
    <t>PersonsW03000025Kidney and unspecified urinary organs</t>
  </si>
  <si>
    <t>PersonsW03000025Leukaemia - Chronic Lymphocytic</t>
  </si>
  <si>
    <t>PersonsW03000025Liver</t>
  </si>
  <si>
    <t>PersonsW03000025Lung</t>
  </si>
  <si>
    <t>PersonsW03000025Malignant Melanoma</t>
  </si>
  <si>
    <t>PersonsW03000025Multiple myeloma</t>
  </si>
  <si>
    <t>PersonsW03000025Non-Hodgkin lymphoma</t>
  </si>
  <si>
    <t>PersonsW03000025Oesophagus</t>
  </si>
  <si>
    <t>PersonsW03000025Ovary</t>
  </si>
  <si>
    <t>PersonsW03000025Pancreas</t>
  </si>
  <si>
    <t>PersonsW03000025Prostate</t>
  </si>
  <si>
    <t>PersonsW03000025Stomach</t>
  </si>
  <si>
    <t>PersonsW03000025Uterus</t>
  </si>
  <si>
    <t>PersonsW03000026Bladder</t>
  </si>
  <si>
    <t>PersonsW03000026Breast</t>
  </si>
  <si>
    <t>PersonsW03000026Central Nervous System (including Brain)</t>
  </si>
  <si>
    <t>PersonsW03000026Cervix</t>
  </si>
  <si>
    <t>PersonsW03000026Colorectal</t>
  </si>
  <si>
    <t>PersonsW03000026Head and neck</t>
  </si>
  <si>
    <t>PersonsW03000026Hodgkin lymphoma</t>
  </si>
  <si>
    <t>PersonsW03000026Kidney and unspecified urinary organs</t>
  </si>
  <si>
    <t>PersonsW03000026Leukaemia - Acute Myeloid</t>
  </si>
  <si>
    <t>PersonsW03000026Leukaemia - Chronic Lymphocytic</t>
  </si>
  <si>
    <t>PersonsW03000026Liver</t>
  </si>
  <si>
    <t>PersonsW03000026Lung</t>
  </si>
  <si>
    <t>PersonsW03000026Malignant Melanoma</t>
  </si>
  <si>
    <t>PersonsW03000026Multiple myeloma</t>
  </si>
  <si>
    <t>PersonsW03000026Non-Hodgkin lymphoma</t>
  </si>
  <si>
    <t>PersonsW03000026Oesophagus</t>
  </si>
  <si>
    <t>PersonsW03000026Ovary</t>
  </si>
  <si>
    <t>PersonsW03000026Pancreas</t>
  </si>
  <si>
    <t>PersonsW03000026Prostate</t>
  </si>
  <si>
    <t>PersonsW03000026Stomach</t>
  </si>
  <si>
    <t>PersonsW03000026Uterus</t>
  </si>
  <si>
    <t>PersonsW03000027Bladder</t>
  </si>
  <si>
    <t>PersonsW03000027Breast</t>
  </si>
  <si>
    <t>PersonsW03000027Central Nervous System (including Brain)</t>
  </si>
  <si>
    <t>PersonsW03000027Cervix</t>
  </si>
  <si>
    <t>PersonsW03000027Colorectal</t>
  </si>
  <si>
    <t>PersonsW03000027Head and neck</t>
  </si>
  <si>
    <t>PersonsW03000027Hodgkin lymphoma</t>
  </si>
  <si>
    <t>PersonsW03000027Kidney and unspecified urinary organs</t>
  </si>
  <si>
    <t>PersonsW03000027Leukaemia - Acute Myeloid</t>
  </si>
  <si>
    <t>PersonsW03000027Leukaemia - Chronic Lymphocytic</t>
  </si>
  <si>
    <t>PersonsW03000027Liver</t>
  </si>
  <si>
    <t>PersonsW03000027Lung</t>
  </si>
  <si>
    <t>PersonsW03000027Malignant Melanoma</t>
  </si>
  <si>
    <t>PersonsW03000027Multiple myeloma</t>
  </si>
  <si>
    <t>PersonsW03000027Non-Hodgkin lymphoma</t>
  </si>
  <si>
    <t>PersonsW03000027Oesophagus</t>
  </si>
  <si>
    <t>PersonsW03000027Ovary</t>
  </si>
  <si>
    <t>PersonsW03000027Pancreas</t>
  </si>
  <si>
    <t>PersonsW03000027Prostate</t>
  </si>
  <si>
    <t>PersonsW03000027Stomach</t>
  </si>
  <si>
    <t>PersonsW03000027Uterus</t>
  </si>
  <si>
    <t>PersonsW03000028Bladder</t>
  </si>
  <si>
    <t>PersonsW03000028Breast</t>
  </si>
  <si>
    <t>PersonsW03000028Central Nervous System (including Brain)</t>
  </si>
  <si>
    <t>PersonsW03000028Cervix</t>
  </si>
  <si>
    <t>PersonsW03000028Colorectal</t>
  </si>
  <si>
    <t>PersonsW03000028Head and neck</t>
  </si>
  <si>
    <t>PersonsW03000028Hodgkin lymphoma</t>
  </si>
  <si>
    <t>PersonsW03000028Kidney and unspecified urinary organs</t>
  </si>
  <si>
    <t>PersonsW03000028Leukaemia - Acute Myeloid</t>
  </si>
  <si>
    <t>PersonsW03000028Leukaemia - Chronic Lymphocytic</t>
  </si>
  <si>
    <t>PersonsW03000028Liver</t>
  </si>
  <si>
    <t>PersonsW03000028Lung</t>
  </si>
  <si>
    <t>PersonsW03000028Malignant Melanoma</t>
  </si>
  <si>
    <t>PersonsW03000028Multiple myeloma</t>
  </si>
  <si>
    <t>PersonsW03000028Non-Hodgkin lymphoma</t>
  </si>
  <si>
    <t>PersonsW03000028Oesophagus</t>
  </si>
  <si>
    <t>PersonsW03000028Ovary</t>
  </si>
  <si>
    <t>PersonsW03000028Pancreas</t>
  </si>
  <si>
    <t>PersonsW03000028Prostate</t>
  </si>
  <si>
    <t>PersonsW03000028Stomach</t>
  </si>
  <si>
    <t>PersonsW03000028Uterus</t>
  </si>
  <si>
    <t>PersonsW03000029Bladder</t>
  </si>
  <si>
    <t>PersonsW03000029Breast</t>
  </si>
  <si>
    <t>PersonsW03000029Central Nervous System (including Brain)</t>
  </si>
  <si>
    <t>PersonsW03000029Cervix</t>
  </si>
  <si>
    <t>PersonsW03000029Colorectal</t>
  </si>
  <si>
    <t>PersonsW03000029Head and neck</t>
  </si>
  <si>
    <t>PersonsW03000029Hodgkin lymphoma</t>
  </si>
  <si>
    <t>PersonsW03000029Kidney and unspecified urinary organs</t>
  </si>
  <si>
    <t>PersonsW03000029Leukaemia - Acute Myeloid</t>
  </si>
  <si>
    <t>PersonsW03000029Leukaemia - Chronic Lymphocytic</t>
  </si>
  <si>
    <t>PersonsW03000029Liver</t>
  </si>
  <si>
    <t>PersonsW03000029Lung</t>
  </si>
  <si>
    <t>PersonsW03000029Malignant Melanoma</t>
  </si>
  <si>
    <t>PersonsW03000029Multiple myeloma</t>
  </si>
  <si>
    <t>PersonsW03000029Non-Hodgkin lymphoma</t>
  </si>
  <si>
    <t>PersonsW03000029Oesophagus</t>
  </si>
  <si>
    <t>PersonsW03000029Ovary</t>
  </si>
  <si>
    <t>PersonsW03000029Pancreas</t>
  </si>
  <si>
    <t>PersonsW03000029Prostate</t>
  </si>
  <si>
    <t>PersonsW03000029Stomach</t>
  </si>
  <si>
    <t>PersonsW03000029Uterus</t>
  </si>
  <si>
    <t>PersonsW03000030Bladder</t>
  </si>
  <si>
    <t>PersonsW03000030Breast</t>
  </si>
  <si>
    <t>PersonsW03000030Central Nervous System (including Brain)</t>
  </si>
  <si>
    <t>PersonsW03000030Cervix</t>
  </si>
  <si>
    <t>PersonsW03000030Colorectal</t>
  </si>
  <si>
    <t>PersonsW03000030Head and neck</t>
  </si>
  <si>
    <t>PersonsW03000030Hodgkin lymphoma</t>
  </si>
  <si>
    <t>PersonsW03000030Kidney and unspecified urinary organs</t>
  </si>
  <si>
    <t>PersonsW03000030Leukaemia - Acute Myeloid</t>
  </si>
  <si>
    <t>PersonsW03000030Leukaemia - Chronic Lymphocytic</t>
  </si>
  <si>
    <t>PersonsW03000030Liver</t>
  </si>
  <si>
    <t>PersonsW03000030Lung</t>
  </si>
  <si>
    <t>PersonsW03000030Malignant Melanoma</t>
  </si>
  <si>
    <t>PersonsW03000030Multiple myeloma</t>
  </si>
  <si>
    <t>PersonsW03000030Non-Hodgkin lymphoma</t>
  </si>
  <si>
    <t>PersonsW03000030Oesophagus</t>
  </si>
  <si>
    <t>PersonsW03000030Ovary</t>
  </si>
  <si>
    <t>PersonsW03000030Pancreas</t>
  </si>
  <si>
    <t>PersonsW03000030Prostate</t>
  </si>
  <si>
    <t>PersonsW03000030Stomach</t>
  </si>
  <si>
    <t>PersonsW03000030Uterus</t>
  </si>
  <si>
    <t>PersonsW03000031Bladder</t>
  </si>
  <si>
    <t>PersonsW03000031Breast</t>
  </si>
  <si>
    <t>PersonsW03000031Central Nervous System (including Brain)</t>
  </si>
  <si>
    <t>PersonsW03000031Cervix</t>
  </si>
  <si>
    <t>PersonsW03000031Colorectal</t>
  </si>
  <si>
    <t>PersonsW03000031Head and neck</t>
  </si>
  <si>
    <t>PersonsW03000031Hodgkin lymphoma</t>
  </si>
  <si>
    <t>PersonsW03000031Kidney and unspecified urinary organs</t>
  </si>
  <si>
    <t>PersonsW03000031Leukaemia - Acute Myeloid</t>
  </si>
  <si>
    <t>PersonsW03000031Leukaemia - Chronic Lymphocytic</t>
  </si>
  <si>
    <t>PersonsW03000031Liver</t>
  </si>
  <si>
    <t>PersonsW03000031Lung</t>
  </si>
  <si>
    <t>PersonsW03000031Malignant Melanoma</t>
  </si>
  <si>
    <t>PersonsW03000031Multiple myeloma</t>
  </si>
  <si>
    <t>PersonsW03000031Non-Hodgkin lymphoma</t>
  </si>
  <si>
    <t>PersonsW03000031Oesophagus</t>
  </si>
  <si>
    <t>PersonsW03000031Ovary</t>
  </si>
  <si>
    <t>PersonsW03000031Pancreas</t>
  </si>
  <si>
    <t>PersonsW03000031Prostate</t>
  </si>
  <si>
    <t>PersonsW03000031Stomach</t>
  </si>
  <si>
    <t>PersonsW03000031Uterus</t>
  </si>
  <si>
    <t>PersonsW03000032Bladder</t>
  </si>
  <si>
    <t>PersonsW03000032Breast</t>
  </si>
  <si>
    <t>PersonsW03000032Central Nervous System (including Brain)</t>
  </si>
  <si>
    <t>PersonsW03000032Cervix</t>
  </si>
  <si>
    <t>PersonsW03000032Colorectal</t>
  </si>
  <si>
    <t>PersonsW03000032Head and neck</t>
  </si>
  <si>
    <t>PersonsW03000032Hodgkin lymphoma</t>
  </si>
  <si>
    <t>PersonsW03000032Kidney and unspecified urinary organs</t>
  </si>
  <si>
    <t>PersonsW03000032Leukaemia - Acute Myeloid</t>
  </si>
  <si>
    <t>PersonsW03000032Leukaemia - Chronic Lymphocytic</t>
  </si>
  <si>
    <t>PersonsW03000032Liver</t>
  </si>
  <si>
    <t>PersonsW03000032Lung</t>
  </si>
  <si>
    <t>PersonsW03000032Malignant Melanoma</t>
  </si>
  <si>
    <t>PersonsW03000032Multiple myeloma</t>
  </si>
  <si>
    <t>PersonsW03000032Non-Hodgkin lymphoma</t>
  </si>
  <si>
    <t>PersonsW03000032Oesophagus</t>
  </si>
  <si>
    <t>PersonsW03000032Ovary</t>
  </si>
  <si>
    <t>PersonsW03000032Pancreas</t>
  </si>
  <si>
    <t>PersonsW03000032Prostate</t>
  </si>
  <si>
    <t>PersonsW03000032Stomach</t>
  </si>
  <si>
    <t>PersonsW03000032Uterus</t>
  </si>
  <si>
    <t>PersonsW03000033Bladder</t>
  </si>
  <si>
    <t>PersonsW03000033Breast</t>
  </si>
  <si>
    <t>PersonsW03000033Central Nervous System (including Brain)</t>
  </si>
  <si>
    <t>PersonsW03000033Cervix</t>
  </si>
  <si>
    <t>PersonsW03000033Colorectal</t>
  </si>
  <si>
    <t>PersonsW03000033Head and neck</t>
  </si>
  <si>
    <t>PersonsW03000033Hodgkin lymphoma</t>
  </si>
  <si>
    <t>PersonsW03000033Kidney and unspecified urinary organs</t>
  </si>
  <si>
    <t>PersonsW03000033Leukaemia - Acute Myeloid</t>
  </si>
  <si>
    <t>PersonsW03000033Leukaemia - Chronic Lymphocytic</t>
  </si>
  <si>
    <t>PersonsW03000033Liver</t>
  </si>
  <si>
    <t>PersonsW03000033Lung</t>
  </si>
  <si>
    <t>PersonsW03000033Malignant Melanoma</t>
  </si>
  <si>
    <t>PersonsW03000033Multiple myeloma</t>
  </si>
  <si>
    <t>PersonsW03000033Non-Hodgkin lymphoma</t>
  </si>
  <si>
    <t>PersonsW03000033Oesophagus</t>
  </si>
  <si>
    <t>PersonsW03000033Ovary</t>
  </si>
  <si>
    <t>PersonsW03000033Pancreas</t>
  </si>
  <si>
    <t>PersonsW03000033Prostate</t>
  </si>
  <si>
    <t>PersonsW03000033Stomach</t>
  </si>
  <si>
    <t>PersonsW03000033Uterus</t>
  </si>
  <si>
    <t>PersonsW03000034Bladder</t>
  </si>
  <si>
    <t>PersonsW03000034Breast</t>
  </si>
  <si>
    <t>PersonsW03000034Central Nervous System (including Brain)</t>
  </si>
  <si>
    <t>PersonsW03000034Cervix</t>
  </si>
  <si>
    <t>PersonsW03000034Colorectal</t>
  </si>
  <si>
    <t>PersonsW03000034Head and neck</t>
  </si>
  <si>
    <t>PersonsW03000034Hodgkin lymphoma</t>
  </si>
  <si>
    <t>PersonsW03000034Kidney and unspecified urinary organs</t>
  </si>
  <si>
    <t>PersonsW03000034Leukaemia - Acute Myeloid</t>
  </si>
  <si>
    <t>PersonsW03000034Leukaemia - Chronic Lymphocytic</t>
  </si>
  <si>
    <t>PersonsW03000034Liver</t>
  </si>
  <si>
    <t>PersonsW03000034Lung</t>
  </si>
  <si>
    <t>PersonsW03000034Malignant Melanoma</t>
  </si>
  <si>
    <t>PersonsW03000034Multiple myeloma</t>
  </si>
  <si>
    <t>PersonsW03000034Non-Hodgkin lymphoma</t>
  </si>
  <si>
    <t>PersonsW03000034Oesophagus</t>
  </si>
  <si>
    <t>PersonsW03000034Ovary</t>
  </si>
  <si>
    <t>PersonsW03000034Pancreas</t>
  </si>
  <si>
    <t>PersonsW03000034Prostate</t>
  </si>
  <si>
    <t>PersonsW03000034Stomach</t>
  </si>
  <si>
    <t>PersonsW03000034Uterus</t>
  </si>
  <si>
    <t>PersonsW03000035Bladder</t>
  </si>
  <si>
    <t>PersonsW03000035Breast</t>
  </si>
  <si>
    <t>PersonsW03000035Central Nervous System (including Brain)</t>
  </si>
  <si>
    <t>PersonsW03000035Cervix</t>
  </si>
  <si>
    <t>PersonsW03000035Colorectal</t>
  </si>
  <si>
    <t>PersonsW03000035Head and neck</t>
  </si>
  <si>
    <t>PersonsW03000035Hodgkin lymphoma</t>
  </si>
  <si>
    <t>PersonsW03000035Kidney and unspecified urinary organs</t>
  </si>
  <si>
    <t>PersonsW03000035Leukaemia - Acute Myeloid</t>
  </si>
  <si>
    <t>PersonsW03000035Leukaemia - Chronic Lymphocytic</t>
  </si>
  <si>
    <t>PersonsW03000035Liver</t>
  </si>
  <si>
    <t>PersonsW03000035Lung</t>
  </si>
  <si>
    <t>PersonsW03000035Malignant Melanoma</t>
  </si>
  <si>
    <t>PersonsW03000035Multiple myeloma</t>
  </si>
  <si>
    <t>PersonsW03000035Non-Hodgkin lymphoma</t>
  </si>
  <si>
    <t>PersonsW03000035Oesophagus</t>
  </si>
  <si>
    <t>PersonsW03000035Ovary</t>
  </si>
  <si>
    <t>PersonsW03000035Pancreas</t>
  </si>
  <si>
    <t>PersonsW03000035Prostate</t>
  </si>
  <si>
    <t>PersonsW03000035Stomach</t>
  </si>
  <si>
    <t>PersonsW03000035Uterus</t>
  </si>
  <si>
    <t>PersonsW03000036Bladder</t>
  </si>
  <si>
    <t>PersonsW03000036Breast</t>
  </si>
  <si>
    <t>PersonsW03000036Central Nervous System (including Brain)</t>
  </si>
  <si>
    <t>PersonsW03000036Cervix</t>
  </si>
  <si>
    <t>PersonsW03000036Colorectal</t>
  </si>
  <si>
    <t>PersonsW03000036Head and neck</t>
  </si>
  <si>
    <t>PersonsW03000036Hodgkin lymphoma</t>
  </si>
  <si>
    <t>PersonsW03000036Kidney and unspecified urinary organs</t>
  </si>
  <si>
    <t>PersonsW03000036Leukaemia - Acute Myeloid</t>
  </si>
  <si>
    <t>PersonsW03000036Leukaemia - Chronic Lymphocytic</t>
  </si>
  <si>
    <t>PersonsW03000036Liver</t>
  </si>
  <si>
    <t>PersonsW03000036Lung</t>
  </si>
  <si>
    <t>PersonsW03000036Malignant Melanoma</t>
  </si>
  <si>
    <t>PersonsW03000036Multiple myeloma</t>
  </si>
  <si>
    <t>PersonsW03000036Non-Hodgkin lymphoma</t>
  </si>
  <si>
    <t>PersonsW03000036Oesophagus</t>
  </si>
  <si>
    <t>PersonsW03000036Ovary</t>
  </si>
  <si>
    <t>PersonsW03000036Pancreas</t>
  </si>
  <si>
    <t>PersonsW03000036Prostate</t>
  </si>
  <si>
    <t>PersonsW03000036Stomach</t>
  </si>
  <si>
    <t>PersonsW03000036Uterus</t>
  </si>
  <si>
    <t>PersonsW03000037Bladder</t>
  </si>
  <si>
    <t>PersonsW03000037Breast</t>
  </si>
  <si>
    <t>PersonsW03000037Central Nervous System (including Brain)</t>
  </si>
  <si>
    <t>PersonsW03000037Cervix</t>
  </si>
  <si>
    <t>PersonsW03000037Colorectal</t>
  </si>
  <si>
    <t>PersonsW03000037Head and neck</t>
  </si>
  <si>
    <t>PersonsW03000037Hodgkin lymphoma</t>
  </si>
  <si>
    <t>PersonsW03000037Kidney and unspecified urinary organs</t>
  </si>
  <si>
    <t>PersonsW03000037Leukaemia - Acute Myeloid</t>
  </si>
  <si>
    <t>PersonsW03000037Leukaemia - Chronic Lymphocytic</t>
  </si>
  <si>
    <t>PersonsW03000037Liver</t>
  </si>
  <si>
    <t>PersonsW03000037Lung</t>
  </si>
  <si>
    <t>PersonsW03000037Malignant Melanoma</t>
  </si>
  <si>
    <t>PersonsW03000037Multiple myeloma</t>
  </si>
  <si>
    <t>PersonsW03000037Non-Hodgkin lymphoma</t>
  </si>
  <si>
    <t>PersonsW03000037Oesophagus</t>
  </si>
  <si>
    <t>PersonsW03000037Ovary</t>
  </si>
  <si>
    <t>PersonsW03000037Prostate</t>
  </si>
  <si>
    <t>PersonsW03000037Stomach</t>
  </si>
  <si>
    <t>PersonsW03000037Uterus</t>
  </si>
  <si>
    <t>PersonsW03000038Bladder</t>
  </si>
  <si>
    <t>PersonsW03000038Breast</t>
  </si>
  <si>
    <t>PersonsW03000038Central Nervous System (including Brain)</t>
  </si>
  <si>
    <t>PersonsW03000038Cervix</t>
  </si>
  <si>
    <t>PersonsW03000038Colorectal</t>
  </si>
  <si>
    <t>PersonsW03000038Head and neck</t>
  </si>
  <si>
    <t>PersonsW03000038Hodgkin lymphoma</t>
  </si>
  <si>
    <t>PersonsW03000038Kidney and unspecified urinary organs</t>
  </si>
  <si>
    <t>PersonsW03000038Leukaemia - Acute Myeloid</t>
  </si>
  <si>
    <t>PersonsW03000038Leukaemia - Chronic Lymphocytic</t>
  </si>
  <si>
    <t>PersonsW03000038Liver</t>
  </si>
  <si>
    <t>PersonsW03000038Lung</t>
  </si>
  <si>
    <t>PersonsW03000038Malignant Melanoma</t>
  </si>
  <si>
    <t>PersonsW03000038Multiple myeloma</t>
  </si>
  <si>
    <t>PersonsW03000038Non-Hodgkin lymphoma</t>
  </si>
  <si>
    <t>PersonsW03000038Oesophagus</t>
  </si>
  <si>
    <t>PersonsW03000038Ovary</t>
  </si>
  <si>
    <t>PersonsW03000038Pancreas</t>
  </si>
  <si>
    <t>PersonsW03000038Prostate</t>
  </si>
  <si>
    <t>PersonsW03000038Stomach</t>
  </si>
  <si>
    <t>PersonsW03000038Uterus</t>
  </si>
  <si>
    <t>PersonsW03000039Bladder</t>
  </si>
  <si>
    <t>PersonsW03000039Breast</t>
  </si>
  <si>
    <t>PersonsW03000039Central Nervous System (including Brain)</t>
  </si>
  <si>
    <t>PersonsW03000039Cervix</t>
  </si>
  <si>
    <t>PersonsW03000039Colorectal</t>
  </si>
  <si>
    <t>PersonsW03000039Head and neck</t>
  </si>
  <si>
    <t>PersonsW03000039Hodgkin lymphoma</t>
  </si>
  <si>
    <t>PersonsW03000039Kidney and unspecified urinary organs</t>
  </si>
  <si>
    <t>PersonsW03000039Leukaemia - Acute Myeloid</t>
  </si>
  <si>
    <t>PersonsW03000039Leukaemia - Chronic Lymphocytic</t>
  </si>
  <si>
    <t>PersonsW03000039Liver</t>
  </si>
  <si>
    <t>PersonsW03000039Lung</t>
  </si>
  <si>
    <t>PersonsW03000039Malignant Melanoma</t>
  </si>
  <si>
    <t>PersonsW03000039Multiple myeloma</t>
  </si>
  <si>
    <t>PersonsW03000039Non-Hodgkin lymphoma</t>
  </si>
  <si>
    <t>PersonsW03000039Oesophagus</t>
  </si>
  <si>
    <t>PersonsW03000039Ovary</t>
  </si>
  <si>
    <t>PersonsW03000039Pancreas</t>
  </si>
  <si>
    <t>PersonsW03000039Prostate</t>
  </si>
  <si>
    <t>PersonsW03000039Stomach</t>
  </si>
  <si>
    <t>PersonsW03000039Uterus</t>
  </si>
  <si>
    <t>PersonsW03000040Bladder</t>
  </si>
  <si>
    <t>PersonsW03000040Breast</t>
  </si>
  <si>
    <t>PersonsW03000040Central Nervous System (including Brain)</t>
  </si>
  <si>
    <t>PersonsW03000040Cervix</t>
  </si>
  <si>
    <t>PersonsW03000040Colorectal</t>
  </si>
  <si>
    <t>PersonsW03000040Head and neck</t>
  </si>
  <si>
    <t>PersonsW03000040Hodgkin lymphoma</t>
  </si>
  <si>
    <t>PersonsW03000040Kidney and unspecified urinary organs</t>
  </si>
  <si>
    <t>PersonsW03000040Leukaemia - Acute Myeloid</t>
  </si>
  <si>
    <t>PersonsW03000040Leukaemia - Chronic Lymphocytic</t>
  </si>
  <si>
    <t>PersonsW03000040Lung</t>
  </si>
  <si>
    <t>PersonsW03000040Malignant Melanoma</t>
  </si>
  <si>
    <t>PersonsW03000040Multiple myeloma</t>
  </si>
  <si>
    <t>PersonsW03000040Non-Hodgkin lymphoma</t>
  </si>
  <si>
    <t>PersonsW03000040Oesophagus</t>
  </si>
  <si>
    <t>PersonsW03000040Ovary</t>
  </si>
  <si>
    <t>PersonsW03000040Pancreas</t>
  </si>
  <si>
    <t>PersonsW03000040Prostate</t>
  </si>
  <si>
    <t>PersonsW03000040Stomach</t>
  </si>
  <si>
    <t>PersonsW03000040Uterus</t>
  </si>
  <si>
    <t>PersonsW03000041Bladder</t>
  </si>
  <si>
    <t>PersonsW03000041Breast</t>
  </si>
  <si>
    <t>PersonsW03000041Central Nervous System (including Brain)</t>
  </si>
  <si>
    <t>PersonsW03000041Cervix</t>
  </si>
  <si>
    <t>PersonsW03000041Colorectal</t>
  </si>
  <si>
    <t>PersonsW03000041Head and neck</t>
  </si>
  <si>
    <t>PersonsW03000041Hodgkin lymphoma</t>
  </si>
  <si>
    <t>PersonsW03000041Kidney and unspecified urinary organs</t>
  </si>
  <si>
    <t>PersonsW03000041Leukaemia - Acute Myeloid</t>
  </si>
  <si>
    <t>PersonsW03000041Leukaemia - Chronic Lymphocytic</t>
  </si>
  <si>
    <t>PersonsW03000041Liver</t>
  </si>
  <si>
    <t>PersonsW03000041Lung</t>
  </si>
  <si>
    <t>PersonsW03000041Malignant Melanoma</t>
  </si>
  <si>
    <t>PersonsW03000041Multiple myeloma</t>
  </si>
  <si>
    <t>PersonsW03000041Non-Hodgkin lymphoma</t>
  </si>
  <si>
    <t>PersonsW03000041Oesophagus</t>
  </si>
  <si>
    <t>PersonsW03000041Ovary</t>
  </si>
  <si>
    <t>PersonsW03000041Pancreas</t>
  </si>
  <si>
    <t>PersonsW03000041Prostate</t>
  </si>
  <si>
    <t>PersonsW03000041Stomach</t>
  </si>
  <si>
    <t>PersonsW03000041Uterus</t>
  </si>
  <si>
    <t>PersonsW03000042Bladder</t>
  </si>
  <si>
    <t>PersonsW03000042Breast</t>
  </si>
  <si>
    <t>PersonsW03000042Central Nervous System (including Brain)</t>
  </si>
  <si>
    <t>PersonsW03000042Cervix</t>
  </si>
  <si>
    <t>PersonsW03000042Colorectal</t>
  </si>
  <si>
    <t>PersonsW03000042Head and neck</t>
  </si>
  <si>
    <t>PersonsW03000042Hodgkin lymphoma</t>
  </si>
  <si>
    <t>PersonsW03000042Kidney and unspecified urinary organs</t>
  </si>
  <si>
    <t>PersonsW03000042Leukaemia - Acute Myeloid</t>
  </si>
  <si>
    <t>PersonsW03000042Leukaemia - Chronic Lymphocytic</t>
  </si>
  <si>
    <t>PersonsW03000042Liver</t>
  </si>
  <si>
    <t>PersonsW03000042Lung</t>
  </si>
  <si>
    <t>PersonsW03000042Malignant Melanoma</t>
  </si>
  <si>
    <t>PersonsW03000042Multiple myeloma</t>
  </si>
  <si>
    <t>PersonsW03000042Non-Hodgkin lymphoma</t>
  </si>
  <si>
    <t>PersonsW03000042Oesophagus</t>
  </si>
  <si>
    <t>PersonsW03000042Ovary</t>
  </si>
  <si>
    <t>PersonsW03000042Pancreas</t>
  </si>
  <si>
    <t>PersonsW03000042Prostate</t>
  </si>
  <si>
    <t>PersonsW03000042Stomach</t>
  </si>
  <si>
    <t>PersonsW03000042Uterus</t>
  </si>
  <si>
    <t>PersonsW03000043Bladder</t>
  </si>
  <si>
    <t>PersonsW03000043Breast</t>
  </si>
  <si>
    <t>PersonsW03000043Central Nervous System (including Brain)</t>
  </si>
  <si>
    <t>PersonsW03000043Cervix</t>
  </si>
  <si>
    <t>PersonsW03000043Colorectal</t>
  </si>
  <si>
    <t>PersonsW03000043Head and neck</t>
  </si>
  <si>
    <t>PersonsW03000043Hodgkin lymphoma</t>
  </si>
  <si>
    <t>PersonsW03000043Kidney and unspecified urinary organs</t>
  </si>
  <si>
    <t>PersonsW03000043Leukaemia - Acute Myeloid</t>
  </si>
  <si>
    <t>PersonsW03000043Leukaemia - Chronic Lymphocytic</t>
  </si>
  <si>
    <t>PersonsW03000043Liver</t>
  </si>
  <si>
    <t>PersonsW03000043Lung</t>
  </si>
  <si>
    <t>PersonsW03000043Malignant Melanoma</t>
  </si>
  <si>
    <t>PersonsW03000043Multiple myeloma</t>
  </si>
  <si>
    <t>PersonsW03000043Non-Hodgkin lymphoma</t>
  </si>
  <si>
    <t>PersonsW03000043Oesophagus</t>
  </si>
  <si>
    <t>PersonsW03000043Ovary</t>
  </si>
  <si>
    <t>PersonsW03000043Pancreas</t>
  </si>
  <si>
    <t>PersonsW03000043Prostate</t>
  </si>
  <si>
    <t>PersonsW03000043Stomach</t>
  </si>
  <si>
    <t>PersonsW03000043Uterus</t>
  </si>
  <si>
    <t>PersonsW03000044Bladder</t>
  </si>
  <si>
    <t>PersonsW03000044Breast</t>
  </si>
  <si>
    <t>PersonsW03000044Central Nervous System (including Brain)</t>
  </si>
  <si>
    <t>PersonsW03000044Cervix</t>
  </si>
  <si>
    <t>PersonsW03000044Colorectal</t>
  </si>
  <si>
    <t>PersonsW03000044Head and neck</t>
  </si>
  <si>
    <t>PersonsW03000044Hodgkin lymphoma</t>
  </si>
  <si>
    <t>PersonsW03000044Kidney and unspecified urinary organs</t>
  </si>
  <si>
    <t>PersonsW03000044Leukaemia - Acute Myeloid</t>
  </si>
  <si>
    <t>PersonsW03000044Leukaemia - Chronic Lymphocytic</t>
  </si>
  <si>
    <t>PersonsW03000044Liver</t>
  </si>
  <si>
    <t>PersonsW03000044Lung</t>
  </si>
  <si>
    <t>PersonsW03000044Malignant Melanoma</t>
  </si>
  <si>
    <t>PersonsW03000044Multiple myeloma</t>
  </si>
  <si>
    <t>PersonsW03000044Non-Hodgkin lymphoma</t>
  </si>
  <si>
    <t>PersonsW03000044Oesophagus</t>
  </si>
  <si>
    <t>PersonsW03000044Ovary</t>
  </si>
  <si>
    <t>PersonsW03000044Pancreas</t>
  </si>
  <si>
    <t>PersonsW03000044Prostate</t>
  </si>
  <si>
    <t>PersonsW03000044Stomach</t>
  </si>
  <si>
    <t>PersonsW03000044Uterus</t>
  </si>
  <si>
    <t>PersonsW03000045Bladder</t>
  </si>
  <si>
    <t>PersonsW03000045Breast</t>
  </si>
  <si>
    <t>PersonsW03000045Central Nervous System (including Brain)</t>
  </si>
  <si>
    <t>PersonsW03000045Cervix</t>
  </si>
  <si>
    <t>PersonsW03000045Colorectal</t>
  </si>
  <si>
    <t>PersonsW03000045Head and neck</t>
  </si>
  <si>
    <t>PersonsW03000045Hodgkin lymphoma</t>
  </si>
  <si>
    <t>PersonsW03000045Kidney and unspecified urinary organs</t>
  </si>
  <si>
    <t>PersonsW03000045Leukaemia - Acute Myeloid</t>
  </si>
  <si>
    <t>PersonsW03000045Leukaemia - Chronic Lymphocytic</t>
  </si>
  <si>
    <t>PersonsW03000045Liver</t>
  </si>
  <si>
    <t>PersonsW03000045Lung</t>
  </si>
  <si>
    <t>PersonsW03000045Malignant Melanoma</t>
  </si>
  <si>
    <t>PersonsW03000045Multiple myeloma</t>
  </si>
  <si>
    <t>PersonsW03000045Non-Hodgkin lymphoma</t>
  </si>
  <si>
    <t>PersonsW03000045Oesophagus</t>
  </si>
  <si>
    <t>PersonsW03000045Ovary</t>
  </si>
  <si>
    <t>PersonsW03000045Pancreas</t>
  </si>
  <si>
    <t>PersonsW03000045Prostate</t>
  </si>
  <si>
    <t>PersonsW03000045Stomach</t>
  </si>
  <si>
    <t>PersonsW03000045Uterus</t>
  </si>
  <si>
    <t>PersonsW03000046Bladder</t>
  </si>
  <si>
    <t>PersonsW03000046Breast</t>
  </si>
  <si>
    <t>PersonsW03000046Central Nervous System (including Brain)</t>
  </si>
  <si>
    <t>PersonsW03000046Cervix</t>
  </si>
  <si>
    <t>PersonsW03000046Colorectal</t>
  </si>
  <si>
    <t>PersonsW03000046Head and neck</t>
  </si>
  <si>
    <t>PersonsW03000046Hodgkin lymphoma</t>
  </si>
  <si>
    <t>PersonsW03000046Kidney and unspecified urinary organs</t>
  </si>
  <si>
    <t>PersonsW03000046Leukaemia - Acute Myeloid</t>
  </si>
  <si>
    <t>PersonsW03000046Leukaemia - Chronic Lymphocytic</t>
  </si>
  <si>
    <t>PersonsW03000046Liver</t>
  </si>
  <si>
    <t>PersonsW03000046Lung</t>
  </si>
  <si>
    <t>PersonsW03000046Malignant Melanoma</t>
  </si>
  <si>
    <t>PersonsW03000046Multiple myeloma</t>
  </si>
  <si>
    <t>PersonsW03000046Non-Hodgkin lymphoma</t>
  </si>
  <si>
    <t>PersonsW03000046Oesophagus</t>
  </si>
  <si>
    <t>PersonsW03000046Ovary</t>
  </si>
  <si>
    <t>PersonsW03000046Pancreas</t>
  </si>
  <si>
    <t>PersonsW03000046Prostate</t>
  </si>
  <si>
    <t>PersonsW03000046Stomach</t>
  </si>
  <si>
    <t>PersonsW03000046Uterus</t>
  </si>
  <si>
    <t>PersonsW03000047Bladder</t>
  </si>
  <si>
    <t>PersonsW03000047Breast</t>
  </si>
  <si>
    <t>PersonsW03000047Central Nervous System (including Brain)</t>
  </si>
  <si>
    <t>PersonsW03000047Cervix</t>
  </si>
  <si>
    <t>PersonsW03000047Colorectal</t>
  </si>
  <si>
    <t>PersonsW03000047Head and neck</t>
  </si>
  <si>
    <t>PersonsW03000047Hodgkin lymphoma</t>
  </si>
  <si>
    <t>PersonsW03000047Kidney and unspecified urinary organs</t>
  </si>
  <si>
    <t>PersonsW03000047Leukaemia - Acute Myeloid</t>
  </si>
  <si>
    <t>PersonsW03000047Leukaemia - Chronic Lymphocytic</t>
  </si>
  <si>
    <t>PersonsW03000047Liver</t>
  </si>
  <si>
    <t>PersonsW03000047Lung</t>
  </si>
  <si>
    <t>PersonsW03000047Malignant Melanoma</t>
  </si>
  <si>
    <t>PersonsW03000047Multiple myeloma</t>
  </si>
  <si>
    <t>PersonsW03000047Non-Hodgkin lymphoma</t>
  </si>
  <si>
    <t>PersonsW03000047Oesophagus</t>
  </si>
  <si>
    <t>PersonsW03000047Ovary</t>
  </si>
  <si>
    <t>PersonsW03000047Pancreas</t>
  </si>
  <si>
    <t>PersonsW03000047Prostate</t>
  </si>
  <si>
    <t>PersonsW03000047Stomach</t>
  </si>
  <si>
    <t>PersonsW03000047Uterus</t>
  </si>
  <si>
    <t>PersonsW03000048Bladder</t>
  </si>
  <si>
    <t>PersonsW03000048Breast</t>
  </si>
  <si>
    <t>PersonsW03000048Central Nervous System (including Brain)</t>
  </si>
  <si>
    <t>PersonsW03000048Cervix</t>
  </si>
  <si>
    <t>PersonsW03000048Colorectal</t>
  </si>
  <si>
    <t>PersonsW03000048Head and neck</t>
  </si>
  <si>
    <t>PersonsW03000048Hodgkin lymphoma</t>
  </si>
  <si>
    <t>PersonsW03000048Kidney and unspecified urinary organs</t>
  </si>
  <si>
    <t>PersonsW03000048Leukaemia - Acute Myeloid</t>
  </si>
  <si>
    <t>PersonsW03000048Leukaemia - Chronic Lymphocytic</t>
  </si>
  <si>
    <t>PersonsW03000048Liver</t>
  </si>
  <si>
    <t>PersonsW03000048Lung</t>
  </si>
  <si>
    <t>PersonsW03000048Malignant Melanoma</t>
  </si>
  <si>
    <t>PersonsW03000048Multiple myeloma</t>
  </si>
  <si>
    <t>PersonsW03000048Non-Hodgkin lymphoma</t>
  </si>
  <si>
    <t>PersonsW03000048Oesophagus</t>
  </si>
  <si>
    <t>PersonsW03000048Ovary</t>
  </si>
  <si>
    <t>PersonsW03000048Prostate</t>
  </si>
  <si>
    <t>PersonsW03000048Stomach</t>
  </si>
  <si>
    <t>PersonsW03000048Uterus</t>
  </si>
  <si>
    <t>PersonsW03000049Bladder</t>
  </si>
  <si>
    <t>PersonsW03000049Breast</t>
  </si>
  <si>
    <t>PersonsW03000049Central Nervous System (including Brain)</t>
  </si>
  <si>
    <t>PersonsW03000049Cervix</t>
  </si>
  <si>
    <t>PersonsW03000049Colorectal</t>
  </si>
  <si>
    <t>PersonsW03000049Head and neck</t>
  </si>
  <si>
    <t>PersonsW03000049Hodgkin lymphoma</t>
  </si>
  <si>
    <t>PersonsW03000049Kidney and unspecified urinary organs</t>
  </si>
  <si>
    <t>PersonsW03000049Leukaemia - Acute Myeloid</t>
  </si>
  <si>
    <t>PersonsW03000049Leukaemia - Chronic Lymphocytic</t>
  </si>
  <si>
    <t>PersonsW03000049Liver</t>
  </si>
  <si>
    <t>PersonsW03000049Lung</t>
  </si>
  <si>
    <t>PersonsW03000049Malignant Melanoma</t>
  </si>
  <si>
    <t>PersonsW03000049Multiple myeloma</t>
  </si>
  <si>
    <t>PersonsW03000049Non-Hodgkin lymphoma</t>
  </si>
  <si>
    <t>PersonsW03000049Oesophagus</t>
  </si>
  <si>
    <t>PersonsW03000049Ovary</t>
  </si>
  <si>
    <t>PersonsW03000049Pancreas</t>
  </si>
  <si>
    <t>PersonsW03000049Prostate</t>
  </si>
  <si>
    <t>PersonsW03000049Stomach</t>
  </si>
  <si>
    <t>PersonsW03000049Uterus</t>
  </si>
  <si>
    <t>PersonsW03000050Bladder</t>
  </si>
  <si>
    <t>PersonsW03000050Breast</t>
  </si>
  <si>
    <t>PersonsW03000050Central Nervous System (including Brain)</t>
  </si>
  <si>
    <t>PersonsW03000050Cervix</t>
  </si>
  <si>
    <t>PersonsW03000050Colorectal</t>
  </si>
  <si>
    <t>PersonsW03000050Head and neck</t>
  </si>
  <si>
    <t>PersonsW03000050Hodgkin lymphoma</t>
  </si>
  <si>
    <t>PersonsW03000050Kidney and unspecified urinary organs</t>
  </si>
  <si>
    <t>PersonsW03000050Leukaemia - Acute Myeloid</t>
  </si>
  <si>
    <t>PersonsW03000050Leukaemia - Chronic Lymphocytic</t>
  </si>
  <si>
    <t>PersonsW03000050Liver</t>
  </si>
  <si>
    <t>PersonsW03000050Lung</t>
  </si>
  <si>
    <t>PersonsW03000050Malignant Melanoma</t>
  </si>
  <si>
    <t>PersonsW03000050Multiple myeloma</t>
  </si>
  <si>
    <t>PersonsW03000050Non-Hodgkin lymphoma</t>
  </si>
  <si>
    <t>PersonsW03000050Oesophagus</t>
  </si>
  <si>
    <t>PersonsW03000050Ovary</t>
  </si>
  <si>
    <t>PersonsW03000050Pancreas</t>
  </si>
  <si>
    <t>PersonsW03000050Prostate</t>
  </si>
  <si>
    <t>PersonsW03000050Stomach</t>
  </si>
  <si>
    <t>PersonsW03000050Uterus</t>
  </si>
  <si>
    <t>PersonsW03000051Bladder</t>
  </si>
  <si>
    <t>PersonsW03000051Breast</t>
  </si>
  <si>
    <t>PersonsW03000051Central Nervous System (including Brain)</t>
  </si>
  <si>
    <t>PersonsW03000051Cervix</t>
  </si>
  <si>
    <t>PersonsW03000051Colorectal</t>
  </si>
  <si>
    <t>PersonsW03000051Head and neck</t>
  </si>
  <si>
    <t>PersonsW03000051Hodgkin lymphoma</t>
  </si>
  <si>
    <t>PersonsW03000051Kidney and unspecified urinary organs</t>
  </si>
  <si>
    <t>PersonsW03000051Leukaemia - Acute Myeloid</t>
  </si>
  <si>
    <t>PersonsW03000051Leukaemia - Chronic Lymphocytic</t>
  </si>
  <si>
    <t>PersonsW03000051Liver</t>
  </si>
  <si>
    <t>PersonsW03000051Lung</t>
  </si>
  <si>
    <t>PersonsW03000051Malignant Melanoma</t>
  </si>
  <si>
    <t>PersonsW03000051Multiple myeloma</t>
  </si>
  <si>
    <t>PersonsW03000051Non-Hodgkin lymphoma</t>
  </si>
  <si>
    <t>PersonsW03000051Oesophagus</t>
  </si>
  <si>
    <t>PersonsW03000051Ovary</t>
  </si>
  <si>
    <t>PersonsW03000051Pancreas</t>
  </si>
  <si>
    <t>PersonsW03000051Prostate</t>
  </si>
  <si>
    <t>PersonsW03000051Stomach</t>
  </si>
  <si>
    <t>PersonsW03000051Uterus</t>
  </si>
  <si>
    <t>PersonsW03000052Bladder</t>
  </si>
  <si>
    <t>PersonsW03000052Breast</t>
  </si>
  <si>
    <t>PersonsW03000052Central Nervous System (including Brain)</t>
  </si>
  <si>
    <t>PersonsW03000052Cervix</t>
  </si>
  <si>
    <t>PersonsW03000052Colorectal</t>
  </si>
  <si>
    <t>PersonsW03000052Head and neck</t>
  </si>
  <si>
    <t>PersonsW03000052Hodgkin lymphoma</t>
  </si>
  <si>
    <t>PersonsW03000052Kidney and unspecified urinary organs</t>
  </si>
  <si>
    <t>PersonsW03000052Leukaemia - Acute Myeloid</t>
  </si>
  <si>
    <t>PersonsW03000052Leukaemia - Chronic Lymphocytic</t>
  </si>
  <si>
    <t>PersonsW03000052Lung</t>
  </si>
  <si>
    <t>PersonsW03000052Malignant Melanoma</t>
  </si>
  <si>
    <t>PersonsW03000052Multiple myeloma</t>
  </si>
  <si>
    <t>PersonsW03000052Non-Hodgkin lymphoma</t>
  </si>
  <si>
    <t>PersonsW03000052Oesophagus</t>
  </si>
  <si>
    <t>PersonsW03000052Ovary</t>
  </si>
  <si>
    <t>PersonsW03000052Pancreas</t>
  </si>
  <si>
    <t>PersonsW03000052Prostate</t>
  </si>
  <si>
    <t>PersonsW03000052Stomach</t>
  </si>
  <si>
    <t>PersonsW03000052Uterus</t>
  </si>
  <si>
    <t>PersonsW03000053Bladder</t>
  </si>
  <si>
    <t>PersonsW03000053Breast</t>
  </si>
  <si>
    <t>PersonsW03000053Central Nervous System (including Brain)</t>
  </si>
  <si>
    <t>PersonsW03000053Cervix</t>
  </si>
  <si>
    <t>PersonsW03000053Colorectal</t>
  </si>
  <si>
    <t>PersonsW03000053Head and neck</t>
  </si>
  <si>
    <t>PersonsW03000053Hodgkin lymphoma</t>
  </si>
  <si>
    <t>PersonsW03000053Kidney and unspecified urinary organs</t>
  </si>
  <si>
    <t>PersonsW03000053Leukaemia - Acute Myeloid</t>
  </si>
  <si>
    <t>PersonsW03000053Leukaemia - Chronic Lymphocytic</t>
  </si>
  <si>
    <t>PersonsW03000053Liver</t>
  </si>
  <si>
    <t>PersonsW03000053Lung</t>
  </si>
  <si>
    <t>PersonsW03000053Malignant Melanoma</t>
  </si>
  <si>
    <t>PersonsW03000053Multiple myeloma</t>
  </si>
  <si>
    <t>PersonsW03000053Non-Hodgkin lymphoma</t>
  </si>
  <si>
    <t>PersonsW03000053Oesophagus</t>
  </si>
  <si>
    <t>PersonsW03000053Ovary</t>
  </si>
  <si>
    <t>PersonsW03000053Pancreas</t>
  </si>
  <si>
    <t>PersonsW03000053Prostate</t>
  </si>
  <si>
    <t>PersonsW03000053Stomach</t>
  </si>
  <si>
    <t>PersonsW03000053Uterus</t>
  </si>
  <si>
    <t>PersonsW03000054Bladder</t>
  </si>
  <si>
    <t>PersonsW03000054Breast</t>
  </si>
  <si>
    <t>PersonsW03000054Central Nervous System (including Brain)</t>
  </si>
  <si>
    <t>PersonsW03000054Cervix</t>
  </si>
  <si>
    <t>PersonsW03000054Colorectal</t>
  </si>
  <si>
    <t>PersonsW03000054Head and neck</t>
  </si>
  <si>
    <t>PersonsW03000054Hodgkin lymphoma</t>
  </si>
  <si>
    <t>PersonsW03000054Kidney and unspecified urinary organs</t>
  </si>
  <si>
    <t>PersonsW03000054Leukaemia - Acute Myeloid</t>
  </si>
  <si>
    <t>PersonsW03000054Leukaemia - Chronic Lymphocytic</t>
  </si>
  <si>
    <t>PersonsW03000054Lung</t>
  </si>
  <si>
    <t>PersonsW03000054Malignant Melanoma</t>
  </si>
  <si>
    <t>PersonsW03000054Multiple myeloma</t>
  </si>
  <si>
    <t>PersonsW03000054Non-Hodgkin lymphoma</t>
  </si>
  <si>
    <t>PersonsW03000054Oesophagus</t>
  </si>
  <si>
    <t>PersonsW03000054Ovary</t>
  </si>
  <si>
    <t>PersonsW03000054Pancreas</t>
  </si>
  <si>
    <t>PersonsW03000054Prostate</t>
  </si>
  <si>
    <t>PersonsW03000054Stomach</t>
  </si>
  <si>
    <t>PersonsW03000054Uterus</t>
  </si>
  <si>
    <t>PersonsW03000055Bladder</t>
  </si>
  <si>
    <t>PersonsW03000055Breast</t>
  </si>
  <si>
    <t>PersonsW03000055Central Nervous System (including Brain)</t>
  </si>
  <si>
    <t>PersonsW03000055Cervix</t>
  </si>
  <si>
    <t>PersonsW03000055Colorectal</t>
  </si>
  <si>
    <t>PersonsW03000055Head and neck</t>
  </si>
  <si>
    <t>PersonsW03000055Hodgkin lymphoma</t>
  </si>
  <si>
    <t>PersonsW03000055Kidney and unspecified urinary organs</t>
  </si>
  <si>
    <t>PersonsW03000055Leukaemia - Acute Myeloid</t>
  </si>
  <si>
    <t>PersonsW03000055Leukaemia - Chronic Lymphocytic</t>
  </si>
  <si>
    <t>PersonsW03000055Liver</t>
  </si>
  <si>
    <t>PersonsW03000055Lung</t>
  </si>
  <si>
    <t>PersonsW03000055Malignant Melanoma</t>
  </si>
  <si>
    <t>PersonsW03000055Multiple myeloma</t>
  </si>
  <si>
    <t>PersonsW03000055Non-Hodgkin lymphoma</t>
  </si>
  <si>
    <t>PersonsW03000055Oesophagus</t>
  </si>
  <si>
    <t>PersonsW03000055Ovary</t>
  </si>
  <si>
    <t>PersonsW03000055Pancreas</t>
  </si>
  <si>
    <t>PersonsW03000055Prostate</t>
  </si>
  <si>
    <t>PersonsW03000055Stomach</t>
  </si>
  <si>
    <t>PersonsW03000055Uterus</t>
  </si>
  <si>
    <t>PersonsW03000056Bladder</t>
  </si>
  <si>
    <t>PersonsW03000056Breast</t>
  </si>
  <si>
    <t>PersonsW03000056Central Nervous System (including Brain)</t>
  </si>
  <si>
    <t>PersonsW03000056Cervix</t>
  </si>
  <si>
    <t>PersonsW03000056Colorectal</t>
  </si>
  <si>
    <t>PersonsW03000056Head and neck</t>
  </si>
  <si>
    <t>PersonsW03000056Hodgkin lymphoma</t>
  </si>
  <si>
    <t>PersonsW03000056Kidney and unspecified urinary organs</t>
  </si>
  <si>
    <t>PersonsW03000056Leukaemia - Acute Myeloid</t>
  </si>
  <si>
    <t>PersonsW03000056Leukaemia - Chronic Lymphocytic</t>
  </si>
  <si>
    <t>PersonsW03000056Liver</t>
  </si>
  <si>
    <t>PersonsW03000056Lung</t>
  </si>
  <si>
    <t>PersonsW03000056Malignant Melanoma</t>
  </si>
  <si>
    <t>PersonsW03000056Multiple myeloma</t>
  </si>
  <si>
    <t>PersonsW03000056Non-Hodgkin lymphoma</t>
  </si>
  <si>
    <t>PersonsW03000056Oesophagus</t>
  </si>
  <si>
    <t>PersonsW03000056Ovary</t>
  </si>
  <si>
    <t>PersonsW03000056Pancreas</t>
  </si>
  <si>
    <t>PersonsW03000056Prostate</t>
  </si>
  <si>
    <t>PersonsW03000056Stomach</t>
  </si>
  <si>
    <t>PersonsW03000056Uterus</t>
  </si>
  <si>
    <t>PersonsW03000057Bladder</t>
  </si>
  <si>
    <t>PersonsW03000057Breast</t>
  </si>
  <si>
    <t>PersonsW03000057Central Nervous System (including Brain)</t>
  </si>
  <si>
    <t>PersonsW03000057Cervix</t>
  </si>
  <si>
    <t>PersonsW03000057Colorectal</t>
  </si>
  <si>
    <t>PersonsW03000057Head and neck</t>
  </si>
  <si>
    <t>PersonsW03000057Hodgkin lymphoma</t>
  </si>
  <si>
    <t>PersonsW03000057Kidney and unspecified urinary organs</t>
  </si>
  <si>
    <t>PersonsW03000057Leukaemia - Acute Myeloid</t>
  </si>
  <si>
    <t>PersonsW03000057Leukaemia - Chronic Lymphocytic</t>
  </si>
  <si>
    <t>PersonsW03000057Liver</t>
  </si>
  <si>
    <t>PersonsW03000057Lung</t>
  </si>
  <si>
    <t>PersonsW03000057Malignant Melanoma</t>
  </si>
  <si>
    <t>PersonsW03000057Multiple myeloma</t>
  </si>
  <si>
    <t>PersonsW03000057Non-Hodgkin lymphoma</t>
  </si>
  <si>
    <t>PersonsW03000057Oesophagus</t>
  </si>
  <si>
    <t>PersonsW03000057Ovary</t>
  </si>
  <si>
    <t>PersonsW03000057Pancreas</t>
  </si>
  <si>
    <t>PersonsW03000057Prostate</t>
  </si>
  <si>
    <t>PersonsW03000057Stomach</t>
  </si>
  <si>
    <t>PersonsW03000057Uterus</t>
  </si>
  <si>
    <t>PersonsW03000058Bladder</t>
  </si>
  <si>
    <t>PersonsW03000058Breast</t>
  </si>
  <si>
    <t>PersonsW03000058Central Nervous System (including Brain)</t>
  </si>
  <si>
    <t>PersonsW03000058Cervix</t>
  </si>
  <si>
    <t>PersonsW03000058Colorectal</t>
  </si>
  <si>
    <t>PersonsW03000058Head and neck</t>
  </si>
  <si>
    <t>PersonsW03000058Hodgkin lymphoma</t>
  </si>
  <si>
    <t>PersonsW03000058Kidney and unspecified urinary organs</t>
  </si>
  <si>
    <t>PersonsW03000058Leukaemia - Chronic Lymphocytic</t>
  </si>
  <si>
    <t>PersonsW03000058Liver</t>
  </si>
  <si>
    <t>PersonsW03000058Lung</t>
  </si>
  <si>
    <t>PersonsW03000058Malignant Melanoma</t>
  </si>
  <si>
    <t>PersonsW03000058Multiple myeloma</t>
  </si>
  <si>
    <t>PersonsW03000058Non-Hodgkin lymphoma</t>
  </si>
  <si>
    <t>PersonsW03000058Oesophagus</t>
  </si>
  <si>
    <t>PersonsW03000058Ovary</t>
  </si>
  <si>
    <t>PersonsW03000058Pancreas</t>
  </si>
  <si>
    <t>PersonsW03000058Prostate</t>
  </si>
  <si>
    <t>PersonsW03000058Stomach</t>
  </si>
  <si>
    <t>PersonsW03000058Uterus</t>
  </si>
  <si>
    <t>PersonsW03000059Bladder</t>
  </si>
  <si>
    <t>PersonsW03000059Breast</t>
  </si>
  <si>
    <t>PersonsW03000059Central Nervous System (including Brain)</t>
  </si>
  <si>
    <t>PersonsW03000059Cervix</t>
  </si>
  <si>
    <t>PersonsW03000059Colorectal</t>
  </si>
  <si>
    <t>PersonsW03000059Head and neck</t>
  </si>
  <si>
    <t>PersonsW03000059Hodgkin lymphoma</t>
  </si>
  <si>
    <t>PersonsW03000059Kidney and unspecified urinary organs</t>
  </si>
  <si>
    <t>PersonsW03000059Leukaemia - Acute Myeloid</t>
  </si>
  <si>
    <t>PersonsW03000059Leukaemia - Chronic Lymphocytic</t>
  </si>
  <si>
    <t>PersonsW03000059Liver</t>
  </si>
  <si>
    <t>PersonsW03000059Lung</t>
  </si>
  <si>
    <t>PersonsW03000059Malignant Melanoma</t>
  </si>
  <si>
    <t>PersonsW03000059Multiple myeloma</t>
  </si>
  <si>
    <t>PersonsW03000059Non-Hodgkin lymphoma</t>
  </si>
  <si>
    <t>PersonsW03000059Oesophagus</t>
  </si>
  <si>
    <t>PersonsW03000059Ovary</t>
  </si>
  <si>
    <t>PersonsW03000059Pancreas</t>
  </si>
  <si>
    <t>PersonsW03000059Prostate</t>
  </si>
  <si>
    <t>PersonsW03000059Stomach</t>
  </si>
  <si>
    <t>PersonsW03000059Uterus</t>
  </si>
  <si>
    <t>PersonsW03000060Bladder</t>
  </si>
  <si>
    <t>PersonsW03000060Breast</t>
  </si>
  <si>
    <t>PersonsW03000060Central Nervous System (including Brain)</t>
  </si>
  <si>
    <t>PersonsW03000060Cervix</t>
  </si>
  <si>
    <t>PersonsW03000060Colorectal</t>
  </si>
  <si>
    <t>PersonsW03000060Head and neck</t>
  </si>
  <si>
    <t>PersonsW03000060Hodgkin lymphoma</t>
  </si>
  <si>
    <t>PersonsW03000060Kidney and unspecified urinary organs</t>
  </si>
  <si>
    <t>PersonsW03000060Leukaemia - Acute Myeloid</t>
  </si>
  <si>
    <t>PersonsW03000060Leukaemia - Chronic Lymphocytic</t>
  </si>
  <si>
    <t>PersonsW03000060Liver</t>
  </si>
  <si>
    <t>PersonsW03000060Lung</t>
  </si>
  <si>
    <t>PersonsW03000060Malignant Melanoma</t>
  </si>
  <si>
    <t>PersonsW03000060Multiple myeloma</t>
  </si>
  <si>
    <t>PersonsW03000060Non-Hodgkin lymphoma</t>
  </si>
  <si>
    <t>PersonsW03000060Oesophagus</t>
  </si>
  <si>
    <t>PersonsW03000060Ovary</t>
  </si>
  <si>
    <t>PersonsW03000060Pancreas</t>
  </si>
  <si>
    <t>PersonsW03000060Prostate</t>
  </si>
  <si>
    <t>PersonsW03000060Stomach</t>
  </si>
  <si>
    <t>PersonsW03000060Uterus</t>
  </si>
  <si>
    <t>PersonsW03000061Bladder</t>
  </si>
  <si>
    <t>PersonsW03000061Breast</t>
  </si>
  <si>
    <t>PersonsW03000061Central Nervous System (including Brain)</t>
  </si>
  <si>
    <t>PersonsW03000061Cervix</t>
  </si>
  <si>
    <t>PersonsW03000061Colorectal</t>
  </si>
  <si>
    <t>PersonsW03000061Head and neck</t>
  </si>
  <si>
    <t>PersonsW03000061Hodgkin lymphoma</t>
  </si>
  <si>
    <t>PersonsW03000061Kidney and unspecified urinary organs</t>
  </si>
  <si>
    <t>PersonsW03000061Leukaemia - Acute Myeloid</t>
  </si>
  <si>
    <t>PersonsW03000061Leukaemia - Chronic Lymphocytic</t>
  </si>
  <si>
    <t>PersonsW03000061Liver</t>
  </si>
  <si>
    <t>PersonsW03000061Lung</t>
  </si>
  <si>
    <t>PersonsW03000061Malignant Melanoma</t>
  </si>
  <si>
    <t>PersonsW03000061Multiple myeloma</t>
  </si>
  <si>
    <t>PersonsW03000061Non-Hodgkin lymphoma</t>
  </si>
  <si>
    <t>PersonsW03000061Oesophagus</t>
  </si>
  <si>
    <t>PersonsW03000061Ovary</t>
  </si>
  <si>
    <t>PersonsW03000061Pancreas</t>
  </si>
  <si>
    <t>PersonsW03000061Prostate</t>
  </si>
  <si>
    <t>PersonsW03000061Stomach</t>
  </si>
  <si>
    <t>PersonsW03000061Uterus</t>
  </si>
  <si>
    <t>PersonsW03000062Bladder</t>
  </si>
  <si>
    <t>PersonsW03000062Breast</t>
  </si>
  <si>
    <t>PersonsW03000062Central Nervous System (including Brain)</t>
  </si>
  <si>
    <t>PersonsW03000062Cervix</t>
  </si>
  <si>
    <t>PersonsW03000062Colorectal</t>
  </si>
  <si>
    <t>PersonsW03000062Head and neck</t>
  </si>
  <si>
    <t>PersonsW03000062Hodgkin lymphoma</t>
  </si>
  <si>
    <t>PersonsW03000062Kidney and unspecified urinary organs</t>
  </si>
  <si>
    <t>PersonsW03000062Leukaemia - Acute Myeloid</t>
  </si>
  <si>
    <t>PersonsW03000062Leukaemia - Chronic Lymphocytic</t>
  </si>
  <si>
    <t>PersonsW03000062Liver</t>
  </si>
  <si>
    <t>PersonsW03000062Lung</t>
  </si>
  <si>
    <t>PersonsW03000062Malignant Melanoma</t>
  </si>
  <si>
    <t>PersonsW03000062Multiple myeloma</t>
  </si>
  <si>
    <t>PersonsW03000062Non-Hodgkin lymphoma</t>
  </si>
  <si>
    <t>PersonsW03000062Oesophagus</t>
  </si>
  <si>
    <t>PersonsW03000062Ovary</t>
  </si>
  <si>
    <t>PersonsW03000062Pancreas</t>
  </si>
  <si>
    <t>PersonsW03000062Prostate</t>
  </si>
  <si>
    <t>PersonsW03000062Stomach</t>
  </si>
  <si>
    <t>PersonsW03000062Uterus</t>
  </si>
  <si>
    <t>PersonsW03000063Bladder</t>
  </si>
  <si>
    <t>PersonsW03000063Breast</t>
  </si>
  <si>
    <t>PersonsW03000063Central Nervous System (including Brain)</t>
  </si>
  <si>
    <t>PersonsW03000063Cervix</t>
  </si>
  <si>
    <t>PersonsW03000063Colorectal</t>
  </si>
  <si>
    <t>PersonsW03000063Head and neck</t>
  </si>
  <si>
    <t>PersonsW03000063Hodgkin lymphoma</t>
  </si>
  <si>
    <t>PersonsW03000063Kidney and unspecified urinary organs</t>
  </si>
  <si>
    <t>PersonsW03000063Leukaemia - Acute Myeloid</t>
  </si>
  <si>
    <t>PersonsW03000063Leukaemia - Chronic Lymphocytic</t>
  </si>
  <si>
    <t>PersonsW03000063Liver</t>
  </si>
  <si>
    <t>PersonsW03000063Lung</t>
  </si>
  <si>
    <t>PersonsW03000063Malignant Melanoma</t>
  </si>
  <si>
    <t>PersonsW03000063Multiple myeloma</t>
  </si>
  <si>
    <t>PersonsW03000063Non-Hodgkin lymphoma</t>
  </si>
  <si>
    <t>PersonsW03000063Oesophagus</t>
  </si>
  <si>
    <t>PersonsW03000063Ovary</t>
  </si>
  <si>
    <t>PersonsW03000063Pancreas</t>
  </si>
  <si>
    <t>PersonsW03000063Prostate</t>
  </si>
  <si>
    <t>PersonsW03000063Stomach</t>
  </si>
  <si>
    <t>PersonsW03000063Uterus</t>
  </si>
  <si>
    <t>PersonsW03000064Bladder</t>
  </si>
  <si>
    <t>PersonsW03000064Breast</t>
  </si>
  <si>
    <t>PersonsW03000064Central Nervous System (including Brain)</t>
  </si>
  <si>
    <t>PersonsW03000064Cervix</t>
  </si>
  <si>
    <t>PersonsW03000064Colorectal</t>
  </si>
  <si>
    <t>PersonsW03000064Head and neck</t>
  </si>
  <si>
    <t>PersonsW03000064Hodgkin lymphoma</t>
  </si>
  <si>
    <t>PersonsW03000064Kidney and unspecified urinary organs</t>
  </si>
  <si>
    <t>PersonsW03000064Leukaemia - Acute Myeloid</t>
  </si>
  <si>
    <t>PersonsW03000064Leukaemia - Chronic Lymphocytic</t>
  </si>
  <si>
    <t>PersonsW03000064Liver</t>
  </si>
  <si>
    <t>PersonsW03000064Lung</t>
  </si>
  <si>
    <t>PersonsW03000064Malignant Melanoma</t>
  </si>
  <si>
    <t>PersonsW03000064Multiple myeloma</t>
  </si>
  <si>
    <t>PersonsW03000064Non-Hodgkin lymphoma</t>
  </si>
  <si>
    <t>PersonsW03000064Oesophagus</t>
  </si>
  <si>
    <t>PersonsW03000064Ovary</t>
  </si>
  <si>
    <t>PersonsW03000064Prostate</t>
  </si>
  <si>
    <t>PersonsW03000064Stomach</t>
  </si>
  <si>
    <t>PersonsW03000064Uterus</t>
  </si>
  <si>
    <t>PersonsW03000065Bladder</t>
  </si>
  <si>
    <t>PersonsW03000065Breast</t>
  </si>
  <si>
    <t>PersonsW03000065Central Nervous System (including Brain)</t>
  </si>
  <si>
    <t>PersonsW03000065Cervix</t>
  </si>
  <si>
    <t>PersonsW03000065Colorectal</t>
  </si>
  <si>
    <t>PersonsW03000065Head and neck</t>
  </si>
  <si>
    <t>PersonsW03000065Hodgkin lymphoma</t>
  </si>
  <si>
    <t>PersonsW03000065Kidney and unspecified urinary organs</t>
  </si>
  <si>
    <t>PersonsW03000065Leukaemia - Acute Myeloid</t>
  </si>
  <si>
    <t>PersonsW03000065Leukaemia - Chronic Lymphocytic</t>
  </si>
  <si>
    <t>PersonsW03000065Liver</t>
  </si>
  <si>
    <t>PersonsW03000065Lung</t>
  </si>
  <si>
    <t>PersonsW03000065Malignant Melanoma</t>
  </si>
  <si>
    <t>PersonsW03000065Multiple myeloma</t>
  </si>
  <si>
    <t>PersonsW03000065Non-Hodgkin lymphoma</t>
  </si>
  <si>
    <t>PersonsW03000065Oesophagus</t>
  </si>
  <si>
    <t>PersonsW03000065Ovary</t>
  </si>
  <si>
    <t>PersonsW03000065Pancreas</t>
  </si>
  <si>
    <t>PersonsW03000065Prostate</t>
  </si>
  <si>
    <t>PersonsW03000065Stomach</t>
  </si>
  <si>
    <t>PersonsW03000065Uterus</t>
  </si>
  <si>
    <t>PersonsW03000066Bladder</t>
  </si>
  <si>
    <t>PersonsW03000066Breast</t>
  </si>
  <si>
    <t>PersonsW03000066Central Nervous System (including Brain)</t>
  </si>
  <si>
    <t>PersonsW03000066Cervix</t>
  </si>
  <si>
    <t>PersonsW03000066Colorectal</t>
  </si>
  <si>
    <t>PersonsW03000066Head and neck</t>
  </si>
  <si>
    <t>PersonsW03000066Hodgkin lymphoma</t>
  </si>
  <si>
    <t>PersonsW03000066Kidney and unspecified urinary organs</t>
  </si>
  <si>
    <t>PersonsW03000066Leukaemia - Acute Myeloid</t>
  </si>
  <si>
    <t>PersonsW03000066Leukaemia - Chronic Lymphocytic</t>
  </si>
  <si>
    <t>PersonsW03000066Liver</t>
  </si>
  <si>
    <t>PersonsW03000066Lung</t>
  </si>
  <si>
    <t>PersonsW03000066Malignant Melanoma</t>
  </si>
  <si>
    <t>PersonsW03000066Multiple myeloma</t>
  </si>
  <si>
    <t>PersonsW03000066Non-Hodgkin lymphoma</t>
  </si>
  <si>
    <t>PersonsW03000066Oesophagus</t>
  </si>
  <si>
    <t>PersonsW03000066Ovary</t>
  </si>
  <si>
    <t>PersonsW03000066Pancreas</t>
  </si>
  <si>
    <t>PersonsW03000066Prostate</t>
  </si>
  <si>
    <t>PersonsW03000066Stomach</t>
  </si>
  <si>
    <t>PersonsW03000066Uterus</t>
  </si>
  <si>
    <t>PersonsW03000067Bladder</t>
  </si>
  <si>
    <t>PersonsW03000067Breast</t>
  </si>
  <si>
    <t>PersonsW03000067Central Nervous System (including Brain)</t>
  </si>
  <si>
    <t>PersonsW03000067Cervix</t>
  </si>
  <si>
    <t>PersonsW03000067Colorectal</t>
  </si>
  <si>
    <t>PersonsW03000067Head and neck</t>
  </si>
  <si>
    <t>PersonsW03000067Hodgkin lymphoma</t>
  </si>
  <si>
    <t>PersonsW03000067Kidney and unspecified urinary organs</t>
  </si>
  <si>
    <t>PersonsW03000067Leukaemia - Acute Myeloid</t>
  </si>
  <si>
    <t>PersonsW03000067Leukaemia - Chronic Lymphocytic</t>
  </si>
  <si>
    <t>PersonsW03000067Liver</t>
  </si>
  <si>
    <t>PersonsW03000067Lung</t>
  </si>
  <si>
    <t>PersonsW03000067Malignant Melanoma</t>
  </si>
  <si>
    <t>PersonsW03000067Multiple myeloma</t>
  </si>
  <si>
    <t>PersonsW03000067Non-Hodgkin lymphoma</t>
  </si>
  <si>
    <t>PersonsW03000067Oesophagus</t>
  </si>
  <si>
    <t>PersonsW03000067Ovary</t>
  </si>
  <si>
    <t>PersonsW03000067Pancreas</t>
  </si>
  <si>
    <t>PersonsW03000067Prostate</t>
  </si>
  <si>
    <t>PersonsW03000067Stomach</t>
  </si>
  <si>
    <t>PersonsW03000067Uterus</t>
  </si>
  <si>
    <t>PersonsW03000068Bladder</t>
  </si>
  <si>
    <t>PersonsW03000068Breast</t>
  </si>
  <si>
    <t>PersonsW03000068Central Nervous System (including Brain)</t>
  </si>
  <si>
    <t>PersonsW03000068Cervix</t>
  </si>
  <si>
    <t>PersonsW03000068Colorectal</t>
  </si>
  <si>
    <t>PersonsW03000068Head and neck</t>
  </si>
  <si>
    <t>PersonsW03000068Hodgkin lymphoma</t>
  </si>
  <si>
    <t>PersonsW03000068Kidney and unspecified urinary organs</t>
  </si>
  <si>
    <t>PersonsW03000068Leukaemia - Acute Myeloid</t>
  </si>
  <si>
    <t>PersonsW03000068Leukaemia - Chronic Lymphocytic</t>
  </si>
  <si>
    <t>PersonsW03000068Liver</t>
  </si>
  <si>
    <t>PersonsW03000068Lung</t>
  </si>
  <si>
    <t>PersonsW03000068Malignant Melanoma</t>
  </si>
  <si>
    <t>PersonsW03000068Multiple myeloma</t>
  </si>
  <si>
    <t>PersonsW03000068Non-Hodgkin lymphoma</t>
  </si>
  <si>
    <t>PersonsW03000068Oesophagus</t>
  </si>
  <si>
    <t>PersonsW03000068Ovary</t>
  </si>
  <si>
    <t>PersonsW03000068Pancreas</t>
  </si>
  <si>
    <t>PersonsW03000068Prostate</t>
  </si>
  <si>
    <t>PersonsW03000068Stomach</t>
  </si>
  <si>
    <t>PersonsW03000068Uterus</t>
  </si>
  <si>
    <t>PersonsW03000069Bladder</t>
  </si>
  <si>
    <t>PersonsW03000069Breast</t>
  </si>
  <si>
    <t>PersonsW03000069Central Nervous System (including Brain)</t>
  </si>
  <si>
    <t>PersonsW03000069Cervix</t>
  </si>
  <si>
    <t>PersonsW03000069Colorectal</t>
  </si>
  <si>
    <t>PersonsW03000069Head and neck</t>
  </si>
  <si>
    <t>PersonsW03000069Hodgkin lymphoma</t>
  </si>
  <si>
    <t>PersonsW03000069Kidney and unspecified urinary organs</t>
  </si>
  <si>
    <t>PersonsW03000069Leukaemia - Acute Myeloid</t>
  </si>
  <si>
    <t>PersonsW03000069Leukaemia - Chronic Lymphocytic</t>
  </si>
  <si>
    <t>PersonsW03000069Liver</t>
  </si>
  <si>
    <t>PersonsW03000069Lung</t>
  </si>
  <si>
    <t>PersonsW03000069Malignant Melanoma</t>
  </si>
  <si>
    <t>PersonsW03000069Multiple myeloma</t>
  </si>
  <si>
    <t>PersonsW03000069Non-Hodgkin lymphoma</t>
  </si>
  <si>
    <t>PersonsW03000069Oesophagus</t>
  </si>
  <si>
    <t>PersonsW03000069Ovary</t>
  </si>
  <si>
    <t>PersonsW03000069Pancreas</t>
  </si>
  <si>
    <t>PersonsW03000069Prostate</t>
  </si>
  <si>
    <t>PersonsW03000069Stomach</t>
  </si>
  <si>
    <t>PersonsW03000069Uterus</t>
  </si>
  <si>
    <t>PersonsW03000070Bladder</t>
  </si>
  <si>
    <t>PersonsW03000070Breast</t>
  </si>
  <si>
    <t>PersonsW03000070Central Nervous System (including Brain)</t>
  </si>
  <si>
    <t>PersonsW03000070Cervix</t>
  </si>
  <si>
    <t>PersonsW03000070Colorectal</t>
  </si>
  <si>
    <t>PersonsW03000070Head and neck</t>
  </si>
  <si>
    <t>PersonsW03000070Hodgkin lymphoma</t>
  </si>
  <si>
    <t>PersonsW03000070Kidney and unspecified urinary organs</t>
  </si>
  <si>
    <t>PersonsW03000070Leukaemia - Acute Myeloid</t>
  </si>
  <si>
    <t>PersonsW03000070Leukaemia - Chronic Lymphocytic</t>
  </si>
  <si>
    <t>PersonsW03000070Liver</t>
  </si>
  <si>
    <t>PersonsW03000070Lung</t>
  </si>
  <si>
    <t>PersonsW03000070Malignant Melanoma</t>
  </si>
  <si>
    <t>PersonsW03000070Multiple myeloma</t>
  </si>
  <si>
    <t>PersonsW03000070Non-Hodgkin lymphoma</t>
  </si>
  <si>
    <t>PersonsW03000070Oesophagus</t>
  </si>
  <si>
    <t>PersonsW03000070Ovary</t>
  </si>
  <si>
    <t>PersonsW03000070Pancreas</t>
  </si>
  <si>
    <t>PersonsW03000070Prostate</t>
  </si>
  <si>
    <t>PersonsW03000070Stomach</t>
  </si>
  <si>
    <t>PersonsW03000070Uterus</t>
  </si>
  <si>
    <t>PersonsW03000071Bladder</t>
  </si>
  <si>
    <t>PersonsW03000071Breast</t>
  </si>
  <si>
    <t>PersonsW03000071Central Nervous System (including Brain)</t>
  </si>
  <si>
    <t>PersonsW03000071Cervix</t>
  </si>
  <si>
    <t>PersonsW03000071Colorectal</t>
  </si>
  <si>
    <t>PersonsW03000071Head and neck</t>
  </si>
  <si>
    <t>PersonsW03000071Hodgkin lymphoma</t>
  </si>
  <si>
    <t>PersonsW03000071Kidney and unspecified urinary organs</t>
  </si>
  <si>
    <t>PersonsW03000071Leukaemia - Acute Myeloid</t>
  </si>
  <si>
    <t>PersonsW03000071Leukaemia - Chronic Lymphocytic</t>
  </si>
  <si>
    <t>PersonsW03000071Liver</t>
  </si>
  <si>
    <t>PersonsW03000071Lung</t>
  </si>
  <si>
    <t>PersonsW03000071Malignant Melanoma</t>
  </si>
  <si>
    <t>PersonsW03000071Multiple myeloma</t>
  </si>
  <si>
    <t>PersonsW03000071Non-Hodgkin lymphoma</t>
  </si>
  <si>
    <t>PersonsW03000071Oesophagus</t>
  </si>
  <si>
    <t>PersonsW03000071Ovary</t>
  </si>
  <si>
    <t>PersonsW03000071Pancreas</t>
  </si>
  <si>
    <t>PersonsW03000071Prostate</t>
  </si>
  <si>
    <t>PersonsW03000071Stomach</t>
  </si>
  <si>
    <t>PersonsW03000071Uterus</t>
  </si>
  <si>
    <t>PersonsW03000072Bladder</t>
  </si>
  <si>
    <t>PersonsW03000072Breast</t>
  </si>
  <si>
    <t>PersonsW03000072Central Nervous System (including Brain)</t>
  </si>
  <si>
    <t>PersonsW03000072Cervix</t>
  </si>
  <si>
    <t>PersonsW03000072Colorectal</t>
  </si>
  <si>
    <t>PersonsW03000072Head and neck</t>
  </si>
  <si>
    <t>PersonsW03000072Hodgkin lymphoma</t>
  </si>
  <si>
    <t>PersonsW03000072Kidney and unspecified urinary organs</t>
  </si>
  <si>
    <t>PersonsW03000072Leukaemia - Acute Myeloid</t>
  </si>
  <si>
    <t>PersonsW03000072Leukaemia - Chronic Lymphocytic</t>
  </si>
  <si>
    <t>PersonsW03000072Liver</t>
  </si>
  <si>
    <t>PersonsW03000072Lung</t>
  </si>
  <si>
    <t>PersonsW03000072Malignant Melanoma</t>
  </si>
  <si>
    <t>PersonsW03000072Multiple myeloma</t>
  </si>
  <si>
    <t>PersonsW03000072Non-Hodgkin lymphoma</t>
  </si>
  <si>
    <t>PersonsW03000072Oesophagus</t>
  </si>
  <si>
    <t>PersonsW03000072Ovary</t>
  </si>
  <si>
    <t>PersonsW03000072Pancreas</t>
  </si>
  <si>
    <t>PersonsW03000072Prostate</t>
  </si>
  <si>
    <t>PersonsW03000072Stomach</t>
  </si>
  <si>
    <t>PersonsW03000072Uterus</t>
  </si>
  <si>
    <t>PersonsW03000073Bladder</t>
  </si>
  <si>
    <t>PersonsW03000073Breast</t>
  </si>
  <si>
    <t>PersonsW03000073Central Nervous System (including Brain)</t>
  </si>
  <si>
    <t>PersonsW03000073Cervix</t>
  </si>
  <si>
    <t>PersonsW03000073Colorectal</t>
  </si>
  <si>
    <t>PersonsW03000073Head and neck</t>
  </si>
  <si>
    <t>PersonsW03000073Hodgkin lymphoma</t>
  </si>
  <si>
    <t>PersonsW03000073Kidney and unspecified urinary organs</t>
  </si>
  <si>
    <t>PersonsW03000073Leukaemia - Acute Myeloid</t>
  </si>
  <si>
    <t>PersonsW03000073Leukaemia - Chronic Lymphocytic</t>
  </si>
  <si>
    <t>PersonsW03000073Liver</t>
  </si>
  <si>
    <t>PersonsW03000073Lung</t>
  </si>
  <si>
    <t>PersonsW03000073Malignant Melanoma</t>
  </si>
  <si>
    <t>PersonsW03000073Multiple myeloma</t>
  </si>
  <si>
    <t>PersonsW03000073Non-Hodgkin lymphoma</t>
  </si>
  <si>
    <t>PersonsW03000073Oesophagus</t>
  </si>
  <si>
    <t>PersonsW03000073Ovary</t>
  </si>
  <si>
    <t>PersonsW03000073Pancreas</t>
  </si>
  <si>
    <t>PersonsW03000073Prostate</t>
  </si>
  <si>
    <t>PersonsW03000073Stomach</t>
  </si>
  <si>
    <t>PersonsW03000073Uterus</t>
  </si>
  <si>
    <t>PersonsW03000074Bladder</t>
  </si>
  <si>
    <t>PersonsW03000074Breast</t>
  </si>
  <si>
    <t>PersonsW03000074Central Nervous System (including Brain)</t>
  </si>
  <si>
    <t>PersonsW03000074Cervix</t>
  </si>
  <si>
    <t>PersonsW03000074Colorectal</t>
  </si>
  <si>
    <t>PersonsW03000074Head and neck</t>
  </si>
  <si>
    <t>PersonsW03000074Hodgkin lymphoma</t>
  </si>
  <si>
    <t>PersonsW03000074Kidney and unspecified urinary organs</t>
  </si>
  <si>
    <t>PersonsW03000074Leukaemia - Acute Myeloid</t>
  </si>
  <si>
    <t>PersonsW03000074Leukaemia - Chronic Lymphocytic</t>
  </si>
  <si>
    <t>PersonsW03000074Lung</t>
  </si>
  <si>
    <t>PersonsW03000074Malignant Melanoma</t>
  </si>
  <si>
    <t>PersonsW03000074Multiple myeloma</t>
  </si>
  <si>
    <t>PersonsW03000074Non-Hodgkin lymphoma</t>
  </si>
  <si>
    <t>PersonsW03000074Oesophagus</t>
  </si>
  <si>
    <t>PersonsW03000074Ovary</t>
  </si>
  <si>
    <t>PersonsW03000074Pancreas</t>
  </si>
  <si>
    <t>PersonsW03000074Prostate</t>
  </si>
  <si>
    <t>PersonsW03000074Stomach</t>
  </si>
  <si>
    <t>PersonsW03000074Uterus</t>
  </si>
  <si>
    <t>PersonsW03000075Bladder</t>
  </si>
  <si>
    <t>PersonsW03000075Breast</t>
  </si>
  <si>
    <t>PersonsW03000075Central Nervous System (including Brain)</t>
  </si>
  <si>
    <t>PersonsW03000075Cervix</t>
  </si>
  <si>
    <t>PersonsW03000075Colorectal</t>
  </si>
  <si>
    <t>PersonsW03000075Head and neck</t>
  </si>
  <si>
    <t>PersonsW03000075Hodgkin lymphoma</t>
  </si>
  <si>
    <t>PersonsW03000075Kidney and unspecified urinary organs</t>
  </si>
  <si>
    <t>PersonsW03000075Leukaemia - Acute Myeloid</t>
  </si>
  <si>
    <t>PersonsW03000075Leukaemia - Chronic Lymphocytic</t>
  </si>
  <si>
    <t>PersonsW03000075Liver</t>
  </si>
  <si>
    <t>PersonsW03000075Lung</t>
  </si>
  <si>
    <t>PersonsW03000075Malignant Melanoma</t>
  </si>
  <si>
    <t>PersonsW03000075Multiple myeloma</t>
  </si>
  <si>
    <t>PersonsW03000075Non-Hodgkin lymphoma</t>
  </si>
  <si>
    <t>PersonsW03000075Oesophagus</t>
  </si>
  <si>
    <t>PersonsW03000075Ovary</t>
  </si>
  <si>
    <t>PersonsW03000075Pancreas</t>
  </si>
  <si>
    <t>PersonsW03000075Prostate</t>
  </si>
  <si>
    <t>PersonsW03000075Stomach</t>
  </si>
  <si>
    <t>PersonsW03000075Uterus</t>
  </si>
  <si>
    <t>PersonsW03000076Bladder</t>
  </si>
  <si>
    <t>PersonsW03000076Breast</t>
  </si>
  <si>
    <t>PersonsW03000076Central Nervous System (including Brain)</t>
  </si>
  <si>
    <t>PersonsW03000076Cervix</t>
  </si>
  <si>
    <t>PersonsW03000076Colorectal</t>
  </si>
  <si>
    <t>PersonsW03000076Head and neck</t>
  </si>
  <si>
    <t>PersonsW03000076Hodgkin lymphoma</t>
  </si>
  <si>
    <t>PersonsW03000076Kidney and unspecified urinary organs</t>
  </si>
  <si>
    <t>PersonsW03000076Leukaemia - Acute Myeloid</t>
  </si>
  <si>
    <t>PersonsW03000076Leukaemia - Chronic Lymphocytic</t>
  </si>
  <si>
    <t>PersonsW03000076Liver</t>
  </si>
  <si>
    <t>PersonsW03000076Lung</t>
  </si>
  <si>
    <t>PersonsW03000076Malignant Melanoma</t>
  </si>
  <si>
    <t>PersonsW03000076Multiple myeloma</t>
  </si>
  <si>
    <t>PersonsW03000076Non-Hodgkin lymphoma</t>
  </si>
  <si>
    <t>PersonsW03000076Oesophagus</t>
  </si>
  <si>
    <t>PersonsW03000076Ovary</t>
  </si>
  <si>
    <t>PersonsW03000076Pancreas</t>
  </si>
  <si>
    <t>PersonsW03000076Prostate</t>
  </si>
  <si>
    <t>PersonsW03000076Stomach</t>
  </si>
  <si>
    <t>PersonsW03000076Uterus</t>
  </si>
  <si>
    <t>PersonsW03000077Bladder</t>
  </si>
  <si>
    <t>PersonsW03000077Breast</t>
  </si>
  <si>
    <t>PersonsW03000077Central Nervous System (including Brain)</t>
  </si>
  <si>
    <t>PersonsW03000077Cervix</t>
  </si>
  <si>
    <t>PersonsW03000077Colorectal</t>
  </si>
  <si>
    <t>PersonsW03000077Head and neck</t>
  </si>
  <si>
    <t>PersonsW03000077Hodgkin lymphoma</t>
  </si>
  <si>
    <t>PersonsW03000077Kidney and unspecified urinary organs</t>
  </si>
  <si>
    <t>PersonsW03000077Leukaemia - Acute Myeloid</t>
  </si>
  <si>
    <t>PersonsW03000077Leukaemia - Chronic Lymphocytic</t>
  </si>
  <si>
    <t>PersonsW03000077Liver</t>
  </si>
  <si>
    <t>PersonsW03000077Lung</t>
  </si>
  <si>
    <t>PersonsW03000077Malignant Melanoma</t>
  </si>
  <si>
    <t>PersonsW03000077Multiple myeloma</t>
  </si>
  <si>
    <t>PersonsW03000077Non-Hodgkin lymphoma</t>
  </si>
  <si>
    <t>PersonsW03000077Oesophagus</t>
  </si>
  <si>
    <t>PersonsW03000077Ovary</t>
  </si>
  <si>
    <t>PersonsW03000077Pancreas</t>
  </si>
  <si>
    <t>PersonsW03000077Prostate</t>
  </si>
  <si>
    <t>PersonsW03000077Stomach</t>
  </si>
  <si>
    <t>PersonsW03000077Uterus</t>
  </si>
  <si>
    <t>PersonsW03000078Bladder</t>
  </si>
  <si>
    <t>PersonsW03000078Breast</t>
  </si>
  <si>
    <t>PersonsW03000078Central Nervous System (including Brain)</t>
  </si>
  <si>
    <t>PersonsW03000078Cervix</t>
  </si>
  <si>
    <t>PersonsW03000078Colorectal</t>
  </si>
  <si>
    <t>PersonsW03000078Head and neck</t>
  </si>
  <si>
    <t>PersonsW03000078Hodgkin lymphoma</t>
  </si>
  <si>
    <t>PersonsW03000078Kidney and unspecified urinary organs</t>
  </si>
  <si>
    <t>PersonsW03000078Leukaemia - Acute Myeloid</t>
  </si>
  <si>
    <t>PersonsW03000078Leukaemia - Chronic Lymphocytic</t>
  </si>
  <si>
    <t>PersonsW03000078Lung</t>
  </si>
  <si>
    <t>PersonsW03000078Malignant Melanoma</t>
  </si>
  <si>
    <t>PersonsW03000078Multiple myeloma</t>
  </si>
  <si>
    <t>PersonsW03000078Non-Hodgkin lymphoma</t>
  </si>
  <si>
    <t>PersonsW03000078Oesophagus</t>
  </si>
  <si>
    <t>PersonsW03000078Ovary</t>
  </si>
  <si>
    <t>PersonsW03000078Pancreas</t>
  </si>
  <si>
    <t>PersonsW03000078Prostate</t>
  </si>
  <si>
    <t>PersonsW03000078Stomach</t>
  </si>
  <si>
    <t>PersonsW03000078Uterus</t>
  </si>
  <si>
    <t>PersonsW03000079Bladder</t>
  </si>
  <si>
    <t>PersonsW03000079Breast</t>
  </si>
  <si>
    <t>PersonsW03000079Central Nervous System (including Brain)</t>
  </si>
  <si>
    <t>PersonsW03000079Cervix</t>
  </si>
  <si>
    <t>PersonsW03000079Colorectal</t>
  </si>
  <si>
    <t>PersonsW03000079Head and neck</t>
  </si>
  <si>
    <t>PersonsW03000079Hodgkin lymphoma</t>
  </si>
  <si>
    <t>PersonsW03000079Kidney and unspecified urinary organs</t>
  </si>
  <si>
    <t>PersonsW03000079Leukaemia - Acute Myeloid</t>
  </si>
  <si>
    <t>PersonsW03000079Leukaemia - Chronic Lymphocytic</t>
  </si>
  <si>
    <t>PersonsW03000079Liver</t>
  </si>
  <si>
    <t>PersonsW03000079Lung</t>
  </si>
  <si>
    <t>PersonsW03000079Malignant Melanoma</t>
  </si>
  <si>
    <t>PersonsW03000079Multiple myeloma</t>
  </si>
  <si>
    <t>PersonsW03000079Non-Hodgkin lymphoma</t>
  </si>
  <si>
    <t>PersonsW03000079Oesophagus</t>
  </si>
  <si>
    <t>PersonsW03000079Ovary</t>
  </si>
  <si>
    <t>PersonsW03000079Pancreas</t>
  </si>
  <si>
    <t>PersonsW03000079Prostate</t>
  </si>
  <si>
    <t>PersonsW03000079Stomach</t>
  </si>
  <si>
    <t>PersonsW03000079Uterus</t>
  </si>
  <si>
    <t>PersonsW03000080Bladder</t>
  </si>
  <si>
    <t>PersonsW03000080Breast</t>
  </si>
  <si>
    <t>PersonsW03000080Central Nervous System (including Brain)</t>
  </si>
  <si>
    <t>PersonsW03000080Cervix</t>
  </si>
  <si>
    <t>PersonsW03000080Colorectal</t>
  </si>
  <si>
    <t>PersonsW03000080Head and neck</t>
  </si>
  <si>
    <t>PersonsW03000080Hodgkin lymphoma</t>
  </si>
  <si>
    <t>PersonsW03000080Kidney and unspecified urinary organs</t>
  </si>
  <si>
    <t>PersonsW03000080Leukaemia - Acute Myeloid</t>
  </si>
  <si>
    <t>PersonsW03000080Leukaemia - Chronic Lymphocytic</t>
  </si>
  <si>
    <t>PersonsW03000080Liver</t>
  </si>
  <si>
    <t>PersonsW03000080Lung</t>
  </si>
  <si>
    <t>PersonsW03000080Malignant Melanoma</t>
  </si>
  <si>
    <t>PersonsW03000080Multiple myeloma</t>
  </si>
  <si>
    <t>PersonsW03000080Non-Hodgkin lymphoma</t>
  </si>
  <si>
    <t>PersonsW03000080Oesophagus</t>
  </si>
  <si>
    <t>PersonsW03000080Ovary</t>
  </si>
  <si>
    <t>PersonsW03000080Pancreas</t>
  </si>
  <si>
    <t>PersonsW03000080Prostate</t>
  </si>
  <si>
    <t>PersonsW03000080Stomach</t>
  </si>
  <si>
    <t>PersonsW03000080Uterus</t>
  </si>
  <si>
    <t>PersonsW03000081Bladder</t>
  </si>
  <si>
    <t>PersonsW03000081Breast</t>
  </si>
  <si>
    <t>PersonsW03000081Central Nervous System (including Brain)</t>
  </si>
  <si>
    <t>PersonsW03000081Cervix</t>
  </si>
  <si>
    <t>PersonsW03000081Colorectal</t>
  </si>
  <si>
    <t>PersonsW03000081Head and neck</t>
  </si>
  <si>
    <t>PersonsW03000081Hodgkin lymphoma</t>
  </si>
  <si>
    <t>PersonsW03000081Kidney and unspecified urinary organs</t>
  </si>
  <si>
    <t>PersonsW03000081Leukaemia - Acute Myeloid</t>
  </si>
  <si>
    <t>PersonsW03000081Leukaemia - Chronic Lymphocytic</t>
  </si>
  <si>
    <t>PersonsW03000081Liver</t>
  </si>
  <si>
    <t>PersonsW03000081Lung</t>
  </si>
  <si>
    <t>PersonsW03000081Malignant Melanoma</t>
  </si>
  <si>
    <t>PersonsW03000081Multiple myeloma</t>
  </si>
  <si>
    <t>PersonsW03000081Non-Hodgkin lymphoma</t>
  </si>
  <si>
    <t>PersonsW03000081Oesophagus</t>
  </si>
  <si>
    <t>PersonsW03000081Ovary</t>
  </si>
  <si>
    <t>PersonsW03000081Pancreas</t>
  </si>
  <si>
    <t>PersonsW03000081Prostate</t>
  </si>
  <si>
    <t>PersonsW03000081Stomach</t>
  </si>
  <si>
    <t>PersonsW03000081Uterus</t>
  </si>
  <si>
    <t>PersonsW03000082Bladder</t>
  </si>
  <si>
    <t>PersonsW03000082Breast</t>
  </si>
  <si>
    <t>PersonsW03000082Central Nervous System (including Brain)</t>
  </si>
  <si>
    <t>PersonsW03000082Cervix</t>
  </si>
  <si>
    <t>PersonsW03000082Colorectal</t>
  </si>
  <si>
    <t>PersonsW03000082Head and neck</t>
  </si>
  <si>
    <t>PersonsW03000082Hodgkin lymphoma</t>
  </si>
  <si>
    <t>PersonsW03000082Kidney and unspecified urinary organs</t>
  </si>
  <si>
    <t>PersonsW03000082Leukaemia - Acute Myeloid</t>
  </si>
  <si>
    <t>PersonsW03000082Leukaemia - Chronic Lymphocytic</t>
  </si>
  <si>
    <t>PersonsW03000082Liver</t>
  </si>
  <si>
    <t>PersonsW03000082Lung</t>
  </si>
  <si>
    <t>PersonsW03000082Malignant Melanoma</t>
  </si>
  <si>
    <t>PersonsW03000082Multiple myeloma</t>
  </si>
  <si>
    <t>PersonsW03000082Non-Hodgkin lymphoma</t>
  </si>
  <si>
    <t>PersonsW03000082Oesophagus</t>
  </si>
  <si>
    <t>PersonsW03000082Ovary</t>
  </si>
  <si>
    <t>PersonsW03000082Pancreas</t>
  </si>
  <si>
    <t>PersonsW03000082Prostate</t>
  </si>
  <si>
    <t>PersonsW03000082Stomach</t>
  </si>
  <si>
    <t>PersonsW03000082Uterus</t>
  </si>
  <si>
    <t>PersonsW03000083Bladder</t>
  </si>
  <si>
    <t>PersonsW03000083Breast</t>
  </si>
  <si>
    <t>PersonsW03000083Central Nervous System (including Brain)</t>
  </si>
  <si>
    <t>PersonsW03000083Cervix</t>
  </si>
  <si>
    <t>PersonsW03000083Colorectal</t>
  </si>
  <si>
    <t>PersonsW03000083Head and neck</t>
  </si>
  <si>
    <t>PersonsW03000083Hodgkin lymphoma</t>
  </si>
  <si>
    <t>PersonsW03000083Kidney and unspecified urinary organs</t>
  </si>
  <si>
    <t>PersonsW03000083Leukaemia - Acute Myeloid</t>
  </si>
  <si>
    <t>PersonsW03000083Leukaemia - Chronic Lymphocytic</t>
  </si>
  <si>
    <t>PersonsW03000083Liver</t>
  </si>
  <si>
    <t>PersonsW03000083Lung</t>
  </si>
  <si>
    <t>PersonsW03000083Malignant Melanoma</t>
  </si>
  <si>
    <t>PersonsW03000083Multiple myeloma</t>
  </si>
  <si>
    <t>PersonsW03000083Non-Hodgkin lymphoma</t>
  </si>
  <si>
    <t>PersonsW03000083Oesophagus</t>
  </si>
  <si>
    <t>PersonsW03000083Ovary</t>
  </si>
  <si>
    <t>PersonsW03000083Pancreas</t>
  </si>
  <si>
    <t>PersonsW03000083Prostate</t>
  </si>
  <si>
    <t>PersonsW03000083Stomach</t>
  </si>
  <si>
    <t>PersonsW03000083Uterus</t>
  </si>
  <si>
    <t>PersonsW03000084Bladder</t>
  </si>
  <si>
    <t>PersonsW03000084Breast</t>
  </si>
  <si>
    <t>PersonsW03000084Central Nervous System (including Brain)</t>
  </si>
  <si>
    <t>PersonsW03000084Cervix</t>
  </si>
  <si>
    <t>PersonsW03000084Colorectal</t>
  </si>
  <si>
    <t>PersonsW03000084Head and neck</t>
  </si>
  <si>
    <t>PersonsW03000084Hodgkin lymphoma</t>
  </si>
  <si>
    <t>PersonsW03000084Kidney and unspecified urinary organs</t>
  </si>
  <si>
    <t>PersonsW03000084Leukaemia - Acute Myeloid</t>
  </si>
  <si>
    <t>PersonsW03000084Leukaemia - Chronic Lymphocytic</t>
  </si>
  <si>
    <t>PersonsW03000084Liver</t>
  </si>
  <si>
    <t>PersonsW03000084Lung</t>
  </si>
  <si>
    <t>PersonsW03000084Malignant Melanoma</t>
  </si>
  <si>
    <t>PersonsW03000084Multiple myeloma</t>
  </si>
  <si>
    <t>PersonsW03000084Non-Hodgkin lymphoma</t>
  </si>
  <si>
    <t>PersonsW03000084Oesophagus</t>
  </si>
  <si>
    <t>PersonsW03000084Ovary</t>
  </si>
  <si>
    <t>PersonsW03000084Pancreas</t>
  </si>
  <si>
    <t>PersonsW03000084Prostate</t>
  </si>
  <si>
    <t>PersonsW03000084Stomach</t>
  </si>
  <si>
    <t>PersonsW03000084Uterus</t>
  </si>
  <si>
    <t>PersonsW03000085Bladder</t>
  </si>
  <si>
    <t>PersonsW03000085Breast</t>
  </si>
  <si>
    <t>PersonsW03000085Central Nervous System (including Brain)</t>
  </si>
  <si>
    <t>PersonsW03000085Cervix</t>
  </si>
  <si>
    <t>PersonsW03000085Colorectal</t>
  </si>
  <si>
    <t>PersonsW03000085Head and neck</t>
  </si>
  <si>
    <t>PersonsW03000085Hodgkin lymphoma</t>
  </si>
  <si>
    <t>PersonsW03000085Kidney and unspecified urinary organs</t>
  </si>
  <si>
    <t>PersonsW03000085Leukaemia - Acute Myeloid</t>
  </si>
  <si>
    <t>PersonsW03000085Leukaemia - Chronic Lymphocytic</t>
  </si>
  <si>
    <t>PersonsW03000085Liver</t>
  </si>
  <si>
    <t>PersonsW03000085Lung</t>
  </si>
  <si>
    <t>PersonsW03000085Malignant Melanoma</t>
  </si>
  <si>
    <t>PersonsW03000085Multiple myeloma</t>
  </si>
  <si>
    <t>PersonsW03000085Non-Hodgkin lymphoma</t>
  </si>
  <si>
    <t>PersonsW03000085Oesophagus</t>
  </si>
  <si>
    <t>PersonsW03000085Ovary</t>
  </si>
  <si>
    <t>PersonsW03000085Pancreas</t>
  </si>
  <si>
    <t>PersonsW03000085Prostate</t>
  </si>
  <si>
    <t>PersonsW03000085Stomach</t>
  </si>
  <si>
    <t>PersonsW03000085Uterus</t>
  </si>
  <si>
    <t>PersonsW03000086Bladder</t>
  </si>
  <si>
    <t>PersonsW03000086Breast</t>
  </si>
  <si>
    <t>PersonsW03000086Central Nervous System (including Brain)</t>
  </si>
  <si>
    <t>PersonsW03000086Cervix</t>
  </si>
  <si>
    <t>PersonsW03000086Colorectal</t>
  </si>
  <si>
    <t>PersonsW03000086Head and neck</t>
  </si>
  <si>
    <t>PersonsW03000086Hodgkin lymphoma</t>
  </si>
  <si>
    <t>PersonsW03000086Kidney and unspecified urinary organs</t>
  </si>
  <si>
    <t>PersonsW03000086Leukaemia - Acute Myeloid</t>
  </si>
  <si>
    <t>PersonsW03000086Leukaemia - Chronic Lymphocytic</t>
  </si>
  <si>
    <t>PersonsW03000086Liver</t>
  </si>
  <si>
    <t>PersonsW03000086Lung</t>
  </si>
  <si>
    <t>PersonsW03000086Malignant Melanoma</t>
  </si>
  <si>
    <t>PersonsW03000086Multiple myeloma</t>
  </si>
  <si>
    <t>PersonsW03000086Non-Hodgkin lymphoma</t>
  </si>
  <si>
    <t>PersonsW03000086Oesophagus</t>
  </si>
  <si>
    <t>PersonsW03000086Ovary</t>
  </si>
  <si>
    <t>PersonsW03000086Pancreas</t>
  </si>
  <si>
    <t>PersonsW03000086Prostate</t>
  </si>
  <si>
    <t>PersonsW03000086Stomach</t>
  </si>
  <si>
    <t>PersonsW03000086Uterus</t>
  </si>
  <si>
    <t>PersonsW03000087Bladder</t>
  </si>
  <si>
    <t>PersonsW03000087Breast</t>
  </si>
  <si>
    <t>PersonsW03000087Central Nervous System (including Brain)</t>
  </si>
  <si>
    <t>PersonsW03000087Cervix</t>
  </si>
  <si>
    <t>PersonsW03000087Colorectal</t>
  </si>
  <si>
    <t>PersonsW03000087Head and neck</t>
  </si>
  <si>
    <t>PersonsW03000087Hodgkin lymphoma</t>
  </si>
  <si>
    <t>PersonsW03000087Kidney and unspecified urinary organs</t>
  </si>
  <si>
    <t>PersonsW03000087Leukaemia - Acute Myeloid</t>
  </si>
  <si>
    <t>PersonsW03000087Leukaemia - Chronic Lymphocytic</t>
  </si>
  <si>
    <t>PersonsW03000087Liver</t>
  </si>
  <si>
    <t>PersonsW03000087Lung</t>
  </si>
  <si>
    <t>PersonsW03000087Malignant Melanoma</t>
  </si>
  <si>
    <t>PersonsW03000087Multiple myeloma</t>
  </si>
  <si>
    <t>PersonsW03000087Non-Hodgkin lymphoma</t>
  </si>
  <si>
    <t>PersonsW03000087Oesophagus</t>
  </si>
  <si>
    <t>PersonsW03000087Ovary</t>
  </si>
  <si>
    <t>PersonsW03000087Pancreas</t>
  </si>
  <si>
    <t>PersonsW03000087Prostate</t>
  </si>
  <si>
    <t>PersonsW03000087Stomach</t>
  </si>
  <si>
    <t>PersonsW03000087Uterus</t>
  </si>
  <si>
    <t>PersonsW03000088Bladder</t>
  </si>
  <si>
    <t>PersonsW03000088Breast</t>
  </si>
  <si>
    <t>PersonsW03000088Central Nervous System (including Brain)</t>
  </si>
  <si>
    <t>PersonsW03000088Cervix</t>
  </si>
  <si>
    <t>PersonsW03000088Colorectal</t>
  </si>
  <si>
    <t>PersonsW03000088Head and neck</t>
  </si>
  <si>
    <t>PersonsW03000088Hodgkin lymphoma</t>
  </si>
  <si>
    <t>PersonsW03000088Kidney and unspecified urinary organs</t>
  </si>
  <si>
    <t>PersonsW03000088Leukaemia - Acute Myeloid</t>
  </si>
  <si>
    <t>PersonsW03000088Leukaemia - Chronic Lymphocytic</t>
  </si>
  <si>
    <t>PersonsW03000088Liver</t>
  </si>
  <si>
    <t>PersonsW03000088Lung</t>
  </si>
  <si>
    <t>PersonsW03000088Malignant Melanoma</t>
  </si>
  <si>
    <t>PersonsW03000088Multiple myeloma</t>
  </si>
  <si>
    <t>PersonsW03000088Non-Hodgkin lymphoma</t>
  </si>
  <si>
    <t>PersonsW03000088Oesophagus</t>
  </si>
  <si>
    <t>PersonsW03000088Ovary</t>
  </si>
  <si>
    <t>PersonsW03000088Pancreas</t>
  </si>
  <si>
    <t>PersonsW03000088Prostate</t>
  </si>
  <si>
    <t>PersonsW03000088Stomach</t>
  </si>
  <si>
    <t>PersonsW03000088Uterus</t>
  </si>
  <si>
    <t>PersonsW03000089Bladder</t>
  </si>
  <si>
    <t>PersonsW03000089Breast</t>
  </si>
  <si>
    <t>PersonsW03000089Central Nervous System (including Brain)</t>
  </si>
  <si>
    <t>PersonsW03000089Cervix</t>
  </si>
  <si>
    <t>PersonsW03000089Colorectal</t>
  </si>
  <si>
    <t>PersonsW03000089Head and neck</t>
  </si>
  <si>
    <t>PersonsW03000089Hodgkin lymphoma</t>
  </si>
  <si>
    <t>PersonsW03000089Kidney and unspecified urinary organs</t>
  </si>
  <si>
    <t>PersonsW03000089Leukaemia - Acute Myeloid</t>
  </si>
  <si>
    <t>PersonsW03000089Leukaemia - Chronic Lymphocytic</t>
  </si>
  <si>
    <t>PersonsW03000089Liver</t>
  </si>
  <si>
    <t>PersonsW03000089Lung</t>
  </si>
  <si>
    <t>PersonsW03000089Malignant Melanoma</t>
  </si>
  <si>
    <t>PersonsW03000089Multiple myeloma</t>
  </si>
  <si>
    <t>PersonsW03000089Non-Hodgkin lymphoma</t>
  </si>
  <si>
    <t>PersonsW03000089Oesophagus</t>
  </si>
  <si>
    <t>PersonsW03000089Ovary</t>
  </si>
  <si>
    <t>PersonsW03000089Pancreas</t>
  </si>
  <si>
    <t>PersonsW03000089Prostate</t>
  </si>
  <si>
    <t>PersonsW03000089Stomach</t>
  </si>
  <si>
    <t>PersonsW03000089Uterus</t>
  </si>
  <si>
    <t>PersonsW03000090Bladder</t>
  </si>
  <si>
    <t>PersonsW03000090Breast</t>
  </si>
  <si>
    <t>PersonsW03000090Central Nervous System (including Brain)</t>
  </si>
  <si>
    <t>PersonsW03000090Cervix</t>
  </si>
  <si>
    <t>PersonsW03000090Colorectal</t>
  </si>
  <si>
    <t>PersonsW03000090Head and neck</t>
  </si>
  <si>
    <t>PersonsW03000090Hodgkin lymphoma</t>
  </si>
  <si>
    <t>PersonsW03000090Kidney and unspecified urinary organs</t>
  </si>
  <si>
    <t>PersonsW03000090Leukaemia - Acute Myeloid</t>
  </si>
  <si>
    <t>PersonsW03000090Leukaemia - Chronic Lymphocytic</t>
  </si>
  <si>
    <t>PersonsW03000090Liver</t>
  </si>
  <si>
    <t>PersonsW03000090Lung</t>
  </si>
  <si>
    <t>PersonsW03000090Malignant Melanoma</t>
  </si>
  <si>
    <t>PersonsW03000090Multiple myeloma</t>
  </si>
  <si>
    <t>PersonsW03000090Non-Hodgkin lymphoma</t>
  </si>
  <si>
    <t>PersonsW03000090Oesophagus</t>
  </si>
  <si>
    <t>PersonsW03000090Ovary</t>
  </si>
  <si>
    <t>PersonsW03000090Pancreas</t>
  </si>
  <si>
    <t>PersonsW03000090Prostate</t>
  </si>
  <si>
    <t>PersonsW03000090Stomach</t>
  </si>
  <si>
    <t>PersonsW03000090Uterus</t>
  </si>
  <si>
    <t>PersonsW03000091Bladder</t>
  </si>
  <si>
    <t>PersonsW03000091Breast</t>
  </si>
  <si>
    <t>PersonsW03000091Central Nervous System (including Brain)</t>
  </si>
  <si>
    <t>PersonsW03000091Cervix</t>
  </si>
  <si>
    <t>PersonsW03000091Colorectal</t>
  </si>
  <si>
    <t>PersonsW03000091Head and neck</t>
  </si>
  <si>
    <t>PersonsW03000091Hodgkin lymphoma</t>
  </si>
  <si>
    <t>PersonsW03000091Kidney and unspecified urinary organs</t>
  </si>
  <si>
    <t>PersonsW03000091Leukaemia - Acute Myeloid</t>
  </si>
  <si>
    <t>PersonsW03000091Leukaemia - Chronic Lymphocytic</t>
  </si>
  <si>
    <t>PersonsW03000091Lung</t>
  </si>
  <si>
    <t>PersonsW03000091Malignant Melanoma</t>
  </si>
  <si>
    <t>PersonsW03000091Multiple myeloma</t>
  </si>
  <si>
    <t>PersonsW03000091Non-Hodgkin lymphoma</t>
  </si>
  <si>
    <t>PersonsW03000091Oesophagus</t>
  </si>
  <si>
    <t>PersonsW03000091Ovary</t>
  </si>
  <si>
    <t>PersonsW03000091Pancreas</t>
  </si>
  <si>
    <t>PersonsW03000091Prostate</t>
  </si>
  <si>
    <t>PersonsW03000091Stomach</t>
  </si>
  <si>
    <t>PersonsW03000091Uterus</t>
  </si>
  <si>
    <t>PersonsW03000092Bladder</t>
  </si>
  <si>
    <t>PersonsW03000092Breast</t>
  </si>
  <si>
    <t>PersonsW03000092Central Nervous System (including Brain)</t>
  </si>
  <si>
    <t>PersonsW03000092Cervix</t>
  </si>
  <si>
    <t>PersonsW03000092Colorectal</t>
  </si>
  <si>
    <t>PersonsW03000092Head and neck</t>
  </si>
  <si>
    <t>PersonsW03000092Hodgkin lymphoma</t>
  </si>
  <si>
    <t>PersonsW03000092Kidney and unspecified urinary organs</t>
  </si>
  <si>
    <t>PersonsW03000092Leukaemia - Acute Myeloid</t>
  </si>
  <si>
    <t>PersonsW03000092Leukaemia - Chronic Lymphocytic</t>
  </si>
  <si>
    <t>PersonsW03000092Liver</t>
  </si>
  <si>
    <t>PersonsW03000092Lung</t>
  </si>
  <si>
    <t>PersonsW03000092Malignant Melanoma</t>
  </si>
  <si>
    <t>PersonsW03000092Multiple myeloma</t>
  </si>
  <si>
    <t>PersonsW03000092Non-Hodgkin lymphoma</t>
  </si>
  <si>
    <t>PersonsW03000092Oesophagus</t>
  </si>
  <si>
    <t>PersonsW03000092Ovary</t>
  </si>
  <si>
    <t>PersonsW03000092Pancreas</t>
  </si>
  <si>
    <t>PersonsW03000092Prostate</t>
  </si>
  <si>
    <t>PersonsW03000092Stomach</t>
  </si>
  <si>
    <t>PersonsW03000092Uterus</t>
  </si>
  <si>
    <t>PersonsW03000093Bladder</t>
  </si>
  <si>
    <t>PersonsW03000093Breast</t>
  </si>
  <si>
    <t>PersonsW03000093Central Nervous System (including Brain)</t>
  </si>
  <si>
    <t>PersonsW03000093Cervix</t>
  </si>
  <si>
    <t>PersonsW03000093Colorectal</t>
  </si>
  <si>
    <t>PersonsW03000093Head and neck</t>
  </si>
  <si>
    <t>PersonsW03000093Hodgkin lymphoma</t>
  </si>
  <si>
    <t>PersonsW03000093Kidney and unspecified urinary organs</t>
  </si>
  <si>
    <t>PersonsW03000093Leukaemia - Acute Myeloid</t>
  </si>
  <si>
    <t>PersonsW03000093Leukaemia - Chronic Lymphocytic</t>
  </si>
  <si>
    <t>PersonsW03000093Liver</t>
  </si>
  <si>
    <t>PersonsW03000093Lung</t>
  </si>
  <si>
    <t>PersonsW03000093Malignant Melanoma</t>
  </si>
  <si>
    <t>PersonsW03000093Multiple myeloma</t>
  </si>
  <si>
    <t>PersonsW03000093Non-Hodgkin lymphoma</t>
  </si>
  <si>
    <t>PersonsW03000093Oesophagus</t>
  </si>
  <si>
    <t>PersonsW03000093Ovary</t>
  </si>
  <si>
    <t>PersonsW03000093Pancreas</t>
  </si>
  <si>
    <t>PersonsW03000093Prostate</t>
  </si>
  <si>
    <t>PersonsW03000093Stomach</t>
  </si>
  <si>
    <t>PersonsW03000093Uterus</t>
  </si>
  <si>
    <t>PersonsW03000094Bladder</t>
  </si>
  <si>
    <t>PersonsW03000094Breast</t>
  </si>
  <si>
    <t>PersonsW03000094Central Nervous System (including Brain)</t>
  </si>
  <si>
    <t>PersonsW03000094Cervix</t>
  </si>
  <si>
    <t>PersonsW03000094Colorectal</t>
  </si>
  <si>
    <t>PersonsW03000094Head and neck</t>
  </si>
  <si>
    <t>PersonsW03000094Hodgkin lymphoma</t>
  </si>
  <si>
    <t>PersonsW03000094Kidney and unspecified urinary organs</t>
  </si>
  <si>
    <t>PersonsW03000094Leukaemia - Acute Myeloid</t>
  </si>
  <si>
    <t>PersonsW03000094Leukaemia - Chronic Lymphocytic</t>
  </si>
  <si>
    <t>PersonsW03000094Liver</t>
  </si>
  <si>
    <t>PersonsW03000094Lung</t>
  </si>
  <si>
    <t>PersonsW03000094Malignant Melanoma</t>
  </si>
  <si>
    <t>PersonsW03000094Multiple myeloma</t>
  </si>
  <si>
    <t>PersonsW03000094Non-Hodgkin lymphoma</t>
  </si>
  <si>
    <t>PersonsW03000094Oesophagus</t>
  </si>
  <si>
    <t>PersonsW03000094Ovary</t>
  </si>
  <si>
    <t>PersonsW03000094Pancreas</t>
  </si>
  <si>
    <t>PersonsW03000094Prostate</t>
  </si>
  <si>
    <t>PersonsW03000094Stomach</t>
  </si>
  <si>
    <t>PersonsW03000094Uterus</t>
  </si>
  <si>
    <t>MalesNorth Wales</t>
  </si>
  <si>
    <t xml:space="preserve"> </t>
  </si>
  <si>
    <t>MalesSouth Wales</t>
  </si>
  <si>
    <t>FemalesNorth Wales</t>
  </si>
  <si>
    <t>FemalesSouth Wales</t>
  </si>
  <si>
    <t>PersonsNorth Wales</t>
  </si>
  <si>
    <t>PersonsSouth Wales</t>
  </si>
  <si>
    <t>MalesAbertawe Bro Morgannwg University</t>
  </si>
  <si>
    <t>MalesAneurin Bevan University</t>
  </si>
  <si>
    <t>MalesBetsi Cadwaladr University</t>
  </si>
  <si>
    <t>MalesCardiff and Vale University</t>
  </si>
  <si>
    <t>MalesCwm Taf University</t>
  </si>
  <si>
    <t>MalesHywel Dda University</t>
  </si>
  <si>
    <t>MalesPowys Teaching</t>
  </si>
  <si>
    <t>FemalesAbertawe Bro Morgannwg University</t>
  </si>
  <si>
    <t>FemalesAneurin Bevan University</t>
  </si>
  <si>
    <t>FemalesBetsi Cadwaladr University</t>
  </si>
  <si>
    <t>FemalesCardiff and Vale University</t>
  </si>
  <si>
    <t>FemalesCwm Taf University</t>
  </si>
  <si>
    <t>FemalesHywel Dda University</t>
  </si>
  <si>
    <t>FemalesPowys Teaching</t>
  </si>
  <si>
    <t>PersonsAbertawe Bro Morgannwg University</t>
  </si>
  <si>
    <t>PersonsAneurin Bevan University</t>
  </si>
  <si>
    <t>PersonsBetsi Cadwaladr University</t>
  </si>
  <si>
    <t>PersonsCardiff and Vale University</t>
  </si>
  <si>
    <t>PersonsCwm Taf University</t>
  </si>
  <si>
    <t>PersonsHywel Dda University</t>
  </si>
  <si>
    <t>PersonsPowys Teaching</t>
  </si>
  <si>
    <t>MalesBlaenau Gwent</t>
  </si>
  <si>
    <t>MalesBridgend</t>
  </si>
  <si>
    <t>MalesCaerphilly</t>
  </si>
  <si>
    <t>MalesCardiff</t>
  </si>
  <si>
    <t>MalesCarmarthenshire</t>
  </si>
  <si>
    <t>MalesCeredigion</t>
  </si>
  <si>
    <t>MalesConwy</t>
  </si>
  <si>
    <t>MalesDenbighshire</t>
  </si>
  <si>
    <t>MalesFlintshire</t>
  </si>
  <si>
    <t>MalesGwynedd</t>
  </si>
  <si>
    <t>MalesIsle of Anglesey</t>
  </si>
  <si>
    <t>MalesMerthyr Tydfil</t>
  </si>
  <si>
    <t>MalesMonmouthshire</t>
  </si>
  <si>
    <t>MalesNeath Port Talbot</t>
  </si>
  <si>
    <t>MalesNewport</t>
  </si>
  <si>
    <t>MalesPembrokeshire</t>
  </si>
  <si>
    <t>MalesPowys</t>
  </si>
  <si>
    <t>MalesRhondda Cynon Taff</t>
  </si>
  <si>
    <t>MalesSwansea</t>
  </si>
  <si>
    <t>MalesTorfaen</t>
  </si>
  <si>
    <t>MalesVale of Glamorgan</t>
  </si>
  <si>
    <t>MalesWrexham</t>
  </si>
  <si>
    <t>FemalesBlaenau Gwent</t>
  </si>
  <si>
    <t>FemalesBridgend</t>
  </si>
  <si>
    <t>FemalesCaerphilly</t>
  </si>
  <si>
    <t>FemalesCardiff</t>
  </si>
  <si>
    <t>FemalesCarmarthenshire</t>
  </si>
  <si>
    <t>FemalesCeredigion</t>
  </si>
  <si>
    <t>FemalesConwy</t>
  </si>
  <si>
    <t>FemalesDenbighshire</t>
  </si>
  <si>
    <t>FemalesFlintshire</t>
  </si>
  <si>
    <t>FemalesGwynedd</t>
  </si>
  <si>
    <t>FemalesIsle of Anglesey</t>
  </si>
  <si>
    <t>FemalesMerthyr Tydfil</t>
  </si>
  <si>
    <t>FemalesMonmouthshire</t>
  </si>
  <si>
    <t>FemalesNeath Port Talbot</t>
  </si>
  <si>
    <t>FemalesNewport</t>
  </si>
  <si>
    <t>FemalesPembrokeshire</t>
  </si>
  <si>
    <t>FemalesPowys</t>
  </si>
  <si>
    <t>FemalesRhondda Cynon Taff</t>
  </si>
  <si>
    <t>FemalesSwansea</t>
  </si>
  <si>
    <t>FemalesTorfaen</t>
  </si>
  <si>
    <t>FemalesVale of Glamorgan</t>
  </si>
  <si>
    <t>FemalesWrexham</t>
  </si>
  <si>
    <t>PersonsBlaenau Gwent</t>
  </si>
  <si>
    <t>PersonsBridgend</t>
  </si>
  <si>
    <t>PersonsCaerphilly</t>
  </si>
  <si>
    <t>PersonsCardiff</t>
  </si>
  <si>
    <t>PersonsCarmarthenshire</t>
  </si>
  <si>
    <t>PersonsCeredigion</t>
  </si>
  <si>
    <t>PersonsConwy</t>
  </si>
  <si>
    <t>PersonsDenbighshire</t>
  </si>
  <si>
    <t>PersonsFlintshire</t>
  </si>
  <si>
    <t>PersonsGwynedd</t>
  </si>
  <si>
    <t>PersonsIsle of Anglesey</t>
  </si>
  <si>
    <t>PersonsMerthyr Tydfil</t>
  </si>
  <si>
    <t>PersonsMonmouthshire</t>
  </si>
  <si>
    <t>PersonsNeath Port Talbot</t>
  </si>
  <si>
    <t>PersonsNewport</t>
  </si>
  <si>
    <t>PersonsPembrokeshire</t>
  </si>
  <si>
    <t>PersonsPowys</t>
  </si>
  <si>
    <t>PersonsRhondda Cynon Taff</t>
  </si>
  <si>
    <t>PersonsSwansea</t>
  </si>
  <si>
    <t>PersonsTorfaen</t>
  </si>
  <si>
    <t>PersonsVale of Glamorgan</t>
  </si>
  <si>
    <t>PersonsWrexham</t>
  </si>
  <si>
    <t>MalesW03000001</t>
  </si>
  <si>
    <t>MalesW03000002</t>
  </si>
  <si>
    <t>MalesW03000003</t>
  </si>
  <si>
    <t>MalesW03000004</t>
  </si>
  <si>
    <t>MalesW03000005</t>
  </si>
  <si>
    <t>MalesW03000006</t>
  </si>
  <si>
    <t>MalesW03000007</t>
  </si>
  <si>
    <t>MalesW03000008</t>
  </si>
  <si>
    <t>MalesW03000009</t>
  </si>
  <si>
    <t>MalesW03000010</t>
  </si>
  <si>
    <t>MalesW03000011</t>
  </si>
  <si>
    <t>MalesW03000012</t>
  </si>
  <si>
    <t>MalesW03000013</t>
  </si>
  <si>
    <t>MalesW03000014</t>
  </si>
  <si>
    <t>MalesW03000015</t>
  </si>
  <si>
    <t>MalesW03000016</t>
  </si>
  <si>
    <t>MalesW03000017</t>
  </si>
  <si>
    <t>MalesW03000018</t>
  </si>
  <si>
    <t>MalesW03000019</t>
  </si>
  <si>
    <t>MalesW03000020</t>
  </si>
  <si>
    <t>MalesW03000021</t>
  </si>
  <si>
    <t>MalesW03000022</t>
  </si>
  <si>
    <t>MalesW03000023</t>
  </si>
  <si>
    <t>MalesW03000024</t>
  </si>
  <si>
    <t>MalesW03000025</t>
  </si>
  <si>
    <t>MalesW03000026</t>
  </si>
  <si>
    <t>MalesW03000027</t>
  </si>
  <si>
    <t>MalesW03000028</t>
  </si>
  <si>
    <t>MalesW03000029</t>
  </si>
  <si>
    <t>MalesW03000030</t>
  </si>
  <si>
    <t>MalesW03000031</t>
  </si>
  <si>
    <t>MalesW03000032</t>
  </si>
  <si>
    <t>MalesW03000033</t>
  </si>
  <si>
    <t>MalesW03000034</t>
  </si>
  <si>
    <t>MalesW03000035</t>
  </si>
  <si>
    <t>MalesW03000036</t>
  </si>
  <si>
    <t>MalesW03000037</t>
  </si>
  <si>
    <t>MalesW03000038</t>
  </si>
  <si>
    <t>MalesW03000039</t>
  </si>
  <si>
    <t>MalesW03000040</t>
  </si>
  <si>
    <t>MalesW03000041</t>
  </si>
  <si>
    <t>MalesW03000042</t>
  </si>
  <si>
    <t>MalesW03000043</t>
  </si>
  <si>
    <t>MalesW03000044</t>
  </si>
  <si>
    <t>MalesW03000045</t>
  </si>
  <si>
    <t>MalesW03000046</t>
  </si>
  <si>
    <t>MalesW03000047</t>
  </si>
  <si>
    <t>MalesW03000048</t>
  </si>
  <si>
    <t>MalesW03000049</t>
  </si>
  <si>
    <t>MalesW03000050</t>
  </si>
  <si>
    <t>MalesW03000051</t>
  </si>
  <si>
    <t>MalesW03000052</t>
  </si>
  <si>
    <t>MalesW03000053</t>
  </si>
  <si>
    <t>MalesW03000054</t>
  </si>
  <si>
    <t>MalesW03000055</t>
  </si>
  <si>
    <t>MalesW03000056</t>
  </si>
  <si>
    <t>MalesW03000057</t>
  </si>
  <si>
    <t>MalesW03000058</t>
  </si>
  <si>
    <t>MalesW03000059</t>
  </si>
  <si>
    <t>MalesW03000060</t>
  </si>
  <si>
    <t>MalesW03000061</t>
  </si>
  <si>
    <t>MalesW03000062</t>
  </si>
  <si>
    <t>MalesW03000063</t>
  </si>
  <si>
    <t>MalesW03000064</t>
  </si>
  <si>
    <t>MalesW03000065</t>
  </si>
  <si>
    <t>MalesW03000066</t>
  </si>
  <si>
    <t>MalesW03000067</t>
  </si>
  <si>
    <t>MalesW03000068</t>
  </si>
  <si>
    <t>MalesW03000069</t>
  </si>
  <si>
    <t>MalesW03000070</t>
  </si>
  <si>
    <t>MalesW03000071</t>
  </si>
  <si>
    <t>MalesW03000072</t>
  </si>
  <si>
    <t>MalesW03000073</t>
  </si>
  <si>
    <t>MalesW03000074</t>
  </si>
  <si>
    <t>MalesW03000075</t>
  </si>
  <si>
    <t>MalesW03000076</t>
  </si>
  <si>
    <t>MalesW03000077</t>
  </si>
  <si>
    <t>MalesW03000078</t>
  </si>
  <si>
    <t>MalesW03000079</t>
  </si>
  <si>
    <t>MalesW03000080</t>
  </si>
  <si>
    <t>MalesW03000081</t>
  </si>
  <si>
    <t>MalesW03000082</t>
  </si>
  <si>
    <t>MalesW03000083</t>
  </si>
  <si>
    <t>MalesW03000084</t>
  </si>
  <si>
    <t>MalesW03000085</t>
  </si>
  <si>
    <t>MalesW03000086</t>
  </si>
  <si>
    <t>MalesW03000087</t>
  </si>
  <si>
    <t>MalesW03000088</t>
  </si>
  <si>
    <t>MalesW03000089</t>
  </si>
  <si>
    <t>MalesW03000090</t>
  </si>
  <si>
    <t>MalesW03000091</t>
  </si>
  <si>
    <t>MalesW03000092</t>
  </si>
  <si>
    <t>MalesW03000093</t>
  </si>
  <si>
    <t>MalesW03000094</t>
  </si>
  <si>
    <t>FemalesW03000001</t>
  </si>
  <si>
    <t>FemalesW03000002</t>
  </si>
  <si>
    <t>FemalesW03000003</t>
  </si>
  <si>
    <t>FemalesW03000004</t>
  </si>
  <si>
    <t>FemalesW03000005</t>
  </si>
  <si>
    <t>FemalesW03000006</t>
  </si>
  <si>
    <t>FemalesW03000007</t>
  </si>
  <si>
    <t>FemalesW03000008</t>
  </si>
  <si>
    <t>FemalesW03000009</t>
  </si>
  <si>
    <t>FemalesW03000010</t>
  </si>
  <si>
    <t>FemalesW03000011</t>
  </si>
  <si>
    <t>FemalesW03000012</t>
  </si>
  <si>
    <t>FemalesW03000013</t>
  </si>
  <si>
    <t>FemalesW03000014</t>
  </si>
  <si>
    <t>FemalesW03000015</t>
  </si>
  <si>
    <t>FemalesW03000016</t>
  </si>
  <si>
    <t>FemalesW03000017</t>
  </si>
  <si>
    <t>FemalesW03000018</t>
  </si>
  <si>
    <t>FemalesW03000019</t>
  </si>
  <si>
    <t>FemalesW03000020</t>
  </si>
  <si>
    <t>FemalesW03000021</t>
  </si>
  <si>
    <t>FemalesW03000022</t>
  </si>
  <si>
    <t>FemalesW03000023</t>
  </si>
  <si>
    <t>FemalesW03000024</t>
  </si>
  <si>
    <t>FemalesW03000025</t>
  </si>
  <si>
    <t>FemalesW03000026</t>
  </si>
  <si>
    <t>FemalesW03000027</t>
  </si>
  <si>
    <t>FemalesW03000028</t>
  </si>
  <si>
    <t>FemalesW03000029</t>
  </si>
  <si>
    <t>FemalesW03000030</t>
  </si>
  <si>
    <t>FemalesW03000031</t>
  </si>
  <si>
    <t>FemalesW03000032</t>
  </si>
  <si>
    <t>FemalesW03000033</t>
  </si>
  <si>
    <t>FemalesW03000034</t>
  </si>
  <si>
    <t>FemalesW03000035</t>
  </si>
  <si>
    <t>FemalesW03000036</t>
  </si>
  <si>
    <t>FemalesW03000037</t>
  </si>
  <si>
    <t>FemalesW03000038</t>
  </si>
  <si>
    <t>FemalesW03000039</t>
  </si>
  <si>
    <t>FemalesW03000040</t>
  </si>
  <si>
    <t>FemalesW03000041</t>
  </si>
  <si>
    <t>FemalesW03000042</t>
  </si>
  <si>
    <t>FemalesW03000043</t>
  </si>
  <si>
    <t>FemalesW03000044</t>
  </si>
  <si>
    <t>FemalesW03000045</t>
  </si>
  <si>
    <t>FemalesW03000046</t>
  </si>
  <si>
    <t>FemalesW03000047</t>
  </si>
  <si>
    <t>FemalesW03000048</t>
  </si>
  <si>
    <t>FemalesW03000049</t>
  </si>
  <si>
    <t>FemalesW03000050</t>
  </si>
  <si>
    <t>FemalesW03000051</t>
  </si>
  <si>
    <t>FemalesW03000052</t>
  </si>
  <si>
    <t>FemalesW03000053</t>
  </si>
  <si>
    <t>FemalesW03000054</t>
  </si>
  <si>
    <t>FemalesW03000055</t>
  </si>
  <si>
    <t>FemalesW03000056</t>
  </si>
  <si>
    <t>FemalesW03000057</t>
  </si>
  <si>
    <t>FemalesW03000058</t>
  </si>
  <si>
    <t>FemalesW03000059</t>
  </si>
  <si>
    <t>FemalesW03000060</t>
  </si>
  <si>
    <t>FemalesW03000061</t>
  </si>
  <si>
    <t>FemalesW03000062</t>
  </si>
  <si>
    <t>FemalesW03000063</t>
  </si>
  <si>
    <t>FemalesW03000064</t>
  </si>
  <si>
    <t>FemalesW03000065</t>
  </si>
  <si>
    <t>FemalesW03000066</t>
  </si>
  <si>
    <t>FemalesW03000067</t>
  </si>
  <si>
    <t>FemalesW03000068</t>
  </si>
  <si>
    <t>FemalesW03000069</t>
  </si>
  <si>
    <t>FemalesW03000070</t>
  </si>
  <si>
    <t>FemalesW03000071</t>
  </si>
  <si>
    <t>FemalesW03000072</t>
  </si>
  <si>
    <t>FemalesW03000073</t>
  </si>
  <si>
    <t>FemalesW03000074</t>
  </si>
  <si>
    <t>FemalesW03000075</t>
  </si>
  <si>
    <t>FemalesW03000076</t>
  </si>
  <si>
    <t>FemalesW03000077</t>
  </si>
  <si>
    <t>FemalesW03000078</t>
  </si>
  <si>
    <t>FemalesW03000079</t>
  </si>
  <si>
    <t>FemalesW03000080</t>
  </si>
  <si>
    <t>FemalesW03000081</t>
  </si>
  <si>
    <t>FemalesW03000082</t>
  </si>
  <si>
    <t>FemalesW03000083</t>
  </si>
  <si>
    <t>FemalesW03000084</t>
  </si>
  <si>
    <t>FemalesW03000085</t>
  </si>
  <si>
    <t>FemalesW03000086</t>
  </si>
  <si>
    <t>FemalesW03000087</t>
  </si>
  <si>
    <t>FemalesW03000088</t>
  </si>
  <si>
    <t>FemalesW03000089</t>
  </si>
  <si>
    <t>FemalesW03000090</t>
  </si>
  <si>
    <t>FemalesW03000091</t>
  </si>
  <si>
    <t>FemalesW03000092</t>
  </si>
  <si>
    <t>FemalesW03000093</t>
  </si>
  <si>
    <t>FemalesW03000094</t>
  </si>
  <si>
    <t>PersonsW03000001</t>
  </si>
  <si>
    <t>PersonsW03000002</t>
  </si>
  <si>
    <t>PersonsW03000003</t>
  </si>
  <si>
    <t>PersonsW03000004</t>
  </si>
  <si>
    <t>PersonsW03000005</t>
  </si>
  <si>
    <t>PersonsW03000006</t>
  </si>
  <si>
    <t>PersonsW03000007</t>
  </si>
  <si>
    <t>PersonsW03000008</t>
  </si>
  <si>
    <t>PersonsW03000009</t>
  </si>
  <si>
    <t>PersonsW03000010</t>
  </si>
  <si>
    <t>PersonsW03000011</t>
  </si>
  <si>
    <t>PersonsW03000012</t>
  </si>
  <si>
    <t>PersonsW03000013</t>
  </si>
  <si>
    <t>PersonsW03000014</t>
  </si>
  <si>
    <t>PersonsW03000015</t>
  </si>
  <si>
    <t>PersonsW03000016</t>
  </si>
  <si>
    <t>PersonsW03000017</t>
  </si>
  <si>
    <t>PersonsW03000018</t>
  </si>
  <si>
    <t>PersonsW03000019</t>
  </si>
  <si>
    <t>PersonsW03000020</t>
  </si>
  <si>
    <t>PersonsW03000021</t>
  </si>
  <si>
    <t>PersonsW03000022</t>
  </si>
  <si>
    <t>PersonsW03000023</t>
  </si>
  <si>
    <t>PersonsW03000024</t>
  </si>
  <si>
    <t>PersonsW03000025</t>
  </si>
  <si>
    <t>PersonsW03000026</t>
  </si>
  <si>
    <t>PersonsW03000027</t>
  </si>
  <si>
    <t>PersonsW03000028</t>
  </si>
  <si>
    <t>PersonsW03000029</t>
  </si>
  <si>
    <t>PersonsW03000030</t>
  </si>
  <si>
    <t>PersonsW03000031</t>
  </si>
  <si>
    <t>PersonsW03000032</t>
  </si>
  <si>
    <t>PersonsW03000033</t>
  </si>
  <si>
    <t>PersonsW03000034</t>
  </si>
  <si>
    <t>PersonsW03000035</t>
  </si>
  <si>
    <t>PersonsW03000036</t>
  </si>
  <si>
    <t>PersonsW03000037</t>
  </si>
  <si>
    <t>PersonsW03000038</t>
  </si>
  <si>
    <t>PersonsW03000039</t>
  </si>
  <si>
    <t>PersonsW03000040</t>
  </si>
  <si>
    <t>PersonsW03000041</t>
  </si>
  <si>
    <t>PersonsW03000042</t>
  </si>
  <si>
    <t>PersonsW03000043</t>
  </si>
  <si>
    <t>PersonsW03000044</t>
  </si>
  <si>
    <t>PersonsW03000045</t>
  </si>
  <si>
    <t>PersonsW03000046</t>
  </si>
  <si>
    <t>PersonsW03000047</t>
  </si>
  <si>
    <t>PersonsW03000048</t>
  </si>
  <si>
    <t>PersonsW03000049</t>
  </si>
  <si>
    <t>PersonsW03000050</t>
  </si>
  <si>
    <t>PersonsW03000051</t>
  </si>
  <si>
    <t>PersonsW03000052</t>
  </si>
  <si>
    <t>PersonsW03000053</t>
  </si>
  <si>
    <t>PersonsW03000054</t>
  </si>
  <si>
    <t>PersonsW03000055</t>
  </si>
  <si>
    <t>PersonsW03000056</t>
  </si>
  <si>
    <t>PersonsW03000057</t>
  </si>
  <si>
    <t>PersonsW03000058</t>
  </si>
  <si>
    <t>PersonsW03000059</t>
  </si>
  <si>
    <t>PersonsW03000060</t>
  </si>
  <si>
    <t>PersonsW03000061</t>
  </si>
  <si>
    <t>PersonsW03000062</t>
  </si>
  <si>
    <t>PersonsW03000063</t>
  </si>
  <si>
    <t>PersonsW03000064</t>
  </si>
  <si>
    <t>PersonsW03000065</t>
  </si>
  <si>
    <t>PersonsW03000066</t>
  </si>
  <si>
    <t>PersonsW03000067</t>
  </si>
  <si>
    <t>PersonsW03000068</t>
  </si>
  <si>
    <t>PersonsW03000069</t>
  </si>
  <si>
    <t>PersonsW03000070</t>
  </si>
  <si>
    <t>PersonsW03000071</t>
  </si>
  <si>
    <t>PersonsW03000072</t>
  </si>
  <si>
    <t>PersonsW03000073</t>
  </si>
  <si>
    <t>PersonsW03000074</t>
  </si>
  <si>
    <t>PersonsW03000075</t>
  </si>
  <si>
    <t>PersonsW03000076</t>
  </si>
  <si>
    <t>PersonsW03000077</t>
  </si>
  <si>
    <t>PersonsW03000078</t>
  </si>
  <si>
    <t>PersonsW03000079</t>
  </si>
  <si>
    <t>PersonsW03000080</t>
  </si>
  <si>
    <t>PersonsW03000081</t>
  </si>
  <si>
    <t>PersonsW03000082</t>
  </si>
  <si>
    <t>PersonsW03000083</t>
  </si>
  <si>
    <t>PersonsW03000084</t>
  </si>
  <si>
    <t>PersonsW03000085</t>
  </si>
  <si>
    <t>PersonsW03000086</t>
  </si>
  <si>
    <t>PersonsW03000087</t>
  </si>
  <si>
    <t>PersonsW03000088</t>
  </si>
  <si>
    <t>PersonsW03000089</t>
  </si>
  <si>
    <t>PersonsW03000090</t>
  </si>
  <si>
    <t>PersonsW03000091</t>
  </si>
  <si>
    <t>PersonsW03000092</t>
  </si>
  <si>
    <t>PersonsW03000093</t>
  </si>
  <si>
    <t>PersonsW03000094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</si>
</sst>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_ ;\-#,##0\ "/>
  </numFmts>
  <fonts count="85">
    <font>
      <sz val="11"/>
      <color theme="1"/>
      <name val="Calibri"/>
      <family val="2"/>
      <scheme val="minor"/>
    </font>
    <font>
      <sz val="8"/>
      <color theme="1"/>
      <name val="Arial"/>
      <family val="2"/>
    </font>
    <font>
      <sz val="10"/>
      <color theme="1"/>
      <name val="Arial"/>
      <family val="2"/>
    </font>
    <font>
      <b/>
      <sz val="11"/>
      <color theme="1"/>
      <name val="Calibri"/>
      <family val="2"/>
      <scheme val="minor"/>
    </font>
    <font>
      <b/>
      <sz val="10"/>
      <color theme="0"/>
      <name val="Arial"/>
      <family val="2"/>
    </font>
    <font>
      <sz val="11"/>
      <color theme="1"/>
      <name val="Calibri"/>
      <family val="2"/>
      <scheme val="minor"/>
    </font>
    <font>
      <b/>
      <sz val="18"/>
      <color rgb="FF00B050"/>
      <name val="Arial"/>
      <family val="2"/>
    </font>
    <font>
      <sz val="11"/>
      <color theme="1"/>
      <name val="Arial"/>
      <family val="2"/>
    </font>
    <font>
      <b/>
      <sz val="11"/>
      <color theme="0"/>
      <name val="Arial"/>
      <family val="2"/>
    </font>
    <font>
      <b/>
      <sz val="18"/>
      <color theme="1"/>
      <name val="Arial"/>
      <family val="2"/>
    </font>
    <font>
      <sz val="12"/>
      <color theme="1"/>
      <name val="Arial"/>
      <family val="2"/>
    </font>
    <font>
      <b/>
      <sz val="11"/>
      <color theme="1"/>
      <name val="Arial"/>
      <family val="2"/>
    </font>
    <font>
      <b/>
      <sz val="18"/>
      <color rgb="FF00A246"/>
      <name val="Arial"/>
      <family val="2"/>
    </font>
    <font>
      <sz val="14"/>
      <color rgb="FF00A246"/>
      <name val="Arial"/>
      <family val="2"/>
    </font>
    <font>
      <sz val="9"/>
      <color theme="1"/>
      <name val="Arial"/>
      <family val="2"/>
    </font>
    <font>
      <b/>
      <sz val="9"/>
      <color theme="1"/>
      <name val="Arial"/>
      <family val="2"/>
    </font>
    <font>
      <sz val="9"/>
      <color theme="0"/>
      <name val="Arial"/>
      <family val="2"/>
    </font>
    <font>
      <sz val="10"/>
      <color theme="0"/>
      <name val="Arial"/>
      <family val="2"/>
    </font>
    <font>
      <u/>
      <sz val="11"/>
      <color theme="10"/>
      <name val="Calibri"/>
      <family val="2"/>
      <scheme val="minor"/>
    </font>
    <font>
      <b/>
      <sz val="12"/>
      <color theme="1"/>
      <name val="Arial"/>
      <family val="2"/>
    </font>
    <font>
      <b/>
      <sz val="12"/>
      <color rgb="FF00A246"/>
      <name val="Arial"/>
      <family val="2"/>
    </font>
    <font>
      <sz val="11"/>
      <color rgb="FFFF000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u/>
      <sz val="10.45"/>
      <color indexed="12"/>
      <name val="Arial"/>
      <family val="2"/>
    </font>
    <font>
      <u/>
      <sz val="12"/>
      <color indexed="12"/>
      <name val="Arial"/>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1"/>
      <color theme="0"/>
      <name val="Calibri"/>
      <family val="2"/>
      <scheme val="minor"/>
    </font>
    <font>
      <sz val="11"/>
      <color theme="0"/>
      <name val="Calibri"/>
      <family val="2"/>
      <scheme val="minor"/>
    </font>
    <font>
      <sz val="11"/>
      <color theme="0"/>
      <name val="Arial"/>
      <family val="2"/>
    </font>
    <font>
      <b/>
      <sz val="18"/>
      <color theme="0"/>
      <name val="Calibri"/>
      <family val="2"/>
      <scheme val="minor"/>
    </font>
    <font>
      <sz val="18"/>
      <color theme="0"/>
      <name val="Calibri"/>
      <family val="2"/>
      <scheme val="minor"/>
    </font>
    <font>
      <sz val="35"/>
      <color rgb="FF00A246"/>
      <name val="Arial"/>
      <family val="2"/>
    </font>
    <font>
      <sz val="45"/>
      <color theme="0"/>
      <name val="Calibri"/>
      <family val="2"/>
      <scheme val="minor"/>
    </font>
    <font>
      <sz val="42"/>
      <color rgb="FF00A551"/>
      <name val="Calibri"/>
      <family val="2"/>
      <scheme val="minor"/>
    </font>
    <font>
      <b/>
      <sz val="23"/>
      <color theme="0"/>
      <name val="Calibri"/>
      <family val="2"/>
      <scheme val="minor"/>
    </font>
    <font>
      <sz val="16"/>
      <color theme="0"/>
      <name val="Calibri"/>
      <family val="2"/>
      <scheme val="minor"/>
    </font>
    <font>
      <i/>
      <sz val="11"/>
      <color rgb="FFFF0000"/>
      <name val="Calibri"/>
      <family val="2"/>
      <scheme val="minor"/>
    </font>
    <font>
      <b/>
      <sz val="9"/>
      <color theme="0"/>
      <name val="Arial"/>
      <family val="2"/>
    </font>
    <font>
      <b/>
      <u/>
      <sz val="12"/>
      <color theme="0"/>
      <name val="Calibri"/>
      <family val="2"/>
      <scheme val="minor"/>
    </font>
    <font>
      <sz val="10"/>
      <color theme="0"/>
      <name val="Calibri"/>
      <family val="2"/>
      <scheme val="minor"/>
    </font>
    <font>
      <sz val="11"/>
      <color theme="0" tint="-0.249977111117893"/>
      <name val="Calibri"/>
      <family val="2"/>
      <scheme val="minor"/>
    </font>
    <font>
      <b/>
      <sz val="10"/>
      <color theme="0" tint="-0.249977111117893"/>
      <name val="Arial"/>
      <family val="2"/>
    </font>
    <font>
      <b/>
      <sz val="11"/>
      <color theme="0" tint="-0.249977111117893"/>
      <name val="Calibri"/>
      <family val="2"/>
      <scheme val="minor"/>
    </font>
    <font>
      <b/>
      <sz val="12"/>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4"/>
      <color rgb="FF00A246"/>
      <name val="Arial"/>
      <family val="2"/>
    </font>
    <font>
      <u/>
      <sz val="12"/>
      <color theme="10"/>
      <name val="Calibri"/>
      <family val="2"/>
      <scheme val="minor"/>
    </font>
    <font>
      <u/>
      <sz val="11"/>
      <color theme="0"/>
      <name val="Calibri"/>
      <family val="2"/>
      <scheme val="minor"/>
    </font>
    <font>
      <sz val="11"/>
      <name val="Arial"/>
      <family val="2"/>
    </font>
    <font>
      <sz val="11"/>
      <name val="Calibri"/>
      <family val="2"/>
      <scheme val="minor"/>
    </font>
    <font>
      <b/>
      <sz val="11"/>
      <color rgb="FF00A246"/>
      <name val="Arial"/>
      <family val="2"/>
    </font>
    <font>
      <i/>
      <u/>
      <sz val="11"/>
      <color theme="0"/>
      <name val="Calibri"/>
      <family val="2"/>
      <scheme val="minor"/>
    </font>
    <font>
      <vertAlign val="superscript"/>
      <sz val="6"/>
      <color theme="0"/>
      <name val="Arial"/>
      <family val="2"/>
    </font>
    <font>
      <sz val="6"/>
      <color theme="0"/>
      <name val="Arial"/>
      <family val="2"/>
    </font>
    <font>
      <u/>
      <sz val="11"/>
      <color theme="1"/>
      <name val="Calibri"/>
      <family val="2"/>
      <scheme val="minor"/>
    </font>
  </fonts>
  <fills count="56">
    <fill>
      <patternFill patternType="none"/>
    </fill>
    <fill>
      <patternFill patternType="gray125"/>
    </fill>
    <fill>
      <patternFill patternType="solid">
        <fgColor rgb="FFBFBDAF"/>
        <bgColor indexed="64"/>
      </patternFill>
    </fill>
    <fill>
      <patternFill patternType="solid">
        <fgColor theme="0"/>
        <bgColor indexed="64"/>
      </patternFill>
    </fill>
    <fill>
      <patternFill patternType="solid">
        <fgColor theme="1"/>
        <bgColor indexed="64"/>
      </patternFill>
    </fill>
    <fill>
      <patternFill patternType="solid">
        <fgColor rgb="FF00A246"/>
        <bgColor indexed="64"/>
      </patternFill>
    </fill>
    <fill>
      <patternFill patternType="solid">
        <fgColor rgb="FFAECFC5"/>
        <bgColor indexed="64"/>
      </patternFill>
    </fill>
    <fill>
      <patternFill patternType="solid">
        <fgColor rgb="FFD2E4DE"/>
        <bgColor indexed="64"/>
      </patternFill>
    </fill>
    <fill>
      <patternFill patternType="solid">
        <fgColor rgb="FFFFFFCC"/>
      </patternFill>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theme="0" tint="-0.249977111117893"/>
        <bgColor indexed="64"/>
      </patternFill>
    </fill>
    <fill>
      <patternFill patternType="solid">
        <fgColor rgb="FF00A551"/>
        <bgColor indexed="64"/>
      </patternFill>
    </fill>
    <fill>
      <patternFill patternType="solid">
        <fgColor theme="0" tint="-4.9989318521683403E-2"/>
        <bgColor indexed="64"/>
      </patternFill>
    </fill>
    <fill>
      <patternFill patternType="solid">
        <fgColor rgb="FF005C4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style="medium">
        <color rgb="FF009E49"/>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top/>
      <bottom style="medium">
        <color theme="0" tint="-4.9989318521683403E-2"/>
      </bottom>
      <diagonal/>
    </border>
    <border>
      <left/>
      <right/>
      <top/>
      <bottom style="medium">
        <color theme="0" tint="-4.9989318521683403E-2"/>
      </bottom>
      <diagonal/>
    </border>
    <border>
      <left style="thin">
        <color theme="0"/>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theme="0"/>
      </top>
      <bottom style="thin">
        <color theme="0"/>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right style="thick">
        <color theme="0" tint="-4.9989318521683403E-2"/>
      </right>
      <top style="thick">
        <color theme="0" tint="-4.9989318521683403E-2"/>
      </top>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left>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s>
  <cellStyleXfs count="97">
    <xf numFmtId="0" fontId="0"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18" fillId="0" borderId="0" applyNumberFormat="0" applyFill="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10"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9"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19" borderId="17" applyNumberFormat="0" applyAlignment="0" applyProtection="0"/>
    <xf numFmtId="0" fontId="27" fillId="20" borderId="18" applyNumberFormat="0" applyAlignment="0" applyProtection="0"/>
    <xf numFmtId="0" fontId="28" fillId="0" borderId="0" applyNumberFormat="0" applyFill="0" applyBorder="0" applyAlignment="0" applyProtection="0"/>
    <xf numFmtId="0" fontId="29" fillId="21" borderId="0" applyNumberFormat="0" applyBorder="0" applyAlignment="0" applyProtection="0"/>
    <xf numFmtId="0" fontId="30" fillId="0" borderId="19" applyNumberFormat="0" applyFill="0" applyAlignment="0" applyProtection="0"/>
    <xf numFmtId="0" fontId="31" fillId="0" borderId="20" applyNumberFormat="0" applyFill="0" applyAlignment="0" applyProtection="0"/>
    <xf numFmtId="0" fontId="32" fillId="0" borderId="21"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10" borderId="17" applyNumberFormat="0" applyAlignment="0" applyProtection="0"/>
    <xf numFmtId="0" fontId="38" fillId="0" borderId="22" applyNumberFormat="0" applyFill="0" applyAlignment="0" applyProtection="0"/>
    <xf numFmtId="0" fontId="39" fillId="10" borderId="0" applyNumberFormat="0" applyBorder="0" applyAlignment="0" applyProtection="0"/>
    <xf numFmtId="0" fontId="40" fillId="0" borderId="0"/>
    <xf numFmtId="0" fontId="22" fillId="0" borderId="0"/>
    <xf numFmtId="0" fontId="40" fillId="0" borderId="0"/>
    <xf numFmtId="0" fontId="5" fillId="0" borderId="0"/>
    <xf numFmtId="0" fontId="5" fillId="8" borderId="16" applyNumberFormat="0" applyFont="0" applyAlignment="0" applyProtection="0"/>
    <xf numFmtId="0" fontId="22" fillId="11" borderId="23" applyNumberFormat="0" applyFont="0" applyAlignment="0" applyProtection="0"/>
    <xf numFmtId="0" fontId="41" fillId="19" borderId="24" applyNumberFormat="0" applyAlignment="0" applyProtection="0"/>
    <xf numFmtId="9" fontId="22" fillId="0" borderId="0" applyFont="0" applyFill="0" applyBorder="0" applyAlignment="0" applyProtection="0"/>
    <xf numFmtId="0" fontId="42" fillId="0" borderId="0" applyNumberFormat="0" applyFill="0" applyBorder="0" applyAlignment="0" applyProtection="0"/>
    <xf numFmtId="0" fontId="43" fillId="0" borderId="25" applyNumberFormat="0" applyFill="0" applyAlignment="0" applyProtection="0"/>
    <xf numFmtId="0" fontId="44" fillId="0" borderId="0" applyNumberFormat="0" applyFill="0" applyBorder="0" applyAlignment="0" applyProtection="0"/>
    <xf numFmtId="0" fontId="63" fillId="0" borderId="0" applyNumberFormat="0" applyFill="0" applyBorder="0" applyAlignment="0" applyProtection="0"/>
    <xf numFmtId="0" fontId="64" fillId="0" borderId="39" applyNumberFormat="0" applyFill="0" applyAlignment="0" applyProtection="0"/>
    <xf numFmtId="0" fontId="65" fillId="0" borderId="40" applyNumberFormat="0" applyFill="0" applyAlignment="0" applyProtection="0"/>
    <xf numFmtId="0" fontId="66" fillId="0" borderId="41" applyNumberFormat="0" applyFill="0" applyAlignment="0" applyProtection="0"/>
    <xf numFmtId="0" fontId="66" fillId="0" borderId="0" applyNumberFormat="0" applyFill="0" applyBorder="0" applyAlignment="0" applyProtection="0"/>
    <xf numFmtId="0" fontId="67" fillId="26" borderId="0" applyNumberFormat="0" applyBorder="0" applyAlignment="0" applyProtection="0"/>
    <xf numFmtId="0" fontId="68" fillId="27" borderId="0" applyNumberFormat="0" applyBorder="0" applyAlignment="0" applyProtection="0"/>
    <xf numFmtId="0" fontId="69" fillId="28" borderId="0" applyNumberFormat="0" applyBorder="0" applyAlignment="0" applyProtection="0"/>
    <xf numFmtId="0" fontId="70" fillId="29" borderId="42" applyNumberFormat="0" applyAlignment="0" applyProtection="0"/>
    <xf numFmtId="0" fontId="71" fillId="30" borderId="43" applyNumberFormat="0" applyAlignment="0" applyProtection="0"/>
    <xf numFmtId="0" fontId="72" fillId="30" borderId="42" applyNumberFormat="0" applyAlignment="0" applyProtection="0"/>
    <xf numFmtId="0" fontId="73" fillId="0" borderId="44" applyNumberFormat="0" applyFill="0" applyAlignment="0" applyProtection="0"/>
    <xf numFmtId="0" fontId="45" fillId="31" borderId="45" applyNumberFormat="0" applyAlignment="0" applyProtection="0"/>
    <xf numFmtId="0" fontId="21" fillId="0" borderId="0" applyNumberFormat="0" applyFill="0" applyBorder="0" applyAlignment="0" applyProtection="0"/>
    <xf numFmtId="0" fontId="5" fillId="8" borderId="16" applyNumberFormat="0" applyFont="0" applyAlignment="0" applyProtection="0"/>
    <xf numFmtId="0" fontId="74" fillId="0" borderId="0" applyNumberFormat="0" applyFill="0" applyBorder="0" applyAlignment="0" applyProtection="0"/>
    <xf numFmtId="0" fontId="3" fillId="0" borderId="46" applyNumberFormat="0" applyFill="0" applyAlignment="0" applyProtection="0"/>
    <xf numFmtId="0" fontId="46"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46" fillId="43" borderId="0" applyNumberFormat="0" applyBorder="0" applyAlignment="0" applyProtection="0"/>
    <xf numFmtId="0" fontId="46" fillId="44"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46" fillId="47" borderId="0" applyNumberFormat="0" applyBorder="0" applyAlignment="0" applyProtection="0"/>
    <xf numFmtId="0" fontId="46" fillId="48"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46" fillId="55" borderId="0" applyNumberFormat="0" applyBorder="0" applyAlignment="0" applyProtection="0"/>
  </cellStyleXfs>
  <cellXfs count="175">
    <xf numFmtId="0" fontId="0" fillId="0" borderId="0" xfId="0"/>
    <xf numFmtId="0" fontId="9" fillId="3" borderId="0" xfId="0" applyFont="1" applyFill="1" applyAlignment="1">
      <alignment vertical="center"/>
    </xf>
    <xf numFmtId="0" fontId="7" fillId="3" borderId="0" xfId="0" applyFont="1" applyFill="1" applyAlignment="1">
      <alignment vertical="center"/>
    </xf>
    <xf numFmtId="0" fontId="12" fillId="3"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13" fillId="3" borderId="0" xfId="0" applyFont="1" applyFill="1" applyAlignment="1">
      <alignment vertical="center"/>
    </xf>
    <xf numFmtId="0" fontId="11" fillId="2" borderId="0" xfId="0" applyFont="1" applyFill="1" applyAlignment="1">
      <alignment vertical="center"/>
    </xf>
    <xf numFmtId="0" fontId="2" fillId="2" borderId="0" xfId="0" applyFont="1" applyFill="1" applyAlignment="1">
      <alignment vertical="center"/>
    </xf>
    <xf numFmtId="0" fontId="14" fillId="2" borderId="0" xfId="0" applyFont="1" applyFill="1" applyAlignment="1">
      <alignment vertical="center"/>
    </xf>
    <xf numFmtId="0" fontId="2" fillId="2" borderId="0" xfId="0" applyFont="1" applyFill="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1" fillId="3" borderId="0" xfId="0" applyFont="1" applyFill="1" applyAlignment="1">
      <alignment vertical="center"/>
    </xf>
    <xf numFmtId="0" fontId="4" fillId="5" borderId="0" xfId="0" applyFont="1" applyFill="1" applyAlignment="1">
      <alignment horizontal="center" vertical="center" wrapText="1"/>
    </xf>
    <xf numFmtId="49" fontId="4" fillId="5" borderId="5" xfId="1" applyNumberFormat="1" applyFont="1" applyFill="1" applyBorder="1" applyAlignment="1">
      <alignment vertical="center" wrapText="1"/>
    </xf>
    <xf numFmtId="49" fontId="4" fillId="5" borderId="6" xfId="1" applyNumberFormat="1" applyFont="1" applyFill="1" applyBorder="1" applyAlignment="1">
      <alignment vertical="center" wrapText="1"/>
    </xf>
    <xf numFmtId="0" fontId="1" fillId="2" borderId="0" xfId="0" applyFont="1" applyFill="1" applyAlignment="1">
      <alignment vertical="center"/>
    </xf>
    <xf numFmtId="0" fontId="1" fillId="2" borderId="0" xfId="1" applyFill="1" applyAlignment="1">
      <alignment vertical="center"/>
    </xf>
    <xf numFmtId="0" fontId="2" fillId="2" borderId="0" xfId="1" applyFont="1" applyFill="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10" fillId="2" borderId="0" xfId="1" applyFont="1" applyFill="1" applyAlignment="1">
      <alignment vertical="center"/>
    </xf>
    <xf numFmtId="0" fontId="13" fillId="2" borderId="0" xfId="0" applyFont="1" applyFill="1" applyAlignment="1">
      <alignment vertical="center"/>
    </xf>
    <xf numFmtId="0" fontId="1" fillId="3" borderId="1" xfId="1" applyFill="1" applyBorder="1" applyAlignment="1">
      <alignment vertical="center" wrapText="1"/>
    </xf>
    <xf numFmtId="0" fontId="1" fillId="3" borderId="1" xfId="1" applyFill="1" applyBorder="1" applyAlignment="1">
      <alignment vertical="center"/>
    </xf>
    <xf numFmtId="0" fontId="1" fillId="3" borderId="2" xfId="1" applyFill="1" applyBorder="1" applyAlignment="1">
      <alignment vertical="center" wrapText="1"/>
    </xf>
    <xf numFmtId="0" fontId="19" fillId="2" borderId="0" xfId="1" applyFont="1" applyFill="1" applyAlignment="1">
      <alignment vertical="center"/>
    </xf>
    <xf numFmtId="0" fontId="4" fillId="4" borderId="11" xfId="1" applyFont="1" applyFill="1" applyBorder="1" applyAlignment="1">
      <alignment vertical="center"/>
    </xf>
    <xf numFmtId="0" fontId="17" fillId="4" borderId="11" xfId="0" applyFont="1" applyFill="1" applyBorder="1" applyAlignment="1">
      <alignment vertical="center"/>
    </xf>
    <xf numFmtId="0" fontId="7" fillId="2" borderId="0" xfId="0" applyFont="1" applyFill="1"/>
    <xf numFmtId="0" fontId="7" fillId="2" borderId="0" xfId="0" applyFont="1" applyFill="1" applyAlignment="1">
      <alignment horizontal="center"/>
    </xf>
    <xf numFmtId="0" fontId="11" fillId="2" borderId="0" xfId="0" applyFont="1" applyFill="1" applyAlignment="1">
      <alignment horizontal="center"/>
    </xf>
    <xf numFmtId="0" fontId="14" fillId="2" borderId="0" xfId="0" applyFont="1" applyFill="1"/>
    <xf numFmtId="0" fontId="14" fillId="2" borderId="0" xfId="0" applyFont="1" applyFill="1" applyAlignment="1">
      <alignment horizontal="center"/>
    </xf>
    <xf numFmtId="0" fontId="14" fillId="2" borderId="12" xfId="0" applyFont="1" applyFill="1" applyBorder="1" applyAlignment="1">
      <alignment horizontal="center"/>
    </xf>
    <xf numFmtId="0" fontId="8" fillId="4" borderId="12" xfId="0" applyFont="1" applyFill="1" applyBorder="1" applyAlignment="1">
      <alignment horizontal="center"/>
    </xf>
    <xf numFmtId="0" fontId="16" fillId="4" borderId="12" xfId="0" applyFont="1" applyFill="1" applyBorder="1" applyAlignment="1">
      <alignment horizontal="center"/>
    </xf>
    <xf numFmtId="0" fontId="20" fillId="2" borderId="0" xfId="0" applyFont="1" applyFill="1"/>
    <xf numFmtId="0" fontId="16" fillId="4" borderId="13" xfId="0" applyFont="1" applyFill="1" applyBorder="1" applyAlignment="1">
      <alignment horizontal="center"/>
    </xf>
    <xf numFmtId="0" fontId="8" fillId="2" borderId="0" xfId="0" applyFont="1" applyFill="1" applyAlignment="1">
      <alignment vertical="center"/>
    </xf>
    <xf numFmtId="0" fontId="1" fillId="3" borderId="14" xfId="1" applyFill="1" applyBorder="1" applyAlignment="1">
      <alignment vertical="center"/>
    </xf>
    <xf numFmtId="0" fontId="0" fillId="2" borderId="0" xfId="0" applyFill="1"/>
    <xf numFmtId="0" fontId="3" fillId="2" borderId="0" xfId="0" applyFont="1" applyFill="1"/>
    <xf numFmtId="0" fontId="3" fillId="2" borderId="0" xfId="0" applyFont="1" applyFill="1" applyAlignment="1">
      <alignment horizontal="center"/>
    </xf>
    <xf numFmtId="0" fontId="0" fillId="2" borderId="15" xfId="0" applyFill="1" applyBorder="1"/>
    <xf numFmtId="0" fontId="0" fillId="2" borderId="1" xfId="0" applyFill="1" applyBorder="1"/>
    <xf numFmtId="49" fontId="0" fillId="2" borderId="0" xfId="0" applyNumberFormat="1" applyFill="1"/>
    <xf numFmtId="49" fontId="3" fillId="2" borderId="0" xfId="0" applyNumberFormat="1" applyFont="1" applyFill="1"/>
    <xf numFmtId="49" fontId="0" fillId="2" borderId="1" xfId="0" applyNumberFormat="1" applyFill="1" applyBorder="1"/>
    <xf numFmtId="164" fontId="0" fillId="2" borderId="1" xfId="2" applyNumberFormat="1" applyFont="1" applyFill="1" applyBorder="1"/>
    <xf numFmtId="164" fontId="0" fillId="2" borderId="0" xfId="2" applyNumberFormat="1" applyFont="1" applyFill="1" applyBorder="1"/>
    <xf numFmtId="164" fontId="0" fillId="2" borderId="0" xfId="0" applyNumberFormat="1" applyFill="1"/>
    <xf numFmtId="0" fontId="0" fillId="2" borderId="0" xfId="0" applyFill="1" applyAlignment="1">
      <alignment horizontal="center"/>
    </xf>
    <xf numFmtId="2" fontId="0" fillId="2" borderId="0" xfId="0" applyNumberFormat="1" applyFill="1" applyAlignment="1">
      <alignment horizontal="center"/>
    </xf>
    <xf numFmtId="0" fontId="21" fillId="2" borderId="0" xfId="0" applyFont="1" applyFill="1"/>
    <xf numFmtId="0" fontId="14" fillId="2" borderId="0" xfId="0" applyFont="1" applyFill="1" applyAlignment="1">
      <alignment horizontal="center" vertical="center"/>
    </xf>
    <xf numFmtId="49" fontId="4" fillId="5" borderId="26" xfId="1" applyNumberFormat="1" applyFont="1" applyFill="1" applyBorder="1" applyAlignment="1">
      <alignment vertical="center" wrapText="1"/>
    </xf>
    <xf numFmtId="0" fontId="0" fillId="22" borderId="0" xfId="0" applyFill="1"/>
    <xf numFmtId="166" fontId="14" fillId="6" borderId="7" xfId="2" applyNumberFormat="1" applyFont="1" applyFill="1" applyBorder="1" applyAlignment="1">
      <alignment horizontal="center"/>
    </xf>
    <xf numFmtId="166" fontId="14" fillId="6" borderId="8" xfId="2" applyNumberFormat="1" applyFont="1" applyFill="1" applyBorder="1" applyAlignment="1">
      <alignment horizontal="center"/>
    </xf>
    <xf numFmtId="166" fontId="15" fillId="6" borderId="8" xfId="2" applyNumberFormat="1" applyFont="1" applyFill="1" applyBorder="1" applyAlignment="1">
      <alignment horizontal="center"/>
    </xf>
    <xf numFmtId="165" fontId="14" fillId="7" borderId="9" xfId="3" applyNumberFormat="1" applyFont="1" applyFill="1" applyBorder="1" applyAlignment="1">
      <alignment horizontal="center"/>
    </xf>
    <xf numFmtId="165" fontId="14" fillId="7" borderId="10" xfId="3" applyNumberFormat="1" applyFont="1" applyFill="1" applyBorder="1" applyAlignment="1">
      <alignment horizontal="center"/>
    </xf>
    <xf numFmtId="165" fontId="15" fillId="7" borderId="10" xfId="3" applyNumberFormat="1" applyFont="1" applyFill="1" applyBorder="1" applyAlignment="1">
      <alignment horizontal="center"/>
    </xf>
    <xf numFmtId="9" fontId="14" fillId="6" borderId="7" xfId="3" applyFont="1" applyFill="1" applyBorder="1" applyAlignment="1">
      <alignment horizontal="center" vertical="center"/>
    </xf>
    <xf numFmtId="9" fontId="14" fillId="6" borderId="8" xfId="3" applyFont="1" applyFill="1" applyBorder="1" applyAlignment="1">
      <alignment horizontal="center" vertical="center"/>
    </xf>
    <xf numFmtId="9" fontId="15" fillId="6" borderId="8" xfId="3" applyFont="1" applyFill="1" applyBorder="1" applyAlignment="1">
      <alignment horizontal="center" vertical="center"/>
    </xf>
    <xf numFmtId="9" fontId="14" fillId="7" borderId="9" xfId="3" applyFont="1" applyFill="1" applyBorder="1" applyAlignment="1">
      <alignment horizontal="center" vertical="center"/>
    </xf>
    <xf numFmtId="9" fontId="14" fillId="7" borderId="10" xfId="3" applyFont="1" applyFill="1" applyBorder="1" applyAlignment="1">
      <alignment horizontal="center" vertical="center"/>
    </xf>
    <xf numFmtId="9" fontId="15" fillId="7" borderId="10" xfId="3" applyFont="1" applyFill="1" applyBorder="1" applyAlignment="1">
      <alignment horizontal="center" vertical="center"/>
    </xf>
    <xf numFmtId="9" fontId="14" fillId="6" borderId="9" xfId="3" applyFont="1" applyFill="1" applyBorder="1" applyAlignment="1">
      <alignment horizontal="center" vertical="center"/>
    </xf>
    <xf numFmtId="9" fontId="14" fillId="6" borderId="10" xfId="3" applyFont="1" applyFill="1" applyBorder="1" applyAlignment="1">
      <alignment horizontal="center" vertical="center"/>
    </xf>
    <xf numFmtId="9" fontId="15" fillId="6" borderId="10" xfId="3" applyFont="1" applyFill="1" applyBorder="1" applyAlignment="1">
      <alignment horizontal="center" vertical="center"/>
    </xf>
    <xf numFmtId="165" fontId="14" fillId="6" borderId="7" xfId="3" applyNumberFormat="1" applyFont="1" applyFill="1" applyBorder="1" applyAlignment="1">
      <alignment horizontal="center" vertical="center"/>
    </xf>
    <xf numFmtId="165" fontId="14" fillId="6" borderId="8" xfId="3" applyNumberFormat="1" applyFont="1" applyFill="1" applyBorder="1" applyAlignment="1">
      <alignment horizontal="center" vertical="center"/>
    </xf>
    <xf numFmtId="165" fontId="15" fillId="6" borderId="8" xfId="3" applyNumberFormat="1" applyFont="1" applyFill="1" applyBorder="1" applyAlignment="1">
      <alignment horizontal="center" vertical="center"/>
    </xf>
    <xf numFmtId="165" fontId="14" fillId="7" borderId="9" xfId="3" applyNumberFormat="1" applyFont="1" applyFill="1" applyBorder="1" applyAlignment="1">
      <alignment horizontal="center" vertical="center"/>
    </xf>
    <xf numFmtId="165" fontId="14" fillId="7" borderId="10" xfId="3" applyNumberFormat="1" applyFont="1" applyFill="1" applyBorder="1" applyAlignment="1">
      <alignment horizontal="center" vertical="center"/>
    </xf>
    <xf numFmtId="165" fontId="15" fillId="7" borderId="10" xfId="3" applyNumberFormat="1" applyFont="1" applyFill="1" applyBorder="1" applyAlignment="1">
      <alignment horizontal="center" vertical="center"/>
    </xf>
    <xf numFmtId="165" fontId="14" fillId="6" borderId="9" xfId="3" applyNumberFormat="1" applyFont="1" applyFill="1" applyBorder="1" applyAlignment="1">
      <alignment horizontal="center" vertical="center"/>
    </xf>
    <xf numFmtId="165" fontId="14" fillId="6" borderId="10" xfId="3" applyNumberFormat="1" applyFont="1" applyFill="1" applyBorder="1" applyAlignment="1">
      <alignment horizontal="center" vertical="center"/>
    </xf>
    <xf numFmtId="165" fontId="15" fillId="6" borderId="10" xfId="3" applyNumberFormat="1" applyFont="1" applyFill="1" applyBorder="1" applyAlignment="1">
      <alignment horizontal="center" vertical="center"/>
    </xf>
    <xf numFmtId="3" fontId="14" fillId="6" borderId="7" xfId="3" applyNumberFormat="1" applyFont="1" applyFill="1" applyBorder="1" applyAlignment="1">
      <alignment horizontal="center" vertical="center"/>
    </xf>
    <xf numFmtId="3" fontId="14" fillId="6" borderId="8" xfId="3" applyNumberFormat="1" applyFont="1" applyFill="1" applyBorder="1" applyAlignment="1">
      <alignment horizontal="center" vertical="center"/>
    </xf>
    <xf numFmtId="3" fontId="15" fillId="6" borderId="8" xfId="3" applyNumberFormat="1" applyFont="1" applyFill="1" applyBorder="1" applyAlignment="1">
      <alignment horizontal="center" vertical="center"/>
    </xf>
    <xf numFmtId="3" fontId="14" fillId="7" borderId="9" xfId="3" applyNumberFormat="1" applyFont="1" applyFill="1" applyBorder="1" applyAlignment="1">
      <alignment horizontal="center" vertical="center"/>
    </xf>
    <xf numFmtId="3" fontId="14" fillId="7" borderId="10" xfId="3" applyNumberFormat="1" applyFont="1" applyFill="1" applyBorder="1" applyAlignment="1">
      <alignment horizontal="center" vertical="center"/>
    </xf>
    <xf numFmtId="3" fontId="15" fillId="7" borderId="10" xfId="3" applyNumberFormat="1" applyFont="1" applyFill="1" applyBorder="1" applyAlignment="1">
      <alignment horizontal="center" vertical="center"/>
    </xf>
    <xf numFmtId="3" fontId="14" fillId="6" borderId="9" xfId="3" applyNumberFormat="1" applyFont="1" applyFill="1" applyBorder="1" applyAlignment="1">
      <alignment horizontal="center" vertical="center"/>
    </xf>
    <xf numFmtId="3" fontId="14" fillId="6" borderId="10" xfId="3" applyNumberFormat="1" applyFont="1" applyFill="1" applyBorder="1" applyAlignment="1">
      <alignment horizontal="center" vertical="center"/>
    </xf>
    <xf numFmtId="3" fontId="15" fillId="6" borderId="10" xfId="3" applyNumberFormat="1" applyFont="1" applyFill="1" applyBorder="1" applyAlignment="1">
      <alignment horizontal="center" vertical="center"/>
    </xf>
    <xf numFmtId="165" fontId="7" fillId="2" borderId="0" xfId="0" applyNumberFormat="1" applyFont="1" applyFill="1" applyAlignment="1">
      <alignment vertical="center"/>
    </xf>
    <xf numFmtId="165" fontId="14" fillId="2" borderId="0" xfId="0" applyNumberFormat="1" applyFont="1" applyFill="1" applyAlignment="1">
      <alignment horizontal="center" vertical="center"/>
    </xf>
    <xf numFmtId="1" fontId="14" fillId="2" borderId="0" xfId="0" applyNumberFormat="1" applyFont="1" applyFill="1" applyAlignment="1">
      <alignment vertical="center"/>
    </xf>
    <xf numFmtId="0" fontId="47" fillId="2" borderId="0" xfId="0" applyFont="1" applyFill="1" applyAlignment="1">
      <alignment vertical="center"/>
    </xf>
    <xf numFmtId="0" fontId="46" fillId="2" borderId="0" xfId="0" applyFont="1" applyFill="1"/>
    <xf numFmtId="0" fontId="3" fillId="3" borderId="0" xfId="0" applyFont="1" applyFill="1"/>
    <xf numFmtId="0" fontId="0" fillId="3" borderId="0" xfId="0" applyFill="1"/>
    <xf numFmtId="0" fontId="46" fillId="3" borderId="0" xfId="0" applyFont="1" applyFill="1"/>
    <xf numFmtId="0" fontId="45" fillId="2" borderId="0" xfId="0" applyFont="1" applyFill="1"/>
    <xf numFmtId="0" fontId="21" fillId="2" borderId="0" xfId="0" applyFont="1" applyFill="1" applyAlignment="1">
      <alignment horizontal="right" vertical="top"/>
    </xf>
    <xf numFmtId="0" fontId="46" fillId="2" borderId="0" xfId="3" applyNumberFormat="1" applyFont="1" applyFill="1" applyAlignment="1">
      <alignment vertical="top"/>
    </xf>
    <xf numFmtId="0" fontId="46" fillId="23" borderId="0" xfId="0" applyFont="1" applyFill="1" applyAlignment="1">
      <alignment vertical="center"/>
    </xf>
    <xf numFmtId="0" fontId="0" fillId="23" borderId="0" xfId="0" applyFill="1" applyAlignment="1">
      <alignment vertical="center"/>
    </xf>
    <xf numFmtId="0" fontId="0" fillId="2" borderId="0" xfId="0" applyFill="1" applyAlignment="1">
      <alignment vertical="center"/>
    </xf>
    <xf numFmtId="0" fontId="46" fillId="2" borderId="0" xfId="0" applyFont="1" applyFill="1" applyAlignment="1">
      <alignment vertical="center"/>
    </xf>
    <xf numFmtId="0" fontId="49" fillId="5" borderId="0" xfId="0" applyFont="1" applyFill="1" applyAlignment="1">
      <alignment vertical="center"/>
    </xf>
    <xf numFmtId="0" fontId="46" fillId="5" borderId="0" xfId="0" applyFont="1" applyFill="1" applyAlignment="1">
      <alignment vertical="center"/>
    </xf>
    <xf numFmtId="3" fontId="50" fillId="24" borderId="0" xfId="0" applyNumberFormat="1" applyFont="1" applyFill="1" applyAlignment="1">
      <alignment horizontal="center" vertical="center"/>
    </xf>
    <xf numFmtId="0" fontId="0" fillId="5" borderId="0" xfId="0" applyFill="1" applyAlignment="1">
      <alignment vertical="center"/>
    </xf>
    <xf numFmtId="0" fontId="51" fillId="23" borderId="0" xfId="0" applyFont="1" applyFill="1" applyAlignment="1">
      <alignment vertical="center"/>
    </xf>
    <xf numFmtId="0" fontId="52" fillId="5" borderId="0" xfId="0" applyFont="1" applyFill="1" applyAlignment="1">
      <alignment horizontal="center" vertical="center"/>
    </xf>
    <xf numFmtId="0" fontId="53" fillId="23" borderId="0" xfId="0" applyFont="1" applyFill="1" applyAlignment="1">
      <alignment vertical="center" wrapText="1"/>
    </xf>
    <xf numFmtId="0" fontId="54" fillId="5" borderId="0" xfId="0" applyFont="1" applyFill="1" applyAlignment="1">
      <alignment vertical="center"/>
    </xf>
    <xf numFmtId="0" fontId="49" fillId="5" borderId="0" xfId="0" applyFont="1" applyFill="1"/>
    <xf numFmtId="0" fontId="8" fillId="4" borderId="0" xfId="0" applyFont="1" applyFill="1" applyAlignment="1">
      <alignment horizontal="center"/>
    </xf>
    <xf numFmtId="49" fontId="4" fillId="5" borderId="5" xfId="1" applyNumberFormat="1" applyFont="1" applyFill="1" applyBorder="1" applyAlignment="1">
      <alignment horizontal="center" vertical="center" wrapText="1"/>
    </xf>
    <xf numFmtId="49" fontId="4" fillId="5" borderId="6" xfId="1" applyNumberFormat="1" applyFont="1" applyFill="1" applyBorder="1" applyAlignment="1">
      <alignment horizontal="center" vertical="center" wrapText="1"/>
    </xf>
    <xf numFmtId="0" fontId="16" fillId="4" borderId="0" xfId="0" applyFont="1" applyFill="1" applyAlignment="1">
      <alignment horizontal="center"/>
    </xf>
    <xf numFmtId="0" fontId="55" fillId="2" borderId="0" xfId="0" applyFont="1" applyFill="1" applyAlignment="1">
      <alignment vertical="top"/>
    </xf>
    <xf numFmtId="0" fontId="8" fillId="2" borderId="28" xfId="0" applyFont="1" applyFill="1" applyBorder="1" applyAlignment="1">
      <alignment vertical="center"/>
    </xf>
    <xf numFmtId="0" fontId="11" fillId="2" borderId="31" xfId="0" applyFont="1" applyFill="1" applyBorder="1" applyAlignment="1">
      <alignment vertical="center"/>
    </xf>
    <xf numFmtId="0" fontId="7" fillId="2" borderId="33" xfId="0" applyFont="1" applyFill="1" applyBorder="1" applyAlignment="1">
      <alignment vertical="center"/>
    </xf>
    <xf numFmtId="0" fontId="11" fillId="2" borderId="33" xfId="0" applyFont="1" applyFill="1" applyBorder="1" applyAlignment="1">
      <alignment vertical="center"/>
    </xf>
    <xf numFmtId="0" fontId="11" fillId="2" borderId="34" xfId="0" applyFont="1" applyFill="1" applyBorder="1" applyAlignment="1">
      <alignment vertical="center"/>
    </xf>
    <xf numFmtId="0" fontId="2" fillId="3" borderId="0" xfId="0" applyFont="1" applyFill="1" applyAlignment="1">
      <alignment vertical="center"/>
    </xf>
    <xf numFmtId="0" fontId="1" fillId="3" borderId="0" xfId="0" applyFont="1" applyFill="1" applyAlignment="1">
      <alignment vertical="center"/>
    </xf>
    <xf numFmtId="0" fontId="58" fillId="23" borderId="37" xfId="4" applyFont="1" applyFill="1" applyBorder="1" applyAlignment="1">
      <alignment vertical="center"/>
    </xf>
    <xf numFmtId="0" fontId="58" fillId="23" borderId="38" xfId="4" applyFont="1" applyFill="1" applyBorder="1" applyAlignment="1">
      <alignment vertical="center"/>
    </xf>
    <xf numFmtId="0" fontId="58" fillId="23" borderId="5" xfId="4" applyFont="1" applyFill="1" applyBorder="1" applyAlignment="1">
      <alignment vertical="center" wrapText="1"/>
    </xf>
    <xf numFmtId="3" fontId="14" fillId="2" borderId="0" xfId="0" applyNumberFormat="1" applyFont="1" applyFill="1" applyAlignment="1">
      <alignment vertical="center"/>
    </xf>
    <xf numFmtId="0" fontId="59" fillId="2" borderId="0" xfId="0" applyFont="1" applyFill="1"/>
    <xf numFmtId="0" fontId="59" fillId="3" borderId="0" xfId="0" applyFont="1" applyFill="1"/>
    <xf numFmtId="0" fontId="59" fillId="2" borderId="0" xfId="0" applyFont="1" applyFill="1" applyAlignment="1">
      <alignment horizontal="right"/>
    </xf>
    <xf numFmtId="0" fontId="59" fillId="2" borderId="0" xfId="0" applyFont="1" applyFill="1" applyAlignment="1">
      <alignment horizontal="right" vertical="top"/>
    </xf>
    <xf numFmtId="0" fontId="60" fillId="2" borderId="0" xfId="0" applyFont="1" applyFill="1" applyAlignment="1">
      <alignment horizontal="right" vertical="top" wrapText="1"/>
    </xf>
    <xf numFmtId="0" fontId="61" fillId="2" borderId="0" xfId="0" applyFont="1" applyFill="1" applyAlignment="1">
      <alignment horizontal="right" vertical="top"/>
    </xf>
    <xf numFmtId="0" fontId="61" fillId="2" borderId="0" xfId="0" applyFont="1" applyFill="1" applyAlignment="1">
      <alignment vertical="top"/>
    </xf>
    <xf numFmtId="0" fontId="59" fillId="2" borderId="0" xfId="0" applyFont="1" applyFill="1" applyAlignment="1">
      <alignment vertical="top"/>
    </xf>
    <xf numFmtId="0" fontId="59" fillId="2" borderId="0" xfId="0" applyFont="1" applyFill="1" applyAlignment="1">
      <alignment vertical="center"/>
    </xf>
    <xf numFmtId="0" fontId="62" fillId="3" borderId="0" xfId="0" applyFont="1" applyFill="1" applyAlignment="1">
      <alignment vertical="center"/>
    </xf>
    <xf numFmtId="0" fontId="6" fillId="3" borderId="0" xfId="0" applyFont="1" applyFill="1" applyAlignment="1">
      <alignment vertical="center"/>
    </xf>
    <xf numFmtId="0" fontId="75" fillId="3" borderId="0" xfId="0" applyFont="1" applyFill="1" applyAlignment="1">
      <alignment vertical="center"/>
    </xf>
    <xf numFmtId="0" fontId="10" fillId="3" borderId="0" xfId="0" applyFont="1" applyFill="1" applyAlignment="1">
      <alignment vertical="center"/>
    </xf>
    <xf numFmtId="0" fontId="76" fillId="3" borderId="0" xfId="4" applyFont="1" applyFill="1"/>
    <xf numFmtId="0" fontId="76" fillId="3" borderId="0" xfId="4" applyFont="1" applyFill="1" applyAlignment="1">
      <alignment vertical="center"/>
    </xf>
    <xf numFmtId="0" fontId="77" fillId="2" borderId="0" xfId="4" applyFont="1" applyFill="1" applyAlignment="1">
      <alignment vertical="center"/>
    </xf>
    <xf numFmtId="0" fontId="78" fillId="2" borderId="0" xfId="0" applyFont="1" applyFill="1"/>
    <xf numFmtId="1" fontId="79" fillId="2" borderId="0" xfId="0" applyNumberFormat="1" applyFont="1" applyFill="1"/>
    <xf numFmtId="0" fontId="80" fillId="2" borderId="0" xfId="0" applyFont="1" applyFill="1" applyAlignment="1">
      <alignment vertical="top"/>
    </xf>
    <xf numFmtId="0" fontId="81" fillId="2" borderId="0" xfId="4" applyFont="1" applyFill="1" applyAlignment="1">
      <alignment vertical="center"/>
    </xf>
    <xf numFmtId="0" fontId="47" fillId="2" borderId="0" xfId="0" applyFont="1" applyFill="1" applyAlignment="1">
      <alignment horizontal="left" vertical="top"/>
    </xf>
    <xf numFmtId="0" fontId="58" fillId="2" borderId="0" xfId="0" applyFont="1" applyFill="1"/>
    <xf numFmtId="0" fontId="84" fillId="3" borderId="0" xfId="4" applyFont="1" applyFill="1" applyAlignment="1">
      <alignment vertical="center"/>
    </xf>
    <xf numFmtId="0" fontId="84" fillId="3" borderId="0" xfId="4" applyFont="1" applyFill="1"/>
    <xf numFmtId="0" fontId="8" fillId="25" borderId="35" xfId="1" applyFont="1" applyFill="1" applyBorder="1" applyAlignment="1">
      <alignment horizontal="center" vertical="center"/>
    </xf>
    <xf numFmtId="0" fontId="8" fillId="25" borderId="35" xfId="0" applyFont="1" applyFill="1" applyBorder="1" applyAlignment="1">
      <alignment horizontal="center" vertical="center"/>
    </xf>
    <xf numFmtId="0" fontId="9" fillId="3" borderId="0" xfId="0" applyFont="1" applyFill="1" applyAlignment="1">
      <alignment horizontal="center" vertical="center"/>
    </xf>
    <xf numFmtId="0" fontId="12" fillId="3" borderId="0" xfId="0" applyFont="1" applyFill="1" applyAlignment="1">
      <alignment horizontal="center" vertical="center"/>
    </xf>
    <xf numFmtId="49" fontId="57" fillId="23" borderId="36" xfId="4" applyNumberFormat="1" applyFont="1" applyFill="1" applyBorder="1" applyAlignment="1">
      <alignment horizontal="center" vertical="center" wrapText="1"/>
    </xf>
    <xf numFmtId="0" fontId="8" fillId="25" borderId="47" xfId="0" applyFont="1" applyFill="1" applyBorder="1" applyAlignment="1">
      <alignment horizontal="left" vertical="center"/>
    </xf>
    <xf numFmtId="0" fontId="8" fillId="25" borderId="48" xfId="0" applyFont="1" applyFill="1" applyBorder="1" applyAlignment="1">
      <alignment horizontal="left" vertical="center"/>
    </xf>
    <xf numFmtId="0" fontId="8" fillId="25" borderId="49" xfId="0" applyFont="1" applyFill="1" applyBorder="1" applyAlignment="1">
      <alignment horizontal="left" vertical="center"/>
    </xf>
    <xf numFmtId="0" fontId="48" fillId="5" borderId="0" xfId="0" applyFont="1" applyFill="1" applyAlignment="1">
      <alignment horizontal="left" vertical="center" wrapText="1"/>
    </xf>
    <xf numFmtId="0" fontId="8" fillId="2" borderId="27" xfId="0" applyFont="1" applyFill="1" applyBorder="1" applyAlignment="1">
      <alignment horizontal="center" vertical="center" textRotation="90"/>
    </xf>
    <xf numFmtId="0" fontId="8" fillId="2" borderId="30" xfId="0" applyFont="1" applyFill="1" applyBorder="1" applyAlignment="1">
      <alignment horizontal="center" vertical="center" textRotation="90"/>
    </xf>
    <xf numFmtId="0" fontId="8" fillId="2" borderId="32" xfId="0" applyFont="1" applyFill="1" applyBorder="1" applyAlignment="1">
      <alignment horizontal="center" vertical="center" textRotation="90"/>
    </xf>
    <xf numFmtId="0" fontId="56" fillId="2" borderId="28" xfId="0" applyFont="1" applyFill="1" applyBorder="1" applyAlignment="1">
      <alignment horizontal="left" vertical="center" wrapText="1"/>
    </xf>
    <xf numFmtId="0" fontId="56" fillId="2" borderId="0" xfId="0" applyFont="1" applyFill="1" applyAlignment="1">
      <alignment horizontal="left" vertical="center" wrapText="1"/>
    </xf>
    <xf numFmtId="0" fontId="56" fillId="2" borderId="29" xfId="0" applyFont="1" applyFill="1" applyBorder="1" applyAlignment="1">
      <alignment horizontal="left" vertical="center" wrapText="1"/>
    </xf>
    <xf numFmtId="0" fontId="56" fillId="2" borderId="31" xfId="0" applyFont="1" applyFill="1" applyBorder="1" applyAlignment="1">
      <alignment horizontal="left" vertical="center" wrapText="1"/>
    </xf>
    <xf numFmtId="0" fontId="8" fillId="5" borderId="3" xfId="0" applyFont="1" applyFill="1" applyBorder="1" applyAlignment="1">
      <alignment horizontal="center" vertical="center"/>
    </xf>
    <xf numFmtId="0" fontId="4" fillId="5" borderId="3" xfId="0" applyFont="1" applyFill="1" applyBorder="1" applyAlignment="1">
      <alignment horizontal="center" vertical="center"/>
    </xf>
    <xf numFmtId="0" fontId="3" fillId="2" borderId="0" xfId="0" applyFont="1" applyFill="1" applyAlignment="1">
      <alignment horizontal="center"/>
    </xf>
  </cellXfs>
  <cellStyles count="97">
    <cellStyle name="20% - Accent1" xfId="74" builtinId="30" customBuiltin="1"/>
    <cellStyle name="20% - Accent1 2" xfId="5" xr:uid="{00000000-0005-0000-0000-000001000000}"/>
    <cellStyle name="20% - Accent2" xfId="78" builtinId="34" customBuiltin="1"/>
    <cellStyle name="20% - Accent2 2" xfId="6" xr:uid="{00000000-0005-0000-0000-000003000000}"/>
    <cellStyle name="20% - Accent3" xfId="82" builtinId="38" customBuiltin="1"/>
    <cellStyle name="20% - Accent3 2" xfId="7" xr:uid="{00000000-0005-0000-0000-000005000000}"/>
    <cellStyle name="20% - Accent4" xfId="86" builtinId="42" customBuiltin="1"/>
    <cellStyle name="20% - Accent4 2" xfId="8" xr:uid="{00000000-0005-0000-0000-000007000000}"/>
    <cellStyle name="20% - Accent5" xfId="90" builtinId="46" customBuiltin="1"/>
    <cellStyle name="20% - Accent5 2" xfId="9" xr:uid="{00000000-0005-0000-0000-000009000000}"/>
    <cellStyle name="20% - Accent6" xfId="94" builtinId="50" customBuiltin="1"/>
    <cellStyle name="20% - Accent6 2" xfId="10" xr:uid="{00000000-0005-0000-0000-00000B000000}"/>
    <cellStyle name="40% - Accent1" xfId="75" builtinId="31" customBuiltin="1"/>
    <cellStyle name="40% - Accent1 2" xfId="11" xr:uid="{00000000-0005-0000-0000-00000D000000}"/>
    <cellStyle name="40% - Accent2" xfId="79" builtinId="35" customBuiltin="1"/>
    <cellStyle name="40% - Accent2 2" xfId="12" xr:uid="{00000000-0005-0000-0000-00000F000000}"/>
    <cellStyle name="40% - Accent3" xfId="83" builtinId="39" customBuiltin="1"/>
    <cellStyle name="40% - Accent3 2" xfId="13" xr:uid="{00000000-0005-0000-0000-000011000000}"/>
    <cellStyle name="40% - Accent4" xfId="87" builtinId="43" customBuiltin="1"/>
    <cellStyle name="40% - Accent4 2" xfId="14" xr:uid="{00000000-0005-0000-0000-000013000000}"/>
    <cellStyle name="40% - Accent5" xfId="91" builtinId="47" customBuiltin="1"/>
    <cellStyle name="40% - Accent5 2" xfId="15" xr:uid="{00000000-0005-0000-0000-000015000000}"/>
    <cellStyle name="40% - Accent6" xfId="95" builtinId="51" customBuiltin="1"/>
    <cellStyle name="40% - Accent6 2" xfId="16" xr:uid="{00000000-0005-0000-0000-000017000000}"/>
    <cellStyle name="60% - Accent1" xfId="76" builtinId="32" customBuiltin="1"/>
    <cellStyle name="60% - Accent1 2" xfId="17" xr:uid="{00000000-0005-0000-0000-000019000000}"/>
    <cellStyle name="60% - Accent2" xfId="80" builtinId="36" customBuiltin="1"/>
    <cellStyle name="60% - Accent2 2" xfId="18" xr:uid="{00000000-0005-0000-0000-00001B000000}"/>
    <cellStyle name="60% - Accent3" xfId="84" builtinId="40" customBuiltin="1"/>
    <cellStyle name="60% - Accent3 2" xfId="19" xr:uid="{00000000-0005-0000-0000-00001D000000}"/>
    <cellStyle name="60% - Accent4" xfId="88" builtinId="44" customBuiltin="1"/>
    <cellStyle name="60% - Accent4 2" xfId="20" xr:uid="{00000000-0005-0000-0000-00001F000000}"/>
    <cellStyle name="60% - Accent5" xfId="92" builtinId="48" customBuiltin="1"/>
    <cellStyle name="60% - Accent5 2" xfId="21" xr:uid="{00000000-0005-0000-0000-000021000000}"/>
    <cellStyle name="60% - Accent6" xfId="96" builtinId="52" customBuiltin="1"/>
    <cellStyle name="60% - Accent6 2" xfId="22" xr:uid="{00000000-0005-0000-0000-000023000000}"/>
    <cellStyle name="Accent1" xfId="73" builtinId="29" customBuiltin="1"/>
    <cellStyle name="Accent1 2" xfId="23" xr:uid="{00000000-0005-0000-0000-000025000000}"/>
    <cellStyle name="Accent2" xfId="77" builtinId="33" customBuiltin="1"/>
    <cellStyle name="Accent2 2" xfId="24" xr:uid="{00000000-0005-0000-0000-000027000000}"/>
    <cellStyle name="Accent3" xfId="81" builtinId="37" customBuiltin="1"/>
    <cellStyle name="Accent3 2" xfId="25" xr:uid="{00000000-0005-0000-0000-000029000000}"/>
    <cellStyle name="Accent4" xfId="85" builtinId="41" customBuiltin="1"/>
    <cellStyle name="Accent4 2" xfId="26" xr:uid="{00000000-0005-0000-0000-00002B000000}"/>
    <cellStyle name="Accent5" xfId="89" builtinId="45" customBuiltin="1"/>
    <cellStyle name="Accent5 2" xfId="27" xr:uid="{00000000-0005-0000-0000-00002D000000}"/>
    <cellStyle name="Accent6" xfId="93" builtinId="49" customBuiltin="1"/>
    <cellStyle name="Accent6 2" xfId="28" xr:uid="{00000000-0005-0000-0000-00002F000000}"/>
    <cellStyle name="Bad" xfId="62" builtinId="27" customBuiltin="1"/>
    <cellStyle name="Bad 2" xfId="29" xr:uid="{00000000-0005-0000-0000-000031000000}"/>
    <cellStyle name="Calculation" xfId="66" builtinId="22" customBuiltin="1"/>
    <cellStyle name="Calculation 2" xfId="30" xr:uid="{00000000-0005-0000-0000-000033000000}"/>
    <cellStyle name="Check Cell" xfId="68" builtinId="23" customBuiltin="1"/>
    <cellStyle name="Check Cell 2" xfId="31" xr:uid="{00000000-0005-0000-0000-000035000000}"/>
    <cellStyle name="Comma" xfId="2" builtinId="3"/>
    <cellStyle name="Explanatory Text" xfId="71" builtinId="53" customBuiltin="1"/>
    <cellStyle name="Explanatory Text 2" xfId="32" xr:uid="{00000000-0005-0000-0000-000038000000}"/>
    <cellStyle name="Good" xfId="61" builtinId="26" customBuiltin="1"/>
    <cellStyle name="Good 2" xfId="33" xr:uid="{00000000-0005-0000-0000-00003A000000}"/>
    <cellStyle name="Heading 1" xfId="57" builtinId="16" customBuiltin="1"/>
    <cellStyle name="Heading 1 2" xfId="34" xr:uid="{00000000-0005-0000-0000-00003C000000}"/>
    <cellStyle name="Heading 2" xfId="58" builtinId="17" customBuiltin="1"/>
    <cellStyle name="Heading 2 2" xfId="35" xr:uid="{00000000-0005-0000-0000-00003E000000}"/>
    <cellStyle name="Heading 3" xfId="59" builtinId="18" customBuiltin="1"/>
    <cellStyle name="Heading 3 2" xfId="36" xr:uid="{00000000-0005-0000-0000-000040000000}"/>
    <cellStyle name="Heading 4" xfId="60" builtinId="19" customBuiltin="1"/>
    <cellStyle name="Heading 4 2" xfId="37" xr:uid="{00000000-0005-0000-0000-000042000000}"/>
    <cellStyle name="Hyperlink" xfId="4" builtinId="8"/>
    <cellStyle name="Hyperlink 2" xfId="38" xr:uid="{00000000-0005-0000-0000-000044000000}"/>
    <cellStyle name="Hyperlink 3" xfId="39" xr:uid="{00000000-0005-0000-0000-000045000000}"/>
    <cellStyle name="Hyperlink 4" xfId="40" xr:uid="{00000000-0005-0000-0000-000046000000}"/>
    <cellStyle name="Hyperlink 5" xfId="41" xr:uid="{00000000-0005-0000-0000-000047000000}"/>
    <cellStyle name="Input" xfId="64" builtinId="20" customBuiltin="1"/>
    <cellStyle name="Input 2" xfId="42" xr:uid="{00000000-0005-0000-0000-000049000000}"/>
    <cellStyle name="Linked Cell" xfId="67" builtinId="24" customBuiltin="1"/>
    <cellStyle name="Linked Cell 2" xfId="43" xr:uid="{00000000-0005-0000-0000-00004B000000}"/>
    <cellStyle name="Neutral" xfId="63" builtinId="28" customBuiltin="1"/>
    <cellStyle name="Neutral 2" xfId="44" xr:uid="{00000000-0005-0000-0000-00004D000000}"/>
    <cellStyle name="Normal" xfId="0" builtinId="0"/>
    <cellStyle name="Normal 2" xfId="1" xr:uid="{00000000-0005-0000-0000-00004F000000}"/>
    <cellStyle name="Normal 2 2" xfId="45" xr:uid="{00000000-0005-0000-0000-000050000000}"/>
    <cellStyle name="Normal 2 3" xfId="46" xr:uid="{00000000-0005-0000-0000-000051000000}"/>
    <cellStyle name="Normal 3" xfId="47" xr:uid="{00000000-0005-0000-0000-000052000000}"/>
    <cellStyle name="Normal 4" xfId="48" xr:uid="{00000000-0005-0000-0000-000053000000}"/>
    <cellStyle name="Note" xfId="70" builtinId="10" customBuiltin="1"/>
    <cellStyle name="Note 2" xfId="49" xr:uid="{00000000-0005-0000-0000-000055000000}"/>
    <cellStyle name="Note 3" xfId="50" xr:uid="{00000000-0005-0000-0000-000056000000}"/>
    <cellStyle name="Output" xfId="65" builtinId="21" customBuiltin="1"/>
    <cellStyle name="Output 2" xfId="51" xr:uid="{00000000-0005-0000-0000-000058000000}"/>
    <cellStyle name="Percent" xfId="3" builtinId="5"/>
    <cellStyle name="Percent 2" xfId="52" xr:uid="{00000000-0005-0000-0000-00005A000000}"/>
    <cellStyle name="Title" xfId="56" builtinId="15" customBuiltin="1"/>
    <cellStyle name="Title 2" xfId="53" xr:uid="{00000000-0005-0000-0000-00005C000000}"/>
    <cellStyle name="Total" xfId="72" builtinId="25" customBuiltin="1"/>
    <cellStyle name="Total 2" xfId="54" xr:uid="{00000000-0005-0000-0000-00005E000000}"/>
    <cellStyle name="Warning Text" xfId="69" builtinId="11" customBuiltin="1"/>
    <cellStyle name="Warning Text 2" xfId="55" xr:uid="{00000000-0005-0000-0000-000060000000}"/>
  </cellStyles>
  <dxfs count="21">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s>
  <tableStyles count="0" defaultTableStyle="TableStyleMedium9" defaultPivotStyle="PivotStyleLight16"/>
  <colors>
    <mruColors>
      <color rgb="FF822433"/>
      <color rgb="FFBFBDAF"/>
      <color rgb="FF00A246"/>
      <color rgb="FFD2E4DE"/>
      <color rgb="FFDAD7CB"/>
      <color rgb="FF48473A"/>
      <color rgb="FF62604E"/>
      <color rgb="FFAECFC5"/>
      <color rgb="FF5DAD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solidFill>
                  <a:srgbClr val="BFBDAF"/>
                </a:solidFill>
              </a:rPr>
              <a:t>Time since diagnosis distribution</a:t>
            </a:r>
          </a:p>
        </c:rich>
      </c:tx>
      <c:layout>
        <c:manualLayout>
          <c:xMode val="edge"/>
          <c:yMode val="edge"/>
          <c:x val="1.0812785388127927E-2"/>
          <c:y val="2.5000008202102436E-2"/>
        </c:manualLayout>
      </c:layout>
      <c:overlay val="0"/>
    </c:title>
    <c:autoTitleDeleted val="0"/>
    <c:plotArea>
      <c:layout>
        <c:manualLayout>
          <c:layoutTarget val="inner"/>
          <c:xMode val="edge"/>
          <c:yMode val="edge"/>
          <c:x val="4.7527801530342313E-2"/>
          <c:y val="0.14440666330737634"/>
          <c:w val="0.88971430625966252"/>
          <c:h val="0.734637400461712"/>
        </c:manualLayout>
      </c:layout>
      <c:barChart>
        <c:barDir val="bar"/>
        <c:grouping val="percentStacked"/>
        <c:varyColors val="0"/>
        <c:ser>
          <c:idx val="0"/>
          <c:order val="0"/>
          <c:tx>
            <c:strRef>
              <c:f>control!$AB$5</c:f>
              <c:strCache>
                <c:ptCount val="1"/>
                <c:pt idx="0">
                  <c:v>0-1 years</c:v>
                </c:pt>
              </c:strCache>
            </c:strRef>
          </c:tx>
          <c:spPr>
            <a:solidFill>
              <a:srgbClr val="002776"/>
            </a:solidFill>
          </c:spPr>
          <c:invertIfNegative val="0"/>
          <c:val>
            <c:numRef>
              <c:f>control!$AA$5</c:f>
              <c:numCache>
                <c:formatCode>General</c:formatCode>
                <c:ptCount val="1"/>
                <c:pt idx="0">
                  <c:v>310</c:v>
                </c:pt>
              </c:numCache>
            </c:numRef>
          </c:val>
          <c:extLst>
            <c:ext xmlns:c16="http://schemas.microsoft.com/office/drawing/2014/chart" uri="{C3380CC4-5D6E-409C-BE32-E72D297353CC}">
              <c16:uniqueId val="{00000000-023C-49F8-BAA3-A3AB39B34D11}"/>
            </c:ext>
          </c:extLst>
        </c:ser>
        <c:ser>
          <c:idx val="1"/>
          <c:order val="1"/>
          <c:tx>
            <c:strRef>
              <c:f>control!$AB$6</c:f>
              <c:strCache>
                <c:ptCount val="1"/>
                <c:pt idx="0">
                  <c:v>1-2 years</c:v>
                </c:pt>
              </c:strCache>
            </c:strRef>
          </c:tx>
          <c:spPr>
            <a:solidFill>
              <a:srgbClr val="00B092"/>
            </a:solidFill>
          </c:spPr>
          <c:invertIfNegative val="0"/>
          <c:val>
            <c:numRef>
              <c:f>control!$AA$6</c:f>
              <c:numCache>
                <c:formatCode>General</c:formatCode>
                <c:ptCount val="1"/>
                <c:pt idx="0">
                  <c:v>264</c:v>
                </c:pt>
              </c:numCache>
            </c:numRef>
          </c:val>
          <c:extLst>
            <c:ext xmlns:c16="http://schemas.microsoft.com/office/drawing/2014/chart" uri="{C3380CC4-5D6E-409C-BE32-E72D297353CC}">
              <c16:uniqueId val="{00000001-023C-49F8-BAA3-A3AB39B34D11}"/>
            </c:ext>
          </c:extLst>
        </c:ser>
        <c:ser>
          <c:idx val="2"/>
          <c:order val="2"/>
          <c:tx>
            <c:strRef>
              <c:f>control!$AB$7</c:f>
              <c:strCache>
                <c:ptCount val="1"/>
                <c:pt idx="0">
                  <c:v>2-5 years</c:v>
                </c:pt>
              </c:strCache>
            </c:strRef>
          </c:tx>
          <c:spPr>
            <a:solidFill>
              <a:srgbClr val="E9994A"/>
            </a:solidFill>
          </c:spPr>
          <c:invertIfNegative val="0"/>
          <c:val>
            <c:numRef>
              <c:f>control!$AA$7</c:f>
              <c:numCache>
                <c:formatCode>General</c:formatCode>
                <c:ptCount val="1"/>
                <c:pt idx="0">
                  <c:v>616</c:v>
                </c:pt>
              </c:numCache>
            </c:numRef>
          </c:val>
          <c:extLst>
            <c:ext xmlns:c16="http://schemas.microsoft.com/office/drawing/2014/chart" uri="{C3380CC4-5D6E-409C-BE32-E72D297353CC}">
              <c16:uniqueId val="{00000002-023C-49F8-BAA3-A3AB39B34D11}"/>
            </c:ext>
          </c:extLst>
        </c:ser>
        <c:ser>
          <c:idx val="3"/>
          <c:order val="3"/>
          <c:tx>
            <c:strRef>
              <c:f>control!$AB$8</c:f>
              <c:strCache>
                <c:ptCount val="1"/>
                <c:pt idx="0">
                  <c:v>5-10 years</c:v>
                </c:pt>
              </c:strCache>
            </c:strRef>
          </c:tx>
          <c:spPr>
            <a:solidFill>
              <a:srgbClr val="5A5A8E"/>
            </a:solidFill>
          </c:spPr>
          <c:invertIfNegative val="0"/>
          <c:val>
            <c:numRef>
              <c:f>control!$AA$8</c:f>
              <c:numCache>
                <c:formatCode>General</c:formatCode>
                <c:ptCount val="1"/>
                <c:pt idx="0">
                  <c:v>698</c:v>
                </c:pt>
              </c:numCache>
            </c:numRef>
          </c:val>
          <c:extLst>
            <c:ext xmlns:c16="http://schemas.microsoft.com/office/drawing/2014/chart" uri="{C3380CC4-5D6E-409C-BE32-E72D297353CC}">
              <c16:uniqueId val="{00000003-023C-49F8-BAA3-A3AB39B34D11}"/>
            </c:ext>
          </c:extLst>
        </c:ser>
        <c:ser>
          <c:idx val="4"/>
          <c:order val="4"/>
          <c:tx>
            <c:strRef>
              <c:f>control!$AB$9</c:f>
              <c:strCache>
                <c:ptCount val="1"/>
                <c:pt idx="0">
                  <c:v>10-15 years</c:v>
                </c:pt>
              </c:strCache>
            </c:strRef>
          </c:tx>
          <c:spPr>
            <a:solidFill>
              <a:srgbClr val="822433"/>
            </a:solidFill>
          </c:spPr>
          <c:invertIfNegative val="0"/>
          <c:val>
            <c:numRef>
              <c:f>control!$AA$9</c:f>
              <c:numCache>
                <c:formatCode>General</c:formatCode>
                <c:ptCount val="1"/>
                <c:pt idx="0">
                  <c:v>610</c:v>
                </c:pt>
              </c:numCache>
            </c:numRef>
          </c:val>
          <c:extLst>
            <c:ext xmlns:c16="http://schemas.microsoft.com/office/drawing/2014/chart" uri="{C3380CC4-5D6E-409C-BE32-E72D297353CC}">
              <c16:uniqueId val="{00000004-023C-49F8-BAA3-A3AB39B34D11}"/>
            </c:ext>
          </c:extLst>
        </c:ser>
        <c:ser>
          <c:idx val="5"/>
          <c:order val="5"/>
          <c:tx>
            <c:strRef>
              <c:f>control!$AB$10</c:f>
              <c:strCache>
                <c:ptCount val="1"/>
                <c:pt idx="0">
                  <c:v>15-20 years</c:v>
                </c:pt>
              </c:strCache>
            </c:strRef>
          </c:tx>
          <c:spPr>
            <a:solidFill>
              <a:srgbClr val="A4AEB5"/>
            </a:solidFill>
          </c:spPr>
          <c:invertIfNegative val="0"/>
          <c:val>
            <c:numRef>
              <c:f>control!$AA$10</c:f>
              <c:numCache>
                <c:formatCode>General</c:formatCode>
                <c:ptCount val="1"/>
                <c:pt idx="0">
                  <c:v>503</c:v>
                </c:pt>
              </c:numCache>
            </c:numRef>
          </c:val>
          <c:extLst>
            <c:ext xmlns:c16="http://schemas.microsoft.com/office/drawing/2014/chart" uri="{C3380CC4-5D6E-409C-BE32-E72D297353CC}">
              <c16:uniqueId val="{00000005-023C-49F8-BAA3-A3AB39B34D11}"/>
            </c:ext>
          </c:extLst>
        </c:ser>
        <c:dLbls>
          <c:showLegendKey val="0"/>
          <c:showVal val="0"/>
          <c:showCatName val="0"/>
          <c:showSerName val="0"/>
          <c:showPercent val="0"/>
          <c:showBubbleSize val="0"/>
        </c:dLbls>
        <c:gapWidth val="150"/>
        <c:overlap val="100"/>
        <c:axId val="59559296"/>
        <c:axId val="61852288"/>
      </c:barChart>
      <c:catAx>
        <c:axId val="59559296"/>
        <c:scaling>
          <c:orientation val="minMax"/>
        </c:scaling>
        <c:delete val="1"/>
        <c:axPos val="l"/>
        <c:numFmt formatCode="General" sourceLinked="1"/>
        <c:majorTickMark val="out"/>
        <c:minorTickMark val="none"/>
        <c:tickLblPos val="none"/>
        <c:crossAx val="61852288"/>
        <c:crosses val="autoZero"/>
        <c:auto val="1"/>
        <c:lblAlgn val="ctr"/>
        <c:lblOffset val="100"/>
        <c:noMultiLvlLbl val="0"/>
      </c:catAx>
      <c:valAx>
        <c:axId val="61852288"/>
        <c:scaling>
          <c:orientation val="minMax"/>
        </c:scaling>
        <c:delete val="0"/>
        <c:axPos val="b"/>
        <c:majorGridlines/>
        <c:numFmt formatCode="0%" sourceLinked="1"/>
        <c:majorTickMark val="out"/>
        <c:minorTickMark val="none"/>
        <c:tickLblPos val="nextTo"/>
        <c:crossAx val="59559296"/>
        <c:crosses val="autoZero"/>
        <c:crossBetween val="between"/>
      </c:valAx>
    </c:plotArea>
    <c:legend>
      <c:legendPos val="r"/>
      <c:layout>
        <c:manualLayout>
          <c:xMode val="edge"/>
          <c:yMode val="edge"/>
          <c:x val="4.4945600977959896E-2"/>
          <c:y val="0.14699646038551994"/>
          <c:w val="0.89166044655377485"/>
          <c:h val="9.4895742198893268E-2"/>
        </c:manualLayout>
      </c:layout>
      <c:overlay val="0"/>
      <c:spPr>
        <a:solidFill>
          <a:srgbClr val="BFBDAF"/>
        </a:solidFill>
      </c:spPr>
      <c:txPr>
        <a:bodyPr/>
        <a:lstStyle/>
        <a:p>
          <a:pPr>
            <a:defRPr sz="800"/>
          </a:pPr>
          <a:endParaRPr lang="en-US"/>
        </a:p>
      </c:txPr>
    </c:legend>
    <c:plotVisOnly val="1"/>
    <c:dispBlanksAs val="gap"/>
    <c:showDLblsOverMax val="0"/>
  </c:chart>
  <c:spPr>
    <a:ln w="28575">
      <a:solidFill>
        <a:srgbClr val="00A246"/>
      </a:solidFill>
    </a:ln>
  </c:spPr>
  <c:printSettings>
    <c:headerFooter/>
    <c:pageMargins b="0.750000000000003" l="0.70000000000000062" r="0.70000000000000062" t="0.750000000000003"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805"/>
          <c:y val="6.9534975271282218E-2"/>
          <c:w val="0.64382997579848733"/>
          <c:h val="0.84336671924678841"/>
        </c:manualLayout>
      </c:layout>
      <c:barChart>
        <c:barDir val="bar"/>
        <c:grouping val="percentStacked"/>
        <c:varyColors val="0"/>
        <c:ser>
          <c:idx val="0"/>
          <c:order val="0"/>
          <c:tx>
            <c:strRef>
              <c:f>Wales_LA!$S$51</c:f>
              <c:strCache>
                <c:ptCount val="1"/>
                <c:pt idx="0">
                  <c:v>0-1 yrs</c:v>
                </c:pt>
              </c:strCache>
            </c:strRef>
          </c:tx>
          <c:spPr>
            <a:solidFill>
              <a:srgbClr val="002776"/>
            </a:solidFill>
          </c:spPr>
          <c:invertIfNegative val="0"/>
          <c:cat>
            <c:strRef>
              <c:f>Wales_LA!$B$52:$B$72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Wales_LA!$S$52:$S$72</c:f>
              <c:numCache>
                <c:formatCode>0%</c:formatCode>
                <c:ptCount val="21"/>
                <c:pt idx="0">
                  <c:v>6.8548387096774188E-2</c:v>
                </c:pt>
                <c:pt idx="1">
                  <c:v>0.10430009149130832</c:v>
                </c:pt>
                <c:pt idx="2">
                  <c:v>6.8493150684931503E-2</c:v>
                </c:pt>
                <c:pt idx="3">
                  <c:v>8.7499999999999994E-2</c:v>
                </c:pt>
                <c:pt idx="4">
                  <c:v>0.15204678362573099</c:v>
                </c:pt>
                <c:pt idx="5">
                  <c:v>0.17985611510791366</c:v>
                </c:pt>
                <c:pt idx="6">
                  <c:v>2.564102564102564E-2</c:v>
                </c:pt>
                <c:pt idx="7">
                  <c:v>0.1889763779527559</c:v>
                </c:pt>
                <c:pt idx="8">
                  <c:v>5.2631578947368418E-2</c:v>
                </c:pt>
                <c:pt idx="9">
                  <c:v>0.17307692307692307</c:v>
                </c:pt>
                <c:pt idx="10">
                  <c:v>0.17647058823529413</c:v>
                </c:pt>
                <c:pt idx="11">
                  <c:v>0.34090909090909088</c:v>
                </c:pt>
                <c:pt idx="12">
                  <c:v>0.17112299465240641</c:v>
                </c:pt>
                <c:pt idx="13">
                  <c:v>0.16981132075471697</c:v>
                </c:pt>
                <c:pt idx="14">
                  <c:v>0.13750000000000001</c:v>
                </c:pt>
                <c:pt idx="15">
                  <c:v>0.34146341463414637</c:v>
                </c:pt>
                <c:pt idx="16">
                  <c:v>0.19444444444444445</c:v>
                </c:pt>
                <c:pt idx="17">
                  <c:v>0.66666666666666663</c:v>
                </c:pt>
                <c:pt idx="18">
                  <c:v>0.14244186046511628</c:v>
                </c:pt>
                <c:pt idx="19">
                  <c:v>0.27027027027027029</c:v>
                </c:pt>
                <c:pt idx="20">
                  <c:v>9.1891891891891897E-2</c:v>
                </c:pt>
              </c:numCache>
            </c:numRef>
          </c:val>
          <c:extLst>
            <c:ext xmlns:c16="http://schemas.microsoft.com/office/drawing/2014/chart" uri="{C3380CC4-5D6E-409C-BE32-E72D297353CC}">
              <c16:uniqueId val="{00000000-9FE3-45D1-81A3-E98DF8892CBD}"/>
            </c:ext>
          </c:extLst>
        </c:ser>
        <c:ser>
          <c:idx val="1"/>
          <c:order val="1"/>
          <c:tx>
            <c:strRef>
              <c:f>Wales_LA!$T$51</c:f>
              <c:strCache>
                <c:ptCount val="1"/>
                <c:pt idx="0">
                  <c:v>1-2 yrs</c:v>
                </c:pt>
              </c:strCache>
            </c:strRef>
          </c:tx>
          <c:spPr>
            <a:solidFill>
              <a:srgbClr val="00B092"/>
            </a:solidFill>
          </c:spPr>
          <c:invertIfNegative val="0"/>
          <c:cat>
            <c:strRef>
              <c:f>Wales_LA!$B$52:$B$72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Wales_LA!$T$52:$T$72</c:f>
              <c:numCache>
                <c:formatCode>0%</c:formatCode>
                <c:ptCount val="21"/>
                <c:pt idx="0">
                  <c:v>4.4354838709677422E-2</c:v>
                </c:pt>
                <c:pt idx="1">
                  <c:v>0.10521500457456541</c:v>
                </c:pt>
                <c:pt idx="2">
                  <c:v>9.5890410958904104E-2</c:v>
                </c:pt>
                <c:pt idx="3">
                  <c:v>4.3749999999999997E-2</c:v>
                </c:pt>
                <c:pt idx="4">
                  <c:v>0.12670565302144249</c:v>
                </c:pt>
                <c:pt idx="5">
                  <c:v>0.1079136690647482</c:v>
                </c:pt>
                <c:pt idx="6">
                  <c:v>2.564102564102564E-2</c:v>
                </c:pt>
                <c:pt idx="7">
                  <c:v>0.12598425196850394</c:v>
                </c:pt>
                <c:pt idx="8">
                  <c:v>0.15789473684210525</c:v>
                </c:pt>
                <c:pt idx="9">
                  <c:v>0.13461538461538461</c:v>
                </c:pt>
                <c:pt idx="10">
                  <c:v>0.41176470588235292</c:v>
                </c:pt>
                <c:pt idx="11">
                  <c:v>0.13636363636363635</c:v>
                </c:pt>
                <c:pt idx="12">
                  <c:v>0.10695187165775401</c:v>
                </c:pt>
                <c:pt idx="13">
                  <c:v>0.15094339622641509</c:v>
                </c:pt>
                <c:pt idx="14">
                  <c:v>0.125</c:v>
                </c:pt>
                <c:pt idx="15">
                  <c:v>0.14634146341463414</c:v>
                </c:pt>
                <c:pt idx="16">
                  <c:v>8.3333333333333329E-2</c:v>
                </c:pt>
                <c:pt idx="17">
                  <c:v>0.1111111111111111</c:v>
                </c:pt>
                <c:pt idx="18">
                  <c:v>0.14970930232558138</c:v>
                </c:pt>
                <c:pt idx="19">
                  <c:v>0.13513513513513514</c:v>
                </c:pt>
                <c:pt idx="20">
                  <c:v>0.10810810810810811</c:v>
                </c:pt>
              </c:numCache>
            </c:numRef>
          </c:val>
          <c:extLst>
            <c:ext xmlns:c16="http://schemas.microsoft.com/office/drawing/2014/chart" uri="{C3380CC4-5D6E-409C-BE32-E72D297353CC}">
              <c16:uniqueId val="{00000001-9FE3-45D1-81A3-E98DF8892CBD}"/>
            </c:ext>
          </c:extLst>
        </c:ser>
        <c:ser>
          <c:idx val="2"/>
          <c:order val="2"/>
          <c:tx>
            <c:strRef>
              <c:f>Wales_LA!$U$51</c:f>
              <c:strCache>
                <c:ptCount val="1"/>
                <c:pt idx="0">
                  <c:v>2-5 yrs</c:v>
                </c:pt>
              </c:strCache>
            </c:strRef>
          </c:tx>
          <c:spPr>
            <a:solidFill>
              <a:srgbClr val="E9994A"/>
            </a:solidFill>
          </c:spPr>
          <c:invertIfNegative val="0"/>
          <c:cat>
            <c:strRef>
              <c:f>Wales_LA!$B$52:$B$72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Wales_LA!$U$52:$U$72</c:f>
              <c:numCache>
                <c:formatCode>0%</c:formatCode>
                <c:ptCount val="21"/>
                <c:pt idx="0">
                  <c:v>0.19758064516129031</c:v>
                </c:pt>
                <c:pt idx="1">
                  <c:v>0.19213174748398903</c:v>
                </c:pt>
                <c:pt idx="2">
                  <c:v>0.15068493150684931</c:v>
                </c:pt>
                <c:pt idx="3">
                  <c:v>0.16875000000000001</c:v>
                </c:pt>
                <c:pt idx="4">
                  <c:v>0.23391812865497075</c:v>
                </c:pt>
                <c:pt idx="5">
                  <c:v>0.2733812949640288</c:v>
                </c:pt>
                <c:pt idx="6">
                  <c:v>0.15384615384615385</c:v>
                </c:pt>
                <c:pt idx="7">
                  <c:v>0.23622047244094488</c:v>
                </c:pt>
                <c:pt idx="8">
                  <c:v>0.21052631578947367</c:v>
                </c:pt>
                <c:pt idx="9">
                  <c:v>0.34615384615384615</c:v>
                </c:pt>
                <c:pt idx="10">
                  <c:v>0.29411764705882354</c:v>
                </c:pt>
                <c:pt idx="11">
                  <c:v>0.22727272727272727</c:v>
                </c:pt>
                <c:pt idx="12">
                  <c:v>0.26737967914438504</c:v>
                </c:pt>
                <c:pt idx="13">
                  <c:v>0.28301886792452829</c:v>
                </c:pt>
                <c:pt idx="14">
                  <c:v>0.24374999999999999</c:v>
                </c:pt>
                <c:pt idx="15">
                  <c:v>0.1951219512195122</c:v>
                </c:pt>
                <c:pt idx="16">
                  <c:v>0.18055555555555555</c:v>
                </c:pt>
                <c:pt idx="17">
                  <c:v>0</c:v>
                </c:pt>
                <c:pt idx="18">
                  <c:v>0.35029069767441862</c:v>
                </c:pt>
                <c:pt idx="19">
                  <c:v>5.4054054054054057E-2</c:v>
                </c:pt>
                <c:pt idx="20">
                  <c:v>0.22702702702702704</c:v>
                </c:pt>
              </c:numCache>
            </c:numRef>
          </c:val>
          <c:extLst>
            <c:ext xmlns:c16="http://schemas.microsoft.com/office/drawing/2014/chart" uri="{C3380CC4-5D6E-409C-BE32-E72D297353CC}">
              <c16:uniqueId val="{00000002-9FE3-45D1-81A3-E98DF8892CBD}"/>
            </c:ext>
          </c:extLst>
        </c:ser>
        <c:ser>
          <c:idx val="3"/>
          <c:order val="3"/>
          <c:tx>
            <c:strRef>
              <c:f>Wales_LA!$V$51</c:f>
              <c:strCache>
                <c:ptCount val="1"/>
                <c:pt idx="0">
                  <c:v>5-10 yrs</c:v>
                </c:pt>
              </c:strCache>
            </c:strRef>
          </c:tx>
          <c:spPr>
            <a:solidFill>
              <a:srgbClr val="5A5A8E"/>
            </a:solidFill>
          </c:spPr>
          <c:invertIfNegative val="0"/>
          <c:cat>
            <c:strRef>
              <c:f>Wales_LA!$B$52:$B$72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Wales_LA!$V$52:$V$72</c:f>
              <c:numCache>
                <c:formatCode>0%</c:formatCode>
                <c:ptCount val="21"/>
                <c:pt idx="0">
                  <c:v>0.36290322580645162</c:v>
                </c:pt>
                <c:pt idx="1">
                  <c:v>0.26898444647758463</c:v>
                </c:pt>
                <c:pt idx="2">
                  <c:v>0.27397260273972601</c:v>
                </c:pt>
                <c:pt idx="3">
                  <c:v>0.22500000000000001</c:v>
                </c:pt>
                <c:pt idx="4">
                  <c:v>0.25925925925925924</c:v>
                </c:pt>
                <c:pt idx="5">
                  <c:v>0.23021582733812951</c:v>
                </c:pt>
                <c:pt idx="6">
                  <c:v>0.33333333333333331</c:v>
                </c:pt>
                <c:pt idx="7">
                  <c:v>0.25984251968503935</c:v>
                </c:pt>
                <c:pt idx="8">
                  <c:v>0.26315789473684209</c:v>
                </c:pt>
                <c:pt idx="9">
                  <c:v>0.19230769230769232</c:v>
                </c:pt>
                <c:pt idx="10">
                  <c:v>5.8823529411764705E-2</c:v>
                </c:pt>
                <c:pt idx="11">
                  <c:v>0.15909090909090909</c:v>
                </c:pt>
                <c:pt idx="12">
                  <c:v>0.22459893048128343</c:v>
                </c:pt>
                <c:pt idx="13">
                  <c:v>0.26415094339622641</c:v>
                </c:pt>
                <c:pt idx="14">
                  <c:v>0.25</c:v>
                </c:pt>
                <c:pt idx="15">
                  <c:v>0.21951219512195122</c:v>
                </c:pt>
                <c:pt idx="16">
                  <c:v>0.19444444444444445</c:v>
                </c:pt>
                <c:pt idx="17">
                  <c:v>0.1111111111111111</c:v>
                </c:pt>
                <c:pt idx="18">
                  <c:v>0.25436046511627908</c:v>
                </c:pt>
                <c:pt idx="19">
                  <c:v>0.24324324324324326</c:v>
                </c:pt>
                <c:pt idx="20">
                  <c:v>0.27567567567567569</c:v>
                </c:pt>
              </c:numCache>
            </c:numRef>
          </c:val>
          <c:extLst>
            <c:ext xmlns:c16="http://schemas.microsoft.com/office/drawing/2014/chart" uri="{C3380CC4-5D6E-409C-BE32-E72D297353CC}">
              <c16:uniqueId val="{00000003-9FE3-45D1-81A3-E98DF8892CBD}"/>
            </c:ext>
          </c:extLst>
        </c:ser>
        <c:ser>
          <c:idx val="4"/>
          <c:order val="4"/>
          <c:tx>
            <c:strRef>
              <c:f>Wales_LA!$W$51</c:f>
              <c:strCache>
                <c:ptCount val="1"/>
                <c:pt idx="0">
                  <c:v>10-15 yrs</c:v>
                </c:pt>
              </c:strCache>
            </c:strRef>
          </c:tx>
          <c:spPr>
            <a:solidFill>
              <a:srgbClr val="822433"/>
            </a:solidFill>
          </c:spPr>
          <c:invertIfNegative val="0"/>
          <c:cat>
            <c:strRef>
              <c:f>Wales_LA!$B$52:$B$72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Wales_LA!$W$52:$W$72</c:f>
              <c:numCache>
                <c:formatCode>0%</c:formatCode>
                <c:ptCount val="21"/>
                <c:pt idx="0">
                  <c:v>0.21370967741935484</c:v>
                </c:pt>
                <c:pt idx="1">
                  <c:v>0.17200365965233302</c:v>
                </c:pt>
                <c:pt idx="2">
                  <c:v>0.15068493150684931</c:v>
                </c:pt>
                <c:pt idx="3">
                  <c:v>0.26250000000000001</c:v>
                </c:pt>
                <c:pt idx="4">
                  <c:v>0.14814814814814814</c:v>
                </c:pt>
                <c:pt idx="5">
                  <c:v>0.1079136690647482</c:v>
                </c:pt>
                <c:pt idx="6">
                  <c:v>0.33333333333333331</c:v>
                </c:pt>
                <c:pt idx="7">
                  <c:v>0.14960629921259844</c:v>
                </c:pt>
                <c:pt idx="8">
                  <c:v>5.2631578947368418E-2</c:v>
                </c:pt>
                <c:pt idx="9">
                  <c:v>0.11538461538461539</c:v>
                </c:pt>
                <c:pt idx="10">
                  <c:v>0</c:v>
                </c:pt>
                <c:pt idx="11">
                  <c:v>7.9545454545454544E-2</c:v>
                </c:pt>
                <c:pt idx="12">
                  <c:v>0.11764705882352941</c:v>
                </c:pt>
                <c:pt idx="13">
                  <c:v>0.11320754716981132</c:v>
                </c:pt>
                <c:pt idx="14">
                  <c:v>0.13750000000000001</c:v>
                </c:pt>
                <c:pt idx="15">
                  <c:v>4.878048780487805E-2</c:v>
                </c:pt>
                <c:pt idx="16">
                  <c:v>0.20833333333333334</c:v>
                </c:pt>
                <c:pt idx="17">
                  <c:v>0.1111111111111111</c:v>
                </c:pt>
                <c:pt idx="18">
                  <c:v>7.5581395348837205E-2</c:v>
                </c:pt>
                <c:pt idx="19">
                  <c:v>0.24324324324324326</c:v>
                </c:pt>
                <c:pt idx="20">
                  <c:v>0.17297297297297298</c:v>
                </c:pt>
              </c:numCache>
            </c:numRef>
          </c:val>
          <c:extLst>
            <c:ext xmlns:c16="http://schemas.microsoft.com/office/drawing/2014/chart" uri="{C3380CC4-5D6E-409C-BE32-E72D297353CC}">
              <c16:uniqueId val="{00000004-9FE3-45D1-81A3-E98DF8892CBD}"/>
            </c:ext>
          </c:extLst>
        </c:ser>
        <c:ser>
          <c:idx val="5"/>
          <c:order val="5"/>
          <c:tx>
            <c:strRef>
              <c:f>Wales_LA!$X$51</c:f>
              <c:strCache>
                <c:ptCount val="1"/>
                <c:pt idx="0">
                  <c:v>15-20 yrs</c:v>
                </c:pt>
              </c:strCache>
            </c:strRef>
          </c:tx>
          <c:spPr>
            <a:solidFill>
              <a:srgbClr val="A4AEB5"/>
            </a:solidFill>
          </c:spPr>
          <c:invertIfNegative val="0"/>
          <c:cat>
            <c:strRef>
              <c:f>Wales_LA!$B$52:$B$72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Wales_LA!$X$52:$X$72</c:f>
              <c:numCache>
                <c:formatCode>0%</c:formatCode>
                <c:ptCount val="21"/>
                <c:pt idx="0">
                  <c:v>0.11290322580645161</c:v>
                </c:pt>
                <c:pt idx="1">
                  <c:v>0.15736505032021958</c:v>
                </c:pt>
                <c:pt idx="2">
                  <c:v>0.26027397260273971</c:v>
                </c:pt>
                <c:pt idx="3">
                  <c:v>0.21249999999999999</c:v>
                </c:pt>
                <c:pt idx="4">
                  <c:v>7.9922027290448339E-2</c:v>
                </c:pt>
                <c:pt idx="5">
                  <c:v>0.10071942446043165</c:v>
                </c:pt>
                <c:pt idx="6">
                  <c:v>0.12820512820512819</c:v>
                </c:pt>
                <c:pt idx="7">
                  <c:v>3.937007874015748E-2</c:v>
                </c:pt>
                <c:pt idx="8">
                  <c:v>0.26315789473684209</c:v>
                </c:pt>
                <c:pt idx="9">
                  <c:v>3.8461538461538464E-2</c:v>
                </c:pt>
                <c:pt idx="10">
                  <c:v>5.8823529411764705E-2</c:v>
                </c:pt>
                <c:pt idx="11">
                  <c:v>5.6818181818181816E-2</c:v>
                </c:pt>
                <c:pt idx="12">
                  <c:v>0.11229946524064172</c:v>
                </c:pt>
                <c:pt idx="13">
                  <c:v>1.8867924528301886E-2</c:v>
                </c:pt>
                <c:pt idx="14">
                  <c:v>0.10625</c:v>
                </c:pt>
                <c:pt idx="15">
                  <c:v>4.878048780487805E-2</c:v>
                </c:pt>
                <c:pt idx="16">
                  <c:v>0.1388888888888889</c:v>
                </c:pt>
                <c:pt idx="17">
                  <c:v>0</c:v>
                </c:pt>
                <c:pt idx="18">
                  <c:v>2.7616279069767442E-2</c:v>
                </c:pt>
                <c:pt idx="19">
                  <c:v>5.4054054054054057E-2</c:v>
                </c:pt>
                <c:pt idx="20">
                  <c:v>0.12432432432432433</c:v>
                </c:pt>
              </c:numCache>
            </c:numRef>
          </c:val>
          <c:extLst>
            <c:ext xmlns:c16="http://schemas.microsoft.com/office/drawing/2014/chart" uri="{C3380CC4-5D6E-409C-BE32-E72D297353CC}">
              <c16:uniqueId val="{00000005-9FE3-45D1-81A3-E98DF8892CBD}"/>
            </c:ext>
          </c:extLst>
        </c:ser>
        <c:dLbls>
          <c:showLegendKey val="0"/>
          <c:showVal val="0"/>
          <c:showCatName val="0"/>
          <c:showSerName val="0"/>
          <c:showPercent val="0"/>
          <c:showBubbleSize val="0"/>
        </c:dLbls>
        <c:gapWidth val="150"/>
        <c:overlap val="100"/>
        <c:axId val="102781312"/>
        <c:axId val="102782848"/>
      </c:barChart>
      <c:catAx>
        <c:axId val="102781312"/>
        <c:scaling>
          <c:orientation val="maxMin"/>
        </c:scaling>
        <c:delete val="0"/>
        <c:axPos val="l"/>
        <c:numFmt formatCode="General" sourceLinked="0"/>
        <c:majorTickMark val="out"/>
        <c:minorTickMark val="none"/>
        <c:tickLblPos val="nextTo"/>
        <c:txPr>
          <a:bodyPr/>
          <a:lstStyle/>
          <a:p>
            <a:pPr>
              <a:defRPr sz="800"/>
            </a:pPr>
            <a:endParaRPr lang="en-US"/>
          </a:p>
        </c:txPr>
        <c:crossAx val="102782848"/>
        <c:crosses val="autoZero"/>
        <c:auto val="1"/>
        <c:lblAlgn val="ctr"/>
        <c:lblOffset val="100"/>
        <c:noMultiLvlLbl val="0"/>
      </c:catAx>
      <c:valAx>
        <c:axId val="102782848"/>
        <c:scaling>
          <c:orientation val="minMax"/>
        </c:scaling>
        <c:delete val="0"/>
        <c:axPos val="t"/>
        <c:majorGridlines/>
        <c:numFmt formatCode="0%" sourceLinked="1"/>
        <c:majorTickMark val="out"/>
        <c:minorTickMark val="none"/>
        <c:tickLblPos val="nextTo"/>
        <c:crossAx val="102781312"/>
        <c:crosses val="autoZero"/>
        <c:crossBetween val="between"/>
      </c:valAx>
    </c:plotArea>
    <c:legend>
      <c:legendPos val="r"/>
      <c:layout>
        <c:manualLayout>
          <c:xMode val="edge"/>
          <c:yMode val="edge"/>
          <c:x val="0.30708666164045978"/>
          <c:y val="0.91617202257721853"/>
          <c:w val="0.69027642653332322"/>
          <c:h val="5.0454594439588857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66" l="0.70000000000000062" r="0.70000000000000062" t="0.75000000000000366"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88"/>
          <c:y val="6.9534975271282218E-2"/>
          <c:w val="0.64382997579848689"/>
          <c:h val="0.84336671924678841"/>
        </c:manualLayout>
      </c:layout>
      <c:barChart>
        <c:barDir val="bar"/>
        <c:grouping val="percentStacked"/>
        <c:varyColors val="0"/>
        <c:ser>
          <c:idx val="0"/>
          <c:order val="0"/>
          <c:tx>
            <c:strRef>
              <c:f>Wales_USOA!$C$52</c:f>
              <c:strCache>
                <c:ptCount val="1"/>
                <c:pt idx="0">
                  <c:v>0-1 yrs</c:v>
                </c:pt>
              </c:strCache>
            </c:strRef>
          </c:tx>
          <c:spPr>
            <a:solidFill>
              <a:srgbClr val="002776"/>
            </a:solidFill>
          </c:spPr>
          <c:invertIfNegative val="0"/>
          <c:cat>
            <c:strRef>
              <c:f>(Wales_USOA!$B$53,Wales_USOA!$B$56:$B$68,Wales_USOA!$B$70:$B$72)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(Wales_USOA!$C$53,Wales_USOA!$C$56:$C$68,Wales_USOA!$C$70:$C$72)</c:f>
              <c:numCache>
                <c:formatCode>0%</c:formatCode>
                <c:ptCount val="17"/>
                <c:pt idx="0">
                  <c:v>0</c:v>
                </c:pt>
                <c:pt idx="1">
                  <c:v>0.17647058823529413</c:v>
                </c:pt>
                <c:pt idx="2">
                  <c:v>0.13131313131313133</c:v>
                </c:pt>
                <c:pt idx="3">
                  <c:v>0</c:v>
                </c:pt>
                <c:pt idx="4">
                  <c:v>0</c:v>
                </c:pt>
                <c:pt idx="5">
                  <c:v>0</c:v>
                </c:pt>
                <c:pt idx="6">
                  <c:v>0</c:v>
                </c:pt>
                <c:pt idx="7">
                  <c:v>0</c:v>
                </c:pt>
                <c:pt idx="8">
                  <c:v>0</c:v>
                </c:pt>
                <c:pt idx="9">
                  <c:v>1</c:v>
                </c:pt>
                <c:pt idx="10">
                  <c:v>0</c:v>
                </c:pt>
                <c:pt idx="11">
                  <c:v>0</c:v>
                </c:pt>
                <c:pt idx="12">
                  <c:v>0.1875</c:v>
                </c:pt>
                <c:pt idx="13">
                  <c:v>1</c:v>
                </c:pt>
                <c:pt idx="14">
                  <c:v>0</c:v>
                </c:pt>
                <c:pt idx="15">
                  <c:v>0.12345679012345678</c:v>
                </c:pt>
                <c:pt idx="16">
                  <c:v>0.33333333333333331</c:v>
                </c:pt>
              </c:numCache>
            </c:numRef>
          </c:val>
          <c:extLst>
            <c:ext xmlns:c16="http://schemas.microsoft.com/office/drawing/2014/chart" uri="{C3380CC4-5D6E-409C-BE32-E72D297353CC}">
              <c16:uniqueId val="{00000000-0772-4338-92F1-A65C309ED685}"/>
            </c:ext>
          </c:extLst>
        </c:ser>
        <c:ser>
          <c:idx val="1"/>
          <c:order val="1"/>
          <c:tx>
            <c:strRef>
              <c:f>Wales_USOA!$D$52</c:f>
              <c:strCache>
                <c:ptCount val="1"/>
                <c:pt idx="0">
                  <c:v>1-2 yrs</c:v>
                </c:pt>
              </c:strCache>
            </c:strRef>
          </c:tx>
          <c:spPr>
            <a:solidFill>
              <a:srgbClr val="00B092"/>
            </a:solidFill>
          </c:spPr>
          <c:invertIfNegative val="0"/>
          <c:cat>
            <c:strRef>
              <c:f>(Wales_USOA!$B$53,Wales_USOA!$B$56:$B$68,Wales_USOA!$B$70:$B$72)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(Wales_USOA!$D$53,Wales_USOA!$D$56:$D$68,Wales_USOA!$D$70:$D$72)</c:f>
              <c:numCache>
                <c:formatCode>0%</c:formatCode>
                <c:ptCount val="17"/>
                <c:pt idx="0">
                  <c:v>0.14925373134328357</c:v>
                </c:pt>
                <c:pt idx="1">
                  <c:v>0</c:v>
                </c:pt>
                <c:pt idx="2">
                  <c:v>6.0606060606060608E-2</c:v>
                </c:pt>
                <c:pt idx="3">
                  <c:v>0</c:v>
                </c:pt>
                <c:pt idx="4">
                  <c:v>0</c:v>
                </c:pt>
                <c:pt idx="5">
                  <c:v>0</c:v>
                </c:pt>
                <c:pt idx="6">
                  <c:v>0</c:v>
                </c:pt>
                <c:pt idx="7">
                  <c:v>0</c:v>
                </c:pt>
                <c:pt idx="8">
                  <c:v>0</c:v>
                </c:pt>
                <c:pt idx="9">
                  <c:v>0</c:v>
                </c:pt>
                <c:pt idx="10">
                  <c:v>0</c:v>
                </c:pt>
                <c:pt idx="11">
                  <c:v>0</c:v>
                </c:pt>
                <c:pt idx="12">
                  <c:v>0</c:v>
                </c:pt>
                <c:pt idx="13">
                  <c:v>0</c:v>
                </c:pt>
                <c:pt idx="14">
                  <c:v>0</c:v>
                </c:pt>
                <c:pt idx="15">
                  <c:v>0.18930041152263374</c:v>
                </c:pt>
                <c:pt idx="16">
                  <c:v>0</c:v>
                </c:pt>
              </c:numCache>
            </c:numRef>
          </c:val>
          <c:extLst>
            <c:ext xmlns:c16="http://schemas.microsoft.com/office/drawing/2014/chart" uri="{C3380CC4-5D6E-409C-BE32-E72D297353CC}">
              <c16:uniqueId val="{00000001-0772-4338-92F1-A65C309ED685}"/>
            </c:ext>
          </c:extLst>
        </c:ser>
        <c:ser>
          <c:idx val="2"/>
          <c:order val="2"/>
          <c:tx>
            <c:strRef>
              <c:f>Wales_USOA!$E$52</c:f>
              <c:strCache>
                <c:ptCount val="1"/>
                <c:pt idx="0">
                  <c:v>2-5 yrs</c:v>
                </c:pt>
              </c:strCache>
            </c:strRef>
          </c:tx>
          <c:spPr>
            <a:solidFill>
              <a:srgbClr val="E9994A"/>
            </a:solidFill>
          </c:spPr>
          <c:invertIfNegative val="0"/>
          <c:cat>
            <c:strRef>
              <c:f>(Wales_USOA!$B$53,Wales_USOA!$B$56:$B$68,Wales_USOA!$B$70:$B$72)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(Wales_USOA!$E$53,Wales_USOA!$E$56:$E$68,Wales_USOA!$E$70:$E$72)</c:f>
              <c:numCache>
                <c:formatCode>0%</c:formatCode>
                <c:ptCount val="17"/>
                <c:pt idx="0">
                  <c:v>0.29850746268656714</c:v>
                </c:pt>
                <c:pt idx="1">
                  <c:v>0.17647058823529413</c:v>
                </c:pt>
                <c:pt idx="2">
                  <c:v>0.35353535353535354</c:v>
                </c:pt>
                <c:pt idx="3">
                  <c:v>0.6470588235294118</c:v>
                </c:pt>
                <c:pt idx="4">
                  <c:v>0</c:v>
                </c:pt>
                <c:pt idx="5">
                  <c:v>0</c:v>
                </c:pt>
                <c:pt idx="6">
                  <c:v>0</c:v>
                </c:pt>
                <c:pt idx="7">
                  <c:v>1</c:v>
                </c:pt>
                <c:pt idx="8">
                  <c:v>0</c:v>
                </c:pt>
                <c:pt idx="9">
                  <c:v>0</c:v>
                </c:pt>
                <c:pt idx="10">
                  <c:v>0.29166666666666669</c:v>
                </c:pt>
                <c:pt idx="11">
                  <c:v>0</c:v>
                </c:pt>
                <c:pt idx="12">
                  <c:v>0.375</c:v>
                </c:pt>
                <c:pt idx="13">
                  <c:v>0</c:v>
                </c:pt>
                <c:pt idx="14">
                  <c:v>0</c:v>
                </c:pt>
                <c:pt idx="15">
                  <c:v>0.34567901234567899</c:v>
                </c:pt>
                <c:pt idx="16">
                  <c:v>0.33333333333333331</c:v>
                </c:pt>
              </c:numCache>
            </c:numRef>
          </c:val>
          <c:extLst>
            <c:ext xmlns:c16="http://schemas.microsoft.com/office/drawing/2014/chart" uri="{C3380CC4-5D6E-409C-BE32-E72D297353CC}">
              <c16:uniqueId val="{00000002-0772-4338-92F1-A65C309ED685}"/>
            </c:ext>
          </c:extLst>
        </c:ser>
        <c:ser>
          <c:idx val="3"/>
          <c:order val="3"/>
          <c:tx>
            <c:strRef>
              <c:f>Wales_USOA!$F$52</c:f>
              <c:strCache>
                <c:ptCount val="1"/>
                <c:pt idx="0">
                  <c:v>5-10 yrs</c:v>
                </c:pt>
              </c:strCache>
            </c:strRef>
          </c:tx>
          <c:invertIfNegative val="0"/>
          <c:cat>
            <c:strRef>
              <c:f>(Wales_USOA!$B$53,Wales_USOA!$B$56:$B$68,Wales_USOA!$B$70:$B$72)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(Wales_USOA!$F$53,Wales_USOA!$F$56:$F$68,Wales_USOA!$F$70:$F$72)</c:f>
              <c:numCache>
                <c:formatCode>0%</c:formatCode>
                <c:ptCount val="17"/>
                <c:pt idx="0">
                  <c:v>0.26865671641791045</c:v>
                </c:pt>
                <c:pt idx="1">
                  <c:v>0.29411764705882354</c:v>
                </c:pt>
                <c:pt idx="2">
                  <c:v>0.25252525252525254</c:v>
                </c:pt>
                <c:pt idx="3">
                  <c:v>0.35294117647058826</c:v>
                </c:pt>
                <c:pt idx="4">
                  <c:v>0</c:v>
                </c:pt>
                <c:pt idx="5">
                  <c:v>0.5</c:v>
                </c:pt>
                <c:pt idx="6">
                  <c:v>0</c:v>
                </c:pt>
                <c:pt idx="7">
                  <c:v>0</c:v>
                </c:pt>
                <c:pt idx="8">
                  <c:v>0</c:v>
                </c:pt>
                <c:pt idx="9">
                  <c:v>0</c:v>
                </c:pt>
                <c:pt idx="10">
                  <c:v>0.45833333333333331</c:v>
                </c:pt>
                <c:pt idx="11">
                  <c:v>1</c:v>
                </c:pt>
                <c:pt idx="12">
                  <c:v>0.25</c:v>
                </c:pt>
                <c:pt idx="13">
                  <c:v>0</c:v>
                </c:pt>
                <c:pt idx="14">
                  <c:v>0</c:v>
                </c:pt>
                <c:pt idx="15">
                  <c:v>0.23045267489711935</c:v>
                </c:pt>
                <c:pt idx="16">
                  <c:v>0</c:v>
                </c:pt>
              </c:numCache>
            </c:numRef>
          </c:val>
          <c:extLst>
            <c:ext xmlns:c16="http://schemas.microsoft.com/office/drawing/2014/chart" uri="{C3380CC4-5D6E-409C-BE32-E72D297353CC}">
              <c16:uniqueId val="{00000003-0772-4338-92F1-A65C309ED685}"/>
            </c:ext>
          </c:extLst>
        </c:ser>
        <c:ser>
          <c:idx val="4"/>
          <c:order val="4"/>
          <c:tx>
            <c:strRef>
              <c:f>Wales_USOA!$G$52</c:f>
              <c:strCache>
                <c:ptCount val="1"/>
                <c:pt idx="0">
                  <c:v>10-15 yrs</c:v>
                </c:pt>
              </c:strCache>
            </c:strRef>
          </c:tx>
          <c:spPr>
            <a:solidFill>
              <a:srgbClr val="822433"/>
            </a:solidFill>
          </c:spPr>
          <c:invertIfNegative val="0"/>
          <c:cat>
            <c:strRef>
              <c:f>(Wales_USOA!$B$53,Wales_USOA!$B$56:$B$68,Wales_USOA!$B$70:$B$72)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(Wales_USOA!$G$53,Wales_USOA!$G$56:$G$68,Wales_USOA!$G$70:$G$72)</c:f>
              <c:numCache>
                <c:formatCode>0%</c:formatCode>
                <c:ptCount val="17"/>
                <c:pt idx="0">
                  <c:v>0.16417910447761194</c:v>
                </c:pt>
                <c:pt idx="1">
                  <c:v>0.17647058823529413</c:v>
                </c:pt>
                <c:pt idx="2">
                  <c:v>0.12121212121212122</c:v>
                </c:pt>
                <c:pt idx="3">
                  <c:v>0</c:v>
                </c:pt>
                <c:pt idx="4">
                  <c:v>0.5</c:v>
                </c:pt>
                <c:pt idx="5">
                  <c:v>0.5</c:v>
                </c:pt>
                <c:pt idx="6">
                  <c:v>0</c:v>
                </c:pt>
                <c:pt idx="7">
                  <c:v>0</c:v>
                </c:pt>
                <c:pt idx="8">
                  <c:v>0</c:v>
                </c:pt>
                <c:pt idx="9">
                  <c:v>0</c:v>
                </c:pt>
                <c:pt idx="10">
                  <c:v>0.25</c:v>
                </c:pt>
                <c:pt idx="11">
                  <c:v>0</c:v>
                </c:pt>
                <c:pt idx="12">
                  <c:v>0</c:v>
                </c:pt>
                <c:pt idx="13">
                  <c:v>0</c:v>
                </c:pt>
                <c:pt idx="14">
                  <c:v>0</c:v>
                </c:pt>
                <c:pt idx="15">
                  <c:v>8.6419753086419748E-2</c:v>
                </c:pt>
                <c:pt idx="16">
                  <c:v>0.33333333333333331</c:v>
                </c:pt>
              </c:numCache>
            </c:numRef>
          </c:val>
          <c:extLst>
            <c:ext xmlns:c16="http://schemas.microsoft.com/office/drawing/2014/chart" uri="{C3380CC4-5D6E-409C-BE32-E72D297353CC}">
              <c16:uniqueId val="{00000004-0772-4338-92F1-A65C309ED685}"/>
            </c:ext>
          </c:extLst>
        </c:ser>
        <c:ser>
          <c:idx val="5"/>
          <c:order val="5"/>
          <c:tx>
            <c:strRef>
              <c:f>Wales_USOA!$H$52</c:f>
              <c:strCache>
                <c:ptCount val="1"/>
                <c:pt idx="0">
                  <c:v>15-20 yrs</c:v>
                </c:pt>
              </c:strCache>
            </c:strRef>
          </c:tx>
          <c:spPr>
            <a:solidFill>
              <a:srgbClr val="A4AEB5"/>
            </a:solidFill>
          </c:spPr>
          <c:invertIfNegative val="0"/>
          <c:cat>
            <c:strRef>
              <c:f>(Wales_USOA!$B$53,Wales_USOA!$B$56:$B$68,Wales_USOA!$B$70:$B$72)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(Wales_USOA!$H$53,Wales_USOA!$H$56:$H$68,Wales_USOA!$H$70:$H$72)</c:f>
              <c:numCache>
                <c:formatCode>0%</c:formatCode>
                <c:ptCount val="17"/>
                <c:pt idx="0">
                  <c:v>0.11940298507462686</c:v>
                </c:pt>
                <c:pt idx="1">
                  <c:v>0.17647058823529413</c:v>
                </c:pt>
                <c:pt idx="2">
                  <c:v>8.0808080808080815E-2</c:v>
                </c:pt>
                <c:pt idx="3">
                  <c:v>0</c:v>
                </c:pt>
                <c:pt idx="4">
                  <c:v>0.5</c:v>
                </c:pt>
                <c:pt idx="5">
                  <c:v>0</c:v>
                </c:pt>
                <c:pt idx="6">
                  <c:v>0</c:v>
                </c:pt>
                <c:pt idx="7">
                  <c:v>0</c:v>
                </c:pt>
                <c:pt idx="8">
                  <c:v>0</c:v>
                </c:pt>
                <c:pt idx="9">
                  <c:v>0</c:v>
                </c:pt>
                <c:pt idx="10">
                  <c:v>0</c:v>
                </c:pt>
                <c:pt idx="11">
                  <c:v>0</c:v>
                </c:pt>
                <c:pt idx="12">
                  <c:v>0.1875</c:v>
                </c:pt>
                <c:pt idx="13">
                  <c:v>0</c:v>
                </c:pt>
                <c:pt idx="14">
                  <c:v>0</c:v>
                </c:pt>
                <c:pt idx="15">
                  <c:v>2.4691358024691357E-2</c:v>
                </c:pt>
                <c:pt idx="16">
                  <c:v>0</c:v>
                </c:pt>
              </c:numCache>
            </c:numRef>
          </c:val>
          <c:extLst>
            <c:ext xmlns:c16="http://schemas.microsoft.com/office/drawing/2014/chart" uri="{C3380CC4-5D6E-409C-BE32-E72D297353CC}">
              <c16:uniqueId val="{00000005-0772-4338-92F1-A65C309ED685}"/>
            </c:ext>
          </c:extLst>
        </c:ser>
        <c:dLbls>
          <c:showLegendKey val="0"/>
          <c:showVal val="0"/>
          <c:showCatName val="0"/>
          <c:showSerName val="0"/>
          <c:showPercent val="0"/>
          <c:showBubbleSize val="0"/>
        </c:dLbls>
        <c:gapWidth val="150"/>
        <c:overlap val="100"/>
        <c:axId val="108958848"/>
        <c:axId val="108960384"/>
      </c:barChart>
      <c:catAx>
        <c:axId val="108958848"/>
        <c:scaling>
          <c:orientation val="maxMin"/>
        </c:scaling>
        <c:delete val="0"/>
        <c:axPos val="l"/>
        <c:numFmt formatCode="General" sourceLinked="0"/>
        <c:majorTickMark val="out"/>
        <c:minorTickMark val="none"/>
        <c:tickLblPos val="nextTo"/>
        <c:txPr>
          <a:bodyPr/>
          <a:lstStyle/>
          <a:p>
            <a:pPr>
              <a:defRPr sz="800"/>
            </a:pPr>
            <a:endParaRPr lang="en-US"/>
          </a:p>
        </c:txPr>
        <c:crossAx val="108960384"/>
        <c:crosses val="autoZero"/>
        <c:auto val="1"/>
        <c:lblAlgn val="ctr"/>
        <c:lblOffset val="100"/>
        <c:noMultiLvlLbl val="0"/>
      </c:catAx>
      <c:valAx>
        <c:axId val="108960384"/>
        <c:scaling>
          <c:orientation val="minMax"/>
        </c:scaling>
        <c:delete val="0"/>
        <c:axPos val="t"/>
        <c:majorGridlines/>
        <c:numFmt formatCode="0%" sourceLinked="1"/>
        <c:majorTickMark val="out"/>
        <c:minorTickMark val="none"/>
        <c:tickLblPos val="nextTo"/>
        <c:crossAx val="108958848"/>
        <c:crosses val="autoZero"/>
        <c:crossBetween val="between"/>
      </c:valAx>
    </c:plotArea>
    <c:legend>
      <c:legendPos val="r"/>
      <c:layout>
        <c:manualLayout>
          <c:xMode val="edge"/>
          <c:yMode val="edge"/>
          <c:x val="0.30363743493102324"/>
          <c:y val="0.93414930683829434"/>
          <c:w val="0.64936194663979263"/>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44" l="0.70000000000000062" r="0.70000000000000062" t="0.750000000000003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88"/>
          <c:y val="6.9534975271282218E-2"/>
          <c:w val="0.64382997579848689"/>
          <c:h val="0.84336671924678841"/>
        </c:manualLayout>
      </c:layout>
      <c:barChart>
        <c:barDir val="bar"/>
        <c:grouping val="percentStacked"/>
        <c:varyColors val="0"/>
        <c:ser>
          <c:idx val="0"/>
          <c:order val="0"/>
          <c:tx>
            <c:strRef>
              <c:f>Wales_USOA!$K$52</c:f>
              <c:strCache>
                <c:ptCount val="1"/>
                <c:pt idx="0">
                  <c:v>0-1 yrs</c:v>
                </c:pt>
              </c:strCache>
            </c:strRef>
          </c:tx>
          <c:spPr>
            <a:solidFill>
              <a:srgbClr val="002776"/>
            </a:solidFill>
          </c:spPr>
          <c:invertIfNegative val="0"/>
          <c:cat>
            <c:strRef>
              <c:f>(Wales_USOA!$B$53:$B$70,Wales_USOA!$B$72:$B$73)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(Wales_USOA!$K$53:$K$70,Wales_USOA!$K$72:$K$73)</c:f>
              <c:numCache>
                <c:formatCode>0%</c:formatCode>
                <c:ptCount val="20"/>
                <c:pt idx="0">
                  <c:v>0</c:v>
                </c:pt>
                <c:pt idx="1">
                  <c:v>0.10928961748633879</c:v>
                </c:pt>
                <c:pt idx="2">
                  <c:v>0</c:v>
                </c:pt>
                <c:pt idx="3">
                  <c:v>0.21212121212121213</c:v>
                </c:pt>
                <c:pt idx="4">
                  <c:v>0.11224489795918367</c:v>
                </c:pt>
                <c:pt idx="5">
                  <c:v>0</c:v>
                </c:pt>
                <c:pt idx="6">
                  <c:v>0</c:v>
                </c:pt>
                <c:pt idx="7">
                  <c:v>1</c:v>
                </c:pt>
                <c:pt idx="8">
                  <c:v>0</c:v>
                </c:pt>
                <c:pt idx="9">
                  <c:v>0</c:v>
                </c:pt>
                <c:pt idx="10">
                  <c:v>0</c:v>
                </c:pt>
                <c:pt idx="11">
                  <c:v>0.25</c:v>
                </c:pt>
                <c:pt idx="12">
                  <c:v>0.17073170731707318</c:v>
                </c:pt>
                <c:pt idx="13">
                  <c:v>0</c:v>
                </c:pt>
                <c:pt idx="14">
                  <c:v>0.33333333333333331</c:v>
                </c:pt>
                <c:pt idx="15">
                  <c:v>0</c:v>
                </c:pt>
                <c:pt idx="16">
                  <c:v>0.25</c:v>
                </c:pt>
                <c:pt idx="17">
                  <c:v>0</c:v>
                </c:pt>
                <c:pt idx="18">
                  <c:v>0</c:v>
                </c:pt>
                <c:pt idx="19">
                  <c:v>0.1</c:v>
                </c:pt>
              </c:numCache>
            </c:numRef>
          </c:val>
          <c:extLst>
            <c:ext xmlns:c16="http://schemas.microsoft.com/office/drawing/2014/chart" uri="{C3380CC4-5D6E-409C-BE32-E72D297353CC}">
              <c16:uniqueId val="{00000000-EB02-44FB-A2DA-236EA7092A6B}"/>
            </c:ext>
          </c:extLst>
        </c:ser>
        <c:ser>
          <c:idx val="1"/>
          <c:order val="1"/>
          <c:tx>
            <c:strRef>
              <c:f>Wales_USOA!$L$52</c:f>
              <c:strCache>
                <c:ptCount val="1"/>
                <c:pt idx="0">
                  <c:v>1-2 yrs</c:v>
                </c:pt>
              </c:strCache>
            </c:strRef>
          </c:tx>
          <c:spPr>
            <a:solidFill>
              <a:srgbClr val="00B092"/>
            </a:solidFill>
          </c:spPr>
          <c:invertIfNegative val="0"/>
          <c:cat>
            <c:strRef>
              <c:f>(Wales_USOA!$B$53:$B$70,Wales_USOA!$B$72:$B$73)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(Wales_USOA!$L$53:$L$70,Wales_USOA!$L$72:$L$73)</c:f>
              <c:numCache>
                <c:formatCode>0%</c:formatCode>
                <c:ptCount val="20"/>
                <c:pt idx="0">
                  <c:v>0</c:v>
                </c:pt>
                <c:pt idx="1">
                  <c:v>6.8306010928961755E-2</c:v>
                </c:pt>
                <c:pt idx="2">
                  <c:v>0</c:v>
                </c:pt>
                <c:pt idx="3">
                  <c:v>0</c:v>
                </c:pt>
                <c:pt idx="4">
                  <c:v>9.1836734693877556E-2</c:v>
                </c:pt>
                <c:pt idx="5">
                  <c:v>0</c:v>
                </c:pt>
                <c:pt idx="6">
                  <c:v>0</c:v>
                </c:pt>
                <c:pt idx="7">
                  <c:v>0</c:v>
                </c:pt>
                <c:pt idx="8">
                  <c:v>0</c:v>
                </c:pt>
                <c:pt idx="9">
                  <c:v>0</c:v>
                </c:pt>
                <c:pt idx="10">
                  <c:v>0</c:v>
                </c:pt>
                <c:pt idx="11">
                  <c:v>0.25</c:v>
                </c:pt>
                <c:pt idx="12">
                  <c:v>0</c:v>
                </c:pt>
                <c:pt idx="13">
                  <c:v>0</c:v>
                </c:pt>
                <c:pt idx="14">
                  <c:v>0</c:v>
                </c:pt>
                <c:pt idx="15">
                  <c:v>0</c:v>
                </c:pt>
                <c:pt idx="16">
                  <c:v>0.19444444444444445</c:v>
                </c:pt>
                <c:pt idx="17">
                  <c:v>0</c:v>
                </c:pt>
                <c:pt idx="18">
                  <c:v>0</c:v>
                </c:pt>
                <c:pt idx="19">
                  <c:v>0.13333333333333333</c:v>
                </c:pt>
              </c:numCache>
            </c:numRef>
          </c:val>
          <c:extLst>
            <c:ext xmlns:c16="http://schemas.microsoft.com/office/drawing/2014/chart" uri="{C3380CC4-5D6E-409C-BE32-E72D297353CC}">
              <c16:uniqueId val="{00000001-EB02-44FB-A2DA-236EA7092A6B}"/>
            </c:ext>
          </c:extLst>
        </c:ser>
        <c:ser>
          <c:idx val="2"/>
          <c:order val="2"/>
          <c:tx>
            <c:strRef>
              <c:f>Wales_USOA!$M$52</c:f>
              <c:strCache>
                <c:ptCount val="1"/>
                <c:pt idx="0">
                  <c:v>2-5 yrs</c:v>
                </c:pt>
              </c:strCache>
            </c:strRef>
          </c:tx>
          <c:spPr>
            <a:solidFill>
              <a:srgbClr val="E9994A"/>
            </a:solidFill>
          </c:spPr>
          <c:invertIfNegative val="0"/>
          <c:cat>
            <c:strRef>
              <c:f>(Wales_USOA!$B$53:$B$70,Wales_USOA!$B$72:$B$73)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(Wales_USOA!$M$53:$M$70,Wales_USOA!$M$72:$M$73)</c:f>
              <c:numCache>
                <c:formatCode>0%</c:formatCode>
                <c:ptCount val="20"/>
                <c:pt idx="0">
                  <c:v>0.25</c:v>
                </c:pt>
                <c:pt idx="1">
                  <c:v>0.24043715846994534</c:v>
                </c:pt>
                <c:pt idx="2">
                  <c:v>0.23076923076923078</c:v>
                </c:pt>
                <c:pt idx="3">
                  <c:v>0.18181818181818182</c:v>
                </c:pt>
                <c:pt idx="4">
                  <c:v>0.27551020408163263</c:v>
                </c:pt>
                <c:pt idx="5">
                  <c:v>0</c:v>
                </c:pt>
                <c:pt idx="6">
                  <c:v>0</c:v>
                </c:pt>
                <c:pt idx="7">
                  <c:v>0</c:v>
                </c:pt>
                <c:pt idx="8">
                  <c:v>0</c:v>
                </c:pt>
                <c:pt idx="9">
                  <c:v>0</c:v>
                </c:pt>
                <c:pt idx="10">
                  <c:v>0</c:v>
                </c:pt>
                <c:pt idx="11">
                  <c:v>0.25</c:v>
                </c:pt>
                <c:pt idx="12">
                  <c:v>0.21951219512195122</c:v>
                </c:pt>
                <c:pt idx="13">
                  <c:v>0</c:v>
                </c:pt>
                <c:pt idx="14">
                  <c:v>0.33333333333333331</c:v>
                </c:pt>
                <c:pt idx="15">
                  <c:v>0</c:v>
                </c:pt>
                <c:pt idx="16">
                  <c:v>0.16666666666666666</c:v>
                </c:pt>
                <c:pt idx="17">
                  <c:v>0</c:v>
                </c:pt>
                <c:pt idx="18">
                  <c:v>0</c:v>
                </c:pt>
                <c:pt idx="19">
                  <c:v>0.26666666666666666</c:v>
                </c:pt>
              </c:numCache>
            </c:numRef>
          </c:val>
          <c:extLst>
            <c:ext xmlns:c16="http://schemas.microsoft.com/office/drawing/2014/chart" uri="{C3380CC4-5D6E-409C-BE32-E72D297353CC}">
              <c16:uniqueId val="{00000002-EB02-44FB-A2DA-236EA7092A6B}"/>
            </c:ext>
          </c:extLst>
        </c:ser>
        <c:ser>
          <c:idx val="3"/>
          <c:order val="3"/>
          <c:tx>
            <c:strRef>
              <c:f>Wales_USOA!$N$52</c:f>
              <c:strCache>
                <c:ptCount val="1"/>
                <c:pt idx="0">
                  <c:v>5-10 yrs</c:v>
                </c:pt>
              </c:strCache>
            </c:strRef>
          </c:tx>
          <c:spPr>
            <a:solidFill>
              <a:srgbClr val="5A5A8E"/>
            </a:solidFill>
          </c:spPr>
          <c:invertIfNegative val="0"/>
          <c:cat>
            <c:strRef>
              <c:f>(Wales_USOA!$B$53:$B$70,Wales_USOA!$B$72:$B$73)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(Wales_USOA!$N$53:$N$70,Wales_USOA!$N$72:$N$73)</c:f>
              <c:numCache>
                <c:formatCode>0%</c:formatCode>
                <c:ptCount val="20"/>
                <c:pt idx="0">
                  <c:v>0.25</c:v>
                </c:pt>
                <c:pt idx="1">
                  <c:v>0.25956284153005466</c:v>
                </c:pt>
                <c:pt idx="2">
                  <c:v>0.30769230769230771</c:v>
                </c:pt>
                <c:pt idx="3">
                  <c:v>0.24242424242424243</c:v>
                </c:pt>
                <c:pt idx="4">
                  <c:v>0.30612244897959184</c:v>
                </c:pt>
                <c:pt idx="5">
                  <c:v>1</c:v>
                </c:pt>
                <c:pt idx="6">
                  <c:v>0</c:v>
                </c:pt>
                <c:pt idx="7">
                  <c:v>0</c:v>
                </c:pt>
                <c:pt idx="8">
                  <c:v>0</c:v>
                </c:pt>
                <c:pt idx="9">
                  <c:v>0</c:v>
                </c:pt>
                <c:pt idx="10">
                  <c:v>0</c:v>
                </c:pt>
                <c:pt idx="11">
                  <c:v>0.25</c:v>
                </c:pt>
                <c:pt idx="12">
                  <c:v>0.31707317073170732</c:v>
                </c:pt>
                <c:pt idx="13">
                  <c:v>0</c:v>
                </c:pt>
                <c:pt idx="14">
                  <c:v>0.33333333333333331</c:v>
                </c:pt>
                <c:pt idx="15">
                  <c:v>0</c:v>
                </c:pt>
                <c:pt idx="16">
                  <c:v>0.16666666666666666</c:v>
                </c:pt>
                <c:pt idx="17">
                  <c:v>0</c:v>
                </c:pt>
                <c:pt idx="18">
                  <c:v>0</c:v>
                </c:pt>
                <c:pt idx="19">
                  <c:v>0.26666666666666666</c:v>
                </c:pt>
              </c:numCache>
            </c:numRef>
          </c:val>
          <c:extLst>
            <c:ext xmlns:c16="http://schemas.microsoft.com/office/drawing/2014/chart" uri="{C3380CC4-5D6E-409C-BE32-E72D297353CC}">
              <c16:uniqueId val="{00000003-EB02-44FB-A2DA-236EA7092A6B}"/>
            </c:ext>
          </c:extLst>
        </c:ser>
        <c:ser>
          <c:idx val="4"/>
          <c:order val="4"/>
          <c:tx>
            <c:strRef>
              <c:f>Wales_USOA!$O$52</c:f>
              <c:strCache>
                <c:ptCount val="1"/>
                <c:pt idx="0">
                  <c:v>10-15 yrs</c:v>
                </c:pt>
              </c:strCache>
            </c:strRef>
          </c:tx>
          <c:spPr>
            <a:solidFill>
              <a:srgbClr val="822433"/>
            </a:solidFill>
          </c:spPr>
          <c:invertIfNegative val="0"/>
          <c:cat>
            <c:strRef>
              <c:f>(Wales_USOA!$B$53:$B$70,Wales_USOA!$B$72:$B$73)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(Wales_USOA!$O$53:$O$70,Wales_USOA!$O$72:$O$73)</c:f>
              <c:numCache>
                <c:formatCode>0%</c:formatCode>
                <c:ptCount val="20"/>
                <c:pt idx="0">
                  <c:v>0.25</c:v>
                </c:pt>
                <c:pt idx="1">
                  <c:v>0.19125683060109289</c:v>
                </c:pt>
                <c:pt idx="2">
                  <c:v>0.23076923076923078</c:v>
                </c:pt>
                <c:pt idx="3">
                  <c:v>0.18181818181818182</c:v>
                </c:pt>
                <c:pt idx="4">
                  <c:v>0.1326530612244898</c:v>
                </c:pt>
                <c:pt idx="5">
                  <c:v>0</c:v>
                </c:pt>
                <c:pt idx="6">
                  <c:v>0</c:v>
                </c:pt>
                <c:pt idx="7">
                  <c:v>0</c:v>
                </c:pt>
                <c:pt idx="8">
                  <c:v>0</c:v>
                </c:pt>
                <c:pt idx="9">
                  <c:v>0</c:v>
                </c:pt>
                <c:pt idx="10">
                  <c:v>0</c:v>
                </c:pt>
                <c:pt idx="11">
                  <c:v>0</c:v>
                </c:pt>
                <c:pt idx="12">
                  <c:v>0.14634146341463414</c:v>
                </c:pt>
                <c:pt idx="13">
                  <c:v>0</c:v>
                </c:pt>
                <c:pt idx="14">
                  <c:v>0</c:v>
                </c:pt>
                <c:pt idx="15">
                  <c:v>0</c:v>
                </c:pt>
                <c:pt idx="16">
                  <c:v>0.22222222222222221</c:v>
                </c:pt>
                <c:pt idx="17">
                  <c:v>0</c:v>
                </c:pt>
                <c:pt idx="18">
                  <c:v>0</c:v>
                </c:pt>
                <c:pt idx="19">
                  <c:v>0.13333333333333333</c:v>
                </c:pt>
              </c:numCache>
            </c:numRef>
          </c:val>
          <c:extLst>
            <c:ext xmlns:c16="http://schemas.microsoft.com/office/drawing/2014/chart" uri="{C3380CC4-5D6E-409C-BE32-E72D297353CC}">
              <c16:uniqueId val="{00000004-EB02-44FB-A2DA-236EA7092A6B}"/>
            </c:ext>
          </c:extLst>
        </c:ser>
        <c:ser>
          <c:idx val="5"/>
          <c:order val="5"/>
          <c:tx>
            <c:strRef>
              <c:f>Wales_USOA!$P$52</c:f>
              <c:strCache>
                <c:ptCount val="1"/>
                <c:pt idx="0">
                  <c:v>15-20 yrs</c:v>
                </c:pt>
              </c:strCache>
            </c:strRef>
          </c:tx>
          <c:spPr>
            <a:solidFill>
              <a:srgbClr val="A4AEB5"/>
            </a:solidFill>
          </c:spPr>
          <c:invertIfNegative val="0"/>
          <c:cat>
            <c:strRef>
              <c:f>(Wales_USOA!$B$53:$B$70,Wales_USOA!$B$72:$B$73)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(Wales_USOA!$P$53:$P$70,Wales_USOA!$P$72:$P$73)</c:f>
              <c:numCache>
                <c:formatCode>0%</c:formatCode>
                <c:ptCount val="20"/>
                <c:pt idx="0">
                  <c:v>0.25</c:v>
                </c:pt>
                <c:pt idx="1">
                  <c:v>0.13114754098360656</c:v>
                </c:pt>
                <c:pt idx="2">
                  <c:v>0.23076923076923078</c:v>
                </c:pt>
                <c:pt idx="3">
                  <c:v>0.18181818181818182</c:v>
                </c:pt>
                <c:pt idx="4">
                  <c:v>8.1632653061224483E-2</c:v>
                </c:pt>
                <c:pt idx="5">
                  <c:v>0</c:v>
                </c:pt>
                <c:pt idx="6">
                  <c:v>0</c:v>
                </c:pt>
                <c:pt idx="7">
                  <c:v>0</c:v>
                </c:pt>
                <c:pt idx="8">
                  <c:v>0</c:v>
                </c:pt>
                <c:pt idx="9">
                  <c:v>0</c:v>
                </c:pt>
                <c:pt idx="10">
                  <c:v>0</c:v>
                </c:pt>
                <c:pt idx="11">
                  <c:v>0</c:v>
                </c:pt>
                <c:pt idx="12">
                  <c:v>0.14634146341463414</c:v>
                </c:pt>
                <c:pt idx="13">
                  <c:v>0</c:v>
                </c:pt>
                <c:pt idx="14">
                  <c:v>0</c:v>
                </c:pt>
                <c:pt idx="15">
                  <c:v>0</c:v>
                </c:pt>
                <c:pt idx="16">
                  <c:v>0</c:v>
                </c:pt>
                <c:pt idx="17">
                  <c:v>0</c:v>
                </c:pt>
                <c:pt idx="18">
                  <c:v>0</c:v>
                </c:pt>
                <c:pt idx="19">
                  <c:v>0.1</c:v>
                </c:pt>
              </c:numCache>
            </c:numRef>
          </c:val>
          <c:extLst>
            <c:ext xmlns:c16="http://schemas.microsoft.com/office/drawing/2014/chart" uri="{C3380CC4-5D6E-409C-BE32-E72D297353CC}">
              <c16:uniqueId val="{00000005-EB02-44FB-A2DA-236EA7092A6B}"/>
            </c:ext>
          </c:extLst>
        </c:ser>
        <c:dLbls>
          <c:showLegendKey val="0"/>
          <c:showVal val="0"/>
          <c:showCatName val="0"/>
          <c:showSerName val="0"/>
          <c:showPercent val="0"/>
          <c:showBubbleSize val="0"/>
        </c:dLbls>
        <c:gapWidth val="150"/>
        <c:overlap val="100"/>
        <c:axId val="109394176"/>
        <c:axId val="109408256"/>
      </c:barChart>
      <c:catAx>
        <c:axId val="109394176"/>
        <c:scaling>
          <c:orientation val="maxMin"/>
        </c:scaling>
        <c:delete val="0"/>
        <c:axPos val="l"/>
        <c:numFmt formatCode="General" sourceLinked="0"/>
        <c:majorTickMark val="out"/>
        <c:minorTickMark val="none"/>
        <c:tickLblPos val="nextTo"/>
        <c:txPr>
          <a:bodyPr/>
          <a:lstStyle/>
          <a:p>
            <a:pPr>
              <a:defRPr sz="800"/>
            </a:pPr>
            <a:endParaRPr lang="en-US"/>
          </a:p>
        </c:txPr>
        <c:crossAx val="109408256"/>
        <c:crosses val="autoZero"/>
        <c:auto val="1"/>
        <c:lblAlgn val="ctr"/>
        <c:lblOffset val="100"/>
        <c:noMultiLvlLbl val="0"/>
      </c:catAx>
      <c:valAx>
        <c:axId val="109408256"/>
        <c:scaling>
          <c:orientation val="minMax"/>
        </c:scaling>
        <c:delete val="0"/>
        <c:axPos val="t"/>
        <c:majorGridlines/>
        <c:numFmt formatCode="0%" sourceLinked="1"/>
        <c:majorTickMark val="out"/>
        <c:minorTickMark val="none"/>
        <c:tickLblPos val="nextTo"/>
        <c:crossAx val="109394176"/>
        <c:crosses val="autoZero"/>
        <c:crossBetween val="between"/>
      </c:valAx>
    </c:plotArea>
    <c:legend>
      <c:legendPos val="r"/>
      <c:layout>
        <c:manualLayout>
          <c:xMode val="edge"/>
          <c:yMode val="edge"/>
          <c:x val="0.29621628465273031"/>
          <c:y val="0.92958394409761347"/>
          <c:w val="0.64936194663979263"/>
          <c:h val="4.1734673150027886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44" l="0.70000000000000062" r="0.70000000000000062" t="0.75000000000000344"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805"/>
          <c:y val="6.9534975271282218E-2"/>
          <c:w val="0.64382997579848733"/>
          <c:h val="0.84336671924678841"/>
        </c:manualLayout>
      </c:layout>
      <c:barChart>
        <c:barDir val="bar"/>
        <c:grouping val="percentStacked"/>
        <c:varyColors val="0"/>
        <c:ser>
          <c:idx val="0"/>
          <c:order val="0"/>
          <c:tx>
            <c:strRef>
              <c:f>Wales_USOA!$S$52</c:f>
              <c:strCache>
                <c:ptCount val="1"/>
                <c:pt idx="0">
                  <c:v>0-1 yrs</c:v>
                </c:pt>
              </c:strCache>
            </c:strRef>
          </c:tx>
          <c:spPr>
            <a:solidFill>
              <a:srgbClr val="002776"/>
            </a:solidFill>
          </c:spPr>
          <c:invertIfNegative val="0"/>
          <c:cat>
            <c:strRef>
              <c:f>Wales_USOA!$B$53:$B$73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Wales_USOA!$S$53:$S$73</c:f>
              <c:numCache>
                <c:formatCode>0%</c:formatCode>
                <c:ptCount val="21"/>
                <c:pt idx="0">
                  <c:v>0</c:v>
                </c:pt>
                <c:pt idx="1">
                  <c:v>0.10928961748633879</c:v>
                </c:pt>
                <c:pt idx="2">
                  <c:v>0</c:v>
                </c:pt>
                <c:pt idx="3">
                  <c:v>0.19402985074626866</c:v>
                </c:pt>
                <c:pt idx="4">
                  <c:v>0.12182741116751269</c:v>
                </c:pt>
                <c:pt idx="5">
                  <c:v>0</c:v>
                </c:pt>
                <c:pt idx="6">
                  <c:v>0</c:v>
                </c:pt>
                <c:pt idx="7">
                  <c:v>0.33333333333333331</c:v>
                </c:pt>
                <c:pt idx="8">
                  <c:v>0</c:v>
                </c:pt>
                <c:pt idx="9">
                  <c:v>0</c:v>
                </c:pt>
                <c:pt idx="10">
                  <c:v>0</c:v>
                </c:pt>
                <c:pt idx="11">
                  <c:v>0.4</c:v>
                </c:pt>
                <c:pt idx="12">
                  <c:v>0.1076923076923077</c:v>
                </c:pt>
                <c:pt idx="13">
                  <c:v>0</c:v>
                </c:pt>
                <c:pt idx="14">
                  <c:v>0.24</c:v>
                </c:pt>
                <c:pt idx="15">
                  <c:v>1</c:v>
                </c:pt>
                <c:pt idx="16">
                  <c:v>0.25</c:v>
                </c:pt>
                <c:pt idx="17">
                  <c:v>0</c:v>
                </c:pt>
                <c:pt idx="18">
                  <c:v>0.12345679012345678</c:v>
                </c:pt>
                <c:pt idx="19">
                  <c:v>0.33333333333333331</c:v>
                </c:pt>
                <c:pt idx="20">
                  <c:v>0.1</c:v>
                </c:pt>
              </c:numCache>
            </c:numRef>
          </c:val>
          <c:extLst>
            <c:ext xmlns:c16="http://schemas.microsoft.com/office/drawing/2014/chart" uri="{C3380CC4-5D6E-409C-BE32-E72D297353CC}">
              <c16:uniqueId val="{00000000-7E44-49BE-BB92-D6FF386286FA}"/>
            </c:ext>
          </c:extLst>
        </c:ser>
        <c:ser>
          <c:idx val="1"/>
          <c:order val="1"/>
          <c:tx>
            <c:strRef>
              <c:f>Wales_USOA!$T$52</c:f>
              <c:strCache>
                <c:ptCount val="1"/>
                <c:pt idx="0">
                  <c:v>1-2 yrs</c:v>
                </c:pt>
              </c:strCache>
            </c:strRef>
          </c:tx>
          <c:spPr>
            <a:solidFill>
              <a:srgbClr val="00B092"/>
            </a:solidFill>
          </c:spPr>
          <c:invertIfNegative val="0"/>
          <c:cat>
            <c:strRef>
              <c:f>Wales_USOA!$B$53:$B$73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Wales_USOA!$T$53:$T$73</c:f>
              <c:numCache>
                <c:formatCode>0%</c:formatCode>
                <c:ptCount val="21"/>
                <c:pt idx="0">
                  <c:v>0.10989010989010989</c:v>
                </c:pt>
                <c:pt idx="1">
                  <c:v>6.8306010928961755E-2</c:v>
                </c:pt>
                <c:pt idx="2">
                  <c:v>0</c:v>
                </c:pt>
                <c:pt idx="3">
                  <c:v>0</c:v>
                </c:pt>
                <c:pt idx="4">
                  <c:v>7.6142131979695438E-2</c:v>
                </c:pt>
                <c:pt idx="5">
                  <c:v>0</c:v>
                </c:pt>
                <c:pt idx="6">
                  <c:v>0</c:v>
                </c:pt>
                <c:pt idx="7">
                  <c:v>0</c:v>
                </c:pt>
                <c:pt idx="8">
                  <c:v>0</c:v>
                </c:pt>
                <c:pt idx="9">
                  <c:v>0</c:v>
                </c:pt>
                <c:pt idx="10">
                  <c:v>0</c:v>
                </c:pt>
                <c:pt idx="11">
                  <c:v>0.2</c:v>
                </c:pt>
                <c:pt idx="12">
                  <c:v>0</c:v>
                </c:pt>
                <c:pt idx="13">
                  <c:v>0</c:v>
                </c:pt>
                <c:pt idx="14">
                  <c:v>0</c:v>
                </c:pt>
                <c:pt idx="15">
                  <c:v>0</c:v>
                </c:pt>
                <c:pt idx="16">
                  <c:v>0.19444444444444445</c:v>
                </c:pt>
                <c:pt idx="17">
                  <c:v>0</c:v>
                </c:pt>
                <c:pt idx="18">
                  <c:v>0.18930041152263374</c:v>
                </c:pt>
                <c:pt idx="19">
                  <c:v>0</c:v>
                </c:pt>
                <c:pt idx="20">
                  <c:v>0.13333333333333333</c:v>
                </c:pt>
              </c:numCache>
            </c:numRef>
          </c:val>
          <c:extLst>
            <c:ext xmlns:c16="http://schemas.microsoft.com/office/drawing/2014/chart" uri="{C3380CC4-5D6E-409C-BE32-E72D297353CC}">
              <c16:uniqueId val="{00000001-7E44-49BE-BB92-D6FF386286FA}"/>
            </c:ext>
          </c:extLst>
        </c:ser>
        <c:ser>
          <c:idx val="2"/>
          <c:order val="2"/>
          <c:tx>
            <c:strRef>
              <c:f>Wales_USOA!$U$52</c:f>
              <c:strCache>
                <c:ptCount val="1"/>
                <c:pt idx="0">
                  <c:v>2-5 yrs</c:v>
                </c:pt>
              </c:strCache>
            </c:strRef>
          </c:tx>
          <c:spPr>
            <a:solidFill>
              <a:srgbClr val="E9994A"/>
            </a:solidFill>
          </c:spPr>
          <c:invertIfNegative val="0"/>
          <c:cat>
            <c:strRef>
              <c:f>Wales_USOA!$B$53:$B$73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Wales_USOA!$U$53:$U$73</c:f>
              <c:numCache>
                <c:formatCode>0%</c:formatCode>
                <c:ptCount val="21"/>
                <c:pt idx="0">
                  <c:v>0.2857142857142857</c:v>
                </c:pt>
                <c:pt idx="1">
                  <c:v>0.24043715846994534</c:v>
                </c:pt>
                <c:pt idx="2">
                  <c:v>0.23076923076923078</c:v>
                </c:pt>
                <c:pt idx="3">
                  <c:v>0.17910447761194029</c:v>
                </c:pt>
                <c:pt idx="4">
                  <c:v>0.31472081218274112</c:v>
                </c:pt>
                <c:pt idx="5">
                  <c:v>0.47826086956521741</c:v>
                </c:pt>
                <c:pt idx="6">
                  <c:v>0</c:v>
                </c:pt>
                <c:pt idx="7">
                  <c:v>0</c:v>
                </c:pt>
                <c:pt idx="8">
                  <c:v>0</c:v>
                </c:pt>
                <c:pt idx="9">
                  <c:v>1</c:v>
                </c:pt>
                <c:pt idx="10">
                  <c:v>0</c:v>
                </c:pt>
                <c:pt idx="11">
                  <c:v>0.2</c:v>
                </c:pt>
                <c:pt idx="12">
                  <c:v>0.24615384615384617</c:v>
                </c:pt>
                <c:pt idx="13">
                  <c:v>0</c:v>
                </c:pt>
                <c:pt idx="14">
                  <c:v>0.36</c:v>
                </c:pt>
                <c:pt idx="15">
                  <c:v>0</c:v>
                </c:pt>
                <c:pt idx="16">
                  <c:v>0.16666666666666666</c:v>
                </c:pt>
                <c:pt idx="17">
                  <c:v>0</c:v>
                </c:pt>
                <c:pt idx="18">
                  <c:v>0.34567901234567899</c:v>
                </c:pt>
                <c:pt idx="19">
                  <c:v>0.33333333333333331</c:v>
                </c:pt>
                <c:pt idx="20">
                  <c:v>0.26666666666666666</c:v>
                </c:pt>
              </c:numCache>
            </c:numRef>
          </c:val>
          <c:extLst>
            <c:ext xmlns:c16="http://schemas.microsoft.com/office/drawing/2014/chart" uri="{C3380CC4-5D6E-409C-BE32-E72D297353CC}">
              <c16:uniqueId val="{00000002-7E44-49BE-BB92-D6FF386286FA}"/>
            </c:ext>
          </c:extLst>
        </c:ser>
        <c:ser>
          <c:idx val="3"/>
          <c:order val="3"/>
          <c:tx>
            <c:strRef>
              <c:f>Wales_USOA!$V$52</c:f>
              <c:strCache>
                <c:ptCount val="1"/>
                <c:pt idx="0">
                  <c:v>5-10 yrs</c:v>
                </c:pt>
              </c:strCache>
            </c:strRef>
          </c:tx>
          <c:spPr>
            <a:solidFill>
              <a:srgbClr val="5A5A8E"/>
            </a:solidFill>
          </c:spPr>
          <c:invertIfNegative val="0"/>
          <c:cat>
            <c:strRef>
              <c:f>Wales_USOA!$B$53:$B$73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Wales_USOA!$V$53:$V$73</c:f>
              <c:numCache>
                <c:formatCode>0%</c:formatCode>
                <c:ptCount val="21"/>
                <c:pt idx="0">
                  <c:v>0.26373626373626374</c:v>
                </c:pt>
                <c:pt idx="1">
                  <c:v>0.25956284153005466</c:v>
                </c:pt>
                <c:pt idx="2">
                  <c:v>0.30769230769230771</c:v>
                </c:pt>
                <c:pt idx="3">
                  <c:v>0.26865671641791045</c:v>
                </c:pt>
                <c:pt idx="4">
                  <c:v>0.27918781725888325</c:v>
                </c:pt>
                <c:pt idx="5">
                  <c:v>0.52173913043478259</c:v>
                </c:pt>
                <c:pt idx="6">
                  <c:v>0</c:v>
                </c:pt>
                <c:pt idx="7">
                  <c:v>0.33333333333333331</c:v>
                </c:pt>
                <c:pt idx="8">
                  <c:v>0</c:v>
                </c:pt>
                <c:pt idx="9">
                  <c:v>0</c:v>
                </c:pt>
                <c:pt idx="10">
                  <c:v>0</c:v>
                </c:pt>
                <c:pt idx="11">
                  <c:v>0.2</c:v>
                </c:pt>
                <c:pt idx="12">
                  <c:v>0.36923076923076925</c:v>
                </c:pt>
                <c:pt idx="13">
                  <c:v>1</c:v>
                </c:pt>
                <c:pt idx="14">
                  <c:v>0.28000000000000003</c:v>
                </c:pt>
                <c:pt idx="15">
                  <c:v>0</c:v>
                </c:pt>
                <c:pt idx="16">
                  <c:v>0.16666666666666666</c:v>
                </c:pt>
                <c:pt idx="17">
                  <c:v>0</c:v>
                </c:pt>
                <c:pt idx="18">
                  <c:v>0.23045267489711935</c:v>
                </c:pt>
                <c:pt idx="19">
                  <c:v>0</c:v>
                </c:pt>
                <c:pt idx="20">
                  <c:v>0.26666666666666666</c:v>
                </c:pt>
              </c:numCache>
            </c:numRef>
          </c:val>
          <c:extLst>
            <c:ext xmlns:c16="http://schemas.microsoft.com/office/drawing/2014/chart" uri="{C3380CC4-5D6E-409C-BE32-E72D297353CC}">
              <c16:uniqueId val="{00000003-7E44-49BE-BB92-D6FF386286FA}"/>
            </c:ext>
          </c:extLst>
        </c:ser>
        <c:ser>
          <c:idx val="4"/>
          <c:order val="4"/>
          <c:tx>
            <c:strRef>
              <c:f>Wales_USOA!$W$52</c:f>
              <c:strCache>
                <c:ptCount val="1"/>
                <c:pt idx="0">
                  <c:v>10-15 yrs</c:v>
                </c:pt>
              </c:strCache>
            </c:strRef>
          </c:tx>
          <c:spPr>
            <a:solidFill>
              <a:srgbClr val="822433"/>
            </a:solidFill>
          </c:spPr>
          <c:invertIfNegative val="0"/>
          <c:cat>
            <c:strRef>
              <c:f>Wales_USOA!$B$53:$B$73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Wales_USOA!$W$53:$W$73</c:f>
              <c:numCache>
                <c:formatCode>0%</c:formatCode>
                <c:ptCount val="21"/>
                <c:pt idx="0">
                  <c:v>0.18681318681318682</c:v>
                </c:pt>
                <c:pt idx="1">
                  <c:v>0.19125683060109289</c:v>
                </c:pt>
                <c:pt idx="2">
                  <c:v>0.23076923076923078</c:v>
                </c:pt>
                <c:pt idx="3">
                  <c:v>0.17910447761194029</c:v>
                </c:pt>
                <c:pt idx="4">
                  <c:v>0.12690355329949238</c:v>
                </c:pt>
                <c:pt idx="5">
                  <c:v>0</c:v>
                </c:pt>
                <c:pt idx="6">
                  <c:v>0.5</c:v>
                </c:pt>
                <c:pt idx="7">
                  <c:v>0.33333333333333331</c:v>
                </c:pt>
                <c:pt idx="8">
                  <c:v>0</c:v>
                </c:pt>
                <c:pt idx="9">
                  <c:v>0</c:v>
                </c:pt>
                <c:pt idx="10">
                  <c:v>0</c:v>
                </c:pt>
                <c:pt idx="11">
                  <c:v>0</c:v>
                </c:pt>
                <c:pt idx="12">
                  <c:v>0.18461538461538463</c:v>
                </c:pt>
                <c:pt idx="13">
                  <c:v>0</c:v>
                </c:pt>
                <c:pt idx="14">
                  <c:v>0</c:v>
                </c:pt>
                <c:pt idx="15">
                  <c:v>0</c:v>
                </c:pt>
                <c:pt idx="16">
                  <c:v>0.22222222222222221</c:v>
                </c:pt>
                <c:pt idx="17">
                  <c:v>0</c:v>
                </c:pt>
                <c:pt idx="18">
                  <c:v>8.6419753086419748E-2</c:v>
                </c:pt>
                <c:pt idx="19">
                  <c:v>0.33333333333333331</c:v>
                </c:pt>
                <c:pt idx="20">
                  <c:v>0.13333333333333333</c:v>
                </c:pt>
              </c:numCache>
            </c:numRef>
          </c:val>
          <c:extLst>
            <c:ext xmlns:c16="http://schemas.microsoft.com/office/drawing/2014/chart" uri="{C3380CC4-5D6E-409C-BE32-E72D297353CC}">
              <c16:uniqueId val="{00000004-7E44-49BE-BB92-D6FF386286FA}"/>
            </c:ext>
          </c:extLst>
        </c:ser>
        <c:ser>
          <c:idx val="5"/>
          <c:order val="5"/>
          <c:tx>
            <c:strRef>
              <c:f>Wales_USOA!$X$52</c:f>
              <c:strCache>
                <c:ptCount val="1"/>
                <c:pt idx="0">
                  <c:v>15-20 yrs</c:v>
                </c:pt>
              </c:strCache>
            </c:strRef>
          </c:tx>
          <c:spPr>
            <a:solidFill>
              <a:srgbClr val="A4AEB5"/>
            </a:solidFill>
          </c:spPr>
          <c:invertIfNegative val="0"/>
          <c:cat>
            <c:strRef>
              <c:f>Wales_USOA!$B$53:$B$73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Wales_USOA!$X$53:$X$73</c:f>
              <c:numCache>
                <c:formatCode>0%</c:formatCode>
                <c:ptCount val="21"/>
                <c:pt idx="0">
                  <c:v>0.15384615384615385</c:v>
                </c:pt>
                <c:pt idx="1">
                  <c:v>0.13114754098360656</c:v>
                </c:pt>
                <c:pt idx="2">
                  <c:v>0.23076923076923078</c:v>
                </c:pt>
                <c:pt idx="3">
                  <c:v>0.17910447761194029</c:v>
                </c:pt>
                <c:pt idx="4">
                  <c:v>8.1218274111675121E-2</c:v>
                </c:pt>
                <c:pt idx="5">
                  <c:v>0</c:v>
                </c:pt>
                <c:pt idx="6">
                  <c:v>0.5</c:v>
                </c:pt>
                <c:pt idx="7">
                  <c:v>0</c:v>
                </c:pt>
                <c:pt idx="8">
                  <c:v>0</c:v>
                </c:pt>
                <c:pt idx="9">
                  <c:v>0</c:v>
                </c:pt>
                <c:pt idx="10">
                  <c:v>0</c:v>
                </c:pt>
                <c:pt idx="11">
                  <c:v>0</c:v>
                </c:pt>
                <c:pt idx="12">
                  <c:v>9.2307692307692313E-2</c:v>
                </c:pt>
                <c:pt idx="13">
                  <c:v>0</c:v>
                </c:pt>
                <c:pt idx="14">
                  <c:v>0.12</c:v>
                </c:pt>
                <c:pt idx="15">
                  <c:v>0</c:v>
                </c:pt>
                <c:pt idx="16">
                  <c:v>0</c:v>
                </c:pt>
                <c:pt idx="17">
                  <c:v>0</c:v>
                </c:pt>
                <c:pt idx="18">
                  <c:v>2.4691358024691357E-2</c:v>
                </c:pt>
                <c:pt idx="19">
                  <c:v>0</c:v>
                </c:pt>
                <c:pt idx="20">
                  <c:v>0.1</c:v>
                </c:pt>
              </c:numCache>
            </c:numRef>
          </c:val>
          <c:extLst>
            <c:ext xmlns:c16="http://schemas.microsoft.com/office/drawing/2014/chart" uri="{C3380CC4-5D6E-409C-BE32-E72D297353CC}">
              <c16:uniqueId val="{00000005-7E44-49BE-BB92-D6FF386286FA}"/>
            </c:ext>
          </c:extLst>
        </c:ser>
        <c:dLbls>
          <c:showLegendKey val="0"/>
          <c:showVal val="0"/>
          <c:showCatName val="0"/>
          <c:showSerName val="0"/>
          <c:showPercent val="0"/>
          <c:showBubbleSize val="0"/>
        </c:dLbls>
        <c:gapWidth val="150"/>
        <c:overlap val="100"/>
        <c:axId val="109438848"/>
        <c:axId val="109440384"/>
      </c:barChart>
      <c:catAx>
        <c:axId val="109438848"/>
        <c:scaling>
          <c:orientation val="maxMin"/>
        </c:scaling>
        <c:delete val="0"/>
        <c:axPos val="l"/>
        <c:numFmt formatCode="General" sourceLinked="0"/>
        <c:majorTickMark val="out"/>
        <c:minorTickMark val="none"/>
        <c:tickLblPos val="nextTo"/>
        <c:txPr>
          <a:bodyPr/>
          <a:lstStyle/>
          <a:p>
            <a:pPr>
              <a:defRPr sz="800"/>
            </a:pPr>
            <a:endParaRPr lang="en-US"/>
          </a:p>
        </c:txPr>
        <c:crossAx val="109440384"/>
        <c:crosses val="autoZero"/>
        <c:auto val="1"/>
        <c:lblAlgn val="ctr"/>
        <c:lblOffset val="100"/>
        <c:noMultiLvlLbl val="0"/>
      </c:catAx>
      <c:valAx>
        <c:axId val="109440384"/>
        <c:scaling>
          <c:orientation val="minMax"/>
        </c:scaling>
        <c:delete val="0"/>
        <c:axPos val="t"/>
        <c:majorGridlines/>
        <c:numFmt formatCode="0%" sourceLinked="1"/>
        <c:majorTickMark val="out"/>
        <c:minorTickMark val="none"/>
        <c:tickLblPos val="nextTo"/>
        <c:crossAx val="109438848"/>
        <c:crosses val="autoZero"/>
        <c:crossBetween val="between"/>
      </c:valAx>
    </c:plotArea>
    <c:legend>
      <c:legendPos val="r"/>
      <c:layout>
        <c:manualLayout>
          <c:xMode val="edge"/>
          <c:yMode val="edge"/>
          <c:x val="0.30461698758492983"/>
          <c:y val="0.93290389083127867"/>
          <c:w val="0.69274610058885278"/>
          <c:h val="5.0454594439588857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66" l="0.70000000000000062" r="0.70000000000000062" t="0.750000000000003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555"/>
          <c:y val="6.9534914699095923E-2"/>
          <c:w val="0.643829975798486"/>
          <c:h val="0.84336671924678841"/>
        </c:manualLayout>
      </c:layout>
      <c:barChart>
        <c:barDir val="bar"/>
        <c:grouping val="percentStacked"/>
        <c:varyColors val="0"/>
        <c:ser>
          <c:idx val="0"/>
          <c:order val="0"/>
          <c:tx>
            <c:strRef>
              <c:f>Wales_CN!$C$50</c:f>
              <c:strCache>
                <c:ptCount val="1"/>
                <c:pt idx="0">
                  <c:v>0-1 yrs</c:v>
                </c:pt>
              </c:strCache>
            </c:strRef>
          </c:tx>
          <c:spPr>
            <a:solidFill>
              <a:srgbClr val="002776"/>
            </a:solidFill>
          </c:spPr>
          <c:invertIfNegative val="0"/>
          <c:cat>
            <c:strRef>
              <c:f>(Wales_CN!$B$51,Wales_CN!$B$54:$B$66,Wales_CN!$B$68:$B$70)</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(Wales_CN!$C$51,Wales_CN!$C$54:$C$66,Wales_CN!$C$68:$C$70)</c:f>
              <c:numCache>
                <c:formatCode>0%</c:formatCode>
                <c:ptCount val="17"/>
                <c:pt idx="0">
                  <c:v>7.7981651376146793E-2</c:v>
                </c:pt>
                <c:pt idx="1">
                  <c:v>0.12814465408805031</c:v>
                </c:pt>
                <c:pt idx="2">
                  <c:v>0.16548418024928091</c:v>
                </c:pt>
                <c:pt idx="3">
                  <c:v>0.13518197573656845</c:v>
                </c:pt>
                <c:pt idx="4">
                  <c:v>7.0257611241217793E-2</c:v>
                </c:pt>
                <c:pt idx="5">
                  <c:v>0.15971107544141253</c:v>
                </c:pt>
                <c:pt idx="6">
                  <c:v>0.20805369127516779</c:v>
                </c:pt>
                <c:pt idx="7">
                  <c:v>0.10919540229885058</c:v>
                </c:pt>
                <c:pt idx="8">
                  <c:v>0.31538461538461537</c:v>
                </c:pt>
                <c:pt idx="9">
                  <c:v>0.38146167557932265</c:v>
                </c:pt>
                <c:pt idx="10">
                  <c:v>0.16646848989298454</c:v>
                </c:pt>
                <c:pt idx="11">
                  <c:v>0.17318435754189945</c:v>
                </c:pt>
                <c:pt idx="12">
                  <c:v>0.12745098039215685</c:v>
                </c:pt>
                <c:pt idx="13">
                  <c:v>0.35606060606060608</c:v>
                </c:pt>
                <c:pt idx="14">
                  <c:v>0.46808510638297873</c:v>
                </c:pt>
                <c:pt idx="15">
                  <c:v>0.13583839767183087</c:v>
                </c:pt>
                <c:pt idx="16">
                  <c:v>0.25147347740667975</c:v>
                </c:pt>
              </c:numCache>
            </c:numRef>
          </c:val>
          <c:extLst>
            <c:ext xmlns:c16="http://schemas.microsoft.com/office/drawing/2014/chart" uri="{C3380CC4-5D6E-409C-BE32-E72D297353CC}">
              <c16:uniqueId val="{00000000-6BAF-4DCB-9252-0A2FD35F6B8C}"/>
            </c:ext>
          </c:extLst>
        </c:ser>
        <c:ser>
          <c:idx val="1"/>
          <c:order val="1"/>
          <c:tx>
            <c:strRef>
              <c:f>Wales_CN!$D$50</c:f>
              <c:strCache>
                <c:ptCount val="1"/>
                <c:pt idx="0">
                  <c:v>1-2 yrs</c:v>
                </c:pt>
              </c:strCache>
            </c:strRef>
          </c:tx>
          <c:spPr>
            <a:solidFill>
              <a:srgbClr val="00B092"/>
            </a:solidFill>
          </c:spPr>
          <c:invertIfNegative val="0"/>
          <c:cat>
            <c:strRef>
              <c:f>(Wales_CN!$B$51,Wales_CN!$B$54:$B$66,Wales_CN!$B$68:$B$70)</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(Wales_CN!$D$51,Wales_CN!$D$54:$D$66,Wales_CN!$D$68:$D$70)</c:f>
              <c:numCache>
                <c:formatCode>0%</c:formatCode>
                <c:ptCount val="17"/>
                <c:pt idx="0">
                  <c:v>5.2752293577981654E-2</c:v>
                </c:pt>
                <c:pt idx="1">
                  <c:v>8.6477987421383642E-2</c:v>
                </c:pt>
                <c:pt idx="2">
                  <c:v>0.12080536912751678</c:v>
                </c:pt>
                <c:pt idx="3">
                  <c:v>0.1120739456961294</c:v>
                </c:pt>
                <c:pt idx="4">
                  <c:v>7.4941451990632318E-2</c:v>
                </c:pt>
                <c:pt idx="5">
                  <c:v>0.11476725521669343</c:v>
                </c:pt>
                <c:pt idx="6">
                  <c:v>0.10738255033557047</c:v>
                </c:pt>
                <c:pt idx="7">
                  <c:v>0.15517241379310345</c:v>
                </c:pt>
                <c:pt idx="8">
                  <c:v>0.23846153846153847</c:v>
                </c:pt>
                <c:pt idx="9">
                  <c:v>0.14795008912655971</c:v>
                </c:pt>
                <c:pt idx="10">
                  <c:v>0.11533888228299644</c:v>
                </c:pt>
                <c:pt idx="11">
                  <c:v>0.16480446927374301</c:v>
                </c:pt>
                <c:pt idx="12">
                  <c:v>9.8039215686274508E-2</c:v>
                </c:pt>
                <c:pt idx="13">
                  <c:v>0.15656565656565657</c:v>
                </c:pt>
                <c:pt idx="14">
                  <c:v>0.1276595744680851</c:v>
                </c:pt>
                <c:pt idx="15">
                  <c:v>0.12043139604553625</c:v>
                </c:pt>
                <c:pt idx="16">
                  <c:v>0.12180746561886051</c:v>
                </c:pt>
              </c:numCache>
            </c:numRef>
          </c:val>
          <c:extLst>
            <c:ext xmlns:c16="http://schemas.microsoft.com/office/drawing/2014/chart" uri="{C3380CC4-5D6E-409C-BE32-E72D297353CC}">
              <c16:uniqueId val="{00000001-6BAF-4DCB-9252-0A2FD35F6B8C}"/>
            </c:ext>
          </c:extLst>
        </c:ser>
        <c:ser>
          <c:idx val="2"/>
          <c:order val="2"/>
          <c:tx>
            <c:strRef>
              <c:f>Wales_CN!$E$50</c:f>
              <c:strCache>
                <c:ptCount val="1"/>
                <c:pt idx="0">
                  <c:v>2-5 yrs</c:v>
                </c:pt>
              </c:strCache>
            </c:strRef>
          </c:tx>
          <c:spPr>
            <a:solidFill>
              <a:srgbClr val="E9994A"/>
            </a:solidFill>
          </c:spPr>
          <c:invertIfNegative val="0"/>
          <c:cat>
            <c:strRef>
              <c:f>(Wales_CN!$B$51,Wales_CN!$B$54:$B$66,Wales_CN!$B$68:$B$70)</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(Wales_CN!$E$51,Wales_CN!$E$54:$E$66,Wales_CN!$E$68:$E$70)</c:f>
              <c:numCache>
                <c:formatCode>0%</c:formatCode>
                <c:ptCount val="17"/>
                <c:pt idx="0">
                  <c:v>0.19790301441677588</c:v>
                </c:pt>
                <c:pt idx="1">
                  <c:v>0.21383647798742139</c:v>
                </c:pt>
                <c:pt idx="2">
                  <c:v>0.24736337488015339</c:v>
                </c:pt>
                <c:pt idx="3">
                  <c:v>0.24841132293471982</c:v>
                </c:pt>
                <c:pt idx="4">
                  <c:v>0.1756440281030445</c:v>
                </c:pt>
                <c:pt idx="5">
                  <c:v>0.27929373996789725</c:v>
                </c:pt>
                <c:pt idx="6">
                  <c:v>0.18791946308724833</c:v>
                </c:pt>
                <c:pt idx="7">
                  <c:v>0.26819923371647508</c:v>
                </c:pt>
                <c:pt idx="8">
                  <c:v>0.2153846153846154</c:v>
                </c:pt>
                <c:pt idx="9">
                  <c:v>0.19696969696969696</c:v>
                </c:pt>
                <c:pt idx="10">
                  <c:v>0.27348394768133177</c:v>
                </c:pt>
                <c:pt idx="11">
                  <c:v>0.26536312849162014</c:v>
                </c:pt>
                <c:pt idx="12">
                  <c:v>0.27521008403361347</c:v>
                </c:pt>
                <c:pt idx="13">
                  <c:v>0.18939393939393939</c:v>
                </c:pt>
                <c:pt idx="14">
                  <c:v>0.19858156028368795</c:v>
                </c:pt>
                <c:pt idx="15">
                  <c:v>0.32577248994265173</c:v>
                </c:pt>
                <c:pt idx="16">
                  <c:v>0.18860510805500982</c:v>
                </c:pt>
              </c:numCache>
            </c:numRef>
          </c:val>
          <c:extLst>
            <c:ext xmlns:c16="http://schemas.microsoft.com/office/drawing/2014/chart" uri="{C3380CC4-5D6E-409C-BE32-E72D297353CC}">
              <c16:uniqueId val="{00000002-6BAF-4DCB-9252-0A2FD35F6B8C}"/>
            </c:ext>
          </c:extLst>
        </c:ser>
        <c:ser>
          <c:idx val="3"/>
          <c:order val="3"/>
          <c:tx>
            <c:strRef>
              <c:f>Wales_CN!$F$50</c:f>
              <c:strCache>
                <c:ptCount val="1"/>
                <c:pt idx="0">
                  <c:v>5-10 yrs</c:v>
                </c:pt>
              </c:strCache>
            </c:strRef>
          </c:tx>
          <c:invertIfNegative val="0"/>
          <c:cat>
            <c:strRef>
              <c:f>(Wales_CN!$B$51,Wales_CN!$B$54:$B$66,Wales_CN!$B$68:$B$70)</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(Wales_CN!$F$51,Wales_CN!$F$54:$F$66,Wales_CN!$F$68:$F$70)</c:f>
              <c:numCache>
                <c:formatCode>0%</c:formatCode>
                <c:ptCount val="17"/>
                <c:pt idx="0">
                  <c:v>0.33715596330275227</c:v>
                </c:pt>
                <c:pt idx="1">
                  <c:v>0.24921383647798742</c:v>
                </c:pt>
                <c:pt idx="2">
                  <c:v>0.22857142857142856</c:v>
                </c:pt>
                <c:pt idx="3">
                  <c:v>0.2391681109185442</c:v>
                </c:pt>
                <c:pt idx="4">
                  <c:v>0.27166276346604218</c:v>
                </c:pt>
                <c:pt idx="5">
                  <c:v>0.24317817014446227</c:v>
                </c:pt>
                <c:pt idx="6">
                  <c:v>0.19463087248322147</c:v>
                </c:pt>
                <c:pt idx="7">
                  <c:v>0.28927203065134099</c:v>
                </c:pt>
                <c:pt idx="8">
                  <c:v>0.13076923076923078</c:v>
                </c:pt>
                <c:pt idx="9">
                  <c:v>0.1408199643493761</c:v>
                </c:pt>
                <c:pt idx="10">
                  <c:v>0.2413793103448276</c:v>
                </c:pt>
                <c:pt idx="11">
                  <c:v>0.28770949720670391</c:v>
                </c:pt>
                <c:pt idx="12">
                  <c:v>0.28291316526610644</c:v>
                </c:pt>
                <c:pt idx="13">
                  <c:v>0.1691919191919192</c:v>
                </c:pt>
                <c:pt idx="14">
                  <c:v>8.5106382978723402E-2</c:v>
                </c:pt>
                <c:pt idx="15">
                  <c:v>0.31105024394419239</c:v>
                </c:pt>
                <c:pt idx="16">
                  <c:v>0.21611001964636542</c:v>
                </c:pt>
              </c:numCache>
            </c:numRef>
          </c:val>
          <c:extLst>
            <c:ext xmlns:c16="http://schemas.microsoft.com/office/drawing/2014/chart" uri="{C3380CC4-5D6E-409C-BE32-E72D297353CC}">
              <c16:uniqueId val="{00000003-6BAF-4DCB-9252-0A2FD35F6B8C}"/>
            </c:ext>
          </c:extLst>
        </c:ser>
        <c:ser>
          <c:idx val="4"/>
          <c:order val="4"/>
          <c:tx>
            <c:strRef>
              <c:f>Wales_CN!$G$50</c:f>
              <c:strCache>
                <c:ptCount val="1"/>
                <c:pt idx="0">
                  <c:v>10-15 yrs</c:v>
                </c:pt>
              </c:strCache>
            </c:strRef>
          </c:tx>
          <c:spPr>
            <a:solidFill>
              <a:srgbClr val="822433"/>
            </a:solidFill>
          </c:spPr>
          <c:invertIfNegative val="0"/>
          <c:cat>
            <c:strRef>
              <c:f>(Wales_CN!$B$51,Wales_CN!$B$54:$B$66,Wales_CN!$B$68:$B$70)</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(Wales_CN!$G$51,Wales_CN!$G$54:$G$66,Wales_CN!$G$68:$G$70)</c:f>
              <c:numCache>
                <c:formatCode>0%</c:formatCode>
                <c:ptCount val="17"/>
                <c:pt idx="0">
                  <c:v>0.21723460026212318</c:v>
                </c:pt>
                <c:pt idx="1">
                  <c:v>0.19418238993710693</c:v>
                </c:pt>
                <c:pt idx="2">
                  <c:v>0.16069031639501438</c:v>
                </c:pt>
                <c:pt idx="3">
                  <c:v>0.17677642980935876</c:v>
                </c:pt>
                <c:pt idx="4">
                  <c:v>0.23185011709601874</c:v>
                </c:pt>
                <c:pt idx="5">
                  <c:v>0.13723916532905298</c:v>
                </c:pt>
                <c:pt idx="6">
                  <c:v>0.15436241610738255</c:v>
                </c:pt>
                <c:pt idx="7">
                  <c:v>0.12452107279693486</c:v>
                </c:pt>
                <c:pt idx="8">
                  <c:v>8.461538461538462E-2</c:v>
                </c:pt>
                <c:pt idx="9">
                  <c:v>7.9322638146167551E-2</c:v>
                </c:pt>
                <c:pt idx="10">
                  <c:v>0.12366230677764566</c:v>
                </c:pt>
                <c:pt idx="11">
                  <c:v>8.3798882681564241E-2</c:v>
                </c:pt>
                <c:pt idx="12">
                  <c:v>0.13375350140056022</c:v>
                </c:pt>
                <c:pt idx="13">
                  <c:v>0.10353535353535354</c:v>
                </c:pt>
                <c:pt idx="14">
                  <c:v>7.8014184397163122E-2</c:v>
                </c:pt>
                <c:pt idx="15">
                  <c:v>8.7306342549002824E-2</c:v>
                </c:pt>
                <c:pt idx="16">
                  <c:v>0.15717092337917485</c:v>
                </c:pt>
              </c:numCache>
            </c:numRef>
          </c:val>
          <c:extLst>
            <c:ext xmlns:c16="http://schemas.microsoft.com/office/drawing/2014/chart" uri="{C3380CC4-5D6E-409C-BE32-E72D297353CC}">
              <c16:uniqueId val="{00000004-6BAF-4DCB-9252-0A2FD35F6B8C}"/>
            </c:ext>
          </c:extLst>
        </c:ser>
        <c:ser>
          <c:idx val="5"/>
          <c:order val="5"/>
          <c:tx>
            <c:strRef>
              <c:f>Wales_CN!$H$50</c:f>
              <c:strCache>
                <c:ptCount val="1"/>
                <c:pt idx="0">
                  <c:v>15-20 yrs</c:v>
                </c:pt>
              </c:strCache>
            </c:strRef>
          </c:tx>
          <c:spPr>
            <a:solidFill>
              <a:srgbClr val="A4AEB5"/>
            </a:solidFill>
          </c:spPr>
          <c:invertIfNegative val="0"/>
          <c:cat>
            <c:strRef>
              <c:f>(Wales_CN!$B$51,Wales_CN!$B$54:$B$66,Wales_CN!$B$68:$B$70)</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(Wales_CN!$H$51,Wales_CN!$H$54:$H$66,Wales_CN!$H$68:$H$70)</c:f>
              <c:numCache>
                <c:formatCode>0%</c:formatCode>
                <c:ptCount val="17"/>
                <c:pt idx="0">
                  <c:v>0.11697247706422019</c:v>
                </c:pt>
                <c:pt idx="1">
                  <c:v>0.12814465408805031</c:v>
                </c:pt>
                <c:pt idx="2">
                  <c:v>7.708533077660594E-2</c:v>
                </c:pt>
                <c:pt idx="3">
                  <c:v>8.838821490467938E-2</c:v>
                </c:pt>
                <c:pt idx="4">
                  <c:v>0.1756440281030445</c:v>
                </c:pt>
                <c:pt idx="5">
                  <c:v>6.5810593900481537E-2</c:v>
                </c:pt>
                <c:pt idx="6">
                  <c:v>0.1476510067114094</c:v>
                </c:pt>
                <c:pt idx="7">
                  <c:v>5.3639846743295021E-2</c:v>
                </c:pt>
                <c:pt idx="8">
                  <c:v>1.5384615384615385E-2</c:v>
                </c:pt>
                <c:pt idx="9">
                  <c:v>5.3475935828877004E-2</c:v>
                </c:pt>
                <c:pt idx="10">
                  <c:v>7.9667063020214035E-2</c:v>
                </c:pt>
                <c:pt idx="11">
                  <c:v>2.5139664804469275E-2</c:v>
                </c:pt>
                <c:pt idx="12">
                  <c:v>8.2633053221288513E-2</c:v>
                </c:pt>
                <c:pt idx="13">
                  <c:v>2.5252525252525252E-2</c:v>
                </c:pt>
                <c:pt idx="14">
                  <c:v>4.2553191489361701E-2</c:v>
                </c:pt>
                <c:pt idx="15">
                  <c:v>1.9601129846785928E-2</c:v>
                </c:pt>
                <c:pt idx="16">
                  <c:v>6.4833005893909626E-2</c:v>
                </c:pt>
              </c:numCache>
            </c:numRef>
          </c:val>
          <c:extLst>
            <c:ext xmlns:c16="http://schemas.microsoft.com/office/drawing/2014/chart" uri="{C3380CC4-5D6E-409C-BE32-E72D297353CC}">
              <c16:uniqueId val="{00000005-6BAF-4DCB-9252-0A2FD35F6B8C}"/>
            </c:ext>
          </c:extLst>
        </c:ser>
        <c:dLbls>
          <c:showLegendKey val="0"/>
          <c:showVal val="0"/>
          <c:showCatName val="0"/>
          <c:showSerName val="0"/>
          <c:showPercent val="0"/>
          <c:showBubbleSize val="0"/>
        </c:dLbls>
        <c:gapWidth val="150"/>
        <c:overlap val="100"/>
        <c:axId val="104760064"/>
        <c:axId val="104761600"/>
      </c:barChart>
      <c:catAx>
        <c:axId val="104760064"/>
        <c:scaling>
          <c:orientation val="maxMin"/>
        </c:scaling>
        <c:delete val="0"/>
        <c:axPos val="l"/>
        <c:numFmt formatCode="General" sourceLinked="0"/>
        <c:majorTickMark val="out"/>
        <c:minorTickMark val="none"/>
        <c:tickLblPos val="nextTo"/>
        <c:txPr>
          <a:bodyPr/>
          <a:lstStyle/>
          <a:p>
            <a:pPr>
              <a:defRPr sz="800"/>
            </a:pPr>
            <a:endParaRPr lang="en-US"/>
          </a:p>
        </c:txPr>
        <c:crossAx val="104761600"/>
        <c:crosses val="autoZero"/>
        <c:auto val="1"/>
        <c:lblAlgn val="ctr"/>
        <c:lblOffset val="100"/>
        <c:noMultiLvlLbl val="0"/>
      </c:catAx>
      <c:valAx>
        <c:axId val="104761600"/>
        <c:scaling>
          <c:orientation val="minMax"/>
        </c:scaling>
        <c:delete val="0"/>
        <c:axPos val="t"/>
        <c:majorGridlines/>
        <c:numFmt formatCode="0%" sourceLinked="1"/>
        <c:majorTickMark val="out"/>
        <c:minorTickMark val="none"/>
        <c:tickLblPos val="nextTo"/>
        <c:crossAx val="104760064"/>
        <c:crosses val="autoZero"/>
        <c:crossBetween val="between"/>
      </c:valAx>
    </c:plotArea>
    <c:legend>
      <c:legendPos val="r"/>
      <c:layout>
        <c:manualLayout>
          <c:xMode val="edge"/>
          <c:yMode val="edge"/>
          <c:x val="0.31105858520931712"/>
          <c:y val="0.93414930683829434"/>
          <c:w val="0.64936194663979185"/>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 l="0.70000000000000062" r="0.70000000000000062" t="0.75000000000000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44"/>
          <c:y val="6.9534975271282218E-2"/>
          <c:w val="0.643829975798486"/>
          <c:h val="0.84336671924678841"/>
        </c:manualLayout>
      </c:layout>
      <c:barChart>
        <c:barDir val="bar"/>
        <c:grouping val="percentStacked"/>
        <c:varyColors val="0"/>
        <c:ser>
          <c:idx val="0"/>
          <c:order val="0"/>
          <c:tx>
            <c:strRef>
              <c:f>Wales_CN!$K$50</c:f>
              <c:strCache>
                <c:ptCount val="1"/>
                <c:pt idx="0">
                  <c:v>0-1 yrs</c:v>
                </c:pt>
              </c:strCache>
            </c:strRef>
          </c:tx>
          <c:spPr>
            <a:solidFill>
              <a:srgbClr val="002776"/>
            </a:solidFill>
          </c:spPr>
          <c:invertIfNegative val="0"/>
          <c:cat>
            <c:strRef>
              <c:f>(Wales_CN!$B$51:$B$68,Wales_CN!$B$70:$B$71)</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(Wales_CN!$K$51:$K$68,Wales_CN!$K$70:$K$71)</c:f>
              <c:numCache>
                <c:formatCode>0%</c:formatCode>
                <c:ptCount val="20"/>
                <c:pt idx="0">
                  <c:v>7.4235807860262015E-2</c:v>
                </c:pt>
                <c:pt idx="1">
                  <c:v>9.2166138171232523E-2</c:v>
                </c:pt>
                <c:pt idx="2">
                  <c:v>7.3020753266717905E-2</c:v>
                </c:pt>
                <c:pt idx="3">
                  <c:v>8.5020242914979755E-2</c:v>
                </c:pt>
                <c:pt idx="4">
                  <c:v>0.12423575446319393</c:v>
                </c:pt>
                <c:pt idx="5">
                  <c:v>0.12639405204460966</c:v>
                </c:pt>
                <c:pt idx="6">
                  <c:v>6.7073170731707321E-2</c:v>
                </c:pt>
                <c:pt idx="7">
                  <c:v>0.13099415204678364</c:v>
                </c:pt>
                <c:pt idx="8">
                  <c:v>0.2318840579710145</c:v>
                </c:pt>
                <c:pt idx="9">
                  <c:v>0.11140583554376658</c:v>
                </c:pt>
                <c:pt idx="10">
                  <c:v>0.38181818181818183</c:v>
                </c:pt>
                <c:pt idx="11">
                  <c:v>0.3827037773359841</c:v>
                </c:pt>
                <c:pt idx="12">
                  <c:v>0.10371730151445617</c:v>
                </c:pt>
                <c:pt idx="13">
                  <c:v>0.19873817034700317</c:v>
                </c:pt>
                <c:pt idx="14">
                  <c:v>0.11908284023668639</c:v>
                </c:pt>
                <c:pt idx="15">
                  <c:v>0.30319148936170215</c:v>
                </c:pt>
                <c:pt idx="16">
                  <c:v>0.12852112676056338</c:v>
                </c:pt>
                <c:pt idx="17">
                  <c:v>0.53383458646616544</c:v>
                </c:pt>
                <c:pt idx="18">
                  <c:v>0.20848056537102475</c:v>
                </c:pt>
                <c:pt idx="19">
                  <c:v>0.11783042394014963</c:v>
                </c:pt>
              </c:numCache>
            </c:numRef>
          </c:val>
          <c:extLst>
            <c:ext xmlns:c16="http://schemas.microsoft.com/office/drawing/2014/chart" uri="{C3380CC4-5D6E-409C-BE32-E72D297353CC}">
              <c16:uniqueId val="{00000000-3FD8-4231-8327-EF579B7E1EA8}"/>
            </c:ext>
          </c:extLst>
        </c:ser>
        <c:ser>
          <c:idx val="1"/>
          <c:order val="1"/>
          <c:tx>
            <c:strRef>
              <c:f>Wales_CN!$L$50</c:f>
              <c:strCache>
                <c:ptCount val="1"/>
                <c:pt idx="0">
                  <c:v>1-2 yrs</c:v>
                </c:pt>
              </c:strCache>
            </c:strRef>
          </c:tx>
          <c:spPr>
            <a:solidFill>
              <a:srgbClr val="00B092"/>
            </a:solidFill>
          </c:spPr>
          <c:invertIfNegative val="0"/>
          <c:cat>
            <c:strRef>
              <c:f>(Wales_CN!$B$51:$B$68,Wales_CN!$B$70:$B$71)</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(Wales_CN!$L$51:$L$68,Wales_CN!$L$70:$L$71)</c:f>
              <c:numCache>
                <c:formatCode>0%</c:formatCode>
                <c:ptCount val="20"/>
                <c:pt idx="0">
                  <c:v>4.9781659388646288E-2</c:v>
                </c:pt>
                <c:pt idx="1">
                  <c:v>8.5356344544367621E-2</c:v>
                </c:pt>
                <c:pt idx="2">
                  <c:v>8.4550345887778627E-2</c:v>
                </c:pt>
                <c:pt idx="3">
                  <c:v>8.9068825910931168E-2</c:v>
                </c:pt>
                <c:pt idx="4">
                  <c:v>0.10980679872829542</c:v>
                </c:pt>
                <c:pt idx="5">
                  <c:v>0.1090458488228005</c:v>
                </c:pt>
                <c:pt idx="6">
                  <c:v>6.7073170731707321E-2</c:v>
                </c:pt>
                <c:pt idx="7">
                  <c:v>0.11929824561403508</c:v>
                </c:pt>
                <c:pt idx="8">
                  <c:v>6.5217391304347824E-2</c:v>
                </c:pt>
                <c:pt idx="9">
                  <c:v>9.0185676392572939E-2</c:v>
                </c:pt>
                <c:pt idx="10">
                  <c:v>0.10909090909090909</c:v>
                </c:pt>
                <c:pt idx="11">
                  <c:v>0.16003976143141152</c:v>
                </c:pt>
                <c:pt idx="12">
                  <c:v>0.10234052317576871</c:v>
                </c:pt>
                <c:pt idx="13">
                  <c:v>0.16088328075709779</c:v>
                </c:pt>
                <c:pt idx="14">
                  <c:v>0.10502958579881656</c:v>
                </c:pt>
                <c:pt idx="15">
                  <c:v>0.14361702127659576</c:v>
                </c:pt>
                <c:pt idx="16">
                  <c:v>9.6244131455399062E-2</c:v>
                </c:pt>
                <c:pt idx="17">
                  <c:v>0.11278195488721804</c:v>
                </c:pt>
                <c:pt idx="18">
                  <c:v>0.10954063604240283</c:v>
                </c:pt>
                <c:pt idx="19">
                  <c:v>9.2581047381546142E-2</c:v>
                </c:pt>
              </c:numCache>
            </c:numRef>
          </c:val>
          <c:extLst>
            <c:ext xmlns:c16="http://schemas.microsoft.com/office/drawing/2014/chart" uri="{C3380CC4-5D6E-409C-BE32-E72D297353CC}">
              <c16:uniqueId val="{00000001-3FD8-4231-8327-EF579B7E1EA8}"/>
            </c:ext>
          </c:extLst>
        </c:ser>
        <c:ser>
          <c:idx val="2"/>
          <c:order val="2"/>
          <c:tx>
            <c:strRef>
              <c:f>Wales_CN!$M$50</c:f>
              <c:strCache>
                <c:ptCount val="1"/>
                <c:pt idx="0">
                  <c:v>2-5 yrs</c:v>
                </c:pt>
              </c:strCache>
            </c:strRef>
          </c:tx>
          <c:spPr>
            <a:solidFill>
              <a:srgbClr val="E9994A"/>
            </a:solidFill>
          </c:spPr>
          <c:invertIfNegative val="0"/>
          <c:cat>
            <c:strRef>
              <c:f>(Wales_CN!$B$51:$B$68,Wales_CN!$B$70:$B$71)</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(Wales_CN!$M$51:$M$68,Wales_CN!$M$70:$M$71)</c:f>
              <c:numCache>
                <c:formatCode>0%</c:formatCode>
                <c:ptCount val="20"/>
                <c:pt idx="0">
                  <c:v>0.19126637554585152</c:v>
                </c:pt>
                <c:pt idx="1">
                  <c:v>0.21947289078338619</c:v>
                </c:pt>
                <c:pt idx="2">
                  <c:v>0.18063028439661799</c:v>
                </c:pt>
                <c:pt idx="3">
                  <c:v>0.19895893580104107</c:v>
                </c:pt>
                <c:pt idx="4">
                  <c:v>0.2379554903399364</c:v>
                </c:pt>
                <c:pt idx="5">
                  <c:v>0.22924411400247832</c:v>
                </c:pt>
                <c:pt idx="6">
                  <c:v>0.20121951219512196</c:v>
                </c:pt>
                <c:pt idx="7">
                  <c:v>0.25263157894736843</c:v>
                </c:pt>
                <c:pt idx="8">
                  <c:v>0.12318840579710146</c:v>
                </c:pt>
                <c:pt idx="9">
                  <c:v>0.29442970822281167</c:v>
                </c:pt>
                <c:pt idx="10">
                  <c:v>0.2</c:v>
                </c:pt>
                <c:pt idx="11">
                  <c:v>0.20675944333996024</c:v>
                </c:pt>
                <c:pt idx="12">
                  <c:v>0.2221202386415787</c:v>
                </c:pt>
                <c:pt idx="13">
                  <c:v>0.28706624605678233</c:v>
                </c:pt>
                <c:pt idx="14">
                  <c:v>0.26923076923076922</c:v>
                </c:pt>
                <c:pt idx="15">
                  <c:v>0.19680851063829788</c:v>
                </c:pt>
                <c:pt idx="16">
                  <c:v>0.20422535211267606</c:v>
                </c:pt>
                <c:pt idx="17">
                  <c:v>0.15037593984962405</c:v>
                </c:pt>
                <c:pt idx="18">
                  <c:v>0.19434628975265017</c:v>
                </c:pt>
                <c:pt idx="19">
                  <c:v>0.2422069825436409</c:v>
                </c:pt>
              </c:numCache>
            </c:numRef>
          </c:val>
          <c:extLst>
            <c:ext xmlns:c16="http://schemas.microsoft.com/office/drawing/2014/chart" uri="{C3380CC4-5D6E-409C-BE32-E72D297353CC}">
              <c16:uniqueId val="{00000002-3FD8-4231-8327-EF579B7E1EA8}"/>
            </c:ext>
          </c:extLst>
        </c:ser>
        <c:ser>
          <c:idx val="3"/>
          <c:order val="3"/>
          <c:tx>
            <c:strRef>
              <c:f>Wales_CN!$N$50</c:f>
              <c:strCache>
                <c:ptCount val="1"/>
                <c:pt idx="0">
                  <c:v>5-10 yrs</c:v>
                </c:pt>
              </c:strCache>
            </c:strRef>
          </c:tx>
          <c:spPr>
            <a:solidFill>
              <a:srgbClr val="5A5A8E"/>
            </a:solidFill>
          </c:spPr>
          <c:invertIfNegative val="0"/>
          <c:cat>
            <c:strRef>
              <c:f>(Wales_CN!$B$51:$B$68,Wales_CN!$B$70:$B$71)</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(Wales_CN!$N$51:$N$68,Wales_CN!$N$70:$N$71)</c:f>
              <c:numCache>
                <c:formatCode>0%</c:formatCode>
                <c:ptCount val="20"/>
                <c:pt idx="0">
                  <c:v>0.32751091703056767</c:v>
                </c:pt>
                <c:pt idx="1">
                  <c:v>0.27597858293912775</c:v>
                </c:pt>
                <c:pt idx="2">
                  <c:v>0.23520368946963874</c:v>
                </c:pt>
                <c:pt idx="3">
                  <c:v>0.2203585887796414</c:v>
                </c:pt>
                <c:pt idx="4">
                  <c:v>0.2565419417950599</c:v>
                </c:pt>
                <c:pt idx="5">
                  <c:v>0.23543990086741015</c:v>
                </c:pt>
                <c:pt idx="6">
                  <c:v>0.25609756097560976</c:v>
                </c:pt>
                <c:pt idx="7">
                  <c:v>0.26900584795321636</c:v>
                </c:pt>
                <c:pt idx="8">
                  <c:v>0.21014492753623187</c:v>
                </c:pt>
                <c:pt idx="9">
                  <c:v>0.28116710875331563</c:v>
                </c:pt>
                <c:pt idx="10">
                  <c:v>0.16363636363636364</c:v>
                </c:pt>
                <c:pt idx="11">
                  <c:v>0.14711729622266401</c:v>
                </c:pt>
                <c:pt idx="12">
                  <c:v>0.28132170720513999</c:v>
                </c:pt>
                <c:pt idx="13">
                  <c:v>0.21766561514195584</c:v>
                </c:pt>
                <c:pt idx="14">
                  <c:v>0.27662721893491127</c:v>
                </c:pt>
                <c:pt idx="15">
                  <c:v>0.18085106382978725</c:v>
                </c:pt>
                <c:pt idx="16">
                  <c:v>0.26056338028169013</c:v>
                </c:pt>
                <c:pt idx="17">
                  <c:v>0.11278195488721804</c:v>
                </c:pt>
                <c:pt idx="18">
                  <c:v>0.25088339222614842</c:v>
                </c:pt>
                <c:pt idx="19">
                  <c:v>0.24844139650872818</c:v>
                </c:pt>
              </c:numCache>
            </c:numRef>
          </c:val>
          <c:extLst>
            <c:ext xmlns:c16="http://schemas.microsoft.com/office/drawing/2014/chart" uri="{C3380CC4-5D6E-409C-BE32-E72D297353CC}">
              <c16:uniqueId val="{00000003-3FD8-4231-8327-EF579B7E1EA8}"/>
            </c:ext>
          </c:extLst>
        </c:ser>
        <c:ser>
          <c:idx val="4"/>
          <c:order val="4"/>
          <c:tx>
            <c:strRef>
              <c:f>Wales_CN!$O$50</c:f>
              <c:strCache>
                <c:ptCount val="1"/>
                <c:pt idx="0">
                  <c:v>10-15 yrs</c:v>
                </c:pt>
              </c:strCache>
            </c:strRef>
          </c:tx>
          <c:spPr>
            <a:solidFill>
              <a:srgbClr val="822433"/>
            </a:solidFill>
          </c:spPr>
          <c:invertIfNegative val="0"/>
          <c:cat>
            <c:strRef>
              <c:f>(Wales_CN!$B$51:$B$68,Wales_CN!$B$70:$B$71)</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(Wales_CN!$O$51:$O$68,Wales_CN!$O$70:$O$71)</c:f>
              <c:numCache>
                <c:formatCode>0%</c:formatCode>
                <c:ptCount val="20"/>
                <c:pt idx="0">
                  <c:v>0.22882096069868996</c:v>
                </c:pt>
                <c:pt idx="1">
                  <c:v>0.18760721526225502</c:v>
                </c:pt>
                <c:pt idx="2">
                  <c:v>0.22290545734050729</c:v>
                </c:pt>
                <c:pt idx="3">
                  <c:v>0.20994794679005205</c:v>
                </c:pt>
                <c:pt idx="4">
                  <c:v>0.17437026167767181</c:v>
                </c:pt>
                <c:pt idx="5">
                  <c:v>0.18835192069392812</c:v>
                </c:pt>
                <c:pt idx="6">
                  <c:v>0.21341463414634146</c:v>
                </c:pt>
                <c:pt idx="7">
                  <c:v>0.16023391812865498</c:v>
                </c:pt>
                <c:pt idx="8">
                  <c:v>0.18115942028985507</c:v>
                </c:pt>
                <c:pt idx="9">
                  <c:v>0.15915119363395225</c:v>
                </c:pt>
                <c:pt idx="10">
                  <c:v>0.10909090909090909</c:v>
                </c:pt>
                <c:pt idx="11">
                  <c:v>6.9582504970178927E-2</c:v>
                </c:pt>
                <c:pt idx="12">
                  <c:v>0.1739329967875172</c:v>
                </c:pt>
                <c:pt idx="13">
                  <c:v>9.7791798107255523E-2</c:v>
                </c:pt>
                <c:pt idx="14">
                  <c:v>0.15310650887573965</c:v>
                </c:pt>
                <c:pt idx="15">
                  <c:v>0.13297872340425532</c:v>
                </c:pt>
                <c:pt idx="16">
                  <c:v>0.20481220657276994</c:v>
                </c:pt>
                <c:pt idx="17">
                  <c:v>5.2631578947368418E-2</c:v>
                </c:pt>
                <c:pt idx="18">
                  <c:v>0.15547703180212014</c:v>
                </c:pt>
                <c:pt idx="19">
                  <c:v>0.17768079800498754</c:v>
                </c:pt>
              </c:numCache>
            </c:numRef>
          </c:val>
          <c:extLst>
            <c:ext xmlns:c16="http://schemas.microsoft.com/office/drawing/2014/chart" uri="{C3380CC4-5D6E-409C-BE32-E72D297353CC}">
              <c16:uniqueId val="{00000004-3FD8-4231-8327-EF579B7E1EA8}"/>
            </c:ext>
          </c:extLst>
        </c:ser>
        <c:ser>
          <c:idx val="5"/>
          <c:order val="5"/>
          <c:tx>
            <c:strRef>
              <c:f>Wales_CN!$P$50</c:f>
              <c:strCache>
                <c:ptCount val="1"/>
                <c:pt idx="0">
                  <c:v>15-20 yrs</c:v>
                </c:pt>
              </c:strCache>
            </c:strRef>
          </c:tx>
          <c:spPr>
            <a:solidFill>
              <a:srgbClr val="A4AEB5"/>
            </a:solidFill>
          </c:spPr>
          <c:invertIfNegative val="0"/>
          <c:cat>
            <c:strRef>
              <c:f>(Wales_CN!$B$51:$B$68,Wales_CN!$B$70:$B$71)</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(Wales_CN!$P$51:$P$68,Wales_CN!$P$70:$P$71)</c:f>
              <c:numCache>
                <c:formatCode>0%</c:formatCode>
                <c:ptCount val="20"/>
                <c:pt idx="0">
                  <c:v>0.12838427947598252</c:v>
                </c:pt>
                <c:pt idx="1">
                  <c:v>0.13941882829963093</c:v>
                </c:pt>
                <c:pt idx="2">
                  <c:v>0.20368946963873943</c:v>
                </c:pt>
                <c:pt idx="3">
                  <c:v>0.19664545980335454</c:v>
                </c:pt>
                <c:pt idx="4">
                  <c:v>9.7089752995842507E-2</c:v>
                </c:pt>
                <c:pt idx="5">
                  <c:v>0.11152416356877323</c:v>
                </c:pt>
                <c:pt idx="6">
                  <c:v>0.1951219512195122</c:v>
                </c:pt>
                <c:pt idx="7">
                  <c:v>6.7836257309941514E-2</c:v>
                </c:pt>
                <c:pt idx="8">
                  <c:v>0.18840579710144928</c:v>
                </c:pt>
                <c:pt idx="9">
                  <c:v>6.3660477453580902E-2</c:v>
                </c:pt>
                <c:pt idx="10">
                  <c:v>3.6363636363636362E-2</c:v>
                </c:pt>
                <c:pt idx="11">
                  <c:v>3.3797216699801194E-2</c:v>
                </c:pt>
                <c:pt idx="12">
                  <c:v>0.11656723267553924</c:v>
                </c:pt>
                <c:pt idx="13">
                  <c:v>3.7854889589905363E-2</c:v>
                </c:pt>
                <c:pt idx="14">
                  <c:v>7.6923076923076927E-2</c:v>
                </c:pt>
                <c:pt idx="15">
                  <c:v>4.2553191489361701E-2</c:v>
                </c:pt>
                <c:pt idx="16">
                  <c:v>0.10563380281690141</c:v>
                </c:pt>
                <c:pt idx="17">
                  <c:v>3.7593984962406013E-2</c:v>
                </c:pt>
                <c:pt idx="18">
                  <c:v>8.1272084805653705E-2</c:v>
                </c:pt>
                <c:pt idx="19">
                  <c:v>0.12125935162094763</c:v>
                </c:pt>
              </c:numCache>
            </c:numRef>
          </c:val>
          <c:extLst>
            <c:ext xmlns:c16="http://schemas.microsoft.com/office/drawing/2014/chart" uri="{C3380CC4-5D6E-409C-BE32-E72D297353CC}">
              <c16:uniqueId val="{00000005-3FD8-4231-8327-EF579B7E1EA8}"/>
            </c:ext>
          </c:extLst>
        </c:ser>
        <c:dLbls>
          <c:showLegendKey val="0"/>
          <c:showVal val="0"/>
          <c:showCatName val="0"/>
          <c:showSerName val="0"/>
          <c:showPercent val="0"/>
          <c:showBubbleSize val="0"/>
        </c:dLbls>
        <c:gapWidth val="150"/>
        <c:overlap val="100"/>
        <c:axId val="107702144"/>
        <c:axId val="107703680"/>
      </c:barChart>
      <c:catAx>
        <c:axId val="107702144"/>
        <c:scaling>
          <c:orientation val="maxMin"/>
        </c:scaling>
        <c:delete val="0"/>
        <c:axPos val="l"/>
        <c:numFmt formatCode="General" sourceLinked="0"/>
        <c:majorTickMark val="out"/>
        <c:minorTickMark val="none"/>
        <c:tickLblPos val="nextTo"/>
        <c:txPr>
          <a:bodyPr/>
          <a:lstStyle/>
          <a:p>
            <a:pPr>
              <a:defRPr sz="800"/>
            </a:pPr>
            <a:endParaRPr lang="en-US"/>
          </a:p>
        </c:txPr>
        <c:crossAx val="107703680"/>
        <c:crosses val="autoZero"/>
        <c:auto val="1"/>
        <c:lblAlgn val="ctr"/>
        <c:lblOffset val="100"/>
        <c:noMultiLvlLbl val="0"/>
      </c:catAx>
      <c:valAx>
        <c:axId val="107703680"/>
        <c:scaling>
          <c:orientation val="minMax"/>
        </c:scaling>
        <c:delete val="0"/>
        <c:axPos val="t"/>
        <c:majorGridlines/>
        <c:numFmt formatCode="0%" sourceLinked="1"/>
        <c:majorTickMark val="out"/>
        <c:minorTickMark val="none"/>
        <c:tickLblPos val="nextTo"/>
        <c:crossAx val="107702144"/>
        <c:crosses val="autoZero"/>
        <c:crossBetween val="between"/>
      </c:valAx>
    </c:plotArea>
    <c:legend>
      <c:legendPos val="r"/>
      <c:layout>
        <c:manualLayout>
          <c:xMode val="edge"/>
          <c:yMode val="edge"/>
          <c:x val="0.31105858520931712"/>
          <c:y val="0.93295520365858853"/>
          <c:w val="0.64936194663979185"/>
          <c:h val="4.1734673150027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 l="0.70000000000000062" r="0.70000000000000062" t="0.75000000000000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66"/>
          <c:y val="6.9534975271282218E-2"/>
          <c:w val="0.64382997579848644"/>
          <c:h val="0.84336671924678841"/>
        </c:manualLayout>
      </c:layout>
      <c:barChart>
        <c:barDir val="bar"/>
        <c:grouping val="percentStacked"/>
        <c:varyColors val="0"/>
        <c:ser>
          <c:idx val="0"/>
          <c:order val="0"/>
          <c:tx>
            <c:strRef>
              <c:f>Wales_CN!$S$50</c:f>
              <c:strCache>
                <c:ptCount val="1"/>
                <c:pt idx="0">
                  <c:v>0-1 yrs</c:v>
                </c:pt>
              </c:strCache>
            </c:strRef>
          </c:tx>
          <c:spPr>
            <a:solidFill>
              <a:srgbClr val="002776"/>
            </a:solidFill>
          </c:spPr>
          <c:invertIfNegative val="0"/>
          <c:cat>
            <c:strRef>
              <c:f>Wales_CN!$B$51:$B$71</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Wales_CN!$S$51:$S$71</c:f>
              <c:numCache>
                <c:formatCode>0%</c:formatCode>
                <c:ptCount val="21"/>
                <c:pt idx="0">
                  <c:v>7.695973314272099E-2</c:v>
                </c:pt>
                <c:pt idx="1">
                  <c:v>9.2166138171232523E-2</c:v>
                </c:pt>
                <c:pt idx="2">
                  <c:v>7.3020753266717905E-2</c:v>
                </c:pt>
                <c:pt idx="3">
                  <c:v>0.10329890036654449</c:v>
                </c:pt>
                <c:pt idx="4">
                  <c:v>0.14735597592433361</c:v>
                </c:pt>
                <c:pt idx="5">
                  <c:v>0.13238770685579196</c:v>
                </c:pt>
                <c:pt idx="6">
                  <c:v>6.887417218543046E-2</c:v>
                </c:pt>
                <c:pt idx="7">
                  <c:v>0.14802475011899097</c:v>
                </c:pt>
                <c:pt idx="8">
                  <c:v>0.21951219512195122</c:v>
                </c:pt>
                <c:pt idx="9">
                  <c:v>0.11012235817575083</c:v>
                </c:pt>
                <c:pt idx="10">
                  <c:v>0.33513513513513515</c:v>
                </c:pt>
                <c:pt idx="11">
                  <c:v>0.38204887218045114</c:v>
                </c:pt>
                <c:pt idx="12">
                  <c:v>0.13105413105413105</c:v>
                </c:pt>
                <c:pt idx="13">
                  <c:v>0.18518518518518517</c:v>
                </c:pt>
                <c:pt idx="14">
                  <c:v>0.12338129496402878</c:v>
                </c:pt>
                <c:pt idx="15">
                  <c:v>0.33904109589041098</c:v>
                </c:pt>
                <c:pt idx="16">
                  <c:v>0.12852112676056338</c:v>
                </c:pt>
                <c:pt idx="17">
                  <c:v>0.5</c:v>
                </c:pt>
                <c:pt idx="18">
                  <c:v>0.13583839767183087</c:v>
                </c:pt>
                <c:pt idx="19">
                  <c:v>0.2361111111111111</c:v>
                </c:pt>
                <c:pt idx="20">
                  <c:v>0.11783042394014963</c:v>
                </c:pt>
              </c:numCache>
            </c:numRef>
          </c:val>
          <c:extLst>
            <c:ext xmlns:c16="http://schemas.microsoft.com/office/drawing/2014/chart" uri="{C3380CC4-5D6E-409C-BE32-E72D297353CC}">
              <c16:uniqueId val="{00000000-6D68-4CE2-B856-1F1E42782597}"/>
            </c:ext>
          </c:extLst>
        </c:ser>
        <c:ser>
          <c:idx val="1"/>
          <c:order val="1"/>
          <c:tx>
            <c:strRef>
              <c:f>Wales_CN!$T$50</c:f>
              <c:strCache>
                <c:ptCount val="1"/>
                <c:pt idx="0">
                  <c:v>1-2 yrs</c:v>
                </c:pt>
              </c:strCache>
            </c:strRef>
          </c:tx>
          <c:spPr>
            <a:solidFill>
              <a:srgbClr val="00B092"/>
            </a:solidFill>
          </c:spPr>
          <c:invertIfNegative val="0"/>
          <c:cat>
            <c:strRef>
              <c:f>Wales_CN!$B$51:$B$71</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Wales_CN!$T$51:$T$71</c:f>
              <c:numCache>
                <c:formatCode>0%</c:formatCode>
                <c:ptCount val="21"/>
                <c:pt idx="0">
                  <c:v>5.1941863235644509E-2</c:v>
                </c:pt>
                <c:pt idx="1">
                  <c:v>8.5356344544367621E-2</c:v>
                </c:pt>
                <c:pt idx="2">
                  <c:v>8.4550345887778627E-2</c:v>
                </c:pt>
                <c:pt idx="3">
                  <c:v>8.7970676441186266E-2</c:v>
                </c:pt>
                <c:pt idx="4">
                  <c:v>0.11597162510748066</c:v>
                </c:pt>
                <c:pt idx="5">
                  <c:v>0.1111111111111111</c:v>
                </c:pt>
                <c:pt idx="6">
                  <c:v>7.1523178807947022E-2</c:v>
                </c:pt>
                <c:pt idx="7">
                  <c:v>0.11661113755354593</c:v>
                </c:pt>
                <c:pt idx="8">
                  <c:v>8.7108013937282236E-2</c:v>
                </c:pt>
                <c:pt idx="9">
                  <c:v>0.12791991101223582</c:v>
                </c:pt>
                <c:pt idx="10">
                  <c:v>0.2</c:v>
                </c:pt>
                <c:pt idx="11">
                  <c:v>0.15366541353383459</c:v>
                </c:pt>
                <c:pt idx="12">
                  <c:v>0.108003108003108</c:v>
                </c:pt>
                <c:pt idx="13">
                  <c:v>0.16296296296296298</c:v>
                </c:pt>
                <c:pt idx="14">
                  <c:v>0.10143884892086331</c:v>
                </c:pt>
                <c:pt idx="15">
                  <c:v>0.1523972602739726</c:v>
                </c:pt>
                <c:pt idx="16">
                  <c:v>9.6244131455399062E-2</c:v>
                </c:pt>
                <c:pt idx="17">
                  <c:v>0.12043795620437957</c:v>
                </c:pt>
                <c:pt idx="18">
                  <c:v>0.12043139604553625</c:v>
                </c:pt>
                <c:pt idx="19">
                  <c:v>0.11742424242424243</c:v>
                </c:pt>
                <c:pt idx="20">
                  <c:v>9.2581047381546142E-2</c:v>
                </c:pt>
              </c:numCache>
            </c:numRef>
          </c:val>
          <c:extLst>
            <c:ext xmlns:c16="http://schemas.microsoft.com/office/drawing/2014/chart" uri="{C3380CC4-5D6E-409C-BE32-E72D297353CC}">
              <c16:uniqueId val="{00000001-6D68-4CE2-B856-1F1E42782597}"/>
            </c:ext>
          </c:extLst>
        </c:ser>
        <c:ser>
          <c:idx val="2"/>
          <c:order val="2"/>
          <c:tx>
            <c:strRef>
              <c:f>Wales_CN!$U$50</c:f>
              <c:strCache>
                <c:ptCount val="1"/>
                <c:pt idx="0">
                  <c:v>2-5 yrs</c:v>
                </c:pt>
              </c:strCache>
            </c:strRef>
          </c:tx>
          <c:spPr>
            <a:solidFill>
              <a:srgbClr val="E9994A"/>
            </a:solidFill>
          </c:spPr>
          <c:invertIfNegative val="0"/>
          <c:cat>
            <c:strRef>
              <c:f>Wales_CN!$B$51:$B$71</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Wales_CN!$U$51:$U$71</c:f>
              <c:numCache>
                <c:formatCode>0%</c:formatCode>
                <c:ptCount val="21"/>
                <c:pt idx="0">
                  <c:v>0.19609244698594233</c:v>
                </c:pt>
                <c:pt idx="1">
                  <c:v>0.21947289078338619</c:v>
                </c:pt>
                <c:pt idx="2">
                  <c:v>0.18063028439661799</c:v>
                </c:pt>
                <c:pt idx="3">
                  <c:v>0.20526491169610131</c:v>
                </c:pt>
                <c:pt idx="4">
                  <c:v>0.24322871883061048</c:v>
                </c:pt>
                <c:pt idx="5">
                  <c:v>0.24231678486997635</c:v>
                </c:pt>
                <c:pt idx="6">
                  <c:v>0.18675496688741722</c:v>
                </c:pt>
                <c:pt idx="7">
                  <c:v>0.26844359828653025</c:v>
                </c:pt>
                <c:pt idx="8">
                  <c:v>0.156794425087108</c:v>
                </c:pt>
                <c:pt idx="9">
                  <c:v>0.27919911012235815</c:v>
                </c:pt>
                <c:pt idx="10">
                  <c:v>0.21081081081081082</c:v>
                </c:pt>
                <c:pt idx="11">
                  <c:v>0.20159774436090225</c:v>
                </c:pt>
                <c:pt idx="12">
                  <c:v>0.24449624449624449</c:v>
                </c:pt>
                <c:pt idx="13">
                  <c:v>0.27555555555555555</c:v>
                </c:pt>
                <c:pt idx="14">
                  <c:v>0.27230215827338128</c:v>
                </c:pt>
                <c:pt idx="15">
                  <c:v>0.19178082191780821</c:v>
                </c:pt>
                <c:pt idx="16">
                  <c:v>0.20422535211267606</c:v>
                </c:pt>
                <c:pt idx="17">
                  <c:v>0.17518248175182483</c:v>
                </c:pt>
                <c:pt idx="18">
                  <c:v>0.32577248994265173</c:v>
                </c:pt>
                <c:pt idx="19">
                  <c:v>0.19065656565656566</c:v>
                </c:pt>
                <c:pt idx="20">
                  <c:v>0.2422069825436409</c:v>
                </c:pt>
              </c:numCache>
            </c:numRef>
          </c:val>
          <c:extLst>
            <c:ext xmlns:c16="http://schemas.microsoft.com/office/drawing/2014/chart" uri="{C3380CC4-5D6E-409C-BE32-E72D297353CC}">
              <c16:uniqueId val="{00000002-6D68-4CE2-B856-1F1E42782597}"/>
            </c:ext>
          </c:extLst>
        </c:ser>
        <c:ser>
          <c:idx val="3"/>
          <c:order val="3"/>
          <c:tx>
            <c:strRef>
              <c:f>Wales_CN!$V$50</c:f>
              <c:strCache>
                <c:ptCount val="1"/>
                <c:pt idx="0">
                  <c:v>5-10 yrs</c:v>
                </c:pt>
              </c:strCache>
            </c:strRef>
          </c:tx>
          <c:spPr>
            <a:solidFill>
              <a:srgbClr val="5A5A8E"/>
            </a:solidFill>
          </c:spPr>
          <c:invertIfNegative val="0"/>
          <c:cat>
            <c:strRef>
              <c:f>Wales_CN!$B$51:$B$71</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Wales_CN!$V$51:$V$71</c:f>
              <c:numCache>
                <c:formatCode>0%</c:formatCode>
                <c:ptCount val="21"/>
                <c:pt idx="0">
                  <c:v>0.33452466047176554</c:v>
                </c:pt>
                <c:pt idx="1">
                  <c:v>0.27597858293912775</c:v>
                </c:pt>
                <c:pt idx="2">
                  <c:v>0.23520368946963874</c:v>
                </c:pt>
                <c:pt idx="3">
                  <c:v>0.23258913695434855</c:v>
                </c:pt>
                <c:pt idx="4">
                  <c:v>0.24086414445399829</c:v>
                </c:pt>
                <c:pt idx="5">
                  <c:v>0.23798266351457842</c:v>
                </c:pt>
                <c:pt idx="6">
                  <c:v>0.26490066225165565</c:v>
                </c:pt>
                <c:pt idx="7">
                  <c:v>0.25368871965730605</c:v>
                </c:pt>
                <c:pt idx="8">
                  <c:v>0.20209059233449478</c:v>
                </c:pt>
                <c:pt idx="9">
                  <c:v>0.28587319243604004</c:v>
                </c:pt>
                <c:pt idx="10">
                  <c:v>0.14054054054054055</c:v>
                </c:pt>
                <c:pt idx="11">
                  <c:v>0.14379699248120301</c:v>
                </c:pt>
                <c:pt idx="12">
                  <c:v>0.26392126392126392</c:v>
                </c:pt>
                <c:pt idx="13">
                  <c:v>0.25481481481481483</c:v>
                </c:pt>
                <c:pt idx="14">
                  <c:v>0.27985611510791369</c:v>
                </c:pt>
                <c:pt idx="15">
                  <c:v>0.17294520547945205</c:v>
                </c:pt>
                <c:pt idx="16">
                  <c:v>0.26056338028169013</c:v>
                </c:pt>
                <c:pt idx="17">
                  <c:v>9.8540145985401464E-2</c:v>
                </c:pt>
                <c:pt idx="18">
                  <c:v>0.31105024394419239</c:v>
                </c:pt>
                <c:pt idx="19">
                  <c:v>0.22853535353535354</c:v>
                </c:pt>
                <c:pt idx="20">
                  <c:v>0.24844139650872818</c:v>
                </c:pt>
              </c:numCache>
            </c:numRef>
          </c:val>
          <c:extLst>
            <c:ext xmlns:c16="http://schemas.microsoft.com/office/drawing/2014/chart" uri="{C3380CC4-5D6E-409C-BE32-E72D297353CC}">
              <c16:uniqueId val="{00000003-6D68-4CE2-B856-1F1E42782597}"/>
            </c:ext>
          </c:extLst>
        </c:ser>
        <c:ser>
          <c:idx val="4"/>
          <c:order val="4"/>
          <c:tx>
            <c:strRef>
              <c:f>Wales_CN!$W$50</c:f>
              <c:strCache>
                <c:ptCount val="1"/>
                <c:pt idx="0">
                  <c:v>10-15 yrs</c:v>
                </c:pt>
              </c:strCache>
            </c:strRef>
          </c:tx>
          <c:spPr>
            <a:solidFill>
              <a:srgbClr val="822433"/>
            </a:solidFill>
          </c:spPr>
          <c:invertIfNegative val="0"/>
          <c:cat>
            <c:strRef>
              <c:f>Wales_CN!$B$51:$B$71</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Wales_CN!$W$51:$W$71</c:f>
              <c:numCache>
                <c:formatCode>0%</c:formatCode>
                <c:ptCount val="21"/>
                <c:pt idx="0">
                  <c:v>0.22039552060995948</c:v>
                </c:pt>
                <c:pt idx="1">
                  <c:v>0.18760721526225502</c:v>
                </c:pt>
                <c:pt idx="2">
                  <c:v>0.22290545734050729</c:v>
                </c:pt>
                <c:pt idx="3">
                  <c:v>0.2032655781406198</c:v>
                </c:pt>
                <c:pt idx="4">
                  <c:v>0.16670249355116079</c:v>
                </c:pt>
                <c:pt idx="5">
                  <c:v>0.18045705279747834</c:v>
                </c:pt>
                <c:pt idx="6">
                  <c:v>0.223841059602649</c:v>
                </c:pt>
                <c:pt idx="7">
                  <c:v>0.14659685863874344</c:v>
                </c:pt>
                <c:pt idx="8">
                  <c:v>0.1672473867595819</c:v>
                </c:pt>
                <c:pt idx="9">
                  <c:v>0.13904338153503892</c:v>
                </c:pt>
                <c:pt idx="10">
                  <c:v>9.1891891891891897E-2</c:v>
                </c:pt>
                <c:pt idx="11">
                  <c:v>7.4718045112781961E-2</c:v>
                </c:pt>
                <c:pt idx="12">
                  <c:v>0.15203315203315204</c:v>
                </c:pt>
                <c:pt idx="13">
                  <c:v>9.0370370370370365E-2</c:v>
                </c:pt>
                <c:pt idx="14">
                  <c:v>0.14316546762589927</c:v>
                </c:pt>
                <c:pt idx="15">
                  <c:v>0.11301369863013698</c:v>
                </c:pt>
                <c:pt idx="16">
                  <c:v>0.20481220657276994</c:v>
                </c:pt>
                <c:pt idx="17">
                  <c:v>6.569343065693431E-2</c:v>
                </c:pt>
                <c:pt idx="18">
                  <c:v>8.7306342549002824E-2</c:v>
                </c:pt>
                <c:pt idx="19">
                  <c:v>0.15656565656565657</c:v>
                </c:pt>
                <c:pt idx="20">
                  <c:v>0.17768079800498754</c:v>
                </c:pt>
              </c:numCache>
            </c:numRef>
          </c:val>
          <c:extLst>
            <c:ext xmlns:c16="http://schemas.microsoft.com/office/drawing/2014/chart" uri="{C3380CC4-5D6E-409C-BE32-E72D297353CC}">
              <c16:uniqueId val="{00000004-6D68-4CE2-B856-1F1E42782597}"/>
            </c:ext>
          </c:extLst>
        </c:ser>
        <c:ser>
          <c:idx val="5"/>
          <c:order val="5"/>
          <c:tx>
            <c:strRef>
              <c:f>Wales_CN!$X$50</c:f>
              <c:strCache>
                <c:ptCount val="1"/>
                <c:pt idx="0">
                  <c:v>15-20 yrs</c:v>
                </c:pt>
              </c:strCache>
            </c:strRef>
          </c:tx>
          <c:spPr>
            <a:solidFill>
              <a:srgbClr val="A4AEB5"/>
            </a:solidFill>
          </c:spPr>
          <c:invertIfNegative val="0"/>
          <c:cat>
            <c:strRef>
              <c:f>Wales_CN!$B$51:$B$71</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Wales_CN!$X$51:$X$71</c:f>
              <c:numCache>
                <c:formatCode>0%</c:formatCode>
                <c:ptCount val="21"/>
                <c:pt idx="0">
                  <c:v>0.12008577555396711</c:v>
                </c:pt>
                <c:pt idx="1">
                  <c:v>0.13941882829963093</c:v>
                </c:pt>
                <c:pt idx="2">
                  <c:v>0.20368946963873943</c:v>
                </c:pt>
                <c:pt idx="3">
                  <c:v>0.16761079640119961</c:v>
                </c:pt>
                <c:pt idx="4">
                  <c:v>8.5877042132416162E-2</c:v>
                </c:pt>
                <c:pt idx="5">
                  <c:v>9.5744680851063829E-2</c:v>
                </c:pt>
                <c:pt idx="6">
                  <c:v>0.18410596026490067</c:v>
                </c:pt>
                <c:pt idx="7">
                  <c:v>6.6634935744883383E-2</c:v>
                </c:pt>
                <c:pt idx="8">
                  <c:v>0.1672473867595819</c:v>
                </c:pt>
                <c:pt idx="9">
                  <c:v>5.7842046718576193E-2</c:v>
                </c:pt>
                <c:pt idx="10">
                  <c:v>2.1621621621621623E-2</c:v>
                </c:pt>
                <c:pt idx="11">
                  <c:v>4.4172932330827065E-2</c:v>
                </c:pt>
                <c:pt idx="12">
                  <c:v>0.10049210049210049</c:v>
                </c:pt>
                <c:pt idx="13">
                  <c:v>3.111111111111111E-2</c:v>
                </c:pt>
                <c:pt idx="14">
                  <c:v>7.9856115107913669E-2</c:v>
                </c:pt>
                <c:pt idx="15">
                  <c:v>3.0821917808219176E-2</c:v>
                </c:pt>
                <c:pt idx="16">
                  <c:v>0.10563380281690141</c:v>
                </c:pt>
                <c:pt idx="17">
                  <c:v>4.0145985401459854E-2</c:v>
                </c:pt>
                <c:pt idx="18">
                  <c:v>1.9601129846785928E-2</c:v>
                </c:pt>
                <c:pt idx="19">
                  <c:v>7.0707070707070704E-2</c:v>
                </c:pt>
                <c:pt idx="20">
                  <c:v>0.12125935162094763</c:v>
                </c:pt>
              </c:numCache>
            </c:numRef>
          </c:val>
          <c:extLst>
            <c:ext xmlns:c16="http://schemas.microsoft.com/office/drawing/2014/chart" uri="{C3380CC4-5D6E-409C-BE32-E72D297353CC}">
              <c16:uniqueId val="{00000005-6D68-4CE2-B856-1F1E42782597}"/>
            </c:ext>
          </c:extLst>
        </c:ser>
        <c:dLbls>
          <c:showLegendKey val="0"/>
          <c:showVal val="0"/>
          <c:showCatName val="0"/>
          <c:showSerName val="0"/>
          <c:showPercent val="0"/>
          <c:showBubbleSize val="0"/>
        </c:dLbls>
        <c:gapWidth val="150"/>
        <c:overlap val="100"/>
        <c:axId val="107722240"/>
        <c:axId val="107723776"/>
      </c:barChart>
      <c:catAx>
        <c:axId val="107722240"/>
        <c:scaling>
          <c:orientation val="maxMin"/>
        </c:scaling>
        <c:delete val="0"/>
        <c:axPos val="l"/>
        <c:numFmt formatCode="General" sourceLinked="0"/>
        <c:majorTickMark val="out"/>
        <c:minorTickMark val="none"/>
        <c:tickLblPos val="nextTo"/>
        <c:txPr>
          <a:bodyPr/>
          <a:lstStyle/>
          <a:p>
            <a:pPr>
              <a:defRPr sz="800"/>
            </a:pPr>
            <a:endParaRPr lang="en-US"/>
          </a:p>
        </c:txPr>
        <c:crossAx val="107723776"/>
        <c:crosses val="autoZero"/>
        <c:auto val="1"/>
        <c:lblAlgn val="ctr"/>
        <c:lblOffset val="100"/>
        <c:noMultiLvlLbl val="0"/>
      </c:catAx>
      <c:valAx>
        <c:axId val="107723776"/>
        <c:scaling>
          <c:orientation val="minMax"/>
        </c:scaling>
        <c:delete val="0"/>
        <c:axPos val="t"/>
        <c:majorGridlines/>
        <c:numFmt formatCode="0%" sourceLinked="1"/>
        <c:majorTickMark val="out"/>
        <c:minorTickMark val="none"/>
        <c:tickLblPos val="nextTo"/>
        <c:crossAx val="107722240"/>
        <c:crosses val="autoZero"/>
        <c:crossBetween val="between"/>
      </c:valAx>
    </c:plotArea>
    <c:legend>
      <c:legendPos val="r"/>
      <c:layout>
        <c:manualLayout>
          <c:xMode val="edge"/>
          <c:yMode val="edge"/>
          <c:x val="0.29226861730728193"/>
          <c:y val="0.92742279540573958"/>
          <c:w val="0.70509447086650046"/>
          <c:h val="5.0454594439588822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22" l="0.70000000000000062" r="0.70000000000000062" t="0.750000000000003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66"/>
          <c:y val="6.9534975271282218E-2"/>
          <c:w val="0.64382997579848644"/>
          <c:h val="0.84336671924678841"/>
        </c:manualLayout>
      </c:layout>
      <c:barChart>
        <c:barDir val="bar"/>
        <c:grouping val="percentStacked"/>
        <c:varyColors val="0"/>
        <c:ser>
          <c:idx val="0"/>
          <c:order val="0"/>
          <c:tx>
            <c:strRef>
              <c:f>Wales_HB!$C$52</c:f>
              <c:strCache>
                <c:ptCount val="1"/>
                <c:pt idx="0">
                  <c:v>0-1 yrs</c:v>
                </c:pt>
              </c:strCache>
            </c:strRef>
          </c:tx>
          <c:spPr>
            <a:solidFill>
              <a:srgbClr val="002776"/>
            </a:solidFill>
          </c:spPr>
          <c:invertIfNegative val="0"/>
          <c:cat>
            <c:strRef>
              <c:f>(Wales_HB!$B$53,Wales_HB!$B$56:$B$68,Wales_HB!$B$70:$B$72)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(Wales_HB!$C$53,Wales_HB!$C$56:$C$68,Wales_HB!$C$70:$C$72)</c:f>
              <c:numCache>
                <c:formatCode>0%</c:formatCode>
                <c:ptCount val="17"/>
                <c:pt idx="0">
                  <c:v>5.4644808743169397E-2</c:v>
                </c:pt>
                <c:pt idx="1">
                  <c:v>0.19718309859154928</c:v>
                </c:pt>
                <c:pt idx="2">
                  <c:v>0.14438502673796791</c:v>
                </c:pt>
                <c:pt idx="3">
                  <c:v>0.15</c:v>
                </c:pt>
                <c:pt idx="4">
                  <c:v>7.6923076923076927E-2</c:v>
                </c:pt>
                <c:pt idx="5">
                  <c:v>0.13636363636363635</c:v>
                </c:pt>
                <c:pt idx="6">
                  <c:v>0.22222222222222221</c:v>
                </c:pt>
                <c:pt idx="7">
                  <c:v>0.1111111111111111</c:v>
                </c:pt>
                <c:pt idx="8">
                  <c:v>0.375</c:v>
                </c:pt>
                <c:pt idx="9">
                  <c:v>0.4</c:v>
                </c:pt>
                <c:pt idx="10">
                  <c:v>0.17647058823529413</c:v>
                </c:pt>
                <c:pt idx="11">
                  <c:v>0.11764705882352941</c:v>
                </c:pt>
                <c:pt idx="12">
                  <c:v>0.11578947368421053</c:v>
                </c:pt>
                <c:pt idx="13">
                  <c:v>0.35483870967741937</c:v>
                </c:pt>
                <c:pt idx="14">
                  <c:v>0.45454545454545453</c:v>
                </c:pt>
                <c:pt idx="15">
                  <c:v>0.1394422310756972</c:v>
                </c:pt>
                <c:pt idx="16">
                  <c:v>5.7142857142857141E-2</c:v>
                </c:pt>
              </c:numCache>
            </c:numRef>
          </c:val>
          <c:extLst>
            <c:ext xmlns:c16="http://schemas.microsoft.com/office/drawing/2014/chart" uri="{C3380CC4-5D6E-409C-BE32-E72D297353CC}">
              <c16:uniqueId val="{00000000-4EB5-4261-9CA8-EFC447B60CF9}"/>
            </c:ext>
          </c:extLst>
        </c:ser>
        <c:ser>
          <c:idx val="1"/>
          <c:order val="1"/>
          <c:tx>
            <c:strRef>
              <c:f>Wales_HB!$D$52</c:f>
              <c:strCache>
                <c:ptCount val="1"/>
                <c:pt idx="0">
                  <c:v>1-2 yrs</c:v>
                </c:pt>
              </c:strCache>
            </c:strRef>
          </c:tx>
          <c:spPr>
            <a:solidFill>
              <a:srgbClr val="00B092"/>
            </a:solidFill>
          </c:spPr>
          <c:invertIfNegative val="0"/>
          <c:cat>
            <c:strRef>
              <c:f>(Wales_HB!$B$53,Wales_HB!$B$56:$B$68,Wales_HB!$B$70:$B$72)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(Wales_HB!$D$53,Wales_HB!$D$56:$D$68,Wales_HB!$D$70:$D$72)</c:f>
              <c:numCache>
                <c:formatCode>0%</c:formatCode>
                <c:ptCount val="17"/>
                <c:pt idx="0">
                  <c:v>3.825136612021858E-2</c:v>
                </c:pt>
                <c:pt idx="1">
                  <c:v>0.11267605633802817</c:v>
                </c:pt>
                <c:pt idx="2">
                  <c:v>0.11497326203208556</c:v>
                </c:pt>
                <c:pt idx="3">
                  <c:v>8.7499999999999994E-2</c:v>
                </c:pt>
                <c:pt idx="4">
                  <c:v>0.15384615384615385</c:v>
                </c:pt>
                <c:pt idx="5">
                  <c:v>9.0909090909090912E-2</c:v>
                </c:pt>
                <c:pt idx="6">
                  <c:v>0</c:v>
                </c:pt>
                <c:pt idx="7">
                  <c:v>0.24444444444444444</c:v>
                </c:pt>
                <c:pt idx="8">
                  <c:v>0.125</c:v>
                </c:pt>
                <c:pt idx="9">
                  <c:v>0.16</c:v>
                </c:pt>
                <c:pt idx="10">
                  <c:v>0.10784313725490197</c:v>
                </c:pt>
                <c:pt idx="11">
                  <c:v>0.14705882352941177</c:v>
                </c:pt>
                <c:pt idx="12">
                  <c:v>0.10526315789473684</c:v>
                </c:pt>
                <c:pt idx="13">
                  <c:v>0.29032258064516131</c:v>
                </c:pt>
                <c:pt idx="14">
                  <c:v>9.0909090909090912E-2</c:v>
                </c:pt>
                <c:pt idx="15">
                  <c:v>0.12616201859229748</c:v>
                </c:pt>
                <c:pt idx="16">
                  <c:v>0.2</c:v>
                </c:pt>
              </c:numCache>
            </c:numRef>
          </c:val>
          <c:extLst>
            <c:ext xmlns:c16="http://schemas.microsoft.com/office/drawing/2014/chart" uri="{C3380CC4-5D6E-409C-BE32-E72D297353CC}">
              <c16:uniqueId val="{00000001-4EB5-4261-9CA8-EFC447B60CF9}"/>
            </c:ext>
          </c:extLst>
        </c:ser>
        <c:ser>
          <c:idx val="2"/>
          <c:order val="2"/>
          <c:tx>
            <c:strRef>
              <c:f>Wales_HB!$E$52</c:f>
              <c:strCache>
                <c:ptCount val="1"/>
                <c:pt idx="0">
                  <c:v>2-5 yrs</c:v>
                </c:pt>
              </c:strCache>
            </c:strRef>
          </c:tx>
          <c:spPr>
            <a:solidFill>
              <a:srgbClr val="E9994A"/>
            </a:solidFill>
          </c:spPr>
          <c:invertIfNegative val="0"/>
          <c:cat>
            <c:strRef>
              <c:f>(Wales_HB!$B$53,Wales_HB!$B$56:$B$68,Wales_HB!$B$70:$B$72)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(Wales_HB!$E$53,Wales_HB!$E$56:$E$68,Wales_HB!$E$70:$E$72)</c:f>
              <c:numCache>
                <c:formatCode>0%</c:formatCode>
                <c:ptCount val="17"/>
                <c:pt idx="0">
                  <c:v>0.23497267759562843</c:v>
                </c:pt>
                <c:pt idx="1">
                  <c:v>0.19718309859154928</c:v>
                </c:pt>
                <c:pt idx="2">
                  <c:v>0.28074866310160429</c:v>
                </c:pt>
                <c:pt idx="3">
                  <c:v>0.27500000000000002</c:v>
                </c:pt>
                <c:pt idx="4">
                  <c:v>0.11538461538461539</c:v>
                </c:pt>
                <c:pt idx="5">
                  <c:v>0.22727272727272727</c:v>
                </c:pt>
                <c:pt idx="6">
                  <c:v>0.22222222222222221</c:v>
                </c:pt>
                <c:pt idx="7">
                  <c:v>0.28888888888888886</c:v>
                </c:pt>
                <c:pt idx="8">
                  <c:v>0.25</c:v>
                </c:pt>
                <c:pt idx="9">
                  <c:v>0.14666666666666667</c:v>
                </c:pt>
                <c:pt idx="10">
                  <c:v>0.29411764705882354</c:v>
                </c:pt>
                <c:pt idx="11">
                  <c:v>0.23529411764705882</c:v>
                </c:pt>
                <c:pt idx="12">
                  <c:v>0.29473684210526313</c:v>
                </c:pt>
                <c:pt idx="13">
                  <c:v>9.6774193548387094E-2</c:v>
                </c:pt>
                <c:pt idx="14">
                  <c:v>0.18181818181818182</c:v>
                </c:pt>
                <c:pt idx="15">
                  <c:v>0.33333333333333331</c:v>
                </c:pt>
                <c:pt idx="16">
                  <c:v>0.2857142857142857</c:v>
                </c:pt>
              </c:numCache>
            </c:numRef>
          </c:val>
          <c:extLst>
            <c:ext xmlns:c16="http://schemas.microsoft.com/office/drawing/2014/chart" uri="{C3380CC4-5D6E-409C-BE32-E72D297353CC}">
              <c16:uniqueId val="{00000002-4EB5-4261-9CA8-EFC447B60CF9}"/>
            </c:ext>
          </c:extLst>
        </c:ser>
        <c:ser>
          <c:idx val="3"/>
          <c:order val="3"/>
          <c:tx>
            <c:strRef>
              <c:f>Wales_HB!$F$52</c:f>
              <c:strCache>
                <c:ptCount val="1"/>
                <c:pt idx="0">
                  <c:v>5-10 yrs</c:v>
                </c:pt>
              </c:strCache>
            </c:strRef>
          </c:tx>
          <c:invertIfNegative val="0"/>
          <c:cat>
            <c:strRef>
              <c:f>(Wales_HB!$B$53,Wales_HB!$B$56:$B$68,Wales_HB!$B$70:$B$72)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(Wales_HB!$F$53,Wales_HB!$F$56:$F$68,Wales_HB!$F$70:$F$72)</c:f>
              <c:numCache>
                <c:formatCode>0%</c:formatCode>
                <c:ptCount val="17"/>
                <c:pt idx="0">
                  <c:v>0.27868852459016391</c:v>
                </c:pt>
                <c:pt idx="1">
                  <c:v>0.26760563380281688</c:v>
                </c:pt>
                <c:pt idx="2">
                  <c:v>0.22994652406417113</c:v>
                </c:pt>
                <c:pt idx="3">
                  <c:v>0.28749999999999998</c:v>
                </c:pt>
                <c:pt idx="4">
                  <c:v>0.46153846153846156</c:v>
                </c:pt>
                <c:pt idx="5">
                  <c:v>0.28409090909090912</c:v>
                </c:pt>
                <c:pt idx="6">
                  <c:v>0</c:v>
                </c:pt>
                <c:pt idx="7">
                  <c:v>0.26666666666666666</c:v>
                </c:pt>
                <c:pt idx="8">
                  <c:v>0.125</c:v>
                </c:pt>
                <c:pt idx="9">
                  <c:v>0.2</c:v>
                </c:pt>
                <c:pt idx="10">
                  <c:v>0.20588235294117646</c:v>
                </c:pt>
                <c:pt idx="11">
                  <c:v>0.38235294117647056</c:v>
                </c:pt>
                <c:pt idx="12">
                  <c:v>0.31578947368421051</c:v>
                </c:pt>
                <c:pt idx="13">
                  <c:v>0.16129032258064516</c:v>
                </c:pt>
                <c:pt idx="14">
                  <c:v>9.0909090909090912E-2</c:v>
                </c:pt>
                <c:pt idx="15">
                  <c:v>0.30278884462151395</c:v>
                </c:pt>
                <c:pt idx="16">
                  <c:v>0.2857142857142857</c:v>
                </c:pt>
              </c:numCache>
            </c:numRef>
          </c:val>
          <c:extLst>
            <c:ext xmlns:c16="http://schemas.microsoft.com/office/drawing/2014/chart" uri="{C3380CC4-5D6E-409C-BE32-E72D297353CC}">
              <c16:uniqueId val="{00000003-4EB5-4261-9CA8-EFC447B60CF9}"/>
            </c:ext>
          </c:extLst>
        </c:ser>
        <c:ser>
          <c:idx val="4"/>
          <c:order val="4"/>
          <c:tx>
            <c:strRef>
              <c:f>Wales_HB!$G$52</c:f>
              <c:strCache>
                <c:ptCount val="1"/>
                <c:pt idx="0">
                  <c:v>10-15 yrs</c:v>
                </c:pt>
              </c:strCache>
            </c:strRef>
          </c:tx>
          <c:spPr>
            <a:solidFill>
              <a:srgbClr val="822433"/>
            </a:solidFill>
          </c:spPr>
          <c:invertIfNegative val="0"/>
          <c:cat>
            <c:strRef>
              <c:f>(Wales_HB!$B$53,Wales_HB!$B$56:$B$68,Wales_HB!$B$70:$B$72)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(Wales_HB!$G$53,Wales_HB!$G$56:$G$68,Wales_HB!$G$70:$G$72)</c:f>
              <c:numCache>
                <c:formatCode>0%</c:formatCode>
                <c:ptCount val="17"/>
                <c:pt idx="0">
                  <c:v>0.26775956284153007</c:v>
                </c:pt>
                <c:pt idx="1">
                  <c:v>0.11267605633802817</c:v>
                </c:pt>
                <c:pt idx="2">
                  <c:v>0.13903743315508021</c:v>
                </c:pt>
                <c:pt idx="3">
                  <c:v>0.13750000000000001</c:v>
                </c:pt>
                <c:pt idx="4">
                  <c:v>0</c:v>
                </c:pt>
                <c:pt idx="5">
                  <c:v>0.17045454545454544</c:v>
                </c:pt>
                <c:pt idx="6">
                  <c:v>0.22222222222222221</c:v>
                </c:pt>
                <c:pt idx="7">
                  <c:v>4.4444444444444446E-2</c:v>
                </c:pt>
                <c:pt idx="8">
                  <c:v>0.125</c:v>
                </c:pt>
                <c:pt idx="9">
                  <c:v>0.08</c:v>
                </c:pt>
                <c:pt idx="10">
                  <c:v>0.11764705882352941</c:v>
                </c:pt>
                <c:pt idx="11">
                  <c:v>8.8235294117647065E-2</c:v>
                </c:pt>
                <c:pt idx="12">
                  <c:v>9.4736842105263161E-2</c:v>
                </c:pt>
                <c:pt idx="13">
                  <c:v>9.6774193548387094E-2</c:v>
                </c:pt>
                <c:pt idx="14">
                  <c:v>9.0909090909090912E-2</c:v>
                </c:pt>
                <c:pt idx="15">
                  <c:v>7.702523240371846E-2</c:v>
                </c:pt>
                <c:pt idx="16">
                  <c:v>5.7142857142857141E-2</c:v>
                </c:pt>
              </c:numCache>
            </c:numRef>
          </c:val>
          <c:extLst>
            <c:ext xmlns:c16="http://schemas.microsoft.com/office/drawing/2014/chart" uri="{C3380CC4-5D6E-409C-BE32-E72D297353CC}">
              <c16:uniqueId val="{00000004-4EB5-4261-9CA8-EFC447B60CF9}"/>
            </c:ext>
          </c:extLst>
        </c:ser>
        <c:ser>
          <c:idx val="5"/>
          <c:order val="5"/>
          <c:tx>
            <c:strRef>
              <c:f>Wales_HB!$H$52</c:f>
              <c:strCache>
                <c:ptCount val="1"/>
                <c:pt idx="0">
                  <c:v>15-20 yrs</c:v>
                </c:pt>
              </c:strCache>
            </c:strRef>
          </c:tx>
          <c:spPr>
            <a:solidFill>
              <a:srgbClr val="A4AEB5"/>
            </a:solidFill>
          </c:spPr>
          <c:invertIfNegative val="0"/>
          <c:cat>
            <c:strRef>
              <c:f>(Wales_HB!$B$53,Wales_HB!$B$56:$B$68,Wales_HB!$B$70:$B$72)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(Wales_HB!$H$53,Wales_HB!$H$56:$H$68,Wales_HB!$H$70:$H$72)</c:f>
              <c:numCache>
                <c:formatCode>0%</c:formatCode>
                <c:ptCount val="17"/>
                <c:pt idx="0">
                  <c:v>0.12568306010928962</c:v>
                </c:pt>
                <c:pt idx="1">
                  <c:v>0.11267605633802817</c:v>
                </c:pt>
                <c:pt idx="2">
                  <c:v>9.0909090909090912E-2</c:v>
                </c:pt>
                <c:pt idx="3">
                  <c:v>6.25E-2</c:v>
                </c:pt>
                <c:pt idx="4">
                  <c:v>0.19230769230769232</c:v>
                </c:pt>
                <c:pt idx="5">
                  <c:v>9.0909090909090912E-2</c:v>
                </c:pt>
                <c:pt idx="6">
                  <c:v>0.33333333333333331</c:v>
                </c:pt>
                <c:pt idx="7">
                  <c:v>4.4444444444444446E-2</c:v>
                </c:pt>
                <c:pt idx="8">
                  <c:v>0</c:v>
                </c:pt>
                <c:pt idx="9">
                  <c:v>1.3333333333333334E-2</c:v>
                </c:pt>
                <c:pt idx="10">
                  <c:v>9.8039215686274508E-2</c:v>
                </c:pt>
                <c:pt idx="11">
                  <c:v>2.9411764705882353E-2</c:v>
                </c:pt>
                <c:pt idx="12">
                  <c:v>7.3684210526315783E-2</c:v>
                </c:pt>
                <c:pt idx="13">
                  <c:v>0</c:v>
                </c:pt>
                <c:pt idx="14">
                  <c:v>9.0909090909090912E-2</c:v>
                </c:pt>
                <c:pt idx="15">
                  <c:v>2.1248339973439574E-2</c:v>
                </c:pt>
                <c:pt idx="16">
                  <c:v>0.11428571428571428</c:v>
                </c:pt>
              </c:numCache>
            </c:numRef>
          </c:val>
          <c:extLst>
            <c:ext xmlns:c16="http://schemas.microsoft.com/office/drawing/2014/chart" uri="{C3380CC4-5D6E-409C-BE32-E72D297353CC}">
              <c16:uniqueId val="{00000005-4EB5-4261-9CA8-EFC447B60CF9}"/>
            </c:ext>
          </c:extLst>
        </c:ser>
        <c:dLbls>
          <c:showLegendKey val="0"/>
          <c:showVal val="0"/>
          <c:showCatName val="0"/>
          <c:showSerName val="0"/>
          <c:showPercent val="0"/>
          <c:showBubbleSize val="0"/>
        </c:dLbls>
        <c:gapWidth val="150"/>
        <c:overlap val="100"/>
        <c:axId val="110663936"/>
        <c:axId val="110673920"/>
      </c:barChart>
      <c:catAx>
        <c:axId val="110663936"/>
        <c:scaling>
          <c:orientation val="maxMin"/>
        </c:scaling>
        <c:delete val="0"/>
        <c:axPos val="l"/>
        <c:numFmt formatCode="General" sourceLinked="0"/>
        <c:majorTickMark val="out"/>
        <c:minorTickMark val="none"/>
        <c:tickLblPos val="nextTo"/>
        <c:txPr>
          <a:bodyPr/>
          <a:lstStyle/>
          <a:p>
            <a:pPr>
              <a:defRPr sz="800"/>
            </a:pPr>
            <a:endParaRPr lang="en-US"/>
          </a:p>
        </c:txPr>
        <c:crossAx val="110673920"/>
        <c:crosses val="autoZero"/>
        <c:auto val="1"/>
        <c:lblAlgn val="ctr"/>
        <c:lblOffset val="100"/>
        <c:noMultiLvlLbl val="0"/>
      </c:catAx>
      <c:valAx>
        <c:axId val="110673920"/>
        <c:scaling>
          <c:orientation val="minMax"/>
        </c:scaling>
        <c:delete val="0"/>
        <c:axPos val="t"/>
        <c:majorGridlines/>
        <c:numFmt formatCode="0%" sourceLinked="1"/>
        <c:majorTickMark val="out"/>
        <c:minorTickMark val="none"/>
        <c:tickLblPos val="nextTo"/>
        <c:crossAx val="110663936"/>
        <c:crosses val="autoZero"/>
        <c:crossBetween val="between"/>
      </c:valAx>
    </c:plotArea>
    <c:legend>
      <c:legendPos val="r"/>
      <c:layout>
        <c:manualLayout>
          <c:xMode val="edge"/>
          <c:yMode val="edge"/>
          <c:x val="0.31105858520931712"/>
          <c:y val="0.93414930683829434"/>
          <c:w val="0.64936194663979219"/>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22" l="0.70000000000000062" r="0.70000000000000062" t="0.750000000000003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66"/>
          <c:y val="6.7599328721167098E-2"/>
          <c:w val="0.64382997579848644"/>
          <c:h val="0.84673802764857586"/>
        </c:manualLayout>
      </c:layout>
      <c:barChart>
        <c:barDir val="bar"/>
        <c:grouping val="percentStacked"/>
        <c:varyColors val="0"/>
        <c:ser>
          <c:idx val="0"/>
          <c:order val="0"/>
          <c:tx>
            <c:strRef>
              <c:f>Wales_HB!$K$52</c:f>
              <c:strCache>
                <c:ptCount val="1"/>
                <c:pt idx="0">
                  <c:v>0-1 yrs</c:v>
                </c:pt>
              </c:strCache>
            </c:strRef>
          </c:tx>
          <c:spPr>
            <a:solidFill>
              <a:srgbClr val="002776"/>
            </a:solidFill>
          </c:spPr>
          <c:invertIfNegative val="0"/>
          <c:cat>
            <c:strRef>
              <c:f>(Wales_HB!$B$53:$B$70,Wales_HB!$B$72:$B$73)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(Wales_HB!$K$53:$K$70,Wales_HB!$K$72:$K$73)</c:f>
              <c:numCache>
                <c:formatCode>0%</c:formatCode>
                <c:ptCount val="20"/>
                <c:pt idx="0">
                  <c:v>8.5714285714285715E-2</c:v>
                </c:pt>
                <c:pt idx="1">
                  <c:v>8.2170542635658914E-2</c:v>
                </c:pt>
                <c:pt idx="2">
                  <c:v>5.7971014492753624E-2</c:v>
                </c:pt>
                <c:pt idx="3">
                  <c:v>0.18072289156626506</c:v>
                </c:pt>
                <c:pt idx="4">
                  <c:v>0.12540192926045016</c:v>
                </c:pt>
                <c:pt idx="5">
                  <c:v>7.1428571428571425E-2</c:v>
                </c:pt>
                <c:pt idx="6">
                  <c:v>0</c:v>
                </c:pt>
                <c:pt idx="7">
                  <c:v>0.12</c:v>
                </c:pt>
                <c:pt idx="8">
                  <c:v>0.2</c:v>
                </c:pt>
                <c:pt idx="9">
                  <c:v>0.25714285714285712</c:v>
                </c:pt>
                <c:pt idx="10">
                  <c:v>0</c:v>
                </c:pt>
                <c:pt idx="11">
                  <c:v>0.4</c:v>
                </c:pt>
                <c:pt idx="12">
                  <c:v>9.6774193548387094E-2</c:v>
                </c:pt>
                <c:pt idx="13">
                  <c:v>9.375E-2</c:v>
                </c:pt>
                <c:pt idx="14">
                  <c:v>9.7222222222222224E-2</c:v>
                </c:pt>
                <c:pt idx="15">
                  <c:v>0.33333333333333331</c:v>
                </c:pt>
                <c:pt idx="16">
                  <c:v>0.05</c:v>
                </c:pt>
                <c:pt idx="17">
                  <c:v>0.45</c:v>
                </c:pt>
                <c:pt idx="18">
                  <c:v>0.2</c:v>
                </c:pt>
                <c:pt idx="19">
                  <c:v>0.11666666666666667</c:v>
                </c:pt>
              </c:numCache>
            </c:numRef>
          </c:val>
          <c:extLst>
            <c:ext xmlns:c16="http://schemas.microsoft.com/office/drawing/2014/chart" uri="{C3380CC4-5D6E-409C-BE32-E72D297353CC}">
              <c16:uniqueId val="{00000000-35F3-487F-86E3-0E6A42253332}"/>
            </c:ext>
          </c:extLst>
        </c:ser>
        <c:ser>
          <c:idx val="1"/>
          <c:order val="1"/>
          <c:tx>
            <c:strRef>
              <c:f>Wales_HB!$L$52</c:f>
              <c:strCache>
                <c:ptCount val="1"/>
                <c:pt idx="0">
                  <c:v>1-2 yrs</c:v>
                </c:pt>
              </c:strCache>
            </c:strRef>
          </c:tx>
          <c:spPr>
            <a:solidFill>
              <a:srgbClr val="00B092"/>
            </a:solidFill>
          </c:spPr>
          <c:invertIfNegative val="0"/>
          <c:cat>
            <c:strRef>
              <c:f>(Wales_HB!$B$53:$B$70,Wales_HB!$B$72:$B$73)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(Wales_HB!$L$53:$L$70,Wales_HB!$L$72:$L$73)</c:f>
              <c:numCache>
                <c:formatCode>0%</c:formatCode>
                <c:ptCount val="20"/>
                <c:pt idx="0">
                  <c:v>5.7142857142857141E-2</c:v>
                </c:pt>
                <c:pt idx="1">
                  <c:v>0.11627906976744186</c:v>
                </c:pt>
                <c:pt idx="2">
                  <c:v>5.7971014492753624E-2</c:v>
                </c:pt>
                <c:pt idx="3">
                  <c:v>3.614457831325301E-2</c:v>
                </c:pt>
                <c:pt idx="4">
                  <c:v>0.12218649517684887</c:v>
                </c:pt>
                <c:pt idx="5">
                  <c:v>9.5238095238095233E-2</c:v>
                </c:pt>
                <c:pt idx="6">
                  <c:v>0</c:v>
                </c:pt>
                <c:pt idx="7">
                  <c:v>0.2</c:v>
                </c:pt>
                <c:pt idx="8">
                  <c:v>0.2</c:v>
                </c:pt>
                <c:pt idx="9">
                  <c:v>2.8571428571428571E-2</c:v>
                </c:pt>
                <c:pt idx="10">
                  <c:v>1</c:v>
                </c:pt>
                <c:pt idx="11">
                  <c:v>0.1111111111111111</c:v>
                </c:pt>
                <c:pt idx="12">
                  <c:v>8.0645161290322578E-2</c:v>
                </c:pt>
                <c:pt idx="13">
                  <c:v>9.375E-2</c:v>
                </c:pt>
                <c:pt idx="14">
                  <c:v>5.5555555555555552E-2</c:v>
                </c:pt>
                <c:pt idx="15">
                  <c:v>0.16666666666666666</c:v>
                </c:pt>
                <c:pt idx="16">
                  <c:v>0.17</c:v>
                </c:pt>
                <c:pt idx="17">
                  <c:v>0.2</c:v>
                </c:pt>
                <c:pt idx="18">
                  <c:v>6.6666666666666666E-2</c:v>
                </c:pt>
                <c:pt idx="19">
                  <c:v>0.1125</c:v>
                </c:pt>
              </c:numCache>
            </c:numRef>
          </c:val>
          <c:extLst>
            <c:ext xmlns:c16="http://schemas.microsoft.com/office/drawing/2014/chart" uri="{C3380CC4-5D6E-409C-BE32-E72D297353CC}">
              <c16:uniqueId val="{00000001-35F3-487F-86E3-0E6A42253332}"/>
            </c:ext>
          </c:extLst>
        </c:ser>
        <c:ser>
          <c:idx val="2"/>
          <c:order val="2"/>
          <c:tx>
            <c:strRef>
              <c:f>Wales_HB!$M$52</c:f>
              <c:strCache>
                <c:ptCount val="1"/>
                <c:pt idx="0">
                  <c:v>2-5 yrs</c:v>
                </c:pt>
              </c:strCache>
            </c:strRef>
          </c:tx>
          <c:spPr>
            <a:solidFill>
              <a:srgbClr val="E9994A"/>
            </a:solidFill>
          </c:spPr>
          <c:invertIfNegative val="0"/>
          <c:cat>
            <c:strRef>
              <c:f>(Wales_HB!$B$53:$B$70,Wales_HB!$B$72:$B$73)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(Wales_HB!$M$53:$M$70,Wales_HB!$M$72:$M$73)</c:f>
              <c:numCache>
                <c:formatCode>0%</c:formatCode>
                <c:ptCount val="20"/>
                <c:pt idx="0">
                  <c:v>0.2</c:v>
                </c:pt>
                <c:pt idx="1">
                  <c:v>0.21085271317829457</c:v>
                </c:pt>
                <c:pt idx="2">
                  <c:v>0.14492753623188406</c:v>
                </c:pt>
                <c:pt idx="3">
                  <c:v>0.14457831325301204</c:v>
                </c:pt>
                <c:pt idx="4">
                  <c:v>0.22508038585209003</c:v>
                </c:pt>
                <c:pt idx="5">
                  <c:v>0.23809523809523808</c:v>
                </c:pt>
                <c:pt idx="6">
                  <c:v>0.2</c:v>
                </c:pt>
                <c:pt idx="7">
                  <c:v>0.28000000000000003</c:v>
                </c:pt>
                <c:pt idx="8">
                  <c:v>0</c:v>
                </c:pt>
                <c:pt idx="9">
                  <c:v>0.34285714285714286</c:v>
                </c:pt>
                <c:pt idx="10">
                  <c:v>0</c:v>
                </c:pt>
                <c:pt idx="11">
                  <c:v>0.22222222222222221</c:v>
                </c:pt>
                <c:pt idx="12">
                  <c:v>0.22580645161290322</c:v>
                </c:pt>
                <c:pt idx="13">
                  <c:v>0.25</c:v>
                </c:pt>
                <c:pt idx="14">
                  <c:v>0.2638888888888889</c:v>
                </c:pt>
                <c:pt idx="15">
                  <c:v>0</c:v>
                </c:pt>
                <c:pt idx="16">
                  <c:v>0.21</c:v>
                </c:pt>
                <c:pt idx="17">
                  <c:v>0.1</c:v>
                </c:pt>
                <c:pt idx="18">
                  <c:v>0.26666666666666666</c:v>
                </c:pt>
                <c:pt idx="19">
                  <c:v>0.25416666666666665</c:v>
                </c:pt>
              </c:numCache>
            </c:numRef>
          </c:val>
          <c:extLst>
            <c:ext xmlns:c16="http://schemas.microsoft.com/office/drawing/2014/chart" uri="{C3380CC4-5D6E-409C-BE32-E72D297353CC}">
              <c16:uniqueId val="{00000002-35F3-487F-86E3-0E6A42253332}"/>
            </c:ext>
          </c:extLst>
        </c:ser>
        <c:ser>
          <c:idx val="3"/>
          <c:order val="3"/>
          <c:tx>
            <c:strRef>
              <c:f>Wales_HB!$N$52</c:f>
              <c:strCache>
                <c:ptCount val="1"/>
                <c:pt idx="0">
                  <c:v>5-10 yrs</c:v>
                </c:pt>
              </c:strCache>
            </c:strRef>
          </c:tx>
          <c:spPr>
            <a:solidFill>
              <a:srgbClr val="5A5A8E"/>
            </a:solidFill>
          </c:spPr>
          <c:invertIfNegative val="0"/>
          <c:cat>
            <c:strRef>
              <c:f>(Wales_HB!$B$53:$B$70,Wales_HB!$B$72:$B$73)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(Wales_HB!$N$53:$N$70,Wales_HB!$N$72:$N$73)</c:f>
              <c:numCache>
                <c:formatCode>0%</c:formatCode>
                <c:ptCount val="20"/>
                <c:pt idx="0">
                  <c:v>0.2</c:v>
                </c:pt>
                <c:pt idx="1">
                  <c:v>0.26589147286821707</c:v>
                </c:pt>
                <c:pt idx="2">
                  <c:v>0.2608695652173913</c:v>
                </c:pt>
                <c:pt idx="3">
                  <c:v>0.21686746987951808</c:v>
                </c:pt>
                <c:pt idx="4">
                  <c:v>0.27009646302250806</c:v>
                </c:pt>
                <c:pt idx="5">
                  <c:v>0.26190476190476192</c:v>
                </c:pt>
                <c:pt idx="6">
                  <c:v>0.45</c:v>
                </c:pt>
                <c:pt idx="7">
                  <c:v>0.24</c:v>
                </c:pt>
                <c:pt idx="8">
                  <c:v>0.2</c:v>
                </c:pt>
                <c:pt idx="9">
                  <c:v>0.2</c:v>
                </c:pt>
                <c:pt idx="10">
                  <c:v>0</c:v>
                </c:pt>
                <c:pt idx="11">
                  <c:v>0.15555555555555556</c:v>
                </c:pt>
                <c:pt idx="12">
                  <c:v>0.24193548387096775</c:v>
                </c:pt>
                <c:pt idx="13">
                  <c:v>0.375</c:v>
                </c:pt>
                <c:pt idx="14">
                  <c:v>0.3611111111111111</c:v>
                </c:pt>
                <c:pt idx="15">
                  <c:v>0.33333333333333331</c:v>
                </c:pt>
                <c:pt idx="16">
                  <c:v>0.27</c:v>
                </c:pt>
                <c:pt idx="17">
                  <c:v>0.2</c:v>
                </c:pt>
                <c:pt idx="18">
                  <c:v>0.4</c:v>
                </c:pt>
                <c:pt idx="19">
                  <c:v>0.20833333333333334</c:v>
                </c:pt>
              </c:numCache>
            </c:numRef>
          </c:val>
          <c:extLst>
            <c:ext xmlns:c16="http://schemas.microsoft.com/office/drawing/2014/chart" uri="{C3380CC4-5D6E-409C-BE32-E72D297353CC}">
              <c16:uniqueId val="{00000003-35F3-487F-86E3-0E6A42253332}"/>
            </c:ext>
          </c:extLst>
        </c:ser>
        <c:ser>
          <c:idx val="4"/>
          <c:order val="4"/>
          <c:tx>
            <c:strRef>
              <c:f>Wales_HB!$O$52</c:f>
              <c:strCache>
                <c:ptCount val="1"/>
                <c:pt idx="0">
                  <c:v>10-15 yrs</c:v>
                </c:pt>
              </c:strCache>
            </c:strRef>
          </c:tx>
          <c:spPr>
            <a:solidFill>
              <a:srgbClr val="822433"/>
            </a:solidFill>
          </c:spPr>
          <c:invertIfNegative val="0"/>
          <c:cat>
            <c:strRef>
              <c:f>(Wales_HB!$B$53:$B$70,Wales_HB!$B$72:$B$73)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(Wales_HB!$O$53:$O$70,Wales_HB!$O$72:$O$73)</c:f>
              <c:numCache>
                <c:formatCode>0%</c:formatCode>
                <c:ptCount val="20"/>
                <c:pt idx="0">
                  <c:v>0.24285714285714285</c:v>
                </c:pt>
                <c:pt idx="1">
                  <c:v>0.19767441860465115</c:v>
                </c:pt>
                <c:pt idx="2">
                  <c:v>0.20289855072463769</c:v>
                </c:pt>
                <c:pt idx="3">
                  <c:v>0.20481927710843373</c:v>
                </c:pt>
                <c:pt idx="4">
                  <c:v>0.16398713826366559</c:v>
                </c:pt>
                <c:pt idx="5">
                  <c:v>0.19047619047619047</c:v>
                </c:pt>
                <c:pt idx="6">
                  <c:v>0.1</c:v>
                </c:pt>
                <c:pt idx="7">
                  <c:v>0.14000000000000001</c:v>
                </c:pt>
                <c:pt idx="8">
                  <c:v>0.2</c:v>
                </c:pt>
                <c:pt idx="9">
                  <c:v>0.11428571428571428</c:v>
                </c:pt>
                <c:pt idx="10">
                  <c:v>0</c:v>
                </c:pt>
                <c:pt idx="11">
                  <c:v>6.6666666666666666E-2</c:v>
                </c:pt>
                <c:pt idx="12">
                  <c:v>0.16935483870967741</c:v>
                </c:pt>
                <c:pt idx="13">
                  <c:v>0.15625</c:v>
                </c:pt>
                <c:pt idx="14">
                  <c:v>0.16666666666666666</c:v>
                </c:pt>
                <c:pt idx="15">
                  <c:v>0.16666666666666666</c:v>
                </c:pt>
                <c:pt idx="16">
                  <c:v>0.23</c:v>
                </c:pt>
                <c:pt idx="17">
                  <c:v>0.05</c:v>
                </c:pt>
                <c:pt idx="18">
                  <c:v>6.6666666666666666E-2</c:v>
                </c:pt>
                <c:pt idx="19">
                  <c:v>0.13750000000000001</c:v>
                </c:pt>
              </c:numCache>
            </c:numRef>
          </c:val>
          <c:extLst>
            <c:ext xmlns:c16="http://schemas.microsoft.com/office/drawing/2014/chart" uri="{C3380CC4-5D6E-409C-BE32-E72D297353CC}">
              <c16:uniqueId val="{00000004-35F3-487F-86E3-0E6A42253332}"/>
            </c:ext>
          </c:extLst>
        </c:ser>
        <c:ser>
          <c:idx val="5"/>
          <c:order val="5"/>
          <c:tx>
            <c:strRef>
              <c:f>Wales_HB!$P$52</c:f>
              <c:strCache>
                <c:ptCount val="1"/>
                <c:pt idx="0">
                  <c:v>15-20 yrs</c:v>
                </c:pt>
              </c:strCache>
            </c:strRef>
          </c:tx>
          <c:spPr>
            <a:solidFill>
              <a:srgbClr val="A4AEB5"/>
            </a:solidFill>
          </c:spPr>
          <c:invertIfNegative val="0"/>
          <c:cat>
            <c:strRef>
              <c:f>(Wales_HB!$B$53:$B$70,Wales_HB!$B$72:$B$73)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(Wales_HB!$P$53:$P$70,Wales_HB!$P$72:$P$73)</c:f>
              <c:numCache>
                <c:formatCode>0%</c:formatCode>
                <c:ptCount val="20"/>
                <c:pt idx="0">
                  <c:v>0.21428571428571427</c:v>
                </c:pt>
                <c:pt idx="1">
                  <c:v>0.12713178294573643</c:v>
                </c:pt>
                <c:pt idx="2">
                  <c:v>0.27536231884057971</c:v>
                </c:pt>
                <c:pt idx="3">
                  <c:v>0.21686746987951808</c:v>
                </c:pt>
                <c:pt idx="4">
                  <c:v>9.3247588424437297E-2</c:v>
                </c:pt>
                <c:pt idx="5">
                  <c:v>0.14285714285714285</c:v>
                </c:pt>
                <c:pt idx="6">
                  <c:v>0.25</c:v>
                </c:pt>
                <c:pt idx="7">
                  <c:v>0.02</c:v>
                </c:pt>
                <c:pt idx="8">
                  <c:v>0.2</c:v>
                </c:pt>
                <c:pt idx="9">
                  <c:v>5.7142857142857141E-2</c:v>
                </c:pt>
                <c:pt idx="10">
                  <c:v>0</c:v>
                </c:pt>
                <c:pt idx="11">
                  <c:v>4.4444444444444446E-2</c:v>
                </c:pt>
                <c:pt idx="12">
                  <c:v>0.18548387096774194</c:v>
                </c:pt>
                <c:pt idx="13">
                  <c:v>3.125E-2</c:v>
                </c:pt>
                <c:pt idx="14">
                  <c:v>5.5555555555555552E-2</c:v>
                </c:pt>
                <c:pt idx="15">
                  <c:v>0</c:v>
                </c:pt>
                <c:pt idx="16">
                  <c:v>7.0000000000000007E-2</c:v>
                </c:pt>
                <c:pt idx="17">
                  <c:v>0</c:v>
                </c:pt>
                <c:pt idx="18">
                  <c:v>0</c:v>
                </c:pt>
                <c:pt idx="19">
                  <c:v>0.17083333333333334</c:v>
                </c:pt>
              </c:numCache>
            </c:numRef>
          </c:val>
          <c:extLst>
            <c:ext xmlns:c16="http://schemas.microsoft.com/office/drawing/2014/chart" uri="{C3380CC4-5D6E-409C-BE32-E72D297353CC}">
              <c16:uniqueId val="{00000005-35F3-487F-86E3-0E6A42253332}"/>
            </c:ext>
          </c:extLst>
        </c:ser>
        <c:dLbls>
          <c:showLegendKey val="0"/>
          <c:showVal val="0"/>
          <c:showCatName val="0"/>
          <c:showSerName val="0"/>
          <c:showPercent val="0"/>
          <c:showBubbleSize val="0"/>
        </c:dLbls>
        <c:gapWidth val="100"/>
        <c:overlap val="100"/>
        <c:axId val="110689664"/>
        <c:axId val="110707840"/>
      </c:barChart>
      <c:catAx>
        <c:axId val="110689664"/>
        <c:scaling>
          <c:orientation val="maxMin"/>
        </c:scaling>
        <c:delete val="0"/>
        <c:axPos val="l"/>
        <c:numFmt formatCode="General" sourceLinked="0"/>
        <c:majorTickMark val="out"/>
        <c:minorTickMark val="none"/>
        <c:tickLblPos val="nextTo"/>
        <c:txPr>
          <a:bodyPr/>
          <a:lstStyle/>
          <a:p>
            <a:pPr>
              <a:defRPr sz="800"/>
            </a:pPr>
            <a:endParaRPr lang="en-US"/>
          </a:p>
        </c:txPr>
        <c:crossAx val="110707840"/>
        <c:crosses val="autoZero"/>
        <c:auto val="1"/>
        <c:lblAlgn val="ctr"/>
        <c:lblOffset val="100"/>
        <c:noMultiLvlLbl val="0"/>
      </c:catAx>
      <c:valAx>
        <c:axId val="110707840"/>
        <c:scaling>
          <c:orientation val="minMax"/>
        </c:scaling>
        <c:delete val="0"/>
        <c:axPos val="t"/>
        <c:majorGridlines/>
        <c:numFmt formatCode="0%" sourceLinked="1"/>
        <c:majorTickMark val="out"/>
        <c:minorTickMark val="none"/>
        <c:tickLblPos val="nextTo"/>
        <c:crossAx val="110689664"/>
        <c:crosses val="autoZero"/>
        <c:crossBetween val="between"/>
      </c:valAx>
    </c:plotArea>
    <c:legend>
      <c:legendPos val="r"/>
      <c:layout>
        <c:manualLayout>
          <c:xMode val="edge"/>
          <c:yMode val="edge"/>
          <c:x val="0.31105858520931712"/>
          <c:y val="0.92958394409761347"/>
          <c:w val="0.64936194663979219"/>
          <c:h val="4.1734673150027851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22" l="0.70000000000000062" r="0.70000000000000062" t="0.750000000000003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88"/>
          <c:y val="6.9534975271282218E-2"/>
          <c:w val="0.64382997579848689"/>
          <c:h val="0.84336671924678841"/>
        </c:manualLayout>
      </c:layout>
      <c:barChart>
        <c:barDir val="bar"/>
        <c:grouping val="percentStacked"/>
        <c:varyColors val="0"/>
        <c:ser>
          <c:idx val="0"/>
          <c:order val="0"/>
          <c:tx>
            <c:strRef>
              <c:f>Wales_HB!$S$52</c:f>
              <c:strCache>
                <c:ptCount val="1"/>
                <c:pt idx="0">
                  <c:v>0-1 yrs</c:v>
                </c:pt>
              </c:strCache>
            </c:strRef>
          </c:tx>
          <c:spPr>
            <a:solidFill>
              <a:srgbClr val="002776"/>
            </a:solidFill>
          </c:spPr>
          <c:invertIfNegative val="0"/>
          <c:cat>
            <c:strRef>
              <c:f>Wales_HB!$B$53:$B$73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Wales_HB!$S$53:$S$73</c:f>
              <c:numCache>
                <c:formatCode>0%</c:formatCode>
                <c:ptCount val="21"/>
                <c:pt idx="0">
                  <c:v>6.3241106719367585E-2</c:v>
                </c:pt>
                <c:pt idx="1">
                  <c:v>8.2170542635658914E-2</c:v>
                </c:pt>
                <c:pt idx="2">
                  <c:v>5.7971014492753624E-2</c:v>
                </c:pt>
                <c:pt idx="3">
                  <c:v>0.18831168831168832</c:v>
                </c:pt>
                <c:pt idx="4">
                  <c:v>0.13576642335766423</c:v>
                </c:pt>
                <c:pt idx="5">
                  <c:v>0.12295081967213115</c:v>
                </c:pt>
                <c:pt idx="6">
                  <c:v>4.3478260869565216E-2</c:v>
                </c:pt>
                <c:pt idx="7">
                  <c:v>0.13043478260869565</c:v>
                </c:pt>
                <c:pt idx="8">
                  <c:v>0.21428571428571427</c:v>
                </c:pt>
                <c:pt idx="9">
                  <c:v>0.17499999999999999</c:v>
                </c:pt>
                <c:pt idx="10">
                  <c:v>0.33333333333333331</c:v>
                </c:pt>
                <c:pt idx="11">
                  <c:v>0.4</c:v>
                </c:pt>
                <c:pt idx="12">
                  <c:v>0.13274336283185842</c:v>
                </c:pt>
                <c:pt idx="13">
                  <c:v>0.10606060606060606</c:v>
                </c:pt>
                <c:pt idx="14">
                  <c:v>0.10778443113772455</c:v>
                </c:pt>
                <c:pt idx="15">
                  <c:v>0.35135135135135137</c:v>
                </c:pt>
                <c:pt idx="16">
                  <c:v>0.05</c:v>
                </c:pt>
                <c:pt idx="17">
                  <c:v>0.45161290322580644</c:v>
                </c:pt>
                <c:pt idx="18">
                  <c:v>0.1394422310756972</c:v>
                </c:pt>
                <c:pt idx="19">
                  <c:v>0.1</c:v>
                </c:pt>
                <c:pt idx="20">
                  <c:v>0.11666666666666667</c:v>
                </c:pt>
              </c:numCache>
            </c:numRef>
          </c:val>
          <c:extLst>
            <c:ext xmlns:c16="http://schemas.microsoft.com/office/drawing/2014/chart" uri="{C3380CC4-5D6E-409C-BE32-E72D297353CC}">
              <c16:uniqueId val="{00000000-E35B-4907-9969-8EC2DF78932A}"/>
            </c:ext>
          </c:extLst>
        </c:ser>
        <c:ser>
          <c:idx val="1"/>
          <c:order val="1"/>
          <c:tx>
            <c:strRef>
              <c:f>Wales_HB!$T$52</c:f>
              <c:strCache>
                <c:ptCount val="1"/>
                <c:pt idx="0">
                  <c:v>1-2 yrs</c:v>
                </c:pt>
              </c:strCache>
            </c:strRef>
          </c:tx>
          <c:spPr>
            <a:solidFill>
              <a:srgbClr val="00B092"/>
            </a:solidFill>
          </c:spPr>
          <c:invertIfNegative val="0"/>
          <c:cat>
            <c:strRef>
              <c:f>Wales_HB!$B$53:$B$73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Wales_HB!$T$53:$T$73</c:f>
              <c:numCache>
                <c:formatCode>0%</c:formatCode>
                <c:ptCount val="21"/>
                <c:pt idx="0">
                  <c:v>4.3478260869565216E-2</c:v>
                </c:pt>
                <c:pt idx="1">
                  <c:v>0.11627906976744186</c:v>
                </c:pt>
                <c:pt idx="2">
                  <c:v>5.7971014492753624E-2</c:v>
                </c:pt>
                <c:pt idx="3">
                  <c:v>7.1428571428571425E-2</c:v>
                </c:pt>
                <c:pt idx="4">
                  <c:v>0.11824817518248175</c:v>
                </c:pt>
                <c:pt idx="5">
                  <c:v>9.0163934426229511E-2</c:v>
                </c:pt>
                <c:pt idx="6">
                  <c:v>8.6956521739130432E-2</c:v>
                </c:pt>
                <c:pt idx="7">
                  <c:v>0.13043478260869565</c:v>
                </c:pt>
                <c:pt idx="8">
                  <c:v>7.1428571428571425E-2</c:v>
                </c:pt>
                <c:pt idx="9">
                  <c:v>0.15</c:v>
                </c:pt>
                <c:pt idx="10">
                  <c:v>0.22222222222222221</c:v>
                </c:pt>
                <c:pt idx="11">
                  <c:v>0.14166666666666666</c:v>
                </c:pt>
                <c:pt idx="12">
                  <c:v>9.2920353982300891E-2</c:v>
                </c:pt>
                <c:pt idx="13">
                  <c:v>0.12121212121212122</c:v>
                </c:pt>
                <c:pt idx="14">
                  <c:v>8.3832335329341312E-2</c:v>
                </c:pt>
                <c:pt idx="15">
                  <c:v>0.27027027027027029</c:v>
                </c:pt>
                <c:pt idx="16">
                  <c:v>0.17</c:v>
                </c:pt>
                <c:pt idx="17">
                  <c:v>0.16129032258064516</c:v>
                </c:pt>
                <c:pt idx="18">
                  <c:v>0.12616201859229748</c:v>
                </c:pt>
                <c:pt idx="19">
                  <c:v>0.16</c:v>
                </c:pt>
                <c:pt idx="20">
                  <c:v>0.1125</c:v>
                </c:pt>
              </c:numCache>
            </c:numRef>
          </c:val>
          <c:extLst>
            <c:ext xmlns:c16="http://schemas.microsoft.com/office/drawing/2014/chart" uri="{C3380CC4-5D6E-409C-BE32-E72D297353CC}">
              <c16:uniqueId val="{00000001-E35B-4907-9969-8EC2DF78932A}"/>
            </c:ext>
          </c:extLst>
        </c:ser>
        <c:ser>
          <c:idx val="2"/>
          <c:order val="2"/>
          <c:tx>
            <c:strRef>
              <c:f>Wales_HB!$U$52</c:f>
              <c:strCache>
                <c:ptCount val="1"/>
                <c:pt idx="0">
                  <c:v>2-5 yrs</c:v>
                </c:pt>
              </c:strCache>
            </c:strRef>
          </c:tx>
          <c:spPr>
            <a:solidFill>
              <a:srgbClr val="E9994A"/>
            </a:solidFill>
          </c:spPr>
          <c:invertIfNegative val="0"/>
          <c:cat>
            <c:strRef>
              <c:f>Wales_HB!$B$53:$B$73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Wales_HB!$U$53:$U$73</c:f>
              <c:numCache>
                <c:formatCode>0%</c:formatCode>
                <c:ptCount val="21"/>
                <c:pt idx="0">
                  <c:v>0.22529644268774704</c:v>
                </c:pt>
                <c:pt idx="1">
                  <c:v>0.21085271317829457</c:v>
                </c:pt>
                <c:pt idx="2">
                  <c:v>0.14492753623188406</c:v>
                </c:pt>
                <c:pt idx="3">
                  <c:v>0.16883116883116883</c:v>
                </c:pt>
                <c:pt idx="4">
                  <c:v>0.25547445255474455</c:v>
                </c:pt>
                <c:pt idx="5">
                  <c:v>0.26229508196721313</c:v>
                </c:pt>
                <c:pt idx="6">
                  <c:v>0.15217391304347827</c:v>
                </c:pt>
                <c:pt idx="7">
                  <c:v>0.24637681159420291</c:v>
                </c:pt>
                <c:pt idx="8">
                  <c:v>0.14285714285714285</c:v>
                </c:pt>
                <c:pt idx="9">
                  <c:v>0.3125</c:v>
                </c:pt>
                <c:pt idx="10">
                  <c:v>0.22222222222222221</c:v>
                </c:pt>
                <c:pt idx="11">
                  <c:v>0.17499999999999999</c:v>
                </c:pt>
                <c:pt idx="12">
                  <c:v>0.25663716814159293</c:v>
                </c:pt>
                <c:pt idx="13">
                  <c:v>0.24242424242424243</c:v>
                </c:pt>
                <c:pt idx="14">
                  <c:v>0.28143712574850299</c:v>
                </c:pt>
                <c:pt idx="15">
                  <c:v>8.1081081081081086E-2</c:v>
                </c:pt>
                <c:pt idx="16">
                  <c:v>0.21</c:v>
                </c:pt>
                <c:pt idx="17">
                  <c:v>0.12903225806451613</c:v>
                </c:pt>
                <c:pt idx="18">
                  <c:v>0.33333333333333331</c:v>
                </c:pt>
                <c:pt idx="19">
                  <c:v>0.28000000000000003</c:v>
                </c:pt>
                <c:pt idx="20">
                  <c:v>0.25416666666666665</c:v>
                </c:pt>
              </c:numCache>
            </c:numRef>
          </c:val>
          <c:extLst>
            <c:ext xmlns:c16="http://schemas.microsoft.com/office/drawing/2014/chart" uri="{C3380CC4-5D6E-409C-BE32-E72D297353CC}">
              <c16:uniqueId val="{00000002-E35B-4907-9969-8EC2DF78932A}"/>
            </c:ext>
          </c:extLst>
        </c:ser>
        <c:ser>
          <c:idx val="3"/>
          <c:order val="3"/>
          <c:tx>
            <c:strRef>
              <c:f>Wales_HB!$V$52</c:f>
              <c:strCache>
                <c:ptCount val="1"/>
                <c:pt idx="0">
                  <c:v>5-10 yrs</c:v>
                </c:pt>
              </c:strCache>
            </c:strRef>
          </c:tx>
          <c:spPr>
            <a:solidFill>
              <a:srgbClr val="5A5A8E"/>
            </a:solidFill>
          </c:spPr>
          <c:invertIfNegative val="0"/>
          <c:cat>
            <c:strRef>
              <c:f>Wales_HB!$B$53:$B$73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Wales_HB!$V$53:$V$73</c:f>
              <c:numCache>
                <c:formatCode>0%</c:formatCode>
                <c:ptCount val="21"/>
                <c:pt idx="0">
                  <c:v>0.25691699604743085</c:v>
                </c:pt>
                <c:pt idx="1">
                  <c:v>0.26589147286821707</c:v>
                </c:pt>
                <c:pt idx="2">
                  <c:v>0.2608695652173913</c:v>
                </c:pt>
                <c:pt idx="3">
                  <c:v>0.24025974025974026</c:v>
                </c:pt>
                <c:pt idx="4">
                  <c:v>0.24817518248175183</c:v>
                </c:pt>
                <c:pt idx="5">
                  <c:v>0.27868852459016391</c:v>
                </c:pt>
                <c:pt idx="6">
                  <c:v>0.45652173913043476</c:v>
                </c:pt>
                <c:pt idx="7">
                  <c:v>0.26811594202898553</c:v>
                </c:pt>
                <c:pt idx="8">
                  <c:v>7.1428571428571425E-2</c:v>
                </c:pt>
                <c:pt idx="9">
                  <c:v>0.23749999999999999</c:v>
                </c:pt>
                <c:pt idx="10">
                  <c:v>0.1111111111111111</c:v>
                </c:pt>
                <c:pt idx="11">
                  <c:v>0.18333333333333332</c:v>
                </c:pt>
                <c:pt idx="12">
                  <c:v>0.22566371681415928</c:v>
                </c:pt>
                <c:pt idx="13">
                  <c:v>0.37878787878787878</c:v>
                </c:pt>
                <c:pt idx="14">
                  <c:v>0.33532934131736525</c:v>
                </c:pt>
                <c:pt idx="15">
                  <c:v>0.1891891891891892</c:v>
                </c:pt>
                <c:pt idx="16">
                  <c:v>0.27</c:v>
                </c:pt>
                <c:pt idx="17">
                  <c:v>0.16129032258064516</c:v>
                </c:pt>
                <c:pt idx="18">
                  <c:v>0.30278884462151395</c:v>
                </c:pt>
                <c:pt idx="19">
                  <c:v>0.32</c:v>
                </c:pt>
                <c:pt idx="20">
                  <c:v>0.20833333333333334</c:v>
                </c:pt>
              </c:numCache>
            </c:numRef>
          </c:val>
          <c:extLst>
            <c:ext xmlns:c16="http://schemas.microsoft.com/office/drawing/2014/chart" uri="{C3380CC4-5D6E-409C-BE32-E72D297353CC}">
              <c16:uniqueId val="{00000003-E35B-4907-9969-8EC2DF78932A}"/>
            </c:ext>
          </c:extLst>
        </c:ser>
        <c:ser>
          <c:idx val="4"/>
          <c:order val="4"/>
          <c:tx>
            <c:strRef>
              <c:f>Wales_HB!$W$52</c:f>
              <c:strCache>
                <c:ptCount val="1"/>
                <c:pt idx="0">
                  <c:v>10-15 yrs</c:v>
                </c:pt>
              </c:strCache>
            </c:strRef>
          </c:tx>
          <c:spPr>
            <a:solidFill>
              <a:srgbClr val="822433"/>
            </a:solidFill>
          </c:spPr>
          <c:invertIfNegative val="0"/>
          <c:cat>
            <c:strRef>
              <c:f>Wales_HB!$B$53:$B$73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Wales_HB!$W$53:$W$73</c:f>
              <c:numCache>
                <c:formatCode>0%</c:formatCode>
                <c:ptCount val="21"/>
                <c:pt idx="0">
                  <c:v>0.2608695652173913</c:v>
                </c:pt>
                <c:pt idx="1">
                  <c:v>0.19767441860465115</c:v>
                </c:pt>
                <c:pt idx="2">
                  <c:v>0.20289855072463769</c:v>
                </c:pt>
                <c:pt idx="3">
                  <c:v>0.16233766233766234</c:v>
                </c:pt>
                <c:pt idx="4">
                  <c:v>0.15036496350364964</c:v>
                </c:pt>
                <c:pt idx="5">
                  <c:v>0.15573770491803279</c:v>
                </c:pt>
                <c:pt idx="6">
                  <c:v>4.3478260869565216E-2</c:v>
                </c:pt>
                <c:pt idx="7">
                  <c:v>0.15942028985507245</c:v>
                </c:pt>
                <c:pt idx="8">
                  <c:v>0.21428571428571427</c:v>
                </c:pt>
                <c:pt idx="9">
                  <c:v>7.4999999999999997E-2</c:v>
                </c:pt>
                <c:pt idx="10">
                  <c:v>0.1111111111111111</c:v>
                </c:pt>
                <c:pt idx="11">
                  <c:v>7.4999999999999997E-2</c:v>
                </c:pt>
                <c:pt idx="12">
                  <c:v>0.14601769911504425</c:v>
                </c:pt>
                <c:pt idx="13">
                  <c:v>0.12121212121212122</c:v>
                </c:pt>
                <c:pt idx="14">
                  <c:v>0.12574850299401197</c:v>
                </c:pt>
                <c:pt idx="15">
                  <c:v>0.10810810810810811</c:v>
                </c:pt>
                <c:pt idx="16">
                  <c:v>0.23</c:v>
                </c:pt>
                <c:pt idx="17">
                  <c:v>6.4516129032258063E-2</c:v>
                </c:pt>
                <c:pt idx="18">
                  <c:v>7.702523240371846E-2</c:v>
                </c:pt>
                <c:pt idx="19">
                  <c:v>0.06</c:v>
                </c:pt>
                <c:pt idx="20">
                  <c:v>0.13750000000000001</c:v>
                </c:pt>
              </c:numCache>
            </c:numRef>
          </c:val>
          <c:extLst>
            <c:ext xmlns:c16="http://schemas.microsoft.com/office/drawing/2014/chart" uri="{C3380CC4-5D6E-409C-BE32-E72D297353CC}">
              <c16:uniqueId val="{00000004-E35B-4907-9969-8EC2DF78932A}"/>
            </c:ext>
          </c:extLst>
        </c:ser>
        <c:ser>
          <c:idx val="5"/>
          <c:order val="5"/>
          <c:tx>
            <c:strRef>
              <c:f>Wales_HB!$X$52</c:f>
              <c:strCache>
                <c:ptCount val="1"/>
                <c:pt idx="0">
                  <c:v>15-20 yrs</c:v>
                </c:pt>
              </c:strCache>
            </c:strRef>
          </c:tx>
          <c:spPr>
            <a:solidFill>
              <a:srgbClr val="A4AEB5"/>
            </a:solidFill>
          </c:spPr>
          <c:invertIfNegative val="0"/>
          <c:cat>
            <c:strRef>
              <c:f>Wales_HB!$B$53:$B$73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Wales_HB!$X$53:$X$73</c:f>
              <c:numCache>
                <c:formatCode>0%</c:formatCode>
                <c:ptCount val="21"/>
                <c:pt idx="0">
                  <c:v>0.15019762845849802</c:v>
                </c:pt>
                <c:pt idx="1">
                  <c:v>0.12713178294573643</c:v>
                </c:pt>
                <c:pt idx="2">
                  <c:v>0.27536231884057971</c:v>
                </c:pt>
                <c:pt idx="3">
                  <c:v>0.16883116883116883</c:v>
                </c:pt>
                <c:pt idx="4">
                  <c:v>9.1970802919708022E-2</c:v>
                </c:pt>
                <c:pt idx="5">
                  <c:v>9.0163934426229511E-2</c:v>
                </c:pt>
                <c:pt idx="6">
                  <c:v>0.21739130434782608</c:v>
                </c:pt>
                <c:pt idx="7">
                  <c:v>6.5217391304347824E-2</c:v>
                </c:pt>
                <c:pt idx="8">
                  <c:v>0.2857142857142857</c:v>
                </c:pt>
                <c:pt idx="9">
                  <c:v>0.05</c:v>
                </c:pt>
                <c:pt idx="10">
                  <c:v>0</c:v>
                </c:pt>
                <c:pt idx="11">
                  <c:v>2.5000000000000001E-2</c:v>
                </c:pt>
                <c:pt idx="12">
                  <c:v>0.14601769911504425</c:v>
                </c:pt>
                <c:pt idx="13">
                  <c:v>3.0303030303030304E-2</c:v>
                </c:pt>
                <c:pt idx="14">
                  <c:v>6.5868263473053898E-2</c:v>
                </c:pt>
                <c:pt idx="15">
                  <c:v>0</c:v>
                </c:pt>
                <c:pt idx="16">
                  <c:v>7.0000000000000007E-2</c:v>
                </c:pt>
                <c:pt idx="17">
                  <c:v>3.2258064516129031E-2</c:v>
                </c:pt>
                <c:pt idx="18">
                  <c:v>2.1248339973439574E-2</c:v>
                </c:pt>
                <c:pt idx="19">
                  <c:v>0.08</c:v>
                </c:pt>
                <c:pt idx="20">
                  <c:v>0.17083333333333334</c:v>
                </c:pt>
              </c:numCache>
            </c:numRef>
          </c:val>
          <c:extLst>
            <c:ext xmlns:c16="http://schemas.microsoft.com/office/drawing/2014/chart" uri="{C3380CC4-5D6E-409C-BE32-E72D297353CC}">
              <c16:uniqueId val="{00000005-E35B-4907-9969-8EC2DF78932A}"/>
            </c:ext>
          </c:extLst>
        </c:ser>
        <c:dLbls>
          <c:showLegendKey val="0"/>
          <c:showVal val="0"/>
          <c:showCatName val="0"/>
          <c:showSerName val="0"/>
          <c:showPercent val="0"/>
          <c:showBubbleSize val="0"/>
        </c:dLbls>
        <c:gapWidth val="100"/>
        <c:overlap val="100"/>
        <c:axId val="110767104"/>
        <c:axId val="110789376"/>
      </c:barChart>
      <c:catAx>
        <c:axId val="110767104"/>
        <c:scaling>
          <c:orientation val="maxMin"/>
        </c:scaling>
        <c:delete val="0"/>
        <c:axPos val="l"/>
        <c:numFmt formatCode="General" sourceLinked="0"/>
        <c:majorTickMark val="out"/>
        <c:minorTickMark val="none"/>
        <c:tickLblPos val="nextTo"/>
        <c:txPr>
          <a:bodyPr/>
          <a:lstStyle/>
          <a:p>
            <a:pPr>
              <a:defRPr sz="800"/>
            </a:pPr>
            <a:endParaRPr lang="en-US"/>
          </a:p>
        </c:txPr>
        <c:crossAx val="110789376"/>
        <c:crosses val="autoZero"/>
        <c:auto val="1"/>
        <c:lblAlgn val="ctr"/>
        <c:lblOffset val="100"/>
        <c:noMultiLvlLbl val="0"/>
      </c:catAx>
      <c:valAx>
        <c:axId val="110789376"/>
        <c:scaling>
          <c:orientation val="minMax"/>
        </c:scaling>
        <c:delete val="0"/>
        <c:axPos val="t"/>
        <c:majorGridlines/>
        <c:numFmt formatCode="0%" sourceLinked="1"/>
        <c:majorTickMark val="out"/>
        <c:minorTickMark val="none"/>
        <c:tickLblPos val="nextTo"/>
        <c:crossAx val="110767104"/>
        <c:crosses val="autoZero"/>
        <c:crossBetween val="between"/>
      </c:valAx>
    </c:plotArea>
    <c:legend>
      <c:legendPos val="r"/>
      <c:layout>
        <c:manualLayout>
          <c:xMode val="edge"/>
          <c:yMode val="edge"/>
          <c:x val="0.29226861730728193"/>
          <c:y val="0.92286476987884258"/>
          <c:w val="0.66064033786696785"/>
          <c:h val="5.0454594439588836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44" l="0.70000000000000062" r="0.70000000000000062" t="0.750000000000003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88"/>
          <c:y val="6.9534975271282218E-2"/>
          <c:w val="0.64382997579848689"/>
          <c:h val="0.84336671924678841"/>
        </c:manualLayout>
      </c:layout>
      <c:barChart>
        <c:barDir val="bar"/>
        <c:grouping val="percentStacked"/>
        <c:varyColors val="0"/>
        <c:ser>
          <c:idx val="0"/>
          <c:order val="0"/>
          <c:tx>
            <c:strRef>
              <c:f>Wales_LA!$C$51</c:f>
              <c:strCache>
                <c:ptCount val="1"/>
                <c:pt idx="0">
                  <c:v>0-1 yrs</c:v>
                </c:pt>
              </c:strCache>
            </c:strRef>
          </c:tx>
          <c:spPr>
            <a:solidFill>
              <a:srgbClr val="002776"/>
            </a:solidFill>
          </c:spPr>
          <c:invertIfNegative val="0"/>
          <c:cat>
            <c:strRef>
              <c:f>(Wales_LA!$B$52,Wales_LA!$B$55:$B$67,Wales_LA!$B$69:$B$71)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(Wales_LA!$C$52,Wales_LA!$C$55:$C$67,Wales_LA!$C$69:$C$71)</c:f>
              <c:numCache>
                <c:formatCode>0%</c:formatCode>
                <c:ptCount val="17"/>
                <c:pt idx="0">
                  <c:v>8.1967213114754092E-2</c:v>
                </c:pt>
                <c:pt idx="1">
                  <c:v>6.5573770491803282E-2</c:v>
                </c:pt>
                <c:pt idx="2">
                  <c:v>0.18181818181818182</c:v>
                </c:pt>
                <c:pt idx="3">
                  <c:v>0.16161616161616163</c:v>
                </c:pt>
                <c:pt idx="4">
                  <c:v>0</c:v>
                </c:pt>
                <c:pt idx="5">
                  <c:v>0.21518987341772153</c:v>
                </c:pt>
                <c:pt idx="6">
                  <c:v>0</c:v>
                </c:pt>
                <c:pt idx="7">
                  <c:v>0.16</c:v>
                </c:pt>
                <c:pt idx="8">
                  <c:v>0.15384615384615385</c:v>
                </c:pt>
                <c:pt idx="9">
                  <c:v>0.30434782608695654</c:v>
                </c:pt>
                <c:pt idx="10">
                  <c:v>0.25274725274725274</c:v>
                </c:pt>
                <c:pt idx="11">
                  <c:v>0.19230769230769232</c:v>
                </c:pt>
                <c:pt idx="12">
                  <c:v>0.1044776119402985</c:v>
                </c:pt>
                <c:pt idx="13">
                  <c:v>0.37037037037037035</c:v>
                </c:pt>
                <c:pt idx="14">
                  <c:v>0.5</c:v>
                </c:pt>
                <c:pt idx="15">
                  <c:v>0.14244186046511628</c:v>
                </c:pt>
                <c:pt idx="16">
                  <c:v>0.33333333333333331</c:v>
                </c:pt>
              </c:numCache>
            </c:numRef>
          </c:val>
          <c:extLst>
            <c:ext xmlns:c16="http://schemas.microsoft.com/office/drawing/2014/chart" uri="{C3380CC4-5D6E-409C-BE32-E72D297353CC}">
              <c16:uniqueId val="{00000000-6676-47AA-86DC-4084CF1D3A22}"/>
            </c:ext>
          </c:extLst>
        </c:ser>
        <c:ser>
          <c:idx val="1"/>
          <c:order val="1"/>
          <c:tx>
            <c:strRef>
              <c:f>Wales_LA!$D$51</c:f>
              <c:strCache>
                <c:ptCount val="1"/>
                <c:pt idx="0">
                  <c:v>1-2 yrs</c:v>
                </c:pt>
              </c:strCache>
            </c:strRef>
          </c:tx>
          <c:spPr>
            <a:solidFill>
              <a:srgbClr val="00B092"/>
            </a:solidFill>
          </c:spPr>
          <c:invertIfNegative val="0"/>
          <c:cat>
            <c:strRef>
              <c:f>(Wales_LA!$B$52,Wales_LA!$B$55:$B$67,Wales_LA!$B$69:$B$71)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(Wales_LA!$D$52,Wales_LA!$D$55:$D$67,Wales_LA!$D$69:$D$71)</c:f>
              <c:numCache>
                <c:formatCode>0%</c:formatCode>
                <c:ptCount val="17"/>
                <c:pt idx="0">
                  <c:v>5.4644808743169397E-2</c:v>
                </c:pt>
                <c:pt idx="1">
                  <c:v>4.9180327868852458E-2</c:v>
                </c:pt>
                <c:pt idx="2">
                  <c:v>0.11888111888111888</c:v>
                </c:pt>
                <c:pt idx="3">
                  <c:v>0.10101010101010101</c:v>
                </c:pt>
                <c:pt idx="4">
                  <c:v>4.3478260869565216E-2</c:v>
                </c:pt>
                <c:pt idx="5">
                  <c:v>0.15189873417721519</c:v>
                </c:pt>
                <c:pt idx="6">
                  <c:v>0.22222222222222221</c:v>
                </c:pt>
                <c:pt idx="7">
                  <c:v>0.12</c:v>
                </c:pt>
                <c:pt idx="8">
                  <c:v>0.46153846153846156</c:v>
                </c:pt>
                <c:pt idx="9">
                  <c:v>0.15217391304347827</c:v>
                </c:pt>
                <c:pt idx="10">
                  <c:v>0.12087912087912088</c:v>
                </c:pt>
                <c:pt idx="11">
                  <c:v>0.11538461538461539</c:v>
                </c:pt>
                <c:pt idx="12">
                  <c:v>0.14925373134328357</c:v>
                </c:pt>
                <c:pt idx="13">
                  <c:v>0.14814814814814814</c:v>
                </c:pt>
                <c:pt idx="14">
                  <c:v>0.25</c:v>
                </c:pt>
                <c:pt idx="15">
                  <c:v>0.14970930232558138</c:v>
                </c:pt>
                <c:pt idx="16">
                  <c:v>3.7037037037037035E-2</c:v>
                </c:pt>
              </c:numCache>
            </c:numRef>
          </c:val>
          <c:extLst>
            <c:ext xmlns:c16="http://schemas.microsoft.com/office/drawing/2014/chart" uri="{C3380CC4-5D6E-409C-BE32-E72D297353CC}">
              <c16:uniqueId val="{00000001-6676-47AA-86DC-4084CF1D3A22}"/>
            </c:ext>
          </c:extLst>
        </c:ser>
        <c:ser>
          <c:idx val="2"/>
          <c:order val="2"/>
          <c:tx>
            <c:strRef>
              <c:f>Wales_LA!$E$51</c:f>
              <c:strCache>
                <c:ptCount val="1"/>
                <c:pt idx="0">
                  <c:v>2-5 yrs</c:v>
                </c:pt>
              </c:strCache>
            </c:strRef>
          </c:tx>
          <c:spPr>
            <a:solidFill>
              <a:srgbClr val="E9994A"/>
            </a:solidFill>
          </c:spPr>
          <c:invertIfNegative val="0"/>
          <c:cat>
            <c:strRef>
              <c:f>(Wales_LA!$B$52,Wales_LA!$B$55:$B$67,Wales_LA!$B$69:$B$71)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(Wales_LA!$E$52,Wales_LA!$E$55:$E$67,Wales_LA!$E$69:$E$71)</c:f>
              <c:numCache>
                <c:formatCode>0%</c:formatCode>
                <c:ptCount val="17"/>
                <c:pt idx="0">
                  <c:v>0.16939890710382513</c:v>
                </c:pt>
                <c:pt idx="1">
                  <c:v>0.19672131147540983</c:v>
                </c:pt>
                <c:pt idx="2">
                  <c:v>0.2762237762237762</c:v>
                </c:pt>
                <c:pt idx="3">
                  <c:v>0.28282828282828282</c:v>
                </c:pt>
                <c:pt idx="4">
                  <c:v>0.13043478260869565</c:v>
                </c:pt>
                <c:pt idx="5">
                  <c:v>0.20253164556962025</c:v>
                </c:pt>
                <c:pt idx="6">
                  <c:v>0.1111111111111111</c:v>
                </c:pt>
                <c:pt idx="7">
                  <c:v>0.28000000000000003</c:v>
                </c:pt>
                <c:pt idx="8">
                  <c:v>0.30769230769230771</c:v>
                </c:pt>
                <c:pt idx="9">
                  <c:v>0.21739130434782608</c:v>
                </c:pt>
                <c:pt idx="10">
                  <c:v>0.23076923076923078</c:v>
                </c:pt>
                <c:pt idx="11">
                  <c:v>0.26923076923076922</c:v>
                </c:pt>
                <c:pt idx="12">
                  <c:v>0.22388059701492538</c:v>
                </c:pt>
                <c:pt idx="13">
                  <c:v>0.18518518518518517</c:v>
                </c:pt>
                <c:pt idx="14">
                  <c:v>0</c:v>
                </c:pt>
                <c:pt idx="15">
                  <c:v>0.35029069767441862</c:v>
                </c:pt>
                <c:pt idx="16">
                  <c:v>7.407407407407407E-2</c:v>
                </c:pt>
              </c:numCache>
            </c:numRef>
          </c:val>
          <c:extLst>
            <c:ext xmlns:c16="http://schemas.microsoft.com/office/drawing/2014/chart" uri="{C3380CC4-5D6E-409C-BE32-E72D297353CC}">
              <c16:uniqueId val="{00000002-6676-47AA-86DC-4084CF1D3A22}"/>
            </c:ext>
          </c:extLst>
        </c:ser>
        <c:ser>
          <c:idx val="3"/>
          <c:order val="3"/>
          <c:tx>
            <c:strRef>
              <c:f>Wales_LA!$F$51</c:f>
              <c:strCache>
                <c:ptCount val="1"/>
                <c:pt idx="0">
                  <c:v>5-10 yrs</c:v>
                </c:pt>
              </c:strCache>
            </c:strRef>
          </c:tx>
          <c:invertIfNegative val="0"/>
          <c:cat>
            <c:strRef>
              <c:f>(Wales_LA!$B$52,Wales_LA!$B$55:$B$67,Wales_LA!$B$69:$B$71)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(Wales_LA!$F$52,Wales_LA!$F$55:$F$67,Wales_LA!$F$69:$F$71)</c:f>
              <c:numCache>
                <c:formatCode>0%</c:formatCode>
                <c:ptCount val="17"/>
                <c:pt idx="0">
                  <c:v>0.36612021857923499</c:v>
                </c:pt>
                <c:pt idx="1">
                  <c:v>0.29508196721311475</c:v>
                </c:pt>
                <c:pt idx="2">
                  <c:v>0.1888111888111888</c:v>
                </c:pt>
                <c:pt idx="3">
                  <c:v>0.25252525252525254</c:v>
                </c:pt>
                <c:pt idx="4">
                  <c:v>0.30434782608695654</c:v>
                </c:pt>
                <c:pt idx="5">
                  <c:v>0.26582278481012656</c:v>
                </c:pt>
                <c:pt idx="6">
                  <c:v>0.22222222222222221</c:v>
                </c:pt>
                <c:pt idx="7">
                  <c:v>0.32</c:v>
                </c:pt>
                <c:pt idx="8">
                  <c:v>7.6923076923076927E-2</c:v>
                </c:pt>
                <c:pt idx="9">
                  <c:v>0.15217391304347827</c:v>
                </c:pt>
                <c:pt idx="10">
                  <c:v>0.19780219780219779</c:v>
                </c:pt>
                <c:pt idx="11">
                  <c:v>0.26923076923076922</c:v>
                </c:pt>
                <c:pt idx="12">
                  <c:v>0.28358208955223879</c:v>
                </c:pt>
                <c:pt idx="13">
                  <c:v>0.18518518518518517</c:v>
                </c:pt>
                <c:pt idx="14">
                  <c:v>0</c:v>
                </c:pt>
                <c:pt idx="15">
                  <c:v>0.25436046511627908</c:v>
                </c:pt>
                <c:pt idx="16">
                  <c:v>0.29629629629629628</c:v>
                </c:pt>
              </c:numCache>
            </c:numRef>
          </c:val>
          <c:extLst>
            <c:ext xmlns:c16="http://schemas.microsoft.com/office/drawing/2014/chart" uri="{C3380CC4-5D6E-409C-BE32-E72D297353CC}">
              <c16:uniqueId val="{00000003-6676-47AA-86DC-4084CF1D3A22}"/>
            </c:ext>
          </c:extLst>
        </c:ser>
        <c:ser>
          <c:idx val="4"/>
          <c:order val="4"/>
          <c:tx>
            <c:strRef>
              <c:f>Wales_LA!$G$51</c:f>
              <c:strCache>
                <c:ptCount val="1"/>
                <c:pt idx="0">
                  <c:v>10-15 yrs</c:v>
                </c:pt>
              </c:strCache>
            </c:strRef>
          </c:tx>
          <c:spPr>
            <a:solidFill>
              <a:srgbClr val="822433"/>
            </a:solidFill>
          </c:spPr>
          <c:invertIfNegative val="0"/>
          <c:cat>
            <c:strRef>
              <c:f>(Wales_LA!$B$52,Wales_LA!$B$55:$B$67,Wales_LA!$B$69:$B$71)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(Wales_LA!$G$52,Wales_LA!$G$55:$G$67,Wales_LA!$G$69:$G$71)</c:f>
              <c:numCache>
                <c:formatCode>0%</c:formatCode>
                <c:ptCount val="17"/>
                <c:pt idx="0">
                  <c:v>0.22404371584699453</c:v>
                </c:pt>
                <c:pt idx="1">
                  <c:v>0.24590163934426229</c:v>
                </c:pt>
                <c:pt idx="2">
                  <c:v>0.15734265734265734</c:v>
                </c:pt>
                <c:pt idx="3">
                  <c:v>0.12121212121212122</c:v>
                </c:pt>
                <c:pt idx="4">
                  <c:v>0.39130434782608697</c:v>
                </c:pt>
                <c:pt idx="5">
                  <c:v>0.11392405063291139</c:v>
                </c:pt>
                <c:pt idx="6">
                  <c:v>0.1111111111111111</c:v>
                </c:pt>
                <c:pt idx="7">
                  <c:v>0.12</c:v>
                </c:pt>
                <c:pt idx="8">
                  <c:v>0</c:v>
                </c:pt>
                <c:pt idx="9">
                  <c:v>8.6956521739130432E-2</c:v>
                </c:pt>
                <c:pt idx="10">
                  <c:v>9.8901098901098897E-2</c:v>
                </c:pt>
                <c:pt idx="11">
                  <c:v>0.15384615384615385</c:v>
                </c:pt>
                <c:pt idx="12">
                  <c:v>0.19402985074626866</c:v>
                </c:pt>
                <c:pt idx="13">
                  <c:v>3.7037037037037035E-2</c:v>
                </c:pt>
                <c:pt idx="14">
                  <c:v>0.25</c:v>
                </c:pt>
                <c:pt idx="15">
                  <c:v>7.5581395348837205E-2</c:v>
                </c:pt>
                <c:pt idx="16">
                  <c:v>0.18518518518518517</c:v>
                </c:pt>
              </c:numCache>
            </c:numRef>
          </c:val>
          <c:extLst>
            <c:ext xmlns:c16="http://schemas.microsoft.com/office/drawing/2014/chart" uri="{C3380CC4-5D6E-409C-BE32-E72D297353CC}">
              <c16:uniqueId val="{00000004-6676-47AA-86DC-4084CF1D3A22}"/>
            </c:ext>
          </c:extLst>
        </c:ser>
        <c:ser>
          <c:idx val="5"/>
          <c:order val="5"/>
          <c:tx>
            <c:strRef>
              <c:f>Wales_LA!$H$51</c:f>
              <c:strCache>
                <c:ptCount val="1"/>
                <c:pt idx="0">
                  <c:v>15-20 yrs</c:v>
                </c:pt>
              </c:strCache>
            </c:strRef>
          </c:tx>
          <c:spPr>
            <a:solidFill>
              <a:srgbClr val="A4AEB5"/>
            </a:solidFill>
          </c:spPr>
          <c:invertIfNegative val="0"/>
          <c:cat>
            <c:strRef>
              <c:f>(Wales_LA!$B$52,Wales_LA!$B$55:$B$67,Wales_LA!$B$69:$B$71)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(Wales_LA!$H$52,Wales_LA!$H$55:$H$67,Wales_LA!$H$69:$H$71)</c:f>
              <c:numCache>
                <c:formatCode>0%</c:formatCode>
                <c:ptCount val="17"/>
                <c:pt idx="0">
                  <c:v>0.10382513661202186</c:v>
                </c:pt>
                <c:pt idx="1">
                  <c:v>0.14754098360655737</c:v>
                </c:pt>
                <c:pt idx="2">
                  <c:v>7.6923076923076927E-2</c:v>
                </c:pt>
                <c:pt idx="3">
                  <c:v>8.0808080808080815E-2</c:v>
                </c:pt>
                <c:pt idx="4">
                  <c:v>0.13043478260869565</c:v>
                </c:pt>
                <c:pt idx="5">
                  <c:v>5.0632911392405063E-2</c:v>
                </c:pt>
                <c:pt idx="6">
                  <c:v>0.33333333333333331</c:v>
                </c:pt>
                <c:pt idx="7">
                  <c:v>0</c:v>
                </c:pt>
                <c:pt idx="8">
                  <c:v>0</c:v>
                </c:pt>
                <c:pt idx="9">
                  <c:v>8.6956521739130432E-2</c:v>
                </c:pt>
                <c:pt idx="10">
                  <c:v>9.8901098901098897E-2</c:v>
                </c:pt>
                <c:pt idx="11">
                  <c:v>0</c:v>
                </c:pt>
                <c:pt idx="12">
                  <c:v>4.4776119402985072E-2</c:v>
                </c:pt>
                <c:pt idx="13">
                  <c:v>7.407407407407407E-2</c:v>
                </c:pt>
                <c:pt idx="14">
                  <c:v>0</c:v>
                </c:pt>
                <c:pt idx="15">
                  <c:v>2.7616279069767442E-2</c:v>
                </c:pt>
                <c:pt idx="16">
                  <c:v>7.407407407407407E-2</c:v>
                </c:pt>
              </c:numCache>
            </c:numRef>
          </c:val>
          <c:extLst>
            <c:ext xmlns:c16="http://schemas.microsoft.com/office/drawing/2014/chart" uri="{C3380CC4-5D6E-409C-BE32-E72D297353CC}">
              <c16:uniqueId val="{00000005-6676-47AA-86DC-4084CF1D3A22}"/>
            </c:ext>
          </c:extLst>
        </c:ser>
        <c:dLbls>
          <c:showLegendKey val="0"/>
          <c:showVal val="0"/>
          <c:showCatName val="0"/>
          <c:showSerName val="0"/>
          <c:showPercent val="0"/>
          <c:showBubbleSize val="0"/>
        </c:dLbls>
        <c:gapWidth val="150"/>
        <c:overlap val="100"/>
        <c:axId val="98667904"/>
        <c:axId val="98673792"/>
      </c:barChart>
      <c:catAx>
        <c:axId val="98667904"/>
        <c:scaling>
          <c:orientation val="maxMin"/>
        </c:scaling>
        <c:delete val="0"/>
        <c:axPos val="l"/>
        <c:numFmt formatCode="General" sourceLinked="0"/>
        <c:majorTickMark val="out"/>
        <c:minorTickMark val="none"/>
        <c:tickLblPos val="nextTo"/>
        <c:txPr>
          <a:bodyPr/>
          <a:lstStyle/>
          <a:p>
            <a:pPr>
              <a:defRPr sz="800"/>
            </a:pPr>
            <a:endParaRPr lang="en-US"/>
          </a:p>
        </c:txPr>
        <c:crossAx val="98673792"/>
        <c:crosses val="autoZero"/>
        <c:auto val="1"/>
        <c:lblAlgn val="ctr"/>
        <c:lblOffset val="100"/>
        <c:noMultiLvlLbl val="0"/>
      </c:catAx>
      <c:valAx>
        <c:axId val="98673792"/>
        <c:scaling>
          <c:orientation val="minMax"/>
        </c:scaling>
        <c:delete val="0"/>
        <c:axPos val="t"/>
        <c:majorGridlines/>
        <c:numFmt formatCode="0%" sourceLinked="1"/>
        <c:majorTickMark val="out"/>
        <c:minorTickMark val="none"/>
        <c:tickLblPos val="nextTo"/>
        <c:crossAx val="98667904"/>
        <c:crosses val="autoZero"/>
        <c:crossBetween val="between"/>
      </c:valAx>
    </c:plotArea>
    <c:legend>
      <c:legendPos val="r"/>
      <c:layout>
        <c:manualLayout>
          <c:xMode val="edge"/>
          <c:yMode val="edge"/>
          <c:x val="0.31105858520931712"/>
          <c:y val="0.93078605112201651"/>
          <c:w val="0.64936194663979263"/>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44" l="0.70000000000000062" r="0.70000000000000062" t="0.75000000000000344"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88"/>
          <c:y val="6.9534975271282218E-2"/>
          <c:w val="0.64382997579848689"/>
          <c:h val="0.84336671924678841"/>
        </c:manualLayout>
      </c:layout>
      <c:barChart>
        <c:barDir val="bar"/>
        <c:grouping val="percentStacked"/>
        <c:varyColors val="0"/>
        <c:ser>
          <c:idx val="0"/>
          <c:order val="0"/>
          <c:tx>
            <c:strRef>
              <c:f>Wales_LA!$K$51</c:f>
              <c:strCache>
                <c:ptCount val="1"/>
                <c:pt idx="0">
                  <c:v>0-1 yrs</c:v>
                </c:pt>
              </c:strCache>
            </c:strRef>
          </c:tx>
          <c:spPr>
            <a:solidFill>
              <a:srgbClr val="002776"/>
            </a:solidFill>
          </c:spPr>
          <c:invertIfNegative val="0"/>
          <c:cat>
            <c:strRef>
              <c:f>(Wales_LA!$B$52:$B$69,Wales_LA!$B$71:$B$72)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(Wales_LA!$K$52:$K$69,Wales_LA!$K$71:$K$72)</c:f>
              <c:numCache>
                <c:formatCode>0%</c:formatCode>
                <c:ptCount val="20"/>
                <c:pt idx="0">
                  <c:v>3.0769230769230771E-2</c:v>
                </c:pt>
                <c:pt idx="1">
                  <c:v>0.10430009149130832</c:v>
                </c:pt>
                <c:pt idx="2">
                  <c:v>6.8493150684931503E-2</c:v>
                </c:pt>
                <c:pt idx="3">
                  <c:v>0.10101010101010101</c:v>
                </c:pt>
                <c:pt idx="4">
                  <c:v>0.11453744493392071</c:v>
                </c:pt>
                <c:pt idx="5">
                  <c:v>0.22500000000000001</c:v>
                </c:pt>
                <c:pt idx="6">
                  <c:v>6.25E-2</c:v>
                </c:pt>
                <c:pt idx="7">
                  <c:v>0.14583333333333334</c:v>
                </c:pt>
                <c:pt idx="8">
                  <c:v>0.1</c:v>
                </c:pt>
                <c:pt idx="9">
                  <c:v>0.18518518518518517</c:v>
                </c:pt>
                <c:pt idx="10">
                  <c:v>0.25</c:v>
                </c:pt>
                <c:pt idx="11">
                  <c:v>0.38095238095238093</c:v>
                </c:pt>
                <c:pt idx="12">
                  <c:v>9.375E-2</c:v>
                </c:pt>
                <c:pt idx="13">
                  <c:v>0.14814814814814814</c:v>
                </c:pt>
                <c:pt idx="14">
                  <c:v>0.16129032258064516</c:v>
                </c:pt>
                <c:pt idx="15">
                  <c:v>0.2857142857142857</c:v>
                </c:pt>
                <c:pt idx="16">
                  <c:v>0.19444444444444445</c:v>
                </c:pt>
                <c:pt idx="17">
                  <c:v>0.8</c:v>
                </c:pt>
                <c:pt idx="18">
                  <c:v>0.1</c:v>
                </c:pt>
                <c:pt idx="19">
                  <c:v>9.1891891891891897E-2</c:v>
                </c:pt>
              </c:numCache>
            </c:numRef>
          </c:val>
          <c:extLst>
            <c:ext xmlns:c16="http://schemas.microsoft.com/office/drawing/2014/chart" uri="{C3380CC4-5D6E-409C-BE32-E72D297353CC}">
              <c16:uniqueId val="{00000000-BE84-4B91-80C5-967269C1E24E}"/>
            </c:ext>
          </c:extLst>
        </c:ser>
        <c:ser>
          <c:idx val="1"/>
          <c:order val="1"/>
          <c:tx>
            <c:strRef>
              <c:f>Wales_LA!$L$51</c:f>
              <c:strCache>
                <c:ptCount val="1"/>
                <c:pt idx="0">
                  <c:v>1-2 yrs</c:v>
                </c:pt>
              </c:strCache>
            </c:strRef>
          </c:tx>
          <c:spPr>
            <a:solidFill>
              <a:srgbClr val="00B092"/>
            </a:solidFill>
          </c:spPr>
          <c:invertIfNegative val="0"/>
          <c:cat>
            <c:strRef>
              <c:f>(Wales_LA!$B$52:$B$69,Wales_LA!$B$71:$B$72)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(Wales_LA!$L$52:$L$69,Wales_LA!$L$71:$L$72)</c:f>
              <c:numCache>
                <c:formatCode>0%</c:formatCode>
                <c:ptCount val="20"/>
                <c:pt idx="0">
                  <c:v>1.5384615384615385E-2</c:v>
                </c:pt>
                <c:pt idx="1">
                  <c:v>0.10521500457456541</c:v>
                </c:pt>
                <c:pt idx="2">
                  <c:v>9.5890410958904104E-2</c:v>
                </c:pt>
                <c:pt idx="3">
                  <c:v>4.0404040404040407E-2</c:v>
                </c:pt>
                <c:pt idx="4">
                  <c:v>0.13656387665198239</c:v>
                </c:pt>
                <c:pt idx="5">
                  <c:v>0.125</c:v>
                </c:pt>
                <c:pt idx="6">
                  <c:v>0</c:v>
                </c:pt>
                <c:pt idx="7">
                  <c:v>8.3333333333333329E-2</c:v>
                </c:pt>
                <c:pt idx="8">
                  <c:v>0.1</c:v>
                </c:pt>
                <c:pt idx="9">
                  <c:v>0.14814814814814814</c:v>
                </c:pt>
                <c:pt idx="10">
                  <c:v>0.25</c:v>
                </c:pt>
                <c:pt idx="11">
                  <c:v>0.11904761904761904</c:v>
                </c:pt>
                <c:pt idx="12">
                  <c:v>9.375E-2</c:v>
                </c:pt>
                <c:pt idx="13">
                  <c:v>0.18518518518518517</c:v>
                </c:pt>
                <c:pt idx="14">
                  <c:v>0.10752688172043011</c:v>
                </c:pt>
                <c:pt idx="15">
                  <c:v>0.14285714285714285</c:v>
                </c:pt>
                <c:pt idx="16">
                  <c:v>8.3333333333333329E-2</c:v>
                </c:pt>
                <c:pt idx="17">
                  <c:v>0</c:v>
                </c:pt>
                <c:pt idx="18">
                  <c:v>0.4</c:v>
                </c:pt>
                <c:pt idx="19">
                  <c:v>0.10810810810810811</c:v>
                </c:pt>
              </c:numCache>
            </c:numRef>
          </c:val>
          <c:extLst>
            <c:ext xmlns:c16="http://schemas.microsoft.com/office/drawing/2014/chart" uri="{C3380CC4-5D6E-409C-BE32-E72D297353CC}">
              <c16:uniqueId val="{00000001-BE84-4B91-80C5-967269C1E24E}"/>
            </c:ext>
          </c:extLst>
        </c:ser>
        <c:ser>
          <c:idx val="2"/>
          <c:order val="2"/>
          <c:tx>
            <c:strRef>
              <c:f>Wales_LA!$M$51</c:f>
              <c:strCache>
                <c:ptCount val="1"/>
                <c:pt idx="0">
                  <c:v>2-5 yrs</c:v>
                </c:pt>
              </c:strCache>
            </c:strRef>
          </c:tx>
          <c:spPr>
            <a:solidFill>
              <a:srgbClr val="E9994A"/>
            </a:solidFill>
          </c:spPr>
          <c:invertIfNegative val="0"/>
          <c:cat>
            <c:strRef>
              <c:f>(Wales_LA!$B$52:$B$69,Wales_LA!$B$71:$B$72)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(Wales_LA!$M$52:$M$69,Wales_LA!$M$71:$M$72)</c:f>
              <c:numCache>
                <c:formatCode>0%</c:formatCode>
                <c:ptCount val="20"/>
                <c:pt idx="0">
                  <c:v>0.27692307692307694</c:v>
                </c:pt>
                <c:pt idx="1">
                  <c:v>0.19213174748398903</c:v>
                </c:pt>
                <c:pt idx="2">
                  <c:v>0.15068493150684931</c:v>
                </c:pt>
                <c:pt idx="3">
                  <c:v>0.15151515151515152</c:v>
                </c:pt>
                <c:pt idx="4">
                  <c:v>0.18061674008810572</c:v>
                </c:pt>
                <c:pt idx="5">
                  <c:v>0.25</c:v>
                </c:pt>
                <c:pt idx="6">
                  <c:v>0.1875</c:v>
                </c:pt>
                <c:pt idx="7">
                  <c:v>0.29166666666666669</c:v>
                </c:pt>
                <c:pt idx="8">
                  <c:v>0.3</c:v>
                </c:pt>
                <c:pt idx="9">
                  <c:v>0.40740740740740738</c:v>
                </c:pt>
                <c:pt idx="10">
                  <c:v>0.25</c:v>
                </c:pt>
                <c:pt idx="11">
                  <c:v>0.23809523809523808</c:v>
                </c:pt>
                <c:pt idx="12">
                  <c:v>0.30208333333333331</c:v>
                </c:pt>
                <c:pt idx="13">
                  <c:v>0.29629629629629628</c:v>
                </c:pt>
                <c:pt idx="14">
                  <c:v>0.25806451612903225</c:v>
                </c:pt>
                <c:pt idx="15">
                  <c:v>0.21428571428571427</c:v>
                </c:pt>
                <c:pt idx="16">
                  <c:v>0.18055555555555555</c:v>
                </c:pt>
                <c:pt idx="17">
                  <c:v>0</c:v>
                </c:pt>
                <c:pt idx="18">
                  <c:v>0</c:v>
                </c:pt>
                <c:pt idx="19">
                  <c:v>0.22702702702702704</c:v>
                </c:pt>
              </c:numCache>
            </c:numRef>
          </c:val>
          <c:extLst>
            <c:ext xmlns:c16="http://schemas.microsoft.com/office/drawing/2014/chart" uri="{C3380CC4-5D6E-409C-BE32-E72D297353CC}">
              <c16:uniqueId val="{00000002-BE84-4B91-80C5-967269C1E24E}"/>
            </c:ext>
          </c:extLst>
        </c:ser>
        <c:ser>
          <c:idx val="3"/>
          <c:order val="3"/>
          <c:tx>
            <c:strRef>
              <c:f>Wales_LA!$N$51</c:f>
              <c:strCache>
                <c:ptCount val="1"/>
                <c:pt idx="0">
                  <c:v>5-10 yrs</c:v>
                </c:pt>
              </c:strCache>
            </c:strRef>
          </c:tx>
          <c:spPr>
            <a:solidFill>
              <a:srgbClr val="5A5A8E"/>
            </a:solidFill>
          </c:spPr>
          <c:invertIfNegative val="0"/>
          <c:cat>
            <c:strRef>
              <c:f>(Wales_LA!$B$52:$B$69,Wales_LA!$B$71:$B$72)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(Wales_LA!$N$52:$N$69,Wales_LA!$N$71:$N$72)</c:f>
              <c:numCache>
                <c:formatCode>0%</c:formatCode>
                <c:ptCount val="20"/>
                <c:pt idx="0">
                  <c:v>0.35384615384615387</c:v>
                </c:pt>
                <c:pt idx="1">
                  <c:v>0.26898444647758463</c:v>
                </c:pt>
                <c:pt idx="2">
                  <c:v>0.27397260273972601</c:v>
                </c:pt>
                <c:pt idx="3">
                  <c:v>0.18181818181818182</c:v>
                </c:pt>
                <c:pt idx="4">
                  <c:v>0.34801762114537443</c:v>
                </c:pt>
                <c:pt idx="5">
                  <c:v>0.17499999999999999</c:v>
                </c:pt>
                <c:pt idx="6">
                  <c:v>0.375</c:v>
                </c:pt>
                <c:pt idx="7">
                  <c:v>0.25</c:v>
                </c:pt>
                <c:pt idx="8">
                  <c:v>0.3</c:v>
                </c:pt>
                <c:pt idx="9">
                  <c:v>7.407407407407407E-2</c:v>
                </c:pt>
                <c:pt idx="10">
                  <c:v>0</c:v>
                </c:pt>
                <c:pt idx="11">
                  <c:v>0.16666666666666666</c:v>
                </c:pt>
                <c:pt idx="12">
                  <c:v>0.25</c:v>
                </c:pt>
                <c:pt idx="13">
                  <c:v>0.25925925925925924</c:v>
                </c:pt>
                <c:pt idx="14">
                  <c:v>0.22580645161290322</c:v>
                </c:pt>
                <c:pt idx="15">
                  <c:v>0.2857142857142857</c:v>
                </c:pt>
                <c:pt idx="16">
                  <c:v>0.19444444444444445</c:v>
                </c:pt>
                <c:pt idx="17">
                  <c:v>0.2</c:v>
                </c:pt>
                <c:pt idx="18">
                  <c:v>0.1</c:v>
                </c:pt>
                <c:pt idx="19">
                  <c:v>0.27567567567567569</c:v>
                </c:pt>
              </c:numCache>
            </c:numRef>
          </c:val>
          <c:extLst>
            <c:ext xmlns:c16="http://schemas.microsoft.com/office/drawing/2014/chart" uri="{C3380CC4-5D6E-409C-BE32-E72D297353CC}">
              <c16:uniqueId val="{00000003-BE84-4B91-80C5-967269C1E24E}"/>
            </c:ext>
          </c:extLst>
        </c:ser>
        <c:ser>
          <c:idx val="4"/>
          <c:order val="4"/>
          <c:tx>
            <c:strRef>
              <c:f>Wales_LA!$O$51</c:f>
              <c:strCache>
                <c:ptCount val="1"/>
                <c:pt idx="0">
                  <c:v>10-15 yrs</c:v>
                </c:pt>
              </c:strCache>
            </c:strRef>
          </c:tx>
          <c:spPr>
            <a:solidFill>
              <a:srgbClr val="822433"/>
            </a:solidFill>
          </c:spPr>
          <c:invertIfNegative val="0"/>
          <c:cat>
            <c:strRef>
              <c:f>(Wales_LA!$B$52:$B$69,Wales_LA!$B$71:$B$72)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(Wales_LA!$O$52:$O$69,Wales_LA!$O$71:$O$72)</c:f>
              <c:numCache>
                <c:formatCode>0%</c:formatCode>
                <c:ptCount val="20"/>
                <c:pt idx="0">
                  <c:v>0.18461538461538463</c:v>
                </c:pt>
                <c:pt idx="1">
                  <c:v>0.17200365965233302</c:v>
                </c:pt>
                <c:pt idx="2">
                  <c:v>0.15068493150684931</c:v>
                </c:pt>
                <c:pt idx="3">
                  <c:v>0.27272727272727271</c:v>
                </c:pt>
                <c:pt idx="4">
                  <c:v>0.13656387665198239</c:v>
                </c:pt>
                <c:pt idx="5">
                  <c:v>7.4999999999999997E-2</c:v>
                </c:pt>
                <c:pt idx="6">
                  <c:v>0.25</c:v>
                </c:pt>
                <c:pt idx="7">
                  <c:v>0.20833333333333334</c:v>
                </c:pt>
                <c:pt idx="8">
                  <c:v>0</c:v>
                </c:pt>
                <c:pt idx="9">
                  <c:v>0.1111111111111111</c:v>
                </c:pt>
                <c:pt idx="10">
                  <c:v>0</c:v>
                </c:pt>
                <c:pt idx="11">
                  <c:v>7.1428571428571425E-2</c:v>
                </c:pt>
                <c:pt idx="12">
                  <c:v>0.13541666666666666</c:v>
                </c:pt>
                <c:pt idx="13">
                  <c:v>7.407407407407407E-2</c:v>
                </c:pt>
                <c:pt idx="14">
                  <c:v>9.6774193548387094E-2</c:v>
                </c:pt>
                <c:pt idx="15">
                  <c:v>7.1428571428571425E-2</c:v>
                </c:pt>
                <c:pt idx="16">
                  <c:v>0.20833333333333334</c:v>
                </c:pt>
                <c:pt idx="17">
                  <c:v>0</c:v>
                </c:pt>
                <c:pt idx="18">
                  <c:v>0.4</c:v>
                </c:pt>
                <c:pt idx="19">
                  <c:v>0.17297297297297298</c:v>
                </c:pt>
              </c:numCache>
            </c:numRef>
          </c:val>
          <c:extLst>
            <c:ext xmlns:c16="http://schemas.microsoft.com/office/drawing/2014/chart" uri="{C3380CC4-5D6E-409C-BE32-E72D297353CC}">
              <c16:uniqueId val="{00000004-BE84-4B91-80C5-967269C1E24E}"/>
            </c:ext>
          </c:extLst>
        </c:ser>
        <c:ser>
          <c:idx val="5"/>
          <c:order val="5"/>
          <c:tx>
            <c:strRef>
              <c:f>Wales_LA!$P$51</c:f>
              <c:strCache>
                <c:ptCount val="1"/>
                <c:pt idx="0">
                  <c:v>15-20 yrs</c:v>
                </c:pt>
              </c:strCache>
            </c:strRef>
          </c:tx>
          <c:spPr>
            <a:solidFill>
              <a:srgbClr val="A4AEB5"/>
            </a:solidFill>
          </c:spPr>
          <c:invertIfNegative val="0"/>
          <c:cat>
            <c:strRef>
              <c:f>(Wales_LA!$B$52:$B$69,Wales_LA!$B$71:$B$72)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(Wales_LA!$P$52:$P$69,Wales_LA!$P$71:$P$72)</c:f>
              <c:numCache>
                <c:formatCode>0%</c:formatCode>
                <c:ptCount val="20"/>
                <c:pt idx="0">
                  <c:v>0.13846153846153847</c:v>
                </c:pt>
                <c:pt idx="1">
                  <c:v>0.15736505032021958</c:v>
                </c:pt>
                <c:pt idx="2">
                  <c:v>0.26027397260273971</c:v>
                </c:pt>
                <c:pt idx="3">
                  <c:v>0.25252525252525254</c:v>
                </c:pt>
                <c:pt idx="4">
                  <c:v>8.3700440528634359E-2</c:v>
                </c:pt>
                <c:pt idx="5">
                  <c:v>0.15</c:v>
                </c:pt>
                <c:pt idx="6">
                  <c:v>0.125</c:v>
                </c:pt>
                <c:pt idx="7">
                  <c:v>2.0833333333333332E-2</c:v>
                </c:pt>
                <c:pt idx="8">
                  <c:v>0.2</c:v>
                </c:pt>
                <c:pt idx="9">
                  <c:v>7.407407407407407E-2</c:v>
                </c:pt>
                <c:pt idx="10">
                  <c:v>0.25</c:v>
                </c:pt>
                <c:pt idx="11">
                  <c:v>2.3809523809523808E-2</c:v>
                </c:pt>
                <c:pt idx="12">
                  <c:v>0.125</c:v>
                </c:pt>
                <c:pt idx="13">
                  <c:v>3.7037037037037035E-2</c:v>
                </c:pt>
                <c:pt idx="14">
                  <c:v>0.15053763440860216</c:v>
                </c:pt>
                <c:pt idx="15">
                  <c:v>0</c:v>
                </c:pt>
                <c:pt idx="16">
                  <c:v>0.1388888888888889</c:v>
                </c:pt>
                <c:pt idx="17">
                  <c:v>0</c:v>
                </c:pt>
                <c:pt idx="18">
                  <c:v>0</c:v>
                </c:pt>
                <c:pt idx="19">
                  <c:v>0.12432432432432433</c:v>
                </c:pt>
              </c:numCache>
            </c:numRef>
          </c:val>
          <c:extLst>
            <c:ext xmlns:c16="http://schemas.microsoft.com/office/drawing/2014/chart" uri="{C3380CC4-5D6E-409C-BE32-E72D297353CC}">
              <c16:uniqueId val="{00000005-BE84-4B91-80C5-967269C1E24E}"/>
            </c:ext>
          </c:extLst>
        </c:ser>
        <c:dLbls>
          <c:showLegendKey val="0"/>
          <c:showVal val="0"/>
          <c:showCatName val="0"/>
          <c:showSerName val="0"/>
          <c:showPercent val="0"/>
          <c:showBubbleSize val="0"/>
        </c:dLbls>
        <c:gapWidth val="150"/>
        <c:overlap val="100"/>
        <c:axId val="110658304"/>
        <c:axId val="110659840"/>
      </c:barChart>
      <c:catAx>
        <c:axId val="110658304"/>
        <c:scaling>
          <c:orientation val="maxMin"/>
        </c:scaling>
        <c:delete val="0"/>
        <c:axPos val="l"/>
        <c:numFmt formatCode="General" sourceLinked="0"/>
        <c:majorTickMark val="out"/>
        <c:minorTickMark val="none"/>
        <c:tickLblPos val="nextTo"/>
        <c:txPr>
          <a:bodyPr/>
          <a:lstStyle/>
          <a:p>
            <a:pPr>
              <a:defRPr sz="800"/>
            </a:pPr>
            <a:endParaRPr lang="en-US"/>
          </a:p>
        </c:txPr>
        <c:crossAx val="110659840"/>
        <c:crosses val="autoZero"/>
        <c:auto val="1"/>
        <c:lblAlgn val="ctr"/>
        <c:lblOffset val="100"/>
        <c:noMultiLvlLbl val="0"/>
      </c:catAx>
      <c:valAx>
        <c:axId val="110659840"/>
        <c:scaling>
          <c:orientation val="minMax"/>
        </c:scaling>
        <c:delete val="0"/>
        <c:axPos val="t"/>
        <c:majorGridlines/>
        <c:numFmt formatCode="0%" sourceLinked="1"/>
        <c:majorTickMark val="out"/>
        <c:minorTickMark val="none"/>
        <c:tickLblPos val="nextTo"/>
        <c:crossAx val="110658304"/>
        <c:crosses val="autoZero"/>
        <c:crossBetween val="between"/>
      </c:valAx>
    </c:plotArea>
    <c:legend>
      <c:legendPos val="r"/>
      <c:layout>
        <c:manualLayout>
          <c:xMode val="edge"/>
          <c:yMode val="edge"/>
          <c:x val="0.31105858520931712"/>
          <c:y val="0.92958394409761347"/>
          <c:w val="0.64936194663979263"/>
          <c:h val="4.1734673150027886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44" l="0.70000000000000062" r="0.70000000000000062" t="0.75000000000000344" header="0.30000000000000032" footer="0.30000000000000032"/>
    <c:pageSetup/>
  </c:printSettings>
</c:chartSpace>
</file>

<file path=xl/ctrlProps/ctrlProp1.xml><?xml version="1.0" encoding="utf-8"?>
<formControlPr xmlns="http://schemas.microsoft.com/office/spreadsheetml/2009/9/main" objectType="List" dx="16" fmlaLink="control!$L$6" fmlaRange="control!$L$4:$L$5" sel="2" val="0"/>
</file>

<file path=xl/ctrlProps/ctrlProp2.xml><?xml version="1.0" encoding="utf-8"?>
<formControlPr xmlns="http://schemas.microsoft.com/office/spreadsheetml/2009/9/main" objectType="List" dx="16" fmlaLink="control!$N$25" fmlaRange="control!$N$4:$N$24" sel="4" val="0"/>
</file>

<file path=xl/ctrlProps/ctrlProp3.xml><?xml version="1.0" encoding="utf-8"?>
<formControlPr xmlns="http://schemas.microsoft.com/office/spreadsheetml/2009/9/main" objectType="List" dx="16" fmlaLink="control!$P$7" fmlaRange="control!$P$4:$P$6" sel="3" val="0"/>
</file>

<file path=xl/ctrlProps/ctrlProp4.xml><?xml version="1.0" encoding="utf-8"?>
<formControlPr xmlns="http://schemas.microsoft.com/office/spreadsheetml/2009/9/main" objectType="List" dx="16" fmlaLink="control!$D$6" fmlaRange="control!$D$4:$D$5" sel="2" val="0"/>
</file>

<file path=xl/ctrlProps/ctrlProp5.xml><?xml version="1.0" encoding="utf-8"?>
<formControlPr xmlns="http://schemas.microsoft.com/office/spreadsheetml/2009/9/main" objectType="List" dx="16" fmlaLink="control!$F$11" fmlaRange="control!$F$4:$F$10" sel="7" val="2"/>
</file>

<file path=xl/ctrlProps/ctrlProp6.xml><?xml version="1.0" encoding="utf-8"?>
<formControlPr xmlns="http://schemas.microsoft.com/office/spreadsheetml/2009/9/main" objectType="List" dx="16" fmlaLink="control!$H$26" fmlaRange="control!$H$4:$H$25" sel="15" val="10"/>
</file>

<file path=xl/ctrlProps/ctrlProp7.xml><?xml version="1.0" encoding="utf-8"?>
<formControlPr xmlns="http://schemas.microsoft.com/office/spreadsheetml/2009/9/main" objectType="List" dx="16" fmlaLink="control!$J$98" fmlaRange="control!$J$4:$J$97" sel="2"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hyperlink" Target="http://www.ncin.org.uk/item?rid=2961" TargetMode="External"/><Relationship Id="rId4" Type="http://schemas.openxmlformats.org/officeDocument/2006/relationships/hyperlink" Target="http://www.ncin.org.uk/item?rid=2960"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oneCellAnchor>
    <xdr:from>
      <xdr:col>1</xdr:col>
      <xdr:colOff>178051</xdr:colOff>
      <xdr:row>2</xdr:row>
      <xdr:rowOff>129826</xdr:rowOff>
    </xdr:from>
    <xdr:ext cx="1193549" cy="76248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076" y="510826"/>
          <a:ext cx="1193549" cy="762482"/>
        </a:xfrm>
        <a:prstGeom prst="rect">
          <a:avLst/>
        </a:prstGeom>
      </xdr:spPr>
    </xdr:pic>
    <xdr:clientData/>
  </xdr:oneCellAnchor>
  <xdr:twoCellAnchor editAs="oneCell">
    <xdr:from>
      <xdr:col>5</xdr:col>
      <xdr:colOff>605276</xdr:colOff>
      <xdr:row>2</xdr:row>
      <xdr:rowOff>42421</xdr:rowOff>
    </xdr:from>
    <xdr:to>
      <xdr:col>6</xdr:col>
      <xdr:colOff>1203079</xdr:colOff>
      <xdr:row>5</xdr:row>
      <xdr:rowOff>81643</xdr:rowOff>
    </xdr:to>
    <xdr:pic>
      <xdr:nvPicPr>
        <xdr:cNvPr id="3" name="Picture 2" descr="RS18577_cobrand logo panel ACRY DARK RGB PARTNERSHIP-hp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8082401" y="423421"/>
          <a:ext cx="1550303" cy="925047"/>
        </a:xfrm>
        <a:prstGeom prst="rect">
          <a:avLst/>
        </a:prstGeom>
      </xdr:spPr>
    </xdr:pic>
    <xdr:clientData/>
  </xdr:twoCellAnchor>
  <xdr:twoCellAnchor editAs="oneCell">
    <xdr:from>
      <xdr:col>1</xdr:col>
      <xdr:colOff>37622</xdr:colOff>
      <xdr:row>36</xdr:row>
      <xdr:rowOff>68837</xdr:rowOff>
    </xdr:from>
    <xdr:to>
      <xdr:col>3</xdr:col>
      <xdr:colOff>1755322</xdr:colOff>
      <xdr:row>40</xdr:row>
      <xdr:rowOff>112057</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rcRect/>
        <a:stretch>
          <a:fillRect/>
        </a:stretch>
      </xdr:blipFill>
      <xdr:spPr bwMode="auto">
        <a:xfrm>
          <a:off x="237647" y="10193912"/>
          <a:ext cx="6013475" cy="690920"/>
        </a:xfrm>
        <a:prstGeom prst="rect">
          <a:avLst/>
        </a:prstGeom>
        <a:noFill/>
        <a:ln w="9525">
          <a:noFill/>
          <a:miter lim="800000"/>
          <a:headEnd/>
          <a:tailEnd/>
        </a:ln>
      </xdr:spPr>
    </xdr:pic>
    <xdr:clientData/>
  </xdr:twoCellAnchor>
  <xdr:twoCellAnchor>
    <xdr:from>
      <xdr:col>1</xdr:col>
      <xdr:colOff>2719</xdr:colOff>
      <xdr:row>9</xdr:row>
      <xdr:rowOff>136070</xdr:rowOff>
    </xdr:from>
    <xdr:to>
      <xdr:col>6</xdr:col>
      <xdr:colOff>1387928</xdr:colOff>
      <xdr:row>22</xdr:row>
      <xdr:rowOff>598715</xdr:rowOff>
    </xdr:to>
    <xdr:sp macro="" textlink="">
      <xdr:nvSpPr>
        <xdr:cNvPr id="5" name="TextBox 4">
          <a:hlinkClick xmlns:r="http://schemas.openxmlformats.org/officeDocument/2006/relationships" r:id="rId4"/>
          <a:extLst>
            <a:ext uri="{FF2B5EF4-FFF2-40B4-BE49-F238E27FC236}">
              <a16:creationId xmlns:a16="http://schemas.microsoft.com/office/drawing/2014/main" id="{00000000-0008-0000-0000-000005000000}"/>
            </a:ext>
          </a:extLst>
        </xdr:cNvPr>
        <xdr:cNvSpPr txBox="1"/>
      </xdr:nvSpPr>
      <xdr:spPr>
        <a:xfrm>
          <a:off x="202744" y="2202995"/>
          <a:ext cx="9614809" cy="49203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Thank you for your interest in our cancer</a:t>
          </a:r>
          <a:r>
            <a:rPr lang="en-GB" sz="1200" baseline="0">
              <a:solidFill>
                <a:schemeClr val="dk1"/>
              </a:solidFill>
              <a:effectLst/>
              <a:latin typeface="Arial" pitchFamily="34" charset="0"/>
              <a:ea typeface="+mn-ea"/>
              <a:cs typeface="Arial" pitchFamily="34" charset="0"/>
            </a:rPr>
            <a:t> prevalence data release.  </a:t>
          </a:r>
          <a:r>
            <a:rPr lang="en-GB" sz="1200">
              <a:solidFill>
                <a:schemeClr val="dk1"/>
              </a:solidFill>
              <a:effectLst/>
              <a:latin typeface="Arial" pitchFamily="34" charset="0"/>
              <a:ea typeface="+mn-ea"/>
              <a:cs typeface="Arial" pitchFamily="34" charset="0"/>
            </a:rPr>
            <a:t>We have provided a range of FAQs and guidance on using the data in this data workbook.</a:t>
          </a:r>
          <a:r>
            <a:rPr lang="en-GB" sz="1200" baseline="0">
              <a:solidFill>
                <a:schemeClr val="dk1"/>
              </a:solidFill>
              <a:effectLst/>
              <a:latin typeface="Arial" pitchFamily="34" charset="0"/>
              <a:ea typeface="+mn-ea"/>
              <a:cs typeface="Arial" pitchFamily="34" charset="0"/>
            </a:rPr>
            <a:t>  The topics are outlined below.</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The full FAQs and Guidance can be found </a:t>
          </a:r>
          <a:r>
            <a:rPr lang="en-GB" sz="1200" u="sng" baseline="0">
              <a:solidFill>
                <a:srgbClr val="822433"/>
              </a:solidFill>
              <a:effectLst/>
              <a:latin typeface="Arial" pitchFamily="34" charset="0"/>
              <a:ea typeface="+mn-ea"/>
              <a:cs typeface="Arial" pitchFamily="34" charset="0"/>
            </a:rPr>
            <a:t>here</a:t>
          </a:r>
          <a:r>
            <a:rPr lang="en-GB" sz="1200" baseline="0">
              <a:solidFill>
                <a:schemeClr val="dk1"/>
              </a:solidFill>
              <a:effectLst/>
              <a:latin typeface="Arial" pitchFamily="34" charset="0"/>
              <a:ea typeface="+mn-ea"/>
              <a:cs typeface="Arial" pitchFamily="34" charset="0"/>
            </a:rPr>
            <a:t>.</a:t>
          </a:r>
        </a:p>
        <a:p>
          <a:endParaRPr lang="en-GB" sz="1200" baseline="0">
            <a:solidFill>
              <a:schemeClr val="dk1"/>
            </a:solidFill>
            <a:effectLst/>
            <a:latin typeface="Arial" pitchFamily="34" charset="0"/>
            <a:ea typeface="+mn-ea"/>
            <a:cs typeface="Arial" pitchFamily="34" charset="0"/>
          </a:endParaRPr>
        </a:p>
        <a:p>
          <a:r>
            <a:rPr lang="en-GB" sz="1200" b="1" baseline="0">
              <a:solidFill>
                <a:schemeClr val="dk1"/>
              </a:solidFill>
              <a:effectLst/>
              <a:latin typeface="Arial" pitchFamily="34" charset="0"/>
              <a:ea typeface="+mn-ea"/>
              <a:cs typeface="Arial" pitchFamily="34" charset="0"/>
            </a:rPr>
            <a:t>FAQ topics</a:t>
          </a:r>
          <a:endParaRPr lang="en-GB" sz="1200">
            <a:solidFill>
              <a:schemeClr val="dk1"/>
            </a:solidFill>
            <a:effectLst/>
            <a:latin typeface="Arial" pitchFamily="34" charset="0"/>
            <a:ea typeface="+mn-ea"/>
            <a:cs typeface="Arial" pitchFamily="34" charset="0"/>
          </a:endParaRP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Background of the Macmillan-NCIN work plan</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UK Cancer Prevalence Project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cancer prevalence?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is cancer prevalence important?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prevalence – why are the numbers rising?</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timeframe do these cancer prevalence statistics cover?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does the prevalence data only go up to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All cancers combined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Analysis for multiple primaries available in the UK summary table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different counting methods used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Our exclusion criteria</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geographical areas are covered?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the difference in the analysis by “age at diagnosis” and “age at the end of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Disclosure of small numbers – rounding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How does this prevalence data compare to other prevalence data available?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are there not UK-combined deprivation scores?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if patients left the country after diagnosis?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and topic issues to consider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Acknowledgements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References</a:t>
          </a:r>
        </a:p>
        <a:p>
          <a:pPr marL="0" indent="0">
            <a:buFont typeface="Arial" pitchFamily="34" charset="0"/>
            <a:buNone/>
          </a:pPr>
          <a:endParaRPr lang="en-GB" sz="1200">
            <a:solidFill>
              <a:schemeClr val="dk1"/>
            </a:solidFill>
            <a:effectLst/>
            <a:latin typeface="Arial" pitchFamily="34" charset="0"/>
            <a:ea typeface="+mn-ea"/>
            <a:cs typeface="Arial" pitchFamily="34" charset="0"/>
          </a:endParaRPr>
        </a:p>
      </xdr:txBody>
    </xdr:sp>
    <xdr:clientData/>
  </xdr:twoCellAnchor>
  <xdr:twoCellAnchor>
    <xdr:from>
      <xdr:col>1</xdr:col>
      <xdr:colOff>2720</xdr:colOff>
      <xdr:row>25</xdr:row>
      <xdr:rowOff>139592</xdr:rowOff>
    </xdr:from>
    <xdr:to>
      <xdr:col>6</xdr:col>
      <xdr:colOff>1415143</xdr:colOff>
      <xdr:row>36</xdr:row>
      <xdr:rowOff>22411</xdr:rowOff>
    </xdr:to>
    <xdr:sp macro="" textlink="">
      <xdr:nvSpPr>
        <xdr:cNvPr id="6" name="TextBox 5">
          <a:hlinkClick xmlns:r="http://schemas.openxmlformats.org/officeDocument/2006/relationships" r:id="rId5"/>
          <a:extLst>
            <a:ext uri="{FF2B5EF4-FFF2-40B4-BE49-F238E27FC236}">
              <a16:creationId xmlns:a16="http://schemas.microsoft.com/office/drawing/2014/main" id="{00000000-0008-0000-0000-000006000000}"/>
            </a:ext>
          </a:extLst>
        </xdr:cNvPr>
        <xdr:cNvSpPr txBox="1"/>
      </xdr:nvSpPr>
      <xdr:spPr>
        <a:xfrm>
          <a:off x="202745" y="8378717"/>
          <a:ext cx="9642023" cy="1768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The</a:t>
          </a:r>
          <a:r>
            <a:rPr lang="en-GB" sz="1200" baseline="0">
              <a:solidFill>
                <a:schemeClr val="dk1"/>
              </a:solidFill>
              <a:effectLst/>
              <a:latin typeface="Arial" pitchFamily="34" charset="0"/>
              <a:ea typeface="+mn-ea"/>
              <a:cs typeface="Arial" pitchFamily="34" charset="0"/>
            </a:rPr>
            <a:t> Macmillan-NCIN UK Cancer Prevalence Project has been a collaboration between a range of key stakeholders.</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Our </a:t>
          </a:r>
          <a:r>
            <a:rPr lang="en-GB" sz="1200" b="1" u="sng" baseline="0">
              <a:solidFill>
                <a:srgbClr val="822433"/>
              </a:solidFill>
              <a:effectLst/>
              <a:latin typeface="Arial" pitchFamily="34" charset="0"/>
              <a:ea typeface="+mn-ea"/>
              <a:cs typeface="Arial" pitchFamily="34" charset="0"/>
            </a:rPr>
            <a:t>Acknowledgements</a:t>
          </a:r>
          <a:r>
            <a:rPr lang="en-GB" sz="1200" baseline="0">
              <a:solidFill>
                <a:srgbClr val="822433"/>
              </a:solidFill>
              <a:effectLst/>
              <a:latin typeface="Arial" pitchFamily="34" charset="0"/>
              <a:ea typeface="+mn-ea"/>
              <a:cs typeface="Arial" pitchFamily="34" charset="0"/>
            </a:rPr>
            <a:t> </a:t>
          </a:r>
          <a:r>
            <a:rPr lang="en-GB" sz="1200" baseline="0">
              <a:solidFill>
                <a:schemeClr val="dk1"/>
              </a:solidFill>
              <a:effectLst/>
              <a:latin typeface="Arial" pitchFamily="34" charset="0"/>
              <a:ea typeface="+mn-ea"/>
              <a:cs typeface="Arial" pitchFamily="34" charset="0"/>
            </a:rPr>
            <a:t>document provides a detailed overview of our key contributors.</a:t>
          </a:r>
        </a:p>
        <a:p>
          <a:endParaRPr lang="en-GB" sz="12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Arial" pitchFamily="34" charset="0"/>
              <a:ea typeface="+mn-ea"/>
              <a:cs typeface="Arial" pitchFamily="34" charset="0"/>
            </a:rPr>
            <a:t>The Macmillan-NCIN UK Cancer Prevalence Project is part of the Macmillan Cancer Support and Public Health England’s National Cancer Intelligence Network Partnership Work Plan. The Project is supported by the Knowledge &amp; Intelligence Team (East) at Public Health England.  Data are sourced and presented in collaboration with the Welsh Cancer Intelligence and Surveillance Unit, Health Intelligence Division, Public Health Wales, the Scottish Cancer Registry and the Northern Ireland Cancer Registry, funded by the Public Health Agency for Northern Ireland.</a:t>
          </a:r>
        </a:p>
        <a:p>
          <a:endParaRPr lang="en-GB" sz="1200">
            <a:solidFill>
              <a:schemeClr val="dk1"/>
            </a:solidFill>
            <a:effectLst/>
            <a:latin typeface="+mn-lt"/>
            <a:ea typeface="+mn-ea"/>
            <a:cs typeface="+mn-cs"/>
          </a:endParaRPr>
        </a:p>
      </xdr:txBody>
    </xdr:sp>
    <xdr:clientData/>
  </xdr:twoCellAnchor>
  <xdr:twoCellAnchor>
    <xdr:from>
      <xdr:col>1</xdr:col>
      <xdr:colOff>33618</xdr:colOff>
      <xdr:row>22</xdr:row>
      <xdr:rowOff>653141</xdr:rowOff>
    </xdr:from>
    <xdr:to>
      <xdr:col>6</xdr:col>
      <xdr:colOff>1061357</xdr:colOff>
      <xdr:row>23</xdr:row>
      <xdr:rowOff>688360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33643" y="7177766"/>
          <a:ext cx="9257339" cy="7591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Arial" pitchFamily="34" charset="0"/>
              <a:ea typeface="+mn-ea"/>
              <a:cs typeface="Arial" pitchFamily="34" charset="0"/>
            </a:rPr>
            <a:t>Our Macmillan-NCIN partnership</a:t>
          </a:r>
          <a:r>
            <a:rPr lang="en-GB" sz="1200" b="1" baseline="0">
              <a:solidFill>
                <a:schemeClr val="dk1"/>
              </a:solidFill>
              <a:effectLst/>
              <a:latin typeface="Arial" pitchFamily="34" charset="0"/>
              <a:ea typeface="+mn-ea"/>
              <a:cs typeface="Arial" pitchFamily="34" charset="0"/>
            </a:rPr>
            <a:t> webpages where cancer prevalence outputs are located:</a:t>
          </a:r>
          <a:endParaRPr lang="en-GB" sz="1200">
            <a:effectLst/>
            <a:latin typeface="Arial" pitchFamily="34" charset="0"/>
            <a:cs typeface="Arial" pitchFamily="34" charset="0"/>
          </a:endParaRPr>
        </a:p>
        <a:p>
          <a:r>
            <a:rPr lang="en-GB" sz="1200">
              <a:solidFill>
                <a:schemeClr val="dk1"/>
              </a:solidFill>
              <a:effectLst/>
              <a:latin typeface="Arial" pitchFamily="34" charset="0"/>
              <a:ea typeface="+mn-ea"/>
              <a:cs typeface="Arial" pitchFamily="34" charset="0"/>
            </a:rPr>
            <a:t>NCIN: </a:t>
          </a:r>
          <a:r>
            <a:rPr lang="en-GB" sz="1200" u="sng">
              <a:solidFill>
                <a:schemeClr val="dk1"/>
              </a:solidFill>
              <a:effectLst/>
              <a:latin typeface="Arial" pitchFamily="34" charset="0"/>
              <a:ea typeface="+mn-ea"/>
              <a:cs typeface="Arial" pitchFamily="34" charset="0"/>
            </a:rPr>
            <a:t>http://www.ncin.org.uk/about_ncin/understanding_the_cancer_population </a:t>
          </a:r>
          <a:r>
            <a:rPr lang="en-GB" sz="1200">
              <a:solidFill>
                <a:schemeClr val="dk1"/>
              </a:solidFill>
              <a:effectLst/>
              <a:latin typeface="Arial" pitchFamily="34" charset="0"/>
              <a:ea typeface="+mn-ea"/>
              <a:cs typeface="Arial" pitchFamily="34" charset="0"/>
            </a:rPr>
            <a:t>  </a:t>
          </a:r>
          <a:endParaRPr lang="en-GB" sz="1200">
            <a:latin typeface="Arial" pitchFamily="34" charset="0"/>
            <a:cs typeface="Arial" pitchFamily="34" charset="0"/>
          </a:endParaRPr>
        </a:p>
      </xdr:txBody>
    </xdr:sp>
    <xdr:clientData/>
  </xdr:twoCellAnchor>
  <xdr:twoCellAnchor>
    <xdr:from>
      <xdr:col>1</xdr:col>
      <xdr:colOff>17929</xdr:colOff>
      <xdr:row>23</xdr:row>
      <xdr:rowOff>411734</xdr:rowOff>
    </xdr:from>
    <xdr:to>
      <xdr:col>6</xdr:col>
      <xdr:colOff>992929</xdr:colOff>
      <xdr:row>23</xdr:row>
      <xdr:rowOff>802821</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17954" y="7660259"/>
          <a:ext cx="9204600" cy="3910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Macmillan: </a:t>
          </a:r>
          <a:r>
            <a:rPr lang="en-GB" sz="1200" u="sng">
              <a:solidFill>
                <a:schemeClr val="dk1"/>
              </a:solidFill>
              <a:effectLst/>
              <a:latin typeface="Arial" pitchFamily="34" charset="0"/>
              <a:ea typeface="+mn-ea"/>
              <a:cs typeface="Arial" pitchFamily="34" charset="0"/>
            </a:rPr>
            <a:t>http://www.macmillan.org.uk/Aboutus/Ouresearchandevaluation/Ourresearchpartners/NCIN.aspx </a:t>
          </a:r>
          <a:endParaRPr lang="en-GB" sz="1200">
            <a:effectLst/>
            <a:latin typeface="Arial" pitchFamily="34" charset="0"/>
            <a:cs typeface="Arial" pitchFamily="34" charset="0"/>
          </a:endParaRPr>
        </a:p>
        <a:p>
          <a:endParaRPr lang="en-GB" sz="1200">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10</xdr:row>
      <xdr:rowOff>0</xdr:rowOff>
    </xdr:from>
    <xdr:to>
      <xdr:col>14</xdr:col>
      <xdr:colOff>156096</xdr:colOff>
      <xdr:row>16</xdr:row>
      <xdr:rowOff>59061</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838200</xdr:colOff>
          <xdr:row>4</xdr:row>
          <xdr:rowOff>0</xdr:rowOff>
        </xdr:from>
        <xdr:to>
          <xdr:col>6</xdr:col>
          <xdr:colOff>504825</xdr:colOff>
          <xdr:row>5</xdr:row>
          <xdr:rowOff>95250</xdr:rowOff>
        </xdr:to>
        <xdr:sp macro="" textlink="">
          <xdr:nvSpPr>
            <xdr:cNvPr id="27649" name="List Box 1" hidden="1">
              <a:extLst>
                <a:ext uri="{63B3BB69-23CF-44E3-9099-C40C66FF867C}">
                  <a14:compatExt spid="_x0000_s27649"/>
                </a:ext>
                <a:ext uri="{FF2B5EF4-FFF2-40B4-BE49-F238E27FC236}">
                  <a16:creationId xmlns:a16="http://schemas.microsoft.com/office/drawing/2014/main" id="{00000000-0008-0000-0300-0000016C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4</xdr:row>
          <xdr:rowOff>0</xdr:rowOff>
        </xdr:from>
        <xdr:to>
          <xdr:col>13</xdr:col>
          <xdr:colOff>381000</xdr:colOff>
          <xdr:row>7</xdr:row>
          <xdr:rowOff>114300</xdr:rowOff>
        </xdr:to>
        <xdr:sp macro="" textlink="">
          <xdr:nvSpPr>
            <xdr:cNvPr id="27650" name="List Box 2" hidden="1">
              <a:extLst>
                <a:ext uri="{63B3BB69-23CF-44E3-9099-C40C66FF867C}">
                  <a14:compatExt spid="_x0000_s27650"/>
                </a:ext>
                <a:ext uri="{FF2B5EF4-FFF2-40B4-BE49-F238E27FC236}">
                  <a16:creationId xmlns:a16="http://schemas.microsoft.com/office/drawing/2014/main" id="{00000000-0008-0000-0300-0000026C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0</xdr:rowOff>
        </xdr:from>
        <xdr:to>
          <xdr:col>3</xdr:col>
          <xdr:colOff>190500</xdr:colOff>
          <xdr:row>6</xdr:row>
          <xdr:rowOff>57150</xdr:rowOff>
        </xdr:to>
        <xdr:sp macro="" textlink="">
          <xdr:nvSpPr>
            <xdr:cNvPr id="27651" name="List Box 3" hidden="1">
              <a:extLst>
                <a:ext uri="{63B3BB69-23CF-44E3-9099-C40C66FF867C}">
                  <a14:compatExt spid="_x0000_s27651"/>
                </a:ext>
                <a:ext uri="{FF2B5EF4-FFF2-40B4-BE49-F238E27FC236}">
                  <a16:creationId xmlns:a16="http://schemas.microsoft.com/office/drawing/2014/main" id="{00000000-0008-0000-0300-0000036C000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2528607</xdr:colOff>
      <xdr:row>100</xdr:row>
      <xdr:rowOff>106456</xdr:rowOff>
    </xdr:from>
    <xdr:to>
      <xdr:col>8</xdr:col>
      <xdr:colOff>652182</xdr:colOff>
      <xdr:row>121</xdr:row>
      <xdr:rowOff>5884</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100</xdr:row>
      <xdr:rowOff>104775</xdr:rowOff>
    </xdr:from>
    <xdr:to>
      <xdr:col>17</xdr:col>
      <xdr:colOff>19050</xdr:colOff>
      <xdr:row>120</xdr:row>
      <xdr:rowOff>61913</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100</xdr:row>
      <xdr:rowOff>112059</xdr:rowOff>
    </xdr:from>
    <xdr:to>
      <xdr:col>25</xdr:col>
      <xdr:colOff>8404</xdr:colOff>
      <xdr:row>121</xdr:row>
      <xdr:rowOff>11487</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428624</xdr:colOff>
      <xdr:row>23</xdr:row>
      <xdr:rowOff>276225</xdr:rowOff>
    </xdr:from>
    <xdr:to>
      <xdr:col>1</xdr:col>
      <xdr:colOff>876300</xdr:colOff>
      <xdr:row>24</xdr:row>
      <xdr:rowOff>161925</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47674" y="5019675"/>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400050</xdr:colOff>
      <xdr:row>49</xdr:row>
      <xdr:rowOff>285750</xdr:rowOff>
    </xdr:from>
    <xdr:to>
      <xdr:col>1</xdr:col>
      <xdr:colOff>847726</xdr:colOff>
      <xdr:row>50</xdr:row>
      <xdr:rowOff>161925</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419100" y="10106025"/>
          <a:ext cx="447676"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419100</xdr:colOff>
      <xdr:row>75</xdr:row>
      <xdr:rowOff>276225</xdr:rowOff>
    </xdr:from>
    <xdr:to>
      <xdr:col>1</xdr:col>
      <xdr:colOff>866776</xdr:colOff>
      <xdr:row>76</xdr:row>
      <xdr:rowOff>161925</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438150" y="15173325"/>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85725</xdr:rowOff>
        </xdr:from>
        <xdr:to>
          <xdr:col>3</xdr:col>
          <xdr:colOff>200025</xdr:colOff>
          <xdr:row>11</xdr:row>
          <xdr:rowOff>47625</xdr:rowOff>
        </xdr:to>
        <xdr:sp macro="" textlink="">
          <xdr:nvSpPr>
            <xdr:cNvPr id="23553" name="List Box 1" hidden="1">
              <a:extLst>
                <a:ext uri="{63B3BB69-23CF-44E3-9099-C40C66FF867C}">
                  <a14:compatExt spid="_x0000_s23553"/>
                </a:ext>
                <a:ext uri="{FF2B5EF4-FFF2-40B4-BE49-F238E27FC236}">
                  <a16:creationId xmlns:a16="http://schemas.microsoft.com/office/drawing/2014/main" id="{00000000-0008-0000-0400-0000015C0000}"/>
                </a:ext>
              </a:extLst>
            </xdr:cNvPr>
            <xdr:cNvSpPr/>
          </xdr:nvSpPr>
          <xdr:spPr>
            <a:xfrm>
              <a:off x="0" y="0"/>
              <a:ext cx="0" cy="0"/>
            </a:xfrm>
            <a:prstGeom prst="rect">
              <a:avLst/>
            </a:prstGeom>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2528607</xdr:colOff>
      <xdr:row>102</xdr:row>
      <xdr:rowOff>68356</xdr:rowOff>
    </xdr:from>
    <xdr:to>
      <xdr:col>8</xdr:col>
      <xdr:colOff>652182</xdr:colOff>
      <xdr:row>122</xdr:row>
      <xdr:rowOff>34459</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102</xdr:row>
      <xdr:rowOff>104775</xdr:rowOff>
    </xdr:from>
    <xdr:to>
      <xdr:col>17</xdr:col>
      <xdr:colOff>19050</xdr:colOff>
      <xdr:row>122</xdr:row>
      <xdr:rowOff>61913</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102</xdr:row>
      <xdr:rowOff>112059</xdr:rowOff>
    </xdr:from>
    <xdr:to>
      <xdr:col>25</xdr:col>
      <xdr:colOff>8404</xdr:colOff>
      <xdr:row>123</xdr:row>
      <xdr:rowOff>11487</xdr:rowOff>
    </xdr:to>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419100</xdr:colOff>
      <xdr:row>25</xdr:row>
      <xdr:rowOff>266700</xdr:rowOff>
    </xdr:from>
    <xdr:to>
      <xdr:col>1</xdr:col>
      <xdr:colOff>866776</xdr:colOff>
      <xdr:row>26</xdr:row>
      <xdr:rowOff>152400</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447675" y="5391150"/>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409575</xdr:colOff>
      <xdr:row>51</xdr:row>
      <xdr:rowOff>276225</xdr:rowOff>
    </xdr:from>
    <xdr:to>
      <xdr:col>1</xdr:col>
      <xdr:colOff>857251</xdr:colOff>
      <xdr:row>52</xdr:row>
      <xdr:rowOff>161925</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438150" y="10477500"/>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419100</xdr:colOff>
      <xdr:row>77</xdr:row>
      <xdr:rowOff>276225</xdr:rowOff>
    </xdr:from>
    <xdr:to>
      <xdr:col>1</xdr:col>
      <xdr:colOff>866776</xdr:colOff>
      <xdr:row>78</xdr:row>
      <xdr:rowOff>161925</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447675" y="15554325"/>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8</xdr:row>
          <xdr:rowOff>180975</xdr:rowOff>
        </xdr:from>
        <xdr:to>
          <xdr:col>3</xdr:col>
          <xdr:colOff>228600</xdr:colOff>
          <xdr:row>12</xdr:row>
          <xdr:rowOff>57150</xdr:rowOff>
        </xdr:to>
        <xdr:sp macro="" textlink="">
          <xdr:nvSpPr>
            <xdr:cNvPr id="10242" name="List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2528607</xdr:colOff>
      <xdr:row>101</xdr:row>
      <xdr:rowOff>68356</xdr:rowOff>
    </xdr:from>
    <xdr:to>
      <xdr:col>8</xdr:col>
      <xdr:colOff>652182</xdr:colOff>
      <xdr:row>121</xdr:row>
      <xdr:rowOff>34459</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101</xdr:row>
      <xdr:rowOff>104775</xdr:rowOff>
    </xdr:from>
    <xdr:to>
      <xdr:col>17</xdr:col>
      <xdr:colOff>19050</xdr:colOff>
      <xdr:row>121</xdr:row>
      <xdr:rowOff>61913</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101</xdr:row>
      <xdr:rowOff>112059</xdr:rowOff>
    </xdr:from>
    <xdr:to>
      <xdr:col>25</xdr:col>
      <xdr:colOff>8404</xdr:colOff>
      <xdr:row>122</xdr:row>
      <xdr:rowOff>11487</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419100</xdr:colOff>
      <xdr:row>24</xdr:row>
      <xdr:rowOff>276225</xdr:rowOff>
    </xdr:from>
    <xdr:to>
      <xdr:col>1</xdr:col>
      <xdr:colOff>866776</xdr:colOff>
      <xdr:row>25</xdr:row>
      <xdr:rowOff>161925</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428625" y="5210175"/>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419100</xdr:colOff>
      <xdr:row>50</xdr:row>
      <xdr:rowOff>266700</xdr:rowOff>
    </xdr:from>
    <xdr:to>
      <xdr:col>1</xdr:col>
      <xdr:colOff>866776</xdr:colOff>
      <xdr:row>51</xdr:row>
      <xdr:rowOff>152400</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428625" y="10277475"/>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419100</xdr:colOff>
      <xdr:row>76</xdr:row>
      <xdr:rowOff>276225</xdr:rowOff>
    </xdr:from>
    <xdr:to>
      <xdr:col>1</xdr:col>
      <xdr:colOff>866776</xdr:colOff>
      <xdr:row>77</xdr:row>
      <xdr:rowOff>161925</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428625" y="15363825"/>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8</xdr:row>
          <xdr:rowOff>180975</xdr:rowOff>
        </xdr:from>
        <xdr:to>
          <xdr:col>3</xdr:col>
          <xdr:colOff>228600</xdr:colOff>
          <xdr:row>12</xdr:row>
          <xdr:rowOff>57150</xdr:rowOff>
        </xdr:to>
        <xdr:sp macro="" textlink="">
          <xdr:nvSpPr>
            <xdr:cNvPr id="12290" name="List Box 2" hidden="1">
              <a:extLst>
                <a:ext uri="{63B3BB69-23CF-44E3-9099-C40C66FF867C}">
                  <a14:compatExt spid="_x0000_s12290"/>
                </a:ext>
                <a:ext uri="{FF2B5EF4-FFF2-40B4-BE49-F238E27FC236}">
                  <a16:creationId xmlns:a16="http://schemas.microsoft.com/office/drawing/2014/main" id="{00000000-0008-0000-0600-00000230000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2528607</xdr:colOff>
      <xdr:row>102</xdr:row>
      <xdr:rowOff>68356</xdr:rowOff>
    </xdr:from>
    <xdr:to>
      <xdr:col>8</xdr:col>
      <xdr:colOff>652182</xdr:colOff>
      <xdr:row>122</xdr:row>
      <xdr:rowOff>34459</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102</xdr:row>
      <xdr:rowOff>104775</xdr:rowOff>
    </xdr:from>
    <xdr:to>
      <xdr:col>17</xdr:col>
      <xdr:colOff>19050</xdr:colOff>
      <xdr:row>122</xdr:row>
      <xdr:rowOff>61913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102</xdr:row>
      <xdr:rowOff>112059</xdr:rowOff>
    </xdr:from>
    <xdr:to>
      <xdr:col>25</xdr:col>
      <xdr:colOff>8404</xdr:colOff>
      <xdr:row>123</xdr:row>
      <xdr:rowOff>11487</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419100</xdr:colOff>
      <xdr:row>25</xdr:row>
      <xdr:rowOff>285750</xdr:rowOff>
    </xdr:from>
    <xdr:to>
      <xdr:col>1</xdr:col>
      <xdr:colOff>866776</xdr:colOff>
      <xdr:row>26</xdr:row>
      <xdr:rowOff>171450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57200" y="5524500"/>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409575</xdr:colOff>
      <xdr:row>51</xdr:row>
      <xdr:rowOff>285750</xdr:rowOff>
    </xdr:from>
    <xdr:to>
      <xdr:col>1</xdr:col>
      <xdr:colOff>857251</xdr:colOff>
      <xdr:row>52</xdr:row>
      <xdr:rowOff>171450</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447675" y="10610850"/>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xdr:twoCellAnchor>
    <xdr:from>
      <xdr:col>1</xdr:col>
      <xdr:colOff>419100</xdr:colOff>
      <xdr:row>77</xdr:row>
      <xdr:rowOff>285750</xdr:rowOff>
    </xdr:from>
    <xdr:to>
      <xdr:col>1</xdr:col>
      <xdr:colOff>866776</xdr:colOff>
      <xdr:row>78</xdr:row>
      <xdr:rowOff>171450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457200" y="15687675"/>
          <a:ext cx="4476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aseline="30000">
              <a:solidFill>
                <a:schemeClr val="bg1"/>
              </a:solidFill>
            </a:rPr>
            <a:t>1</a:t>
          </a:r>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9</xdr:row>
          <xdr:rowOff>0</xdr:rowOff>
        </xdr:from>
        <xdr:to>
          <xdr:col>3</xdr:col>
          <xdr:colOff>228600</xdr:colOff>
          <xdr:row>12</xdr:row>
          <xdr:rowOff>66675</xdr:rowOff>
        </xdr:to>
        <xdr:sp macro="" textlink="">
          <xdr:nvSpPr>
            <xdr:cNvPr id="24578" name="List Box 2" hidden="1">
              <a:extLst>
                <a:ext uri="{63B3BB69-23CF-44E3-9099-C40C66FF867C}">
                  <a14:compatExt spid="_x0000_s24578"/>
                </a:ext>
                <a:ext uri="{FF2B5EF4-FFF2-40B4-BE49-F238E27FC236}">
                  <a16:creationId xmlns:a16="http://schemas.microsoft.com/office/drawing/2014/main" id="{00000000-0008-0000-0700-00000260000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dscotland.org/" TargetMode="External"/><Relationship Id="rId7" Type="http://schemas.openxmlformats.org/officeDocument/2006/relationships/drawing" Target="../drawings/drawing1.xml"/><Relationship Id="rId2" Type="http://schemas.openxmlformats.org/officeDocument/2006/relationships/hyperlink" Target="http://www.qub.ac.uk/research-centres/nicr/" TargetMode="External"/><Relationship Id="rId1" Type="http://schemas.openxmlformats.org/officeDocument/2006/relationships/hyperlink" Target="http://www.ncin.org.uk/" TargetMode="External"/><Relationship Id="rId6" Type="http://schemas.openxmlformats.org/officeDocument/2006/relationships/printerSettings" Target="../printerSettings/printerSettings1.bin"/><Relationship Id="rId5" Type="http://schemas.openxmlformats.org/officeDocument/2006/relationships/hyperlink" Target="http://www.phe.gov.uk/" TargetMode="External"/><Relationship Id="rId4" Type="http://schemas.openxmlformats.org/officeDocument/2006/relationships/hyperlink" Target="http://www.wcisu.wales.nhs.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www.ncin.org.uk/item?rid=2954" TargetMode="External"/><Relationship Id="rId13" Type="http://schemas.openxmlformats.org/officeDocument/2006/relationships/hyperlink" Target="http://www.ncin.org.uk/item?rid=2963" TargetMode="External"/><Relationship Id="rId18" Type="http://schemas.openxmlformats.org/officeDocument/2006/relationships/hyperlink" Target="http://www.macmillan.org.uk/Aboutus/Ouresearchandevaluation/Ourresearchpartners/NCIN.aspx" TargetMode="External"/><Relationship Id="rId3" Type="http://schemas.openxmlformats.org/officeDocument/2006/relationships/hyperlink" Target="http://www.ncin.org.uk/item?rid=2956" TargetMode="External"/><Relationship Id="rId21" Type="http://schemas.openxmlformats.org/officeDocument/2006/relationships/printerSettings" Target="../printerSettings/printerSettings2.bin"/><Relationship Id="rId7" Type="http://schemas.openxmlformats.org/officeDocument/2006/relationships/hyperlink" Target="http://www.ncin.org.uk/item?rid=2955" TargetMode="External"/><Relationship Id="rId12" Type="http://schemas.openxmlformats.org/officeDocument/2006/relationships/hyperlink" Target="http://www.ncin.org.uk/item?rid=2977" TargetMode="External"/><Relationship Id="rId17" Type="http://schemas.openxmlformats.org/officeDocument/2006/relationships/hyperlink" Target="http://www.macmillan.org.uk/Aboutus/Ouresearchandevaluation/Ourresearchpartners/NCIN.aspx" TargetMode="External"/><Relationship Id="rId2" Type="http://schemas.openxmlformats.org/officeDocument/2006/relationships/hyperlink" Target="http://www.ncin.org.uk/item?rid=2961" TargetMode="External"/><Relationship Id="rId16" Type="http://schemas.openxmlformats.org/officeDocument/2006/relationships/hyperlink" Target="http://www.macmillan.org.uk/Aboutus/Ouresearchandevaluation/Ourresearchpartners/NCIN.aspx" TargetMode="External"/><Relationship Id="rId20" Type="http://schemas.openxmlformats.org/officeDocument/2006/relationships/hyperlink" Target="http://www.macmillan.org.uk/Aboutus/Ouresearchandevaluation/Ourresearchpartners/NCIN.aspx" TargetMode="External"/><Relationship Id="rId1" Type="http://schemas.openxmlformats.org/officeDocument/2006/relationships/hyperlink" Target="http://www.ncin.org.uk/item?rid=2960" TargetMode="External"/><Relationship Id="rId6" Type="http://schemas.openxmlformats.org/officeDocument/2006/relationships/hyperlink" Target="http://www.ncin.org.uk/item?rid=2959" TargetMode="External"/><Relationship Id="rId11" Type="http://schemas.openxmlformats.org/officeDocument/2006/relationships/hyperlink" Target="http://www.ncin.org.uk/item?rid=2976" TargetMode="External"/><Relationship Id="rId5" Type="http://schemas.openxmlformats.org/officeDocument/2006/relationships/hyperlink" Target="http://www.ncin.org.uk/item?rid=2958" TargetMode="External"/><Relationship Id="rId15" Type="http://schemas.openxmlformats.org/officeDocument/2006/relationships/hyperlink" Target="http://www.macmillan.org.uk/Aboutus/Ouresearchandevaluation/Ourresearchpartners/NCIN.aspx" TargetMode="External"/><Relationship Id="rId10" Type="http://schemas.openxmlformats.org/officeDocument/2006/relationships/hyperlink" Target="http://www.ncin.org.uk/item?rid=2975" TargetMode="External"/><Relationship Id="rId19" Type="http://schemas.openxmlformats.org/officeDocument/2006/relationships/hyperlink" Target="http://www.macmillan.org.uk/Aboutus/Ouresearchandevaluation/Ourresearchpartners/NCIN.aspx" TargetMode="External"/><Relationship Id="rId4" Type="http://schemas.openxmlformats.org/officeDocument/2006/relationships/hyperlink" Target="http://www.ncin.org.uk/item?rid=2957" TargetMode="External"/><Relationship Id="rId9" Type="http://schemas.openxmlformats.org/officeDocument/2006/relationships/hyperlink" Target="http://www.ncin.org.uk/item?rid=2962" TargetMode="External"/><Relationship Id="rId14" Type="http://schemas.openxmlformats.org/officeDocument/2006/relationships/hyperlink" Target="http://www.macmillan.org.uk/Aboutus/Ouresearchandevaluation/Ourresearchpartners/NCIN.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hyperlink" Target="http://www.ncin.org.uk/item?rid=2955" TargetMode="External"/><Relationship Id="rId7" Type="http://schemas.openxmlformats.org/officeDocument/2006/relationships/vmlDrawing" Target="../drawings/vmlDrawing2.vml"/><Relationship Id="rId2" Type="http://schemas.openxmlformats.org/officeDocument/2006/relationships/hyperlink" Target="http://www.ncin.org.uk/item?rid=2960" TargetMode="External"/><Relationship Id="rId1" Type="http://schemas.openxmlformats.org/officeDocument/2006/relationships/hyperlink" Target="http://www.ncin.org.uk/item?rid=2977" TargetMode="External"/><Relationship Id="rId6" Type="http://schemas.openxmlformats.org/officeDocument/2006/relationships/drawing" Target="../drawings/drawing3.xml"/><Relationship Id="rId5" Type="http://schemas.openxmlformats.org/officeDocument/2006/relationships/printerSettings" Target="../printerSettings/printerSettings5.bin"/><Relationship Id="rId4" Type="http://schemas.openxmlformats.org/officeDocument/2006/relationships/hyperlink" Target="http://www.ncin.org.uk/item?rid=2954" TargetMode="Externa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hyperlink" Target="http://www.ncin.org.uk/item?rid=2955" TargetMode="External"/><Relationship Id="rId7" Type="http://schemas.openxmlformats.org/officeDocument/2006/relationships/vmlDrawing" Target="../drawings/vmlDrawing3.vml"/><Relationship Id="rId2" Type="http://schemas.openxmlformats.org/officeDocument/2006/relationships/hyperlink" Target="http://www.ncin.org.uk/item?rid=2960" TargetMode="External"/><Relationship Id="rId1" Type="http://schemas.openxmlformats.org/officeDocument/2006/relationships/hyperlink" Target="http://www.ncin.org.uk/item?rid=2977" TargetMode="External"/><Relationship Id="rId6" Type="http://schemas.openxmlformats.org/officeDocument/2006/relationships/drawing" Target="../drawings/drawing4.xml"/><Relationship Id="rId5" Type="http://schemas.openxmlformats.org/officeDocument/2006/relationships/printerSettings" Target="../printerSettings/printerSettings6.bin"/><Relationship Id="rId4" Type="http://schemas.openxmlformats.org/officeDocument/2006/relationships/hyperlink" Target="http://www.ncin.org.uk/item?rid=2954" TargetMode="Externa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hyperlink" Target="http://www.ncin.org.uk/item?rid=2955" TargetMode="External"/><Relationship Id="rId7" Type="http://schemas.openxmlformats.org/officeDocument/2006/relationships/vmlDrawing" Target="../drawings/vmlDrawing4.vml"/><Relationship Id="rId2" Type="http://schemas.openxmlformats.org/officeDocument/2006/relationships/hyperlink" Target="http://www.ncin.org.uk/item?rid=2960" TargetMode="External"/><Relationship Id="rId1" Type="http://schemas.openxmlformats.org/officeDocument/2006/relationships/hyperlink" Target="http://www.ncin.org.uk/item?rid=2977"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http://www.ncin.org.uk/item?rid=2954" TargetMode="Externa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hyperlink" Target="http://www.ncin.org.uk/item?rid=2955" TargetMode="External"/><Relationship Id="rId7" Type="http://schemas.openxmlformats.org/officeDocument/2006/relationships/vmlDrawing" Target="../drawings/vmlDrawing5.vml"/><Relationship Id="rId2" Type="http://schemas.openxmlformats.org/officeDocument/2006/relationships/hyperlink" Target="http://www.ncin.org.uk/item?rid=2960" TargetMode="External"/><Relationship Id="rId1" Type="http://schemas.openxmlformats.org/officeDocument/2006/relationships/hyperlink" Target="http://www.ncin.org.uk/item?rid=2977" TargetMode="External"/><Relationship Id="rId6" Type="http://schemas.openxmlformats.org/officeDocument/2006/relationships/drawing" Target="../drawings/drawing6.xml"/><Relationship Id="rId5" Type="http://schemas.openxmlformats.org/officeDocument/2006/relationships/printerSettings" Target="../printerSettings/printerSettings8.bin"/><Relationship Id="rId4" Type="http://schemas.openxmlformats.org/officeDocument/2006/relationships/hyperlink" Target="http://www.ncin.org.uk/item?rid=29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246"/>
  </sheetPr>
  <dimension ref="A1:M69"/>
  <sheetViews>
    <sheetView showGridLines="0" tabSelected="1" zoomScale="70" zoomScaleNormal="70" workbookViewId="0">
      <selection activeCell="D7" sqref="D7"/>
    </sheetView>
  </sheetViews>
  <sheetFormatPr defaultColWidth="0" defaultRowHeight="12.75" customHeight="1" zeroHeight="1"/>
  <cols>
    <col min="1" max="1" width="3" style="8" customWidth="1"/>
    <col min="2" max="2" width="28.5703125" style="8" customWidth="1"/>
    <col min="3" max="3" width="35.85546875" style="8" customWidth="1"/>
    <col min="4" max="4" width="41.140625" style="17" customWidth="1"/>
    <col min="5" max="5" width="3.5703125" style="8" customWidth="1"/>
    <col min="6" max="6" width="14.28515625" style="8" customWidth="1"/>
    <col min="7" max="7" width="23.140625" style="8" customWidth="1"/>
    <col min="8" max="8" width="3" style="8" customWidth="1"/>
    <col min="9" max="9" width="41.140625" style="17" hidden="1" customWidth="1"/>
    <col min="10" max="10" width="3.42578125" style="8" hidden="1" customWidth="1"/>
    <col min="11" max="11" width="35.85546875" style="8" hidden="1" customWidth="1"/>
    <col min="12" max="12" width="41.140625" style="17" hidden="1" customWidth="1"/>
    <col min="13" max="13" width="9.140625" style="8" hidden="1" customWidth="1"/>
    <col min="14" max="16384" width="9.140625" style="8" hidden="1"/>
  </cols>
  <sheetData>
    <row r="1" spans="1:13" s="5" customFormat="1" ht="15">
      <c r="M1" s="7"/>
    </row>
    <row r="2" spans="1:13" s="2" customFormat="1" ht="15">
      <c r="M2" s="13"/>
    </row>
    <row r="3" spans="1:13" s="2" customFormat="1" ht="23.25">
      <c r="C3" s="158" t="s">
        <v>0</v>
      </c>
      <c r="D3" s="158"/>
      <c r="M3" s="13"/>
    </row>
    <row r="4" spans="1:13" s="2" customFormat="1" ht="23.25">
      <c r="C4" s="142"/>
      <c r="M4" s="13"/>
    </row>
    <row r="5" spans="1:13" s="2" customFormat="1" ht="23.25">
      <c r="C5" s="159" t="s">
        <v>1</v>
      </c>
      <c r="D5" s="159"/>
      <c r="M5" s="13"/>
    </row>
    <row r="6" spans="1:13" s="2" customFormat="1" ht="23.25">
      <c r="C6" s="159" t="s">
        <v>2</v>
      </c>
      <c r="D6" s="159"/>
      <c r="M6" s="13"/>
    </row>
    <row r="7" spans="1:13" s="5" customFormat="1" ht="10.5" customHeight="1">
      <c r="C7" s="20"/>
      <c r="M7" s="7"/>
    </row>
    <row r="8" spans="1:13" s="2" customFormat="1" ht="18">
      <c r="B8" s="143" t="s">
        <v>3</v>
      </c>
      <c r="M8" s="13"/>
    </row>
    <row r="9" spans="1:13" s="5" customFormat="1" ht="11.25" customHeight="1">
      <c r="C9" s="23"/>
      <c r="M9" s="7"/>
    </row>
    <row r="10" spans="1:13" s="126" customFormat="1" ht="27" customHeight="1">
      <c r="A10" s="8"/>
      <c r="D10" s="127"/>
      <c r="H10" s="8"/>
      <c r="I10" s="127"/>
      <c r="L10" s="127"/>
    </row>
    <row r="11" spans="1:13" s="126" customFormat="1" ht="27" customHeight="1">
      <c r="A11" s="8"/>
      <c r="D11" s="127"/>
      <c r="H11" s="8"/>
      <c r="I11" s="127"/>
      <c r="L11" s="127"/>
    </row>
    <row r="12" spans="1:13" s="126" customFormat="1" ht="27" customHeight="1">
      <c r="A12" s="8"/>
      <c r="D12" s="127"/>
      <c r="H12" s="8"/>
      <c r="I12" s="127"/>
      <c r="L12" s="127"/>
    </row>
    <row r="13" spans="1:13" s="126" customFormat="1" ht="27" customHeight="1">
      <c r="A13" s="8"/>
      <c r="D13" s="127"/>
      <c r="H13" s="8"/>
      <c r="I13" s="127"/>
      <c r="L13" s="127"/>
    </row>
    <row r="14" spans="1:13" s="126" customFormat="1" ht="27" customHeight="1">
      <c r="A14" s="8"/>
      <c r="D14" s="127"/>
      <c r="H14" s="8"/>
      <c r="I14" s="127"/>
      <c r="L14" s="127"/>
    </row>
    <row r="15" spans="1:13" s="126" customFormat="1" ht="27" customHeight="1">
      <c r="A15" s="8"/>
      <c r="D15" s="127"/>
      <c r="H15" s="8"/>
      <c r="I15" s="127"/>
      <c r="L15" s="127"/>
    </row>
    <row r="16" spans="1:13" s="126" customFormat="1" ht="27" customHeight="1">
      <c r="A16" s="8"/>
      <c r="D16" s="127"/>
      <c r="H16" s="8"/>
      <c r="I16" s="127"/>
      <c r="L16" s="127"/>
    </row>
    <row r="17" spans="1:12" s="126" customFormat="1" ht="27" customHeight="1">
      <c r="A17" s="8"/>
      <c r="D17" s="127"/>
      <c r="H17" s="8"/>
      <c r="I17" s="127"/>
      <c r="L17" s="127"/>
    </row>
    <row r="18" spans="1:12" s="126" customFormat="1" ht="27" customHeight="1">
      <c r="A18" s="8"/>
      <c r="D18" s="127"/>
      <c r="H18" s="8"/>
      <c r="I18" s="127"/>
      <c r="L18" s="127"/>
    </row>
    <row r="19" spans="1:12" s="126" customFormat="1" ht="27" customHeight="1">
      <c r="A19" s="8"/>
      <c r="D19" s="127"/>
      <c r="H19" s="8"/>
      <c r="I19" s="127"/>
      <c r="L19" s="127"/>
    </row>
    <row r="20" spans="1:12" s="126" customFormat="1" ht="27" customHeight="1">
      <c r="A20" s="8"/>
      <c r="D20" s="127"/>
      <c r="H20" s="8"/>
      <c r="I20" s="127"/>
      <c r="L20" s="127"/>
    </row>
    <row r="21" spans="1:12" s="126" customFormat="1" ht="27" customHeight="1">
      <c r="A21" s="8"/>
      <c r="D21" s="127"/>
      <c r="H21" s="8"/>
      <c r="I21" s="127"/>
      <c r="L21" s="127"/>
    </row>
    <row r="22" spans="1:12" s="126" customFormat="1" ht="27" customHeight="1">
      <c r="A22" s="8"/>
      <c r="D22" s="127"/>
      <c r="H22" s="8"/>
      <c r="I22" s="127"/>
      <c r="L22" s="127"/>
    </row>
    <row r="23" spans="1:12" s="126" customFormat="1" ht="57" customHeight="1">
      <c r="A23" s="8"/>
      <c r="D23" s="127"/>
      <c r="H23" s="8"/>
      <c r="I23" s="127"/>
      <c r="L23" s="127"/>
    </row>
    <row r="24" spans="1:12" s="126" customFormat="1" ht="65.25" customHeight="1">
      <c r="A24" s="8"/>
      <c r="D24" s="127"/>
      <c r="H24" s="8"/>
      <c r="I24" s="127"/>
      <c r="L24" s="127"/>
    </row>
    <row r="25" spans="1:12"/>
    <row r="26" spans="1:12" s="126" customFormat="1" ht="13.5" customHeight="1">
      <c r="A26" s="8"/>
      <c r="D26" s="127"/>
      <c r="H26" s="8"/>
      <c r="I26" s="127"/>
      <c r="L26" s="127"/>
    </row>
    <row r="27" spans="1:12" s="126" customFormat="1" ht="13.5" customHeight="1">
      <c r="A27" s="8"/>
      <c r="D27" s="127"/>
      <c r="H27" s="8"/>
      <c r="I27" s="127"/>
      <c r="L27" s="127"/>
    </row>
    <row r="28" spans="1:12" s="126" customFormat="1" ht="13.5" customHeight="1">
      <c r="A28" s="8"/>
      <c r="D28" s="127"/>
      <c r="H28" s="8"/>
      <c r="I28" s="127"/>
      <c r="L28" s="127"/>
    </row>
    <row r="29" spans="1:12" s="126" customFormat="1" ht="13.5" customHeight="1">
      <c r="A29" s="8"/>
      <c r="D29" s="127"/>
      <c r="H29" s="8"/>
      <c r="I29" s="127"/>
      <c r="L29" s="127"/>
    </row>
    <row r="30" spans="1:12" s="126" customFormat="1" ht="13.5" customHeight="1">
      <c r="A30" s="8"/>
      <c r="D30" s="127"/>
      <c r="H30" s="8"/>
      <c r="I30" s="127"/>
      <c r="L30" s="127"/>
    </row>
    <row r="31" spans="1:12" s="126" customFormat="1" ht="13.5" customHeight="1">
      <c r="A31" s="8"/>
      <c r="D31" s="127"/>
      <c r="H31" s="8"/>
      <c r="I31" s="127"/>
      <c r="L31" s="127"/>
    </row>
    <row r="32" spans="1:12" s="126" customFormat="1" ht="13.5" customHeight="1">
      <c r="A32" s="8"/>
      <c r="D32" s="127"/>
      <c r="H32" s="8"/>
      <c r="I32" s="127"/>
      <c r="L32" s="127"/>
    </row>
    <row r="33" spans="1:12" s="126" customFormat="1" ht="13.5" customHeight="1">
      <c r="A33" s="8"/>
      <c r="D33" s="127"/>
      <c r="H33" s="8"/>
      <c r="I33" s="127"/>
      <c r="L33" s="127"/>
    </row>
    <row r="34" spans="1:12" s="126" customFormat="1" ht="13.5" customHeight="1">
      <c r="A34" s="8"/>
      <c r="D34" s="127"/>
      <c r="H34" s="8"/>
      <c r="I34" s="127"/>
      <c r="L34" s="127"/>
    </row>
    <row r="35" spans="1:12" s="126" customFormat="1" ht="13.5" customHeight="1">
      <c r="A35" s="8"/>
      <c r="D35" s="127"/>
      <c r="H35" s="8"/>
      <c r="I35" s="127"/>
      <c r="L35" s="127"/>
    </row>
    <row r="36" spans="1:12" s="126" customFormat="1" ht="13.5" customHeight="1">
      <c r="A36" s="8"/>
      <c r="D36" s="127"/>
      <c r="H36" s="8"/>
      <c r="I36" s="127"/>
      <c r="L36" s="127"/>
    </row>
    <row r="37" spans="1:12" s="126" customFormat="1">
      <c r="A37" s="8"/>
      <c r="D37" s="127"/>
      <c r="H37" s="8"/>
      <c r="I37" s="127"/>
      <c r="L37" s="127"/>
    </row>
    <row r="38" spans="1:12" s="126" customFormat="1">
      <c r="A38" s="8"/>
      <c r="D38" s="127"/>
      <c r="H38" s="8"/>
      <c r="I38" s="127"/>
      <c r="L38" s="127"/>
    </row>
    <row r="39" spans="1:12" s="126" customFormat="1">
      <c r="A39" s="8"/>
      <c r="D39" s="127"/>
      <c r="H39" s="8"/>
      <c r="I39" s="127"/>
      <c r="L39" s="127"/>
    </row>
    <row r="40" spans="1:12" s="126" customFormat="1">
      <c r="A40" s="8"/>
      <c r="D40" s="127"/>
      <c r="H40" s="8"/>
      <c r="I40" s="127"/>
      <c r="L40" s="127"/>
    </row>
    <row r="41" spans="1:12" s="126" customFormat="1">
      <c r="A41" s="8"/>
      <c r="D41" s="127"/>
      <c r="H41" s="8"/>
      <c r="I41" s="127"/>
      <c r="L41" s="127"/>
    </row>
    <row r="42" spans="1:12" s="126" customFormat="1">
      <c r="A42" s="8"/>
      <c r="D42" s="127"/>
      <c r="H42" s="8"/>
      <c r="I42" s="127"/>
      <c r="L42" s="127"/>
    </row>
    <row r="43" spans="1:12" s="126" customFormat="1" ht="15">
      <c r="A43" s="8"/>
      <c r="B43" s="144" t="s">
        <v>4</v>
      </c>
      <c r="D43" s="127"/>
      <c r="H43" s="8"/>
      <c r="I43" s="127"/>
      <c r="L43" s="127"/>
    </row>
    <row r="44" spans="1:12" s="126" customFormat="1" ht="15.75">
      <c r="A44" s="8"/>
      <c r="B44" s="145" t="s">
        <v>5</v>
      </c>
      <c r="D44" s="127"/>
      <c r="H44" s="8"/>
      <c r="I44" s="127"/>
      <c r="L44" s="127"/>
    </row>
    <row r="45" spans="1:12" s="126" customFormat="1" ht="15.75">
      <c r="A45" s="8"/>
      <c r="B45" s="145" t="s">
        <v>6</v>
      </c>
      <c r="D45" s="127"/>
      <c r="H45" s="8"/>
      <c r="I45" s="127"/>
      <c r="L45" s="127"/>
    </row>
    <row r="46" spans="1:12" s="126" customFormat="1" ht="15.75">
      <c r="A46" s="8"/>
      <c r="B46" s="145" t="s">
        <v>7</v>
      </c>
      <c r="D46" s="127"/>
      <c r="H46" s="8"/>
      <c r="I46" s="127"/>
      <c r="L46" s="127"/>
    </row>
    <row r="47" spans="1:12" s="126" customFormat="1" ht="15.75">
      <c r="A47" s="8"/>
      <c r="B47" s="145" t="s">
        <v>8</v>
      </c>
      <c r="D47" s="127"/>
      <c r="H47" s="8"/>
      <c r="I47" s="127"/>
      <c r="L47" s="127"/>
    </row>
    <row r="48" spans="1:12" s="126" customFormat="1" ht="15.75">
      <c r="A48" s="8"/>
      <c r="B48" s="145" t="s">
        <v>9</v>
      </c>
      <c r="D48" s="127"/>
      <c r="H48" s="8"/>
      <c r="I48" s="127"/>
      <c r="L48" s="127"/>
    </row>
    <row r="49" spans="1:12" s="126" customFormat="1" ht="15.75">
      <c r="A49" s="8"/>
      <c r="B49" s="146" t="s">
        <v>10</v>
      </c>
      <c r="D49" s="127"/>
      <c r="H49" s="8"/>
      <c r="I49" s="127"/>
      <c r="L49" s="127"/>
    </row>
    <row r="50" spans="1:12" s="126" customFormat="1">
      <c r="A50" s="8"/>
      <c r="D50" s="127"/>
      <c r="H50" s="8"/>
      <c r="I50" s="127"/>
      <c r="L50" s="127"/>
    </row>
    <row r="51" spans="1:12" s="126" customFormat="1" ht="14.25">
      <c r="A51" s="8"/>
      <c r="B51" s="2" t="s">
        <v>11</v>
      </c>
      <c r="D51" s="127"/>
      <c r="H51" s="8"/>
      <c r="I51" s="127"/>
      <c r="L51" s="127"/>
    </row>
    <row r="52" spans="1:12" s="126" customFormat="1" ht="15">
      <c r="A52" s="8"/>
      <c r="B52" t="s">
        <v>12</v>
      </c>
      <c r="D52" s="127"/>
      <c r="H52" s="8"/>
      <c r="I52" s="127"/>
      <c r="L52" s="127"/>
    </row>
    <row r="53" spans="1:12" s="126" customFormat="1">
      <c r="A53" s="8"/>
      <c r="D53" s="127"/>
      <c r="H53" s="8"/>
      <c r="I53" s="127"/>
      <c r="L53" s="127"/>
    </row>
    <row r="54" spans="1:12"/>
    <row r="55" spans="1:12" hidden="1"/>
    <row r="57" spans="1:12" hidden="1"/>
    <row r="58" spans="1:12" hidden="1"/>
    <row r="59" spans="1:12" hidden="1"/>
    <row r="60" spans="1:12" hidden="1"/>
    <row r="61" spans="1:12" hidden="1"/>
    <row r="62" spans="1:12" hidden="1"/>
    <row r="63" spans="1:12" hidden="1"/>
    <row r="64" spans="1:12" hidden="1"/>
    <row r="65" spans="4:12" hidden="1"/>
    <row r="66" spans="4:12" hidden="1"/>
    <row r="67" spans="4:12" hidden="1">
      <c r="D67" s="8"/>
      <c r="I67" s="8"/>
      <c r="L67" s="8"/>
    </row>
    <row r="68" spans="4:12" hidden="1">
      <c r="D68" s="8"/>
      <c r="I68" s="8"/>
      <c r="L68" s="8"/>
    </row>
    <row r="69" spans="4:12" hidden="1">
      <c r="D69" s="8"/>
      <c r="I69" s="8"/>
      <c r="L69" s="8"/>
    </row>
  </sheetData>
  <mergeCells count="3">
    <mergeCell ref="C3:D3"/>
    <mergeCell ref="C5:D5"/>
    <mergeCell ref="C6:D6"/>
  </mergeCells>
  <hyperlinks>
    <hyperlink ref="B44" r:id="rId1" xr:uid="{00000000-0004-0000-0000-000000000000}"/>
    <hyperlink ref="B46" r:id="rId2" xr:uid="{00000000-0004-0000-0000-000001000000}"/>
    <hyperlink ref="B47" r:id="rId3" xr:uid="{00000000-0004-0000-0000-000002000000}"/>
    <hyperlink ref="B48" r:id="rId4" xr:uid="{00000000-0004-0000-0000-000003000000}"/>
    <hyperlink ref="B4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1"/>
  </sheetPr>
  <dimension ref="A1:AA5577"/>
  <sheetViews>
    <sheetView topLeftCell="H1" zoomScale="80" zoomScaleNormal="80" workbookViewId="0">
      <selection activeCell="X1" sqref="V1:X1048576"/>
    </sheetView>
  </sheetViews>
  <sheetFormatPr defaultRowHeight="15"/>
  <cols>
    <col min="1" max="1" width="74.140625" style="42" customWidth="1"/>
    <col min="2" max="2" width="9.140625" style="42"/>
    <col min="3" max="3" width="24.7109375" style="42" customWidth="1"/>
    <col min="4" max="4" width="30" style="47" customWidth="1"/>
    <col min="5" max="10" width="9.5703125" style="42" bestFit="1" customWidth="1"/>
    <col min="11" max="11" width="10.5703125" style="42" bestFit="1" customWidth="1"/>
    <col min="12" max="16384" width="9.140625" style="42"/>
  </cols>
  <sheetData>
    <row r="1" spans="1:22">
      <c r="A1" s="42">
        <v>1</v>
      </c>
      <c r="B1" s="42">
        <v>2</v>
      </c>
      <c r="C1" s="42">
        <v>3</v>
      </c>
      <c r="D1" s="42">
        <v>4</v>
      </c>
      <c r="E1" s="42">
        <v>5</v>
      </c>
      <c r="F1" s="42">
        <v>6</v>
      </c>
      <c r="G1" s="42">
        <v>7</v>
      </c>
      <c r="H1" s="42">
        <v>8</v>
      </c>
      <c r="I1" s="42">
        <v>9</v>
      </c>
      <c r="J1" s="42">
        <v>10</v>
      </c>
      <c r="K1" s="42">
        <v>11</v>
      </c>
      <c r="L1" s="42">
        <v>12</v>
      </c>
      <c r="M1" s="42">
        <v>13</v>
      </c>
      <c r="N1" s="42">
        <v>14</v>
      </c>
      <c r="O1" s="42">
        <v>15</v>
      </c>
      <c r="P1" s="42">
        <v>16</v>
      </c>
      <c r="Q1" s="42">
        <v>17</v>
      </c>
      <c r="R1" s="42">
        <v>18</v>
      </c>
      <c r="S1" s="42">
        <v>19</v>
      </c>
      <c r="T1" s="42">
        <v>20</v>
      </c>
      <c r="U1" s="42">
        <v>21</v>
      </c>
    </row>
    <row r="3" spans="1:22">
      <c r="O3" s="174" t="s">
        <v>455</v>
      </c>
      <c r="P3" s="174"/>
      <c r="Q3" s="174"/>
      <c r="R3" s="174"/>
      <c r="S3" s="174"/>
      <c r="T3" s="174"/>
      <c r="U3" s="174"/>
    </row>
    <row r="4" spans="1:22">
      <c r="A4" s="43" t="s">
        <v>456</v>
      </c>
      <c r="B4" s="43" t="s">
        <v>212</v>
      </c>
      <c r="C4" s="43" t="s">
        <v>457</v>
      </c>
      <c r="D4" s="48" t="s">
        <v>458</v>
      </c>
      <c r="E4" s="44">
        <v>1</v>
      </c>
      <c r="F4" s="44" t="s">
        <v>459</v>
      </c>
      <c r="G4" s="44" t="s">
        <v>460</v>
      </c>
      <c r="H4" s="44" t="s">
        <v>461</v>
      </c>
      <c r="I4" s="44" t="s">
        <v>462</v>
      </c>
      <c r="J4" s="44" t="s">
        <v>463</v>
      </c>
      <c r="K4" s="44">
        <v>20</v>
      </c>
      <c r="L4" s="44" t="s">
        <v>464</v>
      </c>
      <c r="M4" s="44" t="s">
        <v>465</v>
      </c>
      <c r="N4" s="44" t="s">
        <v>466</v>
      </c>
      <c r="O4" s="44" t="s">
        <v>467</v>
      </c>
      <c r="P4" s="44" t="s">
        <v>459</v>
      </c>
      <c r="Q4" s="44" t="s">
        <v>460</v>
      </c>
      <c r="R4" s="44" t="s">
        <v>461</v>
      </c>
      <c r="S4" s="44" t="s">
        <v>462</v>
      </c>
      <c r="T4" s="44" t="s">
        <v>463</v>
      </c>
      <c r="U4" s="44">
        <v>20</v>
      </c>
    </row>
    <row r="5" spans="1:22">
      <c r="A5" s="49" t="s">
        <v>468</v>
      </c>
      <c r="B5" s="49" t="s">
        <v>230</v>
      </c>
      <c r="C5" s="49" t="s">
        <v>223</v>
      </c>
      <c r="D5" s="49" t="s">
        <v>200</v>
      </c>
      <c r="E5" s="50">
        <v>38</v>
      </c>
      <c r="F5" s="50">
        <v>11</v>
      </c>
      <c r="G5" s="50">
        <v>57</v>
      </c>
      <c r="H5" s="50">
        <v>124</v>
      </c>
      <c r="I5" s="50">
        <v>87</v>
      </c>
      <c r="J5" s="50">
        <v>39</v>
      </c>
      <c r="K5" s="50">
        <v>356</v>
      </c>
      <c r="L5" s="42">
        <v>685911</v>
      </c>
      <c r="M5" s="42">
        <v>349251</v>
      </c>
      <c r="N5" s="42">
        <v>336660</v>
      </c>
      <c r="O5" s="54">
        <v>5.5400773569748845</v>
      </c>
      <c r="P5" s="54">
        <v>1.6037066033348351</v>
      </c>
      <c r="Q5" s="54">
        <v>8.3101160354623271</v>
      </c>
      <c r="R5" s="54">
        <v>18.078147164865413</v>
      </c>
      <c r="S5" s="54">
        <v>12.683861317284604</v>
      </c>
      <c r="T5" s="54">
        <v>5.6858688663689598</v>
      </c>
      <c r="U5" s="54">
        <v>51.901777344291027</v>
      </c>
      <c r="V5" s="42" t="s">
        <v>469</v>
      </c>
    </row>
    <row r="6" spans="1:22">
      <c r="A6" s="49" t="s">
        <v>470</v>
      </c>
      <c r="B6" s="49" t="s">
        <v>230</v>
      </c>
      <c r="C6" s="49" t="s">
        <v>223</v>
      </c>
      <c r="D6" s="49" t="s">
        <v>54</v>
      </c>
      <c r="E6" s="50">
        <v>550</v>
      </c>
      <c r="F6" s="50">
        <v>481</v>
      </c>
      <c r="G6" s="50">
        <v>1411</v>
      </c>
      <c r="H6" s="50">
        <v>1763</v>
      </c>
      <c r="I6" s="50">
        <v>1126</v>
      </c>
      <c r="J6" s="50">
        <v>831</v>
      </c>
      <c r="K6" s="50">
        <v>6162</v>
      </c>
      <c r="L6" s="42">
        <v>685911</v>
      </c>
      <c r="M6" s="42">
        <v>349251</v>
      </c>
      <c r="N6" s="42">
        <v>336660</v>
      </c>
      <c r="O6" s="54">
        <v>157.47986405192827</v>
      </c>
      <c r="P6" s="54">
        <v>137.72329928905</v>
      </c>
      <c r="Q6" s="54">
        <v>404.00743304958326</v>
      </c>
      <c r="R6" s="54">
        <v>504.79454604281739</v>
      </c>
      <c r="S6" s="54">
        <v>322.40423076812954</v>
      </c>
      <c r="T6" s="54">
        <v>237.93775823118617</v>
      </c>
      <c r="U6" s="54">
        <v>1764.3471314326944</v>
      </c>
      <c r="V6" s="42" t="s">
        <v>469</v>
      </c>
    </row>
    <row r="7" spans="1:22">
      <c r="A7" s="49" t="s">
        <v>471</v>
      </c>
      <c r="B7" s="49" t="s">
        <v>230</v>
      </c>
      <c r="C7" s="49" t="s">
        <v>223</v>
      </c>
      <c r="D7" s="49" t="s">
        <v>69</v>
      </c>
      <c r="E7" s="50">
        <v>21</v>
      </c>
      <c r="F7" s="50">
        <v>36</v>
      </c>
      <c r="G7" s="50">
        <v>74</v>
      </c>
      <c r="H7" s="50">
        <v>94</v>
      </c>
      <c r="I7" s="50">
        <v>94</v>
      </c>
      <c r="J7" s="50">
        <v>91</v>
      </c>
      <c r="K7" s="50">
        <v>410</v>
      </c>
      <c r="L7" s="42">
        <v>685911</v>
      </c>
      <c r="M7" s="42">
        <v>349251</v>
      </c>
      <c r="N7" s="42">
        <v>336660</v>
      </c>
      <c r="O7" s="54">
        <v>6.0128675365281703</v>
      </c>
      <c r="P7" s="54">
        <v>10.307772919762577</v>
      </c>
      <c r="Q7" s="54">
        <v>21.188199890623075</v>
      </c>
      <c r="R7" s="54">
        <v>26.914740401602284</v>
      </c>
      <c r="S7" s="54">
        <v>26.914740401602284</v>
      </c>
      <c r="T7" s="54">
        <v>26.055759324955403</v>
      </c>
      <c r="U7" s="54">
        <v>117.39408047507381</v>
      </c>
      <c r="V7" s="42" t="s">
        <v>469</v>
      </c>
    </row>
    <row r="8" spans="1:22">
      <c r="A8" s="49" t="s">
        <v>472</v>
      </c>
      <c r="B8" s="49" t="s">
        <v>230</v>
      </c>
      <c r="C8" s="49" t="s">
        <v>223</v>
      </c>
      <c r="D8" s="49" t="s">
        <v>473</v>
      </c>
      <c r="E8" s="50">
        <v>5</v>
      </c>
      <c r="F8" s="50">
        <v>7</v>
      </c>
      <c r="G8" s="50">
        <v>11</v>
      </c>
      <c r="H8" s="50">
        <v>22</v>
      </c>
      <c r="I8" s="50">
        <v>20</v>
      </c>
      <c r="J8" s="50">
        <v>16</v>
      </c>
      <c r="K8" s="50">
        <v>81</v>
      </c>
      <c r="L8" s="42">
        <v>685911</v>
      </c>
      <c r="M8" s="42">
        <v>349251</v>
      </c>
      <c r="N8" s="42">
        <v>336660</v>
      </c>
      <c r="O8" s="54">
        <v>0.72895754697037962</v>
      </c>
      <c r="P8" s="54">
        <v>1.0205405657585314</v>
      </c>
      <c r="Q8" s="54">
        <v>1.6037066033348351</v>
      </c>
      <c r="R8" s="54">
        <v>3.2074132066696701</v>
      </c>
      <c r="S8" s="54">
        <v>2.9158301878815185</v>
      </c>
      <c r="T8" s="54">
        <v>2.3326641503052148</v>
      </c>
      <c r="U8" s="54">
        <v>11.809112260920148</v>
      </c>
      <c r="V8" s="42" t="s">
        <v>469</v>
      </c>
    </row>
    <row r="9" spans="1:22">
      <c r="A9" s="49" t="s">
        <v>474</v>
      </c>
      <c r="B9" s="49" t="s">
        <v>230</v>
      </c>
      <c r="C9" s="49" t="s">
        <v>223</v>
      </c>
      <c r="D9" s="49" t="s">
        <v>201</v>
      </c>
      <c r="E9" s="50">
        <v>33</v>
      </c>
      <c r="F9" s="50">
        <v>30</v>
      </c>
      <c r="G9" s="50">
        <v>65</v>
      </c>
      <c r="H9" s="50">
        <v>54</v>
      </c>
      <c r="I9" s="50">
        <v>33</v>
      </c>
      <c r="J9" s="50">
        <v>13</v>
      </c>
      <c r="K9" s="50">
        <v>228</v>
      </c>
      <c r="L9" s="42">
        <v>685911</v>
      </c>
      <c r="M9" s="42">
        <v>349251</v>
      </c>
      <c r="N9" s="42">
        <v>336660</v>
      </c>
      <c r="O9" s="54">
        <v>4.8111198100045049</v>
      </c>
      <c r="P9" s="54">
        <v>4.3737452818222771</v>
      </c>
      <c r="Q9" s="54">
        <v>9.4764481106149336</v>
      </c>
      <c r="R9" s="54">
        <v>7.8727415072800992</v>
      </c>
      <c r="S9" s="54">
        <v>4.8111198100045049</v>
      </c>
      <c r="T9" s="54">
        <v>1.8952896221229869</v>
      </c>
      <c r="U9" s="54">
        <v>33.240464141849309</v>
      </c>
      <c r="V9" s="42" t="s">
        <v>469</v>
      </c>
    </row>
    <row r="10" spans="1:22">
      <c r="A10" s="49" t="s">
        <v>475</v>
      </c>
      <c r="B10" s="49" t="s">
        <v>230</v>
      </c>
      <c r="C10" s="49" t="s">
        <v>223</v>
      </c>
      <c r="D10" s="49" t="s">
        <v>151</v>
      </c>
      <c r="E10" s="50">
        <v>4</v>
      </c>
      <c r="F10" s="50">
        <v>2</v>
      </c>
      <c r="G10" s="50">
        <v>8</v>
      </c>
      <c r="H10" s="50">
        <v>5</v>
      </c>
      <c r="I10" s="50">
        <v>6</v>
      </c>
      <c r="J10" s="50">
        <v>5</v>
      </c>
      <c r="K10" s="50">
        <v>30</v>
      </c>
      <c r="L10" s="42">
        <v>685911</v>
      </c>
      <c r="M10" s="42">
        <v>349251</v>
      </c>
      <c r="N10" s="42">
        <v>336660</v>
      </c>
      <c r="O10" s="54">
        <v>0.5831660375763037</v>
      </c>
      <c r="P10" s="54">
        <v>0.29158301878815185</v>
      </c>
      <c r="Q10" s="54">
        <v>1.1663320751526074</v>
      </c>
      <c r="R10" s="54">
        <v>0.72895754697037962</v>
      </c>
      <c r="S10" s="54">
        <v>0.87474905636445544</v>
      </c>
      <c r="T10" s="54">
        <v>0.72895754697037962</v>
      </c>
      <c r="U10" s="54">
        <v>4.3737452818222771</v>
      </c>
      <c r="V10" s="42" t="s">
        <v>469</v>
      </c>
    </row>
    <row r="11" spans="1:22">
      <c r="A11" s="49" t="s">
        <v>476</v>
      </c>
      <c r="B11" s="49" t="s">
        <v>230</v>
      </c>
      <c r="C11" s="49" t="s">
        <v>223</v>
      </c>
      <c r="D11" s="49" t="s">
        <v>95</v>
      </c>
      <c r="E11" s="50">
        <v>9</v>
      </c>
      <c r="F11" s="50">
        <v>11</v>
      </c>
      <c r="G11" s="50">
        <v>29</v>
      </c>
      <c r="H11" s="50">
        <v>41</v>
      </c>
      <c r="I11" s="50">
        <v>14</v>
      </c>
      <c r="J11" s="50">
        <v>7</v>
      </c>
      <c r="K11" s="50">
        <v>111</v>
      </c>
      <c r="L11" s="42">
        <v>685911</v>
      </c>
      <c r="M11" s="42">
        <v>349251</v>
      </c>
      <c r="N11" s="42">
        <v>336660</v>
      </c>
      <c r="O11" s="54">
        <v>1.3121235845466832</v>
      </c>
      <c r="P11" s="54">
        <v>1.6037066033348351</v>
      </c>
      <c r="Q11" s="54">
        <v>4.2279537724282008</v>
      </c>
      <c r="R11" s="54">
        <v>5.9774518851571123</v>
      </c>
      <c r="S11" s="54">
        <v>2.0410811315170627</v>
      </c>
      <c r="T11" s="54">
        <v>1.0205405657585314</v>
      </c>
      <c r="U11" s="54">
        <v>16.182857542742425</v>
      </c>
      <c r="V11" s="42" t="s">
        <v>469</v>
      </c>
    </row>
    <row r="12" spans="1:22">
      <c r="A12" s="49" t="s">
        <v>477</v>
      </c>
      <c r="B12" s="49" t="s">
        <v>230</v>
      </c>
      <c r="C12" s="49" t="s">
        <v>223</v>
      </c>
      <c r="D12" s="49" t="s">
        <v>154</v>
      </c>
      <c r="E12" s="50">
        <v>5</v>
      </c>
      <c r="F12" s="50">
        <v>4</v>
      </c>
      <c r="G12" s="50">
        <v>5</v>
      </c>
      <c r="H12" s="50">
        <v>6</v>
      </c>
      <c r="I12" s="50">
        <v>2</v>
      </c>
      <c r="J12" s="50">
        <v>2</v>
      </c>
      <c r="K12" s="50">
        <v>24</v>
      </c>
      <c r="L12" s="42">
        <v>685911</v>
      </c>
      <c r="M12" s="42">
        <v>349251</v>
      </c>
      <c r="N12" s="42">
        <v>336660</v>
      </c>
      <c r="O12" s="54">
        <v>0.72895754697037962</v>
      </c>
      <c r="P12" s="54">
        <v>0.5831660375763037</v>
      </c>
      <c r="Q12" s="54">
        <v>0.72895754697037962</v>
      </c>
      <c r="R12" s="54">
        <v>0.87474905636445544</v>
      </c>
      <c r="S12" s="54">
        <v>0.29158301878815185</v>
      </c>
      <c r="T12" s="54">
        <v>0.29158301878815185</v>
      </c>
      <c r="U12" s="54">
        <v>3.4989962254578217</v>
      </c>
      <c r="V12" s="42" t="s">
        <v>469</v>
      </c>
    </row>
    <row r="13" spans="1:22">
      <c r="A13" s="49" t="s">
        <v>478</v>
      </c>
      <c r="B13" s="49" t="s">
        <v>230</v>
      </c>
      <c r="C13" s="49" t="s">
        <v>223</v>
      </c>
      <c r="D13" s="49" t="s">
        <v>155</v>
      </c>
      <c r="E13" s="50">
        <v>124</v>
      </c>
      <c r="F13" s="50">
        <v>50</v>
      </c>
      <c r="G13" s="50">
        <v>69</v>
      </c>
      <c r="H13" s="50">
        <v>80</v>
      </c>
      <c r="I13" s="50">
        <v>28</v>
      </c>
      <c r="J13" s="50">
        <v>19</v>
      </c>
      <c r="K13" s="50">
        <v>370</v>
      </c>
      <c r="L13" s="42">
        <v>685911</v>
      </c>
      <c r="M13" s="42">
        <v>349251</v>
      </c>
      <c r="N13" s="42">
        <v>336660</v>
      </c>
      <c r="O13" s="54">
        <v>18.078147164865413</v>
      </c>
      <c r="P13" s="54">
        <v>7.2895754697037951</v>
      </c>
      <c r="Q13" s="54">
        <v>10.059614148191239</v>
      </c>
      <c r="R13" s="54">
        <v>11.663320751526074</v>
      </c>
      <c r="S13" s="54">
        <v>4.0821622630341254</v>
      </c>
      <c r="T13" s="54">
        <v>2.7700386784874422</v>
      </c>
      <c r="U13" s="54">
        <v>53.94285847580808</v>
      </c>
      <c r="V13" s="42" t="s">
        <v>469</v>
      </c>
    </row>
    <row r="14" spans="1:22">
      <c r="A14" s="49" t="s">
        <v>479</v>
      </c>
      <c r="B14" s="49" t="s">
        <v>230</v>
      </c>
      <c r="C14" s="49" t="s">
        <v>223</v>
      </c>
      <c r="D14" s="49" t="s">
        <v>99</v>
      </c>
      <c r="E14" s="50">
        <v>80</v>
      </c>
      <c r="F14" s="50">
        <v>68</v>
      </c>
      <c r="G14" s="50">
        <v>167</v>
      </c>
      <c r="H14" s="50">
        <v>235</v>
      </c>
      <c r="I14" s="50">
        <v>80</v>
      </c>
      <c r="J14" s="50">
        <v>82</v>
      </c>
      <c r="K14" s="50">
        <v>712</v>
      </c>
      <c r="L14" s="42">
        <v>685911</v>
      </c>
      <c r="M14" s="42">
        <v>349251</v>
      </c>
      <c r="N14" s="42">
        <v>336660</v>
      </c>
      <c r="O14" s="54">
        <v>11.663320751526074</v>
      </c>
      <c r="P14" s="54">
        <v>9.9138226387971606</v>
      </c>
      <c r="Q14" s="54">
        <v>24.347182068810675</v>
      </c>
      <c r="R14" s="54">
        <v>34.261004707607839</v>
      </c>
      <c r="S14" s="54">
        <v>11.663320751526074</v>
      </c>
      <c r="T14" s="54">
        <v>11.954903770314225</v>
      </c>
      <c r="U14" s="54">
        <v>103.80355468858205</v>
      </c>
      <c r="V14" s="42" t="s">
        <v>469</v>
      </c>
    </row>
    <row r="15" spans="1:22">
      <c r="A15" s="49" t="s">
        <v>480</v>
      </c>
      <c r="B15" s="49" t="s">
        <v>230</v>
      </c>
      <c r="C15" s="49" t="s">
        <v>223</v>
      </c>
      <c r="D15" s="49" t="s">
        <v>481</v>
      </c>
      <c r="E15" s="50">
        <v>15</v>
      </c>
      <c r="F15" s="50">
        <v>6</v>
      </c>
      <c r="G15" s="50">
        <v>30</v>
      </c>
      <c r="H15" s="50">
        <v>19</v>
      </c>
      <c r="I15" s="50">
        <v>4</v>
      </c>
      <c r="J15" s="50">
        <v>6</v>
      </c>
      <c r="K15" s="50">
        <v>80</v>
      </c>
      <c r="L15" s="42">
        <v>685911</v>
      </c>
      <c r="M15" s="42">
        <v>349251</v>
      </c>
      <c r="N15" s="42">
        <v>336660</v>
      </c>
      <c r="O15" s="54">
        <v>2.1868726409111385</v>
      </c>
      <c r="P15" s="54">
        <v>0.87474905636445544</v>
      </c>
      <c r="Q15" s="54">
        <v>4.3737452818222771</v>
      </c>
      <c r="R15" s="54">
        <v>2.7700386784874422</v>
      </c>
      <c r="S15" s="54">
        <v>0.5831660375763037</v>
      </c>
      <c r="T15" s="54">
        <v>0.87474905636445544</v>
      </c>
      <c r="U15" s="54">
        <v>11.663320751526074</v>
      </c>
      <c r="V15" s="42" t="s">
        <v>469</v>
      </c>
    </row>
    <row r="16" spans="1:22">
      <c r="A16" s="49" t="s">
        <v>482</v>
      </c>
      <c r="B16" s="49" t="s">
        <v>230</v>
      </c>
      <c r="C16" s="49" t="s">
        <v>223</v>
      </c>
      <c r="D16" s="49" t="s">
        <v>483</v>
      </c>
      <c r="E16" s="50">
        <v>53</v>
      </c>
      <c r="F16" s="50">
        <v>38</v>
      </c>
      <c r="G16" s="50">
        <v>119</v>
      </c>
      <c r="H16" s="50">
        <v>111</v>
      </c>
      <c r="I16" s="50">
        <v>61</v>
      </c>
      <c r="J16" s="50">
        <v>37</v>
      </c>
      <c r="K16" s="50">
        <v>419</v>
      </c>
      <c r="L16" s="42">
        <v>685911</v>
      </c>
      <c r="M16" s="42">
        <v>349251</v>
      </c>
      <c r="N16" s="42">
        <v>336660</v>
      </c>
      <c r="O16" s="54">
        <v>7.726949997886023</v>
      </c>
      <c r="P16" s="54">
        <v>5.5400773569748845</v>
      </c>
      <c r="Q16" s="54">
        <v>17.349189617895036</v>
      </c>
      <c r="R16" s="54">
        <v>16.182857542742425</v>
      </c>
      <c r="S16" s="54">
        <v>8.8932820730386304</v>
      </c>
      <c r="T16" s="54">
        <v>5.3942858475808082</v>
      </c>
      <c r="U16" s="54">
        <v>61.086642436117806</v>
      </c>
      <c r="V16" s="42" t="s">
        <v>469</v>
      </c>
    </row>
    <row r="17" spans="1:22">
      <c r="A17" s="49" t="s">
        <v>484</v>
      </c>
      <c r="B17" s="49" t="s">
        <v>230</v>
      </c>
      <c r="C17" s="49" t="s">
        <v>223</v>
      </c>
      <c r="D17" s="49" t="s">
        <v>128</v>
      </c>
      <c r="E17" s="50">
        <v>26</v>
      </c>
      <c r="F17" s="50">
        <v>12</v>
      </c>
      <c r="G17" s="50">
        <v>26</v>
      </c>
      <c r="H17" s="50">
        <v>23</v>
      </c>
      <c r="I17" s="50">
        <v>7</v>
      </c>
      <c r="J17" s="50">
        <v>5</v>
      </c>
      <c r="K17" s="50">
        <v>99</v>
      </c>
      <c r="L17" s="42">
        <v>685911</v>
      </c>
      <c r="M17" s="42">
        <v>349251</v>
      </c>
      <c r="N17" s="42">
        <v>336660</v>
      </c>
      <c r="O17" s="54">
        <v>3.7905792442459738</v>
      </c>
      <c r="P17" s="54">
        <v>1.7494981127289109</v>
      </c>
      <c r="Q17" s="54">
        <v>3.7905792442459738</v>
      </c>
      <c r="R17" s="54">
        <v>3.3532047160637459</v>
      </c>
      <c r="S17" s="54">
        <v>1.0205405657585314</v>
      </c>
      <c r="T17" s="54">
        <v>0.72895754697037962</v>
      </c>
      <c r="U17" s="54">
        <v>14.433359430013516</v>
      </c>
      <c r="V17" s="42" t="s">
        <v>469</v>
      </c>
    </row>
    <row r="18" spans="1:22">
      <c r="A18" s="49" t="s">
        <v>485</v>
      </c>
      <c r="B18" s="49" t="s">
        <v>230</v>
      </c>
      <c r="C18" s="49" t="s">
        <v>223</v>
      </c>
      <c r="D18" s="49" t="s">
        <v>132</v>
      </c>
      <c r="E18" s="50">
        <v>70</v>
      </c>
      <c r="F18" s="50">
        <v>59</v>
      </c>
      <c r="G18" s="50">
        <v>110</v>
      </c>
      <c r="H18" s="50">
        <v>113</v>
      </c>
      <c r="I18" s="50">
        <v>85</v>
      </c>
      <c r="J18" s="50">
        <v>52</v>
      </c>
      <c r="K18" s="50">
        <v>489</v>
      </c>
      <c r="L18" s="42">
        <v>685911</v>
      </c>
      <c r="M18" s="42">
        <v>349251</v>
      </c>
      <c r="N18" s="42">
        <v>336660</v>
      </c>
      <c r="O18" s="54">
        <v>20.042891788427234</v>
      </c>
      <c r="P18" s="54">
        <v>16.893294507388671</v>
      </c>
      <c r="Q18" s="54">
        <v>31.495972810385652</v>
      </c>
      <c r="R18" s="54">
        <v>32.354953887032536</v>
      </c>
      <c r="S18" s="54">
        <v>24.337797171661641</v>
      </c>
      <c r="T18" s="54">
        <v>14.889005328545945</v>
      </c>
      <c r="U18" s="54">
        <v>140.01391549344169</v>
      </c>
      <c r="V18" s="42" t="s">
        <v>469</v>
      </c>
    </row>
    <row r="19" spans="1:22">
      <c r="A19" s="49" t="s">
        <v>486</v>
      </c>
      <c r="B19" s="49" t="s">
        <v>230</v>
      </c>
      <c r="C19" s="49" t="s">
        <v>223</v>
      </c>
      <c r="D19" s="49" t="s">
        <v>161</v>
      </c>
      <c r="E19" s="50">
        <v>25</v>
      </c>
      <c r="F19" s="50">
        <v>6</v>
      </c>
      <c r="G19" s="50">
        <v>7</v>
      </c>
      <c r="H19" s="50">
        <v>11</v>
      </c>
      <c r="I19" s="50">
        <v>4</v>
      </c>
      <c r="J19" s="50">
        <v>3</v>
      </c>
      <c r="K19" s="50">
        <v>56</v>
      </c>
      <c r="L19" s="42">
        <v>685911</v>
      </c>
      <c r="M19" s="42">
        <v>349251</v>
      </c>
      <c r="N19" s="42">
        <v>336660</v>
      </c>
      <c r="O19" s="54">
        <v>3.6447877348518976</v>
      </c>
      <c r="P19" s="54">
        <v>0.87474905636445544</v>
      </c>
      <c r="Q19" s="54">
        <v>1.0205405657585314</v>
      </c>
      <c r="R19" s="54">
        <v>1.6037066033348351</v>
      </c>
      <c r="S19" s="54">
        <v>0.5831660375763037</v>
      </c>
      <c r="T19" s="54">
        <v>0.43737452818222772</v>
      </c>
      <c r="U19" s="54">
        <v>8.1643245260682509</v>
      </c>
      <c r="V19" s="42" t="s">
        <v>469</v>
      </c>
    </row>
    <row r="20" spans="1:22">
      <c r="A20" s="49" t="s">
        <v>487</v>
      </c>
      <c r="B20" s="49" t="s">
        <v>230</v>
      </c>
      <c r="C20" s="49" t="s">
        <v>223</v>
      </c>
      <c r="D20" s="49" t="s">
        <v>142</v>
      </c>
      <c r="E20" s="50">
        <v>15</v>
      </c>
      <c r="F20" s="50">
        <v>9</v>
      </c>
      <c r="G20" s="50">
        <v>23</v>
      </c>
      <c r="H20" s="50">
        <v>30</v>
      </c>
      <c r="I20" s="50">
        <v>8</v>
      </c>
      <c r="J20" s="50">
        <v>8</v>
      </c>
      <c r="K20" s="50">
        <v>93</v>
      </c>
      <c r="L20" s="42">
        <v>685911</v>
      </c>
      <c r="M20" s="42">
        <v>349251</v>
      </c>
      <c r="N20" s="42">
        <v>336660</v>
      </c>
      <c r="O20" s="54">
        <v>2.1868726409111385</v>
      </c>
      <c r="P20" s="54">
        <v>1.3121235845466832</v>
      </c>
      <c r="Q20" s="54">
        <v>3.3532047160637459</v>
      </c>
      <c r="R20" s="54">
        <v>4.3737452818222771</v>
      </c>
      <c r="S20" s="54">
        <v>1.1663320751526074</v>
      </c>
      <c r="T20" s="54">
        <v>1.1663320751526074</v>
      </c>
      <c r="U20" s="54">
        <v>13.55861037364906</v>
      </c>
      <c r="V20" s="42" t="s">
        <v>469</v>
      </c>
    </row>
    <row r="21" spans="1:22">
      <c r="A21" s="49" t="s">
        <v>488</v>
      </c>
      <c r="B21" s="49" t="s">
        <v>230</v>
      </c>
      <c r="C21" s="49" t="s">
        <v>223</v>
      </c>
      <c r="D21" s="49" t="s">
        <v>146</v>
      </c>
      <c r="E21" s="50">
        <v>100</v>
      </c>
      <c r="F21" s="50">
        <v>74</v>
      </c>
      <c r="G21" s="50">
        <v>229</v>
      </c>
      <c r="H21" s="50">
        <v>279</v>
      </c>
      <c r="I21" s="50">
        <v>172</v>
      </c>
      <c r="J21" s="50">
        <v>92</v>
      </c>
      <c r="K21" s="50">
        <v>946</v>
      </c>
      <c r="L21" s="42">
        <v>685911</v>
      </c>
      <c r="M21" s="42">
        <v>349251</v>
      </c>
      <c r="N21" s="42">
        <v>336660</v>
      </c>
      <c r="O21" s="54">
        <v>28.632702554896046</v>
      </c>
      <c r="P21" s="54">
        <v>21.188199890623075</v>
      </c>
      <c r="Q21" s="54">
        <v>65.568888850711957</v>
      </c>
      <c r="R21" s="54">
        <v>79.885240128159978</v>
      </c>
      <c r="S21" s="54">
        <v>49.248248394421196</v>
      </c>
      <c r="T21" s="54">
        <v>26.342086350504367</v>
      </c>
      <c r="U21" s="54">
        <v>270.86536616931659</v>
      </c>
      <c r="V21" s="42" t="s">
        <v>469</v>
      </c>
    </row>
    <row r="22" spans="1:22">
      <c r="A22" s="49" t="s">
        <v>489</v>
      </c>
      <c r="B22" s="49" t="s">
        <v>230</v>
      </c>
      <c r="C22" s="49" t="s">
        <v>223</v>
      </c>
      <c r="D22" s="49" t="s">
        <v>60</v>
      </c>
      <c r="E22" s="50">
        <v>54</v>
      </c>
      <c r="F22" s="50">
        <v>39</v>
      </c>
      <c r="G22" s="50">
        <v>106</v>
      </c>
      <c r="H22" s="50">
        <v>140</v>
      </c>
      <c r="I22" s="50">
        <v>73</v>
      </c>
      <c r="J22" s="50">
        <v>61</v>
      </c>
      <c r="K22" s="50">
        <v>473</v>
      </c>
      <c r="L22" s="42">
        <v>685911</v>
      </c>
      <c r="M22" s="42">
        <v>349251</v>
      </c>
      <c r="N22" s="42">
        <v>336660</v>
      </c>
      <c r="O22" s="54">
        <v>7.8727415072800992</v>
      </c>
      <c r="P22" s="54">
        <v>5.6858688663689598</v>
      </c>
      <c r="Q22" s="54">
        <v>15.453899995772046</v>
      </c>
      <c r="R22" s="54">
        <v>20.410811315170626</v>
      </c>
      <c r="S22" s="54">
        <v>10.64278018576754</v>
      </c>
      <c r="T22" s="54">
        <v>8.8932820730386304</v>
      </c>
      <c r="U22" s="54">
        <v>68.95938394339791</v>
      </c>
      <c r="V22" s="42" t="s">
        <v>469</v>
      </c>
    </row>
    <row r="23" spans="1:22">
      <c r="A23" s="49" t="s">
        <v>490</v>
      </c>
      <c r="B23" s="49" t="s">
        <v>230</v>
      </c>
      <c r="C23" s="49" t="s">
        <v>223</v>
      </c>
      <c r="D23" s="49" t="s">
        <v>64</v>
      </c>
      <c r="E23" s="50">
        <v>184</v>
      </c>
      <c r="F23" s="50">
        <v>147</v>
      </c>
      <c r="G23" s="50">
        <v>337</v>
      </c>
      <c r="H23" s="50">
        <v>344</v>
      </c>
      <c r="I23" s="50">
        <v>193</v>
      </c>
      <c r="J23" s="50">
        <v>123</v>
      </c>
      <c r="K23" s="50">
        <v>1328</v>
      </c>
      <c r="L23" s="42">
        <v>685911</v>
      </c>
      <c r="M23" s="42">
        <v>349251</v>
      </c>
      <c r="N23" s="42">
        <v>336660</v>
      </c>
      <c r="O23" s="54">
        <v>26.825637728509967</v>
      </c>
      <c r="P23" s="54">
        <v>21.431351880929157</v>
      </c>
      <c r="Q23" s="54">
        <v>49.131738665803582</v>
      </c>
      <c r="R23" s="54">
        <v>50.152279231562112</v>
      </c>
      <c r="S23" s="54">
        <v>28.137761313056654</v>
      </c>
      <c r="T23" s="54">
        <v>17.932355655471337</v>
      </c>
      <c r="U23" s="54">
        <v>193.61112447533279</v>
      </c>
      <c r="V23" s="42" t="s">
        <v>469</v>
      </c>
    </row>
    <row r="24" spans="1:22">
      <c r="A24" s="49" t="s">
        <v>491</v>
      </c>
      <c r="B24" s="49" t="s">
        <v>230</v>
      </c>
      <c r="C24" s="49" t="s">
        <v>223</v>
      </c>
      <c r="D24" s="49" t="s">
        <v>492</v>
      </c>
      <c r="E24" s="50">
        <v>45</v>
      </c>
      <c r="F24" s="50">
        <v>34</v>
      </c>
      <c r="G24" s="50">
        <v>65</v>
      </c>
      <c r="H24" s="50">
        <v>90</v>
      </c>
      <c r="I24" s="50">
        <v>36</v>
      </c>
      <c r="J24" s="50">
        <v>23</v>
      </c>
      <c r="K24" s="50">
        <v>293</v>
      </c>
      <c r="L24" s="42">
        <v>685911</v>
      </c>
      <c r="M24" s="42">
        <v>349251</v>
      </c>
      <c r="N24" s="42">
        <v>336660</v>
      </c>
      <c r="O24" s="54">
        <v>6.5606179227334156</v>
      </c>
      <c r="P24" s="54">
        <v>4.9569113193985803</v>
      </c>
      <c r="Q24" s="54">
        <v>9.4764481106149336</v>
      </c>
      <c r="R24" s="54">
        <v>13.121235845466831</v>
      </c>
      <c r="S24" s="54">
        <v>5.2484943381867328</v>
      </c>
      <c r="T24" s="54">
        <v>3.3532047160637459</v>
      </c>
      <c r="U24" s="54">
        <v>42.71691225246424</v>
      </c>
      <c r="V24" s="42" t="s">
        <v>469</v>
      </c>
    </row>
    <row r="25" spans="1:22">
      <c r="A25" s="49" t="s">
        <v>493</v>
      </c>
      <c r="B25" s="49" t="s">
        <v>222</v>
      </c>
      <c r="C25" s="49" t="s">
        <v>223</v>
      </c>
      <c r="D25" s="49" t="s">
        <v>200</v>
      </c>
      <c r="E25" s="50">
        <v>69</v>
      </c>
      <c r="F25" s="50">
        <v>74</v>
      </c>
      <c r="G25" s="50">
        <v>193</v>
      </c>
      <c r="H25" s="50">
        <v>334</v>
      </c>
      <c r="I25" s="50">
        <v>202</v>
      </c>
      <c r="J25" s="50">
        <v>121</v>
      </c>
      <c r="K25" s="50">
        <v>993</v>
      </c>
      <c r="L25" s="42">
        <v>685911</v>
      </c>
      <c r="M25" s="42">
        <v>349251</v>
      </c>
      <c r="N25" s="42">
        <v>336660</v>
      </c>
      <c r="O25" s="54">
        <v>10.059614148191239</v>
      </c>
      <c r="P25" s="54">
        <v>10.788571695161616</v>
      </c>
      <c r="Q25" s="54">
        <v>28.137761313056654</v>
      </c>
      <c r="R25" s="54">
        <v>48.694364137621349</v>
      </c>
      <c r="S25" s="54">
        <v>29.449884897603333</v>
      </c>
      <c r="T25" s="54">
        <v>17.640772636683185</v>
      </c>
      <c r="U25" s="54">
        <v>144.77096882831736</v>
      </c>
      <c r="V25" s="42" t="s">
        <v>469</v>
      </c>
    </row>
    <row r="26" spans="1:22">
      <c r="A26" s="49" t="s">
        <v>494</v>
      </c>
      <c r="B26" s="49" t="s">
        <v>222</v>
      </c>
      <c r="C26" s="49" t="s">
        <v>223</v>
      </c>
      <c r="D26" s="49" t="s">
        <v>473</v>
      </c>
      <c r="E26" s="50">
        <v>13</v>
      </c>
      <c r="F26" s="50">
        <v>4</v>
      </c>
      <c r="G26" s="50">
        <v>22</v>
      </c>
      <c r="H26" s="50">
        <v>36</v>
      </c>
      <c r="I26" s="50">
        <v>28</v>
      </c>
      <c r="J26" s="50">
        <v>27</v>
      </c>
      <c r="K26" s="50">
        <v>130</v>
      </c>
      <c r="L26" s="42">
        <v>685911</v>
      </c>
      <c r="M26" s="42">
        <v>349251</v>
      </c>
      <c r="N26" s="42">
        <v>336660</v>
      </c>
      <c r="O26" s="54">
        <v>1.8952896221229869</v>
      </c>
      <c r="P26" s="54">
        <v>0.5831660375763037</v>
      </c>
      <c r="Q26" s="54">
        <v>3.2074132066696701</v>
      </c>
      <c r="R26" s="54">
        <v>5.2484943381867328</v>
      </c>
      <c r="S26" s="54">
        <v>4.0821622630341254</v>
      </c>
      <c r="T26" s="54">
        <v>3.9363707536400496</v>
      </c>
      <c r="U26" s="54">
        <v>18.952896221229867</v>
      </c>
      <c r="V26" s="42" t="s">
        <v>469</v>
      </c>
    </row>
    <row r="27" spans="1:22">
      <c r="A27" s="49" t="s">
        <v>495</v>
      </c>
      <c r="B27" s="49" t="s">
        <v>222</v>
      </c>
      <c r="C27" s="49" t="s">
        <v>223</v>
      </c>
      <c r="D27" s="49" t="s">
        <v>201</v>
      </c>
      <c r="E27" s="50">
        <v>57</v>
      </c>
      <c r="F27" s="50">
        <v>35</v>
      </c>
      <c r="G27" s="50">
        <v>94</v>
      </c>
      <c r="H27" s="50">
        <v>88</v>
      </c>
      <c r="I27" s="50">
        <v>68</v>
      </c>
      <c r="J27" s="50">
        <v>26</v>
      </c>
      <c r="K27" s="50">
        <v>368</v>
      </c>
      <c r="L27" s="42">
        <v>685911</v>
      </c>
      <c r="M27" s="42">
        <v>349251</v>
      </c>
      <c r="N27" s="42">
        <v>336660</v>
      </c>
      <c r="O27" s="54">
        <v>8.3101160354623271</v>
      </c>
      <c r="P27" s="54">
        <v>5.1027028287926566</v>
      </c>
      <c r="Q27" s="54">
        <v>13.704401883043136</v>
      </c>
      <c r="R27" s="54">
        <v>12.82965282667868</v>
      </c>
      <c r="S27" s="54">
        <v>9.9138226387971606</v>
      </c>
      <c r="T27" s="54">
        <v>3.7905792442459738</v>
      </c>
      <c r="U27" s="54">
        <v>53.651275457019935</v>
      </c>
      <c r="V27" s="42" t="s">
        <v>469</v>
      </c>
    </row>
    <row r="28" spans="1:22">
      <c r="A28" s="49" t="s">
        <v>496</v>
      </c>
      <c r="B28" s="49" t="s">
        <v>222</v>
      </c>
      <c r="C28" s="49" t="s">
        <v>223</v>
      </c>
      <c r="D28" s="49" t="s">
        <v>151</v>
      </c>
      <c r="E28" s="50">
        <v>8</v>
      </c>
      <c r="F28" s="50">
        <v>3</v>
      </c>
      <c r="G28" s="50">
        <v>3</v>
      </c>
      <c r="H28" s="50">
        <v>8</v>
      </c>
      <c r="I28" s="50">
        <v>4</v>
      </c>
      <c r="J28" s="50">
        <v>2</v>
      </c>
      <c r="K28" s="50">
        <v>28</v>
      </c>
      <c r="L28" s="42">
        <v>685911</v>
      </c>
      <c r="M28" s="42">
        <v>349251</v>
      </c>
      <c r="N28" s="42">
        <v>336660</v>
      </c>
      <c r="O28" s="54">
        <v>1.1663320751526074</v>
      </c>
      <c r="P28" s="54">
        <v>0.43737452818222772</v>
      </c>
      <c r="Q28" s="54">
        <v>0.43737452818222772</v>
      </c>
      <c r="R28" s="54">
        <v>1.1663320751526074</v>
      </c>
      <c r="S28" s="54">
        <v>0.5831660375763037</v>
      </c>
      <c r="T28" s="54">
        <v>0.29158301878815185</v>
      </c>
      <c r="U28" s="54">
        <v>4.0821622630341254</v>
      </c>
      <c r="V28" s="42" t="s">
        <v>469</v>
      </c>
    </row>
    <row r="29" spans="1:22">
      <c r="A29" s="49" t="s">
        <v>497</v>
      </c>
      <c r="B29" s="49" t="s">
        <v>222</v>
      </c>
      <c r="C29" s="49" t="s">
        <v>223</v>
      </c>
      <c r="D29" s="49" t="s">
        <v>95</v>
      </c>
      <c r="E29" s="50">
        <v>21</v>
      </c>
      <c r="F29" s="50">
        <v>24</v>
      </c>
      <c r="G29" s="50">
        <v>32</v>
      </c>
      <c r="H29" s="50">
        <v>42</v>
      </c>
      <c r="I29" s="50">
        <v>13</v>
      </c>
      <c r="J29" s="50">
        <v>7</v>
      </c>
      <c r="K29" s="50">
        <v>139</v>
      </c>
      <c r="L29" s="42">
        <v>685911</v>
      </c>
      <c r="M29" s="42">
        <v>349251</v>
      </c>
      <c r="N29" s="42">
        <v>336660</v>
      </c>
      <c r="O29" s="54">
        <v>3.0616216972755939</v>
      </c>
      <c r="P29" s="54">
        <v>3.4989962254578217</v>
      </c>
      <c r="Q29" s="54">
        <v>4.6653283006104296</v>
      </c>
      <c r="R29" s="54">
        <v>6.1232433945511877</v>
      </c>
      <c r="S29" s="54">
        <v>1.8952896221229869</v>
      </c>
      <c r="T29" s="54">
        <v>1.0205405657585314</v>
      </c>
      <c r="U29" s="54">
        <v>20.265019805776554</v>
      </c>
      <c r="V29" s="42" t="s">
        <v>469</v>
      </c>
    </row>
    <row r="30" spans="1:22">
      <c r="A30" s="49" t="s">
        <v>498</v>
      </c>
      <c r="B30" s="49" t="s">
        <v>222</v>
      </c>
      <c r="C30" s="49" t="s">
        <v>223</v>
      </c>
      <c r="D30" s="49" t="s">
        <v>154</v>
      </c>
      <c r="E30" s="50">
        <v>11</v>
      </c>
      <c r="F30" s="50">
        <v>6</v>
      </c>
      <c r="G30" s="50">
        <v>13</v>
      </c>
      <c r="H30" s="50">
        <v>2</v>
      </c>
      <c r="I30" s="50">
        <v>1</v>
      </c>
      <c r="J30" s="50">
        <v>0</v>
      </c>
      <c r="K30" s="50">
        <v>33</v>
      </c>
      <c r="L30" s="42">
        <v>685911</v>
      </c>
      <c r="M30" s="42">
        <v>349251</v>
      </c>
      <c r="N30" s="42">
        <v>336660</v>
      </c>
      <c r="O30" s="54">
        <v>1.6037066033348351</v>
      </c>
      <c r="P30" s="54">
        <v>0.87474905636445544</v>
      </c>
      <c r="Q30" s="54">
        <v>1.8952896221229869</v>
      </c>
      <c r="R30" s="54">
        <v>0.29158301878815185</v>
      </c>
      <c r="S30" s="54">
        <v>0.14579150939407592</v>
      </c>
      <c r="T30" s="54" t="s">
        <v>499</v>
      </c>
      <c r="U30" s="54">
        <v>4.8111198100045049</v>
      </c>
      <c r="V30" s="42" t="s">
        <v>469</v>
      </c>
    </row>
    <row r="31" spans="1:22">
      <c r="A31" s="49" t="s">
        <v>500</v>
      </c>
      <c r="B31" s="49" t="s">
        <v>222</v>
      </c>
      <c r="C31" s="49" t="s">
        <v>223</v>
      </c>
      <c r="D31" s="49" t="s">
        <v>155</v>
      </c>
      <c r="E31" s="50">
        <v>162</v>
      </c>
      <c r="F31" s="50">
        <v>57</v>
      </c>
      <c r="G31" s="50">
        <v>73</v>
      </c>
      <c r="H31" s="50">
        <v>70</v>
      </c>
      <c r="I31" s="50">
        <v>29</v>
      </c>
      <c r="J31" s="50">
        <v>25</v>
      </c>
      <c r="K31" s="50">
        <v>416</v>
      </c>
      <c r="L31" s="42">
        <v>685911</v>
      </c>
      <c r="M31" s="42">
        <v>349251</v>
      </c>
      <c r="N31" s="42">
        <v>336660</v>
      </c>
      <c r="O31" s="54">
        <v>23.618224521840297</v>
      </c>
      <c r="P31" s="54">
        <v>8.3101160354623271</v>
      </c>
      <c r="Q31" s="54">
        <v>10.64278018576754</v>
      </c>
      <c r="R31" s="54">
        <v>10.205405657585313</v>
      </c>
      <c r="S31" s="54">
        <v>4.2279537724282008</v>
      </c>
      <c r="T31" s="54">
        <v>3.6447877348518976</v>
      </c>
      <c r="U31" s="54">
        <v>60.649267907935581</v>
      </c>
      <c r="V31" s="42" t="s">
        <v>469</v>
      </c>
    </row>
    <row r="32" spans="1:22">
      <c r="A32" s="49" t="s">
        <v>501</v>
      </c>
      <c r="B32" s="49" t="s">
        <v>222</v>
      </c>
      <c r="C32" s="49" t="s">
        <v>223</v>
      </c>
      <c r="D32" s="49" t="s">
        <v>99</v>
      </c>
      <c r="E32" s="50">
        <v>87</v>
      </c>
      <c r="F32" s="50">
        <v>67</v>
      </c>
      <c r="G32" s="50">
        <v>149</v>
      </c>
      <c r="H32" s="50">
        <v>138</v>
      </c>
      <c r="I32" s="50">
        <v>59</v>
      </c>
      <c r="J32" s="50">
        <v>47</v>
      </c>
      <c r="K32" s="50">
        <v>547</v>
      </c>
      <c r="L32" s="42">
        <v>685911</v>
      </c>
      <c r="M32" s="42">
        <v>349251</v>
      </c>
      <c r="N32" s="42">
        <v>336660</v>
      </c>
      <c r="O32" s="54">
        <v>12.683861317284604</v>
      </c>
      <c r="P32" s="54">
        <v>9.7680311294030862</v>
      </c>
      <c r="Q32" s="54">
        <v>21.722934899717313</v>
      </c>
      <c r="R32" s="54">
        <v>20.119228296382477</v>
      </c>
      <c r="S32" s="54">
        <v>8.6016990542504796</v>
      </c>
      <c r="T32" s="54">
        <v>6.8522009415215681</v>
      </c>
      <c r="U32" s="54">
        <v>79.747955638559517</v>
      </c>
      <c r="V32" s="42" t="s">
        <v>469</v>
      </c>
    </row>
    <row r="33" spans="1:22">
      <c r="A33" s="49" t="s">
        <v>502</v>
      </c>
      <c r="B33" s="49" t="s">
        <v>222</v>
      </c>
      <c r="C33" s="49" t="s">
        <v>223</v>
      </c>
      <c r="D33" s="49" t="s">
        <v>481</v>
      </c>
      <c r="E33" s="50">
        <v>30</v>
      </c>
      <c r="F33" s="50">
        <v>26</v>
      </c>
      <c r="G33" s="50">
        <v>35</v>
      </c>
      <c r="H33" s="50">
        <v>29</v>
      </c>
      <c r="I33" s="50">
        <v>4</v>
      </c>
      <c r="J33" s="50">
        <v>3</v>
      </c>
      <c r="K33" s="50">
        <v>127</v>
      </c>
      <c r="L33" s="42">
        <v>685911</v>
      </c>
      <c r="M33" s="42">
        <v>349251</v>
      </c>
      <c r="N33" s="42">
        <v>336660</v>
      </c>
      <c r="O33" s="54">
        <v>4.3737452818222771</v>
      </c>
      <c r="P33" s="54">
        <v>3.7905792442459738</v>
      </c>
      <c r="Q33" s="54">
        <v>5.1027028287926566</v>
      </c>
      <c r="R33" s="54">
        <v>4.2279537724282008</v>
      </c>
      <c r="S33" s="54">
        <v>0.5831660375763037</v>
      </c>
      <c r="T33" s="54">
        <v>0.43737452818222772</v>
      </c>
      <c r="U33" s="54">
        <v>18.515521693047639</v>
      </c>
      <c r="V33" s="42" t="s">
        <v>469</v>
      </c>
    </row>
    <row r="34" spans="1:22">
      <c r="A34" s="49" t="s">
        <v>503</v>
      </c>
      <c r="B34" s="49" t="s">
        <v>222</v>
      </c>
      <c r="C34" s="49" t="s">
        <v>223</v>
      </c>
      <c r="D34" s="49" t="s">
        <v>483</v>
      </c>
      <c r="E34" s="50">
        <v>64</v>
      </c>
      <c r="F34" s="50">
        <v>42</v>
      </c>
      <c r="G34" s="50">
        <v>164</v>
      </c>
      <c r="H34" s="50">
        <v>121</v>
      </c>
      <c r="I34" s="50">
        <v>51</v>
      </c>
      <c r="J34" s="50">
        <v>36</v>
      </c>
      <c r="K34" s="50">
        <v>478</v>
      </c>
      <c r="L34" s="42">
        <v>685911</v>
      </c>
      <c r="M34" s="42">
        <v>349251</v>
      </c>
      <c r="N34" s="42">
        <v>336660</v>
      </c>
      <c r="O34" s="54">
        <v>9.3306566012208592</v>
      </c>
      <c r="P34" s="54">
        <v>6.1232433945511877</v>
      </c>
      <c r="Q34" s="54">
        <v>23.909807540628449</v>
      </c>
      <c r="R34" s="54">
        <v>17.640772636683185</v>
      </c>
      <c r="S34" s="54">
        <v>7.4353669790978714</v>
      </c>
      <c r="T34" s="54">
        <v>5.2484943381867328</v>
      </c>
      <c r="U34" s="54">
        <v>69.688341490368288</v>
      </c>
      <c r="V34" s="42" t="s">
        <v>469</v>
      </c>
    </row>
    <row r="35" spans="1:22">
      <c r="A35" s="49" t="s">
        <v>504</v>
      </c>
      <c r="B35" s="49" t="s">
        <v>222</v>
      </c>
      <c r="C35" s="49" t="s">
        <v>223</v>
      </c>
      <c r="D35" s="49" t="s">
        <v>128</v>
      </c>
      <c r="E35" s="50">
        <v>50</v>
      </c>
      <c r="F35" s="50">
        <v>24</v>
      </c>
      <c r="G35" s="50">
        <v>42</v>
      </c>
      <c r="H35" s="50">
        <v>25</v>
      </c>
      <c r="I35" s="50">
        <v>11</v>
      </c>
      <c r="J35" s="50">
        <v>5</v>
      </c>
      <c r="K35" s="50">
        <v>157</v>
      </c>
      <c r="L35" s="42">
        <v>685911</v>
      </c>
      <c r="M35" s="42">
        <v>349251</v>
      </c>
      <c r="N35" s="42">
        <v>336660</v>
      </c>
      <c r="O35" s="54">
        <v>7.2895754697037951</v>
      </c>
      <c r="P35" s="54">
        <v>3.4989962254578217</v>
      </c>
      <c r="Q35" s="54">
        <v>6.1232433945511877</v>
      </c>
      <c r="R35" s="54">
        <v>3.6447877348518976</v>
      </c>
      <c r="S35" s="54">
        <v>1.6037066033348351</v>
      </c>
      <c r="T35" s="54">
        <v>0.72895754697037962</v>
      </c>
      <c r="U35" s="54">
        <v>22.889266974869916</v>
      </c>
      <c r="V35" s="42" t="s">
        <v>469</v>
      </c>
    </row>
    <row r="36" spans="1:22">
      <c r="A36" s="49" t="s">
        <v>505</v>
      </c>
      <c r="B36" s="49" t="s">
        <v>222</v>
      </c>
      <c r="C36" s="49" t="s">
        <v>223</v>
      </c>
      <c r="D36" s="49" t="s">
        <v>161</v>
      </c>
      <c r="E36" s="50">
        <v>20</v>
      </c>
      <c r="F36" s="50">
        <v>6</v>
      </c>
      <c r="G36" s="50">
        <v>8</v>
      </c>
      <c r="H36" s="50">
        <v>7</v>
      </c>
      <c r="I36" s="50">
        <v>4</v>
      </c>
      <c r="J36" s="50">
        <v>6</v>
      </c>
      <c r="K36" s="50">
        <v>51</v>
      </c>
      <c r="L36" s="42">
        <v>685911</v>
      </c>
      <c r="M36" s="42">
        <v>349251</v>
      </c>
      <c r="N36" s="42">
        <v>336660</v>
      </c>
      <c r="O36" s="54">
        <v>2.9158301878815185</v>
      </c>
      <c r="P36" s="54">
        <v>0.87474905636445544</v>
      </c>
      <c r="Q36" s="54">
        <v>1.1663320751526074</v>
      </c>
      <c r="R36" s="54">
        <v>1.0205405657585314</v>
      </c>
      <c r="S36" s="54">
        <v>0.5831660375763037</v>
      </c>
      <c r="T36" s="54">
        <v>0.87474905636445544</v>
      </c>
      <c r="U36" s="54">
        <v>7.4353669790978714</v>
      </c>
      <c r="V36" s="42" t="s">
        <v>469</v>
      </c>
    </row>
    <row r="37" spans="1:22">
      <c r="A37" s="49" t="s">
        <v>506</v>
      </c>
      <c r="B37" s="49" t="s">
        <v>222</v>
      </c>
      <c r="C37" s="49" t="s">
        <v>223</v>
      </c>
      <c r="D37" s="49" t="s">
        <v>164</v>
      </c>
      <c r="E37" s="50">
        <v>607</v>
      </c>
      <c r="F37" s="50">
        <v>573</v>
      </c>
      <c r="G37" s="50">
        <v>1284</v>
      </c>
      <c r="H37" s="50">
        <v>1202</v>
      </c>
      <c r="I37" s="50">
        <v>391</v>
      </c>
      <c r="J37" s="50">
        <v>95</v>
      </c>
      <c r="K37" s="50">
        <v>4152</v>
      </c>
      <c r="L37" s="42">
        <v>685911</v>
      </c>
      <c r="M37" s="42">
        <v>349251</v>
      </c>
      <c r="N37" s="42">
        <v>336660</v>
      </c>
      <c r="O37" s="54">
        <v>180.30060001188141</v>
      </c>
      <c r="P37" s="54">
        <v>170.20139012653715</v>
      </c>
      <c r="Q37" s="54">
        <v>381.39369096417749</v>
      </c>
      <c r="R37" s="54">
        <v>357.03677300540608</v>
      </c>
      <c r="S37" s="54">
        <v>116.14091368145904</v>
      </c>
      <c r="T37" s="54">
        <v>28.218380561991324</v>
      </c>
      <c r="U37" s="54">
        <v>1233.2917483514525</v>
      </c>
      <c r="V37" s="42" t="s">
        <v>469</v>
      </c>
    </row>
    <row r="38" spans="1:22">
      <c r="A38" s="49" t="s">
        <v>507</v>
      </c>
      <c r="B38" s="49" t="s">
        <v>222</v>
      </c>
      <c r="C38" s="49" t="s">
        <v>223</v>
      </c>
      <c r="D38" s="49" t="s">
        <v>142</v>
      </c>
      <c r="E38" s="50">
        <v>44</v>
      </c>
      <c r="F38" s="50">
        <v>18</v>
      </c>
      <c r="G38" s="50">
        <v>52</v>
      </c>
      <c r="H38" s="50">
        <v>37</v>
      </c>
      <c r="I38" s="50">
        <v>26</v>
      </c>
      <c r="J38" s="50">
        <v>16</v>
      </c>
      <c r="K38" s="50">
        <v>193</v>
      </c>
      <c r="L38" s="42">
        <v>685911</v>
      </c>
      <c r="M38" s="42">
        <v>349251</v>
      </c>
      <c r="N38" s="42">
        <v>336660</v>
      </c>
      <c r="O38" s="54">
        <v>6.4148264133393402</v>
      </c>
      <c r="P38" s="54">
        <v>2.6242471690933664</v>
      </c>
      <c r="Q38" s="54">
        <v>7.5811584884919476</v>
      </c>
      <c r="R38" s="54">
        <v>5.3942858475808082</v>
      </c>
      <c r="S38" s="54">
        <v>3.7905792442459738</v>
      </c>
      <c r="T38" s="54">
        <v>2.3326641503052148</v>
      </c>
      <c r="U38" s="54">
        <v>28.137761313056654</v>
      </c>
      <c r="V38" s="42" t="s">
        <v>469</v>
      </c>
    </row>
    <row r="39" spans="1:22">
      <c r="A39" s="49" t="s">
        <v>508</v>
      </c>
      <c r="B39" s="49" t="s">
        <v>222</v>
      </c>
      <c r="C39" s="49" t="s">
        <v>223</v>
      </c>
      <c r="D39" s="49" t="s">
        <v>60</v>
      </c>
      <c r="E39" s="50">
        <v>45</v>
      </c>
      <c r="F39" s="50">
        <v>31</v>
      </c>
      <c r="G39" s="50">
        <v>78</v>
      </c>
      <c r="H39" s="50">
        <v>105</v>
      </c>
      <c r="I39" s="50">
        <v>62</v>
      </c>
      <c r="J39" s="50">
        <v>46</v>
      </c>
      <c r="K39" s="50">
        <v>367</v>
      </c>
      <c r="L39" s="42">
        <v>685911</v>
      </c>
      <c r="M39" s="42">
        <v>349251</v>
      </c>
      <c r="N39" s="42">
        <v>336660</v>
      </c>
      <c r="O39" s="54">
        <v>6.5606179227334156</v>
      </c>
      <c r="P39" s="54">
        <v>4.5195367912163533</v>
      </c>
      <c r="Q39" s="54">
        <v>11.37173773273792</v>
      </c>
      <c r="R39" s="54">
        <v>15.30810848637797</v>
      </c>
      <c r="S39" s="54">
        <v>9.0390735824327066</v>
      </c>
      <c r="T39" s="54">
        <v>6.7064094321274919</v>
      </c>
      <c r="U39" s="54">
        <v>53.505483947625855</v>
      </c>
      <c r="V39" s="42" t="s">
        <v>469</v>
      </c>
    </row>
    <row r="40" spans="1:22">
      <c r="A40" s="49" t="s">
        <v>509</v>
      </c>
      <c r="B40" s="49" t="s">
        <v>222</v>
      </c>
      <c r="C40" s="49" t="s">
        <v>223</v>
      </c>
      <c r="D40" s="49" t="s">
        <v>64</v>
      </c>
      <c r="E40" s="50">
        <v>283</v>
      </c>
      <c r="F40" s="50">
        <v>190</v>
      </c>
      <c r="G40" s="50">
        <v>479</v>
      </c>
      <c r="H40" s="50">
        <v>471</v>
      </c>
      <c r="I40" s="50">
        <v>265</v>
      </c>
      <c r="J40" s="50">
        <v>127</v>
      </c>
      <c r="K40" s="50">
        <v>1815</v>
      </c>
      <c r="L40" s="42">
        <v>685911</v>
      </c>
      <c r="M40" s="42">
        <v>349251</v>
      </c>
      <c r="N40" s="42">
        <v>336660</v>
      </c>
      <c r="O40" s="54">
        <v>41.258997158523485</v>
      </c>
      <c r="P40" s="54">
        <v>27.700386784874421</v>
      </c>
      <c r="Q40" s="54">
        <v>69.83413299976236</v>
      </c>
      <c r="R40" s="54">
        <v>68.66780092460975</v>
      </c>
      <c r="S40" s="54">
        <v>38.634749989430112</v>
      </c>
      <c r="T40" s="54">
        <v>18.515521693047639</v>
      </c>
      <c r="U40" s="54">
        <v>264.6115895502478</v>
      </c>
      <c r="V40" s="42" t="s">
        <v>469</v>
      </c>
    </row>
    <row r="41" spans="1:22">
      <c r="A41" s="49" t="s">
        <v>510</v>
      </c>
      <c r="B41" s="49" t="s">
        <v>222</v>
      </c>
      <c r="C41" s="46" t="s">
        <v>223</v>
      </c>
      <c r="D41" s="49" t="s">
        <v>492</v>
      </c>
      <c r="E41" s="50">
        <v>67</v>
      </c>
      <c r="F41" s="50">
        <v>59</v>
      </c>
      <c r="G41" s="50">
        <v>141</v>
      </c>
      <c r="H41" s="50">
        <v>148</v>
      </c>
      <c r="I41" s="50">
        <v>80</v>
      </c>
      <c r="J41" s="50">
        <v>40</v>
      </c>
      <c r="K41" s="50">
        <v>535</v>
      </c>
      <c r="L41" s="42">
        <v>685911</v>
      </c>
      <c r="M41" s="42">
        <v>349251</v>
      </c>
      <c r="N41" s="42">
        <v>336660</v>
      </c>
      <c r="O41" s="54">
        <v>9.7680311294030862</v>
      </c>
      <c r="P41" s="54">
        <v>8.6016990542504796</v>
      </c>
      <c r="Q41" s="54">
        <v>20.556602824564703</v>
      </c>
      <c r="R41" s="54">
        <v>21.577143390323233</v>
      </c>
      <c r="S41" s="54">
        <v>11.663320751526074</v>
      </c>
      <c r="T41" s="54">
        <v>5.831660375763037</v>
      </c>
      <c r="U41" s="54">
        <v>77.998457525830617</v>
      </c>
      <c r="V41" s="42" t="s">
        <v>469</v>
      </c>
    </row>
    <row r="42" spans="1:22">
      <c r="A42" s="49" t="s">
        <v>511</v>
      </c>
      <c r="B42" s="49" t="s">
        <v>230</v>
      </c>
      <c r="C42" s="46" t="s">
        <v>231</v>
      </c>
      <c r="D42" s="49" t="s">
        <v>200</v>
      </c>
      <c r="E42" s="50">
        <v>85</v>
      </c>
      <c r="F42" s="50">
        <v>57</v>
      </c>
      <c r="G42" s="50">
        <v>219</v>
      </c>
      <c r="H42" s="50">
        <v>375</v>
      </c>
      <c r="I42" s="50">
        <v>262</v>
      </c>
      <c r="J42" s="50">
        <v>147</v>
      </c>
      <c r="K42" s="50">
        <v>1145</v>
      </c>
      <c r="L42" s="42">
        <v>2364060</v>
      </c>
      <c r="M42" s="42">
        <v>1205227</v>
      </c>
      <c r="N42" s="42">
        <v>1158833</v>
      </c>
      <c r="O42" s="54">
        <v>3.5955094202346807</v>
      </c>
      <c r="P42" s="54">
        <v>2.4111063170985507</v>
      </c>
      <c r="Q42" s="54">
        <v>9.2637242709575887</v>
      </c>
      <c r="R42" s="54">
        <v>15.862541559858888</v>
      </c>
      <c r="S42" s="54">
        <v>11.082629036488076</v>
      </c>
      <c r="T42" s="54">
        <v>6.2181162914646837</v>
      </c>
      <c r="U42" s="54">
        <v>48.433626896102467</v>
      </c>
      <c r="V42" s="42" t="s">
        <v>469</v>
      </c>
    </row>
    <row r="43" spans="1:22">
      <c r="A43" s="49" t="s">
        <v>512</v>
      </c>
      <c r="B43" s="49" t="s">
        <v>230</v>
      </c>
      <c r="C43" s="46" t="s">
        <v>231</v>
      </c>
      <c r="D43" s="49" t="s">
        <v>54</v>
      </c>
      <c r="E43" s="50">
        <v>1773</v>
      </c>
      <c r="F43" s="50">
        <v>1642</v>
      </c>
      <c r="G43" s="50">
        <v>4222</v>
      </c>
      <c r="H43" s="50">
        <v>5309</v>
      </c>
      <c r="I43" s="50">
        <v>3609</v>
      </c>
      <c r="J43" s="50">
        <v>2682</v>
      </c>
      <c r="K43" s="50">
        <v>19237</v>
      </c>
      <c r="L43" s="42">
        <v>2364060</v>
      </c>
      <c r="M43" s="42">
        <v>1205227</v>
      </c>
      <c r="N43" s="42">
        <v>1158833</v>
      </c>
      <c r="O43" s="54">
        <v>147.10921676995287</v>
      </c>
      <c r="P43" s="54">
        <v>136.2398950571137</v>
      </c>
      <c r="Q43" s="54">
        <v>350.3074524550147</v>
      </c>
      <c r="R43" s="54">
        <v>440.49793109513809</v>
      </c>
      <c r="S43" s="54">
        <v>299.44566459264519</v>
      </c>
      <c r="T43" s="54">
        <v>222.53069338805054</v>
      </c>
      <c r="U43" s="54">
        <v>1596.1308533579149</v>
      </c>
      <c r="V43" s="42" t="s">
        <v>469</v>
      </c>
    </row>
    <row r="44" spans="1:22">
      <c r="A44" s="49" t="s">
        <v>513</v>
      </c>
      <c r="B44" s="49" t="s">
        <v>230</v>
      </c>
      <c r="C44" s="46" t="s">
        <v>231</v>
      </c>
      <c r="D44" s="49" t="s">
        <v>69</v>
      </c>
      <c r="E44" s="50">
        <v>95</v>
      </c>
      <c r="F44" s="50">
        <v>110</v>
      </c>
      <c r="G44" s="50">
        <v>235</v>
      </c>
      <c r="H44" s="50">
        <v>306</v>
      </c>
      <c r="I44" s="50">
        <v>290</v>
      </c>
      <c r="J44" s="50">
        <v>265</v>
      </c>
      <c r="K44" s="50">
        <v>1301</v>
      </c>
      <c r="L44" s="42">
        <v>2364060</v>
      </c>
      <c r="M44" s="42">
        <v>1205227</v>
      </c>
      <c r="N44" s="42">
        <v>1158833</v>
      </c>
      <c r="O44" s="54">
        <v>7.8823325398451907</v>
      </c>
      <c r="P44" s="54">
        <v>9.1269113619260107</v>
      </c>
      <c r="Q44" s="54">
        <v>19.49840154593284</v>
      </c>
      <c r="R44" s="54">
        <v>25.389407970448723</v>
      </c>
      <c r="S44" s="54">
        <v>24.061857226895846</v>
      </c>
      <c r="T44" s="54">
        <v>21.98755919009448</v>
      </c>
      <c r="U44" s="54">
        <v>107.94646983514309</v>
      </c>
      <c r="V44" s="42" t="s">
        <v>469</v>
      </c>
    </row>
    <row r="45" spans="1:22">
      <c r="A45" s="49" t="s">
        <v>514</v>
      </c>
      <c r="B45" s="49" t="s">
        <v>230</v>
      </c>
      <c r="C45" s="46" t="s">
        <v>231</v>
      </c>
      <c r="D45" s="49" t="s">
        <v>473</v>
      </c>
      <c r="E45" s="50">
        <v>22</v>
      </c>
      <c r="F45" s="50">
        <v>22</v>
      </c>
      <c r="G45" s="50">
        <v>66</v>
      </c>
      <c r="H45" s="50">
        <v>84</v>
      </c>
      <c r="I45" s="50">
        <v>70</v>
      </c>
      <c r="J45" s="50">
        <v>64</v>
      </c>
      <c r="K45" s="50">
        <v>328</v>
      </c>
      <c r="L45" s="42">
        <v>2364060</v>
      </c>
      <c r="M45" s="42">
        <v>1205227</v>
      </c>
      <c r="N45" s="42">
        <v>1158833</v>
      </c>
      <c r="O45" s="54">
        <v>0.93060243817838795</v>
      </c>
      <c r="P45" s="54">
        <v>0.93060243817838795</v>
      </c>
      <c r="Q45" s="54">
        <v>2.7918073145351641</v>
      </c>
      <c r="R45" s="54">
        <v>3.5532093094083907</v>
      </c>
      <c r="S45" s="54">
        <v>2.9610077578403255</v>
      </c>
      <c r="T45" s="54">
        <v>2.7072070928825833</v>
      </c>
      <c r="U45" s="54">
        <v>13.874436351023238</v>
      </c>
      <c r="V45" s="42" t="s">
        <v>469</v>
      </c>
    </row>
    <row r="46" spans="1:22">
      <c r="A46" s="49" t="s">
        <v>515</v>
      </c>
      <c r="B46" s="49" t="s">
        <v>230</v>
      </c>
      <c r="C46" s="46" t="s">
        <v>231</v>
      </c>
      <c r="D46" s="49" t="s">
        <v>201</v>
      </c>
      <c r="E46" s="50">
        <v>112</v>
      </c>
      <c r="F46" s="50">
        <v>102</v>
      </c>
      <c r="G46" s="50">
        <v>216</v>
      </c>
      <c r="H46" s="50">
        <v>230</v>
      </c>
      <c r="I46" s="50">
        <v>137</v>
      </c>
      <c r="J46" s="50">
        <v>58</v>
      </c>
      <c r="K46" s="50">
        <v>855</v>
      </c>
      <c r="L46" s="42">
        <v>2364060</v>
      </c>
      <c r="M46" s="42">
        <v>1205227</v>
      </c>
      <c r="N46" s="42">
        <v>1158833</v>
      </c>
      <c r="O46" s="54">
        <v>4.7376124125445207</v>
      </c>
      <c r="P46" s="54">
        <v>4.314611304281617</v>
      </c>
      <c r="Q46" s="54">
        <v>9.1368239384787184</v>
      </c>
      <c r="R46" s="54">
        <v>9.7290254900467836</v>
      </c>
      <c r="S46" s="54">
        <v>5.79511518320178</v>
      </c>
      <c r="T46" s="54">
        <v>2.4534064279248411</v>
      </c>
      <c r="U46" s="54">
        <v>36.166594756478261</v>
      </c>
      <c r="V46" s="42" t="s">
        <v>469</v>
      </c>
    </row>
    <row r="47" spans="1:22">
      <c r="A47" s="49" t="s">
        <v>516</v>
      </c>
      <c r="B47" s="49" t="s">
        <v>230</v>
      </c>
      <c r="C47" s="46" t="s">
        <v>231</v>
      </c>
      <c r="D47" s="49" t="s">
        <v>151</v>
      </c>
      <c r="E47" s="50">
        <v>32</v>
      </c>
      <c r="F47" s="50">
        <v>9</v>
      </c>
      <c r="G47" s="50">
        <v>17</v>
      </c>
      <c r="H47" s="50">
        <v>29</v>
      </c>
      <c r="I47" s="50">
        <v>25</v>
      </c>
      <c r="J47" s="50">
        <v>26</v>
      </c>
      <c r="K47" s="50">
        <v>138</v>
      </c>
      <c r="L47" s="42">
        <v>2364060</v>
      </c>
      <c r="M47" s="42">
        <v>1205227</v>
      </c>
      <c r="N47" s="42">
        <v>1158833</v>
      </c>
      <c r="O47" s="54">
        <v>1.3536035464412917</v>
      </c>
      <c r="P47" s="54">
        <v>0.38070099743661329</v>
      </c>
      <c r="Q47" s="54">
        <v>0.7191018840469362</v>
      </c>
      <c r="R47" s="54">
        <v>1.2267032139624205</v>
      </c>
      <c r="S47" s="54">
        <v>1.0575027706572591</v>
      </c>
      <c r="T47" s="54">
        <v>1.0998028814835497</v>
      </c>
      <c r="U47" s="54">
        <v>5.8374152940280704</v>
      </c>
      <c r="V47" s="42" t="s">
        <v>469</v>
      </c>
    </row>
    <row r="48" spans="1:22">
      <c r="A48" s="49" t="s">
        <v>517</v>
      </c>
      <c r="B48" s="49" t="s">
        <v>230</v>
      </c>
      <c r="C48" s="46" t="s">
        <v>231</v>
      </c>
      <c r="D48" s="49" t="s">
        <v>95</v>
      </c>
      <c r="E48" s="50">
        <v>42</v>
      </c>
      <c r="F48" s="50">
        <v>34</v>
      </c>
      <c r="G48" s="50">
        <v>111</v>
      </c>
      <c r="H48" s="50">
        <v>106</v>
      </c>
      <c r="I48" s="50">
        <v>60</v>
      </c>
      <c r="J48" s="50">
        <v>24</v>
      </c>
      <c r="K48" s="50">
        <v>377</v>
      </c>
      <c r="L48" s="42">
        <v>2364060</v>
      </c>
      <c r="M48" s="42">
        <v>1205227</v>
      </c>
      <c r="N48" s="42">
        <v>1158833</v>
      </c>
      <c r="O48" s="54">
        <v>1.7766046547041954</v>
      </c>
      <c r="P48" s="54">
        <v>1.4382037680938724</v>
      </c>
      <c r="Q48" s="54">
        <v>4.6953123017182303</v>
      </c>
      <c r="R48" s="54">
        <v>4.4838117475867785</v>
      </c>
      <c r="S48" s="54">
        <v>2.5380066495774218</v>
      </c>
      <c r="T48" s="54">
        <v>1.0152026598309687</v>
      </c>
      <c r="U48" s="54">
        <v>15.947141781511467</v>
      </c>
      <c r="V48" s="42" t="s">
        <v>469</v>
      </c>
    </row>
    <row r="49" spans="1:22">
      <c r="A49" s="49" t="s">
        <v>518</v>
      </c>
      <c r="B49" s="49" t="s">
        <v>230</v>
      </c>
      <c r="C49" s="46" t="s">
        <v>231</v>
      </c>
      <c r="D49" s="49" t="s">
        <v>154</v>
      </c>
      <c r="E49" s="50">
        <v>21</v>
      </c>
      <c r="F49" s="50">
        <v>6</v>
      </c>
      <c r="G49" s="50">
        <v>11</v>
      </c>
      <c r="H49" s="50">
        <v>9</v>
      </c>
      <c r="I49" s="50">
        <v>6</v>
      </c>
      <c r="J49" s="50">
        <v>2</v>
      </c>
      <c r="K49" s="50">
        <v>55</v>
      </c>
      <c r="L49" s="42">
        <v>2364060</v>
      </c>
      <c r="M49" s="42">
        <v>1205227</v>
      </c>
      <c r="N49" s="42">
        <v>1158833</v>
      </c>
      <c r="O49" s="54">
        <v>0.88830232735209769</v>
      </c>
      <c r="P49" s="54">
        <v>0.25380066495774217</v>
      </c>
      <c r="Q49" s="54">
        <v>0.46530121908919397</v>
      </c>
      <c r="R49" s="54">
        <v>0.38070099743661329</v>
      </c>
      <c r="S49" s="54">
        <v>0.25380066495774217</v>
      </c>
      <c r="T49" s="54">
        <v>8.4600221652580729E-2</v>
      </c>
      <c r="U49" s="54">
        <v>2.32650609544597</v>
      </c>
      <c r="V49" s="42" t="s">
        <v>469</v>
      </c>
    </row>
    <row r="50" spans="1:22">
      <c r="A50" s="49" t="s">
        <v>519</v>
      </c>
      <c r="B50" s="49" t="s">
        <v>230</v>
      </c>
      <c r="C50" s="46" t="s">
        <v>231</v>
      </c>
      <c r="D50" s="49" t="s">
        <v>155</v>
      </c>
      <c r="E50" s="50">
        <v>385</v>
      </c>
      <c r="F50" s="50">
        <v>161</v>
      </c>
      <c r="G50" s="50">
        <v>208</v>
      </c>
      <c r="H50" s="50">
        <v>148</v>
      </c>
      <c r="I50" s="50">
        <v>70</v>
      </c>
      <c r="J50" s="50">
        <v>34</v>
      </c>
      <c r="K50" s="50">
        <v>1006</v>
      </c>
      <c r="L50" s="42">
        <v>2364060</v>
      </c>
      <c r="M50" s="42">
        <v>1205227</v>
      </c>
      <c r="N50" s="42">
        <v>1158833</v>
      </c>
      <c r="O50" s="54">
        <v>16.285542668121792</v>
      </c>
      <c r="P50" s="54">
        <v>6.8103178430327489</v>
      </c>
      <c r="Q50" s="54">
        <v>8.7984230518683972</v>
      </c>
      <c r="R50" s="54">
        <v>6.2604164022909741</v>
      </c>
      <c r="S50" s="54">
        <v>2.9610077578403255</v>
      </c>
      <c r="T50" s="54">
        <v>1.4382037680938724</v>
      </c>
      <c r="U50" s="54">
        <v>42.553911491248108</v>
      </c>
      <c r="V50" s="42" t="s">
        <v>469</v>
      </c>
    </row>
    <row r="51" spans="1:22">
      <c r="A51" s="49" t="s">
        <v>520</v>
      </c>
      <c r="B51" s="49" t="s">
        <v>230</v>
      </c>
      <c r="C51" s="46" t="s">
        <v>231</v>
      </c>
      <c r="D51" s="49" t="s">
        <v>99</v>
      </c>
      <c r="E51" s="50">
        <v>226</v>
      </c>
      <c r="F51" s="50">
        <v>223</v>
      </c>
      <c r="G51" s="50">
        <v>484</v>
      </c>
      <c r="H51" s="50">
        <v>613</v>
      </c>
      <c r="I51" s="50">
        <v>379</v>
      </c>
      <c r="J51" s="50">
        <v>254</v>
      </c>
      <c r="K51" s="50">
        <v>2179</v>
      </c>
      <c r="L51" s="42">
        <v>2364060</v>
      </c>
      <c r="M51" s="42">
        <v>1205227</v>
      </c>
      <c r="N51" s="42">
        <v>1158833</v>
      </c>
      <c r="O51" s="54">
        <v>9.5598250467416221</v>
      </c>
      <c r="P51" s="54">
        <v>9.4329247142627519</v>
      </c>
      <c r="Q51" s="54">
        <v>20.473253639924536</v>
      </c>
      <c r="R51" s="54">
        <v>25.929967936515993</v>
      </c>
      <c r="S51" s="54">
        <v>16.031742003164048</v>
      </c>
      <c r="T51" s="54">
        <v>10.744228149877753</v>
      </c>
      <c r="U51" s="54">
        <v>92.171941490486702</v>
      </c>
      <c r="V51" s="42" t="s">
        <v>469</v>
      </c>
    </row>
    <row r="52" spans="1:22">
      <c r="A52" s="49" t="s">
        <v>521</v>
      </c>
      <c r="B52" s="49" t="s">
        <v>230</v>
      </c>
      <c r="C52" s="46" t="s">
        <v>231</v>
      </c>
      <c r="D52" s="49" t="s">
        <v>481</v>
      </c>
      <c r="E52" s="50">
        <v>63</v>
      </c>
      <c r="F52" s="50">
        <v>51</v>
      </c>
      <c r="G52" s="50">
        <v>91</v>
      </c>
      <c r="H52" s="50">
        <v>69</v>
      </c>
      <c r="I52" s="50">
        <v>31</v>
      </c>
      <c r="J52" s="50">
        <v>12</v>
      </c>
      <c r="K52" s="50">
        <v>317</v>
      </c>
      <c r="L52" s="42">
        <v>2364060</v>
      </c>
      <c r="M52" s="42">
        <v>1205227</v>
      </c>
      <c r="N52" s="42">
        <v>1158833</v>
      </c>
      <c r="O52" s="54">
        <v>2.664906982056293</v>
      </c>
      <c r="P52" s="54">
        <v>2.1573056521408085</v>
      </c>
      <c r="Q52" s="54">
        <v>3.8493100851924229</v>
      </c>
      <c r="R52" s="54">
        <v>2.9187076470140352</v>
      </c>
      <c r="S52" s="54">
        <v>1.3113034356150013</v>
      </c>
      <c r="T52" s="54">
        <v>0.50760132991548435</v>
      </c>
      <c r="U52" s="54">
        <v>13.409135131934045</v>
      </c>
      <c r="V52" s="42" t="s">
        <v>469</v>
      </c>
    </row>
    <row r="53" spans="1:22">
      <c r="A53" s="49" t="s">
        <v>522</v>
      </c>
      <c r="B53" s="49" t="s">
        <v>230</v>
      </c>
      <c r="C53" s="49" t="s">
        <v>231</v>
      </c>
      <c r="D53" s="49" t="s">
        <v>483</v>
      </c>
      <c r="E53" s="50">
        <v>161</v>
      </c>
      <c r="F53" s="50">
        <v>142</v>
      </c>
      <c r="G53" s="50">
        <v>364</v>
      </c>
      <c r="H53" s="50">
        <v>374</v>
      </c>
      <c r="I53" s="50">
        <v>207</v>
      </c>
      <c r="J53" s="50">
        <v>104</v>
      </c>
      <c r="K53" s="50">
        <v>1352</v>
      </c>
      <c r="L53" s="42">
        <v>2364060</v>
      </c>
      <c r="M53" s="42">
        <v>1205227</v>
      </c>
      <c r="N53" s="42">
        <v>1158833</v>
      </c>
      <c r="O53" s="54">
        <v>6.8103178430327489</v>
      </c>
      <c r="P53" s="54">
        <v>6.0066157373332318</v>
      </c>
      <c r="Q53" s="54">
        <v>15.397240340769692</v>
      </c>
      <c r="R53" s="54">
        <v>15.820241449032595</v>
      </c>
      <c r="S53" s="54">
        <v>8.7561229410421042</v>
      </c>
      <c r="T53" s="54">
        <v>4.3992115259341986</v>
      </c>
      <c r="U53" s="54">
        <v>57.189749837144568</v>
      </c>
      <c r="V53" s="42" t="s">
        <v>469</v>
      </c>
    </row>
    <row r="54" spans="1:22">
      <c r="A54" s="49" t="s">
        <v>523</v>
      </c>
      <c r="B54" s="49" t="s">
        <v>230</v>
      </c>
      <c r="C54" s="49" t="s">
        <v>231</v>
      </c>
      <c r="D54" s="49" t="s">
        <v>128</v>
      </c>
      <c r="E54" s="50">
        <v>57</v>
      </c>
      <c r="F54" s="50">
        <v>27</v>
      </c>
      <c r="G54" s="50">
        <v>37</v>
      </c>
      <c r="H54" s="50">
        <v>34</v>
      </c>
      <c r="I54" s="50">
        <v>25</v>
      </c>
      <c r="J54" s="50">
        <v>8</v>
      </c>
      <c r="K54" s="50">
        <v>188</v>
      </c>
      <c r="L54" s="42">
        <v>2364060</v>
      </c>
      <c r="M54" s="42">
        <v>1205227</v>
      </c>
      <c r="N54" s="42">
        <v>1158833</v>
      </c>
      <c r="O54" s="54">
        <v>2.4111063170985507</v>
      </c>
      <c r="P54" s="54">
        <v>1.1421029923098398</v>
      </c>
      <c r="Q54" s="54">
        <v>1.5651041005727435</v>
      </c>
      <c r="R54" s="54">
        <v>1.4382037680938724</v>
      </c>
      <c r="S54" s="54">
        <v>1.0575027706572591</v>
      </c>
      <c r="T54" s="54">
        <v>0.33840088661032292</v>
      </c>
      <c r="U54" s="54">
        <v>7.952420835342588</v>
      </c>
      <c r="V54" s="42" t="s">
        <v>469</v>
      </c>
    </row>
    <row r="55" spans="1:22">
      <c r="A55" s="49" t="s">
        <v>524</v>
      </c>
      <c r="B55" s="49" t="s">
        <v>230</v>
      </c>
      <c r="C55" s="49" t="s">
        <v>231</v>
      </c>
      <c r="D55" s="49" t="s">
        <v>132</v>
      </c>
      <c r="E55" s="50">
        <v>219</v>
      </c>
      <c r="F55" s="50">
        <v>164</v>
      </c>
      <c r="G55" s="50">
        <v>348</v>
      </c>
      <c r="H55" s="50">
        <v>444</v>
      </c>
      <c r="I55" s="50">
        <v>349</v>
      </c>
      <c r="J55" s="50">
        <v>180</v>
      </c>
      <c r="K55" s="50">
        <v>1704</v>
      </c>
      <c r="L55" s="42">
        <v>2364060</v>
      </c>
      <c r="M55" s="42">
        <v>1205227</v>
      </c>
      <c r="N55" s="42">
        <v>1158833</v>
      </c>
      <c r="O55" s="54">
        <v>18.170850802379967</v>
      </c>
      <c r="P55" s="54">
        <v>13.607395121416962</v>
      </c>
      <c r="Q55" s="54">
        <v>28.874228672275017</v>
      </c>
      <c r="R55" s="54">
        <v>36.839533133592262</v>
      </c>
      <c r="S55" s="54">
        <v>28.957200593747071</v>
      </c>
      <c r="T55" s="54">
        <v>14.934945864969837</v>
      </c>
      <c r="U55" s="54">
        <v>141.3841541883811</v>
      </c>
      <c r="V55" s="42" t="s">
        <v>469</v>
      </c>
    </row>
    <row r="56" spans="1:22">
      <c r="A56" s="49" t="s">
        <v>525</v>
      </c>
      <c r="B56" s="49" t="s">
        <v>230</v>
      </c>
      <c r="C56" s="49" t="s">
        <v>231</v>
      </c>
      <c r="D56" s="49" t="s">
        <v>161</v>
      </c>
      <c r="E56" s="50">
        <v>71</v>
      </c>
      <c r="F56" s="50">
        <v>15</v>
      </c>
      <c r="G56" s="50">
        <v>20</v>
      </c>
      <c r="H56" s="50">
        <v>15</v>
      </c>
      <c r="I56" s="50">
        <v>7</v>
      </c>
      <c r="J56" s="50">
        <v>5</v>
      </c>
      <c r="K56" s="50">
        <v>133</v>
      </c>
      <c r="L56" s="42">
        <v>2364060</v>
      </c>
      <c r="M56" s="42">
        <v>1205227</v>
      </c>
      <c r="N56" s="42">
        <v>1158833</v>
      </c>
      <c r="O56" s="54">
        <v>3.0033078686666159</v>
      </c>
      <c r="P56" s="54">
        <v>0.63450166239435546</v>
      </c>
      <c r="Q56" s="54">
        <v>0.84600221652580732</v>
      </c>
      <c r="R56" s="54">
        <v>0.63450166239435546</v>
      </c>
      <c r="S56" s="54">
        <v>0.29610077578403254</v>
      </c>
      <c r="T56" s="54">
        <v>0.21150055413145183</v>
      </c>
      <c r="U56" s="54">
        <v>5.6259147398966185</v>
      </c>
      <c r="V56" s="42" t="s">
        <v>469</v>
      </c>
    </row>
    <row r="57" spans="1:22">
      <c r="A57" s="49" t="s">
        <v>526</v>
      </c>
      <c r="B57" s="49" t="s">
        <v>230</v>
      </c>
      <c r="C57" s="49" t="s">
        <v>231</v>
      </c>
      <c r="D57" s="49" t="s">
        <v>142</v>
      </c>
      <c r="E57" s="50">
        <v>59</v>
      </c>
      <c r="F57" s="50">
        <v>31</v>
      </c>
      <c r="G57" s="50">
        <v>55</v>
      </c>
      <c r="H57" s="50">
        <v>71</v>
      </c>
      <c r="I57" s="50">
        <v>44</v>
      </c>
      <c r="J57" s="50">
        <v>23</v>
      </c>
      <c r="K57" s="50">
        <v>283</v>
      </c>
      <c r="L57" s="42">
        <v>2364060</v>
      </c>
      <c r="M57" s="42">
        <v>1205227</v>
      </c>
      <c r="N57" s="42">
        <v>1158833</v>
      </c>
      <c r="O57" s="54">
        <v>2.4957065387511315</v>
      </c>
      <c r="P57" s="54">
        <v>1.3113034356150013</v>
      </c>
      <c r="Q57" s="54">
        <v>2.32650609544597</v>
      </c>
      <c r="R57" s="54">
        <v>3.0033078686666159</v>
      </c>
      <c r="S57" s="54">
        <v>1.8612048763567759</v>
      </c>
      <c r="T57" s="54">
        <v>0.97290254900467843</v>
      </c>
      <c r="U57" s="54">
        <v>11.970931363840174</v>
      </c>
      <c r="V57" s="42" t="s">
        <v>469</v>
      </c>
    </row>
    <row r="58" spans="1:22">
      <c r="A58" s="49" t="s">
        <v>527</v>
      </c>
      <c r="B58" s="49" t="s">
        <v>230</v>
      </c>
      <c r="C58" s="49" t="s">
        <v>231</v>
      </c>
      <c r="D58" s="49" t="s">
        <v>146</v>
      </c>
      <c r="E58" s="50">
        <v>378</v>
      </c>
      <c r="F58" s="50">
        <v>297</v>
      </c>
      <c r="G58" s="50">
        <v>777</v>
      </c>
      <c r="H58" s="50">
        <v>797</v>
      </c>
      <c r="I58" s="50">
        <v>570</v>
      </c>
      <c r="J58" s="50">
        <v>389</v>
      </c>
      <c r="K58" s="50">
        <v>3208</v>
      </c>
      <c r="L58" s="42">
        <v>2364060</v>
      </c>
      <c r="M58" s="42">
        <v>1205227</v>
      </c>
      <c r="N58" s="42">
        <v>1158833</v>
      </c>
      <c r="O58" s="54">
        <v>31.363386316436653</v>
      </c>
      <c r="P58" s="54">
        <v>24.642660677200226</v>
      </c>
      <c r="Q58" s="54">
        <v>64.469182983786453</v>
      </c>
      <c r="R58" s="54">
        <v>66.128621413227549</v>
      </c>
      <c r="S58" s="54">
        <v>47.293995239071144</v>
      </c>
      <c r="T58" s="54">
        <v>32.276077452629252</v>
      </c>
      <c r="U58" s="54">
        <v>266.17392408235128</v>
      </c>
      <c r="V58" s="42" t="s">
        <v>469</v>
      </c>
    </row>
    <row r="59" spans="1:22">
      <c r="A59" s="49" t="s">
        <v>528</v>
      </c>
      <c r="B59" s="49" t="s">
        <v>230</v>
      </c>
      <c r="C59" s="49" t="s">
        <v>231</v>
      </c>
      <c r="D59" s="49" t="s">
        <v>60</v>
      </c>
      <c r="E59" s="50">
        <v>147</v>
      </c>
      <c r="F59" s="50">
        <v>154</v>
      </c>
      <c r="G59" s="50">
        <v>344</v>
      </c>
      <c r="H59" s="50">
        <v>381</v>
      </c>
      <c r="I59" s="50">
        <v>363</v>
      </c>
      <c r="J59" s="50">
        <v>340</v>
      </c>
      <c r="K59" s="50">
        <v>1729</v>
      </c>
      <c r="L59" s="42">
        <v>2364060</v>
      </c>
      <c r="M59" s="42">
        <v>1205227</v>
      </c>
      <c r="N59" s="42">
        <v>1158833</v>
      </c>
      <c r="O59" s="54">
        <v>6.2181162914646837</v>
      </c>
      <c r="P59" s="54">
        <v>6.5142170672487163</v>
      </c>
      <c r="Q59" s="54">
        <v>14.551238124243886</v>
      </c>
      <c r="R59" s="54">
        <v>16.116342224816627</v>
      </c>
      <c r="S59" s="54">
        <v>15.354940229943404</v>
      </c>
      <c r="T59" s="54">
        <v>14.382037680938723</v>
      </c>
      <c r="U59" s="54">
        <v>73.136891618656037</v>
      </c>
      <c r="V59" s="42" t="s">
        <v>469</v>
      </c>
    </row>
    <row r="60" spans="1:22">
      <c r="A60" s="49" t="s">
        <v>529</v>
      </c>
      <c r="B60" s="49" t="s">
        <v>230</v>
      </c>
      <c r="C60" s="49" t="s">
        <v>231</v>
      </c>
      <c r="D60" s="49" t="s">
        <v>64</v>
      </c>
      <c r="E60" s="50">
        <v>508</v>
      </c>
      <c r="F60" s="50">
        <v>449</v>
      </c>
      <c r="G60" s="50">
        <v>973</v>
      </c>
      <c r="H60" s="50">
        <v>1049</v>
      </c>
      <c r="I60" s="50">
        <v>713</v>
      </c>
      <c r="J60" s="50">
        <v>397</v>
      </c>
      <c r="K60" s="50">
        <v>4089</v>
      </c>
      <c r="L60" s="42">
        <v>2364060</v>
      </c>
      <c r="M60" s="42">
        <v>1205227</v>
      </c>
      <c r="N60" s="42">
        <v>1158833</v>
      </c>
      <c r="O60" s="54">
        <v>21.488456299755505</v>
      </c>
      <c r="P60" s="54">
        <v>18.992749761004376</v>
      </c>
      <c r="Q60" s="54">
        <v>41.15800783398052</v>
      </c>
      <c r="R60" s="54">
        <v>44.372816256778599</v>
      </c>
      <c r="S60" s="54">
        <v>30.15997901914503</v>
      </c>
      <c r="T60" s="54">
        <v>16.793143998037277</v>
      </c>
      <c r="U60" s="54">
        <v>172.96515316870131</v>
      </c>
      <c r="V60" s="42" t="s">
        <v>469</v>
      </c>
    </row>
    <row r="61" spans="1:22">
      <c r="A61" s="49" t="s">
        <v>530</v>
      </c>
      <c r="B61" s="49" t="s">
        <v>230</v>
      </c>
      <c r="C61" s="49" t="s">
        <v>231</v>
      </c>
      <c r="D61" s="49" t="s">
        <v>492</v>
      </c>
      <c r="E61" s="50">
        <v>102</v>
      </c>
      <c r="F61" s="50">
        <v>88</v>
      </c>
      <c r="G61" s="50">
        <v>185</v>
      </c>
      <c r="H61" s="50">
        <v>190</v>
      </c>
      <c r="I61" s="50">
        <v>152</v>
      </c>
      <c r="J61" s="50">
        <v>90</v>
      </c>
      <c r="K61" s="50">
        <v>807</v>
      </c>
      <c r="L61" s="42">
        <v>2364060</v>
      </c>
      <c r="M61" s="42">
        <v>1205227</v>
      </c>
      <c r="N61" s="42">
        <v>1158833</v>
      </c>
      <c r="O61" s="54">
        <v>4.314611304281617</v>
      </c>
      <c r="P61" s="54">
        <v>3.7224097527135518</v>
      </c>
      <c r="Q61" s="54">
        <v>7.8255205028637178</v>
      </c>
      <c r="R61" s="54">
        <v>8.0370210569951706</v>
      </c>
      <c r="S61" s="54">
        <v>6.4296168455961364</v>
      </c>
      <c r="T61" s="54">
        <v>3.807009974366133</v>
      </c>
      <c r="U61" s="54">
        <v>34.136189436816323</v>
      </c>
      <c r="V61" s="42" t="s">
        <v>469</v>
      </c>
    </row>
    <row r="62" spans="1:22">
      <c r="A62" s="49" t="s">
        <v>531</v>
      </c>
      <c r="B62" s="49" t="s">
        <v>222</v>
      </c>
      <c r="C62" s="49" t="s">
        <v>231</v>
      </c>
      <c r="D62" s="49" t="s">
        <v>200</v>
      </c>
      <c r="E62" s="50">
        <v>238</v>
      </c>
      <c r="F62" s="50">
        <v>161</v>
      </c>
      <c r="G62" s="50">
        <v>604</v>
      </c>
      <c r="H62" s="50">
        <v>1029</v>
      </c>
      <c r="I62" s="50">
        <v>663</v>
      </c>
      <c r="J62" s="50">
        <v>357</v>
      </c>
      <c r="K62" s="50">
        <v>3052</v>
      </c>
      <c r="L62" s="42">
        <v>2364060</v>
      </c>
      <c r="M62" s="42">
        <v>1205227</v>
      </c>
      <c r="N62" s="42">
        <v>1158833</v>
      </c>
      <c r="O62" s="54">
        <v>10.067426376657107</v>
      </c>
      <c r="P62" s="54">
        <v>6.8103178430327489</v>
      </c>
      <c r="Q62" s="54">
        <v>25.549266939079377</v>
      </c>
      <c r="R62" s="54">
        <v>43.526814040252788</v>
      </c>
      <c r="S62" s="54">
        <v>28.04497347783051</v>
      </c>
      <c r="T62" s="54">
        <v>15.10113956498566</v>
      </c>
      <c r="U62" s="54">
        <v>129.0999382418382</v>
      </c>
      <c r="V62" s="42" t="s">
        <v>469</v>
      </c>
    </row>
    <row r="63" spans="1:22">
      <c r="A63" s="49" t="s">
        <v>532</v>
      </c>
      <c r="B63" s="49" t="s">
        <v>222</v>
      </c>
      <c r="C63" s="49" t="s">
        <v>231</v>
      </c>
      <c r="D63" s="49" t="s">
        <v>473</v>
      </c>
      <c r="E63" s="50">
        <v>30</v>
      </c>
      <c r="F63" s="50">
        <v>32</v>
      </c>
      <c r="G63" s="50">
        <v>75</v>
      </c>
      <c r="H63" s="50">
        <v>116</v>
      </c>
      <c r="I63" s="50">
        <v>99</v>
      </c>
      <c r="J63" s="50">
        <v>75</v>
      </c>
      <c r="K63" s="50">
        <v>427</v>
      </c>
      <c r="L63" s="42">
        <v>2364060</v>
      </c>
      <c r="M63" s="42">
        <v>1205227</v>
      </c>
      <c r="N63" s="42">
        <v>1158833</v>
      </c>
      <c r="O63" s="54">
        <v>1.2690033247887109</v>
      </c>
      <c r="P63" s="54">
        <v>1.3536035464412917</v>
      </c>
      <c r="Q63" s="54">
        <v>3.1725083119717774</v>
      </c>
      <c r="R63" s="54">
        <v>4.9068128558496822</v>
      </c>
      <c r="S63" s="54">
        <v>4.1877109718027459</v>
      </c>
      <c r="T63" s="54">
        <v>3.1725083119717774</v>
      </c>
      <c r="U63" s="54">
        <v>18.062147322825986</v>
      </c>
      <c r="V63" s="42" t="s">
        <v>469</v>
      </c>
    </row>
    <row r="64" spans="1:22">
      <c r="A64" s="49" t="s">
        <v>533</v>
      </c>
      <c r="B64" s="49" t="s">
        <v>222</v>
      </c>
      <c r="C64" s="49" t="s">
        <v>231</v>
      </c>
      <c r="D64" s="49" t="s">
        <v>201</v>
      </c>
      <c r="E64" s="50">
        <v>199</v>
      </c>
      <c r="F64" s="50">
        <v>143</v>
      </c>
      <c r="G64" s="50">
        <v>348</v>
      </c>
      <c r="H64" s="50">
        <v>303</v>
      </c>
      <c r="I64" s="50">
        <v>171</v>
      </c>
      <c r="J64" s="50">
        <v>82</v>
      </c>
      <c r="K64" s="50">
        <v>1246</v>
      </c>
      <c r="L64" s="42">
        <v>2364060</v>
      </c>
      <c r="M64" s="42">
        <v>1205227</v>
      </c>
      <c r="N64" s="42">
        <v>1158833</v>
      </c>
      <c r="O64" s="54">
        <v>8.417722054431783</v>
      </c>
      <c r="P64" s="54">
        <v>6.0489158481595222</v>
      </c>
      <c r="Q64" s="54">
        <v>14.720438567549047</v>
      </c>
      <c r="R64" s="54">
        <v>12.81693358036598</v>
      </c>
      <c r="S64" s="54">
        <v>7.2333189512956526</v>
      </c>
      <c r="T64" s="54">
        <v>3.4686090877558096</v>
      </c>
      <c r="U64" s="54">
        <v>52.705938089557797</v>
      </c>
      <c r="V64" s="42" t="s">
        <v>469</v>
      </c>
    </row>
    <row r="65" spans="1:27">
      <c r="A65" s="49" t="s">
        <v>534</v>
      </c>
      <c r="B65" s="49" t="s">
        <v>222</v>
      </c>
      <c r="C65" s="49" t="s">
        <v>231</v>
      </c>
      <c r="D65" s="49" t="s">
        <v>151</v>
      </c>
      <c r="E65" s="50">
        <v>31</v>
      </c>
      <c r="F65" s="50">
        <v>16</v>
      </c>
      <c r="G65" s="50">
        <v>28</v>
      </c>
      <c r="H65" s="50">
        <v>29</v>
      </c>
      <c r="I65" s="50">
        <v>23</v>
      </c>
      <c r="J65" s="50">
        <v>22</v>
      </c>
      <c r="K65" s="50">
        <v>149</v>
      </c>
      <c r="L65" s="42">
        <v>2364060</v>
      </c>
      <c r="M65" s="42">
        <v>1205227</v>
      </c>
      <c r="N65" s="42">
        <v>1158833</v>
      </c>
      <c r="O65" s="54">
        <v>1.3113034356150013</v>
      </c>
      <c r="P65" s="54">
        <v>0.67680177322064583</v>
      </c>
      <c r="Q65" s="54">
        <v>1.1844031031361302</v>
      </c>
      <c r="R65" s="54">
        <v>1.2267032139624205</v>
      </c>
      <c r="S65" s="54">
        <v>0.97290254900467843</v>
      </c>
      <c r="T65" s="54">
        <v>0.93060243817838795</v>
      </c>
      <c r="U65" s="54">
        <v>6.3027165131172644</v>
      </c>
      <c r="V65" s="42" t="s">
        <v>469</v>
      </c>
    </row>
    <row r="66" spans="1:27">
      <c r="A66" s="49" t="s">
        <v>535</v>
      </c>
      <c r="B66" s="49" t="s">
        <v>222</v>
      </c>
      <c r="C66" s="49" t="s">
        <v>231</v>
      </c>
      <c r="D66" s="49" t="s">
        <v>95</v>
      </c>
      <c r="E66" s="50">
        <v>57</v>
      </c>
      <c r="F66" s="50">
        <v>81</v>
      </c>
      <c r="G66" s="50">
        <v>140</v>
      </c>
      <c r="H66" s="50">
        <v>151</v>
      </c>
      <c r="I66" s="50">
        <v>65</v>
      </c>
      <c r="J66" s="50">
        <v>28</v>
      </c>
      <c r="K66" s="50">
        <v>522</v>
      </c>
      <c r="L66" s="42">
        <v>2364060</v>
      </c>
      <c r="M66" s="42">
        <v>1205227</v>
      </c>
      <c r="N66" s="42">
        <v>1158833</v>
      </c>
      <c r="O66" s="54">
        <v>2.4111063170985507</v>
      </c>
      <c r="P66" s="54">
        <v>3.4263089769295196</v>
      </c>
      <c r="Q66" s="54">
        <v>5.9220155156806511</v>
      </c>
      <c r="R66" s="54">
        <v>6.3873167347698443</v>
      </c>
      <c r="S66" s="54">
        <v>2.7495072037088737</v>
      </c>
      <c r="T66" s="54">
        <v>1.1844031031361302</v>
      </c>
      <c r="U66" s="54">
        <v>22.080657851323569</v>
      </c>
      <c r="V66" s="42" t="s">
        <v>469</v>
      </c>
    </row>
    <row r="67" spans="1:27">
      <c r="A67" s="49" t="s">
        <v>536</v>
      </c>
      <c r="B67" s="49" t="s">
        <v>222</v>
      </c>
      <c r="C67" s="49" t="s">
        <v>231</v>
      </c>
      <c r="D67" s="49" t="s">
        <v>154</v>
      </c>
      <c r="E67" s="50">
        <v>41</v>
      </c>
      <c r="F67" s="50">
        <v>31</v>
      </c>
      <c r="G67" s="50">
        <v>28</v>
      </c>
      <c r="H67" s="50">
        <v>17</v>
      </c>
      <c r="I67" s="50">
        <v>11</v>
      </c>
      <c r="J67" s="50">
        <v>2</v>
      </c>
      <c r="K67" s="50">
        <v>130</v>
      </c>
      <c r="L67" s="42">
        <v>2364060</v>
      </c>
      <c r="M67" s="42">
        <v>1205227</v>
      </c>
      <c r="N67" s="42">
        <v>1158833</v>
      </c>
      <c r="O67" s="54">
        <v>1.7343045438779048</v>
      </c>
      <c r="P67" s="54">
        <v>1.3113034356150013</v>
      </c>
      <c r="Q67" s="54">
        <v>1.1844031031361302</v>
      </c>
      <c r="R67" s="54">
        <v>0.7191018840469362</v>
      </c>
      <c r="S67" s="54">
        <v>0.46530121908919397</v>
      </c>
      <c r="T67" s="54">
        <v>8.4600221652580729E-2</v>
      </c>
      <c r="U67" s="54">
        <v>5.4990144074177474</v>
      </c>
      <c r="V67" s="42" t="s">
        <v>469</v>
      </c>
    </row>
    <row r="68" spans="1:27">
      <c r="A68" s="49" t="s">
        <v>537</v>
      </c>
      <c r="B68" s="49" t="s">
        <v>222</v>
      </c>
      <c r="C68" s="49" t="s">
        <v>231</v>
      </c>
      <c r="D68" s="49" t="s">
        <v>155</v>
      </c>
      <c r="E68" s="50">
        <v>428</v>
      </c>
      <c r="F68" s="50">
        <v>166</v>
      </c>
      <c r="G68" s="50">
        <v>221</v>
      </c>
      <c r="H68" s="50">
        <v>158</v>
      </c>
      <c r="I68" s="50">
        <v>89</v>
      </c>
      <c r="J68" s="50">
        <v>60</v>
      </c>
      <c r="K68" s="50">
        <v>1122</v>
      </c>
      <c r="L68" s="42">
        <v>2364060</v>
      </c>
      <c r="M68" s="42">
        <v>1205227</v>
      </c>
      <c r="N68" s="42">
        <v>1158833</v>
      </c>
      <c r="O68" s="54">
        <v>18.104447433652279</v>
      </c>
      <c r="P68" s="54">
        <v>7.0218183971642008</v>
      </c>
      <c r="Q68" s="54">
        <v>9.3483244926101712</v>
      </c>
      <c r="R68" s="54">
        <v>6.6834175105538769</v>
      </c>
      <c r="S68" s="54">
        <v>3.7647098635398426</v>
      </c>
      <c r="T68" s="54">
        <v>2.5380066495774218</v>
      </c>
      <c r="U68" s="54">
        <v>47.460724347097788</v>
      </c>
      <c r="V68" s="42" t="s">
        <v>469</v>
      </c>
    </row>
    <row r="69" spans="1:27">
      <c r="A69" s="49" t="s">
        <v>538</v>
      </c>
      <c r="B69" s="49" t="s">
        <v>222</v>
      </c>
      <c r="C69" s="49" t="s">
        <v>231</v>
      </c>
      <c r="D69" s="49" t="s">
        <v>99</v>
      </c>
      <c r="E69" s="50">
        <v>280</v>
      </c>
      <c r="F69" s="50">
        <v>194</v>
      </c>
      <c r="G69" s="50">
        <v>460</v>
      </c>
      <c r="H69" s="50">
        <v>406</v>
      </c>
      <c r="I69" s="50">
        <v>208</v>
      </c>
      <c r="J69" s="50">
        <v>134</v>
      </c>
      <c r="K69" s="50">
        <v>1682</v>
      </c>
      <c r="L69" s="42">
        <v>2364060</v>
      </c>
      <c r="M69" s="42">
        <v>1205227</v>
      </c>
      <c r="N69" s="42">
        <v>1158833</v>
      </c>
      <c r="O69" s="54">
        <v>11.844031031361302</v>
      </c>
      <c r="P69" s="54">
        <v>8.2062215003003303</v>
      </c>
      <c r="Q69" s="54">
        <v>19.458050980093567</v>
      </c>
      <c r="R69" s="54">
        <v>17.173844995473889</v>
      </c>
      <c r="S69" s="54">
        <v>8.7984230518683972</v>
      </c>
      <c r="T69" s="54">
        <v>5.6682148507229089</v>
      </c>
      <c r="U69" s="54">
        <v>71.148786409820389</v>
      </c>
      <c r="V69" s="42" t="s">
        <v>469</v>
      </c>
    </row>
    <row r="70" spans="1:27">
      <c r="A70" s="49" t="s">
        <v>539</v>
      </c>
      <c r="B70" s="49" t="s">
        <v>222</v>
      </c>
      <c r="C70" s="49" t="s">
        <v>231</v>
      </c>
      <c r="D70" s="49" t="s">
        <v>481</v>
      </c>
      <c r="E70" s="50">
        <v>62</v>
      </c>
      <c r="F70" s="50">
        <v>59</v>
      </c>
      <c r="G70" s="50">
        <v>95</v>
      </c>
      <c r="H70" s="50">
        <v>103</v>
      </c>
      <c r="I70" s="50">
        <v>30</v>
      </c>
      <c r="J70" s="50">
        <v>9</v>
      </c>
      <c r="K70" s="50">
        <v>358</v>
      </c>
      <c r="L70" s="42">
        <v>2364060</v>
      </c>
      <c r="M70" s="42">
        <v>1205227</v>
      </c>
      <c r="N70" s="42">
        <v>1158833</v>
      </c>
      <c r="O70" s="54">
        <v>2.6226068712300026</v>
      </c>
      <c r="P70" s="54">
        <v>2.4957065387511315</v>
      </c>
      <c r="Q70" s="54">
        <v>4.0185105284975853</v>
      </c>
      <c r="R70" s="54">
        <v>4.3569114151079074</v>
      </c>
      <c r="S70" s="54">
        <v>1.2690033247887109</v>
      </c>
      <c r="T70" s="54">
        <v>0.38070099743661329</v>
      </c>
      <c r="U70" s="54">
        <v>15.143439675811951</v>
      </c>
      <c r="V70" s="42" t="s">
        <v>469</v>
      </c>
    </row>
    <row r="71" spans="1:27">
      <c r="A71" s="49" t="s">
        <v>540</v>
      </c>
      <c r="B71" s="49" t="s">
        <v>222</v>
      </c>
      <c r="C71" s="49" t="s">
        <v>231</v>
      </c>
      <c r="D71" s="49" t="s">
        <v>483</v>
      </c>
      <c r="E71" s="50">
        <v>182</v>
      </c>
      <c r="F71" s="50">
        <v>140</v>
      </c>
      <c r="G71" s="50">
        <v>393</v>
      </c>
      <c r="H71" s="50">
        <v>404</v>
      </c>
      <c r="I71" s="50">
        <v>191</v>
      </c>
      <c r="J71" s="50">
        <v>118</v>
      </c>
      <c r="K71" s="50">
        <v>1428</v>
      </c>
      <c r="L71" s="42">
        <v>2364060</v>
      </c>
      <c r="M71" s="42">
        <v>1205227</v>
      </c>
      <c r="N71" s="42">
        <v>1158833</v>
      </c>
      <c r="O71" s="54">
        <v>7.6986201703848458</v>
      </c>
      <c r="P71" s="54">
        <v>5.9220155156806511</v>
      </c>
      <c r="Q71" s="54">
        <v>16.623943554732111</v>
      </c>
      <c r="R71" s="54">
        <v>17.08924477382131</v>
      </c>
      <c r="S71" s="54">
        <v>8.07932116782146</v>
      </c>
      <c r="T71" s="54">
        <v>4.9914130775022629</v>
      </c>
      <c r="U71" s="54">
        <v>60.40455825994264</v>
      </c>
      <c r="V71" s="42" t="s">
        <v>469</v>
      </c>
    </row>
    <row r="72" spans="1:27">
      <c r="A72" s="49" t="s">
        <v>541</v>
      </c>
      <c r="B72" s="49" t="s">
        <v>222</v>
      </c>
      <c r="C72" s="49" t="s">
        <v>231</v>
      </c>
      <c r="D72" s="49" t="s">
        <v>128</v>
      </c>
      <c r="E72" s="50">
        <v>141</v>
      </c>
      <c r="F72" s="50">
        <v>62</v>
      </c>
      <c r="G72" s="50">
        <v>75</v>
      </c>
      <c r="H72" s="50">
        <v>67</v>
      </c>
      <c r="I72" s="50">
        <v>41</v>
      </c>
      <c r="J72" s="50">
        <v>10</v>
      </c>
      <c r="K72" s="50">
        <v>396</v>
      </c>
      <c r="L72" s="42">
        <v>2364060</v>
      </c>
      <c r="M72" s="42">
        <v>1205227</v>
      </c>
      <c r="N72" s="42">
        <v>1158833</v>
      </c>
      <c r="O72" s="54">
        <v>5.9643156265069415</v>
      </c>
      <c r="P72" s="54">
        <v>2.6226068712300026</v>
      </c>
      <c r="Q72" s="54">
        <v>3.1725083119717774</v>
      </c>
      <c r="R72" s="54">
        <v>2.8341074253614544</v>
      </c>
      <c r="S72" s="54">
        <v>1.7343045438779048</v>
      </c>
      <c r="T72" s="54">
        <v>0.42300110826290366</v>
      </c>
      <c r="U72" s="54">
        <v>16.750843887210983</v>
      </c>
      <c r="V72" s="42" t="s">
        <v>469</v>
      </c>
    </row>
    <row r="73" spans="1:27">
      <c r="A73" s="49" t="s">
        <v>542</v>
      </c>
      <c r="B73" s="49" t="s">
        <v>222</v>
      </c>
      <c r="C73" s="49" t="s">
        <v>231</v>
      </c>
      <c r="D73" s="49" t="s">
        <v>161</v>
      </c>
      <c r="E73" s="50">
        <v>66</v>
      </c>
      <c r="F73" s="50">
        <v>18</v>
      </c>
      <c r="G73" s="50">
        <v>28</v>
      </c>
      <c r="H73" s="50">
        <v>12</v>
      </c>
      <c r="I73" s="50">
        <v>11</v>
      </c>
      <c r="J73" s="50">
        <v>6</v>
      </c>
      <c r="K73" s="50">
        <v>141</v>
      </c>
      <c r="L73" s="42">
        <v>2364060</v>
      </c>
      <c r="M73" s="42">
        <v>1205227</v>
      </c>
      <c r="N73" s="42">
        <v>1158833</v>
      </c>
      <c r="O73" s="54">
        <v>2.7918073145351641</v>
      </c>
      <c r="P73" s="54">
        <v>0.76140199487322657</v>
      </c>
      <c r="Q73" s="54">
        <v>1.1844031031361302</v>
      </c>
      <c r="R73" s="54">
        <v>0.50760132991548435</v>
      </c>
      <c r="S73" s="54">
        <v>0.46530121908919397</v>
      </c>
      <c r="T73" s="54">
        <v>0.25380066495774217</v>
      </c>
      <c r="U73" s="54">
        <v>5.9643156265069415</v>
      </c>
      <c r="V73" s="42" t="s">
        <v>469</v>
      </c>
    </row>
    <row r="74" spans="1:27">
      <c r="A74" s="49" t="s">
        <v>543</v>
      </c>
      <c r="B74" s="49" t="s">
        <v>222</v>
      </c>
      <c r="C74" s="49" t="s">
        <v>231</v>
      </c>
      <c r="D74" s="49" t="s">
        <v>164</v>
      </c>
      <c r="E74" s="50">
        <v>1587</v>
      </c>
      <c r="F74" s="50">
        <v>1407</v>
      </c>
      <c r="G74" s="50">
        <v>3806</v>
      </c>
      <c r="H74" s="50">
        <v>3634</v>
      </c>
      <c r="I74" s="50">
        <v>1020</v>
      </c>
      <c r="J74" s="50">
        <v>229</v>
      </c>
      <c r="K74" s="50">
        <v>11683</v>
      </c>
      <c r="L74" s="42">
        <v>2364060</v>
      </c>
      <c r="M74" s="42">
        <v>1205227</v>
      </c>
      <c r="N74" s="42">
        <v>1158833</v>
      </c>
      <c r="O74" s="54">
        <v>136.94811935800931</v>
      </c>
      <c r="P74" s="54">
        <v>121.41525137789482</v>
      </c>
      <c r="Q74" s="54">
        <v>328.43386406842058</v>
      </c>
      <c r="R74" s="54">
        <v>313.59134577631119</v>
      </c>
      <c r="S74" s="54">
        <v>88.019585220648707</v>
      </c>
      <c r="T74" s="54">
        <v>19.761259819145643</v>
      </c>
      <c r="U74" s="54">
        <v>1008.1694256204302</v>
      </c>
      <c r="V74" s="42" t="s">
        <v>469</v>
      </c>
    </row>
    <row r="75" spans="1:27">
      <c r="A75" s="49" t="s">
        <v>544</v>
      </c>
      <c r="B75" s="49" t="s">
        <v>222</v>
      </c>
      <c r="C75" s="49" t="s">
        <v>231</v>
      </c>
      <c r="D75" s="49" t="s">
        <v>142</v>
      </c>
      <c r="E75" s="50">
        <v>128</v>
      </c>
      <c r="F75" s="50">
        <v>62</v>
      </c>
      <c r="G75" s="50">
        <v>96</v>
      </c>
      <c r="H75" s="50">
        <v>110</v>
      </c>
      <c r="I75" s="50">
        <v>80</v>
      </c>
      <c r="J75" s="50">
        <v>33</v>
      </c>
      <c r="K75" s="50">
        <v>509</v>
      </c>
      <c r="L75" s="42">
        <v>2364060</v>
      </c>
      <c r="M75" s="42">
        <v>1205227</v>
      </c>
      <c r="N75" s="42">
        <v>1158833</v>
      </c>
      <c r="O75" s="54">
        <v>5.4144141857651666</v>
      </c>
      <c r="P75" s="54">
        <v>2.6226068712300026</v>
      </c>
      <c r="Q75" s="54">
        <v>4.0608106393238748</v>
      </c>
      <c r="R75" s="54">
        <v>4.65301219089194</v>
      </c>
      <c r="S75" s="54">
        <v>3.3840088661032293</v>
      </c>
      <c r="T75" s="54">
        <v>1.395903657267582</v>
      </c>
      <c r="U75" s="54">
        <v>21.530756410581798</v>
      </c>
      <c r="V75" s="42" t="s">
        <v>469</v>
      </c>
    </row>
    <row r="76" spans="1:27">
      <c r="A76" s="49" t="s">
        <v>545</v>
      </c>
      <c r="B76" s="49" t="s">
        <v>222</v>
      </c>
      <c r="C76" s="49" t="s">
        <v>231</v>
      </c>
      <c r="D76" s="49" t="s">
        <v>60</v>
      </c>
      <c r="E76" s="50">
        <v>163</v>
      </c>
      <c r="F76" s="50">
        <v>110</v>
      </c>
      <c r="G76" s="50">
        <v>272</v>
      </c>
      <c r="H76" s="50">
        <v>317</v>
      </c>
      <c r="I76" s="50">
        <v>247</v>
      </c>
      <c r="J76" s="50">
        <v>163</v>
      </c>
      <c r="K76" s="50">
        <v>1272</v>
      </c>
      <c r="L76" s="42">
        <v>2364060</v>
      </c>
      <c r="M76" s="42">
        <v>1205227</v>
      </c>
      <c r="N76" s="42">
        <v>1158833</v>
      </c>
      <c r="O76" s="54">
        <v>6.8949180646853288</v>
      </c>
      <c r="P76" s="54">
        <v>4.65301219089194</v>
      </c>
      <c r="Q76" s="54">
        <v>11.505630144750979</v>
      </c>
      <c r="R76" s="54">
        <v>13.409135131934045</v>
      </c>
      <c r="S76" s="54">
        <v>10.448127374093721</v>
      </c>
      <c r="T76" s="54">
        <v>6.8949180646853288</v>
      </c>
      <c r="U76" s="54">
        <v>53.805740971041345</v>
      </c>
      <c r="V76" s="42" t="s">
        <v>469</v>
      </c>
    </row>
    <row r="77" spans="1:27">
      <c r="A77" s="49" t="s">
        <v>546</v>
      </c>
      <c r="B77" s="49" t="s">
        <v>222</v>
      </c>
      <c r="C77" s="49" t="s">
        <v>231</v>
      </c>
      <c r="D77" s="49" t="s">
        <v>64</v>
      </c>
      <c r="E77" s="50">
        <v>863</v>
      </c>
      <c r="F77" s="50">
        <v>630</v>
      </c>
      <c r="G77" s="50">
        <v>1290</v>
      </c>
      <c r="H77" s="50">
        <v>1192</v>
      </c>
      <c r="I77" s="50">
        <v>838</v>
      </c>
      <c r="J77" s="50">
        <v>402</v>
      </c>
      <c r="K77" s="50">
        <v>5215</v>
      </c>
      <c r="L77" s="42">
        <v>2364060</v>
      </c>
      <c r="M77" s="42">
        <v>1205227</v>
      </c>
      <c r="N77" s="42">
        <v>1158833</v>
      </c>
      <c r="O77" s="54">
        <v>36.504995643088584</v>
      </c>
      <c r="P77" s="54">
        <v>26.649069820562929</v>
      </c>
      <c r="Q77" s="54">
        <v>54.56714296591457</v>
      </c>
      <c r="R77" s="54">
        <v>50.421732104938116</v>
      </c>
      <c r="S77" s="54">
        <v>35.447492872431326</v>
      </c>
      <c r="T77" s="54">
        <v>17.004644552168724</v>
      </c>
      <c r="U77" s="54">
        <v>220.59507795910426</v>
      </c>
      <c r="V77" s="42" t="s">
        <v>469</v>
      </c>
      <c r="Z77" s="47"/>
      <c r="AA77" s="47"/>
    </row>
    <row r="78" spans="1:27">
      <c r="A78" s="49" t="s">
        <v>547</v>
      </c>
      <c r="B78" s="49" t="s">
        <v>222</v>
      </c>
      <c r="C78" s="49" t="s">
        <v>231</v>
      </c>
      <c r="D78" s="49" t="s">
        <v>492</v>
      </c>
      <c r="E78" s="50">
        <v>234</v>
      </c>
      <c r="F78" s="50">
        <v>194</v>
      </c>
      <c r="G78" s="50">
        <v>430</v>
      </c>
      <c r="H78" s="50">
        <v>414</v>
      </c>
      <c r="I78" s="50">
        <v>306</v>
      </c>
      <c r="J78" s="50">
        <v>153</v>
      </c>
      <c r="K78" s="50">
        <v>1731</v>
      </c>
      <c r="L78" s="42">
        <v>2364060</v>
      </c>
      <c r="M78" s="42">
        <v>1205227</v>
      </c>
      <c r="N78" s="42">
        <v>1158833</v>
      </c>
      <c r="O78" s="54">
        <v>9.8982259333519451</v>
      </c>
      <c r="P78" s="54">
        <v>8.2062215003003303</v>
      </c>
      <c r="Q78" s="54">
        <v>18.189047655304858</v>
      </c>
      <c r="R78" s="54">
        <v>17.512245882084208</v>
      </c>
      <c r="S78" s="54">
        <v>12.943833912844852</v>
      </c>
      <c r="T78" s="54">
        <v>6.4719169564224259</v>
      </c>
      <c r="U78" s="54">
        <v>73.22149184030863</v>
      </c>
      <c r="V78" s="42" t="s">
        <v>469</v>
      </c>
      <c r="Z78" s="47"/>
      <c r="AA78" s="47"/>
    </row>
    <row r="79" spans="1:27">
      <c r="A79" s="49" t="s">
        <v>548</v>
      </c>
      <c r="B79" s="49" t="s">
        <v>549</v>
      </c>
      <c r="C79" s="49" t="s">
        <v>223</v>
      </c>
      <c r="D79" s="49" t="s">
        <v>200</v>
      </c>
      <c r="E79" s="50">
        <v>107</v>
      </c>
      <c r="F79" s="50">
        <v>85</v>
      </c>
      <c r="G79" s="50">
        <v>250</v>
      </c>
      <c r="H79" s="50">
        <v>458</v>
      </c>
      <c r="I79" s="50">
        <v>289</v>
      </c>
      <c r="J79" s="50">
        <v>160</v>
      </c>
      <c r="K79" s="50">
        <v>1349</v>
      </c>
      <c r="L79" s="42">
        <v>685911</v>
      </c>
      <c r="M79" s="42">
        <v>349251</v>
      </c>
      <c r="N79" s="42">
        <v>336660</v>
      </c>
      <c r="O79" s="54">
        <v>15.599691505166122</v>
      </c>
      <c r="P79" s="54">
        <v>12.392278298496452</v>
      </c>
      <c r="Q79" s="54">
        <v>36.447877348518972</v>
      </c>
      <c r="R79" s="54">
        <v>66.772511302486762</v>
      </c>
      <c r="S79" s="54">
        <v>42.133746214887935</v>
      </c>
      <c r="T79" s="54">
        <v>23.326641503052148</v>
      </c>
      <c r="U79" s="54">
        <v>196.67274617260841</v>
      </c>
      <c r="V79" s="42" t="s">
        <v>469</v>
      </c>
      <c r="Z79" s="47"/>
      <c r="AA79" s="47"/>
    </row>
    <row r="80" spans="1:27">
      <c r="A80" s="49" t="s">
        <v>550</v>
      </c>
      <c r="B80" s="49" t="s">
        <v>549</v>
      </c>
      <c r="C80" s="49" t="s">
        <v>223</v>
      </c>
      <c r="D80" s="49" t="s">
        <v>54</v>
      </c>
      <c r="E80" s="50">
        <v>550</v>
      </c>
      <c r="F80" s="50">
        <v>481</v>
      </c>
      <c r="G80" s="50">
        <v>1411</v>
      </c>
      <c r="H80" s="50">
        <v>1763</v>
      </c>
      <c r="I80" s="50">
        <v>1126</v>
      </c>
      <c r="J80" s="50">
        <v>831</v>
      </c>
      <c r="K80" s="50">
        <v>6162</v>
      </c>
      <c r="L80" s="42">
        <v>685911</v>
      </c>
      <c r="M80" s="42">
        <v>349251</v>
      </c>
      <c r="N80" s="42">
        <v>336660</v>
      </c>
      <c r="O80" s="54">
        <v>157.47986405192827</v>
      </c>
      <c r="P80" s="54">
        <v>137.72329928905</v>
      </c>
      <c r="Q80" s="54">
        <v>404.00743304958326</v>
      </c>
      <c r="R80" s="54">
        <v>504.79454604281739</v>
      </c>
      <c r="S80" s="54">
        <v>322.40423076812954</v>
      </c>
      <c r="T80" s="54">
        <v>237.93775823118617</v>
      </c>
      <c r="U80" s="54">
        <v>1764.3471314326944</v>
      </c>
      <c r="V80" s="42" t="s">
        <v>469</v>
      </c>
      <c r="Z80" s="47"/>
      <c r="AA80" s="47"/>
    </row>
    <row r="81" spans="1:27">
      <c r="A81" s="49" t="s">
        <v>551</v>
      </c>
      <c r="B81" s="49" t="s">
        <v>549</v>
      </c>
      <c r="C81" s="49" t="s">
        <v>223</v>
      </c>
      <c r="D81" s="49" t="s">
        <v>60</v>
      </c>
      <c r="E81" s="50">
        <v>99</v>
      </c>
      <c r="F81" s="50">
        <v>70</v>
      </c>
      <c r="G81" s="50">
        <v>184</v>
      </c>
      <c r="H81" s="50">
        <v>245</v>
      </c>
      <c r="I81" s="50">
        <v>135</v>
      </c>
      <c r="J81" s="50">
        <v>107</v>
      </c>
      <c r="K81" s="50">
        <v>840</v>
      </c>
      <c r="L81" s="42">
        <v>685911</v>
      </c>
      <c r="M81" s="42">
        <v>349251</v>
      </c>
      <c r="N81" s="42">
        <v>336660</v>
      </c>
      <c r="O81" s="54">
        <v>14.433359430013516</v>
      </c>
      <c r="P81" s="54">
        <v>10.205405657585313</v>
      </c>
      <c r="Q81" s="54">
        <v>26.825637728509967</v>
      </c>
      <c r="R81" s="54">
        <v>35.718919801548594</v>
      </c>
      <c r="S81" s="54">
        <v>19.681853768200245</v>
      </c>
      <c r="T81" s="54">
        <v>15.599691505166122</v>
      </c>
      <c r="U81" s="54">
        <v>122.46486789102376</v>
      </c>
      <c r="V81" s="42" t="s">
        <v>469</v>
      </c>
      <c r="Z81" s="47"/>
      <c r="AA81" s="47"/>
    </row>
    <row r="82" spans="1:27">
      <c r="A82" s="49" t="s">
        <v>552</v>
      </c>
      <c r="B82" s="49" t="s">
        <v>549</v>
      </c>
      <c r="C82" s="49" t="s">
        <v>223</v>
      </c>
      <c r="D82" s="49" t="s">
        <v>69</v>
      </c>
      <c r="E82" s="50">
        <v>21</v>
      </c>
      <c r="F82" s="50">
        <v>36</v>
      </c>
      <c r="G82" s="50">
        <v>74</v>
      </c>
      <c r="H82" s="50">
        <v>94</v>
      </c>
      <c r="I82" s="50">
        <v>94</v>
      </c>
      <c r="J82" s="50">
        <v>91</v>
      </c>
      <c r="K82" s="50">
        <v>410</v>
      </c>
      <c r="L82" s="42">
        <v>685911</v>
      </c>
      <c r="M82" s="42">
        <v>349251</v>
      </c>
      <c r="N82" s="42">
        <v>336660</v>
      </c>
      <c r="O82" s="54">
        <v>6.0128675365281703</v>
      </c>
      <c r="P82" s="54">
        <v>10.307772919762577</v>
      </c>
      <c r="Q82" s="54">
        <v>21.188199890623075</v>
      </c>
      <c r="R82" s="54">
        <v>26.914740401602284</v>
      </c>
      <c r="S82" s="54">
        <v>26.914740401602284</v>
      </c>
      <c r="T82" s="54">
        <v>26.055759324955403</v>
      </c>
      <c r="U82" s="54">
        <v>117.39408047507381</v>
      </c>
      <c r="V82" s="42" t="s">
        <v>469</v>
      </c>
      <c r="Z82" s="47"/>
      <c r="AA82" s="47"/>
    </row>
    <row r="83" spans="1:27">
      <c r="A83" s="49" t="s">
        <v>553</v>
      </c>
      <c r="B83" s="49" t="s">
        <v>549</v>
      </c>
      <c r="C83" s="49" t="s">
        <v>223</v>
      </c>
      <c r="D83" s="49" t="s">
        <v>64</v>
      </c>
      <c r="E83" s="50">
        <v>467</v>
      </c>
      <c r="F83" s="50">
        <v>337</v>
      </c>
      <c r="G83" s="50">
        <v>816</v>
      </c>
      <c r="H83" s="50">
        <v>815</v>
      </c>
      <c r="I83" s="50">
        <v>458</v>
      </c>
      <c r="J83" s="50">
        <v>250</v>
      </c>
      <c r="K83" s="50">
        <v>3143</v>
      </c>
      <c r="L83" s="42">
        <v>685911</v>
      </c>
      <c r="M83" s="42">
        <v>349251</v>
      </c>
      <c r="N83" s="42">
        <v>336660</v>
      </c>
      <c r="O83" s="54">
        <v>68.084634887033445</v>
      </c>
      <c r="P83" s="54">
        <v>49.131738665803582</v>
      </c>
      <c r="Q83" s="54">
        <v>118.96587166556594</v>
      </c>
      <c r="R83" s="54">
        <v>118.82008015617187</v>
      </c>
      <c r="S83" s="54">
        <v>66.772511302486762</v>
      </c>
      <c r="T83" s="54">
        <v>36.447877348518972</v>
      </c>
      <c r="U83" s="54">
        <v>458.22271402558056</v>
      </c>
      <c r="V83" s="42" t="s">
        <v>469</v>
      </c>
      <c r="Z83" s="47"/>
      <c r="AA83" s="47"/>
    </row>
    <row r="84" spans="1:27">
      <c r="A84" s="49" t="s">
        <v>554</v>
      </c>
      <c r="B84" s="49" t="s">
        <v>549</v>
      </c>
      <c r="C84" s="49" t="s">
        <v>223</v>
      </c>
      <c r="D84" s="49" t="s">
        <v>492</v>
      </c>
      <c r="E84" s="50">
        <v>112</v>
      </c>
      <c r="F84" s="50">
        <v>93</v>
      </c>
      <c r="G84" s="50">
        <v>206</v>
      </c>
      <c r="H84" s="50">
        <v>238</v>
      </c>
      <c r="I84" s="50">
        <v>116</v>
      </c>
      <c r="J84" s="50">
        <v>63</v>
      </c>
      <c r="K84" s="50">
        <v>828</v>
      </c>
      <c r="L84" s="42">
        <v>685911</v>
      </c>
      <c r="M84" s="42">
        <v>349251</v>
      </c>
      <c r="N84" s="42">
        <v>336660</v>
      </c>
      <c r="O84" s="54">
        <v>16.328649052136502</v>
      </c>
      <c r="P84" s="54">
        <v>13.55861037364906</v>
      </c>
      <c r="Q84" s="54">
        <v>30.033050935179638</v>
      </c>
      <c r="R84" s="54">
        <v>34.698379235790071</v>
      </c>
      <c r="S84" s="54">
        <v>16.911815089712803</v>
      </c>
      <c r="T84" s="54">
        <v>9.1848650918267811</v>
      </c>
      <c r="U84" s="54">
        <v>120.71536977829484</v>
      </c>
      <c r="V84" s="42" t="s">
        <v>469</v>
      </c>
      <c r="Z84" s="47"/>
      <c r="AA84" s="47"/>
    </row>
    <row r="85" spans="1:27">
      <c r="A85" s="49" t="s">
        <v>555</v>
      </c>
      <c r="B85" s="49" t="s">
        <v>549</v>
      </c>
      <c r="C85" s="49" t="s">
        <v>223</v>
      </c>
      <c r="D85" s="49" t="s">
        <v>473</v>
      </c>
      <c r="E85" s="50">
        <v>18</v>
      </c>
      <c r="F85" s="50">
        <v>11</v>
      </c>
      <c r="G85" s="50">
        <v>33</v>
      </c>
      <c r="H85" s="50">
        <v>58</v>
      </c>
      <c r="I85" s="50">
        <v>48</v>
      </c>
      <c r="J85" s="50">
        <v>43</v>
      </c>
      <c r="K85" s="50">
        <v>211</v>
      </c>
      <c r="L85" s="42">
        <v>685911</v>
      </c>
      <c r="M85" s="42">
        <v>349251</v>
      </c>
      <c r="N85" s="42">
        <v>336660</v>
      </c>
      <c r="O85" s="54">
        <v>2.6242471690933664</v>
      </c>
      <c r="P85" s="54">
        <v>1.6037066033348351</v>
      </c>
      <c r="Q85" s="54">
        <v>4.8111198100045049</v>
      </c>
      <c r="R85" s="54">
        <v>8.4559075448564016</v>
      </c>
      <c r="S85" s="54">
        <v>6.9979924509156435</v>
      </c>
      <c r="T85" s="54">
        <v>6.269034903945264</v>
      </c>
      <c r="U85" s="54">
        <v>30.762008482150019</v>
      </c>
      <c r="V85" s="42" t="s">
        <v>469</v>
      </c>
      <c r="Z85" s="47"/>
      <c r="AA85" s="47"/>
    </row>
    <row r="86" spans="1:27">
      <c r="A86" s="49" t="s">
        <v>556</v>
      </c>
      <c r="B86" s="49" t="s">
        <v>549</v>
      </c>
      <c r="C86" s="49" t="s">
        <v>223</v>
      </c>
      <c r="D86" s="49" t="s">
        <v>201</v>
      </c>
      <c r="E86" s="50">
        <v>90</v>
      </c>
      <c r="F86" s="50">
        <v>65</v>
      </c>
      <c r="G86" s="50">
        <v>159</v>
      </c>
      <c r="H86" s="50">
        <v>142</v>
      </c>
      <c r="I86" s="50">
        <v>101</v>
      </c>
      <c r="J86" s="50">
        <v>39</v>
      </c>
      <c r="K86" s="50">
        <v>596</v>
      </c>
      <c r="L86" s="42">
        <v>685911</v>
      </c>
      <c r="M86" s="42">
        <v>349251</v>
      </c>
      <c r="N86" s="42">
        <v>336660</v>
      </c>
      <c r="O86" s="54">
        <v>13.121235845466831</v>
      </c>
      <c r="P86" s="54">
        <v>9.4764481106149336</v>
      </c>
      <c r="Q86" s="54">
        <v>23.180849993658072</v>
      </c>
      <c r="R86" s="54">
        <v>20.702394333958779</v>
      </c>
      <c r="S86" s="54">
        <v>14.724942448801666</v>
      </c>
      <c r="T86" s="54">
        <v>5.6858688663689598</v>
      </c>
      <c r="U86" s="54">
        <v>86.89173959886925</v>
      </c>
      <c r="V86" s="42" t="s">
        <v>469</v>
      </c>
      <c r="Z86" s="47"/>
      <c r="AA86" s="47"/>
    </row>
    <row r="87" spans="1:27">
      <c r="A87" s="49" t="s">
        <v>557</v>
      </c>
      <c r="B87" s="49" t="s">
        <v>549</v>
      </c>
      <c r="C87" s="49" t="s">
        <v>223</v>
      </c>
      <c r="D87" s="49" t="s">
        <v>151</v>
      </c>
      <c r="E87" s="50">
        <v>12</v>
      </c>
      <c r="F87" s="50">
        <v>5</v>
      </c>
      <c r="G87" s="50">
        <v>11</v>
      </c>
      <c r="H87" s="50">
        <v>13</v>
      </c>
      <c r="I87" s="50">
        <v>10</v>
      </c>
      <c r="J87" s="50">
        <v>7</v>
      </c>
      <c r="K87" s="50">
        <v>58</v>
      </c>
      <c r="L87" s="42">
        <v>685911</v>
      </c>
      <c r="M87" s="42">
        <v>349251</v>
      </c>
      <c r="N87" s="42">
        <v>336660</v>
      </c>
      <c r="O87" s="54">
        <v>1.7494981127289109</v>
      </c>
      <c r="P87" s="54">
        <v>0.72895754697037962</v>
      </c>
      <c r="Q87" s="54">
        <v>1.6037066033348351</v>
      </c>
      <c r="R87" s="54">
        <v>1.8952896221229869</v>
      </c>
      <c r="S87" s="54">
        <v>1.4579150939407592</v>
      </c>
      <c r="T87" s="54">
        <v>1.0205405657585314</v>
      </c>
      <c r="U87" s="54">
        <v>8.4559075448564016</v>
      </c>
      <c r="V87" s="42" t="s">
        <v>469</v>
      </c>
      <c r="Z87" s="47"/>
      <c r="AA87" s="47"/>
    </row>
    <row r="88" spans="1:27">
      <c r="A88" s="49" t="s">
        <v>558</v>
      </c>
      <c r="B88" s="49" t="s">
        <v>549</v>
      </c>
      <c r="C88" s="49" t="s">
        <v>223</v>
      </c>
      <c r="D88" s="49" t="s">
        <v>95</v>
      </c>
      <c r="E88" s="50">
        <v>30</v>
      </c>
      <c r="F88" s="50">
        <v>35</v>
      </c>
      <c r="G88" s="50">
        <v>61</v>
      </c>
      <c r="H88" s="50">
        <v>83</v>
      </c>
      <c r="I88" s="50">
        <v>27</v>
      </c>
      <c r="J88" s="50">
        <v>14</v>
      </c>
      <c r="K88" s="50">
        <v>250</v>
      </c>
      <c r="L88" s="42">
        <v>685911</v>
      </c>
      <c r="M88" s="42">
        <v>349251</v>
      </c>
      <c r="N88" s="42">
        <v>336660</v>
      </c>
      <c r="O88" s="54">
        <v>4.3737452818222771</v>
      </c>
      <c r="P88" s="54">
        <v>5.1027028287926566</v>
      </c>
      <c r="Q88" s="54">
        <v>8.8932820730386304</v>
      </c>
      <c r="R88" s="54">
        <v>12.100695279708299</v>
      </c>
      <c r="S88" s="54">
        <v>3.9363707536400496</v>
      </c>
      <c r="T88" s="54">
        <v>2.0410811315170627</v>
      </c>
      <c r="U88" s="54">
        <v>36.447877348518972</v>
      </c>
      <c r="V88" s="42" t="s">
        <v>469</v>
      </c>
      <c r="Z88" s="47"/>
      <c r="AA88" s="47"/>
    </row>
    <row r="89" spans="1:27">
      <c r="A89" s="49" t="s">
        <v>559</v>
      </c>
      <c r="B89" s="49" t="s">
        <v>549</v>
      </c>
      <c r="C89" s="49" t="s">
        <v>223</v>
      </c>
      <c r="D89" s="49" t="s">
        <v>154</v>
      </c>
      <c r="E89" s="50">
        <v>16</v>
      </c>
      <c r="F89" s="50">
        <v>10</v>
      </c>
      <c r="G89" s="50">
        <v>18</v>
      </c>
      <c r="H89" s="50">
        <v>8</v>
      </c>
      <c r="I89" s="50">
        <v>3</v>
      </c>
      <c r="J89" s="50">
        <v>2</v>
      </c>
      <c r="K89" s="50">
        <v>57</v>
      </c>
      <c r="L89" s="42">
        <v>685911</v>
      </c>
      <c r="M89" s="42">
        <v>349251</v>
      </c>
      <c r="N89" s="42">
        <v>336660</v>
      </c>
      <c r="O89" s="54">
        <v>2.3326641503052148</v>
      </c>
      <c r="P89" s="54">
        <v>1.4579150939407592</v>
      </c>
      <c r="Q89" s="54">
        <v>2.6242471690933664</v>
      </c>
      <c r="R89" s="54">
        <v>1.1663320751526074</v>
      </c>
      <c r="S89" s="54">
        <v>0.43737452818222772</v>
      </c>
      <c r="T89" s="54">
        <v>0.29158301878815185</v>
      </c>
      <c r="U89" s="54">
        <v>8.3101160354623271</v>
      </c>
      <c r="V89" s="42" t="s">
        <v>469</v>
      </c>
    </row>
    <row r="90" spans="1:27">
      <c r="A90" s="49" t="s">
        <v>560</v>
      </c>
      <c r="B90" s="49" t="s">
        <v>549</v>
      </c>
      <c r="C90" s="49" t="s">
        <v>223</v>
      </c>
      <c r="D90" s="49" t="s">
        <v>155</v>
      </c>
      <c r="E90" s="50">
        <v>286</v>
      </c>
      <c r="F90" s="50">
        <v>107</v>
      </c>
      <c r="G90" s="50">
        <v>142</v>
      </c>
      <c r="H90" s="50">
        <v>150</v>
      </c>
      <c r="I90" s="50">
        <v>57</v>
      </c>
      <c r="J90" s="50">
        <v>44</v>
      </c>
      <c r="K90" s="50">
        <v>786</v>
      </c>
      <c r="L90" s="42">
        <v>685911</v>
      </c>
      <c r="M90" s="42">
        <v>349251</v>
      </c>
      <c r="N90" s="42">
        <v>336660</v>
      </c>
      <c r="O90" s="54">
        <v>41.69637168670571</v>
      </c>
      <c r="P90" s="54">
        <v>15.599691505166122</v>
      </c>
      <c r="Q90" s="54">
        <v>20.702394333958779</v>
      </c>
      <c r="R90" s="54">
        <v>21.868726409111389</v>
      </c>
      <c r="S90" s="54">
        <v>8.3101160354623271</v>
      </c>
      <c r="T90" s="54">
        <v>6.4148264133393402</v>
      </c>
      <c r="U90" s="54">
        <v>114.59212638374365</v>
      </c>
      <c r="V90" s="42" t="s">
        <v>469</v>
      </c>
    </row>
    <row r="91" spans="1:27">
      <c r="A91" s="49" t="s">
        <v>561</v>
      </c>
      <c r="B91" s="49" t="s">
        <v>549</v>
      </c>
      <c r="C91" s="49" t="s">
        <v>223</v>
      </c>
      <c r="D91" s="49" t="s">
        <v>99</v>
      </c>
      <c r="E91" s="50">
        <v>167</v>
      </c>
      <c r="F91" s="50">
        <v>135</v>
      </c>
      <c r="G91" s="50">
        <v>316</v>
      </c>
      <c r="H91" s="50">
        <v>373</v>
      </c>
      <c r="I91" s="50">
        <v>139</v>
      </c>
      <c r="J91" s="50">
        <v>129</v>
      </c>
      <c r="K91" s="50">
        <v>1259</v>
      </c>
      <c r="L91" s="42">
        <v>685911</v>
      </c>
      <c r="M91" s="42">
        <v>349251</v>
      </c>
      <c r="N91" s="42">
        <v>336660</v>
      </c>
      <c r="O91" s="54">
        <v>24.347182068810675</v>
      </c>
      <c r="P91" s="54">
        <v>19.681853768200245</v>
      </c>
      <c r="Q91" s="54">
        <v>46.070116968527984</v>
      </c>
      <c r="R91" s="54">
        <v>54.380233003990305</v>
      </c>
      <c r="S91" s="54">
        <v>20.265019805776554</v>
      </c>
      <c r="T91" s="54">
        <v>18.807104711835795</v>
      </c>
      <c r="U91" s="54">
        <v>183.55151032714159</v>
      </c>
      <c r="V91" s="42" t="s">
        <v>469</v>
      </c>
    </row>
    <row r="92" spans="1:27">
      <c r="A92" s="49" t="s">
        <v>562</v>
      </c>
      <c r="B92" s="49" t="s">
        <v>549</v>
      </c>
      <c r="C92" s="49" t="s">
        <v>223</v>
      </c>
      <c r="D92" s="49" t="s">
        <v>481</v>
      </c>
      <c r="E92" s="50">
        <v>45</v>
      </c>
      <c r="F92" s="50">
        <v>32</v>
      </c>
      <c r="G92" s="50">
        <v>65</v>
      </c>
      <c r="H92" s="50">
        <v>48</v>
      </c>
      <c r="I92" s="50">
        <v>8</v>
      </c>
      <c r="J92" s="50">
        <v>9</v>
      </c>
      <c r="K92" s="50">
        <v>207</v>
      </c>
      <c r="L92" s="42">
        <v>685911</v>
      </c>
      <c r="M92" s="42">
        <v>349251</v>
      </c>
      <c r="N92" s="42">
        <v>336660</v>
      </c>
      <c r="O92" s="54">
        <v>6.5606179227334156</v>
      </c>
      <c r="P92" s="54">
        <v>4.6653283006104296</v>
      </c>
      <c r="Q92" s="54">
        <v>9.4764481106149336</v>
      </c>
      <c r="R92" s="54">
        <v>6.9979924509156435</v>
      </c>
      <c r="S92" s="54">
        <v>1.1663320751526074</v>
      </c>
      <c r="T92" s="54">
        <v>1.3121235845466832</v>
      </c>
      <c r="U92" s="54">
        <v>30.178842444573711</v>
      </c>
      <c r="V92" s="42" t="s">
        <v>469</v>
      </c>
    </row>
    <row r="93" spans="1:27">
      <c r="A93" s="49" t="s">
        <v>563</v>
      </c>
      <c r="B93" s="49" t="s">
        <v>549</v>
      </c>
      <c r="C93" s="49" t="s">
        <v>223</v>
      </c>
      <c r="D93" s="49" t="s">
        <v>483</v>
      </c>
      <c r="E93" s="50">
        <v>117</v>
      </c>
      <c r="F93" s="50">
        <v>80</v>
      </c>
      <c r="G93" s="50">
        <v>283</v>
      </c>
      <c r="H93" s="50">
        <v>232</v>
      </c>
      <c r="I93" s="50">
        <v>112</v>
      </c>
      <c r="J93" s="50">
        <v>73</v>
      </c>
      <c r="K93" s="50">
        <v>897</v>
      </c>
      <c r="L93" s="42">
        <v>685911</v>
      </c>
      <c r="M93" s="42">
        <v>349251</v>
      </c>
      <c r="N93" s="42">
        <v>336660</v>
      </c>
      <c r="O93" s="54">
        <v>17.057606599106879</v>
      </c>
      <c r="P93" s="54">
        <v>11.663320751526074</v>
      </c>
      <c r="Q93" s="54">
        <v>41.258997158523485</v>
      </c>
      <c r="R93" s="54">
        <v>33.823630179425606</v>
      </c>
      <c r="S93" s="54">
        <v>16.328649052136502</v>
      </c>
      <c r="T93" s="54">
        <v>10.64278018576754</v>
      </c>
      <c r="U93" s="54">
        <v>130.7749839264861</v>
      </c>
      <c r="V93" s="42" t="s">
        <v>469</v>
      </c>
    </row>
    <row r="94" spans="1:27">
      <c r="A94" s="49" t="s">
        <v>564</v>
      </c>
      <c r="B94" s="49" t="s">
        <v>549</v>
      </c>
      <c r="C94" s="49" t="s">
        <v>223</v>
      </c>
      <c r="D94" s="49" t="s">
        <v>128</v>
      </c>
      <c r="E94" s="50">
        <v>76</v>
      </c>
      <c r="F94" s="50">
        <v>36</v>
      </c>
      <c r="G94" s="50">
        <v>68</v>
      </c>
      <c r="H94" s="50">
        <v>48</v>
      </c>
      <c r="I94" s="50">
        <v>18</v>
      </c>
      <c r="J94" s="50">
        <v>10</v>
      </c>
      <c r="K94" s="50">
        <v>256</v>
      </c>
      <c r="L94" s="42">
        <v>685911</v>
      </c>
      <c r="M94" s="42">
        <v>349251</v>
      </c>
      <c r="N94" s="42">
        <v>336660</v>
      </c>
      <c r="O94" s="54">
        <v>11.080154713949769</v>
      </c>
      <c r="P94" s="54">
        <v>5.2484943381867328</v>
      </c>
      <c r="Q94" s="54">
        <v>9.9138226387971606</v>
      </c>
      <c r="R94" s="54">
        <v>6.9979924509156435</v>
      </c>
      <c r="S94" s="54">
        <v>2.6242471690933664</v>
      </c>
      <c r="T94" s="54">
        <v>1.4579150939407592</v>
      </c>
      <c r="U94" s="54">
        <v>37.322626404883437</v>
      </c>
      <c r="V94" s="42" t="s">
        <v>469</v>
      </c>
    </row>
    <row r="95" spans="1:27">
      <c r="A95" s="49" t="s">
        <v>565</v>
      </c>
      <c r="B95" s="49" t="s">
        <v>549</v>
      </c>
      <c r="C95" s="49" t="s">
        <v>223</v>
      </c>
      <c r="D95" s="49" t="s">
        <v>132</v>
      </c>
      <c r="E95" s="50">
        <v>70</v>
      </c>
      <c r="F95" s="50">
        <v>59</v>
      </c>
      <c r="G95" s="50">
        <v>110</v>
      </c>
      <c r="H95" s="50">
        <v>113</v>
      </c>
      <c r="I95" s="50">
        <v>85</v>
      </c>
      <c r="J95" s="50">
        <v>52</v>
      </c>
      <c r="K95" s="50">
        <v>489</v>
      </c>
      <c r="L95" s="42">
        <v>685911</v>
      </c>
      <c r="M95" s="42">
        <v>349251</v>
      </c>
      <c r="N95" s="42">
        <v>336660</v>
      </c>
      <c r="O95" s="54">
        <v>20.042891788427234</v>
      </c>
      <c r="P95" s="54">
        <v>16.893294507388671</v>
      </c>
      <c r="Q95" s="54">
        <v>31.495972810385652</v>
      </c>
      <c r="R95" s="54">
        <v>32.354953887032536</v>
      </c>
      <c r="S95" s="54">
        <v>24.337797171661641</v>
      </c>
      <c r="T95" s="54">
        <v>14.889005328545945</v>
      </c>
      <c r="U95" s="54">
        <v>140.01391549344169</v>
      </c>
      <c r="V95" s="42" t="s">
        <v>469</v>
      </c>
    </row>
    <row r="96" spans="1:27">
      <c r="A96" s="49" t="s">
        <v>566</v>
      </c>
      <c r="B96" s="49" t="s">
        <v>549</v>
      </c>
      <c r="C96" s="49" t="s">
        <v>223</v>
      </c>
      <c r="D96" s="49" t="s">
        <v>161</v>
      </c>
      <c r="E96" s="50">
        <v>45</v>
      </c>
      <c r="F96" s="50">
        <v>12</v>
      </c>
      <c r="G96" s="50">
        <v>15</v>
      </c>
      <c r="H96" s="50">
        <v>18</v>
      </c>
      <c r="I96" s="50">
        <v>8</v>
      </c>
      <c r="J96" s="50">
        <v>9</v>
      </c>
      <c r="K96" s="50">
        <v>107</v>
      </c>
      <c r="L96" s="42">
        <v>685911</v>
      </c>
      <c r="M96" s="42">
        <v>349251</v>
      </c>
      <c r="N96" s="42">
        <v>336660</v>
      </c>
      <c r="O96" s="54">
        <v>6.5606179227334156</v>
      </c>
      <c r="P96" s="54">
        <v>1.7494981127289109</v>
      </c>
      <c r="Q96" s="54">
        <v>2.1868726409111385</v>
      </c>
      <c r="R96" s="54">
        <v>2.6242471690933664</v>
      </c>
      <c r="S96" s="54">
        <v>1.1663320751526074</v>
      </c>
      <c r="T96" s="54">
        <v>1.3121235845466832</v>
      </c>
      <c r="U96" s="54">
        <v>15.599691505166122</v>
      </c>
      <c r="V96" s="42" t="s">
        <v>469</v>
      </c>
    </row>
    <row r="97" spans="1:22">
      <c r="A97" s="49" t="s">
        <v>567</v>
      </c>
      <c r="B97" s="49" t="s">
        <v>549</v>
      </c>
      <c r="C97" s="49" t="s">
        <v>223</v>
      </c>
      <c r="D97" s="49" t="s">
        <v>164</v>
      </c>
      <c r="E97" s="50">
        <v>607</v>
      </c>
      <c r="F97" s="50">
        <v>573</v>
      </c>
      <c r="G97" s="50">
        <v>1284</v>
      </c>
      <c r="H97" s="50">
        <v>1202</v>
      </c>
      <c r="I97" s="50">
        <v>391</v>
      </c>
      <c r="J97" s="50">
        <v>95</v>
      </c>
      <c r="K97" s="50">
        <v>4152</v>
      </c>
      <c r="L97" s="42">
        <v>685911</v>
      </c>
      <c r="M97" s="42">
        <v>349251</v>
      </c>
      <c r="N97" s="42">
        <v>336660</v>
      </c>
      <c r="O97" s="54">
        <v>180.30060001188141</v>
      </c>
      <c r="P97" s="54">
        <v>170.20139012653715</v>
      </c>
      <c r="Q97" s="54">
        <v>381.39369096417749</v>
      </c>
      <c r="R97" s="54">
        <v>357.03677300540608</v>
      </c>
      <c r="S97" s="54">
        <v>116.14091368145904</v>
      </c>
      <c r="T97" s="54">
        <v>28.218380561991324</v>
      </c>
      <c r="U97" s="54">
        <v>1233.2917483514525</v>
      </c>
      <c r="V97" s="42" t="s">
        <v>469</v>
      </c>
    </row>
    <row r="98" spans="1:22">
      <c r="A98" s="49" t="s">
        <v>568</v>
      </c>
      <c r="B98" s="49" t="s">
        <v>549</v>
      </c>
      <c r="C98" s="49" t="s">
        <v>223</v>
      </c>
      <c r="D98" s="49" t="s">
        <v>142</v>
      </c>
      <c r="E98" s="50">
        <v>59</v>
      </c>
      <c r="F98" s="50">
        <v>27</v>
      </c>
      <c r="G98" s="50">
        <v>75</v>
      </c>
      <c r="H98" s="50">
        <v>67</v>
      </c>
      <c r="I98" s="50">
        <v>34</v>
      </c>
      <c r="J98" s="50">
        <v>24</v>
      </c>
      <c r="K98" s="50">
        <v>286</v>
      </c>
      <c r="L98" s="42">
        <v>685911</v>
      </c>
      <c r="M98" s="42">
        <v>349251</v>
      </c>
      <c r="N98" s="42">
        <v>336660</v>
      </c>
      <c r="O98" s="54">
        <v>8.6016990542504796</v>
      </c>
      <c r="P98" s="54">
        <v>3.9363707536400496</v>
      </c>
      <c r="Q98" s="54">
        <v>10.934363204555694</v>
      </c>
      <c r="R98" s="54">
        <v>9.7680311294030862</v>
      </c>
      <c r="S98" s="54">
        <v>4.9569113193985803</v>
      </c>
      <c r="T98" s="54">
        <v>3.4989962254578217</v>
      </c>
      <c r="U98" s="54">
        <v>41.69637168670571</v>
      </c>
      <c r="V98" s="42" t="s">
        <v>469</v>
      </c>
    </row>
    <row r="99" spans="1:22">
      <c r="A99" s="49" t="s">
        <v>569</v>
      </c>
      <c r="B99" s="49" t="s">
        <v>549</v>
      </c>
      <c r="C99" s="49" t="s">
        <v>223</v>
      </c>
      <c r="D99" s="49" t="s">
        <v>146</v>
      </c>
      <c r="E99" s="50">
        <v>100</v>
      </c>
      <c r="F99" s="50">
        <v>74</v>
      </c>
      <c r="G99" s="50">
        <v>229</v>
      </c>
      <c r="H99" s="50">
        <v>279</v>
      </c>
      <c r="I99" s="50">
        <v>172</v>
      </c>
      <c r="J99" s="50">
        <v>92</v>
      </c>
      <c r="K99" s="50">
        <v>946</v>
      </c>
      <c r="L99" s="42">
        <v>685911</v>
      </c>
      <c r="M99" s="42">
        <v>349251</v>
      </c>
      <c r="N99" s="42">
        <v>336660</v>
      </c>
      <c r="O99" s="54">
        <v>28.632702554896046</v>
      </c>
      <c r="P99" s="54">
        <v>21.188199890623075</v>
      </c>
      <c r="Q99" s="54">
        <v>65.568888850711957</v>
      </c>
      <c r="R99" s="54">
        <v>79.885240128159978</v>
      </c>
      <c r="S99" s="54">
        <v>49.248248394421196</v>
      </c>
      <c r="T99" s="54">
        <v>26.342086350504367</v>
      </c>
      <c r="U99" s="54">
        <v>270.86536616931659</v>
      </c>
      <c r="V99" s="42" t="s">
        <v>469</v>
      </c>
    </row>
    <row r="100" spans="1:22">
      <c r="A100" s="49" t="s">
        <v>570</v>
      </c>
      <c r="B100" s="49" t="s">
        <v>549</v>
      </c>
      <c r="C100" s="49" t="s">
        <v>231</v>
      </c>
      <c r="D100" s="49" t="s">
        <v>200</v>
      </c>
      <c r="E100" s="50">
        <v>323</v>
      </c>
      <c r="F100" s="50">
        <v>218</v>
      </c>
      <c r="G100" s="50">
        <v>823</v>
      </c>
      <c r="H100" s="50">
        <v>1404</v>
      </c>
      <c r="I100" s="50">
        <v>925</v>
      </c>
      <c r="J100" s="50">
        <v>504</v>
      </c>
      <c r="K100" s="50">
        <v>4197</v>
      </c>
      <c r="L100" s="42">
        <v>2364060</v>
      </c>
      <c r="M100" s="42">
        <v>1205227</v>
      </c>
      <c r="N100" s="42">
        <v>1158833</v>
      </c>
      <c r="O100" s="54">
        <v>13.662935796891789</v>
      </c>
      <c r="P100" s="54">
        <v>9.2214241601312992</v>
      </c>
      <c r="Q100" s="54">
        <v>34.812991210036969</v>
      </c>
      <c r="R100" s="54">
        <v>59.389355600111678</v>
      </c>
      <c r="S100" s="54">
        <v>39.127602514318589</v>
      </c>
      <c r="T100" s="54">
        <v>21.319255856450344</v>
      </c>
      <c r="U100" s="54">
        <v>177.53356513794066</v>
      </c>
      <c r="V100" s="42" t="s">
        <v>469</v>
      </c>
    </row>
    <row r="101" spans="1:22">
      <c r="A101" s="49" t="s">
        <v>571</v>
      </c>
      <c r="B101" s="49" t="s">
        <v>549</v>
      </c>
      <c r="C101" s="49" t="s">
        <v>231</v>
      </c>
      <c r="D101" s="49" t="s">
        <v>54</v>
      </c>
      <c r="E101" s="50">
        <v>1773</v>
      </c>
      <c r="F101" s="50">
        <v>1642</v>
      </c>
      <c r="G101" s="50">
        <v>4222</v>
      </c>
      <c r="H101" s="50">
        <v>5309</v>
      </c>
      <c r="I101" s="50">
        <v>3609</v>
      </c>
      <c r="J101" s="50">
        <v>2682</v>
      </c>
      <c r="K101" s="50">
        <v>19237</v>
      </c>
      <c r="L101" s="42">
        <v>2364060</v>
      </c>
      <c r="M101" s="42">
        <v>1205227</v>
      </c>
      <c r="N101" s="42">
        <v>1158833</v>
      </c>
      <c r="O101" s="54">
        <v>147.10921676995287</v>
      </c>
      <c r="P101" s="54">
        <v>136.2398950571137</v>
      </c>
      <c r="Q101" s="54">
        <v>350.3074524550147</v>
      </c>
      <c r="R101" s="54">
        <v>440.49793109513809</v>
      </c>
      <c r="S101" s="54">
        <v>299.44566459264519</v>
      </c>
      <c r="T101" s="54">
        <v>222.53069338805054</v>
      </c>
      <c r="U101" s="54">
        <v>1596.1308533579149</v>
      </c>
      <c r="V101" s="42" t="s">
        <v>469</v>
      </c>
    </row>
    <row r="102" spans="1:22">
      <c r="A102" s="49" t="s">
        <v>572</v>
      </c>
      <c r="B102" s="49" t="s">
        <v>549</v>
      </c>
      <c r="C102" s="49" t="s">
        <v>231</v>
      </c>
      <c r="D102" s="49" t="s">
        <v>60</v>
      </c>
      <c r="E102" s="50">
        <v>310</v>
      </c>
      <c r="F102" s="50">
        <v>264</v>
      </c>
      <c r="G102" s="50">
        <v>616</v>
      </c>
      <c r="H102" s="50">
        <v>698</v>
      </c>
      <c r="I102" s="50">
        <v>610</v>
      </c>
      <c r="J102" s="50">
        <v>503</v>
      </c>
      <c r="K102" s="50">
        <v>3001</v>
      </c>
      <c r="L102" s="42">
        <v>2364060</v>
      </c>
      <c r="M102" s="42">
        <v>1205227</v>
      </c>
      <c r="N102" s="42">
        <v>1158833</v>
      </c>
      <c r="O102" s="54">
        <v>13.113034356150013</v>
      </c>
      <c r="P102" s="54">
        <v>11.167229258140656</v>
      </c>
      <c r="Q102" s="54">
        <v>26.056868268994865</v>
      </c>
      <c r="R102" s="54">
        <v>29.525477356750677</v>
      </c>
      <c r="S102" s="54">
        <v>25.803067604037121</v>
      </c>
      <c r="T102" s="54">
        <v>21.276955745624054</v>
      </c>
      <c r="U102" s="54">
        <v>126.94263258969738</v>
      </c>
      <c r="V102" s="42" t="s">
        <v>469</v>
      </c>
    </row>
    <row r="103" spans="1:22">
      <c r="A103" s="49" t="s">
        <v>573</v>
      </c>
      <c r="B103" s="49" t="s">
        <v>549</v>
      </c>
      <c r="C103" s="49" t="s">
        <v>231</v>
      </c>
      <c r="D103" s="49" t="s">
        <v>69</v>
      </c>
      <c r="E103" s="50">
        <v>95</v>
      </c>
      <c r="F103" s="50">
        <v>110</v>
      </c>
      <c r="G103" s="50">
        <v>235</v>
      </c>
      <c r="H103" s="50">
        <v>306</v>
      </c>
      <c r="I103" s="50">
        <v>290</v>
      </c>
      <c r="J103" s="50">
        <v>265</v>
      </c>
      <c r="K103" s="50">
        <v>1301</v>
      </c>
      <c r="L103" s="42">
        <v>2364060</v>
      </c>
      <c r="M103" s="42">
        <v>1205227</v>
      </c>
      <c r="N103" s="42">
        <v>1158833</v>
      </c>
      <c r="O103" s="54">
        <v>7.8823325398451907</v>
      </c>
      <c r="P103" s="54">
        <v>9.1269113619260107</v>
      </c>
      <c r="Q103" s="54">
        <v>19.49840154593284</v>
      </c>
      <c r="R103" s="54">
        <v>25.389407970448723</v>
      </c>
      <c r="S103" s="54">
        <v>24.061857226895846</v>
      </c>
      <c r="T103" s="54">
        <v>21.98755919009448</v>
      </c>
      <c r="U103" s="54">
        <v>107.94646983514309</v>
      </c>
      <c r="V103" s="42" t="s">
        <v>469</v>
      </c>
    </row>
    <row r="104" spans="1:22">
      <c r="A104" s="49" t="s">
        <v>574</v>
      </c>
      <c r="B104" s="49" t="s">
        <v>549</v>
      </c>
      <c r="C104" s="49" t="s">
        <v>231</v>
      </c>
      <c r="D104" s="49" t="s">
        <v>64</v>
      </c>
      <c r="E104" s="50">
        <v>1371</v>
      </c>
      <c r="F104" s="50">
        <v>1079</v>
      </c>
      <c r="G104" s="50">
        <v>2263</v>
      </c>
      <c r="H104" s="50">
        <v>2241</v>
      </c>
      <c r="I104" s="50">
        <v>1551</v>
      </c>
      <c r="J104" s="50">
        <v>799</v>
      </c>
      <c r="K104" s="50">
        <v>9304</v>
      </c>
      <c r="L104" s="42">
        <v>2364060</v>
      </c>
      <c r="M104" s="42">
        <v>1205227</v>
      </c>
      <c r="N104" s="42">
        <v>1158833</v>
      </c>
      <c r="O104" s="54">
        <v>57.993451942844096</v>
      </c>
      <c r="P104" s="54">
        <v>45.641819581567304</v>
      </c>
      <c r="Q104" s="54">
        <v>95.72515079989509</v>
      </c>
      <c r="R104" s="54">
        <v>94.794548361716707</v>
      </c>
      <c r="S104" s="54">
        <v>65.607471891576353</v>
      </c>
      <c r="T104" s="54">
        <v>33.797788550206</v>
      </c>
      <c r="U104" s="54">
        <v>393.56023112780554</v>
      </c>
      <c r="V104" s="42" t="s">
        <v>469</v>
      </c>
    </row>
    <row r="105" spans="1:22">
      <c r="A105" s="49" t="s">
        <v>575</v>
      </c>
      <c r="B105" s="49" t="s">
        <v>549</v>
      </c>
      <c r="C105" s="49" t="s">
        <v>231</v>
      </c>
      <c r="D105" s="49" t="s">
        <v>492</v>
      </c>
      <c r="E105" s="50">
        <v>336</v>
      </c>
      <c r="F105" s="50">
        <v>282</v>
      </c>
      <c r="G105" s="50">
        <v>615</v>
      </c>
      <c r="H105" s="50">
        <v>604</v>
      </c>
      <c r="I105" s="50">
        <v>458</v>
      </c>
      <c r="J105" s="50">
        <v>243</v>
      </c>
      <c r="K105" s="50">
        <v>2538</v>
      </c>
      <c r="L105" s="42">
        <v>2364060</v>
      </c>
      <c r="M105" s="42">
        <v>1205227</v>
      </c>
      <c r="N105" s="42">
        <v>1158833</v>
      </c>
      <c r="O105" s="54">
        <v>14.212837237633563</v>
      </c>
      <c r="P105" s="54">
        <v>11.928631253013883</v>
      </c>
      <c r="Q105" s="54">
        <v>26.014568158168576</v>
      </c>
      <c r="R105" s="54">
        <v>25.549266939079377</v>
      </c>
      <c r="S105" s="54">
        <v>19.373450758440988</v>
      </c>
      <c r="T105" s="54">
        <v>10.278926930788558</v>
      </c>
      <c r="U105" s="54">
        <v>107.35768127712495</v>
      </c>
      <c r="V105" s="42" t="s">
        <v>469</v>
      </c>
    </row>
    <row r="106" spans="1:22">
      <c r="A106" s="49" t="s">
        <v>576</v>
      </c>
      <c r="B106" s="49" t="s">
        <v>549</v>
      </c>
      <c r="C106" s="49" t="s">
        <v>231</v>
      </c>
      <c r="D106" s="49" t="s">
        <v>473</v>
      </c>
      <c r="E106" s="50">
        <v>52</v>
      </c>
      <c r="F106" s="50">
        <v>54</v>
      </c>
      <c r="G106" s="50">
        <v>141</v>
      </c>
      <c r="H106" s="50">
        <v>200</v>
      </c>
      <c r="I106" s="50">
        <v>169</v>
      </c>
      <c r="J106" s="50">
        <v>139</v>
      </c>
      <c r="K106" s="50">
        <v>755</v>
      </c>
      <c r="L106" s="42">
        <v>2364060</v>
      </c>
      <c r="M106" s="42">
        <v>1205227</v>
      </c>
      <c r="N106" s="42">
        <v>1158833</v>
      </c>
      <c r="O106" s="54">
        <v>2.1996057629670993</v>
      </c>
      <c r="P106" s="54">
        <v>2.2842059846196796</v>
      </c>
      <c r="Q106" s="54">
        <v>5.9643156265069415</v>
      </c>
      <c r="R106" s="54">
        <v>8.4600221652580725</v>
      </c>
      <c r="S106" s="54">
        <v>7.148718729643071</v>
      </c>
      <c r="T106" s="54">
        <v>5.8797154048543607</v>
      </c>
      <c r="U106" s="54">
        <v>31.936583673849224</v>
      </c>
      <c r="V106" s="42" t="s">
        <v>469</v>
      </c>
    </row>
    <row r="107" spans="1:22">
      <c r="A107" s="49" t="s">
        <v>577</v>
      </c>
      <c r="B107" s="49" t="s">
        <v>549</v>
      </c>
      <c r="C107" s="49" t="s">
        <v>231</v>
      </c>
      <c r="D107" s="49" t="s">
        <v>201</v>
      </c>
      <c r="E107" s="50">
        <v>311</v>
      </c>
      <c r="F107" s="50">
        <v>245</v>
      </c>
      <c r="G107" s="50">
        <v>564</v>
      </c>
      <c r="H107" s="50">
        <v>533</v>
      </c>
      <c r="I107" s="50">
        <v>308</v>
      </c>
      <c r="J107" s="50">
        <v>140</v>
      </c>
      <c r="K107" s="50">
        <v>2101</v>
      </c>
      <c r="L107" s="42">
        <v>2364060</v>
      </c>
      <c r="M107" s="42">
        <v>1205227</v>
      </c>
      <c r="N107" s="42">
        <v>1158833</v>
      </c>
      <c r="O107" s="54">
        <v>13.155334466976305</v>
      </c>
      <c r="P107" s="54">
        <v>10.36352715244114</v>
      </c>
      <c r="Q107" s="54">
        <v>23.857262506027766</v>
      </c>
      <c r="R107" s="54">
        <v>22.545959070412763</v>
      </c>
      <c r="S107" s="54">
        <v>13.028434134497433</v>
      </c>
      <c r="T107" s="54">
        <v>5.9220155156806511</v>
      </c>
      <c r="U107" s="54">
        <v>88.872532846036052</v>
      </c>
      <c r="V107" s="42" t="s">
        <v>469</v>
      </c>
    </row>
    <row r="108" spans="1:22">
      <c r="A108" s="49" t="s">
        <v>578</v>
      </c>
      <c r="B108" s="49" t="s">
        <v>549</v>
      </c>
      <c r="C108" s="49" t="s">
        <v>231</v>
      </c>
      <c r="D108" s="49" t="s">
        <v>151</v>
      </c>
      <c r="E108" s="50">
        <v>63</v>
      </c>
      <c r="F108" s="50">
        <v>25</v>
      </c>
      <c r="G108" s="50">
        <v>45</v>
      </c>
      <c r="H108" s="50">
        <v>58</v>
      </c>
      <c r="I108" s="50">
        <v>48</v>
      </c>
      <c r="J108" s="50">
        <v>48</v>
      </c>
      <c r="K108" s="50">
        <v>287</v>
      </c>
      <c r="L108" s="42">
        <v>2364060</v>
      </c>
      <c r="M108" s="42">
        <v>1205227</v>
      </c>
      <c r="N108" s="42">
        <v>1158833</v>
      </c>
      <c r="O108" s="54">
        <v>2.664906982056293</v>
      </c>
      <c r="P108" s="54">
        <v>1.0575027706572591</v>
      </c>
      <c r="Q108" s="54">
        <v>1.9035049871830665</v>
      </c>
      <c r="R108" s="54">
        <v>2.4534064279248411</v>
      </c>
      <c r="S108" s="54">
        <v>2.0304053196619374</v>
      </c>
      <c r="T108" s="54">
        <v>2.0304053196619374</v>
      </c>
      <c r="U108" s="54">
        <v>12.140131807145334</v>
      </c>
      <c r="V108" s="42" t="s">
        <v>469</v>
      </c>
    </row>
    <row r="109" spans="1:22">
      <c r="A109" s="49" t="s">
        <v>579</v>
      </c>
      <c r="B109" s="49" t="s">
        <v>549</v>
      </c>
      <c r="C109" s="49" t="s">
        <v>231</v>
      </c>
      <c r="D109" s="49" t="s">
        <v>95</v>
      </c>
      <c r="E109" s="50">
        <v>99</v>
      </c>
      <c r="F109" s="50">
        <v>115</v>
      </c>
      <c r="G109" s="50">
        <v>251</v>
      </c>
      <c r="H109" s="50">
        <v>257</v>
      </c>
      <c r="I109" s="50">
        <v>125</v>
      </c>
      <c r="J109" s="50">
        <v>52</v>
      </c>
      <c r="K109" s="50">
        <v>899</v>
      </c>
      <c r="L109" s="42">
        <v>2364060</v>
      </c>
      <c r="M109" s="42">
        <v>1205227</v>
      </c>
      <c r="N109" s="42">
        <v>1158833</v>
      </c>
      <c r="O109" s="54">
        <v>4.1877109718027459</v>
      </c>
      <c r="P109" s="54">
        <v>4.8645127450233918</v>
      </c>
      <c r="Q109" s="54">
        <v>10.617327817398881</v>
      </c>
      <c r="R109" s="54">
        <v>10.871128482356623</v>
      </c>
      <c r="S109" s="54">
        <v>5.2875138532862955</v>
      </c>
      <c r="T109" s="54">
        <v>2.1996057629670993</v>
      </c>
      <c r="U109" s="54">
        <v>38.027799632835041</v>
      </c>
      <c r="V109" s="42" t="s">
        <v>469</v>
      </c>
    </row>
    <row r="110" spans="1:22">
      <c r="A110" s="49" t="s">
        <v>580</v>
      </c>
      <c r="B110" s="49" t="s">
        <v>549</v>
      </c>
      <c r="C110" s="49" t="s">
        <v>231</v>
      </c>
      <c r="D110" s="49" t="s">
        <v>154</v>
      </c>
      <c r="E110" s="50">
        <v>62</v>
      </c>
      <c r="F110" s="50">
        <v>37</v>
      </c>
      <c r="G110" s="50">
        <v>39</v>
      </c>
      <c r="H110" s="50">
        <v>26</v>
      </c>
      <c r="I110" s="50">
        <v>17</v>
      </c>
      <c r="J110" s="50">
        <v>4</v>
      </c>
      <c r="K110" s="50">
        <v>185</v>
      </c>
      <c r="L110" s="42">
        <v>2364060</v>
      </c>
      <c r="M110" s="42">
        <v>1205227</v>
      </c>
      <c r="N110" s="42">
        <v>1158833</v>
      </c>
      <c r="O110" s="54">
        <v>2.6226068712300026</v>
      </c>
      <c r="P110" s="54">
        <v>1.5651041005727435</v>
      </c>
      <c r="Q110" s="54">
        <v>1.6497043222253243</v>
      </c>
      <c r="R110" s="54">
        <v>1.0998028814835497</v>
      </c>
      <c r="S110" s="54">
        <v>0.7191018840469362</v>
      </c>
      <c r="T110" s="54">
        <v>0.16920044330516146</v>
      </c>
      <c r="U110" s="54">
        <v>7.8255205028637178</v>
      </c>
      <c r="V110" s="42" t="s">
        <v>469</v>
      </c>
    </row>
    <row r="111" spans="1:22">
      <c r="A111" s="49" t="s">
        <v>581</v>
      </c>
      <c r="B111" s="49" t="s">
        <v>549</v>
      </c>
      <c r="C111" s="49" t="s">
        <v>231</v>
      </c>
      <c r="D111" s="49" t="s">
        <v>155</v>
      </c>
      <c r="E111" s="50">
        <v>813</v>
      </c>
      <c r="F111" s="50">
        <v>327</v>
      </c>
      <c r="G111" s="50">
        <v>429</v>
      </c>
      <c r="H111" s="50">
        <v>306</v>
      </c>
      <c r="I111" s="50">
        <v>159</v>
      </c>
      <c r="J111" s="50">
        <v>94</v>
      </c>
      <c r="K111" s="50">
        <v>2128</v>
      </c>
      <c r="L111" s="42">
        <v>2364060</v>
      </c>
      <c r="M111" s="42">
        <v>1205227</v>
      </c>
      <c r="N111" s="42">
        <v>1158833</v>
      </c>
      <c r="O111" s="54">
        <v>34.389990101774067</v>
      </c>
      <c r="P111" s="54">
        <v>13.832136240196951</v>
      </c>
      <c r="Q111" s="54">
        <v>18.146747544478565</v>
      </c>
      <c r="R111" s="54">
        <v>12.943833912844852</v>
      </c>
      <c r="S111" s="54">
        <v>6.7257176213801682</v>
      </c>
      <c r="T111" s="54">
        <v>3.976210417671294</v>
      </c>
      <c r="U111" s="54">
        <v>90.014635838345896</v>
      </c>
      <c r="V111" s="42" t="s">
        <v>469</v>
      </c>
    </row>
    <row r="112" spans="1:22">
      <c r="A112" s="49" t="s">
        <v>582</v>
      </c>
      <c r="B112" s="49" t="s">
        <v>549</v>
      </c>
      <c r="C112" s="49" t="s">
        <v>231</v>
      </c>
      <c r="D112" s="49" t="s">
        <v>99</v>
      </c>
      <c r="E112" s="50">
        <v>506</v>
      </c>
      <c r="F112" s="50">
        <v>417</v>
      </c>
      <c r="G112" s="50">
        <v>944</v>
      </c>
      <c r="H112" s="50">
        <v>1019</v>
      </c>
      <c r="I112" s="50">
        <v>587</v>
      </c>
      <c r="J112" s="50">
        <v>388</v>
      </c>
      <c r="K112" s="50">
        <v>3861</v>
      </c>
      <c r="L112" s="42">
        <v>2364060</v>
      </c>
      <c r="M112" s="42">
        <v>1205227</v>
      </c>
      <c r="N112" s="42">
        <v>1158833</v>
      </c>
      <c r="O112" s="54">
        <v>21.403856078102926</v>
      </c>
      <c r="P112" s="54">
        <v>17.63914621456308</v>
      </c>
      <c r="Q112" s="54">
        <v>39.931304620018103</v>
      </c>
      <c r="R112" s="54">
        <v>43.103812931989886</v>
      </c>
      <c r="S112" s="54">
        <v>24.830165055032442</v>
      </c>
      <c r="T112" s="54">
        <v>16.412443000600661</v>
      </c>
      <c r="U112" s="54">
        <v>163.32072790030708</v>
      </c>
      <c r="V112" s="42" t="s">
        <v>469</v>
      </c>
    </row>
    <row r="113" spans="1:22">
      <c r="A113" s="49" t="s">
        <v>583</v>
      </c>
      <c r="B113" s="49" t="s">
        <v>549</v>
      </c>
      <c r="C113" s="49" t="s">
        <v>231</v>
      </c>
      <c r="D113" s="49" t="s">
        <v>481</v>
      </c>
      <c r="E113" s="50">
        <v>125</v>
      </c>
      <c r="F113" s="50">
        <v>110</v>
      </c>
      <c r="G113" s="50">
        <v>186</v>
      </c>
      <c r="H113" s="50">
        <v>172</v>
      </c>
      <c r="I113" s="50">
        <v>61</v>
      </c>
      <c r="J113" s="50">
        <v>21</v>
      </c>
      <c r="K113" s="50">
        <v>675</v>
      </c>
      <c r="L113" s="42">
        <v>2364060</v>
      </c>
      <c r="M113" s="42">
        <v>1205227</v>
      </c>
      <c r="N113" s="42">
        <v>1158833</v>
      </c>
      <c r="O113" s="54">
        <v>5.2875138532862955</v>
      </c>
      <c r="P113" s="54">
        <v>4.65301219089194</v>
      </c>
      <c r="Q113" s="54">
        <v>7.8678206136900082</v>
      </c>
      <c r="R113" s="54">
        <v>7.275619062121943</v>
      </c>
      <c r="S113" s="54">
        <v>2.5803067604037122</v>
      </c>
      <c r="T113" s="54">
        <v>0.88830232735209769</v>
      </c>
      <c r="U113" s="54">
        <v>28.552574807745998</v>
      </c>
      <c r="V113" s="42" t="s">
        <v>469</v>
      </c>
    </row>
    <row r="114" spans="1:22">
      <c r="A114" s="49" t="s">
        <v>584</v>
      </c>
      <c r="B114" s="49" t="s">
        <v>549</v>
      </c>
      <c r="C114" s="49" t="s">
        <v>231</v>
      </c>
      <c r="D114" s="49" t="s">
        <v>483</v>
      </c>
      <c r="E114" s="50">
        <v>343</v>
      </c>
      <c r="F114" s="50">
        <v>282</v>
      </c>
      <c r="G114" s="50">
        <v>757</v>
      </c>
      <c r="H114" s="50">
        <v>778</v>
      </c>
      <c r="I114" s="50">
        <v>398</v>
      </c>
      <c r="J114" s="50">
        <v>222</v>
      </c>
      <c r="K114" s="50">
        <v>2780</v>
      </c>
      <c r="L114" s="42">
        <v>2364060</v>
      </c>
      <c r="M114" s="42">
        <v>1205227</v>
      </c>
      <c r="N114" s="42">
        <v>1158833</v>
      </c>
      <c r="O114" s="54">
        <v>14.508938013417595</v>
      </c>
      <c r="P114" s="54">
        <v>11.928631253013883</v>
      </c>
      <c r="Q114" s="54">
        <v>32.021183895501807</v>
      </c>
      <c r="R114" s="54">
        <v>32.909486222853907</v>
      </c>
      <c r="S114" s="54">
        <v>16.835444108863566</v>
      </c>
      <c r="T114" s="54">
        <v>9.3906246034364607</v>
      </c>
      <c r="U114" s="54">
        <v>117.59430809708722</v>
      </c>
      <c r="V114" s="42" t="s">
        <v>469</v>
      </c>
    </row>
    <row r="115" spans="1:22">
      <c r="A115" s="49" t="s">
        <v>585</v>
      </c>
      <c r="B115" s="49" t="s">
        <v>549</v>
      </c>
      <c r="C115" s="49" t="s">
        <v>231</v>
      </c>
      <c r="D115" s="49" t="s">
        <v>128</v>
      </c>
      <c r="E115" s="50">
        <v>198</v>
      </c>
      <c r="F115" s="50">
        <v>89</v>
      </c>
      <c r="G115" s="50">
        <v>112</v>
      </c>
      <c r="H115" s="50">
        <v>101</v>
      </c>
      <c r="I115" s="50">
        <v>66</v>
      </c>
      <c r="J115" s="50">
        <v>18</v>
      </c>
      <c r="K115" s="50">
        <v>584</v>
      </c>
      <c r="L115" s="42">
        <v>2364060</v>
      </c>
      <c r="M115" s="42">
        <v>1205227</v>
      </c>
      <c r="N115" s="42">
        <v>1158833</v>
      </c>
      <c r="O115" s="54">
        <v>8.3754219436054917</v>
      </c>
      <c r="P115" s="54">
        <v>3.7647098635398426</v>
      </c>
      <c r="Q115" s="54">
        <v>4.7376124125445207</v>
      </c>
      <c r="R115" s="54">
        <v>4.2723111934553275</v>
      </c>
      <c r="S115" s="54">
        <v>2.7918073145351641</v>
      </c>
      <c r="T115" s="54">
        <v>0.76140199487322657</v>
      </c>
      <c r="U115" s="54">
        <v>24.703264722553577</v>
      </c>
      <c r="V115" s="42" t="s">
        <v>469</v>
      </c>
    </row>
    <row r="116" spans="1:22">
      <c r="A116" s="49" t="s">
        <v>586</v>
      </c>
      <c r="B116" s="49" t="s">
        <v>549</v>
      </c>
      <c r="C116" s="49" t="s">
        <v>231</v>
      </c>
      <c r="D116" s="49" t="s">
        <v>132</v>
      </c>
      <c r="E116" s="50">
        <v>219</v>
      </c>
      <c r="F116" s="50">
        <v>164</v>
      </c>
      <c r="G116" s="50">
        <v>348</v>
      </c>
      <c r="H116" s="50">
        <v>444</v>
      </c>
      <c r="I116" s="50">
        <v>349</v>
      </c>
      <c r="J116" s="50">
        <v>180</v>
      </c>
      <c r="K116" s="50">
        <v>1704</v>
      </c>
      <c r="L116" s="42">
        <v>2364060</v>
      </c>
      <c r="M116" s="42">
        <v>1205227</v>
      </c>
      <c r="N116" s="42">
        <v>1158833</v>
      </c>
      <c r="O116" s="54">
        <v>18.170850802379967</v>
      </c>
      <c r="P116" s="54">
        <v>13.607395121416962</v>
      </c>
      <c r="Q116" s="54">
        <v>28.874228672275017</v>
      </c>
      <c r="R116" s="54">
        <v>36.839533133592262</v>
      </c>
      <c r="S116" s="54">
        <v>28.957200593747071</v>
      </c>
      <c r="T116" s="54">
        <v>14.934945864969837</v>
      </c>
      <c r="U116" s="54">
        <v>141.3841541883811</v>
      </c>
      <c r="V116" s="42" t="s">
        <v>469</v>
      </c>
    </row>
    <row r="117" spans="1:22">
      <c r="A117" s="49" t="s">
        <v>587</v>
      </c>
      <c r="B117" s="49" t="s">
        <v>549</v>
      </c>
      <c r="C117" s="49" t="s">
        <v>231</v>
      </c>
      <c r="D117" s="49" t="s">
        <v>161</v>
      </c>
      <c r="E117" s="50">
        <v>137</v>
      </c>
      <c r="F117" s="50">
        <v>33</v>
      </c>
      <c r="G117" s="50">
        <v>48</v>
      </c>
      <c r="H117" s="50">
        <v>27</v>
      </c>
      <c r="I117" s="50">
        <v>18</v>
      </c>
      <c r="J117" s="50">
        <v>11</v>
      </c>
      <c r="K117" s="50">
        <v>274</v>
      </c>
      <c r="L117" s="42">
        <v>2364060</v>
      </c>
      <c r="M117" s="42">
        <v>1205227</v>
      </c>
      <c r="N117" s="42">
        <v>1158833</v>
      </c>
      <c r="O117" s="54">
        <v>5.79511518320178</v>
      </c>
      <c r="P117" s="54">
        <v>1.395903657267582</v>
      </c>
      <c r="Q117" s="54">
        <v>2.0304053196619374</v>
      </c>
      <c r="R117" s="54">
        <v>1.1421029923098398</v>
      </c>
      <c r="S117" s="54">
        <v>0.76140199487322657</v>
      </c>
      <c r="T117" s="54">
        <v>0.46530121908919397</v>
      </c>
      <c r="U117" s="54">
        <v>11.59023036640356</v>
      </c>
      <c r="V117" s="42" t="s">
        <v>469</v>
      </c>
    </row>
    <row r="118" spans="1:22">
      <c r="A118" s="49" t="s">
        <v>588</v>
      </c>
      <c r="B118" s="49" t="s">
        <v>549</v>
      </c>
      <c r="C118" s="49" t="s">
        <v>231</v>
      </c>
      <c r="D118" s="49" t="s">
        <v>164</v>
      </c>
      <c r="E118" s="50">
        <v>1587</v>
      </c>
      <c r="F118" s="50">
        <v>1407</v>
      </c>
      <c r="G118" s="50">
        <v>3806</v>
      </c>
      <c r="H118" s="50">
        <v>3634</v>
      </c>
      <c r="I118" s="50">
        <v>1020</v>
      </c>
      <c r="J118" s="50">
        <v>229</v>
      </c>
      <c r="K118" s="50">
        <v>11683</v>
      </c>
      <c r="L118" s="42">
        <v>2364060</v>
      </c>
      <c r="M118" s="42">
        <v>1205227</v>
      </c>
      <c r="N118" s="42">
        <v>1158833</v>
      </c>
      <c r="O118" s="54">
        <v>136.94811935800931</v>
      </c>
      <c r="P118" s="54">
        <v>121.41525137789482</v>
      </c>
      <c r="Q118" s="54">
        <v>328.43386406842058</v>
      </c>
      <c r="R118" s="54">
        <v>313.59134577631119</v>
      </c>
      <c r="S118" s="54">
        <v>88.019585220648707</v>
      </c>
      <c r="T118" s="54">
        <v>19.761259819145643</v>
      </c>
      <c r="U118" s="54">
        <v>1008.1694256204302</v>
      </c>
      <c r="V118" s="42" t="s">
        <v>469</v>
      </c>
    </row>
    <row r="119" spans="1:22">
      <c r="A119" s="49" t="s">
        <v>589</v>
      </c>
      <c r="B119" s="49" t="s">
        <v>549</v>
      </c>
      <c r="C119" s="49" t="s">
        <v>231</v>
      </c>
      <c r="D119" s="49" t="s">
        <v>142</v>
      </c>
      <c r="E119" s="50">
        <v>187</v>
      </c>
      <c r="F119" s="50">
        <v>93</v>
      </c>
      <c r="G119" s="50">
        <v>151</v>
      </c>
      <c r="H119" s="50">
        <v>181</v>
      </c>
      <c r="I119" s="50">
        <v>124</v>
      </c>
      <c r="J119" s="50">
        <v>56</v>
      </c>
      <c r="K119" s="50">
        <v>792</v>
      </c>
      <c r="L119" s="42">
        <v>2364060</v>
      </c>
      <c r="M119" s="42">
        <v>1205227</v>
      </c>
      <c r="N119" s="42">
        <v>1158833</v>
      </c>
      <c r="O119" s="54">
        <v>7.9101207245162977</v>
      </c>
      <c r="P119" s="54">
        <v>3.9339103068450041</v>
      </c>
      <c r="Q119" s="54">
        <v>6.3873167347698443</v>
      </c>
      <c r="R119" s="54">
        <v>7.6563200595585554</v>
      </c>
      <c r="S119" s="54">
        <v>5.2452137424600052</v>
      </c>
      <c r="T119" s="54">
        <v>2.3688062062722604</v>
      </c>
      <c r="U119" s="54">
        <v>33.501687774421967</v>
      </c>
      <c r="V119" s="42" t="s">
        <v>469</v>
      </c>
    </row>
    <row r="120" spans="1:22">
      <c r="A120" s="49" t="s">
        <v>590</v>
      </c>
      <c r="B120" s="49" t="s">
        <v>549</v>
      </c>
      <c r="C120" s="49" t="s">
        <v>231</v>
      </c>
      <c r="D120" s="49" t="s">
        <v>146</v>
      </c>
      <c r="E120" s="50">
        <v>378</v>
      </c>
      <c r="F120" s="50">
        <v>297</v>
      </c>
      <c r="G120" s="50">
        <v>777</v>
      </c>
      <c r="H120" s="50">
        <v>797</v>
      </c>
      <c r="I120" s="50">
        <v>570</v>
      </c>
      <c r="J120" s="50">
        <v>389</v>
      </c>
      <c r="K120" s="50">
        <v>3208</v>
      </c>
      <c r="L120" s="42">
        <v>2364060</v>
      </c>
      <c r="M120" s="42">
        <v>1205227</v>
      </c>
      <c r="N120" s="42">
        <v>1158833</v>
      </c>
      <c r="O120" s="54">
        <v>31.363386316436653</v>
      </c>
      <c r="P120" s="54">
        <v>24.642660677200226</v>
      </c>
      <c r="Q120" s="54">
        <v>64.469182983786453</v>
      </c>
      <c r="R120" s="54">
        <v>66.128621413227549</v>
      </c>
      <c r="S120" s="54">
        <v>47.293995239071144</v>
      </c>
      <c r="T120" s="54">
        <v>32.276077452629252</v>
      </c>
      <c r="U120" s="54">
        <v>266.17392408235128</v>
      </c>
      <c r="V120" s="42" t="s">
        <v>469</v>
      </c>
    </row>
    <row r="121" spans="1:22">
      <c r="A121" s="47"/>
      <c r="B121" s="47"/>
      <c r="C121" s="47"/>
      <c r="E121" s="51"/>
      <c r="F121" s="51"/>
      <c r="G121" s="51"/>
      <c r="H121" s="51"/>
      <c r="I121" s="51"/>
      <c r="J121" s="51"/>
      <c r="K121" s="51"/>
      <c r="V121" s="42" t="s">
        <v>469</v>
      </c>
    </row>
    <row r="122" spans="1:22">
      <c r="A122" s="47"/>
      <c r="B122" s="47"/>
      <c r="C122" s="47"/>
      <c r="E122" s="51"/>
      <c r="F122" s="51"/>
      <c r="G122" s="51"/>
      <c r="H122" s="51"/>
      <c r="I122" s="51"/>
      <c r="J122" s="51"/>
      <c r="K122" s="51"/>
      <c r="V122" s="42" t="s">
        <v>469</v>
      </c>
    </row>
    <row r="123" spans="1:22">
      <c r="A123" s="47"/>
      <c r="B123" s="47"/>
      <c r="C123" s="47"/>
      <c r="E123" s="51"/>
      <c r="F123" s="51"/>
      <c r="G123" s="51"/>
      <c r="H123" s="51"/>
      <c r="I123" s="51"/>
      <c r="J123" s="51"/>
      <c r="K123" s="51"/>
      <c r="V123" s="42" t="s">
        <v>469</v>
      </c>
    </row>
    <row r="124" spans="1:22">
      <c r="A124" s="47"/>
      <c r="B124" s="47"/>
      <c r="C124" s="47"/>
      <c r="E124" s="51"/>
      <c r="F124" s="51"/>
      <c r="G124" s="51"/>
      <c r="H124" s="51"/>
      <c r="I124" s="51"/>
      <c r="J124" s="51"/>
      <c r="K124" s="51"/>
      <c r="V124" s="42" t="s">
        <v>469</v>
      </c>
    </row>
    <row r="125" spans="1:22">
      <c r="A125" s="47"/>
      <c r="B125" s="47"/>
      <c r="C125" s="47"/>
      <c r="E125" s="51"/>
      <c r="F125" s="51"/>
      <c r="G125" s="51"/>
      <c r="H125" s="51"/>
      <c r="I125" s="51"/>
      <c r="J125" s="51"/>
      <c r="K125" s="51"/>
      <c r="V125" s="42" t="s">
        <v>469</v>
      </c>
    </row>
    <row r="126" spans="1:22">
      <c r="A126" s="47"/>
      <c r="B126" s="47"/>
      <c r="C126" s="47"/>
      <c r="E126" s="51"/>
      <c r="F126" s="51"/>
      <c r="G126" s="51"/>
      <c r="H126" s="51"/>
      <c r="I126" s="51"/>
      <c r="J126" s="51"/>
      <c r="K126" s="51"/>
      <c r="V126" s="42" t="s">
        <v>469</v>
      </c>
    </row>
    <row r="127" spans="1:22">
      <c r="A127" s="47"/>
      <c r="B127" s="47"/>
      <c r="C127" s="47"/>
      <c r="E127" s="51"/>
      <c r="F127" s="51"/>
      <c r="G127" s="51"/>
      <c r="H127" s="51"/>
      <c r="I127" s="51"/>
      <c r="J127" s="51"/>
      <c r="K127" s="51"/>
      <c r="V127" s="42" t="s">
        <v>469</v>
      </c>
    </row>
    <row r="128" spans="1:22">
      <c r="A128" s="47"/>
      <c r="B128" s="47"/>
      <c r="C128" s="47"/>
      <c r="E128" s="51"/>
      <c r="F128" s="51"/>
      <c r="G128" s="51"/>
      <c r="H128" s="51"/>
      <c r="I128" s="51"/>
      <c r="J128" s="51"/>
      <c r="K128" s="51"/>
      <c r="V128" s="42" t="s">
        <v>469</v>
      </c>
    </row>
    <row r="129" spans="1:22">
      <c r="A129" s="47"/>
      <c r="B129" s="47"/>
      <c r="C129" s="47"/>
      <c r="E129" s="51"/>
      <c r="F129" s="51"/>
      <c r="G129" s="51"/>
      <c r="H129" s="51"/>
      <c r="I129" s="51"/>
      <c r="J129" s="51"/>
      <c r="K129" s="51"/>
      <c r="V129" s="42" t="s">
        <v>469</v>
      </c>
    </row>
    <row r="130" spans="1:22">
      <c r="A130" s="47"/>
      <c r="B130" s="47"/>
      <c r="C130" s="47"/>
      <c r="E130" s="51"/>
      <c r="F130" s="51"/>
      <c r="G130" s="51"/>
      <c r="H130" s="51"/>
      <c r="I130" s="51"/>
      <c r="J130" s="51"/>
      <c r="K130" s="51"/>
      <c r="V130" s="42" t="s">
        <v>469</v>
      </c>
    </row>
    <row r="131" spans="1:22">
      <c r="A131" s="47"/>
      <c r="B131" s="47"/>
      <c r="C131" s="47"/>
      <c r="E131" s="51"/>
      <c r="F131" s="51"/>
      <c r="G131" s="51"/>
      <c r="H131" s="51"/>
      <c r="I131" s="51"/>
      <c r="J131" s="51"/>
      <c r="K131" s="51"/>
      <c r="V131" s="42" t="s">
        <v>469</v>
      </c>
    </row>
    <row r="132" spans="1:22">
      <c r="A132" s="47"/>
      <c r="B132" s="47"/>
      <c r="C132" s="47"/>
      <c r="E132" s="51"/>
      <c r="F132" s="51"/>
      <c r="G132" s="51"/>
      <c r="H132" s="51"/>
      <c r="I132" s="51"/>
      <c r="J132" s="51"/>
      <c r="K132" s="51"/>
      <c r="V132" s="42" t="s">
        <v>469</v>
      </c>
    </row>
    <row r="133" spans="1:22">
      <c r="A133" s="47"/>
      <c r="B133" s="47"/>
      <c r="C133" s="47"/>
      <c r="E133" s="51"/>
      <c r="F133" s="51"/>
      <c r="G133" s="51"/>
      <c r="H133" s="51"/>
      <c r="I133" s="51"/>
      <c r="J133" s="51"/>
      <c r="K133" s="51"/>
      <c r="V133" s="42" t="s">
        <v>469</v>
      </c>
    </row>
    <row r="134" spans="1:22">
      <c r="A134" s="47"/>
      <c r="B134" s="47"/>
      <c r="C134" s="47"/>
      <c r="E134" s="51"/>
      <c r="F134" s="51"/>
      <c r="G134" s="51"/>
      <c r="H134" s="51"/>
      <c r="I134" s="51"/>
      <c r="J134" s="51"/>
      <c r="K134" s="51"/>
      <c r="V134" s="42" t="s">
        <v>469</v>
      </c>
    </row>
    <row r="135" spans="1:22">
      <c r="A135" s="47"/>
      <c r="B135" s="47"/>
      <c r="C135" s="47"/>
      <c r="E135" s="51"/>
      <c r="F135" s="51"/>
      <c r="G135" s="51"/>
      <c r="H135" s="51"/>
      <c r="I135" s="51"/>
      <c r="J135" s="51"/>
      <c r="K135" s="51"/>
      <c r="V135" s="42" t="s">
        <v>469</v>
      </c>
    </row>
    <row r="136" spans="1:22">
      <c r="A136" s="47"/>
      <c r="B136" s="47"/>
      <c r="C136" s="47"/>
      <c r="E136" s="51"/>
      <c r="F136" s="51"/>
      <c r="G136" s="51"/>
      <c r="H136" s="51"/>
      <c r="I136" s="51"/>
      <c r="J136" s="51"/>
      <c r="K136" s="51"/>
      <c r="V136" s="42" t="s">
        <v>469</v>
      </c>
    </row>
    <row r="137" spans="1:22">
      <c r="A137" s="47"/>
      <c r="B137" s="47"/>
      <c r="C137" s="47"/>
      <c r="E137" s="51"/>
      <c r="F137" s="51"/>
      <c r="G137" s="51"/>
      <c r="H137" s="51"/>
      <c r="I137" s="51"/>
      <c r="J137" s="51"/>
      <c r="K137" s="51"/>
      <c r="V137" s="42" t="s">
        <v>469</v>
      </c>
    </row>
    <row r="138" spans="1:22">
      <c r="A138" s="47"/>
      <c r="B138" s="47"/>
      <c r="C138" s="47"/>
      <c r="E138" s="51"/>
      <c r="F138" s="51"/>
      <c r="G138" s="51"/>
      <c r="H138" s="51"/>
      <c r="I138" s="51"/>
      <c r="J138" s="51"/>
      <c r="K138" s="51"/>
      <c r="V138" s="42" t="s">
        <v>469</v>
      </c>
    </row>
    <row r="139" spans="1:22">
      <c r="A139" s="47"/>
      <c r="B139" s="47"/>
      <c r="C139" s="47"/>
      <c r="E139" s="51"/>
      <c r="F139" s="51"/>
      <c r="G139" s="51"/>
      <c r="H139" s="51"/>
      <c r="I139" s="51"/>
      <c r="J139" s="51"/>
      <c r="K139" s="51"/>
      <c r="V139" s="42" t="s">
        <v>469</v>
      </c>
    </row>
    <row r="140" spans="1:22">
      <c r="A140" s="47"/>
      <c r="B140" s="47"/>
      <c r="C140" s="47"/>
      <c r="E140" s="51"/>
      <c r="F140" s="51"/>
      <c r="G140" s="51"/>
      <c r="H140" s="51"/>
      <c r="I140" s="51"/>
      <c r="J140" s="51"/>
      <c r="K140" s="51"/>
      <c r="V140" s="42" t="s">
        <v>469</v>
      </c>
    </row>
    <row r="141" spans="1:22">
      <c r="A141" s="47"/>
      <c r="B141" s="47"/>
      <c r="C141" s="47"/>
      <c r="E141" s="51"/>
      <c r="F141" s="51"/>
      <c r="G141" s="51"/>
      <c r="H141" s="51"/>
      <c r="I141" s="51"/>
      <c r="J141" s="51"/>
      <c r="K141" s="51"/>
      <c r="V141" s="42" t="s">
        <v>469</v>
      </c>
    </row>
    <row r="142" spans="1:22">
      <c r="A142" s="47"/>
      <c r="B142" s="47"/>
      <c r="C142" s="47"/>
      <c r="E142" s="51"/>
      <c r="F142" s="51"/>
      <c r="G142" s="51"/>
      <c r="H142" s="51"/>
      <c r="I142" s="51"/>
      <c r="J142" s="51"/>
      <c r="K142" s="51"/>
      <c r="V142" s="42" t="s">
        <v>469</v>
      </c>
    </row>
    <row r="143" spans="1:22">
      <c r="A143" s="47"/>
      <c r="B143" s="47"/>
      <c r="C143" s="47"/>
      <c r="E143" s="51"/>
      <c r="F143" s="51"/>
      <c r="G143" s="51"/>
      <c r="H143" s="51"/>
      <c r="I143" s="51"/>
      <c r="J143" s="51"/>
      <c r="K143" s="51"/>
      <c r="V143" s="42" t="s">
        <v>469</v>
      </c>
    </row>
    <row r="144" spans="1:22">
      <c r="A144" s="47"/>
      <c r="B144" s="47"/>
      <c r="C144" s="47"/>
      <c r="E144" s="51"/>
      <c r="F144" s="51"/>
      <c r="G144" s="51"/>
      <c r="H144" s="51"/>
      <c r="I144" s="51"/>
      <c r="J144" s="51"/>
      <c r="K144" s="51"/>
      <c r="V144" s="42" t="s">
        <v>469</v>
      </c>
    </row>
    <row r="145" spans="1:22">
      <c r="A145" s="47"/>
      <c r="B145" s="47"/>
      <c r="C145" s="47"/>
      <c r="E145" s="51"/>
      <c r="F145" s="51"/>
      <c r="G145" s="51"/>
      <c r="H145" s="51"/>
      <c r="I145" s="51"/>
      <c r="J145" s="51"/>
      <c r="K145" s="51"/>
      <c r="V145" s="42" t="s">
        <v>469</v>
      </c>
    </row>
    <row r="146" spans="1:22">
      <c r="A146" s="47"/>
      <c r="B146" s="47"/>
      <c r="C146" s="47"/>
      <c r="E146" s="51"/>
      <c r="F146" s="51"/>
      <c r="G146" s="51"/>
      <c r="H146" s="51"/>
      <c r="I146" s="51"/>
      <c r="J146" s="51"/>
      <c r="K146" s="51"/>
      <c r="V146" s="42" t="s">
        <v>469</v>
      </c>
    </row>
    <row r="147" spans="1:22">
      <c r="A147" s="47"/>
      <c r="B147" s="47"/>
      <c r="C147" s="47"/>
      <c r="E147" s="51"/>
      <c r="F147" s="51"/>
      <c r="G147" s="51"/>
      <c r="H147" s="51"/>
      <c r="I147" s="51"/>
      <c r="J147" s="51"/>
      <c r="K147" s="51"/>
      <c r="V147" s="42" t="s">
        <v>469</v>
      </c>
    </row>
    <row r="148" spans="1:22">
      <c r="A148" s="47"/>
      <c r="B148" s="47"/>
      <c r="C148" s="47"/>
      <c r="E148" s="51"/>
      <c r="F148" s="51"/>
      <c r="G148" s="51"/>
      <c r="H148" s="51"/>
      <c r="I148" s="51"/>
      <c r="J148" s="51"/>
      <c r="K148" s="51"/>
      <c r="V148" s="42" t="s">
        <v>469</v>
      </c>
    </row>
    <row r="149" spans="1:22">
      <c r="A149" s="47"/>
      <c r="B149" s="47"/>
      <c r="C149" s="47"/>
      <c r="E149" s="51"/>
      <c r="F149" s="51"/>
      <c r="G149" s="51"/>
      <c r="H149" s="51"/>
      <c r="I149" s="51"/>
      <c r="J149" s="51"/>
      <c r="K149" s="51"/>
      <c r="V149" s="42" t="s">
        <v>469</v>
      </c>
    </row>
    <row r="150" spans="1:22">
      <c r="A150" s="47"/>
      <c r="B150" s="47"/>
      <c r="C150" s="47"/>
      <c r="E150" s="51"/>
      <c r="F150" s="51"/>
      <c r="G150" s="51"/>
      <c r="H150" s="51"/>
      <c r="I150" s="51"/>
      <c r="J150" s="51"/>
      <c r="K150" s="51"/>
      <c r="V150" s="42" t="s">
        <v>469</v>
      </c>
    </row>
    <row r="151" spans="1:22">
      <c r="A151" s="47"/>
      <c r="B151" s="47"/>
      <c r="C151" s="47"/>
      <c r="E151" s="51"/>
      <c r="F151" s="51"/>
      <c r="G151" s="51"/>
      <c r="H151" s="51"/>
      <c r="I151" s="51"/>
      <c r="J151" s="51"/>
      <c r="K151" s="51"/>
      <c r="V151" s="42" t="s">
        <v>469</v>
      </c>
    </row>
    <row r="152" spans="1:22">
      <c r="A152" s="47"/>
      <c r="B152" s="47"/>
      <c r="C152" s="47"/>
      <c r="E152" s="51"/>
      <c r="F152" s="51"/>
      <c r="G152" s="51"/>
      <c r="H152" s="51"/>
      <c r="I152" s="51"/>
      <c r="J152" s="51"/>
      <c r="K152" s="51"/>
      <c r="V152" s="42" t="s">
        <v>469</v>
      </c>
    </row>
    <row r="153" spans="1:22">
      <c r="A153" s="47"/>
      <c r="B153" s="47"/>
      <c r="C153" s="47"/>
      <c r="E153" s="51"/>
      <c r="F153" s="51"/>
      <c r="G153" s="51"/>
      <c r="H153" s="51"/>
      <c r="I153" s="51"/>
      <c r="J153" s="51"/>
      <c r="K153" s="51"/>
      <c r="V153" s="42" t="s">
        <v>469</v>
      </c>
    </row>
    <row r="154" spans="1:22">
      <c r="A154" s="47"/>
      <c r="B154" s="47"/>
      <c r="C154" s="47"/>
      <c r="E154" s="51"/>
      <c r="F154" s="51"/>
      <c r="G154" s="51"/>
      <c r="H154" s="51"/>
      <c r="I154" s="51"/>
      <c r="J154" s="51"/>
      <c r="K154" s="51"/>
      <c r="V154" s="42" t="s">
        <v>469</v>
      </c>
    </row>
    <row r="155" spans="1:22">
      <c r="A155" s="47"/>
      <c r="B155" s="47"/>
      <c r="C155" s="47"/>
      <c r="E155" s="51"/>
      <c r="F155" s="51"/>
      <c r="G155" s="51"/>
      <c r="H155" s="51"/>
      <c r="I155" s="51"/>
      <c r="J155" s="51"/>
      <c r="K155" s="51"/>
      <c r="V155" s="42" t="s">
        <v>469</v>
      </c>
    </row>
    <row r="156" spans="1:22">
      <c r="A156" s="47"/>
      <c r="B156" s="47"/>
      <c r="C156" s="47"/>
      <c r="E156" s="51"/>
      <c r="F156" s="51"/>
      <c r="G156" s="51"/>
      <c r="H156" s="51"/>
      <c r="I156" s="51"/>
      <c r="J156" s="51"/>
      <c r="K156" s="51"/>
      <c r="V156" s="42" t="s">
        <v>469</v>
      </c>
    </row>
    <row r="157" spans="1:22">
      <c r="A157" s="47"/>
      <c r="B157" s="47"/>
      <c r="C157" s="47"/>
      <c r="E157" s="51"/>
      <c r="F157" s="51"/>
      <c r="G157" s="51"/>
      <c r="H157" s="51"/>
      <c r="I157" s="51"/>
      <c r="J157" s="51"/>
      <c r="K157" s="51"/>
      <c r="V157" s="42" t="s">
        <v>469</v>
      </c>
    </row>
    <row r="158" spans="1:22">
      <c r="A158" s="47"/>
      <c r="B158" s="47"/>
      <c r="C158" s="47"/>
      <c r="E158" s="51"/>
      <c r="F158" s="51"/>
      <c r="G158" s="51"/>
      <c r="H158" s="51"/>
      <c r="I158" s="51"/>
      <c r="J158" s="51"/>
      <c r="K158" s="51"/>
      <c r="V158" s="42" t="s">
        <v>469</v>
      </c>
    </row>
    <row r="159" spans="1:22">
      <c r="A159" s="47"/>
      <c r="B159" s="47"/>
      <c r="C159" s="47"/>
      <c r="E159" s="51"/>
      <c r="F159" s="51"/>
      <c r="G159" s="51"/>
      <c r="H159" s="51"/>
      <c r="I159" s="51"/>
      <c r="J159" s="51"/>
      <c r="K159" s="51"/>
      <c r="V159" s="42" t="s">
        <v>469</v>
      </c>
    </row>
    <row r="160" spans="1:22">
      <c r="A160" s="47"/>
      <c r="B160" s="47"/>
      <c r="C160" s="47"/>
      <c r="E160" s="51"/>
      <c r="F160" s="51"/>
      <c r="G160" s="51"/>
      <c r="H160" s="51"/>
      <c r="I160" s="51"/>
      <c r="J160" s="51"/>
      <c r="K160" s="51"/>
      <c r="V160" s="42" t="s">
        <v>469</v>
      </c>
    </row>
    <row r="161" spans="1:22">
      <c r="A161" s="47"/>
      <c r="B161" s="47"/>
      <c r="C161" s="47"/>
      <c r="E161" s="51"/>
      <c r="F161" s="51"/>
      <c r="G161" s="51"/>
      <c r="H161" s="51"/>
      <c r="I161" s="51"/>
      <c r="J161" s="51"/>
      <c r="K161" s="51"/>
      <c r="V161" s="42" t="s">
        <v>469</v>
      </c>
    </row>
    <row r="162" spans="1:22">
      <c r="A162" s="47"/>
      <c r="B162" s="47"/>
      <c r="C162" s="47"/>
      <c r="E162" s="51"/>
      <c r="F162" s="51"/>
      <c r="G162" s="51"/>
      <c r="H162" s="51"/>
      <c r="I162" s="51"/>
      <c r="J162" s="51"/>
      <c r="K162" s="51"/>
      <c r="V162" s="42" t="s">
        <v>469</v>
      </c>
    </row>
    <row r="163" spans="1:22">
      <c r="A163" s="47"/>
      <c r="B163" s="47"/>
      <c r="C163" s="47"/>
      <c r="E163" s="51"/>
      <c r="F163" s="51"/>
      <c r="G163" s="51"/>
      <c r="H163" s="51"/>
      <c r="I163" s="51"/>
      <c r="J163" s="51"/>
      <c r="K163" s="51"/>
      <c r="V163" s="42" t="s">
        <v>469</v>
      </c>
    </row>
    <row r="164" spans="1:22">
      <c r="A164" s="47"/>
      <c r="B164" s="47"/>
      <c r="C164" s="47"/>
      <c r="E164" s="51"/>
      <c r="F164" s="51"/>
      <c r="G164" s="51"/>
      <c r="H164" s="51"/>
      <c r="I164" s="51"/>
      <c r="J164" s="51"/>
      <c r="K164" s="51"/>
      <c r="V164" s="42" t="s">
        <v>469</v>
      </c>
    </row>
    <row r="165" spans="1:22">
      <c r="A165" s="47"/>
      <c r="B165" s="47"/>
      <c r="C165" s="47"/>
      <c r="E165" s="51"/>
      <c r="F165" s="51"/>
      <c r="G165" s="51"/>
      <c r="H165" s="51"/>
      <c r="I165" s="51"/>
      <c r="J165" s="51"/>
      <c r="K165" s="51"/>
      <c r="V165" s="42" t="s">
        <v>469</v>
      </c>
    </row>
    <row r="166" spans="1:22">
      <c r="A166" s="47"/>
      <c r="B166" s="47"/>
      <c r="C166" s="47"/>
      <c r="E166" s="51"/>
      <c r="F166" s="51"/>
      <c r="G166" s="51"/>
      <c r="H166" s="51"/>
      <c r="I166" s="51"/>
      <c r="J166" s="51"/>
      <c r="K166" s="51"/>
      <c r="V166" s="42" t="s">
        <v>469</v>
      </c>
    </row>
    <row r="167" spans="1:22">
      <c r="A167" s="47"/>
      <c r="B167" s="47"/>
      <c r="C167" s="47"/>
      <c r="E167" s="51"/>
      <c r="F167" s="51"/>
      <c r="G167" s="51"/>
      <c r="H167" s="51"/>
      <c r="I167" s="51"/>
      <c r="J167" s="51"/>
      <c r="K167" s="51"/>
      <c r="V167" s="42" t="s">
        <v>469</v>
      </c>
    </row>
    <row r="168" spans="1:22">
      <c r="A168" s="47"/>
      <c r="B168" s="47"/>
      <c r="C168" s="47"/>
      <c r="E168" s="51"/>
      <c r="F168" s="51"/>
      <c r="G168" s="51"/>
      <c r="H168" s="51"/>
      <c r="I168" s="51"/>
      <c r="J168" s="51"/>
      <c r="K168" s="51"/>
      <c r="V168" s="42" t="s">
        <v>469</v>
      </c>
    </row>
    <row r="169" spans="1:22">
      <c r="A169" s="47"/>
      <c r="B169" s="47"/>
      <c r="C169" s="47"/>
      <c r="E169" s="51"/>
      <c r="F169" s="51"/>
      <c r="G169" s="51"/>
      <c r="H169" s="51"/>
      <c r="I169" s="51"/>
      <c r="J169" s="51"/>
      <c r="K169" s="51"/>
      <c r="V169" s="42" t="s">
        <v>469</v>
      </c>
    </row>
    <row r="170" spans="1:22">
      <c r="A170" s="47"/>
      <c r="B170" s="47"/>
      <c r="C170" s="47"/>
      <c r="E170" s="51"/>
      <c r="F170" s="51"/>
      <c r="G170" s="51"/>
      <c r="H170" s="51"/>
      <c r="I170" s="51"/>
      <c r="J170" s="51"/>
      <c r="K170" s="51"/>
      <c r="V170" s="42" t="s">
        <v>469</v>
      </c>
    </row>
    <row r="171" spans="1:22">
      <c r="A171" s="47"/>
      <c r="B171" s="47"/>
      <c r="C171" s="47"/>
      <c r="E171" s="51"/>
      <c r="F171" s="51"/>
      <c r="G171" s="51"/>
      <c r="H171" s="51"/>
      <c r="I171" s="51"/>
      <c r="J171" s="51"/>
      <c r="K171" s="51"/>
      <c r="V171" s="42" t="s">
        <v>469</v>
      </c>
    </row>
    <row r="172" spans="1:22">
      <c r="A172" s="47"/>
      <c r="B172" s="47"/>
      <c r="C172" s="47"/>
      <c r="E172" s="51"/>
      <c r="F172" s="51"/>
      <c r="G172" s="51"/>
      <c r="H172" s="51"/>
      <c r="I172" s="51"/>
      <c r="J172" s="51"/>
      <c r="K172" s="51"/>
      <c r="V172" s="42" t="s">
        <v>469</v>
      </c>
    </row>
    <row r="173" spans="1:22">
      <c r="A173" s="47"/>
      <c r="B173" s="47"/>
      <c r="C173" s="47"/>
      <c r="E173" s="51"/>
      <c r="F173" s="51"/>
      <c r="G173" s="51"/>
      <c r="H173" s="51"/>
      <c r="I173" s="51"/>
      <c r="J173" s="51"/>
      <c r="K173" s="51"/>
      <c r="V173" s="42" t="s">
        <v>469</v>
      </c>
    </row>
    <row r="174" spans="1:22">
      <c r="A174" s="47"/>
      <c r="B174" s="47"/>
      <c r="C174" s="47"/>
      <c r="E174" s="51"/>
      <c r="F174" s="51"/>
      <c r="G174" s="51"/>
      <c r="H174" s="51"/>
      <c r="I174" s="51"/>
      <c r="J174" s="51"/>
      <c r="K174" s="51"/>
      <c r="V174" s="42" t="s">
        <v>469</v>
      </c>
    </row>
    <row r="175" spans="1:22">
      <c r="A175" s="47"/>
      <c r="B175" s="47"/>
      <c r="C175" s="47"/>
      <c r="E175" s="51"/>
      <c r="F175" s="51"/>
      <c r="G175" s="51"/>
      <c r="H175" s="51"/>
      <c r="I175" s="51"/>
      <c r="J175" s="51"/>
      <c r="K175" s="51"/>
      <c r="V175" s="42" t="s">
        <v>469</v>
      </c>
    </row>
    <row r="176" spans="1:22">
      <c r="A176" s="47"/>
      <c r="B176" s="47"/>
      <c r="C176" s="47"/>
      <c r="E176" s="51"/>
      <c r="F176" s="51"/>
      <c r="G176" s="51"/>
      <c r="H176" s="51"/>
      <c r="I176" s="51"/>
      <c r="J176" s="51"/>
      <c r="K176" s="51"/>
      <c r="V176" s="42" t="s">
        <v>469</v>
      </c>
    </row>
    <row r="177" spans="1:22">
      <c r="A177" s="47"/>
      <c r="B177" s="47"/>
      <c r="C177" s="47"/>
      <c r="E177" s="51"/>
      <c r="F177" s="51"/>
      <c r="G177" s="51"/>
      <c r="H177" s="51"/>
      <c r="I177" s="51"/>
      <c r="J177" s="51"/>
      <c r="K177" s="51"/>
      <c r="V177" s="42" t="s">
        <v>469</v>
      </c>
    </row>
    <row r="178" spans="1:22">
      <c r="A178" s="47"/>
      <c r="B178" s="47"/>
      <c r="C178" s="47"/>
      <c r="E178" s="51"/>
      <c r="F178" s="51"/>
      <c r="G178" s="51"/>
      <c r="H178" s="51"/>
      <c r="I178" s="51"/>
      <c r="J178" s="51"/>
      <c r="K178" s="51"/>
      <c r="V178" s="42" t="s">
        <v>469</v>
      </c>
    </row>
    <row r="179" spans="1:22">
      <c r="A179" s="47"/>
      <c r="B179" s="47"/>
      <c r="C179" s="47"/>
      <c r="E179" s="51"/>
      <c r="F179" s="51"/>
      <c r="G179" s="51"/>
      <c r="H179" s="51"/>
      <c r="I179" s="51"/>
      <c r="J179" s="51"/>
      <c r="K179" s="51"/>
      <c r="V179" s="42" t="s">
        <v>469</v>
      </c>
    </row>
    <row r="180" spans="1:22">
      <c r="A180" s="47"/>
      <c r="B180" s="47"/>
      <c r="C180" s="47"/>
      <c r="E180" s="51"/>
      <c r="F180" s="51"/>
      <c r="G180" s="51"/>
      <c r="H180" s="51"/>
      <c r="I180" s="51"/>
      <c r="J180" s="51"/>
      <c r="K180" s="51"/>
      <c r="V180" s="42" t="s">
        <v>469</v>
      </c>
    </row>
    <row r="181" spans="1:22">
      <c r="A181" s="47"/>
      <c r="B181" s="47"/>
      <c r="C181" s="47"/>
      <c r="E181" s="51"/>
      <c r="F181" s="51"/>
      <c r="G181" s="51"/>
      <c r="H181" s="51"/>
      <c r="I181" s="51"/>
      <c r="J181" s="51"/>
      <c r="K181" s="51"/>
      <c r="V181" s="42" t="s">
        <v>469</v>
      </c>
    </row>
    <row r="182" spans="1:22">
      <c r="A182" s="47"/>
      <c r="B182" s="47"/>
      <c r="C182" s="47"/>
      <c r="E182" s="51"/>
      <c r="F182" s="51"/>
      <c r="G182" s="51"/>
      <c r="H182" s="51"/>
      <c r="I182" s="51"/>
      <c r="J182" s="51"/>
      <c r="K182" s="51"/>
      <c r="V182" s="42" t="s">
        <v>469</v>
      </c>
    </row>
    <row r="183" spans="1:22">
      <c r="A183" s="47"/>
      <c r="B183" s="47"/>
      <c r="C183" s="47"/>
      <c r="E183" s="51"/>
      <c r="F183" s="51"/>
      <c r="G183" s="51"/>
      <c r="H183" s="51"/>
      <c r="I183" s="51"/>
      <c r="J183" s="51"/>
      <c r="K183" s="51"/>
      <c r="V183" s="42" t="s">
        <v>469</v>
      </c>
    </row>
    <row r="184" spans="1:22">
      <c r="A184" s="47"/>
      <c r="B184" s="47"/>
      <c r="C184" s="47"/>
      <c r="E184" s="51"/>
      <c r="F184" s="51"/>
      <c r="G184" s="51"/>
      <c r="H184" s="51"/>
      <c r="I184" s="51"/>
      <c r="J184" s="51"/>
      <c r="K184" s="51"/>
      <c r="V184" s="42" t="s">
        <v>469</v>
      </c>
    </row>
    <row r="185" spans="1:22">
      <c r="A185" s="47"/>
      <c r="B185" s="47"/>
      <c r="C185" s="47"/>
      <c r="E185" s="51"/>
      <c r="F185" s="51"/>
      <c r="G185" s="51"/>
      <c r="H185" s="51"/>
      <c r="I185" s="51"/>
      <c r="J185" s="51"/>
      <c r="K185" s="51"/>
      <c r="V185" s="42" t="s">
        <v>469</v>
      </c>
    </row>
    <row r="186" spans="1:22">
      <c r="A186" s="47"/>
      <c r="B186" s="47"/>
      <c r="C186" s="47"/>
      <c r="E186" s="51"/>
      <c r="F186" s="51"/>
      <c r="G186" s="51"/>
      <c r="H186" s="51"/>
      <c r="I186" s="51"/>
      <c r="J186" s="51"/>
      <c r="K186" s="51"/>
      <c r="V186" s="42" t="s">
        <v>469</v>
      </c>
    </row>
    <row r="187" spans="1:22">
      <c r="A187" s="47"/>
      <c r="B187" s="47"/>
      <c r="C187" s="47"/>
      <c r="E187" s="51"/>
      <c r="F187" s="51"/>
      <c r="G187" s="51"/>
      <c r="H187" s="51"/>
      <c r="I187" s="51"/>
      <c r="J187" s="51"/>
      <c r="K187" s="51"/>
      <c r="V187" s="42" t="s">
        <v>469</v>
      </c>
    </row>
    <row r="188" spans="1:22">
      <c r="A188" s="47"/>
      <c r="B188" s="47"/>
      <c r="C188" s="47"/>
      <c r="E188" s="51"/>
      <c r="F188" s="51"/>
      <c r="G188" s="51"/>
      <c r="H188" s="51"/>
      <c r="I188" s="51"/>
      <c r="J188" s="51"/>
      <c r="K188" s="51"/>
      <c r="V188" s="42" t="s">
        <v>469</v>
      </c>
    </row>
    <row r="189" spans="1:22">
      <c r="A189" s="47"/>
      <c r="B189" s="47"/>
      <c r="C189" s="47"/>
      <c r="E189" s="51"/>
      <c r="F189" s="51"/>
      <c r="G189" s="51"/>
      <c r="H189" s="51"/>
      <c r="I189" s="51"/>
      <c r="J189" s="51"/>
      <c r="K189" s="51"/>
      <c r="V189" s="42" t="s">
        <v>469</v>
      </c>
    </row>
    <row r="190" spans="1:22">
      <c r="A190" s="47"/>
      <c r="B190" s="47"/>
      <c r="C190" s="47"/>
      <c r="E190" s="51"/>
      <c r="F190" s="51"/>
      <c r="G190" s="51"/>
      <c r="H190" s="51"/>
      <c r="I190" s="51"/>
      <c r="J190" s="51"/>
      <c r="K190" s="51"/>
      <c r="V190" s="42" t="s">
        <v>469</v>
      </c>
    </row>
    <row r="191" spans="1:22">
      <c r="A191" s="47"/>
      <c r="B191" s="47"/>
      <c r="C191" s="47"/>
      <c r="E191" s="51"/>
      <c r="F191" s="51"/>
      <c r="G191" s="51"/>
      <c r="H191" s="51"/>
      <c r="I191" s="51"/>
      <c r="J191" s="51"/>
      <c r="K191" s="51"/>
      <c r="V191" s="42" t="s">
        <v>469</v>
      </c>
    </row>
    <row r="192" spans="1:22">
      <c r="A192" s="47"/>
      <c r="B192" s="47"/>
      <c r="C192" s="47"/>
      <c r="E192" s="51"/>
      <c r="F192" s="51"/>
      <c r="G192" s="51"/>
      <c r="H192" s="51"/>
      <c r="I192" s="51"/>
      <c r="J192" s="51"/>
      <c r="K192" s="51"/>
      <c r="V192" s="42" t="s">
        <v>469</v>
      </c>
    </row>
    <row r="193" spans="1:22">
      <c r="A193" s="47"/>
      <c r="B193" s="47"/>
      <c r="C193" s="47"/>
      <c r="E193" s="51"/>
      <c r="F193" s="51"/>
      <c r="G193" s="51"/>
      <c r="H193" s="51"/>
      <c r="I193" s="51"/>
      <c r="J193" s="51"/>
      <c r="K193" s="51"/>
      <c r="V193" s="42" t="s">
        <v>469</v>
      </c>
    </row>
    <row r="194" spans="1:22">
      <c r="A194" s="47"/>
      <c r="B194" s="47"/>
      <c r="C194" s="47"/>
      <c r="E194" s="51"/>
      <c r="F194" s="51"/>
      <c r="G194" s="51"/>
      <c r="H194" s="51"/>
      <c r="I194" s="51"/>
      <c r="J194" s="51"/>
      <c r="K194" s="51"/>
      <c r="V194" s="42" t="s">
        <v>469</v>
      </c>
    </row>
    <row r="195" spans="1:22">
      <c r="A195" s="47"/>
      <c r="B195" s="47"/>
      <c r="C195" s="47"/>
      <c r="E195" s="51"/>
      <c r="F195" s="51"/>
      <c r="G195" s="51"/>
      <c r="H195" s="51"/>
      <c r="I195" s="51"/>
      <c r="J195" s="51"/>
      <c r="K195" s="51"/>
      <c r="V195" s="42" t="s">
        <v>469</v>
      </c>
    </row>
    <row r="196" spans="1:22">
      <c r="A196" s="47"/>
      <c r="B196" s="47"/>
      <c r="C196" s="47"/>
      <c r="E196" s="51"/>
      <c r="F196" s="51"/>
      <c r="G196" s="51"/>
      <c r="H196" s="51"/>
      <c r="I196" s="51"/>
      <c r="J196" s="51"/>
      <c r="K196" s="51"/>
      <c r="V196" s="42" t="s">
        <v>469</v>
      </c>
    </row>
    <row r="197" spans="1:22">
      <c r="A197" s="47"/>
      <c r="B197" s="47"/>
      <c r="C197" s="47"/>
      <c r="E197" s="51"/>
      <c r="F197" s="51"/>
      <c r="G197" s="51"/>
      <c r="H197" s="51"/>
      <c r="I197" s="51"/>
      <c r="J197" s="51"/>
      <c r="K197" s="51"/>
      <c r="V197" s="42" t="s">
        <v>469</v>
      </c>
    </row>
    <row r="198" spans="1:22">
      <c r="A198" s="47"/>
      <c r="B198" s="47"/>
      <c r="C198" s="47"/>
      <c r="E198" s="51"/>
      <c r="F198" s="51"/>
      <c r="G198" s="51"/>
      <c r="H198" s="51"/>
      <c r="I198" s="51"/>
      <c r="J198" s="51"/>
      <c r="K198" s="51"/>
      <c r="V198" s="42" t="s">
        <v>469</v>
      </c>
    </row>
    <row r="199" spans="1:22">
      <c r="A199" s="47"/>
      <c r="B199" s="47"/>
      <c r="C199" s="47"/>
      <c r="E199" s="51"/>
      <c r="F199" s="51"/>
      <c r="G199" s="51"/>
      <c r="H199" s="51"/>
      <c r="I199" s="51"/>
      <c r="J199" s="51"/>
      <c r="K199" s="51"/>
      <c r="V199" s="42" t="s">
        <v>469</v>
      </c>
    </row>
    <row r="200" spans="1:22">
      <c r="A200" s="47"/>
      <c r="B200" s="47"/>
      <c r="C200" s="47"/>
      <c r="E200" s="51"/>
      <c r="F200" s="51"/>
      <c r="G200" s="51"/>
      <c r="H200" s="51"/>
      <c r="I200" s="51"/>
      <c r="J200" s="51"/>
      <c r="K200" s="51"/>
      <c r="V200" s="42" t="s">
        <v>469</v>
      </c>
    </row>
    <row r="201" spans="1:22">
      <c r="A201" s="47"/>
      <c r="B201" s="47"/>
      <c r="C201" s="47"/>
      <c r="E201" s="51"/>
      <c r="F201" s="51"/>
      <c r="G201" s="51"/>
      <c r="H201" s="51"/>
      <c r="I201" s="51"/>
      <c r="J201" s="51"/>
      <c r="K201" s="51"/>
      <c r="V201" s="42" t="s">
        <v>469</v>
      </c>
    </row>
    <row r="202" spans="1:22">
      <c r="A202" s="47"/>
      <c r="B202" s="47"/>
      <c r="C202" s="47"/>
      <c r="E202" s="51"/>
      <c r="F202" s="51"/>
      <c r="G202" s="51"/>
      <c r="H202" s="51"/>
      <c r="I202" s="51"/>
      <c r="J202" s="51"/>
      <c r="K202" s="51"/>
      <c r="V202" s="42" t="s">
        <v>469</v>
      </c>
    </row>
    <row r="203" spans="1:22">
      <c r="A203" s="47"/>
      <c r="B203" s="47"/>
      <c r="C203" s="47"/>
      <c r="E203" s="51"/>
      <c r="F203" s="51"/>
      <c r="G203" s="51"/>
      <c r="H203" s="51"/>
      <c r="I203" s="51"/>
      <c r="J203" s="51"/>
      <c r="K203" s="51"/>
      <c r="V203" s="42" t="s">
        <v>469</v>
      </c>
    </row>
    <row r="204" spans="1:22">
      <c r="A204" s="47"/>
      <c r="B204" s="47"/>
      <c r="C204" s="47"/>
      <c r="E204" s="51"/>
      <c r="F204" s="51"/>
      <c r="G204" s="51"/>
      <c r="H204" s="51"/>
      <c r="I204" s="51"/>
      <c r="J204" s="51"/>
      <c r="K204" s="51"/>
      <c r="V204" s="42" t="s">
        <v>469</v>
      </c>
    </row>
    <row r="205" spans="1:22">
      <c r="A205" s="47"/>
      <c r="B205" s="47"/>
      <c r="C205" s="47"/>
      <c r="E205" s="51"/>
      <c r="F205" s="51"/>
      <c r="G205" s="51"/>
      <c r="H205" s="51"/>
      <c r="I205" s="51"/>
      <c r="J205" s="51"/>
      <c r="K205" s="51"/>
      <c r="V205" s="42" t="s">
        <v>469</v>
      </c>
    </row>
    <row r="206" spans="1:22">
      <c r="A206" s="47"/>
      <c r="B206" s="47"/>
      <c r="C206" s="47"/>
      <c r="E206" s="51"/>
      <c r="F206" s="51"/>
      <c r="G206" s="51"/>
      <c r="H206" s="51"/>
      <c r="I206" s="51"/>
      <c r="J206" s="51"/>
      <c r="K206" s="51"/>
      <c r="V206" s="42" t="s">
        <v>469</v>
      </c>
    </row>
    <row r="207" spans="1:22">
      <c r="A207" s="47"/>
      <c r="B207" s="47"/>
      <c r="C207" s="47"/>
      <c r="E207" s="51"/>
      <c r="F207" s="51"/>
      <c r="G207" s="51"/>
      <c r="H207" s="51"/>
      <c r="I207" s="51"/>
      <c r="J207" s="51"/>
      <c r="K207" s="51"/>
      <c r="V207" s="42" t="s">
        <v>469</v>
      </c>
    </row>
    <row r="208" spans="1:22">
      <c r="A208" s="47"/>
      <c r="B208" s="47"/>
      <c r="C208" s="47"/>
      <c r="E208" s="51"/>
      <c r="F208" s="51"/>
      <c r="G208" s="51"/>
      <c r="H208" s="51"/>
      <c r="I208" s="51"/>
      <c r="J208" s="51"/>
      <c r="K208" s="51"/>
      <c r="V208" s="42" t="s">
        <v>469</v>
      </c>
    </row>
    <row r="209" spans="1:22">
      <c r="A209" s="47"/>
      <c r="B209" s="47"/>
      <c r="C209" s="47"/>
      <c r="E209" s="51"/>
      <c r="F209" s="51"/>
      <c r="G209" s="51"/>
      <c r="H209" s="51"/>
      <c r="I209" s="51"/>
      <c r="J209" s="51"/>
      <c r="K209" s="51"/>
      <c r="V209" s="42" t="s">
        <v>469</v>
      </c>
    </row>
    <row r="210" spans="1:22">
      <c r="A210" s="47"/>
      <c r="B210" s="47"/>
      <c r="C210" s="47"/>
      <c r="E210" s="51"/>
      <c r="F210" s="51"/>
      <c r="G210" s="51"/>
      <c r="H210" s="51"/>
      <c r="I210" s="51"/>
      <c r="J210" s="51"/>
      <c r="K210" s="51"/>
      <c r="V210" s="42" t="s">
        <v>469</v>
      </c>
    </row>
    <row r="211" spans="1:22">
      <c r="A211" s="47"/>
      <c r="B211" s="47"/>
      <c r="C211" s="47"/>
      <c r="E211" s="51"/>
      <c r="F211" s="51"/>
      <c r="G211" s="51"/>
      <c r="H211" s="51"/>
      <c r="I211" s="51"/>
      <c r="J211" s="51"/>
      <c r="K211" s="51"/>
      <c r="V211" s="42" t="s">
        <v>469</v>
      </c>
    </row>
    <row r="212" spans="1:22">
      <c r="A212" s="47"/>
      <c r="B212" s="47"/>
      <c r="C212" s="47"/>
      <c r="E212" s="51"/>
      <c r="F212" s="51"/>
      <c r="G212" s="51"/>
      <c r="H212" s="51"/>
      <c r="I212" s="51"/>
      <c r="J212" s="51"/>
      <c r="K212" s="51"/>
      <c r="V212" s="42" t="s">
        <v>469</v>
      </c>
    </row>
    <row r="213" spans="1:22">
      <c r="A213" s="47"/>
      <c r="B213" s="47"/>
      <c r="C213" s="47"/>
      <c r="E213" s="51"/>
      <c r="F213" s="51"/>
      <c r="G213" s="51"/>
      <c r="H213" s="51"/>
      <c r="I213" s="51"/>
      <c r="J213" s="51"/>
      <c r="K213" s="51"/>
      <c r="V213" s="42" t="s">
        <v>469</v>
      </c>
    </row>
    <row r="214" spans="1:22">
      <c r="A214" s="47"/>
      <c r="B214" s="47"/>
      <c r="C214" s="47"/>
      <c r="E214" s="51"/>
      <c r="F214" s="51"/>
      <c r="G214" s="51"/>
      <c r="H214" s="51"/>
      <c r="I214" s="51"/>
      <c r="J214" s="51"/>
      <c r="K214" s="51"/>
      <c r="V214" s="42" t="s">
        <v>469</v>
      </c>
    </row>
    <row r="215" spans="1:22">
      <c r="A215" s="47"/>
      <c r="B215" s="47"/>
      <c r="C215" s="47"/>
      <c r="E215" s="51"/>
      <c r="F215" s="51"/>
      <c r="G215" s="51"/>
      <c r="H215" s="51"/>
      <c r="I215" s="51"/>
      <c r="J215" s="51"/>
      <c r="K215" s="51"/>
      <c r="V215" s="42" t="s">
        <v>469</v>
      </c>
    </row>
    <row r="216" spans="1:22">
      <c r="A216" s="47"/>
      <c r="B216" s="47"/>
      <c r="C216" s="47"/>
      <c r="E216" s="51"/>
      <c r="F216" s="51"/>
      <c r="G216" s="51"/>
      <c r="H216" s="51"/>
      <c r="I216" s="51"/>
      <c r="J216" s="51"/>
      <c r="K216" s="51"/>
      <c r="V216" s="42" t="s">
        <v>469</v>
      </c>
    </row>
    <row r="217" spans="1:22">
      <c r="A217" s="47"/>
      <c r="B217" s="47"/>
      <c r="C217" s="47"/>
      <c r="E217" s="51"/>
      <c r="F217" s="51"/>
      <c r="G217" s="51"/>
      <c r="H217" s="51"/>
      <c r="I217" s="51"/>
      <c r="J217" s="51"/>
      <c r="K217" s="51"/>
      <c r="V217" s="42" t="s">
        <v>469</v>
      </c>
    </row>
    <row r="218" spans="1:22">
      <c r="A218" s="47"/>
      <c r="B218" s="47"/>
      <c r="C218" s="47"/>
      <c r="E218" s="51"/>
      <c r="F218" s="51"/>
      <c r="G218" s="51"/>
      <c r="H218" s="51"/>
      <c r="I218" s="51"/>
      <c r="J218" s="51"/>
      <c r="K218" s="51"/>
      <c r="V218" s="42" t="s">
        <v>469</v>
      </c>
    </row>
    <row r="219" spans="1:22">
      <c r="A219" s="47"/>
      <c r="B219" s="47"/>
      <c r="C219" s="47"/>
      <c r="E219" s="51"/>
      <c r="F219" s="51"/>
      <c r="G219" s="51"/>
      <c r="H219" s="51"/>
      <c r="I219" s="51"/>
      <c r="J219" s="51"/>
      <c r="K219" s="51"/>
      <c r="V219" s="42" t="s">
        <v>469</v>
      </c>
    </row>
    <row r="220" spans="1:22">
      <c r="A220" s="47"/>
      <c r="B220" s="47"/>
      <c r="C220" s="47"/>
      <c r="E220" s="51"/>
      <c r="F220" s="51"/>
      <c r="G220" s="51"/>
      <c r="H220" s="51"/>
      <c r="I220" s="51"/>
      <c r="J220" s="51"/>
      <c r="K220" s="51"/>
      <c r="V220" s="42" t="s">
        <v>469</v>
      </c>
    </row>
    <row r="221" spans="1:22">
      <c r="A221" s="47"/>
      <c r="B221" s="47"/>
      <c r="C221" s="47"/>
      <c r="E221" s="51"/>
      <c r="F221" s="51"/>
      <c r="G221" s="51"/>
      <c r="H221" s="51"/>
      <c r="I221" s="51"/>
      <c r="J221" s="51"/>
      <c r="K221" s="51"/>
      <c r="V221" s="42" t="s">
        <v>469</v>
      </c>
    </row>
    <row r="222" spans="1:22">
      <c r="A222" s="47"/>
      <c r="B222" s="47"/>
      <c r="C222" s="47"/>
      <c r="E222" s="51"/>
      <c r="F222" s="51"/>
      <c r="G222" s="51"/>
      <c r="H222" s="51"/>
      <c r="I222" s="51"/>
      <c r="J222" s="51"/>
      <c r="K222" s="51"/>
      <c r="V222" s="42" t="s">
        <v>469</v>
      </c>
    </row>
    <row r="223" spans="1:22">
      <c r="A223" s="47"/>
      <c r="B223" s="47"/>
      <c r="C223" s="47"/>
      <c r="E223" s="51"/>
      <c r="F223" s="51"/>
      <c r="G223" s="51"/>
      <c r="H223" s="51"/>
      <c r="I223" s="51"/>
      <c r="J223" s="51"/>
      <c r="K223" s="51"/>
      <c r="V223" s="42" t="s">
        <v>469</v>
      </c>
    </row>
    <row r="224" spans="1:22">
      <c r="A224" s="47"/>
      <c r="B224" s="47"/>
      <c r="C224" s="47"/>
      <c r="E224" s="51"/>
      <c r="F224" s="51"/>
      <c r="G224" s="51"/>
      <c r="H224" s="51"/>
      <c r="I224" s="51"/>
      <c r="J224" s="51"/>
      <c r="K224" s="51"/>
      <c r="V224" s="42" t="s">
        <v>469</v>
      </c>
    </row>
    <row r="225" spans="1:22">
      <c r="A225" s="47"/>
      <c r="B225" s="47"/>
      <c r="C225" s="47"/>
      <c r="E225" s="51"/>
      <c r="F225" s="51"/>
      <c r="G225" s="51"/>
      <c r="H225" s="51"/>
      <c r="I225" s="51"/>
      <c r="J225" s="51"/>
      <c r="K225" s="51"/>
      <c r="V225" s="42" t="s">
        <v>469</v>
      </c>
    </row>
    <row r="226" spans="1:22">
      <c r="A226" s="47"/>
      <c r="B226" s="47"/>
      <c r="C226" s="47"/>
      <c r="E226" s="51"/>
      <c r="F226" s="51"/>
      <c r="G226" s="51"/>
      <c r="H226" s="51"/>
      <c r="I226" s="51"/>
      <c r="J226" s="51"/>
      <c r="K226" s="51"/>
      <c r="V226" s="42" t="s">
        <v>469</v>
      </c>
    </row>
    <row r="227" spans="1:22">
      <c r="A227" s="47"/>
      <c r="B227" s="47"/>
      <c r="C227" s="47"/>
      <c r="E227" s="51"/>
      <c r="F227" s="51"/>
      <c r="G227" s="51"/>
      <c r="H227" s="51"/>
      <c r="I227" s="51"/>
      <c r="J227" s="51"/>
      <c r="K227" s="51"/>
      <c r="V227" s="42" t="s">
        <v>469</v>
      </c>
    </row>
    <row r="228" spans="1:22">
      <c r="A228" s="47"/>
      <c r="B228" s="47"/>
      <c r="C228" s="47"/>
      <c r="E228" s="51"/>
      <c r="F228" s="51"/>
      <c r="G228" s="51"/>
      <c r="H228" s="51"/>
      <c r="I228" s="51"/>
      <c r="J228" s="51"/>
      <c r="K228" s="51"/>
      <c r="V228" s="42" t="s">
        <v>469</v>
      </c>
    </row>
    <row r="229" spans="1:22">
      <c r="A229" s="47"/>
      <c r="B229" s="47"/>
      <c r="C229" s="47"/>
      <c r="E229" s="51"/>
      <c r="F229" s="51"/>
      <c r="G229" s="51"/>
      <c r="H229" s="51"/>
      <c r="I229" s="51"/>
      <c r="J229" s="51"/>
      <c r="K229" s="51"/>
      <c r="V229" s="42" t="s">
        <v>469</v>
      </c>
    </row>
    <row r="230" spans="1:22">
      <c r="A230" s="47"/>
      <c r="B230" s="47"/>
      <c r="C230" s="47"/>
      <c r="E230" s="51"/>
      <c r="F230" s="51"/>
      <c r="G230" s="51"/>
      <c r="H230" s="51"/>
      <c r="I230" s="51"/>
      <c r="J230" s="51"/>
      <c r="K230" s="51"/>
      <c r="V230" s="42" t="s">
        <v>469</v>
      </c>
    </row>
    <row r="231" spans="1:22">
      <c r="A231" s="47"/>
      <c r="B231" s="47"/>
      <c r="C231" s="47"/>
      <c r="E231" s="51"/>
      <c r="F231" s="51"/>
      <c r="G231" s="51"/>
      <c r="H231" s="51"/>
      <c r="I231" s="51"/>
      <c r="J231" s="51"/>
      <c r="K231" s="51"/>
      <c r="V231" s="42" t="s">
        <v>469</v>
      </c>
    </row>
    <row r="232" spans="1:22">
      <c r="A232" s="47"/>
      <c r="B232" s="47"/>
      <c r="C232" s="47"/>
      <c r="E232" s="51"/>
      <c r="F232" s="51"/>
      <c r="G232" s="51"/>
      <c r="H232" s="51"/>
      <c r="I232" s="51"/>
      <c r="J232" s="51"/>
      <c r="K232" s="51"/>
      <c r="V232" s="42" t="s">
        <v>469</v>
      </c>
    </row>
    <row r="233" spans="1:22">
      <c r="A233" s="47"/>
      <c r="B233" s="47"/>
      <c r="C233" s="47"/>
      <c r="E233" s="51"/>
      <c r="F233" s="51"/>
      <c r="G233" s="51"/>
      <c r="H233" s="51"/>
      <c r="I233" s="51"/>
      <c r="J233" s="51"/>
      <c r="K233" s="51"/>
      <c r="V233" s="42" t="s">
        <v>469</v>
      </c>
    </row>
    <row r="234" spans="1:22">
      <c r="A234" s="47"/>
      <c r="B234" s="47"/>
      <c r="C234" s="47"/>
      <c r="V234" s="42" t="s">
        <v>469</v>
      </c>
    </row>
    <row r="235" spans="1:22">
      <c r="A235" s="47"/>
      <c r="B235" s="47"/>
      <c r="C235" s="47"/>
      <c r="V235" s="42" t="s">
        <v>469</v>
      </c>
    </row>
    <row r="236" spans="1:22">
      <c r="A236" s="47"/>
      <c r="B236" s="47"/>
      <c r="C236" s="47"/>
      <c r="V236" s="42" t="s">
        <v>469</v>
      </c>
    </row>
    <row r="237" spans="1:22">
      <c r="A237" s="47"/>
      <c r="B237" s="47"/>
      <c r="C237" s="47"/>
      <c r="V237" s="42" t="s">
        <v>469</v>
      </c>
    </row>
    <row r="238" spans="1:22">
      <c r="A238" s="47"/>
      <c r="B238" s="47"/>
      <c r="C238" s="47"/>
      <c r="V238" s="42" t="s">
        <v>469</v>
      </c>
    </row>
    <row r="239" spans="1:22">
      <c r="A239" s="47"/>
      <c r="B239" s="47"/>
      <c r="C239" s="47"/>
      <c r="V239" s="42" t="s">
        <v>469</v>
      </c>
    </row>
    <row r="240" spans="1:22">
      <c r="A240" s="47"/>
      <c r="B240" s="47"/>
      <c r="C240" s="47"/>
      <c r="V240" s="42" t="s">
        <v>469</v>
      </c>
    </row>
    <row r="241" spans="1:22">
      <c r="A241" s="47"/>
      <c r="B241" s="47"/>
      <c r="C241" s="47"/>
      <c r="V241" s="42" t="s">
        <v>469</v>
      </c>
    </row>
    <row r="242" spans="1:22">
      <c r="A242" s="47"/>
      <c r="B242" s="47"/>
      <c r="C242" s="47"/>
      <c r="V242" s="42" t="s">
        <v>469</v>
      </c>
    </row>
    <row r="243" spans="1:22">
      <c r="A243" s="47"/>
      <c r="B243" s="47"/>
      <c r="C243" s="47"/>
      <c r="V243" s="42" t="s">
        <v>469</v>
      </c>
    </row>
    <row r="244" spans="1:22">
      <c r="A244" s="47"/>
      <c r="B244" s="47"/>
      <c r="C244" s="47"/>
      <c r="V244" s="42" t="s">
        <v>469</v>
      </c>
    </row>
    <row r="245" spans="1:22">
      <c r="A245" s="47"/>
      <c r="B245" s="47"/>
      <c r="C245" s="47"/>
      <c r="V245" s="42" t="s">
        <v>469</v>
      </c>
    </row>
    <row r="246" spans="1:22">
      <c r="A246" s="47"/>
      <c r="B246" s="47"/>
      <c r="C246" s="47"/>
      <c r="V246" s="42" t="s">
        <v>469</v>
      </c>
    </row>
    <row r="247" spans="1:22">
      <c r="A247" s="47"/>
      <c r="B247" s="47"/>
      <c r="C247" s="47"/>
      <c r="V247" s="42" t="s">
        <v>469</v>
      </c>
    </row>
    <row r="248" spans="1:22">
      <c r="A248" s="47"/>
      <c r="B248" s="47"/>
      <c r="C248" s="47"/>
      <c r="V248" s="42" t="s">
        <v>469</v>
      </c>
    </row>
    <row r="249" spans="1:22">
      <c r="A249" s="47"/>
      <c r="B249" s="47"/>
      <c r="C249" s="47"/>
      <c r="V249" s="42" t="s">
        <v>469</v>
      </c>
    </row>
    <row r="250" spans="1:22">
      <c r="A250" s="47"/>
      <c r="B250" s="47"/>
      <c r="C250" s="47"/>
      <c r="V250" s="42" t="s">
        <v>469</v>
      </c>
    </row>
    <row r="251" spans="1:22">
      <c r="A251" s="47"/>
      <c r="B251" s="47"/>
      <c r="C251" s="47"/>
      <c r="V251" s="42" t="s">
        <v>469</v>
      </c>
    </row>
    <row r="252" spans="1:22">
      <c r="A252" s="47"/>
      <c r="B252" s="47"/>
      <c r="C252" s="47"/>
      <c r="V252" s="42" t="s">
        <v>469</v>
      </c>
    </row>
    <row r="253" spans="1:22">
      <c r="A253" s="47"/>
      <c r="B253" s="47"/>
      <c r="C253" s="47"/>
      <c r="V253" s="42" t="s">
        <v>469</v>
      </c>
    </row>
    <row r="254" spans="1:22">
      <c r="A254" s="47"/>
      <c r="B254" s="47"/>
      <c r="C254" s="47"/>
      <c r="V254" s="42" t="s">
        <v>469</v>
      </c>
    </row>
    <row r="255" spans="1:22">
      <c r="A255" s="47"/>
      <c r="B255" s="47"/>
      <c r="C255" s="47"/>
      <c r="V255" s="42" t="s">
        <v>469</v>
      </c>
    </row>
    <row r="256" spans="1:22">
      <c r="A256" s="47"/>
      <c r="B256" s="47"/>
      <c r="C256" s="47"/>
      <c r="V256" s="42" t="s">
        <v>469</v>
      </c>
    </row>
    <row r="257" spans="1:22">
      <c r="A257" s="47"/>
      <c r="B257" s="47"/>
      <c r="C257" s="47"/>
      <c r="V257" s="42" t="s">
        <v>469</v>
      </c>
    </row>
    <row r="258" spans="1:22">
      <c r="A258" s="47"/>
      <c r="B258" s="47"/>
      <c r="C258" s="47"/>
      <c r="V258" s="42" t="s">
        <v>469</v>
      </c>
    </row>
    <row r="259" spans="1:22">
      <c r="A259" s="47"/>
      <c r="B259" s="47"/>
      <c r="C259" s="47"/>
      <c r="V259" s="42" t="s">
        <v>469</v>
      </c>
    </row>
    <row r="260" spans="1:22">
      <c r="A260" s="47"/>
      <c r="B260" s="47"/>
      <c r="C260" s="47"/>
      <c r="V260" s="42" t="s">
        <v>469</v>
      </c>
    </row>
    <row r="261" spans="1:22">
      <c r="A261" s="47"/>
      <c r="B261" s="47"/>
      <c r="C261" s="47"/>
      <c r="V261" s="42" t="s">
        <v>469</v>
      </c>
    </row>
    <row r="262" spans="1:22">
      <c r="A262" s="47"/>
      <c r="B262" s="47"/>
      <c r="C262" s="47"/>
      <c r="V262" s="42" t="s">
        <v>469</v>
      </c>
    </row>
    <row r="263" spans="1:22">
      <c r="A263" s="47"/>
      <c r="B263" s="47"/>
      <c r="C263" s="47"/>
      <c r="V263" s="42" t="s">
        <v>469</v>
      </c>
    </row>
    <row r="264" spans="1:22">
      <c r="A264" s="47"/>
      <c r="B264" s="47"/>
      <c r="C264" s="47"/>
      <c r="V264" s="42" t="s">
        <v>469</v>
      </c>
    </row>
    <row r="265" spans="1:22">
      <c r="A265" s="47"/>
      <c r="B265" s="47"/>
      <c r="C265" s="47"/>
      <c r="V265" s="42" t="s">
        <v>469</v>
      </c>
    </row>
    <row r="266" spans="1:22">
      <c r="A266" s="47"/>
      <c r="B266" s="47"/>
      <c r="C266" s="47"/>
      <c r="V266" s="42" t="s">
        <v>469</v>
      </c>
    </row>
    <row r="267" spans="1:22">
      <c r="A267" s="47"/>
      <c r="B267" s="47"/>
      <c r="C267" s="47"/>
      <c r="V267" s="42" t="s">
        <v>469</v>
      </c>
    </row>
    <row r="268" spans="1:22">
      <c r="A268" s="47"/>
      <c r="B268" s="47"/>
      <c r="C268" s="47"/>
      <c r="V268" s="42" t="s">
        <v>469</v>
      </c>
    </row>
    <row r="269" spans="1:22">
      <c r="A269" s="47"/>
      <c r="B269" s="47"/>
      <c r="C269" s="47"/>
      <c r="V269" s="42" t="s">
        <v>469</v>
      </c>
    </row>
    <row r="270" spans="1:22">
      <c r="A270" s="47"/>
      <c r="B270" s="47"/>
      <c r="C270" s="47"/>
      <c r="V270" s="42" t="s">
        <v>469</v>
      </c>
    </row>
    <row r="271" spans="1:22">
      <c r="A271" s="47"/>
      <c r="B271" s="47"/>
      <c r="C271" s="47"/>
      <c r="V271" s="42" t="s">
        <v>469</v>
      </c>
    </row>
    <row r="272" spans="1:22">
      <c r="A272" s="47"/>
      <c r="B272" s="47"/>
      <c r="C272" s="47"/>
      <c r="V272" s="42" t="s">
        <v>469</v>
      </c>
    </row>
    <row r="273" spans="1:22">
      <c r="A273" s="47"/>
      <c r="B273" s="47"/>
      <c r="C273" s="47"/>
      <c r="V273" s="42" t="s">
        <v>469</v>
      </c>
    </row>
    <row r="274" spans="1:22">
      <c r="A274" s="47"/>
      <c r="B274" s="47"/>
      <c r="C274" s="47"/>
      <c r="V274" s="42" t="s">
        <v>469</v>
      </c>
    </row>
    <row r="275" spans="1:22">
      <c r="A275" s="47"/>
      <c r="B275" s="47"/>
      <c r="C275" s="47"/>
      <c r="V275" s="42" t="s">
        <v>469</v>
      </c>
    </row>
    <row r="276" spans="1:22">
      <c r="A276" s="47"/>
      <c r="B276" s="47"/>
      <c r="C276" s="47"/>
      <c r="V276" s="42" t="s">
        <v>469</v>
      </c>
    </row>
    <row r="277" spans="1:22">
      <c r="A277" s="47"/>
      <c r="B277" s="47"/>
      <c r="C277" s="47"/>
      <c r="V277" s="42" t="s">
        <v>469</v>
      </c>
    </row>
    <row r="278" spans="1:22">
      <c r="A278" s="47"/>
      <c r="B278" s="47"/>
      <c r="C278" s="47"/>
      <c r="V278" s="42" t="s">
        <v>469</v>
      </c>
    </row>
    <row r="279" spans="1:22">
      <c r="A279" s="47"/>
      <c r="B279" s="47"/>
      <c r="C279" s="47"/>
      <c r="V279" s="42" t="s">
        <v>469</v>
      </c>
    </row>
    <row r="280" spans="1:22">
      <c r="A280" s="47"/>
      <c r="B280" s="47"/>
      <c r="C280" s="47"/>
      <c r="V280" s="42" t="s">
        <v>469</v>
      </c>
    </row>
    <row r="281" spans="1:22">
      <c r="A281" s="47"/>
      <c r="B281" s="47"/>
      <c r="C281" s="47"/>
      <c r="V281" s="42" t="s">
        <v>469</v>
      </c>
    </row>
    <row r="282" spans="1:22">
      <c r="V282" s="42" t="s">
        <v>469</v>
      </c>
    </row>
    <row r="283" spans="1:22">
      <c r="V283" s="42" t="s">
        <v>469</v>
      </c>
    </row>
    <row r="284" spans="1:22">
      <c r="V284" s="42" t="s">
        <v>469</v>
      </c>
    </row>
    <row r="285" spans="1:22">
      <c r="V285" s="42" t="s">
        <v>469</v>
      </c>
    </row>
    <row r="286" spans="1:22">
      <c r="V286" s="42" t="s">
        <v>469</v>
      </c>
    </row>
    <row r="287" spans="1:22">
      <c r="V287" s="42" t="s">
        <v>469</v>
      </c>
    </row>
    <row r="288" spans="1:22">
      <c r="V288" s="42" t="s">
        <v>469</v>
      </c>
    </row>
    <row r="289" spans="22:22">
      <c r="V289" s="42" t="s">
        <v>469</v>
      </c>
    </row>
    <row r="290" spans="22:22">
      <c r="V290" s="42" t="s">
        <v>469</v>
      </c>
    </row>
    <row r="291" spans="22:22">
      <c r="V291" s="42" t="s">
        <v>469</v>
      </c>
    </row>
    <row r="292" spans="22:22">
      <c r="V292" s="42" t="s">
        <v>469</v>
      </c>
    </row>
    <row r="293" spans="22:22">
      <c r="V293" s="42" t="s">
        <v>469</v>
      </c>
    </row>
    <row r="294" spans="22:22">
      <c r="V294" s="42" t="s">
        <v>469</v>
      </c>
    </row>
    <row r="295" spans="22:22">
      <c r="V295" s="42" t="s">
        <v>469</v>
      </c>
    </row>
    <row r="296" spans="22:22">
      <c r="V296" s="42" t="s">
        <v>469</v>
      </c>
    </row>
    <row r="297" spans="22:22">
      <c r="V297" s="42" t="s">
        <v>469</v>
      </c>
    </row>
    <row r="298" spans="22:22">
      <c r="V298" s="42" t="s">
        <v>469</v>
      </c>
    </row>
    <row r="299" spans="22:22">
      <c r="V299" s="42" t="s">
        <v>469</v>
      </c>
    </row>
    <row r="300" spans="22:22">
      <c r="V300" s="42" t="s">
        <v>469</v>
      </c>
    </row>
    <row r="301" spans="22:22">
      <c r="V301" s="42" t="s">
        <v>469</v>
      </c>
    </row>
    <row r="302" spans="22:22">
      <c r="V302" s="42" t="s">
        <v>469</v>
      </c>
    </row>
    <row r="303" spans="22:22">
      <c r="V303" s="42" t="s">
        <v>469</v>
      </c>
    </row>
    <row r="304" spans="22:22">
      <c r="V304" s="42" t="s">
        <v>469</v>
      </c>
    </row>
    <row r="305" spans="22:22">
      <c r="V305" s="42" t="s">
        <v>469</v>
      </c>
    </row>
    <row r="306" spans="22:22">
      <c r="V306" s="42" t="s">
        <v>469</v>
      </c>
    </row>
    <row r="307" spans="22:22">
      <c r="V307" s="42" t="s">
        <v>469</v>
      </c>
    </row>
    <row r="308" spans="22:22">
      <c r="V308" s="42" t="s">
        <v>469</v>
      </c>
    </row>
    <row r="309" spans="22:22">
      <c r="V309" s="42" t="s">
        <v>469</v>
      </c>
    </row>
    <row r="310" spans="22:22">
      <c r="V310" s="42" t="s">
        <v>469</v>
      </c>
    </row>
    <row r="311" spans="22:22">
      <c r="V311" s="42" t="s">
        <v>469</v>
      </c>
    </row>
    <row r="312" spans="22:22">
      <c r="V312" s="42" t="s">
        <v>469</v>
      </c>
    </row>
    <row r="313" spans="22:22">
      <c r="V313" s="42" t="s">
        <v>469</v>
      </c>
    </row>
    <row r="314" spans="22:22">
      <c r="V314" s="42" t="s">
        <v>469</v>
      </c>
    </row>
    <row r="315" spans="22:22">
      <c r="V315" s="42" t="s">
        <v>469</v>
      </c>
    </row>
    <row r="316" spans="22:22">
      <c r="V316" s="42" t="s">
        <v>469</v>
      </c>
    </row>
    <row r="317" spans="22:22">
      <c r="V317" s="42" t="s">
        <v>469</v>
      </c>
    </row>
    <row r="318" spans="22:22">
      <c r="V318" s="42" t="s">
        <v>469</v>
      </c>
    </row>
    <row r="319" spans="22:22">
      <c r="V319" s="42" t="s">
        <v>469</v>
      </c>
    </row>
    <row r="320" spans="22:22">
      <c r="V320" s="42" t="s">
        <v>469</v>
      </c>
    </row>
    <row r="321" spans="22:22">
      <c r="V321" s="42" t="s">
        <v>469</v>
      </c>
    </row>
    <row r="322" spans="22:22">
      <c r="V322" s="42" t="s">
        <v>469</v>
      </c>
    </row>
    <row r="323" spans="22:22">
      <c r="V323" s="42" t="s">
        <v>469</v>
      </c>
    </row>
    <row r="324" spans="22:22">
      <c r="V324" s="42" t="s">
        <v>469</v>
      </c>
    </row>
    <row r="325" spans="22:22">
      <c r="V325" s="42" t="s">
        <v>469</v>
      </c>
    </row>
    <row r="326" spans="22:22">
      <c r="V326" s="42" t="s">
        <v>469</v>
      </c>
    </row>
    <row r="327" spans="22:22">
      <c r="V327" s="42" t="s">
        <v>469</v>
      </c>
    </row>
    <row r="328" spans="22:22">
      <c r="V328" s="42" t="s">
        <v>469</v>
      </c>
    </row>
    <row r="329" spans="22:22">
      <c r="V329" s="42" t="s">
        <v>469</v>
      </c>
    </row>
    <row r="330" spans="22:22">
      <c r="V330" s="42" t="s">
        <v>469</v>
      </c>
    </row>
    <row r="331" spans="22:22">
      <c r="V331" s="42" t="s">
        <v>469</v>
      </c>
    </row>
    <row r="332" spans="22:22">
      <c r="V332" s="42" t="s">
        <v>469</v>
      </c>
    </row>
    <row r="333" spans="22:22">
      <c r="V333" s="42" t="s">
        <v>469</v>
      </c>
    </row>
    <row r="334" spans="22:22">
      <c r="V334" s="42" t="s">
        <v>469</v>
      </c>
    </row>
    <row r="335" spans="22:22">
      <c r="V335" s="42" t="s">
        <v>469</v>
      </c>
    </row>
    <row r="336" spans="22:22">
      <c r="V336" s="42" t="s">
        <v>469</v>
      </c>
    </row>
    <row r="337" spans="22:22">
      <c r="V337" s="42" t="s">
        <v>469</v>
      </c>
    </row>
    <row r="338" spans="22:22">
      <c r="V338" s="42" t="s">
        <v>469</v>
      </c>
    </row>
    <row r="339" spans="22:22">
      <c r="V339" s="42" t="s">
        <v>469</v>
      </c>
    </row>
    <row r="340" spans="22:22">
      <c r="V340" s="42" t="s">
        <v>469</v>
      </c>
    </row>
    <row r="341" spans="22:22">
      <c r="V341" s="42" t="s">
        <v>469</v>
      </c>
    </row>
    <row r="342" spans="22:22">
      <c r="V342" s="42" t="s">
        <v>469</v>
      </c>
    </row>
    <row r="343" spans="22:22">
      <c r="V343" s="42" t="s">
        <v>469</v>
      </c>
    </row>
    <row r="344" spans="22:22">
      <c r="V344" s="42" t="s">
        <v>469</v>
      </c>
    </row>
    <row r="345" spans="22:22">
      <c r="V345" s="42" t="s">
        <v>469</v>
      </c>
    </row>
    <row r="346" spans="22:22">
      <c r="V346" s="42" t="s">
        <v>469</v>
      </c>
    </row>
    <row r="347" spans="22:22">
      <c r="V347" s="42" t="s">
        <v>469</v>
      </c>
    </row>
    <row r="348" spans="22:22">
      <c r="V348" s="42" t="s">
        <v>469</v>
      </c>
    </row>
    <row r="349" spans="22:22">
      <c r="V349" s="42" t="s">
        <v>469</v>
      </c>
    </row>
    <row r="350" spans="22:22">
      <c r="V350" s="42" t="s">
        <v>469</v>
      </c>
    </row>
    <row r="351" spans="22:22">
      <c r="V351" s="42" t="s">
        <v>469</v>
      </c>
    </row>
    <row r="352" spans="22:22">
      <c r="V352" s="42" t="s">
        <v>469</v>
      </c>
    </row>
    <row r="353" spans="22:22">
      <c r="V353" s="42" t="s">
        <v>469</v>
      </c>
    </row>
    <row r="354" spans="22:22">
      <c r="V354" s="42" t="s">
        <v>469</v>
      </c>
    </row>
    <row r="355" spans="22:22">
      <c r="V355" s="42" t="s">
        <v>469</v>
      </c>
    </row>
    <row r="356" spans="22:22">
      <c r="V356" s="42" t="s">
        <v>469</v>
      </c>
    </row>
    <row r="357" spans="22:22">
      <c r="V357" s="42" t="s">
        <v>469</v>
      </c>
    </row>
    <row r="358" spans="22:22">
      <c r="V358" s="42" t="s">
        <v>469</v>
      </c>
    </row>
    <row r="359" spans="22:22">
      <c r="V359" s="42" t="s">
        <v>469</v>
      </c>
    </row>
    <row r="360" spans="22:22">
      <c r="V360" s="42" t="s">
        <v>469</v>
      </c>
    </row>
    <row r="361" spans="22:22">
      <c r="V361" s="42" t="s">
        <v>469</v>
      </c>
    </row>
    <row r="362" spans="22:22">
      <c r="V362" s="42" t="s">
        <v>469</v>
      </c>
    </row>
    <row r="363" spans="22:22">
      <c r="V363" s="42" t="s">
        <v>469</v>
      </c>
    </row>
    <row r="364" spans="22:22">
      <c r="V364" s="42" t="s">
        <v>469</v>
      </c>
    </row>
    <row r="365" spans="22:22">
      <c r="V365" s="42" t="s">
        <v>469</v>
      </c>
    </row>
    <row r="366" spans="22:22">
      <c r="V366" s="42" t="s">
        <v>469</v>
      </c>
    </row>
    <row r="367" spans="22:22">
      <c r="V367" s="42" t="s">
        <v>469</v>
      </c>
    </row>
    <row r="368" spans="22:22">
      <c r="V368" s="42" t="s">
        <v>469</v>
      </c>
    </row>
    <row r="369" spans="22:22">
      <c r="V369" s="42" t="s">
        <v>469</v>
      </c>
    </row>
    <row r="370" spans="22:22">
      <c r="V370" s="42" t="s">
        <v>469</v>
      </c>
    </row>
    <row r="371" spans="22:22">
      <c r="V371" s="42" t="s">
        <v>469</v>
      </c>
    </row>
    <row r="372" spans="22:22">
      <c r="V372" s="42" t="s">
        <v>469</v>
      </c>
    </row>
    <row r="373" spans="22:22">
      <c r="V373" s="42" t="s">
        <v>469</v>
      </c>
    </row>
    <row r="374" spans="22:22">
      <c r="V374" s="42" t="s">
        <v>469</v>
      </c>
    </row>
    <row r="375" spans="22:22">
      <c r="V375" s="42" t="s">
        <v>469</v>
      </c>
    </row>
    <row r="376" spans="22:22">
      <c r="V376" s="42" t="s">
        <v>469</v>
      </c>
    </row>
    <row r="377" spans="22:22">
      <c r="V377" s="42" t="s">
        <v>469</v>
      </c>
    </row>
    <row r="378" spans="22:22">
      <c r="V378" s="42" t="s">
        <v>469</v>
      </c>
    </row>
    <row r="379" spans="22:22">
      <c r="V379" s="42" t="s">
        <v>469</v>
      </c>
    </row>
    <row r="380" spans="22:22">
      <c r="V380" s="42" t="s">
        <v>469</v>
      </c>
    </row>
    <row r="381" spans="22:22">
      <c r="V381" s="42" t="s">
        <v>469</v>
      </c>
    </row>
    <row r="382" spans="22:22">
      <c r="V382" s="42" t="s">
        <v>469</v>
      </c>
    </row>
    <row r="383" spans="22:22">
      <c r="V383" s="42" t="s">
        <v>469</v>
      </c>
    </row>
    <row r="384" spans="22:22">
      <c r="V384" s="42" t="s">
        <v>469</v>
      </c>
    </row>
    <row r="385" spans="22:22">
      <c r="V385" s="42" t="s">
        <v>469</v>
      </c>
    </row>
    <row r="386" spans="22:22">
      <c r="V386" s="42" t="s">
        <v>469</v>
      </c>
    </row>
    <row r="387" spans="22:22">
      <c r="V387" s="42" t="s">
        <v>469</v>
      </c>
    </row>
    <row r="388" spans="22:22">
      <c r="V388" s="42" t="s">
        <v>469</v>
      </c>
    </row>
    <row r="389" spans="22:22">
      <c r="V389" s="42" t="s">
        <v>469</v>
      </c>
    </row>
    <row r="390" spans="22:22">
      <c r="V390" s="42" t="s">
        <v>469</v>
      </c>
    </row>
    <row r="391" spans="22:22">
      <c r="V391" s="42" t="s">
        <v>469</v>
      </c>
    </row>
    <row r="392" spans="22:22">
      <c r="V392" s="42" t="s">
        <v>469</v>
      </c>
    </row>
    <row r="393" spans="22:22">
      <c r="V393" s="42" t="s">
        <v>469</v>
      </c>
    </row>
    <row r="394" spans="22:22">
      <c r="V394" s="42" t="s">
        <v>469</v>
      </c>
    </row>
    <row r="395" spans="22:22">
      <c r="V395" s="42" t="s">
        <v>469</v>
      </c>
    </row>
    <row r="396" spans="22:22">
      <c r="V396" s="42" t="s">
        <v>469</v>
      </c>
    </row>
    <row r="397" spans="22:22">
      <c r="V397" s="42" t="s">
        <v>469</v>
      </c>
    </row>
    <row r="398" spans="22:22">
      <c r="V398" s="42" t="s">
        <v>469</v>
      </c>
    </row>
    <row r="399" spans="22:22">
      <c r="V399" s="42" t="s">
        <v>469</v>
      </c>
    </row>
    <row r="400" spans="22:22">
      <c r="V400" s="42" t="s">
        <v>469</v>
      </c>
    </row>
    <row r="401" spans="22:22">
      <c r="V401" s="42" t="s">
        <v>469</v>
      </c>
    </row>
    <row r="402" spans="22:22">
      <c r="V402" s="42" t="s">
        <v>469</v>
      </c>
    </row>
    <row r="403" spans="22:22">
      <c r="V403" s="42" t="s">
        <v>469</v>
      </c>
    </row>
    <row r="404" spans="22:22">
      <c r="V404" s="42" t="s">
        <v>469</v>
      </c>
    </row>
    <row r="405" spans="22:22">
      <c r="V405" s="42" t="s">
        <v>469</v>
      </c>
    </row>
    <row r="406" spans="22:22">
      <c r="V406" s="42" t="s">
        <v>469</v>
      </c>
    </row>
    <row r="407" spans="22:22">
      <c r="V407" s="42" t="s">
        <v>469</v>
      </c>
    </row>
    <row r="408" spans="22:22">
      <c r="V408" s="42" t="s">
        <v>469</v>
      </c>
    </row>
    <row r="409" spans="22:22">
      <c r="V409" s="42" t="s">
        <v>469</v>
      </c>
    </row>
    <row r="410" spans="22:22">
      <c r="V410" s="42" t="s">
        <v>469</v>
      </c>
    </row>
    <row r="411" spans="22:22">
      <c r="V411" s="42" t="s">
        <v>469</v>
      </c>
    </row>
    <row r="412" spans="22:22">
      <c r="V412" s="42" t="s">
        <v>469</v>
      </c>
    </row>
    <row r="413" spans="22:22">
      <c r="V413" s="42" t="s">
        <v>469</v>
      </c>
    </row>
    <row r="414" spans="22:22">
      <c r="V414" s="42" t="s">
        <v>469</v>
      </c>
    </row>
    <row r="415" spans="22:22">
      <c r="V415" s="42" t="s">
        <v>469</v>
      </c>
    </row>
    <row r="416" spans="22:22">
      <c r="V416" s="42" t="s">
        <v>469</v>
      </c>
    </row>
    <row r="417" spans="22:22">
      <c r="V417" s="42" t="s">
        <v>469</v>
      </c>
    </row>
    <row r="418" spans="22:22">
      <c r="V418" s="42" t="s">
        <v>469</v>
      </c>
    </row>
    <row r="419" spans="22:22">
      <c r="V419" s="42" t="s">
        <v>469</v>
      </c>
    </row>
    <row r="420" spans="22:22">
      <c r="V420" s="42" t="s">
        <v>469</v>
      </c>
    </row>
    <row r="421" spans="22:22">
      <c r="V421" s="42" t="s">
        <v>469</v>
      </c>
    </row>
    <row r="422" spans="22:22">
      <c r="V422" s="42" t="s">
        <v>469</v>
      </c>
    </row>
    <row r="423" spans="22:22">
      <c r="V423" s="42" t="s">
        <v>469</v>
      </c>
    </row>
    <row r="424" spans="22:22">
      <c r="V424" s="42" t="s">
        <v>469</v>
      </c>
    </row>
    <row r="425" spans="22:22">
      <c r="V425" s="42" t="s">
        <v>469</v>
      </c>
    </row>
    <row r="426" spans="22:22">
      <c r="V426" s="42" t="s">
        <v>469</v>
      </c>
    </row>
    <row r="427" spans="22:22">
      <c r="V427" s="42" t="s">
        <v>469</v>
      </c>
    </row>
    <row r="428" spans="22:22">
      <c r="V428" s="42" t="s">
        <v>469</v>
      </c>
    </row>
    <row r="429" spans="22:22">
      <c r="V429" s="42" t="s">
        <v>469</v>
      </c>
    </row>
    <row r="430" spans="22:22">
      <c r="V430" s="42" t="s">
        <v>469</v>
      </c>
    </row>
    <row r="431" spans="22:22">
      <c r="V431" s="42" t="s">
        <v>469</v>
      </c>
    </row>
    <row r="432" spans="22:22">
      <c r="V432" s="42" t="s">
        <v>469</v>
      </c>
    </row>
    <row r="433" spans="22:22">
      <c r="V433" s="42" t="s">
        <v>469</v>
      </c>
    </row>
    <row r="434" spans="22:22">
      <c r="V434" s="42" t="s">
        <v>469</v>
      </c>
    </row>
    <row r="435" spans="22:22">
      <c r="V435" s="42" t="s">
        <v>469</v>
      </c>
    </row>
    <row r="436" spans="22:22">
      <c r="V436" s="42" t="s">
        <v>469</v>
      </c>
    </row>
    <row r="437" spans="22:22">
      <c r="V437" s="42" t="s">
        <v>469</v>
      </c>
    </row>
    <row r="438" spans="22:22">
      <c r="V438" s="42" t="s">
        <v>469</v>
      </c>
    </row>
    <row r="439" spans="22:22">
      <c r="V439" s="42" t="s">
        <v>469</v>
      </c>
    </row>
    <row r="440" spans="22:22">
      <c r="V440" s="42" t="s">
        <v>469</v>
      </c>
    </row>
    <row r="441" spans="22:22">
      <c r="V441" s="42" t="s">
        <v>469</v>
      </c>
    </row>
    <row r="442" spans="22:22">
      <c r="V442" s="42" t="s">
        <v>469</v>
      </c>
    </row>
    <row r="443" spans="22:22">
      <c r="V443" s="42" t="s">
        <v>469</v>
      </c>
    </row>
    <row r="444" spans="22:22">
      <c r="V444" s="42" t="s">
        <v>469</v>
      </c>
    </row>
    <row r="445" spans="22:22">
      <c r="V445" s="42" t="s">
        <v>469</v>
      </c>
    </row>
    <row r="446" spans="22:22">
      <c r="V446" s="42" t="s">
        <v>469</v>
      </c>
    </row>
    <row r="447" spans="22:22">
      <c r="V447" s="42" t="s">
        <v>469</v>
      </c>
    </row>
    <row r="448" spans="22:22">
      <c r="V448" s="42" t="s">
        <v>469</v>
      </c>
    </row>
    <row r="449" spans="22:22">
      <c r="V449" s="42" t="s">
        <v>469</v>
      </c>
    </row>
    <row r="450" spans="22:22">
      <c r="V450" s="42" t="s">
        <v>469</v>
      </c>
    </row>
    <row r="451" spans="22:22">
      <c r="V451" s="42" t="s">
        <v>469</v>
      </c>
    </row>
    <row r="452" spans="22:22">
      <c r="V452" s="42" t="s">
        <v>469</v>
      </c>
    </row>
    <row r="453" spans="22:22">
      <c r="V453" s="42" t="s">
        <v>469</v>
      </c>
    </row>
    <row r="454" spans="22:22">
      <c r="V454" s="42" t="s">
        <v>469</v>
      </c>
    </row>
    <row r="455" spans="22:22">
      <c r="V455" s="42" t="s">
        <v>469</v>
      </c>
    </row>
    <row r="456" spans="22:22">
      <c r="V456" s="42" t="s">
        <v>469</v>
      </c>
    </row>
    <row r="457" spans="22:22">
      <c r="V457" s="42" t="s">
        <v>469</v>
      </c>
    </row>
    <row r="458" spans="22:22">
      <c r="V458" s="42" t="s">
        <v>469</v>
      </c>
    </row>
    <row r="459" spans="22:22">
      <c r="V459" s="42" t="s">
        <v>469</v>
      </c>
    </row>
    <row r="460" spans="22:22">
      <c r="V460" s="42" t="s">
        <v>469</v>
      </c>
    </row>
    <row r="461" spans="22:22">
      <c r="V461" s="42" t="s">
        <v>469</v>
      </c>
    </row>
    <row r="462" spans="22:22">
      <c r="V462" s="42" t="s">
        <v>469</v>
      </c>
    </row>
    <row r="463" spans="22:22">
      <c r="V463" s="42" t="s">
        <v>469</v>
      </c>
    </row>
    <row r="464" spans="22:22">
      <c r="V464" s="42" t="s">
        <v>469</v>
      </c>
    </row>
    <row r="465" spans="22:22">
      <c r="V465" s="42" t="s">
        <v>469</v>
      </c>
    </row>
    <row r="466" spans="22:22">
      <c r="V466" s="42" t="s">
        <v>469</v>
      </c>
    </row>
    <row r="467" spans="22:22">
      <c r="V467" s="42" t="s">
        <v>469</v>
      </c>
    </row>
    <row r="468" spans="22:22">
      <c r="V468" s="42" t="s">
        <v>469</v>
      </c>
    </row>
    <row r="469" spans="22:22">
      <c r="V469" s="42" t="s">
        <v>469</v>
      </c>
    </row>
    <row r="470" spans="22:22">
      <c r="V470" s="42" t="s">
        <v>469</v>
      </c>
    </row>
    <row r="471" spans="22:22">
      <c r="V471" s="42" t="s">
        <v>469</v>
      </c>
    </row>
    <row r="472" spans="22:22">
      <c r="V472" s="42" t="s">
        <v>469</v>
      </c>
    </row>
    <row r="473" spans="22:22">
      <c r="V473" s="42" t="s">
        <v>469</v>
      </c>
    </row>
    <row r="474" spans="22:22">
      <c r="V474" s="42" t="s">
        <v>469</v>
      </c>
    </row>
    <row r="475" spans="22:22">
      <c r="V475" s="42" t="s">
        <v>469</v>
      </c>
    </row>
    <row r="476" spans="22:22">
      <c r="V476" s="42" t="s">
        <v>469</v>
      </c>
    </row>
    <row r="477" spans="22:22">
      <c r="V477" s="42" t="s">
        <v>469</v>
      </c>
    </row>
    <row r="478" spans="22:22">
      <c r="V478" s="42" t="s">
        <v>469</v>
      </c>
    </row>
    <row r="479" spans="22:22">
      <c r="V479" s="42" t="s">
        <v>469</v>
      </c>
    </row>
    <row r="480" spans="22:22">
      <c r="V480" s="42" t="s">
        <v>469</v>
      </c>
    </row>
    <row r="481" spans="22:22">
      <c r="V481" s="42" t="s">
        <v>469</v>
      </c>
    </row>
    <row r="482" spans="22:22">
      <c r="V482" s="42" t="s">
        <v>469</v>
      </c>
    </row>
    <row r="483" spans="22:22">
      <c r="V483" s="42" t="s">
        <v>469</v>
      </c>
    </row>
    <row r="484" spans="22:22">
      <c r="V484" s="42" t="s">
        <v>469</v>
      </c>
    </row>
    <row r="485" spans="22:22">
      <c r="V485" s="42" t="s">
        <v>469</v>
      </c>
    </row>
    <row r="486" spans="22:22">
      <c r="V486" s="42" t="s">
        <v>469</v>
      </c>
    </row>
    <row r="487" spans="22:22">
      <c r="V487" s="42" t="s">
        <v>469</v>
      </c>
    </row>
    <row r="488" spans="22:22">
      <c r="V488" s="42" t="s">
        <v>469</v>
      </c>
    </row>
    <row r="489" spans="22:22">
      <c r="V489" s="42" t="s">
        <v>469</v>
      </c>
    </row>
    <row r="490" spans="22:22">
      <c r="V490" s="42" t="s">
        <v>469</v>
      </c>
    </row>
    <row r="491" spans="22:22">
      <c r="V491" s="42" t="s">
        <v>469</v>
      </c>
    </row>
    <row r="492" spans="22:22">
      <c r="V492" s="42" t="s">
        <v>469</v>
      </c>
    </row>
    <row r="493" spans="22:22">
      <c r="V493" s="42" t="s">
        <v>469</v>
      </c>
    </row>
    <row r="494" spans="22:22">
      <c r="V494" s="42" t="s">
        <v>469</v>
      </c>
    </row>
    <row r="495" spans="22:22">
      <c r="V495" s="42" t="s">
        <v>469</v>
      </c>
    </row>
    <row r="496" spans="22:22">
      <c r="V496" s="42" t="s">
        <v>469</v>
      </c>
    </row>
    <row r="497" spans="22:22">
      <c r="V497" s="42" t="s">
        <v>469</v>
      </c>
    </row>
    <row r="498" spans="22:22">
      <c r="V498" s="42" t="s">
        <v>469</v>
      </c>
    </row>
    <row r="499" spans="22:22">
      <c r="V499" s="42" t="s">
        <v>469</v>
      </c>
    </row>
    <row r="500" spans="22:22">
      <c r="V500" s="42" t="s">
        <v>469</v>
      </c>
    </row>
    <row r="501" spans="22:22">
      <c r="V501" s="42" t="s">
        <v>469</v>
      </c>
    </row>
    <row r="502" spans="22:22">
      <c r="V502" s="42" t="s">
        <v>469</v>
      </c>
    </row>
    <row r="503" spans="22:22">
      <c r="V503" s="42" t="s">
        <v>469</v>
      </c>
    </row>
    <row r="504" spans="22:22">
      <c r="V504" s="42" t="s">
        <v>469</v>
      </c>
    </row>
    <row r="505" spans="22:22">
      <c r="V505" s="42" t="s">
        <v>469</v>
      </c>
    </row>
    <row r="506" spans="22:22">
      <c r="V506" s="42" t="s">
        <v>469</v>
      </c>
    </row>
    <row r="507" spans="22:22">
      <c r="V507" s="42" t="s">
        <v>469</v>
      </c>
    </row>
    <row r="508" spans="22:22">
      <c r="V508" s="42" t="s">
        <v>469</v>
      </c>
    </row>
    <row r="509" spans="22:22">
      <c r="V509" s="42" t="s">
        <v>469</v>
      </c>
    </row>
    <row r="510" spans="22:22">
      <c r="V510" s="42" t="s">
        <v>469</v>
      </c>
    </row>
    <row r="511" spans="22:22">
      <c r="V511" s="42" t="s">
        <v>469</v>
      </c>
    </row>
    <row r="512" spans="22:22">
      <c r="V512" s="42" t="s">
        <v>469</v>
      </c>
    </row>
    <row r="513" spans="22:22">
      <c r="V513" s="42" t="s">
        <v>469</v>
      </c>
    </row>
    <row r="514" spans="22:22">
      <c r="V514" s="42" t="s">
        <v>469</v>
      </c>
    </row>
    <row r="515" spans="22:22">
      <c r="V515" s="42" t="s">
        <v>469</v>
      </c>
    </row>
    <row r="516" spans="22:22">
      <c r="V516" s="42" t="s">
        <v>469</v>
      </c>
    </row>
    <row r="517" spans="22:22">
      <c r="V517" s="42" t="s">
        <v>469</v>
      </c>
    </row>
    <row r="518" spans="22:22">
      <c r="V518" s="42" t="s">
        <v>469</v>
      </c>
    </row>
    <row r="519" spans="22:22">
      <c r="V519" s="42" t="s">
        <v>469</v>
      </c>
    </row>
    <row r="520" spans="22:22">
      <c r="V520" s="42" t="s">
        <v>469</v>
      </c>
    </row>
    <row r="521" spans="22:22">
      <c r="V521" s="42" t="s">
        <v>469</v>
      </c>
    </row>
    <row r="522" spans="22:22">
      <c r="V522" s="42" t="s">
        <v>469</v>
      </c>
    </row>
    <row r="523" spans="22:22">
      <c r="V523" s="42" t="s">
        <v>469</v>
      </c>
    </row>
    <row r="524" spans="22:22">
      <c r="V524" s="42" t="s">
        <v>469</v>
      </c>
    </row>
    <row r="525" spans="22:22">
      <c r="V525" s="42" t="s">
        <v>469</v>
      </c>
    </row>
    <row r="526" spans="22:22">
      <c r="V526" s="42" t="s">
        <v>469</v>
      </c>
    </row>
    <row r="527" spans="22:22">
      <c r="V527" s="42" t="s">
        <v>469</v>
      </c>
    </row>
    <row r="528" spans="22:22">
      <c r="V528" s="42" t="s">
        <v>469</v>
      </c>
    </row>
    <row r="529" spans="22:22">
      <c r="V529" s="42" t="s">
        <v>469</v>
      </c>
    </row>
    <row r="530" spans="22:22">
      <c r="V530" s="42" t="s">
        <v>469</v>
      </c>
    </row>
    <row r="531" spans="22:22">
      <c r="V531" s="42" t="s">
        <v>469</v>
      </c>
    </row>
    <row r="532" spans="22:22">
      <c r="V532" s="42" t="s">
        <v>469</v>
      </c>
    </row>
    <row r="533" spans="22:22">
      <c r="V533" s="42" t="s">
        <v>469</v>
      </c>
    </row>
    <row r="534" spans="22:22">
      <c r="V534" s="42" t="s">
        <v>469</v>
      </c>
    </row>
    <row r="535" spans="22:22">
      <c r="V535" s="42" t="s">
        <v>469</v>
      </c>
    </row>
    <row r="536" spans="22:22">
      <c r="V536" s="42" t="s">
        <v>469</v>
      </c>
    </row>
    <row r="537" spans="22:22">
      <c r="V537" s="42" t="s">
        <v>469</v>
      </c>
    </row>
    <row r="538" spans="22:22">
      <c r="V538" s="42" t="s">
        <v>469</v>
      </c>
    </row>
    <row r="539" spans="22:22">
      <c r="V539" s="42" t="s">
        <v>469</v>
      </c>
    </row>
    <row r="540" spans="22:22">
      <c r="V540" s="42" t="s">
        <v>469</v>
      </c>
    </row>
    <row r="541" spans="22:22">
      <c r="V541" s="42" t="s">
        <v>469</v>
      </c>
    </row>
    <row r="542" spans="22:22">
      <c r="V542" s="42" t="s">
        <v>469</v>
      </c>
    </row>
    <row r="543" spans="22:22">
      <c r="V543" s="42" t="s">
        <v>469</v>
      </c>
    </row>
    <row r="544" spans="22:22">
      <c r="V544" s="42" t="s">
        <v>469</v>
      </c>
    </row>
    <row r="545" spans="22:22">
      <c r="V545" s="42" t="s">
        <v>469</v>
      </c>
    </row>
    <row r="546" spans="22:22">
      <c r="V546" s="42" t="s">
        <v>469</v>
      </c>
    </row>
    <row r="547" spans="22:22">
      <c r="V547" s="42" t="s">
        <v>469</v>
      </c>
    </row>
    <row r="548" spans="22:22">
      <c r="V548" s="42" t="s">
        <v>469</v>
      </c>
    </row>
    <row r="549" spans="22:22">
      <c r="V549" s="42" t="s">
        <v>469</v>
      </c>
    </row>
    <row r="550" spans="22:22">
      <c r="V550" s="42" t="s">
        <v>469</v>
      </c>
    </row>
    <row r="551" spans="22:22">
      <c r="V551" s="42" t="s">
        <v>469</v>
      </c>
    </row>
    <row r="552" spans="22:22">
      <c r="V552" s="42" t="s">
        <v>469</v>
      </c>
    </row>
    <row r="553" spans="22:22">
      <c r="V553" s="42" t="s">
        <v>469</v>
      </c>
    </row>
    <row r="554" spans="22:22">
      <c r="V554" s="42" t="s">
        <v>469</v>
      </c>
    </row>
    <row r="555" spans="22:22">
      <c r="V555" s="42" t="s">
        <v>469</v>
      </c>
    </row>
    <row r="556" spans="22:22">
      <c r="V556" s="42" t="s">
        <v>469</v>
      </c>
    </row>
    <row r="557" spans="22:22">
      <c r="V557" s="42" t="s">
        <v>469</v>
      </c>
    </row>
    <row r="558" spans="22:22">
      <c r="V558" s="42" t="s">
        <v>469</v>
      </c>
    </row>
    <row r="559" spans="22:22">
      <c r="V559" s="42" t="s">
        <v>469</v>
      </c>
    </row>
    <row r="560" spans="22:22">
      <c r="V560" s="42" t="s">
        <v>469</v>
      </c>
    </row>
    <row r="561" spans="22:22">
      <c r="V561" s="42" t="s">
        <v>469</v>
      </c>
    </row>
    <row r="562" spans="22:22">
      <c r="V562" s="42" t="s">
        <v>469</v>
      </c>
    </row>
    <row r="563" spans="22:22">
      <c r="V563" s="42" t="s">
        <v>469</v>
      </c>
    </row>
    <row r="564" spans="22:22">
      <c r="V564" s="42" t="s">
        <v>469</v>
      </c>
    </row>
    <row r="565" spans="22:22">
      <c r="V565" s="42" t="s">
        <v>469</v>
      </c>
    </row>
    <row r="566" spans="22:22">
      <c r="V566" s="42" t="s">
        <v>469</v>
      </c>
    </row>
    <row r="567" spans="22:22">
      <c r="V567" s="42" t="s">
        <v>469</v>
      </c>
    </row>
    <row r="568" spans="22:22">
      <c r="V568" s="42" t="s">
        <v>469</v>
      </c>
    </row>
    <row r="569" spans="22:22">
      <c r="V569" s="42" t="s">
        <v>469</v>
      </c>
    </row>
    <row r="570" spans="22:22">
      <c r="V570" s="42" t="s">
        <v>469</v>
      </c>
    </row>
    <row r="571" spans="22:22">
      <c r="V571" s="42" t="s">
        <v>469</v>
      </c>
    </row>
    <row r="572" spans="22:22">
      <c r="V572" s="42" t="s">
        <v>469</v>
      </c>
    </row>
    <row r="573" spans="22:22">
      <c r="V573" s="42" t="s">
        <v>469</v>
      </c>
    </row>
    <row r="574" spans="22:22">
      <c r="V574" s="42" t="s">
        <v>469</v>
      </c>
    </row>
    <row r="575" spans="22:22">
      <c r="V575" s="42" t="s">
        <v>469</v>
      </c>
    </row>
    <row r="576" spans="22:22">
      <c r="V576" s="42" t="s">
        <v>469</v>
      </c>
    </row>
    <row r="577" spans="22:22">
      <c r="V577" s="42" t="s">
        <v>469</v>
      </c>
    </row>
    <row r="578" spans="22:22">
      <c r="V578" s="42" t="s">
        <v>469</v>
      </c>
    </row>
    <row r="579" spans="22:22">
      <c r="V579" s="42" t="s">
        <v>469</v>
      </c>
    </row>
    <row r="580" spans="22:22">
      <c r="V580" s="42" t="s">
        <v>469</v>
      </c>
    </row>
    <row r="581" spans="22:22">
      <c r="V581" s="42" t="s">
        <v>469</v>
      </c>
    </row>
    <row r="582" spans="22:22">
      <c r="V582" s="42" t="s">
        <v>469</v>
      </c>
    </row>
    <row r="583" spans="22:22">
      <c r="V583" s="42" t="s">
        <v>469</v>
      </c>
    </row>
    <row r="584" spans="22:22">
      <c r="V584" s="42" t="s">
        <v>469</v>
      </c>
    </row>
    <row r="585" spans="22:22">
      <c r="V585" s="42" t="s">
        <v>469</v>
      </c>
    </row>
    <row r="586" spans="22:22">
      <c r="V586" s="42" t="s">
        <v>469</v>
      </c>
    </row>
    <row r="587" spans="22:22">
      <c r="V587" s="42" t="s">
        <v>469</v>
      </c>
    </row>
    <row r="588" spans="22:22">
      <c r="V588" s="42" t="s">
        <v>469</v>
      </c>
    </row>
    <row r="589" spans="22:22">
      <c r="V589" s="42" t="s">
        <v>469</v>
      </c>
    </row>
    <row r="590" spans="22:22">
      <c r="V590" s="42" t="s">
        <v>469</v>
      </c>
    </row>
    <row r="591" spans="22:22">
      <c r="V591" s="42" t="s">
        <v>469</v>
      </c>
    </row>
    <row r="592" spans="22:22">
      <c r="V592" s="42" t="s">
        <v>469</v>
      </c>
    </row>
    <row r="593" spans="22:22">
      <c r="V593" s="42" t="s">
        <v>469</v>
      </c>
    </row>
    <row r="594" spans="22:22">
      <c r="V594" s="42" t="s">
        <v>469</v>
      </c>
    </row>
    <row r="595" spans="22:22">
      <c r="V595" s="42" t="s">
        <v>469</v>
      </c>
    </row>
    <row r="596" spans="22:22">
      <c r="V596" s="42" t="s">
        <v>469</v>
      </c>
    </row>
    <row r="597" spans="22:22">
      <c r="V597" s="42" t="s">
        <v>469</v>
      </c>
    </row>
    <row r="598" spans="22:22">
      <c r="V598" s="42" t="s">
        <v>469</v>
      </c>
    </row>
    <row r="599" spans="22:22">
      <c r="V599" s="42" t="s">
        <v>469</v>
      </c>
    </row>
    <row r="600" spans="22:22">
      <c r="V600" s="42" t="s">
        <v>469</v>
      </c>
    </row>
    <row r="601" spans="22:22">
      <c r="V601" s="42" t="s">
        <v>469</v>
      </c>
    </row>
    <row r="602" spans="22:22">
      <c r="V602" s="42" t="s">
        <v>469</v>
      </c>
    </row>
    <row r="603" spans="22:22">
      <c r="V603" s="42" t="s">
        <v>469</v>
      </c>
    </row>
    <row r="604" spans="22:22">
      <c r="V604" s="42" t="s">
        <v>469</v>
      </c>
    </row>
    <row r="605" spans="22:22">
      <c r="V605" s="42" t="s">
        <v>469</v>
      </c>
    </row>
    <row r="606" spans="22:22">
      <c r="V606" s="42" t="s">
        <v>469</v>
      </c>
    </row>
    <row r="607" spans="22:22">
      <c r="V607" s="42" t="s">
        <v>469</v>
      </c>
    </row>
    <row r="608" spans="22:22">
      <c r="V608" s="42" t="s">
        <v>469</v>
      </c>
    </row>
    <row r="609" spans="22:22">
      <c r="V609" s="42" t="s">
        <v>469</v>
      </c>
    </row>
    <row r="610" spans="22:22">
      <c r="V610" s="42" t="s">
        <v>469</v>
      </c>
    </row>
    <row r="611" spans="22:22">
      <c r="V611" s="42" t="s">
        <v>469</v>
      </c>
    </row>
    <row r="612" spans="22:22">
      <c r="V612" s="42" t="s">
        <v>469</v>
      </c>
    </row>
    <row r="613" spans="22:22">
      <c r="V613" s="42" t="s">
        <v>469</v>
      </c>
    </row>
    <row r="614" spans="22:22">
      <c r="V614" s="42" t="s">
        <v>469</v>
      </c>
    </row>
    <row r="615" spans="22:22">
      <c r="V615" s="42" t="s">
        <v>469</v>
      </c>
    </row>
    <row r="616" spans="22:22">
      <c r="V616" s="42" t="s">
        <v>469</v>
      </c>
    </row>
    <row r="617" spans="22:22">
      <c r="V617" s="42" t="s">
        <v>469</v>
      </c>
    </row>
    <row r="618" spans="22:22">
      <c r="V618" s="42" t="s">
        <v>469</v>
      </c>
    </row>
    <row r="619" spans="22:22">
      <c r="V619" s="42" t="s">
        <v>469</v>
      </c>
    </row>
    <row r="620" spans="22:22">
      <c r="V620" s="42" t="s">
        <v>469</v>
      </c>
    </row>
    <row r="621" spans="22:22">
      <c r="V621" s="42" t="s">
        <v>469</v>
      </c>
    </row>
    <row r="622" spans="22:22">
      <c r="V622" s="42" t="s">
        <v>469</v>
      </c>
    </row>
    <row r="623" spans="22:22">
      <c r="V623" s="42" t="s">
        <v>469</v>
      </c>
    </row>
    <row r="624" spans="22:22">
      <c r="V624" s="42" t="s">
        <v>469</v>
      </c>
    </row>
    <row r="625" spans="22:22">
      <c r="V625" s="42" t="s">
        <v>469</v>
      </c>
    </row>
    <row r="626" spans="22:22">
      <c r="V626" s="42" t="s">
        <v>469</v>
      </c>
    </row>
    <row r="627" spans="22:22">
      <c r="V627" s="42" t="s">
        <v>469</v>
      </c>
    </row>
    <row r="628" spans="22:22">
      <c r="V628" s="42" t="s">
        <v>469</v>
      </c>
    </row>
    <row r="629" spans="22:22">
      <c r="V629" s="42" t="s">
        <v>469</v>
      </c>
    </row>
    <row r="630" spans="22:22">
      <c r="V630" s="42" t="s">
        <v>469</v>
      </c>
    </row>
    <row r="631" spans="22:22">
      <c r="V631" s="42" t="s">
        <v>469</v>
      </c>
    </row>
    <row r="632" spans="22:22">
      <c r="V632" s="42" t="s">
        <v>469</v>
      </c>
    </row>
    <row r="633" spans="22:22">
      <c r="V633" s="42" t="s">
        <v>469</v>
      </c>
    </row>
    <row r="634" spans="22:22">
      <c r="V634" s="42" t="s">
        <v>469</v>
      </c>
    </row>
    <row r="635" spans="22:22">
      <c r="V635" s="42" t="s">
        <v>469</v>
      </c>
    </row>
    <row r="636" spans="22:22">
      <c r="V636" s="42" t="s">
        <v>469</v>
      </c>
    </row>
    <row r="637" spans="22:22">
      <c r="V637" s="42" t="s">
        <v>469</v>
      </c>
    </row>
    <row r="638" spans="22:22">
      <c r="V638" s="42" t="s">
        <v>469</v>
      </c>
    </row>
    <row r="639" spans="22:22">
      <c r="V639" s="42" t="s">
        <v>469</v>
      </c>
    </row>
    <row r="640" spans="22:22">
      <c r="V640" s="42" t="s">
        <v>469</v>
      </c>
    </row>
    <row r="641" spans="22:22">
      <c r="V641" s="42" t="s">
        <v>469</v>
      </c>
    </row>
    <row r="642" spans="22:22">
      <c r="V642" s="42" t="s">
        <v>469</v>
      </c>
    </row>
    <row r="643" spans="22:22">
      <c r="V643" s="42" t="s">
        <v>469</v>
      </c>
    </row>
    <row r="644" spans="22:22">
      <c r="V644" s="42" t="s">
        <v>469</v>
      </c>
    </row>
    <row r="645" spans="22:22">
      <c r="V645" s="42" t="s">
        <v>469</v>
      </c>
    </row>
    <row r="646" spans="22:22">
      <c r="V646" s="42" t="s">
        <v>469</v>
      </c>
    </row>
    <row r="647" spans="22:22">
      <c r="V647" s="42" t="s">
        <v>469</v>
      </c>
    </row>
    <row r="648" spans="22:22">
      <c r="V648" s="42" t="s">
        <v>469</v>
      </c>
    </row>
    <row r="649" spans="22:22">
      <c r="V649" s="42" t="s">
        <v>469</v>
      </c>
    </row>
    <row r="650" spans="22:22">
      <c r="V650" s="42" t="s">
        <v>469</v>
      </c>
    </row>
    <row r="651" spans="22:22">
      <c r="V651" s="42" t="s">
        <v>469</v>
      </c>
    </row>
    <row r="652" spans="22:22">
      <c r="V652" s="42" t="s">
        <v>469</v>
      </c>
    </row>
    <row r="653" spans="22:22">
      <c r="V653" s="42" t="s">
        <v>469</v>
      </c>
    </row>
    <row r="654" spans="22:22">
      <c r="V654" s="42" t="s">
        <v>469</v>
      </c>
    </row>
    <row r="655" spans="22:22">
      <c r="V655" s="42" t="s">
        <v>469</v>
      </c>
    </row>
    <row r="656" spans="22:22">
      <c r="V656" s="42" t="s">
        <v>469</v>
      </c>
    </row>
    <row r="657" spans="22:22">
      <c r="V657" s="42" t="s">
        <v>469</v>
      </c>
    </row>
    <row r="658" spans="22:22">
      <c r="V658" s="42" t="s">
        <v>469</v>
      </c>
    </row>
    <row r="659" spans="22:22">
      <c r="V659" s="42" t="s">
        <v>469</v>
      </c>
    </row>
    <row r="660" spans="22:22">
      <c r="V660" s="42" t="s">
        <v>469</v>
      </c>
    </row>
    <row r="661" spans="22:22">
      <c r="V661" s="42" t="s">
        <v>469</v>
      </c>
    </row>
    <row r="662" spans="22:22">
      <c r="V662" s="42" t="s">
        <v>469</v>
      </c>
    </row>
    <row r="663" spans="22:22">
      <c r="V663" s="42" t="s">
        <v>469</v>
      </c>
    </row>
    <row r="664" spans="22:22">
      <c r="V664" s="42" t="s">
        <v>469</v>
      </c>
    </row>
    <row r="665" spans="22:22">
      <c r="V665" s="42" t="s">
        <v>469</v>
      </c>
    </row>
    <row r="666" spans="22:22">
      <c r="V666" s="42" t="s">
        <v>469</v>
      </c>
    </row>
    <row r="667" spans="22:22">
      <c r="V667" s="42" t="s">
        <v>469</v>
      </c>
    </row>
    <row r="668" spans="22:22">
      <c r="V668" s="42" t="s">
        <v>469</v>
      </c>
    </row>
    <row r="669" spans="22:22">
      <c r="V669" s="42" t="s">
        <v>469</v>
      </c>
    </row>
    <row r="670" spans="22:22">
      <c r="V670" s="42" t="s">
        <v>469</v>
      </c>
    </row>
    <row r="671" spans="22:22">
      <c r="V671" s="42" t="s">
        <v>469</v>
      </c>
    </row>
    <row r="672" spans="22:22">
      <c r="V672" s="42" t="s">
        <v>469</v>
      </c>
    </row>
    <row r="673" spans="22:22">
      <c r="V673" s="42" t="s">
        <v>469</v>
      </c>
    </row>
    <row r="674" spans="22:22">
      <c r="V674" s="42" t="s">
        <v>469</v>
      </c>
    </row>
    <row r="675" spans="22:22">
      <c r="V675" s="42" t="s">
        <v>469</v>
      </c>
    </row>
    <row r="676" spans="22:22">
      <c r="V676" s="42" t="s">
        <v>469</v>
      </c>
    </row>
    <row r="677" spans="22:22">
      <c r="V677" s="42" t="s">
        <v>469</v>
      </c>
    </row>
    <row r="678" spans="22:22">
      <c r="V678" s="42" t="s">
        <v>469</v>
      </c>
    </row>
    <row r="679" spans="22:22">
      <c r="V679" s="42" t="s">
        <v>469</v>
      </c>
    </row>
    <row r="680" spans="22:22">
      <c r="V680" s="42" t="s">
        <v>469</v>
      </c>
    </row>
    <row r="681" spans="22:22">
      <c r="V681" s="42" t="s">
        <v>469</v>
      </c>
    </row>
    <row r="682" spans="22:22">
      <c r="V682" s="42" t="s">
        <v>469</v>
      </c>
    </row>
    <row r="683" spans="22:22">
      <c r="V683" s="42" t="s">
        <v>469</v>
      </c>
    </row>
    <row r="684" spans="22:22">
      <c r="V684" s="42" t="s">
        <v>469</v>
      </c>
    </row>
    <row r="685" spans="22:22">
      <c r="V685" s="42" t="s">
        <v>469</v>
      </c>
    </row>
    <row r="686" spans="22:22">
      <c r="V686" s="42" t="s">
        <v>469</v>
      </c>
    </row>
    <row r="687" spans="22:22">
      <c r="V687" s="42" t="s">
        <v>469</v>
      </c>
    </row>
    <row r="688" spans="22:22">
      <c r="V688" s="42" t="s">
        <v>469</v>
      </c>
    </row>
    <row r="689" spans="22:22">
      <c r="V689" s="42" t="s">
        <v>469</v>
      </c>
    </row>
    <row r="690" spans="22:22">
      <c r="V690" s="42" t="s">
        <v>469</v>
      </c>
    </row>
    <row r="691" spans="22:22">
      <c r="V691" s="42" t="s">
        <v>469</v>
      </c>
    </row>
    <row r="692" spans="22:22">
      <c r="V692" s="42" t="s">
        <v>469</v>
      </c>
    </row>
    <row r="693" spans="22:22">
      <c r="V693" s="42" t="s">
        <v>469</v>
      </c>
    </row>
    <row r="694" spans="22:22">
      <c r="V694" s="42" t="s">
        <v>469</v>
      </c>
    </row>
    <row r="695" spans="22:22">
      <c r="V695" s="42" t="s">
        <v>469</v>
      </c>
    </row>
    <row r="696" spans="22:22">
      <c r="V696" s="42" t="s">
        <v>469</v>
      </c>
    </row>
    <row r="697" spans="22:22">
      <c r="V697" s="42" t="s">
        <v>469</v>
      </c>
    </row>
    <row r="698" spans="22:22">
      <c r="V698" s="42" t="s">
        <v>469</v>
      </c>
    </row>
    <row r="699" spans="22:22">
      <c r="V699" s="42" t="s">
        <v>469</v>
      </c>
    </row>
    <row r="700" spans="22:22">
      <c r="V700" s="42" t="s">
        <v>469</v>
      </c>
    </row>
    <row r="701" spans="22:22">
      <c r="V701" s="42" t="s">
        <v>469</v>
      </c>
    </row>
    <row r="702" spans="22:22">
      <c r="V702" s="42" t="s">
        <v>469</v>
      </c>
    </row>
    <row r="703" spans="22:22">
      <c r="V703" s="42" t="s">
        <v>469</v>
      </c>
    </row>
    <row r="704" spans="22:22">
      <c r="V704" s="42" t="s">
        <v>469</v>
      </c>
    </row>
    <row r="705" spans="22:22">
      <c r="V705" s="42" t="s">
        <v>469</v>
      </c>
    </row>
    <row r="706" spans="22:22">
      <c r="V706" s="42" t="s">
        <v>469</v>
      </c>
    </row>
    <row r="707" spans="22:22">
      <c r="V707" s="42" t="s">
        <v>469</v>
      </c>
    </row>
    <row r="708" spans="22:22">
      <c r="V708" s="42" t="s">
        <v>469</v>
      </c>
    </row>
    <row r="709" spans="22:22">
      <c r="V709" s="42" t="s">
        <v>469</v>
      </c>
    </row>
    <row r="710" spans="22:22">
      <c r="V710" s="42" t="s">
        <v>469</v>
      </c>
    </row>
    <row r="711" spans="22:22">
      <c r="V711" s="42" t="s">
        <v>469</v>
      </c>
    </row>
    <row r="712" spans="22:22">
      <c r="V712" s="42" t="s">
        <v>469</v>
      </c>
    </row>
    <row r="713" spans="22:22">
      <c r="V713" s="42" t="s">
        <v>469</v>
      </c>
    </row>
    <row r="714" spans="22:22">
      <c r="V714" s="42" t="s">
        <v>469</v>
      </c>
    </row>
    <row r="715" spans="22:22">
      <c r="V715" s="42" t="s">
        <v>469</v>
      </c>
    </row>
    <row r="716" spans="22:22">
      <c r="V716" s="42" t="s">
        <v>469</v>
      </c>
    </row>
    <row r="717" spans="22:22">
      <c r="V717" s="42" t="s">
        <v>469</v>
      </c>
    </row>
    <row r="718" spans="22:22">
      <c r="V718" s="42" t="s">
        <v>469</v>
      </c>
    </row>
    <row r="719" spans="22:22">
      <c r="V719" s="42" t="s">
        <v>469</v>
      </c>
    </row>
    <row r="720" spans="22:22">
      <c r="V720" s="42" t="s">
        <v>469</v>
      </c>
    </row>
    <row r="721" spans="22:22">
      <c r="V721" s="42" t="s">
        <v>469</v>
      </c>
    </row>
    <row r="722" spans="22:22">
      <c r="V722" s="42" t="s">
        <v>469</v>
      </c>
    </row>
    <row r="723" spans="22:22">
      <c r="V723" s="42" t="s">
        <v>469</v>
      </c>
    </row>
    <row r="724" spans="22:22">
      <c r="V724" s="42" t="s">
        <v>469</v>
      </c>
    </row>
    <row r="725" spans="22:22">
      <c r="V725" s="42" t="s">
        <v>469</v>
      </c>
    </row>
    <row r="726" spans="22:22">
      <c r="V726" s="42" t="s">
        <v>469</v>
      </c>
    </row>
    <row r="727" spans="22:22">
      <c r="V727" s="42" t="s">
        <v>469</v>
      </c>
    </row>
    <row r="728" spans="22:22">
      <c r="V728" s="42" t="s">
        <v>469</v>
      </c>
    </row>
    <row r="729" spans="22:22">
      <c r="V729" s="42" t="s">
        <v>469</v>
      </c>
    </row>
    <row r="730" spans="22:22">
      <c r="V730" s="42" t="s">
        <v>469</v>
      </c>
    </row>
    <row r="731" spans="22:22">
      <c r="V731" s="42" t="s">
        <v>469</v>
      </c>
    </row>
    <row r="732" spans="22:22">
      <c r="V732" s="42" t="s">
        <v>469</v>
      </c>
    </row>
    <row r="733" spans="22:22">
      <c r="V733" s="42" t="s">
        <v>469</v>
      </c>
    </row>
    <row r="734" spans="22:22">
      <c r="V734" s="42" t="s">
        <v>469</v>
      </c>
    </row>
    <row r="735" spans="22:22">
      <c r="V735" s="42" t="s">
        <v>469</v>
      </c>
    </row>
    <row r="736" spans="22:22">
      <c r="V736" s="42" t="s">
        <v>469</v>
      </c>
    </row>
    <row r="737" spans="22:22">
      <c r="V737" s="42" t="s">
        <v>469</v>
      </c>
    </row>
    <row r="738" spans="22:22">
      <c r="V738" s="42" t="s">
        <v>469</v>
      </c>
    </row>
    <row r="739" spans="22:22">
      <c r="V739" s="42" t="s">
        <v>469</v>
      </c>
    </row>
    <row r="740" spans="22:22">
      <c r="V740" s="42" t="s">
        <v>469</v>
      </c>
    </row>
    <row r="741" spans="22:22">
      <c r="V741" s="42" t="s">
        <v>469</v>
      </c>
    </row>
    <row r="742" spans="22:22">
      <c r="V742" s="42" t="s">
        <v>469</v>
      </c>
    </row>
    <row r="743" spans="22:22">
      <c r="V743" s="42" t="s">
        <v>469</v>
      </c>
    </row>
    <row r="744" spans="22:22">
      <c r="V744" s="42" t="s">
        <v>469</v>
      </c>
    </row>
    <row r="745" spans="22:22">
      <c r="V745" s="42" t="s">
        <v>469</v>
      </c>
    </row>
    <row r="746" spans="22:22">
      <c r="V746" s="42" t="s">
        <v>469</v>
      </c>
    </row>
    <row r="747" spans="22:22">
      <c r="V747" s="42" t="s">
        <v>469</v>
      </c>
    </row>
    <row r="748" spans="22:22">
      <c r="V748" s="42" t="s">
        <v>469</v>
      </c>
    </row>
    <row r="749" spans="22:22">
      <c r="V749" s="42" t="s">
        <v>469</v>
      </c>
    </row>
    <row r="750" spans="22:22">
      <c r="V750" s="42" t="s">
        <v>469</v>
      </c>
    </row>
    <row r="751" spans="22:22">
      <c r="V751" s="42" t="s">
        <v>469</v>
      </c>
    </row>
    <row r="752" spans="22:22">
      <c r="V752" s="42" t="s">
        <v>469</v>
      </c>
    </row>
    <row r="753" spans="22:22">
      <c r="V753" s="42" t="s">
        <v>469</v>
      </c>
    </row>
    <row r="754" spans="22:22">
      <c r="V754" s="42" t="s">
        <v>469</v>
      </c>
    </row>
    <row r="755" spans="22:22">
      <c r="V755" s="42" t="s">
        <v>469</v>
      </c>
    </row>
    <row r="756" spans="22:22">
      <c r="V756" s="42" t="s">
        <v>469</v>
      </c>
    </row>
    <row r="757" spans="22:22">
      <c r="V757" s="42" t="s">
        <v>469</v>
      </c>
    </row>
    <row r="758" spans="22:22">
      <c r="V758" s="42" t="s">
        <v>469</v>
      </c>
    </row>
    <row r="759" spans="22:22">
      <c r="V759" s="42" t="s">
        <v>469</v>
      </c>
    </row>
    <row r="760" spans="22:22">
      <c r="V760" s="42" t="s">
        <v>469</v>
      </c>
    </row>
    <row r="761" spans="22:22">
      <c r="V761" s="42" t="s">
        <v>469</v>
      </c>
    </row>
    <row r="762" spans="22:22">
      <c r="V762" s="42" t="s">
        <v>469</v>
      </c>
    </row>
    <row r="763" spans="22:22">
      <c r="V763" s="42" t="s">
        <v>469</v>
      </c>
    </row>
    <row r="764" spans="22:22">
      <c r="V764" s="42" t="s">
        <v>469</v>
      </c>
    </row>
    <row r="765" spans="22:22">
      <c r="V765" s="42" t="s">
        <v>469</v>
      </c>
    </row>
    <row r="766" spans="22:22">
      <c r="V766" s="42" t="s">
        <v>469</v>
      </c>
    </row>
    <row r="767" spans="22:22">
      <c r="V767" s="42" t="s">
        <v>469</v>
      </c>
    </row>
    <row r="768" spans="22:22">
      <c r="V768" s="42" t="s">
        <v>469</v>
      </c>
    </row>
    <row r="769" spans="22:22">
      <c r="V769" s="42" t="s">
        <v>469</v>
      </c>
    </row>
    <row r="770" spans="22:22">
      <c r="V770" s="42" t="s">
        <v>469</v>
      </c>
    </row>
    <row r="771" spans="22:22">
      <c r="V771" s="42" t="s">
        <v>469</v>
      </c>
    </row>
    <row r="772" spans="22:22">
      <c r="V772" s="42" t="s">
        <v>469</v>
      </c>
    </row>
    <row r="773" spans="22:22">
      <c r="V773" s="42" t="s">
        <v>469</v>
      </c>
    </row>
    <row r="774" spans="22:22">
      <c r="V774" s="42" t="s">
        <v>469</v>
      </c>
    </row>
    <row r="775" spans="22:22">
      <c r="V775" s="42" t="s">
        <v>469</v>
      </c>
    </row>
    <row r="776" spans="22:22">
      <c r="V776" s="42" t="s">
        <v>469</v>
      </c>
    </row>
    <row r="777" spans="22:22">
      <c r="V777" s="42" t="s">
        <v>469</v>
      </c>
    </row>
    <row r="778" spans="22:22">
      <c r="V778" s="42" t="s">
        <v>469</v>
      </c>
    </row>
    <row r="779" spans="22:22">
      <c r="V779" s="42" t="s">
        <v>469</v>
      </c>
    </row>
    <row r="780" spans="22:22">
      <c r="V780" s="42" t="s">
        <v>469</v>
      </c>
    </row>
    <row r="781" spans="22:22">
      <c r="V781" s="42" t="s">
        <v>469</v>
      </c>
    </row>
    <row r="782" spans="22:22">
      <c r="V782" s="42" t="s">
        <v>469</v>
      </c>
    </row>
    <row r="783" spans="22:22">
      <c r="V783" s="42" t="s">
        <v>469</v>
      </c>
    </row>
    <row r="784" spans="22:22">
      <c r="V784" s="42" t="s">
        <v>469</v>
      </c>
    </row>
    <row r="785" spans="22:22">
      <c r="V785" s="42" t="s">
        <v>469</v>
      </c>
    </row>
    <row r="786" spans="22:22">
      <c r="V786" s="42" t="s">
        <v>469</v>
      </c>
    </row>
    <row r="787" spans="22:22">
      <c r="V787" s="42" t="s">
        <v>469</v>
      </c>
    </row>
    <row r="788" spans="22:22">
      <c r="V788" s="42" t="s">
        <v>469</v>
      </c>
    </row>
    <row r="789" spans="22:22">
      <c r="V789" s="42" t="s">
        <v>469</v>
      </c>
    </row>
    <row r="790" spans="22:22">
      <c r="V790" s="42" t="s">
        <v>469</v>
      </c>
    </row>
    <row r="791" spans="22:22">
      <c r="V791" s="42" t="s">
        <v>469</v>
      </c>
    </row>
    <row r="792" spans="22:22">
      <c r="V792" s="42" t="s">
        <v>469</v>
      </c>
    </row>
    <row r="793" spans="22:22">
      <c r="V793" s="42" t="s">
        <v>469</v>
      </c>
    </row>
    <row r="794" spans="22:22">
      <c r="V794" s="42" t="s">
        <v>469</v>
      </c>
    </row>
    <row r="795" spans="22:22">
      <c r="V795" s="42" t="s">
        <v>469</v>
      </c>
    </row>
    <row r="796" spans="22:22">
      <c r="V796" s="42" t="s">
        <v>469</v>
      </c>
    </row>
    <row r="797" spans="22:22">
      <c r="V797" s="42" t="s">
        <v>469</v>
      </c>
    </row>
    <row r="798" spans="22:22">
      <c r="V798" s="42" t="s">
        <v>469</v>
      </c>
    </row>
    <row r="799" spans="22:22">
      <c r="V799" s="42" t="s">
        <v>469</v>
      </c>
    </row>
    <row r="800" spans="22:22">
      <c r="V800" s="42" t="s">
        <v>469</v>
      </c>
    </row>
    <row r="801" spans="22:22">
      <c r="V801" s="42" t="s">
        <v>469</v>
      </c>
    </row>
    <row r="802" spans="22:22">
      <c r="V802" s="42" t="s">
        <v>469</v>
      </c>
    </row>
    <row r="803" spans="22:22">
      <c r="V803" s="42" t="s">
        <v>469</v>
      </c>
    </row>
    <row r="804" spans="22:22">
      <c r="V804" s="42" t="s">
        <v>469</v>
      </c>
    </row>
    <row r="805" spans="22:22">
      <c r="V805" s="42" t="s">
        <v>469</v>
      </c>
    </row>
    <row r="806" spans="22:22">
      <c r="V806" s="42" t="s">
        <v>469</v>
      </c>
    </row>
    <row r="807" spans="22:22">
      <c r="V807" s="42" t="s">
        <v>469</v>
      </c>
    </row>
    <row r="808" spans="22:22">
      <c r="V808" s="42" t="s">
        <v>469</v>
      </c>
    </row>
    <row r="809" spans="22:22">
      <c r="V809" s="42" t="s">
        <v>469</v>
      </c>
    </row>
    <row r="810" spans="22:22">
      <c r="V810" s="42" t="s">
        <v>469</v>
      </c>
    </row>
    <row r="811" spans="22:22">
      <c r="V811" s="42" t="s">
        <v>469</v>
      </c>
    </row>
    <row r="812" spans="22:22">
      <c r="V812" s="42" t="s">
        <v>469</v>
      </c>
    </row>
    <row r="813" spans="22:22">
      <c r="V813" s="42" t="s">
        <v>469</v>
      </c>
    </row>
    <row r="814" spans="22:22">
      <c r="V814" s="42" t="s">
        <v>469</v>
      </c>
    </row>
    <row r="815" spans="22:22">
      <c r="V815" s="42" t="s">
        <v>469</v>
      </c>
    </row>
    <row r="816" spans="22:22">
      <c r="V816" s="42" t="s">
        <v>469</v>
      </c>
    </row>
    <row r="817" spans="22:22">
      <c r="V817" s="42" t="s">
        <v>469</v>
      </c>
    </row>
    <row r="818" spans="22:22">
      <c r="V818" s="42" t="s">
        <v>469</v>
      </c>
    </row>
    <row r="819" spans="22:22">
      <c r="V819" s="42" t="s">
        <v>469</v>
      </c>
    </row>
    <row r="820" spans="22:22">
      <c r="V820" s="42" t="s">
        <v>469</v>
      </c>
    </row>
    <row r="821" spans="22:22">
      <c r="V821" s="42" t="s">
        <v>469</v>
      </c>
    </row>
    <row r="822" spans="22:22">
      <c r="V822" s="42" t="s">
        <v>469</v>
      </c>
    </row>
    <row r="823" spans="22:22">
      <c r="V823" s="42" t="s">
        <v>469</v>
      </c>
    </row>
    <row r="824" spans="22:22">
      <c r="V824" s="42" t="s">
        <v>469</v>
      </c>
    </row>
    <row r="825" spans="22:22">
      <c r="V825" s="42" t="s">
        <v>469</v>
      </c>
    </row>
    <row r="826" spans="22:22">
      <c r="V826" s="42" t="s">
        <v>469</v>
      </c>
    </row>
    <row r="827" spans="22:22">
      <c r="V827" s="42" t="s">
        <v>469</v>
      </c>
    </row>
    <row r="828" spans="22:22">
      <c r="V828" s="42" t="s">
        <v>469</v>
      </c>
    </row>
    <row r="829" spans="22:22">
      <c r="V829" s="42" t="s">
        <v>469</v>
      </c>
    </row>
    <row r="830" spans="22:22">
      <c r="V830" s="42" t="s">
        <v>469</v>
      </c>
    </row>
    <row r="831" spans="22:22">
      <c r="V831" s="42" t="s">
        <v>469</v>
      </c>
    </row>
    <row r="832" spans="22:22">
      <c r="V832" s="42" t="s">
        <v>469</v>
      </c>
    </row>
    <row r="833" spans="22:22">
      <c r="V833" s="42" t="s">
        <v>469</v>
      </c>
    </row>
    <row r="834" spans="22:22">
      <c r="V834" s="42" t="s">
        <v>469</v>
      </c>
    </row>
    <row r="835" spans="22:22">
      <c r="V835" s="42" t="s">
        <v>469</v>
      </c>
    </row>
    <row r="836" spans="22:22">
      <c r="V836" s="42" t="s">
        <v>469</v>
      </c>
    </row>
    <row r="837" spans="22:22">
      <c r="V837" s="42" t="s">
        <v>469</v>
      </c>
    </row>
    <row r="838" spans="22:22">
      <c r="V838" s="42" t="s">
        <v>469</v>
      </c>
    </row>
    <row r="839" spans="22:22">
      <c r="V839" s="42" t="s">
        <v>469</v>
      </c>
    </row>
    <row r="840" spans="22:22">
      <c r="V840" s="42" t="s">
        <v>469</v>
      </c>
    </row>
    <row r="841" spans="22:22">
      <c r="V841" s="42" t="s">
        <v>469</v>
      </c>
    </row>
    <row r="842" spans="22:22">
      <c r="V842" s="42" t="s">
        <v>469</v>
      </c>
    </row>
    <row r="843" spans="22:22">
      <c r="V843" s="42" t="s">
        <v>469</v>
      </c>
    </row>
    <row r="844" spans="22:22">
      <c r="V844" s="42" t="s">
        <v>469</v>
      </c>
    </row>
    <row r="845" spans="22:22">
      <c r="V845" s="42" t="s">
        <v>469</v>
      </c>
    </row>
    <row r="846" spans="22:22">
      <c r="V846" s="42" t="s">
        <v>469</v>
      </c>
    </row>
    <row r="847" spans="22:22">
      <c r="V847" s="42" t="s">
        <v>469</v>
      </c>
    </row>
    <row r="848" spans="22:22">
      <c r="V848" s="42" t="s">
        <v>469</v>
      </c>
    </row>
    <row r="849" spans="22:22">
      <c r="V849" s="42" t="s">
        <v>469</v>
      </c>
    </row>
    <row r="850" spans="22:22">
      <c r="V850" s="42" t="s">
        <v>469</v>
      </c>
    </row>
    <row r="851" spans="22:22">
      <c r="V851" s="42" t="s">
        <v>469</v>
      </c>
    </row>
    <row r="852" spans="22:22">
      <c r="V852" s="42" t="s">
        <v>469</v>
      </c>
    </row>
    <row r="853" spans="22:22">
      <c r="V853" s="42" t="s">
        <v>469</v>
      </c>
    </row>
    <row r="854" spans="22:22">
      <c r="V854" s="42" t="s">
        <v>469</v>
      </c>
    </row>
    <row r="855" spans="22:22">
      <c r="V855" s="42" t="s">
        <v>469</v>
      </c>
    </row>
    <row r="856" spans="22:22">
      <c r="V856" s="42" t="s">
        <v>469</v>
      </c>
    </row>
    <row r="857" spans="22:22">
      <c r="V857" s="42" t="s">
        <v>469</v>
      </c>
    </row>
    <row r="858" spans="22:22">
      <c r="V858" s="42" t="s">
        <v>469</v>
      </c>
    </row>
    <row r="859" spans="22:22">
      <c r="V859" s="42" t="s">
        <v>469</v>
      </c>
    </row>
    <row r="860" spans="22:22">
      <c r="V860" s="42" t="s">
        <v>469</v>
      </c>
    </row>
    <row r="861" spans="22:22">
      <c r="V861" s="42" t="s">
        <v>469</v>
      </c>
    </row>
    <row r="862" spans="22:22">
      <c r="V862" s="42" t="s">
        <v>469</v>
      </c>
    </row>
    <row r="863" spans="22:22">
      <c r="V863" s="42" t="s">
        <v>469</v>
      </c>
    </row>
    <row r="864" spans="22:22">
      <c r="V864" s="42" t="s">
        <v>469</v>
      </c>
    </row>
    <row r="865" spans="22:22">
      <c r="V865" s="42" t="s">
        <v>469</v>
      </c>
    </row>
    <row r="866" spans="22:22">
      <c r="V866" s="42" t="s">
        <v>469</v>
      </c>
    </row>
    <row r="867" spans="22:22">
      <c r="V867" s="42" t="s">
        <v>469</v>
      </c>
    </row>
    <row r="868" spans="22:22">
      <c r="V868" s="42" t="s">
        <v>469</v>
      </c>
    </row>
    <row r="869" spans="22:22">
      <c r="V869" s="42" t="s">
        <v>469</v>
      </c>
    </row>
    <row r="870" spans="22:22">
      <c r="V870" s="42" t="s">
        <v>469</v>
      </c>
    </row>
    <row r="871" spans="22:22">
      <c r="V871" s="42" t="s">
        <v>469</v>
      </c>
    </row>
    <row r="872" spans="22:22">
      <c r="V872" s="42" t="s">
        <v>469</v>
      </c>
    </row>
    <row r="873" spans="22:22">
      <c r="V873" s="42" t="s">
        <v>469</v>
      </c>
    </row>
    <row r="874" spans="22:22">
      <c r="V874" s="42" t="s">
        <v>469</v>
      </c>
    </row>
    <row r="875" spans="22:22">
      <c r="V875" s="42" t="s">
        <v>469</v>
      </c>
    </row>
    <row r="876" spans="22:22">
      <c r="V876" s="42" t="s">
        <v>469</v>
      </c>
    </row>
    <row r="877" spans="22:22">
      <c r="V877" s="42" t="s">
        <v>469</v>
      </c>
    </row>
    <row r="878" spans="22:22">
      <c r="V878" s="42" t="s">
        <v>469</v>
      </c>
    </row>
    <row r="879" spans="22:22">
      <c r="V879" s="42" t="s">
        <v>469</v>
      </c>
    </row>
    <row r="880" spans="22:22">
      <c r="V880" s="42" t="s">
        <v>469</v>
      </c>
    </row>
    <row r="881" spans="22:22">
      <c r="V881" s="42" t="s">
        <v>469</v>
      </c>
    </row>
    <row r="882" spans="22:22">
      <c r="V882" s="42" t="s">
        <v>469</v>
      </c>
    </row>
    <row r="883" spans="22:22">
      <c r="V883" s="42" t="s">
        <v>469</v>
      </c>
    </row>
    <row r="884" spans="22:22">
      <c r="V884" s="42" t="s">
        <v>469</v>
      </c>
    </row>
    <row r="885" spans="22:22">
      <c r="V885" s="42" t="s">
        <v>469</v>
      </c>
    </row>
    <row r="886" spans="22:22">
      <c r="V886" s="42" t="s">
        <v>469</v>
      </c>
    </row>
    <row r="887" spans="22:22">
      <c r="V887" s="42" t="s">
        <v>469</v>
      </c>
    </row>
    <row r="888" spans="22:22">
      <c r="V888" s="42" t="s">
        <v>469</v>
      </c>
    </row>
    <row r="889" spans="22:22">
      <c r="V889" s="42" t="s">
        <v>469</v>
      </c>
    </row>
    <row r="890" spans="22:22">
      <c r="V890" s="42" t="s">
        <v>469</v>
      </c>
    </row>
    <row r="891" spans="22:22">
      <c r="V891" s="42" t="s">
        <v>469</v>
      </c>
    </row>
    <row r="892" spans="22:22">
      <c r="V892" s="42" t="s">
        <v>469</v>
      </c>
    </row>
    <row r="893" spans="22:22">
      <c r="V893" s="42" t="s">
        <v>469</v>
      </c>
    </row>
    <row r="894" spans="22:22">
      <c r="V894" s="42" t="s">
        <v>469</v>
      </c>
    </row>
    <row r="895" spans="22:22">
      <c r="V895" s="42" t="s">
        <v>469</v>
      </c>
    </row>
    <row r="896" spans="22:22">
      <c r="V896" s="42" t="s">
        <v>469</v>
      </c>
    </row>
    <row r="897" spans="22:22">
      <c r="V897" s="42" t="s">
        <v>469</v>
      </c>
    </row>
    <row r="898" spans="22:22">
      <c r="V898" s="42" t="s">
        <v>469</v>
      </c>
    </row>
    <row r="899" spans="22:22">
      <c r="V899" s="42" t="s">
        <v>469</v>
      </c>
    </row>
    <row r="900" spans="22:22">
      <c r="V900" s="42" t="s">
        <v>469</v>
      </c>
    </row>
    <row r="901" spans="22:22">
      <c r="V901" s="42" t="s">
        <v>469</v>
      </c>
    </row>
    <row r="902" spans="22:22">
      <c r="V902" s="42" t="s">
        <v>469</v>
      </c>
    </row>
    <row r="903" spans="22:22">
      <c r="V903" s="42" t="s">
        <v>469</v>
      </c>
    </row>
    <row r="904" spans="22:22">
      <c r="V904" s="42" t="s">
        <v>469</v>
      </c>
    </row>
    <row r="905" spans="22:22">
      <c r="V905" s="42" t="s">
        <v>469</v>
      </c>
    </row>
    <row r="906" spans="22:22">
      <c r="V906" s="42" t="s">
        <v>469</v>
      </c>
    </row>
    <row r="907" spans="22:22">
      <c r="V907" s="42" t="s">
        <v>469</v>
      </c>
    </row>
    <row r="908" spans="22:22">
      <c r="V908" s="42" t="s">
        <v>469</v>
      </c>
    </row>
    <row r="909" spans="22:22">
      <c r="V909" s="42" t="s">
        <v>469</v>
      </c>
    </row>
    <row r="910" spans="22:22">
      <c r="V910" s="42" t="s">
        <v>469</v>
      </c>
    </row>
    <row r="911" spans="22:22">
      <c r="V911" s="42" t="s">
        <v>469</v>
      </c>
    </row>
    <row r="912" spans="22:22">
      <c r="V912" s="42" t="s">
        <v>469</v>
      </c>
    </row>
    <row r="913" spans="22:22">
      <c r="V913" s="42" t="s">
        <v>469</v>
      </c>
    </row>
    <row r="914" spans="22:22">
      <c r="V914" s="42" t="s">
        <v>469</v>
      </c>
    </row>
    <row r="915" spans="22:22">
      <c r="V915" s="42" t="s">
        <v>469</v>
      </c>
    </row>
    <row r="916" spans="22:22">
      <c r="V916" s="42" t="s">
        <v>469</v>
      </c>
    </row>
    <row r="917" spans="22:22">
      <c r="V917" s="42" t="s">
        <v>469</v>
      </c>
    </row>
    <row r="918" spans="22:22">
      <c r="V918" s="42" t="s">
        <v>469</v>
      </c>
    </row>
    <row r="919" spans="22:22">
      <c r="V919" s="42" t="s">
        <v>469</v>
      </c>
    </row>
    <row r="920" spans="22:22">
      <c r="V920" s="42" t="s">
        <v>469</v>
      </c>
    </row>
    <row r="921" spans="22:22">
      <c r="V921" s="42" t="s">
        <v>469</v>
      </c>
    </row>
    <row r="922" spans="22:22">
      <c r="V922" s="42" t="s">
        <v>469</v>
      </c>
    </row>
    <row r="923" spans="22:22">
      <c r="V923" s="42" t="s">
        <v>469</v>
      </c>
    </row>
    <row r="924" spans="22:22">
      <c r="V924" s="42" t="s">
        <v>469</v>
      </c>
    </row>
    <row r="925" spans="22:22">
      <c r="V925" s="42" t="s">
        <v>469</v>
      </c>
    </row>
    <row r="926" spans="22:22">
      <c r="V926" s="42" t="s">
        <v>469</v>
      </c>
    </row>
    <row r="927" spans="22:22">
      <c r="V927" s="42" t="s">
        <v>469</v>
      </c>
    </row>
    <row r="928" spans="22:22">
      <c r="V928" s="42" t="s">
        <v>469</v>
      </c>
    </row>
    <row r="929" spans="22:22">
      <c r="V929" s="42" t="s">
        <v>469</v>
      </c>
    </row>
    <row r="930" spans="22:22">
      <c r="V930" s="42" t="s">
        <v>469</v>
      </c>
    </row>
    <row r="931" spans="22:22">
      <c r="V931" s="42" t="s">
        <v>469</v>
      </c>
    </row>
    <row r="932" spans="22:22">
      <c r="V932" s="42" t="s">
        <v>469</v>
      </c>
    </row>
    <row r="933" spans="22:22">
      <c r="V933" s="42" t="s">
        <v>469</v>
      </c>
    </row>
    <row r="934" spans="22:22">
      <c r="V934" s="42" t="s">
        <v>469</v>
      </c>
    </row>
    <row r="935" spans="22:22">
      <c r="V935" s="42" t="s">
        <v>469</v>
      </c>
    </row>
    <row r="936" spans="22:22">
      <c r="V936" s="42" t="s">
        <v>469</v>
      </c>
    </row>
    <row r="937" spans="22:22">
      <c r="V937" s="42" t="s">
        <v>469</v>
      </c>
    </row>
    <row r="938" spans="22:22">
      <c r="V938" s="42" t="s">
        <v>469</v>
      </c>
    </row>
    <row r="939" spans="22:22">
      <c r="V939" s="42" t="s">
        <v>469</v>
      </c>
    </row>
    <row r="940" spans="22:22">
      <c r="V940" s="42" t="s">
        <v>469</v>
      </c>
    </row>
    <row r="941" spans="22:22">
      <c r="V941" s="42" t="s">
        <v>469</v>
      </c>
    </row>
    <row r="942" spans="22:22">
      <c r="V942" s="42" t="s">
        <v>469</v>
      </c>
    </row>
    <row r="943" spans="22:22">
      <c r="V943" s="42" t="s">
        <v>469</v>
      </c>
    </row>
    <row r="944" spans="22:22">
      <c r="V944" s="42" t="s">
        <v>469</v>
      </c>
    </row>
    <row r="945" spans="22:22">
      <c r="V945" s="42" t="s">
        <v>469</v>
      </c>
    </row>
    <row r="946" spans="22:22">
      <c r="V946" s="42" t="s">
        <v>469</v>
      </c>
    </row>
    <row r="947" spans="22:22">
      <c r="V947" s="42" t="s">
        <v>469</v>
      </c>
    </row>
    <row r="948" spans="22:22">
      <c r="V948" s="42" t="s">
        <v>469</v>
      </c>
    </row>
    <row r="949" spans="22:22">
      <c r="V949" s="42" t="s">
        <v>469</v>
      </c>
    </row>
    <row r="950" spans="22:22">
      <c r="V950" s="42" t="s">
        <v>469</v>
      </c>
    </row>
    <row r="951" spans="22:22">
      <c r="V951" s="42" t="s">
        <v>469</v>
      </c>
    </row>
    <row r="952" spans="22:22">
      <c r="V952" s="42" t="s">
        <v>469</v>
      </c>
    </row>
    <row r="953" spans="22:22">
      <c r="V953" s="42" t="s">
        <v>469</v>
      </c>
    </row>
    <row r="954" spans="22:22">
      <c r="V954" s="42" t="s">
        <v>469</v>
      </c>
    </row>
    <row r="955" spans="22:22">
      <c r="V955" s="42" t="s">
        <v>469</v>
      </c>
    </row>
    <row r="956" spans="22:22">
      <c r="V956" s="42" t="s">
        <v>469</v>
      </c>
    </row>
    <row r="957" spans="22:22">
      <c r="V957" s="42" t="s">
        <v>469</v>
      </c>
    </row>
    <row r="958" spans="22:22">
      <c r="V958" s="42" t="s">
        <v>469</v>
      </c>
    </row>
    <row r="959" spans="22:22">
      <c r="V959" s="42" t="s">
        <v>469</v>
      </c>
    </row>
    <row r="960" spans="22:22">
      <c r="V960" s="42" t="s">
        <v>469</v>
      </c>
    </row>
    <row r="961" spans="22:22">
      <c r="V961" s="42" t="s">
        <v>469</v>
      </c>
    </row>
    <row r="962" spans="22:22">
      <c r="V962" s="42" t="s">
        <v>469</v>
      </c>
    </row>
    <row r="963" spans="22:22">
      <c r="V963" s="42" t="s">
        <v>469</v>
      </c>
    </row>
    <row r="964" spans="22:22">
      <c r="V964" s="42" t="s">
        <v>469</v>
      </c>
    </row>
    <row r="965" spans="22:22">
      <c r="V965" s="42" t="s">
        <v>469</v>
      </c>
    </row>
    <row r="966" spans="22:22">
      <c r="V966" s="42" t="s">
        <v>469</v>
      </c>
    </row>
    <row r="967" spans="22:22">
      <c r="V967" s="42" t="s">
        <v>469</v>
      </c>
    </row>
    <row r="968" spans="22:22">
      <c r="V968" s="42" t="s">
        <v>469</v>
      </c>
    </row>
    <row r="969" spans="22:22">
      <c r="V969" s="42" t="s">
        <v>469</v>
      </c>
    </row>
    <row r="970" spans="22:22">
      <c r="V970" s="42" t="s">
        <v>469</v>
      </c>
    </row>
    <row r="971" spans="22:22">
      <c r="V971" s="42" t="s">
        <v>469</v>
      </c>
    </row>
    <row r="972" spans="22:22">
      <c r="V972" s="42" t="s">
        <v>469</v>
      </c>
    </row>
    <row r="973" spans="22:22">
      <c r="V973" s="42" t="s">
        <v>469</v>
      </c>
    </row>
    <row r="974" spans="22:22">
      <c r="V974" s="42" t="s">
        <v>469</v>
      </c>
    </row>
    <row r="975" spans="22:22">
      <c r="V975" s="42" t="s">
        <v>469</v>
      </c>
    </row>
    <row r="976" spans="22:22">
      <c r="V976" s="42" t="s">
        <v>469</v>
      </c>
    </row>
    <row r="977" spans="22:22">
      <c r="V977" s="42" t="s">
        <v>469</v>
      </c>
    </row>
    <row r="978" spans="22:22">
      <c r="V978" s="42" t="s">
        <v>469</v>
      </c>
    </row>
    <row r="979" spans="22:22">
      <c r="V979" s="42" t="s">
        <v>469</v>
      </c>
    </row>
    <row r="980" spans="22:22">
      <c r="V980" s="42" t="s">
        <v>469</v>
      </c>
    </row>
    <row r="981" spans="22:22">
      <c r="V981" s="42" t="s">
        <v>469</v>
      </c>
    </row>
    <row r="982" spans="22:22">
      <c r="V982" s="42" t="s">
        <v>469</v>
      </c>
    </row>
    <row r="983" spans="22:22">
      <c r="V983" s="42" t="s">
        <v>469</v>
      </c>
    </row>
    <row r="984" spans="22:22">
      <c r="V984" s="42" t="s">
        <v>469</v>
      </c>
    </row>
    <row r="985" spans="22:22">
      <c r="V985" s="42" t="s">
        <v>469</v>
      </c>
    </row>
    <row r="986" spans="22:22">
      <c r="V986" s="42" t="s">
        <v>469</v>
      </c>
    </row>
    <row r="987" spans="22:22">
      <c r="V987" s="42" t="s">
        <v>469</v>
      </c>
    </row>
    <row r="988" spans="22:22">
      <c r="V988" s="42" t="s">
        <v>469</v>
      </c>
    </row>
    <row r="989" spans="22:22">
      <c r="V989" s="42" t="s">
        <v>469</v>
      </c>
    </row>
    <row r="990" spans="22:22">
      <c r="V990" s="42" t="s">
        <v>469</v>
      </c>
    </row>
    <row r="991" spans="22:22">
      <c r="V991" s="42" t="s">
        <v>469</v>
      </c>
    </row>
    <row r="992" spans="22:22">
      <c r="V992" s="42" t="s">
        <v>469</v>
      </c>
    </row>
    <row r="993" spans="22:22">
      <c r="V993" s="42" t="s">
        <v>469</v>
      </c>
    </row>
    <row r="994" spans="22:22">
      <c r="V994" s="42" t="s">
        <v>469</v>
      </c>
    </row>
    <row r="995" spans="22:22">
      <c r="V995" s="42" t="s">
        <v>469</v>
      </c>
    </row>
    <row r="996" spans="22:22">
      <c r="V996" s="42" t="s">
        <v>469</v>
      </c>
    </row>
    <row r="997" spans="22:22">
      <c r="V997" s="42" t="s">
        <v>469</v>
      </c>
    </row>
    <row r="998" spans="22:22">
      <c r="V998" s="42" t="s">
        <v>469</v>
      </c>
    </row>
    <row r="999" spans="22:22">
      <c r="V999" s="42" t="s">
        <v>469</v>
      </c>
    </row>
    <row r="1000" spans="22:22">
      <c r="V1000" s="42" t="s">
        <v>469</v>
      </c>
    </row>
    <row r="1001" spans="22:22">
      <c r="V1001" s="42" t="s">
        <v>469</v>
      </c>
    </row>
    <row r="1002" spans="22:22">
      <c r="V1002" s="42" t="s">
        <v>469</v>
      </c>
    </row>
    <row r="1003" spans="22:22">
      <c r="V1003" s="42" t="s">
        <v>469</v>
      </c>
    </row>
    <row r="1004" spans="22:22">
      <c r="V1004" s="42" t="s">
        <v>469</v>
      </c>
    </row>
    <row r="1005" spans="22:22">
      <c r="V1005" s="42" t="s">
        <v>469</v>
      </c>
    </row>
    <row r="1006" spans="22:22">
      <c r="V1006" s="42" t="s">
        <v>469</v>
      </c>
    </row>
    <row r="1007" spans="22:22">
      <c r="V1007" s="42" t="s">
        <v>469</v>
      </c>
    </row>
    <row r="1008" spans="22:22">
      <c r="V1008" s="42" t="s">
        <v>469</v>
      </c>
    </row>
    <row r="1009" spans="22:22">
      <c r="V1009" s="42" t="s">
        <v>469</v>
      </c>
    </row>
    <row r="1010" spans="22:22">
      <c r="V1010" s="42" t="s">
        <v>469</v>
      </c>
    </row>
    <row r="1011" spans="22:22">
      <c r="V1011" s="42" t="s">
        <v>469</v>
      </c>
    </row>
    <row r="1012" spans="22:22">
      <c r="V1012" s="42" t="s">
        <v>469</v>
      </c>
    </row>
    <row r="1013" spans="22:22">
      <c r="V1013" s="42" t="s">
        <v>469</v>
      </c>
    </row>
    <row r="1014" spans="22:22">
      <c r="V1014" s="42" t="s">
        <v>469</v>
      </c>
    </row>
    <row r="1015" spans="22:22">
      <c r="V1015" s="42" t="s">
        <v>469</v>
      </c>
    </row>
    <row r="1016" spans="22:22">
      <c r="V1016" s="42" t="s">
        <v>469</v>
      </c>
    </row>
    <row r="1017" spans="22:22">
      <c r="V1017" s="42" t="s">
        <v>469</v>
      </c>
    </row>
    <row r="1018" spans="22:22">
      <c r="V1018" s="42" t="s">
        <v>469</v>
      </c>
    </row>
    <row r="1019" spans="22:22">
      <c r="V1019" s="42" t="s">
        <v>469</v>
      </c>
    </row>
    <row r="1020" spans="22:22">
      <c r="V1020" s="42" t="s">
        <v>469</v>
      </c>
    </row>
    <row r="1021" spans="22:22">
      <c r="V1021" s="42" t="s">
        <v>469</v>
      </c>
    </row>
    <row r="1022" spans="22:22">
      <c r="V1022" s="42" t="s">
        <v>469</v>
      </c>
    </row>
    <row r="1023" spans="22:22">
      <c r="V1023" s="42" t="s">
        <v>469</v>
      </c>
    </row>
    <row r="1024" spans="22:22">
      <c r="V1024" s="42" t="s">
        <v>469</v>
      </c>
    </row>
    <row r="1025" spans="22:22">
      <c r="V1025" s="42" t="s">
        <v>469</v>
      </c>
    </row>
    <row r="1026" spans="22:22">
      <c r="V1026" s="42" t="s">
        <v>469</v>
      </c>
    </row>
    <row r="1027" spans="22:22">
      <c r="V1027" s="42" t="s">
        <v>469</v>
      </c>
    </row>
    <row r="1028" spans="22:22">
      <c r="V1028" s="42" t="s">
        <v>469</v>
      </c>
    </row>
    <row r="1029" spans="22:22">
      <c r="V1029" s="42" t="s">
        <v>469</v>
      </c>
    </row>
    <row r="1030" spans="22:22">
      <c r="V1030" s="42" t="s">
        <v>469</v>
      </c>
    </row>
    <row r="1031" spans="22:22">
      <c r="V1031" s="42" t="s">
        <v>469</v>
      </c>
    </row>
    <row r="1032" spans="22:22">
      <c r="V1032" s="42" t="s">
        <v>469</v>
      </c>
    </row>
    <row r="1033" spans="22:22">
      <c r="V1033" s="42" t="s">
        <v>469</v>
      </c>
    </row>
    <row r="1034" spans="22:22">
      <c r="V1034" s="42" t="s">
        <v>469</v>
      </c>
    </row>
    <row r="1035" spans="22:22">
      <c r="V1035" s="42" t="s">
        <v>469</v>
      </c>
    </row>
    <row r="1036" spans="22:22">
      <c r="V1036" s="42" t="s">
        <v>469</v>
      </c>
    </row>
    <row r="1037" spans="22:22">
      <c r="V1037" s="42" t="s">
        <v>469</v>
      </c>
    </row>
    <row r="1038" spans="22:22">
      <c r="V1038" s="42" t="s">
        <v>469</v>
      </c>
    </row>
    <row r="1039" spans="22:22">
      <c r="V1039" s="42" t="s">
        <v>469</v>
      </c>
    </row>
    <row r="1040" spans="22:22">
      <c r="V1040" s="42" t="s">
        <v>469</v>
      </c>
    </row>
    <row r="1041" spans="22:22">
      <c r="V1041" s="42" t="s">
        <v>469</v>
      </c>
    </row>
    <row r="1042" spans="22:22">
      <c r="V1042" s="42" t="s">
        <v>469</v>
      </c>
    </row>
    <row r="1043" spans="22:22">
      <c r="V1043" s="42" t="s">
        <v>469</v>
      </c>
    </row>
    <row r="1044" spans="22:22">
      <c r="V1044" s="42" t="s">
        <v>469</v>
      </c>
    </row>
    <row r="1045" spans="22:22">
      <c r="V1045" s="42" t="s">
        <v>469</v>
      </c>
    </row>
    <row r="1046" spans="22:22">
      <c r="V1046" s="42" t="s">
        <v>469</v>
      </c>
    </row>
    <row r="1047" spans="22:22">
      <c r="V1047" s="42" t="s">
        <v>469</v>
      </c>
    </row>
    <row r="1048" spans="22:22">
      <c r="V1048" s="42" t="s">
        <v>469</v>
      </c>
    </row>
    <row r="1049" spans="22:22">
      <c r="V1049" s="42" t="s">
        <v>469</v>
      </c>
    </row>
    <row r="1050" spans="22:22">
      <c r="V1050" s="42" t="s">
        <v>469</v>
      </c>
    </row>
    <row r="1051" spans="22:22">
      <c r="V1051" s="42" t="s">
        <v>469</v>
      </c>
    </row>
    <row r="1052" spans="22:22">
      <c r="V1052" s="42" t="s">
        <v>469</v>
      </c>
    </row>
    <row r="1053" spans="22:22">
      <c r="V1053" s="42" t="s">
        <v>469</v>
      </c>
    </row>
    <row r="1054" spans="22:22">
      <c r="V1054" s="42" t="s">
        <v>469</v>
      </c>
    </row>
    <row r="1055" spans="22:22">
      <c r="V1055" s="42" t="s">
        <v>469</v>
      </c>
    </row>
    <row r="1056" spans="22:22">
      <c r="V1056" s="42" t="s">
        <v>469</v>
      </c>
    </row>
    <row r="1057" spans="22:22">
      <c r="V1057" s="42" t="s">
        <v>469</v>
      </c>
    </row>
    <row r="1058" spans="22:22">
      <c r="V1058" s="42" t="s">
        <v>469</v>
      </c>
    </row>
    <row r="1059" spans="22:22">
      <c r="V1059" s="42" t="s">
        <v>469</v>
      </c>
    </row>
    <row r="1060" spans="22:22">
      <c r="V1060" s="42" t="s">
        <v>469</v>
      </c>
    </row>
    <row r="1061" spans="22:22">
      <c r="V1061" s="42" t="s">
        <v>469</v>
      </c>
    </row>
    <row r="1062" spans="22:22">
      <c r="V1062" s="42" t="s">
        <v>469</v>
      </c>
    </row>
    <row r="1063" spans="22:22">
      <c r="V1063" s="42" t="s">
        <v>469</v>
      </c>
    </row>
    <row r="1064" spans="22:22">
      <c r="V1064" s="42" t="s">
        <v>469</v>
      </c>
    </row>
    <row r="1065" spans="22:22">
      <c r="V1065" s="42" t="s">
        <v>469</v>
      </c>
    </row>
    <row r="1066" spans="22:22">
      <c r="V1066" s="42" t="s">
        <v>469</v>
      </c>
    </row>
    <row r="1067" spans="22:22">
      <c r="V1067" s="42" t="s">
        <v>469</v>
      </c>
    </row>
    <row r="1068" spans="22:22">
      <c r="V1068" s="42" t="s">
        <v>469</v>
      </c>
    </row>
    <row r="1069" spans="22:22">
      <c r="V1069" s="42" t="s">
        <v>469</v>
      </c>
    </row>
    <row r="1070" spans="22:22">
      <c r="V1070" s="42" t="s">
        <v>469</v>
      </c>
    </row>
    <row r="1071" spans="22:22">
      <c r="V1071" s="42" t="s">
        <v>469</v>
      </c>
    </row>
    <row r="1072" spans="22:22">
      <c r="V1072" s="42" t="s">
        <v>469</v>
      </c>
    </row>
    <row r="1073" spans="22:22">
      <c r="V1073" s="42" t="s">
        <v>469</v>
      </c>
    </row>
    <row r="1074" spans="22:22">
      <c r="V1074" s="42" t="s">
        <v>469</v>
      </c>
    </row>
    <row r="1075" spans="22:22">
      <c r="V1075" s="42" t="s">
        <v>469</v>
      </c>
    </row>
    <row r="1076" spans="22:22">
      <c r="V1076" s="42" t="s">
        <v>469</v>
      </c>
    </row>
    <row r="1077" spans="22:22">
      <c r="V1077" s="42" t="s">
        <v>469</v>
      </c>
    </row>
    <row r="1078" spans="22:22">
      <c r="V1078" s="42" t="s">
        <v>469</v>
      </c>
    </row>
    <row r="1079" spans="22:22">
      <c r="V1079" s="42" t="s">
        <v>469</v>
      </c>
    </row>
    <row r="1080" spans="22:22">
      <c r="V1080" s="42" t="s">
        <v>469</v>
      </c>
    </row>
    <row r="1081" spans="22:22">
      <c r="V1081" s="42" t="s">
        <v>469</v>
      </c>
    </row>
    <row r="1082" spans="22:22">
      <c r="V1082" s="42" t="s">
        <v>469</v>
      </c>
    </row>
    <row r="1083" spans="22:22">
      <c r="V1083" s="42" t="s">
        <v>469</v>
      </c>
    </row>
    <row r="1084" spans="22:22">
      <c r="V1084" s="42" t="s">
        <v>469</v>
      </c>
    </row>
    <row r="1085" spans="22:22">
      <c r="V1085" s="42" t="s">
        <v>469</v>
      </c>
    </row>
    <row r="1086" spans="22:22">
      <c r="V1086" s="42" t="s">
        <v>469</v>
      </c>
    </row>
    <row r="1087" spans="22:22">
      <c r="V1087" s="42" t="s">
        <v>469</v>
      </c>
    </row>
    <row r="1088" spans="22:22">
      <c r="V1088" s="42" t="s">
        <v>469</v>
      </c>
    </row>
    <row r="1089" spans="22:22">
      <c r="V1089" s="42" t="s">
        <v>469</v>
      </c>
    </row>
    <row r="1090" spans="22:22">
      <c r="V1090" s="42" t="s">
        <v>469</v>
      </c>
    </row>
    <row r="1091" spans="22:22">
      <c r="V1091" s="42" t="s">
        <v>469</v>
      </c>
    </row>
    <row r="1092" spans="22:22">
      <c r="V1092" s="42" t="s">
        <v>469</v>
      </c>
    </row>
    <row r="1093" spans="22:22">
      <c r="V1093" s="42" t="s">
        <v>469</v>
      </c>
    </row>
    <row r="1094" spans="22:22">
      <c r="V1094" s="42" t="s">
        <v>469</v>
      </c>
    </row>
    <row r="1095" spans="22:22">
      <c r="V1095" s="42" t="s">
        <v>469</v>
      </c>
    </row>
    <row r="1096" spans="22:22">
      <c r="V1096" s="42" t="s">
        <v>469</v>
      </c>
    </row>
    <row r="1097" spans="22:22">
      <c r="V1097" s="42" t="s">
        <v>469</v>
      </c>
    </row>
    <row r="1098" spans="22:22">
      <c r="V1098" s="42" t="s">
        <v>469</v>
      </c>
    </row>
    <row r="1099" spans="22:22">
      <c r="V1099" s="42" t="s">
        <v>469</v>
      </c>
    </row>
    <row r="1100" spans="22:22">
      <c r="V1100" s="42" t="s">
        <v>469</v>
      </c>
    </row>
    <row r="1101" spans="22:22">
      <c r="V1101" s="42" t="s">
        <v>469</v>
      </c>
    </row>
    <row r="1102" spans="22:22">
      <c r="V1102" s="42" t="s">
        <v>469</v>
      </c>
    </row>
    <row r="1103" spans="22:22">
      <c r="V1103" s="42" t="s">
        <v>469</v>
      </c>
    </row>
    <row r="1104" spans="22:22">
      <c r="V1104" s="42" t="s">
        <v>469</v>
      </c>
    </row>
    <row r="1105" spans="22:22">
      <c r="V1105" s="42" t="s">
        <v>469</v>
      </c>
    </row>
    <row r="1106" spans="22:22">
      <c r="V1106" s="42" t="s">
        <v>469</v>
      </c>
    </row>
    <row r="1107" spans="22:22">
      <c r="V1107" s="42" t="s">
        <v>469</v>
      </c>
    </row>
    <row r="1108" spans="22:22">
      <c r="V1108" s="42" t="s">
        <v>469</v>
      </c>
    </row>
    <row r="1109" spans="22:22">
      <c r="V1109" s="42" t="s">
        <v>469</v>
      </c>
    </row>
    <row r="1110" spans="22:22">
      <c r="V1110" s="42" t="s">
        <v>469</v>
      </c>
    </row>
    <row r="1111" spans="22:22">
      <c r="V1111" s="42" t="s">
        <v>469</v>
      </c>
    </row>
    <row r="1112" spans="22:22">
      <c r="V1112" s="42" t="s">
        <v>469</v>
      </c>
    </row>
    <row r="1113" spans="22:22">
      <c r="V1113" s="42" t="s">
        <v>469</v>
      </c>
    </row>
    <row r="1114" spans="22:22">
      <c r="V1114" s="42" t="s">
        <v>469</v>
      </c>
    </row>
    <row r="1115" spans="22:22">
      <c r="V1115" s="42" t="s">
        <v>469</v>
      </c>
    </row>
    <row r="1116" spans="22:22">
      <c r="V1116" s="42" t="s">
        <v>469</v>
      </c>
    </row>
    <row r="1117" spans="22:22">
      <c r="V1117" s="42" t="s">
        <v>469</v>
      </c>
    </row>
    <row r="1118" spans="22:22">
      <c r="V1118" s="42" t="s">
        <v>469</v>
      </c>
    </row>
    <row r="1119" spans="22:22">
      <c r="V1119" s="42" t="s">
        <v>469</v>
      </c>
    </row>
    <row r="1120" spans="22:22">
      <c r="V1120" s="42" t="s">
        <v>469</v>
      </c>
    </row>
    <row r="1121" spans="22:22">
      <c r="V1121" s="42" t="s">
        <v>469</v>
      </c>
    </row>
    <row r="1122" spans="22:22">
      <c r="V1122" s="42" t="s">
        <v>469</v>
      </c>
    </row>
    <row r="1123" spans="22:22">
      <c r="V1123" s="42" t="s">
        <v>469</v>
      </c>
    </row>
    <row r="1124" spans="22:22">
      <c r="V1124" s="42" t="s">
        <v>469</v>
      </c>
    </row>
    <row r="1125" spans="22:22">
      <c r="V1125" s="42" t="s">
        <v>469</v>
      </c>
    </row>
    <row r="1126" spans="22:22">
      <c r="V1126" s="42" t="s">
        <v>469</v>
      </c>
    </row>
    <row r="1127" spans="22:22">
      <c r="V1127" s="42" t="s">
        <v>469</v>
      </c>
    </row>
    <row r="1128" spans="22:22">
      <c r="V1128" s="42" t="s">
        <v>469</v>
      </c>
    </row>
    <row r="1129" spans="22:22">
      <c r="V1129" s="42" t="s">
        <v>469</v>
      </c>
    </row>
    <row r="1130" spans="22:22">
      <c r="V1130" s="42" t="s">
        <v>469</v>
      </c>
    </row>
    <row r="1131" spans="22:22">
      <c r="V1131" s="42" t="s">
        <v>469</v>
      </c>
    </row>
    <row r="1132" spans="22:22">
      <c r="V1132" s="42" t="s">
        <v>469</v>
      </c>
    </row>
    <row r="1133" spans="22:22">
      <c r="V1133" s="42" t="s">
        <v>469</v>
      </c>
    </row>
    <row r="1134" spans="22:22">
      <c r="V1134" s="42" t="s">
        <v>469</v>
      </c>
    </row>
    <row r="1135" spans="22:22">
      <c r="V1135" s="42" t="s">
        <v>469</v>
      </c>
    </row>
    <row r="1136" spans="22:22">
      <c r="V1136" s="42" t="s">
        <v>469</v>
      </c>
    </row>
    <row r="1137" spans="22:22">
      <c r="V1137" s="42" t="s">
        <v>469</v>
      </c>
    </row>
    <row r="1138" spans="22:22">
      <c r="V1138" s="42" t="s">
        <v>469</v>
      </c>
    </row>
    <row r="1139" spans="22:22">
      <c r="V1139" s="42" t="s">
        <v>469</v>
      </c>
    </row>
    <row r="1140" spans="22:22">
      <c r="V1140" s="42" t="s">
        <v>469</v>
      </c>
    </row>
    <row r="1141" spans="22:22">
      <c r="V1141" s="42" t="s">
        <v>469</v>
      </c>
    </row>
    <row r="1142" spans="22:22">
      <c r="V1142" s="42" t="s">
        <v>469</v>
      </c>
    </row>
    <row r="1143" spans="22:22">
      <c r="V1143" s="42" t="s">
        <v>469</v>
      </c>
    </row>
    <row r="1144" spans="22:22">
      <c r="V1144" s="42" t="s">
        <v>469</v>
      </c>
    </row>
    <row r="1145" spans="22:22">
      <c r="V1145" s="42" t="s">
        <v>469</v>
      </c>
    </row>
    <row r="1146" spans="22:22">
      <c r="V1146" s="42" t="s">
        <v>469</v>
      </c>
    </row>
    <row r="1147" spans="22:22">
      <c r="V1147" s="42" t="s">
        <v>469</v>
      </c>
    </row>
    <row r="1148" spans="22:22">
      <c r="V1148" s="42" t="s">
        <v>469</v>
      </c>
    </row>
    <row r="1149" spans="22:22">
      <c r="V1149" s="42" t="s">
        <v>469</v>
      </c>
    </row>
    <row r="1150" spans="22:22">
      <c r="V1150" s="42" t="s">
        <v>469</v>
      </c>
    </row>
    <row r="1151" spans="22:22">
      <c r="V1151" s="42" t="s">
        <v>469</v>
      </c>
    </row>
    <row r="1152" spans="22:22">
      <c r="V1152" s="42" t="s">
        <v>469</v>
      </c>
    </row>
    <row r="1153" spans="22:22">
      <c r="V1153" s="42" t="s">
        <v>469</v>
      </c>
    </row>
    <row r="1154" spans="22:22">
      <c r="V1154" s="42" t="s">
        <v>469</v>
      </c>
    </row>
    <row r="1155" spans="22:22">
      <c r="V1155" s="42" t="s">
        <v>469</v>
      </c>
    </row>
    <row r="1156" spans="22:22">
      <c r="V1156" s="42" t="s">
        <v>469</v>
      </c>
    </row>
    <row r="1157" spans="22:22">
      <c r="V1157" s="42" t="s">
        <v>469</v>
      </c>
    </row>
    <row r="1158" spans="22:22">
      <c r="V1158" s="42" t="s">
        <v>469</v>
      </c>
    </row>
    <row r="1159" spans="22:22">
      <c r="V1159" s="42" t="s">
        <v>469</v>
      </c>
    </row>
    <row r="1160" spans="22:22">
      <c r="V1160" s="42" t="s">
        <v>469</v>
      </c>
    </row>
    <row r="1161" spans="22:22">
      <c r="V1161" s="42" t="s">
        <v>469</v>
      </c>
    </row>
    <row r="1162" spans="22:22">
      <c r="V1162" s="42" t="s">
        <v>469</v>
      </c>
    </row>
    <row r="1163" spans="22:22">
      <c r="V1163" s="42" t="s">
        <v>469</v>
      </c>
    </row>
    <row r="1164" spans="22:22">
      <c r="V1164" s="42" t="s">
        <v>469</v>
      </c>
    </row>
    <row r="1165" spans="22:22">
      <c r="V1165" s="42" t="s">
        <v>469</v>
      </c>
    </row>
    <row r="1166" spans="22:22">
      <c r="V1166" s="42" t="s">
        <v>469</v>
      </c>
    </row>
    <row r="1167" spans="22:22">
      <c r="V1167" s="42" t="s">
        <v>469</v>
      </c>
    </row>
    <row r="1168" spans="22:22">
      <c r="V1168" s="42" t="s">
        <v>469</v>
      </c>
    </row>
    <row r="1169" spans="22:22">
      <c r="V1169" s="42" t="s">
        <v>469</v>
      </c>
    </row>
    <row r="1170" spans="22:22">
      <c r="V1170" s="42" t="s">
        <v>469</v>
      </c>
    </row>
    <row r="1171" spans="22:22">
      <c r="V1171" s="42" t="s">
        <v>469</v>
      </c>
    </row>
    <row r="1172" spans="22:22">
      <c r="V1172" s="42" t="s">
        <v>469</v>
      </c>
    </row>
    <row r="1173" spans="22:22">
      <c r="V1173" s="42" t="s">
        <v>469</v>
      </c>
    </row>
    <row r="1174" spans="22:22">
      <c r="V1174" s="42" t="s">
        <v>469</v>
      </c>
    </row>
    <row r="1175" spans="22:22">
      <c r="V1175" s="42" t="s">
        <v>469</v>
      </c>
    </row>
    <row r="1176" spans="22:22">
      <c r="V1176" s="42" t="s">
        <v>469</v>
      </c>
    </row>
    <row r="1177" spans="22:22">
      <c r="V1177" s="42" t="s">
        <v>469</v>
      </c>
    </row>
    <row r="1178" spans="22:22">
      <c r="V1178" s="42" t="s">
        <v>469</v>
      </c>
    </row>
    <row r="1179" spans="22:22">
      <c r="V1179" s="42" t="s">
        <v>469</v>
      </c>
    </row>
    <row r="1180" spans="22:22">
      <c r="V1180" s="42" t="s">
        <v>469</v>
      </c>
    </row>
    <row r="1181" spans="22:22">
      <c r="V1181" s="42" t="s">
        <v>469</v>
      </c>
    </row>
    <row r="1182" spans="22:22">
      <c r="V1182" s="42" t="s">
        <v>469</v>
      </c>
    </row>
    <row r="1183" spans="22:22">
      <c r="V1183" s="42" t="s">
        <v>469</v>
      </c>
    </row>
    <row r="1184" spans="22:22">
      <c r="V1184" s="42" t="s">
        <v>469</v>
      </c>
    </row>
    <row r="1185" spans="22:22">
      <c r="V1185" s="42" t="s">
        <v>469</v>
      </c>
    </row>
    <row r="1186" spans="22:22">
      <c r="V1186" s="42" t="s">
        <v>469</v>
      </c>
    </row>
    <row r="1187" spans="22:22">
      <c r="V1187" s="42" t="s">
        <v>469</v>
      </c>
    </row>
    <row r="1188" spans="22:22">
      <c r="V1188" s="42" t="s">
        <v>469</v>
      </c>
    </row>
    <row r="1189" spans="22:22">
      <c r="V1189" s="42" t="s">
        <v>469</v>
      </c>
    </row>
    <row r="1190" spans="22:22">
      <c r="V1190" s="42" t="s">
        <v>469</v>
      </c>
    </row>
    <row r="1191" spans="22:22">
      <c r="V1191" s="42" t="s">
        <v>469</v>
      </c>
    </row>
    <row r="1192" spans="22:22">
      <c r="V1192" s="42" t="s">
        <v>469</v>
      </c>
    </row>
    <row r="1193" spans="22:22">
      <c r="V1193" s="42" t="s">
        <v>469</v>
      </c>
    </row>
    <row r="1194" spans="22:22">
      <c r="V1194" s="42" t="s">
        <v>469</v>
      </c>
    </row>
    <row r="1195" spans="22:22">
      <c r="V1195" s="42" t="s">
        <v>469</v>
      </c>
    </row>
    <row r="1196" spans="22:22">
      <c r="V1196" s="42" t="s">
        <v>469</v>
      </c>
    </row>
    <row r="1197" spans="22:22">
      <c r="V1197" s="42" t="s">
        <v>469</v>
      </c>
    </row>
    <row r="1198" spans="22:22">
      <c r="V1198" s="42" t="s">
        <v>469</v>
      </c>
    </row>
    <row r="1199" spans="22:22">
      <c r="V1199" s="42" t="s">
        <v>469</v>
      </c>
    </row>
    <row r="1200" spans="22:22">
      <c r="V1200" s="42" t="s">
        <v>469</v>
      </c>
    </row>
    <row r="1201" spans="22:22">
      <c r="V1201" s="42" t="s">
        <v>469</v>
      </c>
    </row>
    <row r="1202" spans="22:22">
      <c r="V1202" s="42" t="s">
        <v>469</v>
      </c>
    </row>
    <row r="1203" spans="22:22">
      <c r="V1203" s="42" t="s">
        <v>469</v>
      </c>
    </row>
    <row r="1204" spans="22:22">
      <c r="V1204" s="42" t="s">
        <v>469</v>
      </c>
    </row>
    <row r="1205" spans="22:22">
      <c r="V1205" s="42" t="s">
        <v>469</v>
      </c>
    </row>
    <row r="1206" spans="22:22">
      <c r="V1206" s="42" t="s">
        <v>469</v>
      </c>
    </row>
    <row r="1207" spans="22:22">
      <c r="V1207" s="42" t="s">
        <v>469</v>
      </c>
    </row>
    <row r="1208" spans="22:22">
      <c r="V1208" s="42" t="s">
        <v>469</v>
      </c>
    </row>
    <row r="1209" spans="22:22">
      <c r="V1209" s="42" t="s">
        <v>469</v>
      </c>
    </row>
    <row r="1210" spans="22:22">
      <c r="V1210" s="42" t="s">
        <v>469</v>
      </c>
    </row>
    <row r="1211" spans="22:22">
      <c r="V1211" s="42" t="s">
        <v>469</v>
      </c>
    </row>
    <row r="1212" spans="22:22">
      <c r="V1212" s="42" t="s">
        <v>469</v>
      </c>
    </row>
    <row r="1213" spans="22:22">
      <c r="V1213" s="42" t="s">
        <v>469</v>
      </c>
    </row>
    <row r="1214" spans="22:22">
      <c r="V1214" s="42" t="s">
        <v>469</v>
      </c>
    </row>
    <row r="1215" spans="22:22">
      <c r="V1215" s="42" t="s">
        <v>469</v>
      </c>
    </row>
    <row r="1216" spans="22:22">
      <c r="V1216" s="42" t="s">
        <v>469</v>
      </c>
    </row>
    <row r="1217" spans="22:22">
      <c r="V1217" s="42" t="s">
        <v>469</v>
      </c>
    </row>
    <row r="1218" spans="22:22">
      <c r="V1218" s="42" t="s">
        <v>469</v>
      </c>
    </row>
    <row r="1219" spans="22:22">
      <c r="V1219" s="42" t="s">
        <v>469</v>
      </c>
    </row>
    <row r="1220" spans="22:22">
      <c r="V1220" s="42" t="s">
        <v>469</v>
      </c>
    </row>
    <row r="1221" spans="22:22">
      <c r="V1221" s="42" t="s">
        <v>469</v>
      </c>
    </row>
    <row r="1222" spans="22:22">
      <c r="V1222" s="42" t="s">
        <v>469</v>
      </c>
    </row>
    <row r="1223" spans="22:22">
      <c r="V1223" s="42" t="s">
        <v>469</v>
      </c>
    </row>
    <row r="1224" spans="22:22">
      <c r="V1224" s="42" t="s">
        <v>469</v>
      </c>
    </row>
    <row r="1225" spans="22:22">
      <c r="V1225" s="42" t="s">
        <v>469</v>
      </c>
    </row>
    <row r="1226" spans="22:22">
      <c r="V1226" s="42" t="s">
        <v>469</v>
      </c>
    </row>
    <row r="1227" spans="22:22">
      <c r="V1227" s="42" t="s">
        <v>469</v>
      </c>
    </row>
    <row r="1228" spans="22:22">
      <c r="V1228" s="42" t="s">
        <v>469</v>
      </c>
    </row>
    <row r="1229" spans="22:22">
      <c r="V1229" s="42" t="s">
        <v>469</v>
      </c>
    </row>
    <row r="1230" spans="22:22">
      <c r="V1230" s="42" t="s">
        <v>469</v>
      </c>
    </row>
    <row r="1231" spans="22:22">
      <c r="V1231" s="42" t="s">
        <v>469</v>
      </c>
    </row>
    <row r="1232" spans="22:22">
      <c r="V1232" s="42" t="s">
        <v>469</v>
      </c>
    </row>
    <row r="1233" spans="22:22">
      <c r="V1233" s="42" t="s">
        <v>469</v>
      </c>
    </row>
    <row r="1234" spans="22:22">
      <c r="V1234" s="42" t="s">
        <v>469</v>
      </c>
    </row>
    <row r="1235" spans="22:22">
      <c r="V1235" s="42" t="s">
        <v>469</v>
      </c>
    </row>
    <row r="1236" spans="22:22">
      <c r="V1236" s="42" t="s">
        <v>469</v>
      </c>
    </row>
    <row r="1237" spans="22:22">
      <c r="V1237" s="42" t="s">
        <v>469</v>
      </c>
    </row>
    <row r="1238" spans="22:22">
      <c r="V1238" s="42" t="s">
        <v>469</v>
      </c>
    </row>
    <row r="1239" spans="22:22">
      <c r="V1239" s="42" t="s">
        <v>469</v>
      </c>
    </row>
    <row r="1240" spans="22:22">
      <c r="V1240" s="42" t="s">
        <v>469</v>
      </c>
    </row>
    <row r="1241" spans="22:22">
      <c r="V1241" s="42" t="s">
        <v>469</v>
      </c>
    </row>
    <row r="1242" spans="22:22">
      <c r="V1242" s="42" t="s">
        <v>469</v>
      </c>
    </row>
    <row r="1243" spans="22:22">
      <c r="V1243" s="42" t="s">
        <v>469</v>
      </c>
    </row>
    <row r="1244" spans="22:22">
      <c r="V1244" s="42" t="s">
        <v>469</v>
      </c>
    </row>
    <row r="1245" spans="22:22">
      <c r="V1245" s="42" t="s">
        <v>469</v>
      </c>
    </row>
    <row r="1246" spans="22:22">
      <c r="V1246" s="42" t="s">
        <v>469</v>
      </c>
    </row>
    <row r="1247" spans="22:22">
      <c r="V1247" s="42" t="s">
        <v>469</v>
      </c>
    </row>
    <row r="1248" spans="22:22">
      <c r="V1248" s="42" t="s">
        <v>469</v>
      </c>
    </row>
    <row r="1249" spans="22:22">
      <c r="V1249" s="42" t="s">
        <v>469</v>
      </c>
    </row>
    <row r="1250" spans="22:22">
      <c r="V1250" s="42" t="s">
        <v>469</v>
      </c>
    </row>
    <row r="1251" spans="22:22">
      <c r="V1251" s="42" t="s">
        <v>469</v>
      </c>
    </row>
    <row r="1252" spans="22:22">
      <c r="V1252" s="42" t="s">
        <v>469</v>
      </c>
    </row>
    <row r="1253" spans="22:22">
      <c r="V1253" s="42" t="s">
        <v>469</v>
      </c>
    </row>
    <row r="1254" spans="22:22">
      <c r="V1254" s="42" t="s">
        <v>469</v>
      </c>
    </row>
    <row r="1255" spans="22:22">
      <c r="V1255" s="42" t="s">
        <v>469</v>
      </c>
    </row>
    <row r="1256" spans="22:22">
      <c r="V1256" s="42" t="s">
        <v>469</v>
      </c>
    </row>
    <row r="1257" spans="22:22">
      <c r="V1257" s="42" t="s">
        <v>469</v>
      </c>
    </row>
    <row r="1258" spans="22:22">
      <c r="V1258" s="42" t="s">
        <v>469</v>
      </c>
    </row>
    <row r="1259" spans="22:22">
      <c r="V1259" s="42" t="s">
        <v>469</v>
      </c>
    </row>
    <row r="1260" spans="22:22">
      <c r="V1260" s="42" t="s">
        <v>469</v>
      </c>
    </row>
    <row r="1261" spans="22:22">
      <c r="V1261" s="42" t="s">
        <v>469</v>
      </c>
    </row>
    <row r="1262" spans="22:22">
      <c r="V1262" s="42" t="s">
        <v>469</v>
      </c>
    </row>
    <row r="1263" spans="22:22">
      <c r="V1263" s="42" t="s">
        <v>469</v>
      </c>
    </row>
    <row r="1264" spans="22:22">
      <c r="V1264" s="42" t="s">
        <v>469</v>
      </c>
    </row>
    <row r="1265" spans="22:22">
      <c r="V1265" s="42" t="s">
        <v>469</v>
      </c>
    </row>
    <row r="1266" spans="22:22">
      <c r="V1266" s="42" t="s">
        <v>469</v>
      </c>
    </row>
    <row r="1267" spans="22:22">
      <c r="V1267" s="42" t="s">
        <v>469</v>
      </c>
    </row>
    <row r="1268" spans="22:22">
      <c r="V1268" s="42" t="s">
        <v>469</v>
      </c>
    </row>
    <row r="1269" spans="22:22">
      <c r="V1269" s="42" t="s">
        <v>469</v>
      </c>
    </row>
    <row r="1270" spans="22:22">
      <c r="V1270" s="42" t="s">
        <v>469</v>
      </c>
    </row>
    <row r="1271" spans="22:22">
      <c r="V1271" s="42" t="s">
        <v>469</v>
      </c>
    </row>
    <row r="1272" spans="22:22">
      <c r="V1272" s="42" t="s">
        <v>469</v>
      </c>
    </row>
    <row r="1273" spans="22:22">
      <c r="V1273" s="42" t="s">
        <v>469</v>
      </c>
    </row>
    <row r="1274" spans="22:22">
      <c r="V1274" s="42" t="s">
        <v>469</v>
      </c>
    </row>
    <row r="1275" spans="22:22">
      <c r="V1275" s="42" t="s">
        <v>469</v>
      </c>
    </row>
    <row r="1276" spans="22:22">
      <c r="V1276" s="42" t="s">
        <v>469</v>
      </c>
    </row>
    <row r="1277" spans="22:22">
      <c r="V1277" s="42" t="s">
        <v>469</v>
      </c>
    </row>
    <row r="1278" spans="22:22">
      <c r="V1278" s="42" t="s">
        <v>469</v>
      </c>
    </row>
    <row r="1279" spans="22:22">
      <c r="V1279" s="42" t="s">
        <v>469</v>
      </c>
    </row>
    <row r="1280" spans="22:22">
      <c r="V1280" s="42" t="s">
        <v>469</v>
      </c>
    </row>
    <row r="1281" spans="22:22">
      <c r="V1281" s="42" t="s">
        <v>469</v>
      </c>
    </row>
    <row r="1282" spans="22:22">
      <c r="V1282" s="42" t="s">
        <v>469</v>
      </c>
    </row>
    <row r="1283" spans="22:22">
      <c r="V1283" s="42" t="s">
        <v>469</v>
      </c>
    </row>
    <row r="1284" spans="22:22">
      <c r="V1284" s="42" t="s">
        <v>469</v>
      </c>
    </row>
    <row r="1285" spans="22:22">
      <c r="V1285" s="42" t="s">
        <v>469</v>
      </c>
    </row>
    <row r="1286" spans="22:22">
      <c r="V1286" s="42" t="s">
        <v>469</v>
      </c>
    </row>
    <row r="1287" spans="22:22">
      <c r="V1287" s="42" t="s">
        <v>469</v>
      </c>
    </row>
    <row r="1288" spans="22:22">
      <c r="V1288" s="42" t="s">
        <v>469</v>
      </c>
    </row>
    <row r="1289" spans="22:22">
      <c r="V1289" s="42" t="s">
        <v>469</v>
      </c>
    </row>
    <row r="1290" spans="22:22">
      <c r="V1290" s="42" t="s">
        <v>469</v>
      </c>
    </row>
    <row r="1291" spans="22:22">
      <c r="V1291" s="42" t="s">
        <v>469</v>
      </c>
    </row>
    <row r="1292" spans="22:22">
      <c r="V1292" s="42" t="s">
        <v>469</v>
      </c>
    </row>
    <row r="1293" spans="22:22">
      <c r="V1293" s="42" t="s">
        <v>469</v>
      </c>
    </row>
    <row r="1294" spans="22:22">
      <c r="V1294" s="42" t="s">
        <v>469</v>
      </c>
    </row>
    <row r="1295" spans="22:22">
      <c r="V1295" s="42" t="s">
        <v>469</v>
      </c>
    </row>
    <row r="1296" spans="22:22">
      <c r="V1296" s="42" t="s">
        <v>469</v>
      </c>
    </row>
    <row r="1297" spans="22:22">
      <c r="V1297" s="42" t="s">
        <v>469</v>
      </c>
    </row>
    <row r="1298" spans="22:22">
      <c r="V1298" s="42" t="s">
        <v>469</v>
      </c>
    </row>
    <row r="1299" spans="22:22">
      <c r="V1299" s="42" t="s">
        <v>469</v>
      </c>
    </row>
    <row r="1300" spans="22:22">
      <c r="V1300" s="42" t="s">
        <v>469</v>
      </c>
    </row>
    <row r="1301" spans="22:22">
      <c r="V1301" s="42" t="s">
        <v>469</v>
      </c>
    </row>
    <row r="1302" spans="22:22">
      <c r="V1302" s="42" t="s">
        <v>469</v>
      </c>
    </row>
    <row r="1303" spans="22:22">
      <c r="V1303" s="42" t="s">
        <v>469</v>
      </c>
    </row>
    <row r="1304" spans="22:22">
      <c r="V1304" s="42" t="s">
        <v>469</v>
      </c>
    </row>
    <row r="1305" spans="22:22">
      <c r="V1305" s="42" t="s">
        <v>469</v>
      </c>
    </row>
    <row r="1306" spans="22:22">
      <c r="V1306" s="42" t="s">
        <v>469</v>
      </c>
    </row>
    <row r="1307" spans="22:22">
      <c r="V1307" s="42" t="s">
        <v>469</v>
      </c>
    </row>
    <row r="1308" spans="22:22">
      <c r="V1308" s="42" t="s">
        <v>469</v>
      </c>
    </row>
    <row r="1309" spans="22:22">
      <c r="V1309" s="42" t="s">
        <v>469</v>
      </c>
    </row>
    <row r="1310" spans="22:22">
      <c r="V1310" s="42" t="s">
        <v>469</v>
      </c>
    </row>
    <row r="1311" spans="22:22">
      <c r="V1311" s="42" t="s">
        <v>469</v>
      </c>
    </row>
    <row r="1312" spans="22:22">
      <c r="V1312" s="42" t="s">
        <v>469</v>
      </c>
    </row>
    <row r="1313" spans="22:22">
      <c r="V1313" s="42" t="s">
        <v>469</v>
      </c>
    </row>
    <row r="1314" spans="22:22">
      <c r="V1314" s="42" t="s">
        <v>469</v>
      </c>
    </row>
    <row r="1315" spans="22:22">
      <c r="V1315" s="42" t="s">
        <v>469</v>
      </c>
    </row>
    <row r="1316" spans="22:22">
      <c r="V1316" s="42" t="s">
        <v>469</v>
      </c>
    </row>
    <row r="1317" spans="22:22">
      <c r="V1317" s="42" t="s">
        <v>469</v>
      </c>
    </row>
    <row r="1318" spans="22:22">
      <c r="V1318" s="42" t="s">
        <v>469</v>
      </c>
    </row>
    <row r="1319" spans="22:22">
      <c r="V1319" s="42" t="s">
        <v>469</v>
      </c>
    </row>
    <row r="1320" spans="22:22">
      <c r="V1320" s="42" t="s">
        <v>469</v>
      </c>
    </row>
    <row r="1321" spans="22:22">
      <c r="V1321" s="42" t="s">
        <v>469</v>
      </c>
    </row>
    <row r="1322" spans="22:22">
      <c r="V1322" s="42" t="s">
        <v>469</v>
      </c>
    </row>
    <row r="1323" spans="22:22">
      <c r="V1323" s="42" t="s">
        <v>469</v>
      </c>
    </row>
    <row r="1324" spans="22:22">
      <c r="V1324" s="42" t="s">
        <v>469</v>
      </c>
    </row>
    <row r="1325" spans="22:22">
      <c r="V1325" s="42" t="s">
        <v>469</v>
      </c>
    </row>
    <row r="1326" spans="22:22">
      <c r="V1326" s="42" t="s">
        <v>469</v>
      </c>
    </row>
    <row r="1327" spans="22:22">
      <c r="V1327" s="42" t="s">
        <v>469</v>
      </c>
    </row>
    <row r="1328" spans="22:22">
      <c r="V1328" s="42" t="s">
        <v>469</v>
      </c>
    </row>
    <row r="1329" spans="22:22">
      <c r="V1329" s="42" t="s">
        <v>469</v>
      </c>
    </row>
    <row r="1330" spans="22:22">
      <c r="V1330" s="42" t="s">
        <v>469</v>
      </c>
    </row>
    <row r="1331" spans="22:22">
      <c r="V1331" s="42" t="s">
        <v>469</v>
      </c>
    </row>
    <row r="1332" spans="22:22">
      <c r="V1332" s="42" t="s">
        <v>469</v>
      </c>
    </row>
    <row r="1333" spans="22:22">
      <c r="V1333" s="42" t="s">
        <v>469</v>
      </c>
    </row>
    <row r="1334" spans="22:22">
      <c r="V1334" s="42" t="s">
        <v>469</v>
      </c>
    </row>
    <row r="1335" spans="22:22">
      <c r="V1335" s="42" t="s">
        <v>469</v>
      </c>
    </row>
    <row r="1336" spans="22:22">
      <c r="V1336" s="42" t="s">
        <v>469</v>
      </c>
    </row>
    <row r="1337" spans="22:22">
      <c r="V1337" s="42" t="s">
        <v>469</v>
      </c>
    </row>
    <row r="1338" spans="22:22">
      <c r="V1338" s="42" t="s">
        <v>469</v>
      </c>
    </row>
    <row r="1339" spans="22:22">
      <c r="V1339" s="42" t="s">
        <v>469</v>
      </c>
    </row>
    <row r="1340" spans="22:22">
      <c r="V1340" s="42" t="s">
        <v>469</v>
      </c>
    </row>
    <row r="1341" spans="22:22">
      <c r="V1341" s="42" t="s">
        <v>469</v>
      </c>
    </row>
    <row r="1342" spans="22:22">
      <c r="V1342" s="42" t="s">
        <v>469</v>
      </c>
    </row>
    <row r="1343" spans="22:22">
      <c r="V1343" s="42" t="s">
        <v>469</v>
      </c>
    </row>
    <row r="1344" spans="22:22">
      <c r="V1344" s="42" t="s">
        <v>469</v>
      </c>
    </row>
    <row r="1345" spans="22:22">
      <c r="V1345" s="42" t="s">
        <v>469</v>
      </c>
    </row>
    <row r="1346" spans="22:22">
      <c r="V1346" s="42" t="s">
        <v>469</v>
      </c>
    </row>
    <row r="1347" spans="22:22">
      <c r="V1347" s="42" t="s">
        <v>469</v>
      </c>
    </row>
    <row r="1348" spans="22:22">
      <c r="V1348" s="42" t="s">
        <v>469</v>
      </c>
    </row>
    <row r="1349" spans="22:22">
      <c r="V1349" s="42" t="s">
        <v>469</v>
      </c>
    </row>
    <row r="1350" spans="22:22">
      <c r="V1350" s="42" t="s">
        <v>469</v>
      </c>
    </row>
    <row r="1351" spans="22:22">
      <c r="V1351" s="42" t="s">
        <v>469</v>
      </c>
    </row>
    <row r="1352" spans="22:22">
      <c r="V1352" s="42" t="s">
        <v>469</v>
      </c>
    </row>
    <row r="1353" spans="22:22">
      <c r="V1353" s="42" t="s">
        <v>469</v>
      </c>
    </row>
    <row r="1354" spans="22:22">
      <c r="V1354" s="42" t="s">
        <v>469</v>
      </c>
    </row>
    <row r="1355" spans="22:22">
      <c r="V1355" s="42" t="s">
        <v>469</v>
      </c>
    </row>
    <row r="1356" spans="22:22">
      <c r="V1356" s="42" t="s">
        <v>469</v>
      </c>
    </row>
    <row r="1357" spans="22:22">
      <c r="V1357" s="42" t="s">
        <v>469</v>
      </c>
    </row>
    <row r="1358" spans="22:22">
      <c r="V1358" s="42" t="s">
        <v>469</v>
      </c>
    </row>
    <row r="1359" spans="22:22">
      <c r="V1359" s="42" t="s">
        <v>469</v>
      </c>
    </row>
    <row r="1360" spans="22:22">
      <c r="V1360" s="42" t="s">
        <v>469</v>
      </c>
    </row>
    <row r="1361" spans="22:22">
      <c r="V1361" s="42" t="s">
        <v>469</v>
      </c>
    </row>
    <row r="1362" spans="22:22">
      <c r="V1362" s="42" t="s">
        <v>469</v>
      </c>
    </row>
    <row r="1363" spans="22:22">
      <c r="V1363" s="42" t="s">
        <v>469</v>
      </c>
    </row>
    <row r="1364" spans="22:22">
      <c r="V1364" s="42" t="s">
        <v>469</v>
      </c>
    </row>
    <row r="1365" spans="22:22">
      <c r="V1365" s="42" t="s">
        <v>469</v>
      </c>
    </row>
    <row r="1366" spans="22:22">
      <c r="V1366" s="42" t="s">
        <v>469</v>
      </c>
    </row>
    <row r="1367" spans="22:22">
      <c r="V1367" s="42" t="s">
        <v>469</v>
      </c>
    </row>
    <row r="1368" spans="22:22">
      <c r="V1368" s="42" t="s">
        <v>469</v>
      </c>
    </row>
    <row r="1369" spans="22:22">
      <c r="V1369" s="42" t="s">
        <v>469</v>
      </c>
    </row>
    <row r="1370" spans="22:22">
      <c r="V1370" s="42" t="s">
        <v>469</v>
      </c>
    </row>
    <row r="1371" spans="22:22">
      <c r="V1371" s="42" t="s">
        <v>469</v>
      </c>
    </row>
    <row r="1372" spans="22:22">
      <c r="V1372" s="42" t="s">
        <v>469</v>
      </c>
    </row>
    <row r="1373" spans="22:22">
      <c r="V1373" s="42" t="s">
        <v>469</v>
      </c>
    </row>
    <row r="1374" spans="22:22">
      <c r="V1374" s="42" t="s">
        <v>469</v>
      </c>
    </row>
    <row r="1375" spans="22:22">
      <c r="V1375" s="42" t="s">
        <v>469</v>
      </c>
    </row>
    <row r="1376" spans="22:22">
      <c r="V1376" s="42" t="s">
        <v>469</v>
      </c>
    </row>
    <row r="1377" spans="22:22">
      <c r="V1377" s="42" t="s">
        <v>469</v>
      </c>
    </row>
    <row r="1378" spans="22:22">
      <c r="V1378" s="42" t="s">
        <v>469</v>
      </c>
    </row>
    <row r="1379" spans="22:22">
      <c r="V1379" s="42" t="s">
        <v>469</v>
      </c>
    </row>
    <row r="1380" spans="22:22">
      <c r="V1380" s="42" t="s">
        <v>469</v>
      </c>
    </row>
    <row r="1381" spans="22:22">
      <c r="V1381" s="42" t="s">
        <v>469</v>
      </c>
    </row>
    <row r="1382" spans="22:22">
      <c r="V1382" s="42" t="s">
        <v>469</v>
      </c>
    </row>
    <row r="1383" spans="22:22">
      <c r="V1383" s="42" t="s">
        <v>469</v>
      </c>
    </row>
    <row r="1384" spans="22:22">
      <c r="V1384" s="42" t="s">
        <v>469</v>
      </c>
    </row>
    <row r="1385" spans="22:22">
      <c r="V1385" s="42" t="s">
        <v>469</v>
      </c>
    </row>
    <row r="1386" spans="22:22">
      <c r="V1386" s="42" t="s">
        <v>469</v>
      </c>
    </row>
    <row r="1387" spans="22:22">
      <c r="V1387" s="42" t="s">
        <v>469</v>
      </c>
    </row>
    <row r="1388" spans="22:22">
      <c r="V1388" s="42" t="s">
        <v>469</v>
      </c>
    </row>
    <row r="1389" spans="22:22">
      <c r="V1389" s="42" t="s">
        <v>469</v>
      </c>
    </row>
    <row r="1390" spans="22:22">
      <c r="V1390" s="42" t="s">
        <v>469</v>
      </c>
    </row>
    <row r="1391" spans="22:22">
      <c r="V1391" s="42" t="s">
        <v>469</v>
      </c>
    </row>
    <row r="1392" spans="22:22">
      <c r="V1392" s="42" t="s">
        <v>469</v>
      </c>
    </row>
    <row r="1393" spans="22:22">
      <c r="V1393" s="42" t="s">
        <v>469</v>
      </c>
    </row>
    <row r="1394" spans="22:22">
      <c r="V1394" s="42" t="s">
        <v>469</v>
      </c>
    </row>
    <row r="1395" spans="22:22">
      <c r="V1395" s="42" t="s">
        <v>469</v>
      </c>
    </row>
    <row r="1396" spans="22:22">
      <c r="V1396" s="42" t="s">
        <v>469</v>
      </c>
    </row>
    <row r="1397" spans="22:22">
      <c r="V1397" s="42" t="s">
        <v>469</v>
      </c>
    </row>
    <row r="1398" spans="22:22">
      <c r="V1398" s="42" t="s">
        <v>469</v>
      </c>
    </row>
    <row r="1399" spans="22:22">
      <c r="V1399" s="42" t="s">
        <v>469</v>
      </c>
    </row>
    <row r="1400" spans="22:22">
      <c r="V1400" s="42" t="s">
        <v>469</v>
      </c>
    </row>
    <row r="1401" spans="22:22">
      <c r="V1401" s="42" t="s">
        <v>469</v>
      </c>
    </row>
    <row r="1402" spans="22:22">
      <c r="V1402" s="42" t="s">
        <v>469</v>
      </c>
    </row>
    <row r="1403" spans="22:22">
      <c r="V1403" s="42" t="s">
        <v>469</v>
      </c>
    </row>
    <row r="1404" spans="22:22">
      <c r="V1404" s="42" t="s">
        <v>469</v>
      </c>
    </row>
    <row r="1405" spans="22:22">
      <c r="V1405" s="42" t="s">
        <v>469</v>
      </c>
    </row>
    <row r="1406" spans="22:22">
      <c r="V1406" s="42" t="s">
        <v>469</v>
      </c>
    </row>
    <row r="1407" spans="22:22">
      <c r="V1407" s="42" t="s">
        <v>469</v>
      </c>
    </row>
    <row r="1408" spans="22:22">
      <c r="V1408" s="42" t="s">
        <v>469</v>
      </c>
    </row>
    <row r="1409" spans="22:22">
      <c r="V1409" s="42" t="s">
        <v>469</v>
      </c>
    </row>
    <row r="1410" spans="22:22">
      <c r="V1410" s="42" t="s">
        <v>469</v>
      </c>
    </row>
    <row r="1411" spans="22:22">
      <c r="V1411" s="42" t="s">
        <v>469</v>
      </c>
    </row>
    <row r="1412" spans="22:22">
      <c r="V1412" s="42" t="s">
        <v>469</v>
      </c>
    </row>
    <row r="1413" spans="22:22">
      <c r="V1413" s="42" t="s">
        <v>469</v>
      </c>
    </row>
    <row r="1414" spans="22:22">
      <c r="V1414" s="42" t="s">
        <v>469</v>
      </c>
    </row>
    <row r="1415" spans="22:22">
      <c r="V1415" s="42" t="s">
        <v>469</v>
      </c>
    </row>
    <row r="1416" spans="22:22">
      <c r="V1416" s="42" t="s">
        <v>469</v>
      </c>
    </row>
    <row r="1417" spans="22:22">
      <c r="V1417" s="42" t="s">
        <v>469</v>
      </c>
    </row>
    <row r="1418" spans="22:22">
      <c r="V1418" s="42" t="s">
        <v>469</v>
      </c>
    </row>
    <row r="1419" spans="22:22">
      <c r="V1419" s="42" t="s">
        <v>469</v>
      </c>
    </row>
    <row r="1420" spans="22:22">
      <c r="V1420" s="42" t="s">
        <v>469</v>
      </c>
    </row>
    <row r="1421" spans="22:22">
      <c r="V1421" s="42" t="s">
        <v>469</v>
      </c>
    </row>
    <row r="1422" spans="22:22">
      <c r="V1422" s="42" t="s">
        <v>469</v>
      </c>
    </row>
    <row r="1423" spans="22:22">
      <c r="V1423" s="42" t="s">
        <v>469</v>
      </c>
    </row>
    <row r="1424" spans="22:22">
      <c r="V1424" s="42" t="s">
        <v>469</v>
      </c>
    </row>
    <row r="1425" spans="22:22">
      <c r="V1425" s="42" t="s">
        <v>469</v>
      </c>
    </row>
    <row r="1426" spans="22:22">
      <c r="V1426" s="42" t="s">
        <v>469</v>
      </c>
    </row>
    <row r="1427" spans="22:22">
      <c r="V1427" s="42" t="s">
        <v>469</v>
      </c>
    </row>
    <row r="1428" spans="22:22">
      <c r="V1428" s="42" t="s">
        <v>469</v>
      </c>
    </row>
    <row r="1429" spans="22:22">
      <c r="V1429" s="42" t="s">
        <v>469</v>
      </c>
    </row>
    <row r="1430" spans="22:22">
      <c r="V1430" s="42" t="s">
        <v>469</v>
      </c>
    </row>
    <row r="1431" spans="22:22">
      <c r="V1431" s="42" t="s">
        <v>469</v>
      </c>
    </row>
    <row r="1432" spans="22:22">
      <c r="V1432" s="42" t="s">
        <v>469</v>
      </c>
    </row>
    <row r="1433" spans="22:22">
      <c r="V1433" s="42" t="s">
        <v>469</v>
      </c>
    </row>
    <row r="1434" spans="22:22">
      <c r="V1434" s="42" t="s">
        <v>469</v>
      </c>
    </row>
    <row r="1435" spans="22:22">
      <c r="V1435" s="42" t="s">
        <v>469</v>
      </c>
    </row>
    <row r="1436" spans="22:22">
      <c r="V1436" s="42" t="s">
        <v>469</v>
      </c>
    </row>
    <row r="1437" spans="22:22">
      <c r="V1437" s="42" t="s">
        <v>469</v>
      </c>
    </row>
    <row r="1438" spans="22:22">
      <c r="V1438" s="42" t="s">
        <v>469</v>
      </c>
    </row>
    <row r="1439" spans="22:22">
      <c r="V1439" s="42" t="s">
        <v>469</v>
      </c>
    </row>
    <row r="1440" spans="22:22">
      <c r="V1440" s="42" t="s">
        <v>469</v>
      </c>
    </row>
    <row r="1441" spans="22:22">
      <c r="V1441" s="42" t="s">
        <v>469</v>
      </c>
    </row>
    <row r="1442" spans="22:22">
      <c r="V1442" s="42" t="s">
        <v>469</v>
      </c>
    </row>
    <row r="1443" spans="22:22">
      <c r="V1443" s="42" t="s">
        <v>469</v>
      </c>
    </row>
    <row r="1444" spans="22:22">
      <c r="V1444" s="42" t="s">
        <v>469</v>
      </c>
    </row>
    <row r="1445" spans="22:22">
      <c r="V1445" s="42" t="s">
        <v>469</v>
      </c>
    </row>
    <row r="1446" spans="22:22">
      <c r="V1446" s="42" t="s">
        <v>469</v>
      </c>
    </row>
    <row r="1447" spans="22:22">
      <c r="V1447" s="42" t="s">
        <v>469</v>
      </c>
    </row>
    <row r="1448" spans="22:22">
      <c r="V1448" s="42" t="s">
        <v>469</v>
      </c>
    </row>
    <row r="1449" spans="22:22">
      <c r="V1449" s="42" t="s">
        <v>469</v>
      </c>
    </row>
    <row r="1450" spans="22:22">
      <c r="V1450" s="42" t="s">
        <v>469</v>
      </c>
    </row>
    <row r="1451" spans="22:22">
      <c r="V1451" s="42" t="s">
        <v>469</v>
      </c>
    </row>
    <row r="1452" spans="22:22">
      <c r="V1452" s="42" t="s">
        <v>469</v>
      </c>
    </row>
    <row r="1453" spans="22:22">
      <c r="V1453" s="42" t="s">
        <v>469</v>
      </c>
    </row>
    <row r="1454" spans="22:22">
      <c r="V1454" s="42" t="s">
        <v>469</v>
      </c>
    </row>
    <row r="1455" spans="22:22">
      <c r="V1455" s="42" t="s">
        <v>469</v>
      </c>
    </row>
    <row r="1456" spans="22:22">
      <c r="V1456" s="42" t="s">
        <v>469</v>
      </c>
    </row>
    <row r="1457" spans="22:22">
      <c r="V1457" s="42" t="s">
        <v>469</v>
      </c>
    </row>
    <row r="1458" spans="22:22">
      <c r="V1458" s="42" t="s">
        <v>469</v>
      </c>
    </row>
    <row r="1459" spans="22:22">
      <c r="V1459" s="42" t="s">
        <v>469</v>
      </c>
    </row>
    <row r="1460" spans="22:22">
      <c r="V1460" s="42" t="s">
        <v>469</v>
      </c>
    </row>
    <row r="1461" spans="22:22">
      <c r="V1461" s="42" t="s">
        <v>469</v>
      </c>
    </row>
    <row r="1462" spans="22:22">
      <c r="V1462" s="42" t="s">
        <v>469</v>
      </c>
    </row>
    <row r="1463" spans="22:22">
      <c r="V1463" s="42" t="s">
        <v>469</v>
      </c>
    </row>
    <row r="1464" spans="22:22">
      <c r="V1464" s="42" t="s">
        <v>469</v>
      </c>
    </row>
    <row r="1465" spans="22:22">
      <c r="V1465" s="42" t="s">
        <v>469</v>
      </c>
    </row>
    <row r="1466" spans="22:22">
      <c r="V1466" s="42" t="s">
        <v>469</v>
      </c>
    </row>
    <row r="1467" spans="22:22">
      <c r="V1467" s="42" t="s">
        <v>469</v>
      </c>
    </row>
    <row r="1468" spans="22:22">
      <c r="V1468" s="42" t="s">
        <v>469</v>
      </c>
    </row>
    <row r="1469" spans="22:22">
      <c r="V1469" s="42" t="s">
        <v>469</v>
      </c>
    </row>
    <row r="1470" spans="22:22">
      <c r="V1470" s="42" t="s">
        <v>469</v>
      </c>
    </row>
    <row r="1471" spans="22:22">
      <c r="V1471" s="42" t="s">
        <v>469</v>
      </c>
    </row>
    <row r="1472" spans="22:22">
      <c r="V1472" s="42" t="s">
        <v>469</v>
      </c>
    </row>
    <row r="1473" spans="22:22">
      <c r="V1473" s="42" t="s">
        <v>469</v>
      </c>
    </row>
    <row r="1474" spans="22:22">
      <c r="V1474" s="42" t="s">
        <v>469</v>
      </c>
    </row>
    <row r="1475" spans="22:22">
      <c r="V1475" s="42" t="s">
        <v>469</v>
      </c>
    </row>
    <row r="1476" spans="22:22">
      <c r="V1476" s="42" t="s">
        <v>469</v>
      </c>
    </row>
    <row r="1477" spans="22:22">
      <c r="V1477" s="42" t="s">
        <v>469</v>
      </c>
    </row>
    <row r="1478" spans="22:22">
      <c r="V1478" s="42" t="s">
        <v>469</v>
      </c>
    </row>
    <row r="1479" spans="22:22">
      <c r="V1479" s="42" t="s">
        <v>469</v>
      </c>
    </row>
    <row r="1480" spans="22:22">
      <c r="V1480" s="42" t="s">
        <v>469</v>
      </c>
    </row>
    <row r="1481" spans="22:22">
      <c r="V1481" s="42" t="s">
        <v>469</v>
      </c>
    </row>
    <row r="1482" spans="22:22">
      <c r="V1482" s="42" t="s">
        <v>469</v>
      </c>
    </row>
    <row r="1483" spans="22:22">
      <c r="V1483" s="42" t="s">
        <v>469</v>
      </c>
    </row>
    <row r="1484" spans="22:22">
      <c r="V1484" s="42" t="s">
        <v>469</v>
      </c>
    </row>
    <row r="1485" spans="22:22">
      <c r="V1485" s="42" t="s">
        <v>469</v>
      </c>
    </row>
    <row r="1486" spans="22:22">
      <c r="V1486" s="42" t="s">
        <v>469</v>
      </c>
    </row>
    <row r="1487" spans="22:22">
      <c r="V1487" s="42" t="s">
        <v>469</v>
      </c>
    </row>
    <row r="1488" spans="22:22">
      <c r="V1488" s="42" t="s">
        <v>469</v>
      </c>
    </row>
    <row r="1489" spans="22:22">
      <c r="V1489" s="42" t="s">
        <v>469</v>
      </c>
    </row>
    <row r="1490" spans="22:22">
      <c r="V1490" s="42" t="s">
        <v>469</v>
      </c>
    </row>
    <row r="1491" spans="22:22">
      <c r="V1491" s="42" t="s">
        <v>469</v>
      </c>
    </row>
    <row r="1492" spans="22:22">
      <c r="V1492" s="42" t="s">
        <v>469</v>
      </c>
    </row>
    <row r="1493" spans="22:22">
      <c r="V1493" s="42" t="s">
        <v>469</v>
      </c>
    </row>
    <row r="1494" spans="22:22">
      <c r="V1494" s="42" t="s">
        <v>469</v>
      </c>
    </row>
    <row r="1495" spans="22:22">
      <c r="V1495" s="42" t="s">
        <v>469</v>
      </c>
    </row>
    <row r="1496" spans="22:22">
      <c r="V1496" s="42" t="s">
        <v>469</v>
      </c>
    </row>
    <row r="1497" spans="22:22">
      <c r="V1497" s="42" t="s">
        <v>469</v>
      </c>
    </row>
    <row r="1498" spans="22:22">
      <c r="V1498" s="42" t="s">
        <v>469</v>
      </c>
    </row>
    <row r="1499" spans="22:22">
      <c r="V1499" s="42" t="s">
        <v>469</v>
      </c>
    </row>
    <row r="1500" spans="22:22">
      <c r="V1500" s="42" t="s">
        <v>469</v>
      </c>
    </row>
    <row r="1501" spans="22:22">
      <c r="V1501" s="42" t="s">
        <v>469</v>
      </c>
    </row>
    <row r="1502" spans="22:22">
      <c r="V1502" s="42" t="s">
        <v>469</v>
      </c>
    </row>
    <row r="1503" spans="22:22">
      <c r="V1503" s="42" t="s">
        <v>469</v>
      </c>
    </row>
    <row r="1504" spans="22:22">
      <c r="V1504" s="42" t="s">
        <v>469</v>
      </c>
    </row>
    <row r="1505" spans="22:22">
      <c r="V1505" s="42" t="s">
        <v>469</v>
      </c>
    </row>
    <row r="1506" spans="22:22">
      <c r="V1506" s="42" t="s">
        <v>469</v>
      </c>
    </row>
    <row r="1507" spans="22:22">
      <c r="V1507" s="42" t="s">
        <v>469</v>
      </c>
    </row>
    <row r="1508" spans="22:22">
      <c r="V1508" s="42" t="s">
        <v>469</v>
      </c>
    </row>
    <row r="1509" spans="22:22">
      <c r="V1509" s="42" t="s">
        <v>469</v>
      </c>
    </row>
    <row r="1510" spans="22:22">
      <c r="V1510" s="42" t="s">
        <v>469</v>
      </c>
    </row>
    <row r="1511" spans="22:22">
      <c r="V1511" s="42" t="s">
        <v>469</v>
      </c>
    </row>
    <row r="1512" spans="22:22">
      <c r="V1512" s="42" t="s">
        <v>469</v>
      </c>
    </row>
    <row r="1513" spans="22:22">
      <c r="V1513" s="42" t="s">
        <v>469</v>
      </c>
    </row>
    <row r="1514" spans="22:22">
      <c r="V1514" s="42" t="s">
        <v>469</v>
      </c>
    </row>
    <row r="1515" spans="22:22">
      <c r="V1515" s="42" t="s">
        <v>469</v>
      </c>
    </row>
    <row r="1516" spans="22:22">
      <c r="V1516" s="42" t="s">
        <v>469</v>
      </c>
    </row>
    <row r="1517" spans="22:22">
      <c r="V1517" s="42" t="s">
        <v>469</v>
      </c>
    </row>
    <row r="1518" spans="22:22">
      <c r="V1518" s="42" t="s">
        <v>469</v>
      </c>
    </row>
    <row r="1519" spans="22:22">
      <c r="V1519" s="42" t="s">
        <v>469</v>
      </c>
    </row>
    <row r="1520" spans="22:22">
      <c r="V1520" s="42" t="s">
        <v>469</v>
      </c>
    </row>
    <row r="1521" spans="22:22">
      <c r="V1521" s="42" t="s">
        <v>469</v>
      </c>
    </row>
    <row r="1522" spans="22:22">
      <c r="V1522" s="42" t="s">
        <v>469</v>
      </c>
    </row>
    <row r="1523" spans="22:22">
      <c r="V1523" s="42" t="s">
        <v>469</v>
      </c>
    </row>
    <row r="1524" spans="22:22">
      <c r="V1524" s="42" t="s">
        <v>469</v>
      </c>
    </row>
    <row r="1525" spans="22:22">
      <c r="V1525" s="42" t="s">
        <v>469</v>
      </c>
    </row>
    <row r="1526" spans="22:22">
      <c r="V1526" s="42" t="s">
        <v>469</v>
      </c>
    </row>
    <row r="1527" spans="22:22">
      <c r="V1527" s="42" t="s">
        <v>469</v>
      </c>
    </row>
    <row r="1528" spans="22:22">
      <c r="V1528" s="42" t="s">
        <v>469</v>
      </c>
    </row>
    <row r="1529" spans="22:22">
      <c r="V1529" s="42" t="s">
        <v>469</v>
      </c>
    </row>
    <row r="1530" spans="22:22">
      <c r="V1530" s="42" t="s">
        <v>469</v>
      </c>
    </row>
    <row r="1531" spans="22:22">
      <c r="V1531" s="42" t="s">
        <v>469</v>
      </c>
    </row>
    <row r="1532" spans="22:22">
      <c r="V1532" s="42" t="s">
        <v>469</v>
      </c>
    </row>
    <row r="1533" spans="22:22">
      <c r="V1533" s="42" t="s">
        <v>469</v>
      </c>
    </row>
    <row r="1534" spans="22:22">
      <c r="V1534" s="42" t="s">
        <v>469</v>
      </c>
    </row>
    <row r="1535" spans="22:22">
      <c r="V1535" s="42" t="s">
        <v>469</v>
      </c>
    </row>
    <row r="1536" spans="22:22">
      <c r="V1536" s="42" t="s">
        <v>469</v>
      </c>
    </row>
    <row r="1537" spans="22:22">
      <c r="V1537" s="42" t="s">
        <v>469</v>
      </c>
    </row>
    <row r="1538" spans="22:22">
      <c r="V1538" s="42" t="s">
        <v>469</v>
      </c>
    </row>
    <row r="1539" spans="22:22">
      <c r="V1539" s="42" t="s">
        <v>469</v>
      </c>
    </row>
    <row r="1540" spans="22:22">
      <c r="V1540" s="42" t="s">
        <v>469</v>
      </c>
    </row>
    <row r="1541" spans="22:22">
      <c r="V1541" s="42" t="s">
        <v>469</v>
      </c>
    </row>
    <row r="1542" spans="22:22">
      <c r="V1542" s="42" t="s">
        <v>469</v>
      </c>
    </row>
    <row r="1543" spans="22:22">
      <c r="V1543" s="42" t="s">
        <v>469</v>
      </c>
    </row>
    <row r="1544" spans="22:22">
      <c r="V1544" s="42" t="s">
        <v>469</v>
      </c>
    </row>
    <row r="1545" spans="22:22">
      <c r="V1545" s="42" t="s">
        <v>469</v>
      </c>
    </row>
    <row r="1546" spans="22:22">
      <c r="V1546" s="42" t="s">
        <v>469</v>
      </c>
    </row>
    <row r="1547" spans="22:22">
      <c r="V1547" s="42" t="s">
        <v>469</v>
      </c>
    </row>
    <row r="1548" spans="22:22">
      <c r="V1548" s="42" t="s">
        <v>469</v>
      </c>
    </row>
    <row r="1549" spans="22:22">
      <c r="V1549" s="42" t="s">
        <v>469</v>
      </c>
    </row>
    <row r="1550" spans="22:22">
      <c r="V1550" s="42" t="s">
        <v>469</v>
      </c>
    </row>
    <row r="1551" spans="22:22">
      <c r="V1551" s="42" t="s">
        <v>469</v>
      </c>
    </row>
    <row r="1552" spans="22:22">
      <c r="V1552" s="42" t="s">
        <v>469</v>
      </c>
    </row>
    <row r="1553" spans="22:22">
      <c r="V1553" s="42" t="s">
        <v>469</v>
      </c>
    </row>
    <row r="1554" spans="22:22">
      <c r="V1554" s="42" t="s">
        <v>469</v>
      </c>
    </row>
    <row r="1555" spans="22:22">
      <c r="V1555" s="42" t="s">
        <v>469</v>
      </c>
    </row>
    <row r="1556" spans="22:22">
      <c r="V1556" s="42" t="s">
        <v>469</v>
      </c>
    </row>
    <row r="1557" spans="22:22">
      <c r="V1557" s="42" t="s">
        <v>469</v>
      </c>
    </row>
    <row r="1558" spans="22:22">
      <c r="V1558" s="42" t="s">
        <v>469</v>
      </c>
    </row>
    <row r="1559" spans="22:22">
      <c r="V1559" s="42" t="s">
        <v>469</v>
      </c>
    </row>
    <row r="1560" spans="22:22">
      <c r="V1560" s="42" t="s">
        <v>469</v>
      </c>
    </row>
    <row r="1561" spans="22:22">
      <c r="V1561" s="42" t="s">
        <v>469</v>
      </c>
    </row>
    <row r="1562" spans="22:22">
      <c r="V1562" s="42" t="s">
        <v>469</v>
      </c>
    </row>
    <row r="1563" spans="22:22">
      <c r="V1563" s="42" t="s">
        <v>469</v>
      </c>
    </row>
    <row r="1564" spans="22:22">
      <c r="V1564" s="42" t="s">
        <v>469</v>
      </c>
    </row>
    <row r="1565" spans="22:22">
      <c r="V1565" s="42" t="s">
        <v>469</v>
      </c>
    </row>
    <row r="1566" spans="22:22">
      <c r="V1566" s="42" t="s">
        <v>469</v>
      </c>
    </row>
    <row r="1567" spans="22:22">
      <c r="V1567" s="42" t="s">
        <v>469</v>
      </c>
    </row>
    <row r="1568" spans="22:22">
      <c r="V1568" s="42" t="s">
        <v>469</v>
      </c>
    </row>
    <row r="1569" spans="22:22">
      <c r="V1569" s="42" t="s">
        <v>469</v>
      </c>
    </row>
    <row r="1570" spans="22:22">
      <c r="V1570" s="42" t="s">
        <v>469</v>
      </c>
    </row>
    <row r="1571" spans="22:22">
      <c r="V1571" s="42" t="s">
        <v>469</v>
      </c>
    </row>
    <row r="1572" spans="22:22">
      <c r="V1572" s="42" t="s">
        <v>469</v>
      </c>
    </row>
    <row r="1573" spans="22:22">
      <c r="V1573" s="42" t="s">
        <v>469</v>
      </c>
    </row>
    <row r="1574" spans="22:22">
      <c r="V1574" s="42" t="s">
        <v>469</v>
      </c>
    </row>
    <row r="1575" spans="22:22">
      <c r="V1575" s="42" t="s">
        <v>469</v>
      </c>
    </row>
    <row r="1576" spans="22:22">
      <c r="V1576" s="42" t="s">
        <v>469</v>
      </c>
    </row>
    <row r="1577" spans="22:22">
      <c r="V1577" s="42" t="s">
        <v>469</v>
      </c>
    </row>
    <row r="1578" spans="22:22">
      <c r="V1578" s="42" t="s">
        <v>469</v>
      </c>
    </row>
    <row r="1579" spans="22:22">
      <c r="V1579" s="42" t="s">
        <v>469</v>
      </c>
    </row>
    <row r="1580" spans="22:22">
      <c r="V1580" s="42" t="s">
        <v>469</v>
      </c>
    </row>
    <row r="1581" spans="22:22">
      <c r="V1581" s="42" t="s">
        <v>469</v>
      </c>
    </row>
    <row r="1582" spans="22:22">
      <c r="V1582" s="42" t="s">
        <v>469</v>
      </c>
    </row>
    <row r="1583" spans="22:22">
      <c r="V1583" s="42" t="s">
        <v>469</v>
      </c>
    </row>
    <row r="1584" spans="22:22">
      <c r="V1584" s="42" t="s">
        <v>469</v>
      </c>
    </row>
    <row r="1585" spans="22:22">
      <c r="V1585" s="42" t="s">
        <v>469</v>
      </c>
    </row>
    <row r="1586" spans="22:22">
      <c r="V1586" s="42" t="s">
        <v>469</v>
      </c>
    </row>
    <row r="1587" spans="22:22">
      <c r="V1587" s="42" t="s">
        <v>469</v>
      </c>
    </row>
    <row r="1588" spans="22:22">
      <c r="V1588" s="42" t="s">
        <v>469</v>
      </c>
    </row>
    <row r="1589" spans="22:22">
      <c r="V1589" s="42" t="s">
        <v>469</v>
      </c>
    </row>
    <row r="1590" spans="22:22">
      <c r="V1590" s="42" t="s">
        <v>469</v>
      </c>
    </row>
    <row r="1591" spans="22:22">
      <c r="V1591" s="42" t="s">
        <v>469</v>
      </c>
    </row>
    <row r="1592" spans="22:22">
      <c r="V1592" s="42" t="s">
        <v>469</v>
      </c>
    </row>
    <row r="1593" spans="22:22">
      <c r="V1593" s="42" t="s">
        <v>469</v>
      </c>
    </row>
    <row r="1594" spans="22:22">
      <c r="V1594" s="42" t="s">
        <v>469</v>
      </c>
    </row>
    <row r="1595" spans="22:22">
      <c r="V1595" s="42" t="s">
        <v>469</v>
      </c>
    </row>
    <row r="1596" spans="22:22">
      <c r="V1596" s="42" t="s">
        <v>469</v>
      </c>
    </row>
    <row r="1597" spans="22:22">
      <c r="V1597" s="42" t="s">
        <v>469</v>
      </c>
    </row>
    <row r="1598" spans="22:22">
      <c r="V1598" s="42" t="s">
        <v>469</v>
      </c>
    </row>
    <row r="1599" spans="22:22">
      <c r="V1599" s="42" t="s">
        <v>469</v>
      </c>
    </row>
    <row r="1600" spans="22:22">
      <c r="V1600" s="42" t="s">
        <v>469</v>
      </c>
    </row>
    <row r="1601" spans="22:22">
      <c r="V1601" s="42" t="s">
        <v>469</v>
      </c>
    </row>
    <row r="1602" spans="22:22">
      <c r="V1602" s="42" t="s">
        <v>469</v>
      </c>
    </row>
    <row r="1603" spans="22:22">
      <c r="V1603" s="42" t="s">
        <v>469</v>
      </c>
    </row>
    <row r="1604" spans="22:22">
      <c r="V1604" s="42" t="s">
        <v>469</v>
      </c>
    </row>
    <row r="1605" spans="22:22">
      <c r="V1605" s="42" t="s">
        <v>469</v>
      </c>
    </row>
    <row r="1606" spans="22:22">
      <c r="V1606" s="42" t="s">
        <v>469</v>
      </c>
    </row>
    <row r="1607" spans="22:22">
      <c r="V1607" s="42" t="s">
        <v>469</v>
      </c>
    </row>
    <row r="1608" spans="22:22">
      <c r="V1608" s="42" t="s">
        <v>469</v>
      </c>
    </row>
    <row r="1609" spans="22:22">
      <c r="V1609" s="42" t="s">
        <v>469</v>
      </c>
    </row>
    <row r="1610" spans="22:22">
      <c r="V1610" s="42" t="s">
        <v>469</v>
      </c>
    </row>
    <row r="1611" spans="22:22">
      <c r="V1611" s="42" t="s">
        <v>469</v>
      </c>
    </row>
    <row r="1612" spans="22:22">
      <c r="V1612" s="42" t="s">
        <v>469</v>
      </c>
    </row>
    <row r="1613" spans="22:22">
      <c r="V1613" s="42" t="s">
        <v>469</v>
      </c>
    </row>
    <row r="1614" spans="22:22">
      <c r="V1614" s="42" t="s">
        <v>469</v>
      </c>
    </row>
    <row r="1615" spans="22:22">
      <c r="V1615" s="42" t="s">
        <v>469</v>
      </c>
    </row>
    <row r="1616" spans="22:22">
      <c r="V1616" s="42" t="s">
        <v>469</v>
      </c>
    </row>
    <row r="1617" spans="22:22">
      <c r="V1617" s="42" t="s">
        <v>469</v>
      </c>
    </row>
    <row r="1618" spans="22:22">
      <c r="V1618" s="42" t="s">
        <v>469</v>
      </c>
    </row>
    <row r="1619" spans="22:22">
      <c r="V1619" s="42" t="s">
        <v>469</v>
      </c>
    </row>
    <row r="1620" spans="22:22">
      <c r="V1620" s="42" t="s">
        <v>469</v>
      </c>
    </row>
    <row r="1621" spans="22:22">
      <c r="V1621" s="42" t="s">
        <v>469</v>
      </c>
    </row>
    <row r="1622" spans="22:22">
      <c r="V1622" s="42" t="s">
        <v>469</v>
      </c>
    </row>
    <row r="1623" spans="22:22">
      <c r="V1623" s="42" t="s">
        <v>469</v>
      </c>
    </row>
    <row r="1624" spans="22:22">
      <c r="V1624" s="42" t="s">
        <v>469</v>
      </c>
    </row>
    <row r="1625" spans="22:22">
      <c r="V1625" s="42" t="s">
        <v>469</v>
      </c>
    </row>
    <row r="1626" spans="22:22">
      <c r="V1626" s="42" t="s">
        <v>469</v>
      </c>
    </row>
    <row r="1627" spans="22:22">
      <c r="V1627" s="42" t="s">
        <v>469</v>
      </c>
    </row>
    <row r="1628" spans="22:22">
      <c r="V1628" s="42" t="s">
        <v>469</v>
      </c>
    </row>
    <row r="1629" spans="22:22">
      <c r="V1629" s="42" t="s">
        <v>469</v>
      </c>
    </row>
    <row r="1630" spans="22:22">
      <c r="V1630" s="42" t="s">
        <v>469</v>
      </c>
    </row>
    <row r="1631" spans="22:22">
      <c r="V1631" s="42" t="s">
        <v>469</v>
      </c>
    </row>
    <row r="1632" spans="22:22">
      <c r="V1632" s="42" t="s">
        <v>469</v>
      </c>
    </row>
    <row r="1633" spans="22:22">
      <c r="V1633" s="42" t="s">
        <v>469</v>
      </c>
    </row>
    <row r="1634" spans="22:22">
      <c r="V1634" s="42" t="s">
        <v>469</v>
      </c>
    </row>
    <row r="1635" spans="22:22">
      <c r="V1635" s="42" t="s">
        <v>469</v>
      </c>
    </row>
    <row r="1636" spans="22:22">
      <c r="V1636" s="42" t="s">
        <v>469</v>
      </c>
    </row>
    <row r="1637" spans="22:22">
      <c r="V1637" s="42" t="s">
        <v>469</v>
      </c>
    </row>
    <row r="1638" spans="22:22">
      <c r="V1638" s="42" t="s">
        <v>469</v>
      </c>
    </row>
    <row r="1639" spans="22:22">
      <c r="V1639" s="42" t="s">
        <v>469</v>
      </c>
    </row>
    <row r="1640" spans="22:22">
      <c r="V1640" s="42" t="s">
        <v>469</v>
      </c>
    </row>
    <row r="1641" spans="22:22">
      <c r="V1641" s="42" t="s">
        <v>469</v>
      </c>
    </row>
    <row r="1642" spans="22:22">
      <c r="V1642" s="42" t="s">
        <v>469</v>
      </c>
    </row>
    <row r="1643" spans="22:22">
      <c r="V1643" s="42" t="s">
        <v>469</v>
      </c>
    </row>
    <row r="1644" spans="22:22">
      <c r="V1644" s="42" t="s">
        <v>469</v>
      </c>
    </row>
    <row r="1645" spans="22:22">
      <c r="V1645" s="42" t="s">
        <v>469</v>
      </c>
    </row>
    <row r="1646" spans="22:22">
      <c r="V1646" s="42" t="s">
        <v>469</v>
      </c>
    </row>
    <row r="1647" spans="22:22">
      <c r="V1647" s="42" t="s">
        <v>469</v>
      </c>
    </row>
    <row r="1648" spans="22:22">
      <c r="V1648" s="42" t="s">
        <v>469</v>
      </c>
    </row>
    <row r="1649" spans="22:22">
      <c r="V1649" s="42" t="s">
        <v>469</v>
      </c>
    </row>
    <row r="1650" spans="22:22">
      <c r="V1650" s="42" t="s">
        <v>469</v>
      </c>
    </row>
    <row r="1651" spans="22:22">
      <c r="V1651" s="42" t="s">
        <v>469</v>
      </c>
    </row>
    <row r="1652" spans="22:22">
      <c r="V1652" s="42" t="s">
        <v>469</v>
      </c>
    </row>
    <row r="1653" spans="22:22">
      <c r="V1653" s="42" t="s">
        <v>469</v>
      </c>
    </row>
    <row r="1654" spans="22:22">
      <c r="V1654" s="42" t="s">
        <v>469</v>
      </c>
    </row>
    <row r="1655" spans="22:22">
      <c r="V1655" s="42" t="s">
        <v>469</v>
      </c>
    </row>
    <row r="1656" spans="22:22">
      <c r="V1656" s="42" t="s">
        <v>469</v>
      </c>
    </row>
    <row r="1657" spans="22:22">
      <c r="V1657" s="42" t="s">
        <v>469</v>
      </c>
    </row>
    <row r="1658" spans="22:22">
      <c r="V1658" s="42" t="s">
        <v>469</v>
      </c>
    </row>
    <row r="1659" spans="22:22">
      <c r="V1659" s="42" t="s">
        <v>469</v>
      </c>
    </row>
    <row r="1660" spans="22:22">
      <c r="V1660" s="42" t="s">
        <v>469</v>
      </c>
    </row>
    <row r="1661" spans="22:22">
      <c r="V1661" s="42" t="s">
        <v>469</v>
      </c>
    </row>
    <row r="1662" spans="22:22">
      <c r="V1662" s="42" t="s">
        <v>469</v>
      </c>
    </row>
    <row r="1663" spans="22:22">
      <c r="V1663" s="42" t="s">
        <v>469</v>
      </c>
    </row>
    <row r="1664" spans="22:22">
      <c r="V1664" s="42" t="s">
        <v>469</v>
      </c>
    </row>
    <row r="1665" spans="22:22">
      <c r="V1665" s="42" t="s">
        <v>469</v>
      </c>
    </row>
    <row r="1666" spans="22:22">
      <c r="V1666" s="42" t="s">
        <v>469</v>
      </c>
    </row>
    <row r="1667" spans="22:22">
      <c r="V1667" s="42" t="s">
        <v>469</v>
      </c>
    </row>
    <row r="1668" spans="22:22">
      <c r="V1668" s="42" t="s">
        <v>469</v>
      </c>
    </row>
    <row r="1669" spans="22:22">
      <c r="V1669" s="42" t="s">
        <v>469</v>
      </c>
    </row>
    <row r="1670" spans="22:22">
      <c r="V1670" s="42" t="s">
        <v>469</v>
      </c>
    </row>
    <row r="1671" spans="22:22">
      <c r="V1671" s="42" t="s">
        <v>469</v>
      </c>
    </row>
    <row r="1672" spans="22:22">
      <c r="V1672" s="42" t="s">
        <v>469</v>
      </c>
    </row>
    <row r="1673" spans="22:22">
      <c r="V1673" s="42" t="s">
        <v>469</v>
      </c>
    </row>
    <row r="1674" spans="22:22">
      <c r="V1674" s="42" t="s">
        <v>469</v>
      </c>
    </row>
    <row r="1675" spans="22:22">
      <c r="V1675" s="42" t="s">
        <v>469</v>
      </c>
    </row>
    <row r="1676" spans="22:22">
      <c r="V1676" s="42" t="s">
        <v>469</v>
      </c>
    </row>
    <row r="1677" spans="22:22">
      <c r="V1677" s="42" t="s">
        <v>469</v>
      </c>
    </row>
    <row r="1678" spans="22:22">
      <c r="V1678" s="42" t="s">
        <v>469</v>
      </c>
    </row>
    <row r="1679" spans="22:22">
      <c r="V1679" s="42" t="s">
        <v>469</v>
      </c>
    </row>
    <row r="1680" spans="22:22">
      <c r="V1680" s="42" t="s">
        <v>469</v>
      </c>
    </row>
    <row r="1681" spans="22:22">
      <c r="V1681" s="42" t="s">
        <v>469</v>
      </c>
    </row>
    <row r="1682" spans="22:22">
      <c r="V1682" s="42" t="s">
        <v>469</v>
      </c>
    </row>
    <row r="1683" spans="22:22">
      <c r="V1683" s="42" t="s">
        <v>469</v>
      </c>
    </row>
    <row r="1684" spans="22:22">
      <c r="V1684" s="42" t="s">
        <v>469</v>
      </c>
    </row>
    <row r="1685" spans="22:22">
      <c r="V1685" s="42" t="s">
        <v>469</v>
      </c>
    </row>
    <row r="1686" spans="22:22">
      <c r="V1686" s="42" t="s">
        <v>469</v>
      </c>
    </row>
    <row r="1687" spans="22:22">
      <c r="V1687" s="42" t="s">
        <v>469</v>
      </c>
    </row>
    <row r="1688" spans="22:22">
      <c r="V1688" s="42" t="s">
        <v>469</v>
      </c>
    </row>
    <row r="1689" spans="22:22">
      <c r="V1689" s="42" t="s">
        <v>469</v>
      </c>
    </row>
    <row r="1690" spans="22:22">
      <c r="V1690" s="42" t="s">
        <v>469</v>
      </c>
    </row>
    <row r="1691" spans="22:22">
      <c r="V1691" s="42" t="s">
        <v>469</v>
      </c>
    </row>
    <row r="1692" spans="22:22">
      <c r="V1692" s="42" t="s">
        <v>469</v>
      </c>
    </row>
    <row r="1693" spans="22:22">
      <c r="V1693" s="42" t="s">
        <v>469</v>
      </c>
    </row>
    <row r="1694" spans="22:22">
      <c r="V1694" s="42" t="s">
        <v>469</v>
      </c>
    </row>
    <row r="1695" spans="22:22">
      <c r="V1695" s="42" t="s">
        <v>469</v>
      </c>
    </row>
    <row r="1696" spans="22:22">
      <c r="V1696" s="42" t="s">
        <v>469</v>
      </c>
    </row>
    <row r="1697" spans="22:22">
      <c r="V1697" s="42" t="s">
        <v>469</v>
      </c>
    </row>
    <row r="1698" spans="22:22">
      <c r="V1698" s="42" t="s">
        <v>469</v>
      </c>
    </row>
    <row r="1699" spans="22:22">
      <c r="V1699" s="42" t="s">
        <v>469</v>
      </c>
    </row>
    <row r="1700" spans="22:22">
      <c r="V1700" s="42" t="s">
        <v>469</v>
      </c>
    </row>
    <row r="1701" spans="22:22">
      <c r="V1701" s="42" t="s">
        <v>469</v>
      </c>
    </row>
    <row r="1702" spans="22:22">
      <c r="V1702" s="42" t="s">
        <v>469</v>
      </c>
    </row>
    <row r="1703" spans="22:22">
      <c r="V1703" s="42" t="s">
        <v>469</v>
      </c>
    </row>
    <row r="1704" spans="22:22">
      <c r="V1704" s="42" t="s">
        <v>469</v>
      </c>
    </row>
    <row r="1705" spans="22:22">
      <c r="V1705" s="42" t="s">
        <v>469</v>
      </c>
    </row>
    <row r="1706" spans="22:22">
      <c r="V1706" s="42" t="s">
        <v>469</v>
      </c>
    </row>
    <row r="1707" spans="22:22">
      <c r="V1707" s="42" t="s">
        <v>469</v>
      </c>
    </row>
    <row r="1708" spans="22:22">
      <c r="V1708" s="42" t="s">
        <v>469</v>
      </c>
    </row>
    <row r="1709" spans="22:22">
      <c r="V1709" s="42" t="s">
        <v>469</v>
      </c>
    </row>
    <row r="1710" spans="22:22">
      <c r="V1710" s="42" t="s">
        <v>469</v>
      </c>
    </row>
    <row r="1711" spans="22:22">
      <c r="V1711" s="42" t="s">
        <v>469</v>
      </c>
    </row>
    <row r="1712" spans="22:22">
      <c r="V1712" s="42" t="s">
        <v>469</v>
      </c>
    </row>
    <row r="1713" spans="22:22">
      <c r="V1713" s="42" t="s">
        <v>469</v>
      </c>
    </row>
    <row r="1714" spans="22:22">
      <c r="V1714" s="42" t="s">
        <v>469</v>
      </c>
    </row>
    <row r="1715" spans="22:22">
      <c r="V1715" s="42" t="s">
        <v>469</v>
      </c>
    </row>
    <row r="1716" spans="22:22">
      <c r="V1716" s="42" t="s">
        <v>469</v>
      </c>
    </row>
    <row r="1717" spans="22:22">
      <c r="V1717" s="42" t="s">
        <v>469</v>
      </c>
    </row>
    <row r="1718" spans="22:22">
      <c r="V1718" s="42" t="s">
        <v>469</v>
      </c>
    </row>
    <row r="1719" spans="22:22">
      <c r="V1719" s="42" t="s">
        <v>469</v>
      </c>
    </row>
    <row r="1720" spans="22:22">
      <c r="V1720" s="42" t="s">
        <v>469</v>
      </c>
    </row>
    <row r="1721" spans="22:22">
      <c r="V1721" s="42" t="s">
        <v>469</v>
      </c>
    </row>
    <row r="1722" spans="22:22">
      <c r="V1722" s="42" t="s">
        <v>469</v>
      </c>
    </row>
    <row r="1723" spans="22:22">
      <c r="V1723" s="42" t="s">
        <v>469</v>
      </c>
    </row>
    <row r="1724" spans="22:22">
      <c r="V1724" s="42" t="s">
        <v>469</v>
      </c>
    </row>
    <row r="1725" spans="22:22">
      <c r="V1725" s="42" t="s">
        <v>469</v>
      </c>
    </row>
    <row r="1726" spans="22:22">
      <c r="V1726" s="42" t="s">
        <v>469</v>
      </c>
    </row>
    <row r="1727" spans="22:22">
      <c r="V1727" s="42" t="s">
        <v>469</v>
      </c>
    </row>
    <row r="1728" spans="22:22">
      <c r="V1728" s="42" t="s">
        <v>469</v>
      </c>
    </row>
    <row r="1729" spans="22:22">
      <c r="V1729" s="42" t="s">
        <v>469</v>
      </c>
    </row>
    <row r="1730" spans="22:22">
      <c r="V1730" s="42" t="s">
        <v>469</v>
      </c>
    </row>
    <row r="1731" spans="22:22">
      <c r="V1731" s="42" t="s">
        <v>469</v>
      </c>
    </row>
    <row r="1732" spans="22:22">
      <c r="V1732" s="42" t="s">
        <v>469</v>
      </c>
    </row>
    <row r="1733" spans="22:22">
      <c r="V1733" s="42" t="s">
        <v>469</v>
      </c>
    </row>
    <row r="1734" spans="22:22">
      <c r="V1734" s="42" t="s">
        <v>469</v>
      </c>
    </row>
    <row r="1735" spans="22:22">
      <c r="V1735" s="42" t="s">
        <v>469</v>
      </c>
    </row>
    <row r="1736" spans="22:22">
      <c r="V1736" s="42" t="s">
        <v>469</v>
      </c>
    </row>
    <row r="1737" spans="22:22">
      <c r="V1737" s="42" t="s">
        <v>469</v>
      </c>
    </row>
    <row r="1738" spans="22:22">
      <c r="V1738" s="42" t="s">
        <v>469</v>
      </c>
    </row>
    <row r="1739" spans="22:22">
      <c r="V1739" s="42" t="s">
        <v>469</v>
      </c>
    </row>
    <row r="1740" spans="22:22">
      <c r="V1740" s="42" t="s">
        <v>469</v>
      </c>
    </row>
    <row r="1741" spans="22:22">
      <c r="V1741" s="42" t="s">
        <v>469</v>
      </c>
    </row>
    <row r="1742" spans="22:22">
      <c r="V1742" s="42" t="s">
        <v>469</v>
      </c>
    </row>
    <row r="1743" spans="22:22">
      <c r="V1743" s="42" t="s">
        <v>469</v>
      </c>
    </row>
    <row r="1744" spans="22:22">
      <c r="V1744" s="42" t="s">
        <v>469</v>
      </c>
    </row>
    <row r="1745" spans="22:22">
      <c r="V1745" s="42" t="s">
        <v>469</v>
      </c>
    </row>
    <row r="1746" spans="22:22">
      <c r="V1746" s="42" t="s">
        <v>469</v>
      </c>
    </row>
    <row r="1747" spans="22:22">
      <c r="V1747" s="42" t="s">
        <v>469</v>
      </c>
    </row>
    <row r="1748" spans="22:22">
      <c r="V1748" s="42" t="s">
        <v>469</v>
      </c>
    </row>
    <row r="1749" spans="22:22">
      <c r="V1749" s="42" t="s">
        <v>469</v>
      </c>
    </row>
    <row r="1750" spans="22:22">
      <c r="V1750" s="42" t="s">
        <v>469</v>
      </c>
    </row>
    <row r="1751" spans="22:22">
      <c r="V1751" s="42" t="s">
        <v>469</v>
      </c>
    </row>
    <row r="1752" spans="22:22">
      <c r="V1752" s="42" t="s">
        <v>469</v>
      </c>
    </row>
    <row r="1753" spans="22:22">
      <c r="V1753" s="42" t="s">
        <v>469</v>
      </c>
    </row>
    <row r="1754" spans="22:22">
      <c r="V1754" s="42" t="s">
        <v>469</v>
      </c>
    </row>
    <row r="1755" spans="22:22">
      <c r="V1755" s="42" t="s">
        <v>469</v>
      </c>
    </row>
    <row r="1756" spans="22:22">
      <c r="V1756" s="42" t="s">
        <v>469</v>
      </c>
    </row>
    <row r="1757" spans="22:22">
      <c r="V1757" s="42" t="s">
        <v>469</v>
      </c>
    </row>
    <row r="1758" spans="22:22">
      <c r="V1758" s="42" t="s">
        <v>469</v>
      </c>
    </row>
    <row r="1759" spans="22:22">
      <c r="V1759" s="42" t="s">
        <v>469</v>
      </c>
    </row>
    <row r="1760" spans="22:22">
      <c r="V1760" s="42" t="s">
        <v>469</v>
      </c>
    </row>
    <row r="1761" spans="22:22">
      <c r="V1761" s="42" t="s">
        <v>469</v>
      </c>
    </row>
    <row r="1762" spans="22:22">
      <c r="V1762" s="42" t="s">
        <v>469</v>
      </c>
    </row>
    <row r="1763" spans="22:22">
      <c r="V1763" s="42" t="s">
        <v>469</v>
      </c>
    </row>
    <row r="1764" spans="22:22">
      <c r="V1764" s="42" t="s">
        <v>469</v>
      </c>
    </row>
    <row r="1765" spans="22:22">
      <c r="V1765" s="42" t="s">
        <v>469</v>
      </c>
    </row>
    <row r="1766" spans="22:22">
      <c r="V1766" s="42" t="s">
        <v>469</v>
      </c>
    </row>
    <row r="1767" spans="22:22">
      <c r="V1767" s="42" t="s">
        <v>469</v>
      </c>
    </row>
    <row r="1768" spans="22:22">
      <c r="V1768" s="42" t="s">
        <v>469</v>
      </c>
    </row>
    <row r="1769" spans="22:22">
      <c r="V1769" s="42" t="s">
        <v>469</v>
      </c>
    </row>
    <row r="1770" spans="22:22">
      <c r="V1770" s="42" t="s">
        <v>469</v>
      </c>
    </row>
    <row r="1771" spans="22:22">
      <c r="V1771" s="42" t="s">
        <v>469</v>
      </c>
    </row>
    <row r="1772" spans="22:22">
      <c r="V1772" s="42" t="s">
        <v>469</v>
      </c>
    </row>
    <row r="1773" spans="22:22">
      <c r="V1773" s="42" t="s">
        <v>469</v>
      </c>
    </row>
    <row r="1774" spans="22:22">
      <c r="V1774" s="42" t="s">
        <v>469</v>
      </c>
    </row>
    <row r="1775" spans="22:22">
      <c r="V1775" s="42" t="s">
        <v>469</v>
      </c>
    </row>
    <row r="1776" spans="22:22">
      <c r="V1776" s="42" t="s">
        <v>469</v>
      </c>
    </row>
    <row r="1777" spans="22:22">
      <c r="V1777" s="42" t="s">
        <v>469</v>
      </c>
    </row>
    <row r="1778" spans="22:22">
      <c r="V1778" s="42" t="s">
        <v>469</v>
      </c>
    </row>
    <row r="1779" spans="22:22">
      <c r="V1779" s="42" t="s">
        <v>469</v>
      </c>
    </row>
    <row r="1780" spans="22:22">
      <c r="V1780" s="42" t="s">
        <v>469</v>
      </c>
    </row>
    <row r="1781" spans="22:22">
      <c r="V1781" s="42" t="s">
        <v>469</v>
      </c>
    </row>
    <row r="1782" spans="22:22">
      <c r="V1782" s="42" t="s">
        <v>469</v>
      </c>
    </row>
    <row r="1783" spans="22:22">
      <c r="V1783" s="42" t="s">
        <v>469</v>
      </c>
    </row>
    <row r="1784" spans="22:22">
      <c r="V1784" s="42" t="s">
        <v>469</v>
      </c>
    </row>
    <row r="1785" spans="22:22">
      <c r="V1785" s="42" t="s">
        <v>469</v>
      </c>
    </row>
    <row r="1786" spans="22:22">
      <c r="V1786" s="42" t="s">
        <v>469</v>
      </c>
    </row>
    <row r="1787" spans="22:22">
      <c r="V1787" s="42" t="s">
        <v>469</v>
      </c>
    </row>
    <row r="1788" spans="22:22">
      <c r="V1788" s="42" t="s">
        <v>469</v>
      </c>
    </row>
    <row r="1789" spans="22:22">
      <c r="V1789" s="42" t="s">
        <v>469</v>
      </c>
    </row>
    <row r="1790" spans="22:22">
      <c r="V1790" s="42" t="s">
        <v>469</v>
      </c>
    </row>
    <row r="1791" spans="22:22">
      <c r="V1791" s="42" t="s">
        <v>469</v>
      </c>
    </row>
    <row r="1792" spans="22:22">
      <c r="V1792" s="42" t="s">
        <v>469</v>
      </c>
    </row>
    <row r="1793" spans="22:22">
      <c r="V1793" s="42" t="s">
        <v>469</v>
      </c>
    </row>
    <row r="1794" spans="22:22">
      <c r="V1794" s="42" t="s">
        <v>469</v>
      </c>
    </row>
    <row r="1795" spans="22:22">
      <c r="V1795" s="42" t="s">
        <v>469</v>
      </c>
    </row>
    <row r="1796" spans="22:22">
      <c r="V1796" s="42" t="s">
        <v>469</v>
      </c>
    </row>
    <row r="1797" spans="22:22">
      <c r="V1797" s="42" t="s">
        <v>469</v>
      </c>
    </row>
    <row r="1798" spans="22:22">
      <c r="V1798" s="42" t="s">
        <v>469</v>
      </c>
    </row>
    <row r="1799" spans="22:22">
      <c r="V1799" s="42" t="s">
        <v>469</v>
      </c>
    </row>
    <row r="1800" spans="22:22">
      <c r="V1800" s="42" t="s">
        <v>469</v>
      </c>
    </row>
    <row r="1801" spans="22:22">
      <c r="V1801" s="42" t="s">
        <v>469</v>
      </c>
    </row>
    <row r="1802" spans="22:22">
      <c r="V1802" s="42" t="s">
        <v>469</v>
      </c>
    </row>
    <row r="1803" spans="22:22">
      <c r="V1803" s="42" t="s">
        <v>469</v>
      </c>
    </row>
    <row r="1804" spans="22:22">
      <c r="V1804" s="42" t="s">
        <v>469</v>
      </c>
    </row>
    <row r="1805" spans="22:22">
      <c r="V1805" s="42" t="s">
        <v>469</v>
      </c>
    </row>
    <row r="1806" spans="22:22">
      <c r="V1806" s="42" t="s">
        <v>469</v>
      </c>
    </row>
    <row r="1807" spans="22:22">
      <c r="V1807" s="42" t="s">
        <v>469</v>
      </c>
    </row>
    <row r="1808" spans="22:22">
      <c r="V1808" s="42" t="s">
        <v>469</v>
      </c>
    </row>
    <row r="1809" spans="22:22">
      <c r="V1809" s="42" t="s">
        <v>469</v>
      </c>
    </row>
    <row r="1810" spans="22:22">
      <c r="V1810" s="42" t="s">
        <v>469</v>
      </c>
    </row>
    <row r="1811" spans="22:22">
      <c r="V1811" s="42" t="s">
        <v>469</v>
      </c>
    </row>
    <row r="1812" spans="22:22">
      <c r="V1812" s="42" t="s">
        <v>469</v>
      </c>
    </row>
    <row r="1813" spans="22:22">
      <c r="V1813" s="42" t="s">
        <v>469</v>
      </c>
    </row>
    <row r="1814" spans="22:22">
      <c r="V1814" s="42" t="s">
        <v>469</v>
      </c>
    </row>
    <row r="1815" spans="22:22">
      <c r="V1815" s="42" t="s">
        <v>469</v>
      </c>
    </row>
    <row r="1816" spans="22:22">
      <c r="V1816" s="42" t="s">
        <v>469</v>
      </c>
    </row>
    <row r="1817" spans="22:22">
      <c r="V1817" s="42" t="s">
        <v>469</v>
      </c>
    </row>
    <row r="1818" spans="22:22">
      <c r="V1818" s="42" t="s">
        <v>469</v>
      </c>
    </row>
    <row r="1819" spans="22:22">
      <c r="V1819" s="42" t="s">
        <v>469</v>
      </c>
    </row>
    <row r="1820" spans="22:22">
      <c r="V1820" s="42" t="s">
        <v>469</v>
      </c>
    </row>
    <row r="1821" spans="22:22">
      <c r="V1821" s="42" t="s">
        <v>469</v>
      </c>
    </row>
    <row r="1822" spans="22:22">
      <c r="V1822" s="42" t="s">
        <v>469</v>
      </c>
    </row>
    <row r="1823" spans="22:22">
      <c r="V1823" s="42" t="s">
        <v>469</v>
      </c>
    </row>
    <row r="1824" spans="22:22">
      <c r="V1824" s="42" t="s">
        <v>469</v>
      </c>
    </row>
    <row r="1825" spans="22:22">
      <c r="V1825" s="42" t="s">
        <v>469</v>
      </c>
    </row>
    <row r="1826" spans="22:22">
      <c r="V1826" s="42" t="s">
        <v>469</v>
      </c>
    </row>
    <row r="1827" spans="22:22">
      <c r="V1827" s="42" t="s">
        <v>469</v>
      </c>
    </row>
    <row r="1828" spans="22:22">
      <c r="V1828" s="42" t="s">
        <v>469</v>
      </c>
    </row>
    <row r="1829" spans="22:22">
      <c r="V1829" s="42" t="s">
        <v>469</v>
      </c>
    </row>
    <row r="1830" spans="22:22">
      <c r="V1830" s="42" t="s">
        <v>469</v>
      </c>
    </row>
    <row r="1831" spans="22:22">
      <c r="V1831" s="42" t="s">
        <v>469</v>
      </c>
    </row>
    <row r="1832" spans="22:22">
      <c r="V1832" s="42" t="s">
        <v>469</v>
      </c>
    </row>
    <row r="1833" spans="22:22">
      <c r="V1833" s="42" t="s">
        <v>469</v>
      </c>
    </row>
    <row r="1834" spans="22:22">
      <c r="V1834" s="42" t="s">
        <v>469</v>
      </c>
    </row>
    <row r="1835" spans="22:22">
      <c r="V1835" s="42" t="s">
        <v>469</v>
      </c>
    </row>
    <row r="1836" spans="22:22">
      <c r="V1836" s="42" t="s">
        <v>469</v>
      </c>
    </row>
    <row r="1837" spans="22:22">
      <c r="V1837" s="42" t="s">
        <v>469</v>
      </c>
    </row>
    <row r="1838" spans="22:22">
      <c r="V1838" s="42" t="s">
        <v>469</v>
      </c>
    </row>
    <row r="1839" spans="22:22">
      <c r="V1839" s="42" t="s">
        <v>469</v>
      </c>
    </row>
    <row r="1840" spans="22:22">
      <c r="V1840" s="42" t="s">
        <v>469</v>
      </c>
    </row>
    <row r="1841" spans="22:22">
      <c r="V1841" s="42" t="s">
        <v>469</v>
      </c>
    </row>
    <row r="1842" spans="22:22">
      <c r="V1842" s="42" t="s">
        <v>469</v>
      </c>
    </row>
    <row r="1843" spans="22:22">
      <c r="V1843" s="42" t="s">
        <v>469</v>
      </c>
    </row>
    <row r="1844" spans="22:22">
      <c r="V1844" s="42" t="s">
        <v>469</v>
      </c>
    </row>
    <row r="1845" spans="22:22">
      <c r="V1845" s="42" t="s">
        <v>469</v>
      </c>
    </row>
    <row r="1846" spans="22:22">
      <c r="V1846" s="42" t="s">
        <v>469</v>
      </c>
    </row>
    <row r="1847" spans="22:22">
      <c r="V1847" s="42" t="s">
        <v>469</v>
      </c>
    </row>
    <row r="1848" spans="22:22">
      <c r="V1848" s="42" t="s">
        <v>469</v>
      </c>
    </row>
    <row r="1849" spans="22:22">
      <c r="V1849" s="42" t="s">
        <v>469</v>
      </c>
    </row>
    <row r="1850" spans="22:22">
      <c r="V1850" s="42" t="s">
        <v>469</v>
      </c>
    </row>
    <row r="1851" spans="22:22">
      <c r="V1851" s="42" t="s">
        <v>469</v>
      </c>
    </row>
    <row r="1852" spans="22:22">
      <c r="V1852" s="42" t="s">
        <v>469</v>
      </c>
    </row>
    <row r="1853" spans="22:22">
      <c r="V1853" s="42" t="s">
        <v>469</v>
      </c>
    </row>
    <row r="1854" spans="22:22">
      <c r="V1854" s="42" t="s">
        <v>469</v>
      </c>
    </row>
    <row r="1855" spans="22:22">
      <c r="V1855" s="42" t="s">
        <v>469</v>
      </c>
    </row>
    <row r="1856" spans="22:22">
      <c r="V1856" s="42" t="s">
        <v>469</v>
      </c>
    </row>
    <row r="1857" spans="22:22">
      <c r="V1857" s="42" t="s">
        <v>469</v>
      </c>
    </row>
    <row r="1858" spans="22:22">
      <c r="V1858" s="42" t="s">
        <v>469</v>
      </c>
    </row>
    <row r="1859" spans="22:22">
      <c r="V1859" s="42" t="s">
        <v>469</v>
      </c>
    </row>
    <row r="1860" spans="22:22">
      <c r="V1860" s="42" t="s">
        <v>469</v>
      </c>
    </row>
    <row r="1861" spans="22:22">
      <c r="V1861" s="42" t="s">
        <v>469</v>
      </c>
    </row>
    <row r="1862" spans="22:22">
      <c r="V1862" s="42" t="s">
        <v>469</v>
      </c>
    </row>
    <row r="1863" spans="22:22">
      <c r="V1863" s="42" t="s">
        <v>469</v>
      </c>
    </row>
    <row r="1864" spans="22:22">
      <c r="V1864" s="42" t="s">
        <v>469</v>
      </c>
    </row>
    <row r="1865" spans="22:22">
      <c r="V1865" s="42" t="s">
        <v>469</v>
      </c>
    </row>
    <row r="1866" spans="22:22">
      <c r="V1866" s="42" t="s">
        <v>469</v>
      </c>
    </row>
    <row r="1867" spans="22:22">
      <c r="V1867" s="42" t="s">
        <v>469</v>
      </c>
    </row>
    <row r="1868" spans="22:22">
      <c r="V1868" s="42" t="s">
        <v>469</v>
      </c>
    </row>
    <row r="1869" spans="22:22">
      <c r="V1869" s="42" t="s">
        <v>469</v>
      </c>
    </row>
    <row r="1870" spans="22:22">
      <c r="V1870" s="42" t="s">
        <v>469</v>
      </c>
    </row>
    <row r="1871" spans="22:22">
      <c r="V1871" s="42" t="s">
        <v>469</v>
      </c>
    </row>
    <row r="1872" spans="22:22">
      <c r="V1872" s="42" t="s">
        <v>469</v>
      </c>
    </row>
    <row r="1873" spans="22:22">
      <c r="V1873" s="42" t="s">
        <v>469</v>
      </c>
    </row>
    <row r="1874" spans="22:22">
      <c r="V1874" s="42" t="s">
        <v>469</v>
      </c>
    </row>
    <row r="1875" spans="22:22">
      <c r="V1875" s="42" t="s">
        <v>469</v>
      </c>
    </row>
    <row r="1876" spans="22:22">
      <c r="V1876" s="42" t="s">
        <v>469</v>
      </c>
    </row>
    <row r="1877" spans="22:22">
      <c r="V1877" s="42" t="s">
        <v>469</v>
      </c>
    </row>
    <row r="1878" spans="22:22">
      <c r="V1878" s="42" t="s">
        <v>469</v>
      </c>
    </row>
    <row r="1879" spans="22:22">
      <c r="V1879" s="42" t="s">
        <v>469</v>
      </c>
    </row>
    <row r="1880" spans="22:22">
      <c r="V1880" s="42" t="s">
        <v>469</v>
      </c>
    </row>
    <row r="1881" spans="22:22">
      <c r="V1881" s="42" t="s">
        <v>469</v>
      </c>
    </row>
    <row r="1882" spans="22:22">
      <c r="V1882" s="42" t="s">
        <v>469</v>
      </c>
    </row>
    <row r="1883" spans="22:22">
      <c r="V1883" s="42" t="s">
        <v>469</v>
      </c>
    </row>
    <row r="1884" spans="22:22">
      <c r="V1884" s="42" t="s">
        <v>469</v>
      </c>
    </row>
    <row r="1885" spans="22:22">
      <c r="V1885" s="42" t="s">
        <v>469</v>
      </c>
    </row>
    <row r="1886" spans="22:22">
      <c r="V1886" s="42" t="s">
        <v>469</v>
      </c>
    </row>
    <row r="1887" spans="22:22">
      <c r="V1887" s="42" t="s">
        <v>469</v>
      </c>
    </row>
    <row r="1888" spans="22:22">
      <c r="V1888" s="42" t="s">
        <v>469</v>
      </c>
    </row>
    <row r="1889" spans="22:22">
      <c r="V1889" s="42" t="s">
        <v>469</v>
      </c>
    </row>
    <row r="1890" spans="22:22">
      <c r="V1890" s="42" t="s">
        <v>469</v>
      </c>
    </row>
    <row r="1891" spans="22:22">
      <c r="V1891" s="42" t="s">
        <v>469</v>
      </c>
    </row>
    <row r="1892" spans="22:22">
      <c r="V1892" s="42" t="s">
        <v>469</v>
      </c>
    </row>
    <row r="1893" spans="22:22">
      <c r="V1893" s="42" t="s">
        <v>469</v>
      </c>
    </row>
    <row r="1894" spans="22:22">
      <c r="V1894" s="42" t="s">
        <v>469</v>
      </c>
    </row>
    <row r="1895" spans="22:22">
      <c r="V1895" s="42" t="s">
        <v>469</v>
      </c>
    </row>
    <row r="1896" spans="22:22">
      <c r="V1896" s="42" t="s">
        <v>469</v>
      </c>
    </row>
    <row r="1897" spans="22:22">
      <c r="V1897" s="42" t="s">
        <v>469</v>
      </c>
    </row>
    <row r="1898" spans="22:22">
      <c r="V1898" s="42" t="s">
        <v>469</v>
      </c>
    </row>
    <row r="1899" spans="22:22">
      <c r="V1899" s="42" t="s">
        <v>469</v>
      </c>
    </row>
    <row r="1900" spans="22:22">
      <c r="V1900" s="42" t="s">
        <v>469</v>
      </c>
    </row>
    <row r="1901" spans="22:22">
      <c r="V1901" s="42" t="s">
        <v>469</v>
      </c>
    </row>
    <row r="1902" spans="22:22">
      <c r="V1902" s="42" t="s">
        <v>469</v>
      </c>
    </row>
    <row r="1903" spans="22:22">
      <c r="V1903" s="42" t="s">
        <v>469</v>
      </c>
    </row>
    <row r="1904" spans="22:22">
      <c r="V1904" s="42" t="s">
        <v>469</v>
      </c>
    </row>
    <row r="1905" spans="22:22">
      <c r="V1905" s="42" t="s">
        <v>469</v>
      </c>
    </row>
    <row r="1906" spans="22:22">
      <c r="V1906" s="42" t="s">
        <v>469</v>
      </c>
    </row>
    <row r="1907" spans="22:22">
      <c r="V1907" s="42" t="s">
        <v>469</v>
      </c>
    </row>
    <row r="1908" spans="22:22">
      <c r="V1908" s="42" t="s">
        <v>469</v>
      </c>
    </row>
    <row r="1909" spans="22:22">
      <c r="V1909" s="42" t="s">
        <v>469</v>
      </c>
    </row>
    <row r="1910" spans="22:22">
      <c r="V1910" s="42" t="s">
        <v>469</v>
      </c>
    </row>
    <row r="1911" spans="22:22">
      <c r="V1911" s="42" t="s">
        <v>469</v>
      </c>
    </row>
    <row r="1912" spans="22:22">
      <c r="V1912" s="42" t="s">
        <v>469</v>
      </c>
    </row>
    <row r="1913" spans="22:22">
      <c r="V1913" s="42" t="s">
        <v>469</v>
      </c>
    </row>
    <row r="1914" spans="22:22">
      <c r="V1914" s="42" t="s">
        <v>469</v>
      </c>
    </row>
    <row r="1915" spans="22:22">
      <c r="V1915" s="42" t="s">
        <v>469</v>
      </c>
    </row>
    <row r="1916" spans="22:22">
      <c r="V1916" s="42" t="s">
        <v>469</v>
      </c>
    </row>
    <row r="1917" spans="22:22">
      <c r="V1917" s="42" t="s">
        <v>469</v>
      </c>
    </row>
    <row r="1918" spans="22:22">
      <c r="V1918" s="42" t="s">
        <v>469</v>
      </c>
    </row>
    <row r="1919" spans="22:22">
      <c r="V1919" s="42" t="s">
        <v>469</v>
      </c>
    </row>
    <row r="1920" spans="22:22">
      <c r="V1920" s="42" t="s">
        <v>469</v>
      </c>
    </row>
    <row r="1921" spans="22:22">
      <c r="V1921" s="42" t="s">
        <v>469</v>
      </c>
    </row>
    <row r="1922" spans="22:22">
      <c r="V1922" s="42" t="s">
        <v>469</v>
      </c>
    </row>
    <row r="1923" spans="22:22">
      <c r="V1923" s="42" t="s">
        <v>469</v>
      </c>
    </row>
    <row r="1924" spans="22:22">
      <c r="V1924" s="42" t="s">
        <v>469</v>
      </c>
    </row>
    <row r="1925" spans="22:22">
      <c r="V1925" s="42" t="s">
        <v>469</v>
      </c>
    </row>
    <row r="1926" spans="22:22">
      <c r="V1926" s="42" t="s">
        <v>469</v>
      </c>
    </row>
    <row r="1927" spans="22:22">
      <c r="V1927" s="42" t="s">
        <v>469</v>
      </c>
    </row>
    <row r="1928" spans="22:22">
      <c r="V1928" s="42" t="s">
        <v>469</v>
      </c>
    </row>
    <row r="1929" spans="22:22">
      <c r="V1929" s="42" t="s">
        <v>469</v>
      </c>
    </row>
    <row r="1930" spans="22:22">
      <c r="V1930" s="42" t="s">
        <v>469</v>
      </c>
    </row>
    <row r="1931" spans="22:22">
      <c r="V1931" s="42" t="s">
        <v>469</v>
      </c>
    </row>
    <row r="1932" spans="22:22">
      <c r="V1932" s="42" t="s">
        <v>469</v>
      </c>
    </row>
    <row r="1933" spans="22:22">
      <c r="V1933" s="42" t="s">
        <v>469</v>
      </c>
    </row>
    <row r="1934" spans="22:22">
      <c r="V1934" s="42" t="s">
        <v>469</v>
      </c>
    </row>
    <row r="1935" spans="22:22">
      <c r="V1935" s="42" t="s">
        <v>469</v>
      </c>
    </row>
    <row r="1936" spans="22:22">
      <c r="V1936" s="42" t="s">
        <v>469</v>
      </c>
    </row>
    <row r="1937" spans="22:22">
      <c r="V1937" s="42" t="s">
        <v>469</v>
      </c>
    </row>
    <row r="1938" spans="22:22">
      <c r="V1938" s="42" t="s">
        <v>469</v>
      </c>
    </row>
    <row r="1939" spans="22:22">
      <c r="V1939" s="42" t="s">
        <v>469</v>
      </c>
    </row>
    <row r="1940" spans="22:22">
      <c r="V1940" s="42" t="s">
        <v>469</v>
      </c>
    </row>
    <row r="1941" spans="22:22">
      <c r="V1941" s="42" t="s">
        <v>469</v>
      </c>
    </row>
    <row r="1942" spans="22:22">
      <c r="V1942" s="42" t="s">
        <v>469</v>
      </c>
    </row>
    <row r="1943" spans="22:22">
      <c r="V1943" s="42" t="s">
        <v>469</v>
      </c>
    </row>
    <row r="1944" spans="22:22">
      <c r="V1944" s="42" t="s">
        <v>469</v>
      </c>
    </row>
    <row r="1945" spans="22:22">
      <c r="V1945" s="42" t="s">
        <v>469</v>
      </c>
    </row>
    <row r="1946" spans="22:22">
      <c r="V1946" s="42" t="s">
        <v>469</v>
      </c>
    </row>
    <row r="1947" spans="22:22">
      <c r="V1947" s="42" t="s">
        <v>469</v>
      </c>
    </row>
    <row r="1948" spans="22:22">
      <c r="V1948" s="42" t="s">
        <v>469</v>
      </c>
    </row>
    <row r="1949" spans="22:22">
      <c r="V1949" s="42" t="s">
        <v>469</v>
      </c>
    </row>
    <row r="1950" spans="22:22">
      <c r="V1950" s="42" t="s">
        <v>469</v>
      </c>
    </row>
    <row r="1951" spans="22:22">
      <c r="V1951" s="42" t="s">
        <v>469</v>
      </c>
    </row>
    <row r="1952" spans="22:22">
      <c r="V1952" s="42" t="s">
        <v>469</v>
      </c>
    </row>
    <row r="1953" spans="22:22">
      <c r="V1953" s="42" t="s">
        <v>469</v>
      </c>
    </row>
    <row r="1954" spans="22:22">
      <c r="V1954" s="42" t="s">
        <v>469</v>
      </c>
    </row>
    <row r="1955" spans="22:22">
      <c r="V1955" s="42" t="s">
        <v>469</v>
      </c>
    </row>
    <row r="1956" spans="22:22">
      <c r="V1956" s="42" t="s">
        <v>469</v>
      </c>
    </row>
    <row r="1957" spans="22:22">
      <c r="V1957" s="42" t="s">
        <v>469</v>
      </c>
    </row>
    <row r="1958" spans="22:22">
      <c r="V1958" s="42" t="s">
        <v>469</v>
      </c>
    </row>
    <row r="1959" spans="22:22">
      <c r="V1959" s="42" t="s">
        <v>469</v>
      </c>
    </row>
    <row r="1960" spans="22:22">
      <c r="V1960" s="42" t="s">
        <v>469</v>
      </c>
    </row>
    <row r="1961" spans="22:22">
      <c r="V1961" s="42" t="s">
        <v>469</v>
      </c>
    </row>
    <row r="1962" spans="22:22">
      <c r="V1962" s="42" t="s">
        <v>469</v>
      </c>
    </row>
    <row r="1963" spans="22:22">
      <c r="V1963" s="42" t="s">
        <v>469</v>
      </c>
    </row>
    <row r="1964" spans="22:22">
      <c r="V1964" s="42" t="s">
        <v>469</v>
      </c>
    </row>
    <row r="1965" spans="22:22">
      <c r="V1965" s="42" t="s">
        <v>469</v>
      </c>
    </row>
    <row r="1966" spans="22:22">
      <c r="V1966" s="42" t="s">
        <v>469</v>
      </c>
    </row>
    <row r="1967" spans="22:22">
      <c r="V1967" s="42" t="s">
        <v>469</v>
      </c>
    </row>
    <row r="1968" spans="22:22">
      <c r="V1968" s="42" t="s">
        <v>469</v>
      </c>
    </row>
    <row r="1969" spans="22:22">
      <c r="V1969" s="42" t="s">
        <v>469</v>
      </c>
    </row>
    <row r="1970" spans="22:22">
      <c r="V1970" s="42" t="s">
        <v>469</v>
      </c>
    </row>
    <row r="1971" spans="22:22">
      <c r="V1971" s="42" t="s">
        <v>469</v>
      </c>
    </row>
    <row r="1972" spans="22:22">
      <c r="V1972" s="42" t="s">
        <v>469</v>
      </c>
    </row>
    <row r="1973" spans="22:22">
      <c r="V1973" s="42" t="s">
        <v>469</v>
      </c>
    </row>
    <row r="1974" spans="22:22">
      <c r="V1974" s="42" t="s">
        <v>469</v>
      </c>
    </row>
    <row r="1975" spans="22:22">
      <c r="V1975" s="42" t="s">
        <v>469</v>
      </c>
    </row>
    <row r="1976" spans="22:22">
      <c r="V1976" s="42" t="s">
        <v>469</v>
      </c>
    </row>
    <row r="1977" spans="22:22">
      <c r="V1977" s="42" t="s">
        <v>469</v>
      </c>
    </row>
    <row r="1978" spans="22:22">
      <c r="V1978" s="42" t="s">
        <v>469</v>
      </c>
    </row>
    <row r="1979" spans="22:22">
      <c r="V1979" s="42" t="s">
        <v>469</v>
      </c>
    </row>
    <row r="1980" spans="22:22">
      <c r="V1980" s="42" t="s">
        <v>469</v>
      </c>
    </row>
    <row r="1981" spans="22:22">
      <c r="V1981" s="42" t="s">
        <v>469</v>
      </c>
    </row>
    <row r="1982" spans="22:22">
      <c r="V1982" s="42" t="s">
        <v>469</v>
      </c>
    </row>
    <row r="1983" spans="22:22">
      <c r="V1983" s="42" t="s">
        <v>469</v>
      </c>
    </row>
    <row r="1984" spans="22:22">
      <c r="V1984" s="42" t="s">
        <v>469</v>
      </c>
    </row>
    <row r="1985" spans="22:22">
      <c r="V1985" s="42" t="s">
        <v>469</v>
      </c>
    </row>
    <row r="1986" spans="22:22">
      <c r="V1986" s="42" t="s">
        <v>469</v>
      </c>
    </row>
    <row r="1987" spans="22:22">
      <c r="V1987" s="42" t="s">
        <v>469</v>
      </c>
    </row>
    <row r="1988" spans="22:22">
      <c r="V1988" s="42" t="s">
        <v>469</v>
      </c>
    </row>
    <row r="1989" spans="22:22">
      <c r="V1989" s="42" t="s">
        <v>469</v>
      </c>
    </row>
    <row r="1990" spans="22:22">
      <c r="V1990" s="42" t="s">
        <v>469</v>
      </c>
    </row>
    <row r="1991" spans="22:22">
      <c r="V1991" s="42" t="s">
        <v>469</v>
      </c>
    </row>
    <row r="1992" spans="22:22">
      <c r="V1992" s="42" t="s">
        <v>469</v>
      </c>
    </row>
    <row r="1993" spans="22:22">
      <c r="V1993" s="42" t="s">
        <v>469</v>
      </c>
    </row>
    <row r="1994" spans="22:22">
      <c r="V1994" s="42" t="s">
        <v>469</v>
      </c>
    </row>
    <row r="1995" spans="22:22">
      <c r="V1995" s="42" t="s">
        <v>469</v>
      </c>
    </row>
    <row r="1996" spans="22:22">
      <c r="V1996" s="42" t="s">
        <v>469</v>
      </c>
    </row>
    <row r="1997" spans="22:22">
      <c r="V1997" s="42" t="s">
        <v>469</v>
      </c>
    </row>
    <row r="1998" spans="22:22">
      <c r="V1998" s="42" t="s">
        <v>469</v>
      </c>
    </row>
    <row r="1999" spans="22:22">
      <c r="V1999" s="42" t="s">
        <v>469</v>
      </c>
    </row>
    <row r="2000" spans="22:22">
      <c r="V2000" s="42" t="s">
        <v>469</v>
      </c>
    </row>
    <row r="2001" spans="22:22">
      <c r="V2001" s="42" t="s">
        <v>469</v>
      </c>
    </row>
    <row r="2002" spans="22:22">
      <c r="V2002" s="42" t="s">
        <v>469</v>
      </c>
    </row>
    <row r="2003" spans="22:22">
      <c r="V2003" s="42" t="s">
        <v>469</v>
      </c>
    </row>
    <row r="2004" spans="22:22">
      <c r="V2004" s="42" t="s">
        <v>469</v>
      </c>
    </row>
    <row r="2005" spans="22:22">
      <c r="V2005" s="42" t="s">
        <v>469</v>
      </c>
    </row>
    <row r="2006" spans="22:22">
      <c r="V2006" s="42" t="s">
        <v>469</v>
      </c>
    </row>
    <row r="2007" spans="22:22">
      <c r="V2007" s="42" t="s">
        <v>469</v>
      </c>
    </row>
    <row r="2008" spans="22:22">
      <c r="V2008" s="42" t="s">
        <v>469</v>
      </c>
    </row>
    <row r="2009" spans="22:22">
      <c r="V2009" s="42" t="s">
        <v>469</v>
      </c>
    </row>
    <row r="2010" spans="22:22">
      <c r="V2010" s="42" t="s">
        <v>469</v>
      </c>
    </row>
    <row r="2011" spans="22:22">
      <c r="V2011" s="42" t="s">
        <v>469</v>
      </c>
    </row>
    <row r="2012" spans="22:22">
      <c r="V2012" s="42" t="s">
        <v>469</v>
      </c>
    </row>
    <row r="2013" spans="22:22">
      <c r="V2013" s="42" t="s">
        <v>469</v>
      </c>
    </row>
    <row r="2014" spans="22:22">
      <c r="V2014" s="42" t="s">
        <v>469</v>
      </c>
    </row>
    <row r="2015" spans="22:22">
      <c r="V2015" s="42" t="s">
        <v>469</v>
      </c>
    </row>
    <row r="2016" spans="22:22">
      <c r="V2016" s="42" t="s">
        <v>469</v>
      </c>
    </row>
    <row r="2017" spans="22:22">
      <c r="V2017" s="42" t="s">
        <v>469</v>
      </c>
    </row>
    <row r="2018" spans="22:22">
      <c r="V2018" s="42" t="s">
        <v>469</v>
      </c>
    </row>
    <row r="2019" spans="22:22">
      <c r="V2019" s="42" t="s">
        <v>469</v>
      </c>
    </row>
    <row r="2020" spans="22:22">
      <c r="V2020" s="42" t="s">
        <v>469</v>
      </c>
    </row>
    <row r="2021" spans="22:22">
      <c r="V2021" s="42" t="s">
        <v>469</v>
      </c>
    </row>
    <row r="2022" spans="22:22">
      <c r="V2022" s="42" t="s">
        <v>469</v>
      </c>
    </row>
    <row r="2023" spans="22:22">
      <c r="V2023" s="42" t="s">
        <v>469</v>
      </c>
    </row>
    <row r="2024" spans="22:22">
      <c r="V2024" s="42" t="s">
        <v>469</v>
      </c>
    </row>
    <row r="2025" spans="22:22">
      <c r="V2025" s="42" t="s">
        <v>469</v>
      </c>
    </row>
    <row r="2026" spans="22:22">
      <c r="V2026" s="42" t="s">
        <v>469</v>
      </c>
    </row>
    <row r="2027" spans="22:22">
      <c r="V2027" s="42" t="s">
        <v>469</v>
      </c>
    </row>
    <row r="2028" spans="22:22">
      <c r="V2028" s="42" t="s">
        <v>469</v>
      </c>
    </row>
    <row r="2029" spans="22:22">
      <c r="V2029" s="42" t="s">
        <v>469</v>
      </c>
    </row>
    <row r="2030" spans="22:22">
      <c r="V2030" s="42" t="s">
        <v>469</v>
      </c>
    </row>
    <row r="2031" spans="22:22">
      <c r="V2031" s="42" t="s">
        <v>469</v>
      </c>
    </row>
    <row r="2032" spans="22:22">
      <c r="V2032" s="42" t="s">
        <v>469</v>
      </c>
    </row>
    <row r="2033" spans="22:22">
      <c r="V2033" s="42" t="s">
        <v>469</v>
      </c>
    </row>
    <row r="2034" spans="22:22">
      <c r="V2034" s="42" t="s">
        <v>469</v>
      </c>
    </row>
    <row r="2035" spans="22:22">
      <c r="V2035" s="42" t="s">
        <v>469</v>
      </c>
    </row>
    <row r="2036" spans="22:22">
      <c r="V2036" s="42" t="s">
        <v>469</v>
      </c>
    </row>
    <row r="2037" spans="22:22">
      <c r="V2037" s="42" t="s">
        <v>469</v>
      </c>
    </row>
    <row r="2038" spans="22:22">
      <c r="V2038" s="42" t="s">
        <v>469</v>
      </c>
    </row>
    <row r="2039" spans="22:22">
      <c r="V2039" s="42" t="s">
        <v>469</v>
      </c>
    </row>
    <row r="2040" spans="22:22">
      <c r="V2040" s="42" t="s">
        <v>469</v>
      </c>
    </row>
    <row r="2041" spans="22:22">
      <c r="V2041" s="42" t="s">
        <v>469</v>
      </c>
    </row>
    <row r="2042" spans="22:22">
      <c r="V2042" s="42" t="s">
        <v>469</v>
      </c>
    </row>
    <row r="2043" spans="22:22">
      <c r="V2043" s="42" t="s">
        <v>469</v>
      </c>
    </row>
    <row r="2044" spans="22:22">
      <c r="V2044" s="42" t="s">
        <v>469</v>
      </c>
    </row>
    <row r="2045" spans="22:22">
      <c r="V2045" s="42" t="s">
        <v>469</v>
      </c>
    </row>
    <row r="2046" spans="22:22">
      <c r="V2046" s="42" t="s">
        <v>469</v>
      </c>
    </row>
    <row r="2047" spans="22:22">
      <c r="V2047" s="42" t="s">
        <v>469</v>
      </c>
    </row>
    <row r="2048" spans="22:22">
      <c r="V2048" s="42" t="s">
        <v>469</v>
      </c>
    </row>
    <row r="2049" spans="22:22">
      <c r="V2049" s="42" t="s">
        <v>469</v>
      </c>
    </row>
    <row r="2050" spans="22:22">
      <c r="V2050" s="42" t="s">
        <v>469</v>
      </c>
    </row>
    <row r="2051" spans="22:22">
      <c r="V2051" s="42" t="s">
        <v>469</v>
      </c>
    </row>
    <row r="2052" spans="22:22">
      <c r="V2052" s="42" t="s">
        <v>469</v>
      </c>
    </row>
    <row r="2053" spans="22:22">
      <c r="V2053" s="42" t="s">
        <v>469</v>
      </c>
    </row>
    <row r="2054" spans="22:22">
      <c r="V2054" s="42" t="s">
        <v>469</v>
      </c>
    </row>
    <row r="2055" spans="22:22">
      <c r="V2055" s="42" t="s">
        <v>469</v>
      </c>
    </row>
    <row r="2056" spans="22:22">
      <c r="V2056" s="42" t="s">
        <v>469</v>
      </c>
    </row>
    <row r="2057" spans="22:22">
      <c r="V2057" s="42" t="s">
        <v>469</v>
      </c>
    </row>
    <row r="2058" spans="22:22">
      <c r="V2058" s="42" t="s">
        <v>469</v>
      </c>
    </row>
    <row r="2059" spans="22:22">
      <c r="V2059" s="42" t="s">
        <v>469</v>
      </c>
    </row>
    <row r="2060" spans="22:22">
      <c r="V2060" s="42" t="s">
        <v>469</v>
      </c>
    </row>
    <row r="2061" spans="22:22">
      <c r="V2061" s="42" t="s">
        <v>469</v>
      </c>
    </row>
    <row r="2062" spans="22:22">
      <c r="V2062" s="42" t="s">
        <v>469</v>
      </c>
    </row>
    <row r="2063" spans="22:22">
      <c r="V2063" s="42" t="s">
        <v>469</v>
      </c>
    </row>
    <row r="2064" spans="22:22">
      <c r="V2064" s="42" t="s">
        <v>469</v>
      </c>
    </row>
    <row r="2065" spans="22:22">
      <c r="V2065" s="42" t="s">
        <v>469</v>
      </c>
    </row>
    <row r="2066" spans="22:22">
      <c r="V2066" s="42" t="s">
        <v>469</v>
      </c>
    </row>
    <row r="2067" spans="22:22">
      <c r="V2067" s="42" t="s">
        <v>469</v>
      </c>
    </row>
    <row r="2068" spans="22:22">
      <c r="V2068" s="42" t="s">
        <v>469</v>
      </c>
    </row>
    <row r="2069" spans="22:22">
      <c r="V2069" s="42" t="s">
        <v>469</v>
      </c>
    </row>
    <row r="2070" spans="22:22">
      <c r="V2070" s="42" t="s">
        <v>469</v>
      </c>
    </row>
    <row r="2071" spans="22:22">
      <c r="V2071" s="42" t="s">
        <v>469</v>
      </c>
    </row>
    <row r="2072" spans="22:22">
      <c r="V2072" s="42" t="s">
        <v>469</v>
      </c>
    </row>
    <row r="2073" spans="22:22">
      <c r="V2073" s="42" t="s">
        <v>469</v>
      </c>
    </row>
    <row r="2074" spans="22:22">
      <c r="V2074" s="42" t="s">
        <v>469</v>
      </c>
    </row>
    <row r="2075" spans="22:22">
      <c r="V2075" s="42" t="s">
        <v>469</v>
      </c>
    </row>
    <row r="2076" spans="22:22">
      <c r="V2076" s="42" t="s">
        <v>469</v>
      </c>
    </row>
    <row r="2077" spans="22:22">
      <c r="V2077" s="42" t="s">
        <v>469</v>
      </c>
    </row>
    <row r="2078" spans="22:22">
      <c r="V2078" s="42" t="s">
        <v>469</v>
      </c>
    </row>
    <row r="2079" spans="22:22">
      <c r="V2079" s="42" t="s">
        <v>469</v>
      </c>
    </row>
    <row r="2080" spans="22:22">
      <c r="V2080" s="42" t="s">
        <v>469</v>
      </c>
    </row>
    <row r="2081" spans="22:22">
      <c r="V2081" s="42" t="s">
        <v>469</v>
      </c>
    </row>
    <row r="2082" spans="22:22">
      <c r="V2082" s="42" t="s">
        <v>469</v>
      </c>
    </row>
    <row r="2083" spans="22:22">
      <c r="V2083" s="42" t="s">
        <v>469</v>
      </c>
    </row>
    <row r="2084" spans="22:22">
      <c r="V2084" s="42" t="s">
        <v>469</v>
      </c>
    </row>
    <row r="2085" spans="22:22">
      <c r="V2085" s="42" t="s">
        <v>469</v>
      </c>
    </row>
    <row r="2086" spans="22:22">
      <c r="V2086" s="42" t="s">
        <v>469</v>
      </c>
    </row>
    <row r="2087" spans="22:22">
      <c r="V2087" s="42" t="s">
        <v>469</v>
      </c>
    </row>
    <row r="2088" spans="22:22">
      <c r="V2088" s="42" t="s">
        <v>469</v>
      </c>
    </row>
    <row r="2089" spans="22:22">
      <c r="V2089" s="42" t="s">
        <v>469</v>
      </c>
    </row>
    <row r="2090" spans="22:22">
      <c r="V2090" s="42" t="s">
        <v>469</v>
      </c>
    </row>
    <row r="2091" spans="22:22">
      <c r="V2091" s="42" t="s">
        <v>469</v>
      </c>
    </row>
    <row r="2092" spans="22:22">
      <c r="V2092" s="42" t="s">
        <v>469</v>
      </c>
    </row>
    <row r="2093" spans="22:22">
      <c r="V2093" s="42" t="s">
        <v>469</v>
      </c>
    </row>
    <row r="2094" spans="22:22">
      <c r="V2094" s="42" t="s">
        <v>469</v>
      </c>
    </row>
    <row r="2095" spans="22:22">
      <c r="V2095" s="42" t="s">
        <v>469</v>
      </c>
    </row>
    <row r="2096" spans="22:22">
      <c r="V2096" s="42" t="s">
        <v>469</v>
      </c>
    </row>
    <row r="2097" spans="22:22">
      <c r="V2097" s="42" t="s">
        <v>469</v>
      </c>
    </row>
    <row r="2098" spans="22:22">
      <c r="V2098" s="42" t="s">
        <v>469</v>
      </c>
    </row>
    <row r="2099" spans="22:22">
      <c r="V2099" s="42" t="s">
        <v>469</v>
      </c>
    </row>
    <row r="2100" spans="22:22">
      <c r="V2100" s="42" t="s">
        <v>469</v>
      </c>
    </row>
    <row r="2101" spans="22:22">
      <c r="V2101" s="42" t="s">
        <v>469</v>
      </c>
    </row>
    <row r="2102" spans="22:22">
      <c r="V2102" s="42" t="s">
        <v>469</v>
      </c>
    </row>
    <row r="2103" spans="22:22">
      <c r="V2103" s="42" t="s">
        <v>469</v>
      </c>
    </row>
    <row r="2104" spans="22:22">
      <c r="V2104" s="42" t="s">
        <v>469</v>
      </c>
    </row>
    <row r="2105" spans="22:22">
      <c r="V2105" s="42" t="s">
        <v>469</v>
      </c>
    </row>
    <row r="2106" spans="22:22">
      <c r="V2106" s="42" t="s">
        <v>469</v>
      </c>
    </row>
    <row r="2107" spans="22:22">
      <c r="V2107" s="42" t="s">
        <v>469</v>
      </c>
    </row>
    <row r="2108" spans="22:22">
      <c r="V2108" s="42" t="s">
        <v>469</v>
      </c>
    </row>
    <row r="2109" spans="22:22">
      <c r="V2109" s="42" t="s">
        <v>469</v>
      </c>
    </row>
    <row r="2110" spans="22:22">
      <c r="V2110" s="42" t="s">
        <v>469</v>
      </c>
    </row>
    <row r="2111" spans="22:22">
      <c r="V2111" s="42" t="s">
        <v>469</v>
      </c>
    </row>
    <row r="2112" spans="22:22">
      <c r="V2112" s="42" t="s">
        <v>469</v>
      </c>
    </row>
    <row r="2113" spans="22:22">
      <c r="V2113" s="42" t="s">
        <v>469</v>
      </c>
    </row>
    <row r="2114" spans="22:22">
      <c r="V2114" s="42" t="s">
        <v>469</v>
      </c>
    </row>
    <row r="2115" spans="22:22">
      <c r="V2115" s="42" t="s">
        <v>469</v>
      </c>
    </row>
    <row r="2116" spans="22:22">
      <c r="V2116" s="42" t="s">
        <v>469</v>
      </c>
    </row>
    <row r="2117" spans="22:22">
      <c r="V2117" s="42" t="s">
        <v>469</v>
      </c>
    </row>
    <row r="2118" spans="22:22">
      <c r="V2118" s="42" t="s">
        <v>469</v>
      </c>
    </row>
    <row r="2119" spans="22:22">
      <c r="V2119" s="42" t="s">
        <v>469</v>
      </c>
    </row>
    <row r="2120" spans="22:22">
      <c r="V2120" s="42" t="s">
        <v>469</v>
      </c>
    </row>
    <row r="2121" spans="22:22">
      <c r="V2121" s="42" t="s">
        <v>469</v>
      </c>
    </row>
    <row r="2122" spans="22:22">
      <c r="V2122" s="42" t="s">
        <v>469</v>
      </c>
    </row>
    <row r="2123" spans="22:22">
      <c r="V2123" s="42" t="s">
        <v>469</v>
      </c>
    </row>
    <row r="2124" spans="22:22">
      <c r="V2124" s="42" t="s">
        <v>469</v>
      </c>
    </row>
    <row r="2125" spans="22:22">
      <c r="V2125" s="42" t="s">
        <v>469</v>
      </c>
    </row>
    <row r="2126" spans="22:22">
      <c r="V2126" s="42" t="s">
        <v>469</v>
      </c>
    </row>
    <row r="2127" spans="22:22">
      <c r="V2127" s="42" t="s">
        <v>469</v>
      </c>
    </row>
    <row r="2128" spans="22:22">
      <c r="V2128" s="42" t="s">
        <v>469</v>
      </c>
    </row>
    <row r="2129" spans="22:22">
      <c r="V2129" s="42" t="s">
        <v>469</v>
      </c>
    </row>
    <row r="2130" spans="22:22">
      <c r="V2130" s="42" t="s">
        <v>469</v>
      </c>
    </row>
    <row r="2131" spans="22:22">
      <c r="V2131" s="42" t="s">
        <v>469</v>
      </c>
    </row>
    <row r="2132" spans="22:22">
      <c r="V2132" s="42" t="s">
        <v>469</v>
      </c>
    </row>
    <row r="2133" spans="22:22">
      <c r="V2133" s="42" t="s">
        <v>469</v>
      </c>
    </row>
    <row r="2134" spans="22:22">
      <c r="V2134" s="42" t="s">
        <v>469</v>
      </c>
    </row>
    <row r="2135" spans="22:22">
      <c r="V2135" s="42" t="s">
        <v>469</v>
      </c>
    </row>
    <row r="2136" spans="22:22">
      <c r="V2136" s="42" t="s">
        <v>469</v>
      </c>
    </row>
    <row r="2137" spans="22:22">
      <c r="V2137" s="42" t="s">
        <v>469</v>
      </c>
    </row>
    <row r="2138" spans="22:22">
      <c r="V2138" s="42" t="s">
        <v>469</v>
      </c>
    </row>
    <row r="2139" spans="22:22">
      <c r="V2139" s="42" t="s">
        <v>469</v>
      </c>
    </row>
    <row r="2140" spans="22:22">
      <c r="V2140" s="42" t="s">
        <v>469</v>
      </c>
    </row>
    <row r="2141" spans="22:22">
      <c r="V2141" s="42" t="s">
        <v>469</v>
      </c>
    </row>
    <row r="2142" spans="22:22">
      <c r="V2142" s="42" t="s">
        <v>469</v>
      </c>
    </row>
    <row r="2143" spans="22:22">
      <c r="V2143" s="42" t="s">
        <v>469</v>
      </c>
    </row>
    <row r="2144" spans="22:22">
      <c r="V2144" s="42" t="s">
        <v>469</v>
      </c>
    </row>
    <row r="2145" spans="22:22">
      <c r="V2145" s="42" t="s">
        <v>469</v>
      </c>
    </row>
    <row r="2146" spans="22:22">
      <c r="V2146" s="42" t="s">
        <v>469</v>
      </c>
    </row>
    <row r="2147" spans="22:22">
      <c r="V2147" s="42" t="s">
        <v>469</v>
      </c>
    </row>
    <row r="2148" spans="22:22">
      <c r="V2148" s="42" t="s">
        <v>469</v>
      </c>
    </row>
    <row r="2149" spans="22:22">
      <c r="V2149" s="42" t="s">
        <v>469</v>
      </c>
    </row>
    <row r="2150" spans="22:22">
      <c r="V2150" s="42" t="s">
        <v>469</v>
      </c>
    </row>
    <row r="2151" spans="22:22">
      <c r="V2151" s="42" t="s">
        <v>469</v>
      </c>
    </row>
    <row r="2152" spans="22:22">
      <c r="V2152" s="42" t="s">
        <v>469</v>
      </c>
    </row>
    <row r="2153" spans="22:22">
      <c r="V2153" s="42" t="s">
        <v>469</v>
      </c>
    </row>
    <row r="2154" spans="22:22">
      <c r="V2154" s="42" t="s">
        <v>469</v>
      </c>
    </row>
    <row r="2155" spans="22:22">
      <c r="V2155" s="42" t="s">
        <v>469</v>
      </c>
    </row>
    <row r="2156" spans="22:22">
      <c r="V2156" s="42" t="s">
        <v>469</v>
      </c>
    </row>
    <row r="2157" spans="22:22">
      <c r="V2157" s="42" t="s">
        <v>469</v>
      </c>
    </row>
    <row r="2158" spans="22:22">
      <c r="V2158" s="42" t="s">
        <v>469</v>
      </c>
    </row>
    <row r="2159" spans="22:22">
      <c r="V2159" s="42" t="s">
        <v>469</v>
      </c>
    </row>
    <row r="2160" spans="22:22">
      <c r="V2160" s="42" t="s">
        <v>469</v>
      </c>
    </row>
    <row r="2161" spans="22:22">
      <c r="V2161" s="42" t="s">
        <v>469</v>
      </c>
    </row>
    <row r="2162" spans="22:22">
      <c r="V2162" s="42" t="s">
        <v>469</v>
      </c>
    </row>
    <row r="2163" spans="22:22">
      <c r="V2163" s="42" t="s">
        <v>469</v>
      </c>
    </row>
    <row r="2164" spans="22:22">
      <c r="V2164" s="42" t="s">
        <v>469</v>
      </c>
    </row>
    <row r="2165" spans="22:22">
      <c r="V2165" s="42" t="s">
        <v>469</v>
      </c>
    </row>
    <row r="2166" spans="22:22">
      <c r="V2166" s="42" t="s">
        <v>469</v>
      </c>
    </row>
    <row r="2167" spans="22:22">
      <c r="V2167" s="42" t="s">
        <v>469</v>
      </c>
    </row>
    <row r="2168" spans="22:22">
      <c r="V2168" s="42" t="s">
        <v>469</v>
      </c>
    </row>
    <row r="2169" spans="22:22">
      <c r="V2169" s="42" t="s">
        <v>469</v>
      </c>
    </row>
    <row r="2170" spans="22:22">
      <c r="V2170" s="42" t="s">
        <v>469</v>
      </c>
    </row>
    <row r="2171" spans="22:22">
      <c r="V2171" s="42" t="s">
        <v>469</v>
      </c>
    </row>
    <row r="2172" spans="22:22">
      <c r="V2172" s="42" t="s">
        <v>469</v>
      </c>
    </row>
    <row r="2173" spans="22:22">
      <c r="V2173" s="42" t="s">
        <v>469</v>
      </c>
    </row>
    <row r="2174" spans="22:22">
      <c r="V2174" s="42" t="s">
        <v>469</v>
      </c>
    </row>
    <row r="2175" spans="22:22">
      <c r="V2175" s="42" t="s">
        <v>469</v>
      </c>
    </row>
    <row r="2176" spans="22:22">
      <c r="V2176" s="42" t="s">
        <v>469</v>
      </c>
    </row>
    <row r="2177" spans="22:22">
      <c r="V2177" s="42" t="s">
        <v>469</v>
      </c>
    </row>
    <row r="2178" spans="22:22">
      <c r="V2178" s="42" t="s">
        <v>469</v>
      </c>
    </row>
    <row r="2179" spans="22:22">
      <c r="V2179" s="42" t="s">
        <v>469</v>
      </c>
    </row>
    <row r="2180" spans="22:22">
      <c r="V2180" s="42" t="s">
        <v>469</v>
      </c>
    </row>
    <row r="2181" spans="22:22">
      <c r="V2181" s="42" t="s">
        <v>469</v>
      </c>
    </row>
    <row r="2182" spans="22:22">
      <c r="V2182" s="42" t="s">
        <v>469</v>
      </c>
    </row>
    <row r="2183" spans="22:22">
      <c r="V2183" s="42" t="s">
        <v>469</v>
      </c>
    </row>
    <row r="2184" spans="22:22">
      <c r="V2184" s="42" t="s">
        <v>469</v>
      </c>
    </row>
    <row r="2185" spans="22:22">
      <c r="V2185" s="42" t="s">
        <v>469</v>
      </c>
    </row>
    <row r="2186" spans="22:22">
      <c r="V2186" s="42" t="s">
        <v>469</v>
      </c>
    </row>
    <row r="2187" spans="22:22">
      <c r="V2187" s="42" t="s">
        <v>469</v>
      </c>
    </row>
    <row r="2188" spans="22:22">
      <c r="V2188" s="42" t="s">
        <v>469</v>
      </c>
    </row>
    <row r="2189" spans="22:22">
      <c r="V2189" s="42" t="s">
        <v>469</v>
      </c>
    </row>
    <row r="2190" spans="22:22">
      <c r="V2190" s="42" t="s">
        <v>469</v>
      </c>
    </row>
    <row r="2191" spans="22:22">
      <c r="V2191" s="42" t="s">
        <v>469</v>
      </c>
    </row>
    <row r="2192" spans="22:22">
      <c r="V2192" s="42" t="s">
        <v>469</v>
      </c>
    </row>
    <row r="2193" spans="22:22">
      <c r="V2193" s="42" t="s">
        <v>469</v>
      </c>
    </row>
    <row r="2194" spans="22:22">
      <c r="V2194" s="42" t="s">
        <v>469</v>
      </c>
    </row>
    <row r="2195" spans="22:22">
      <c r="V2195" s="42" t="s">
        <v>469</v>
      </c>
    </row>
    <row r="2196" spans="22:22">
      <c r="V2196" s="42" t="s">
        <v>469</v>
      </c>
    </row>
    <row r="2197" spans="22:22">
      <c r="V2197" s="42" t="s">
        <v>469</v>
      </c>
    </row>
    <row r="2198" spans="22:22">
      <c r="V2198" s="42" t="s">
        <v>469</v>
      </c>
    </row>
    <row r="2199" spans="22:22">
      <c r="V2199" s="42" t="s">
        <v>469</v>
      </c>
    </row>
    <row r="2200" spans="22:22">
      <c r="V2200" s="42" t="s">
        <v>469</v>
      </c>
    </row>
    <row r="2201" spans="22:22">
      <c r="V2201" s="42" t="s">
        <v>469</v>
      </c>
    </row>
    <row r="2202" spans="22:22">
      <c r="V2202" s="42" t="s">
        <v>469</v>
      </c>
    </row>
    <row r="2203" spans="22:22">
      <c r="V2203" s="42" t="s">
        <v>469</v>
      </c>
    </row>
    <row r="2204" spans="22:22">
      <c r="V2204" s="42" t="s">
        <v>469</v>
      </c>
    </row>
    <row r="2205" spans="22:22">
      <c r="V2205" s="42" t="s">
        <v>469</v>
      </c>
    </row>
    <row r="2206" spans="22:22">
      <c r="V2206" s="42" t="s">
        <v>469</v>
      </c>
    </row>
    <row r="2207" spans="22:22">
      <c r="V2207" s="42" t="s">
        <v>469</v>
      </c>
    </row>
    <row r="2208" spans="22:22">
      <c r="V2208" s="42" t="s">
        <v>469</v>
      </c>
    </row>
    <row r="2209" spans="22:22">
      <c r="V2209" s="42" t="s">
        <v>469</v>
      </c>
    </row>
    <row r="2210" spans="22:22">
      <c r="V2210" s="42" t="s">
        <v>469</v>
      </c>
    </row>
    <row r="2211" spans="22:22">
      <c r="V2211" s="42" t="s">
        <v>469</v>
      </c>
    </row>
    <row r="2212" spans="22:22">
      <c r="V2212" s="42" t="s">
        <v>469</v>
      </c>
    </row>
    <row r="2213" spans="22:22">
      <c r="V2213" s="42" t="s">
        <v>469</v>
      </c>
    </row>
    <row r="2214" spans="22:22">
      <c r="V2214" s="42" t="s">
        <v>469</v>
      </c>
    </row>
    <row r="2215" spans="22:22">
      <c r="V2215" s="42" t="s">
        <v>469</v>
      </c>
    </row>
    <row r="2216" spans="22:22">
      <c r="V2216" s="42" t="s">
        <v>469</v>
      </c>
    </row>
    <row r="2217" spans="22:22">
      <c r="V2217" s="42" t="s">
        <v>469</v>
      </c>
    </row>
    <row r="2218" spans="22:22">
      <c r="V2218" s="42" t="s">
        <v>469</v>
      </c>
    </row>
    <row r="2219" spans="22:22">
      <c r="V2219" s="42" t="s">
        <v>469</v>
      </c>
    </row>
    <row r="2220" spans="22:22">
      <c r="V2220" s="42" t="s">
        <v>469</v>
      </c>
    </row>
    <row r="2221" spans="22:22">
      <c r="V2221" s="42" t="s">
        <v>469</v>
      </c>
    </row>
    <row r="2222" spans="22:22">
      <c r="V2222" s="42" t="s">
        <v>469</v>
      </c>
    </row>
    <row r="2223" spans="22:22">
      <c r="V2223" s="42" t="s">
        <v>469</v>
      </c>
    </row>
    <row r="2224" spans="22:22">
      <c r="V2224" s="42" t="s">
        <v>469</v>
      </c>
    </row>
    <row r="2225" spans="22:22">
      <c r="V2225" s="42" t="s">
        <v>469</v>
      </c>
    </row>
    <row r="2226" spans="22:22">
      <c r="V2226" s="42" t="s">
        <v>469</v>
      </c>
    </row>
    <row r="2227" spans="22:22">
      <c r="V2227" s="42" t="s">
        <v>469</v>
      </c>
    </row>
    <row r="2228" spans="22:22">
      <c r="V2228" s="42" t="s">
        <v>469</v>
      </c>
    </row>
    <row r="2229" spans="22:22">
      <c r="V2229" s="42" t="s">
        <v>469</v>
      </c>
    </row>
    <row r="2230" spans="22:22">
      <c r="V2230" s="42" t="s">
        <v>469</v>
      </c>
    </row>
    <row r="2231" spans="22:22">
      <c r="V2231" s="42" t="s">
        <v>469</v>
      </c>
    </row>
    <row r="2232" spans="22:22">
      <c r="V2232" s="42" t="s">
        <v>469</v>
      </c>
    </row>
    <row r="2233" spans="22:22">
      <c r="V2233" s="42" t="s">
        <v>469</v>
      </c>
    </row>
    <row r="2234" spans="22:22">
      <c r="V2234" s="42" t="s">
        <v>469</v>
      </c>
    </row>
    <row r="2235" spans="22:22">
      <c r="V2235" s="42" t="s">
        <v>469</v>
      </c>
    </row>
    <row r="2236" spans="22:22">
      <c r="V2236" s="42" t="s">
        <v>469</v>
      </c>
    </row>
    <row r="2237" spans="22:22">
      <c r="V2237" s="42" t="s">
        <v>469</v>
      </c>
    </row>
    <row r="2238" spans="22:22">
      <c r="V2238" s="42" t="s">
        <v>469</v>
      </c>
    </row>
    <row r="2239" spans="22:22">
      <c r="V2239" s="42" t="s">
        <v>469</v>
      </c>
    </row>
    <row r="2240" spans="22:22">
      <c r="V2240" s="42" t="s">
        <v>469</v>
      </c>
    </row>
    <row r="2241" spans="22:22">
      <c r="V2241" s="42" t="s">
        <v>469</v>
      </c>
    </row>
    <row r="2242" spans="22:22">
      <c r="V2242" s="42" t="s">
        <v>469</v>
      </c>
    </row>
    <row r="2243" spans="22:22">
      <c r="V2243" s="42" t="s">
        <v>469</v>
      </c>
    </row>
    <row r="2244" spans="22:22">
      <c r="V2244" s="42" t="s">
        <v>469</v>
      </c>
    </row>
    <row r="2245" spans="22:22">
      <c r="V2245" s="42" t="s">
        <v>469</v>
      </c>
    </row>
    <row r="2246" spans="22:22">
      <c r="V2246" s="42" t="s">
        <v>469</v>
      </c>
    </row>
    <row r="2247" spans="22:22">
      <c r="V2247" s="42" t="s">
        <v>469</v>
      </c>
    </row>
    <row r="2248" spans="22:22">
      <c r="V2248" s="42" t="s">
        <v>469</v>
      </c>
    </row>
    <row r="2249" spans="22:22">
      <c r="V2249" s="42" t="s">
        <v>469</v>
      </c>
    </row>
    <row r="2250" spans="22:22">
      <c r="V2250" s="42" t="s">
        <v>469</v>
      </c>
    </row>
    <row r="2251" spans="22:22">
      <c r="V2251" s="42" t="s">
        <v>469</v>
      </c>
    </row>
    <row r="2252" spans="22:22">
      <c r="V2252" s="42" t="s">
        <v>469</v>
      </c>
    </row>
    <row r="2253" spans="22:22">
      <c r="V2253" s="42" t="s">
        <v>469</v>
      </c>
    </row>
    <row r="2254" spans="22:22">
      <c r="V2254" s="42" t="s">
        <v>469</v>
      </c>
    </row>
    <row r="2255" spans="22:22">
      <c r="V2255" s="42" t="s">
        <v>469</v>
      </c>
    </row>
    <row r="2256" spans="22:22">
      <c r="V2256" s="42" t="s">
        <v>469</v>
      </c>
    </row>
    <row r="2257" spans="22:22">
      <c r="V2257" s="42" t="s">
        <v>469</v>
      </c>
    </row>
    <row r="2258" spans="22:22">
      <c r="V2258" s="42" t="s">
        <v>469</v>
      </c>
    </row>
    <row r="2259" spans="22:22">
      <c r="V2259" s="42" t="s">
        <v>469</v>
      </c>
    </row>
    <row r="2260" spans="22:22">
      <c r="V2260" s="42" t="s">
        <v>469</v>
      </c>
    </row>
    <row r="2261" spans="22:22">
      <c r="V2261" s="42" t="s">
        <v>469</v>
      </c>
    </row>
    <row r="2262" spans="22:22">
      <c r="V2262" s="42" t="s">
        <v>469</v>
      </c>
    </row>
    <row r="2263" spans="22:22">
      <c r="V2263" s="42" t="s">
        <v>469</v>
      </c>
    </row>
    <row r="2264" spans="22:22">
      <c r="V2264" s="42" t="s">
        <v>469</v>
      </c>
    </row>
    <row r="2265" spans="22:22">
      <c r="V2265" s="42" t="s">
        <v>469</v>
      </c>
    </row>
    <row r="2266" spans="22:22">
      <c r="V2266" s="42" t="s">
        <v>469</v>
      </c>
    </row>
    <row r="2267" spans="22:22">
      <c r="V2267" s="42" t="s">
        <v>469</v>
      </c>
    </row>
    <row r="2268" spans="22:22">
      <c r="V2268" s="42" t="s">
        <v>469</v>
      </c>
    </row>
    <row r="2269" spans="22:22">
      <c r="V2269" s="42" t="s">
        <v>469</v>
      </c>
    </row>
    <row r="2270" spans="22:22">
      <c r="V2270" s="42" t="s">
        <v>469</v>
      </c>
    </row>
    <row r="2271" spans="22:22">
      <c r="V2271" s="42" t="s">
        <v>469</v>
      </c>
    </row>
    <row r="2272" spans="22:22">
      <c r="V2272" s="42" t="s">
        <v>469</v>
      </c>
    </row>
    <row r="2273" spans="22:22">
      <c r="V2273" s="42" t="s">
        <v>469</v>
      </c>
    </row>
    <row r="2274" spans="22:22">
      <c r="V2274" s="42" t="s">
        <v>469</v>
      </c>
    </row>
    <row r="2275" spans="22:22">
      <c r="V2275" s="42" t="s">
        <v>469</v>
      </c>
    </row>
    <row r="2276" spans="22:22">
      <c r="V2276" s="42" t="s">
        <v>469</v>
      </c>
    </row>
    <row r="2277" spans="22:22">
      <c r="V2277" s="42" t="s">
        <v>469</v>
      </c>
    </row>
    <row r="2278" spans="22:22">
      <c r="V2278" s="42" t="s">
        <v>469</v>
      </c>
    </row>
    <row r="2279" spans="22:22">
      <c r="V2279" s="42" t="s">
        <v>469</v>
      </c>
    </row>
    <row r="2280" spans="22:22">
      <c r="V2280" s="42" t="s">
        <v>469</v>
      </c>
    </row>
    <row r="2281" spans="22:22">
      <c r="V2281" s="42" t="s">
        <v>469</v>
      </c>
    </row>
    <row r="2282" spans="22:22">
      <c r="V2282" s="42" t="s">
        <v>469</v>
      </c>
    </row>
    <row r="2283" spans="22:22">
      <c r="V2283" s="42" t="s">
        <v>469</v>
      </c>
    </row>
    <row r="2284" spans="22:22">
      <c r="V2284" s="42" t="s">
        <v>469</v>
      </c>
    </row>
    <row r="2285" spans="22:22">
      <c r="V2285" s="42" t="s">
        <v>469</v>
      </c>
    </row>
    <row r="2286" spans="22:22">
      <c r="V2286" s="42" t="s">
        <v>469</v>
      </c>
    </row>
    <row r="2287" spans="22:22">
      <c r="V2287" s="42" t="s">
        <v>469</v>
      </c>
    </row>
    <row r="2288" spans="22:22">
      <c r="V2288" s="42" t="s">
        <v>469</v>
      </c>
    </row>
    <row r="2289" spans="22:22">
      <c r="V2289" s="42" t="s">
        <v>469</v>
      </c>
    </row>
    <row r="2290" spans="22:22">
      <c r="V2290" s="42" t="s">
        <v>469</v>
      </c>
    </row>
    <row r="2291" spans="22:22">
      <c r="V2291" s="42" t="s">
        <v>469</v>
      </c>
    </row>
    <row r="2292" spans="22:22">
      <c r="V2292" s="42" t="s">
        <v>469</v>
      </c>
    </row>
    <row r="2293" spans="22:22">
      <c r="V2293" s="42" t="s">
        <v>469</v>
      </c>
    </row>
    <row r="2294" spans="22:22">
      <c r="V2294" s="42" t="s">
        <v>469</v>
      </c>
    </row>
    <row r="2295" spans="22:22">
      <c r="V2295" s="42" t="s">
        <v>469</v>
      </c>
    </row>
    <row r="2296" spans="22:22">
      <c r="V2296" s="42" t="s">
        <v>469</v>
      </c>
    </row>
    <row r="2297" spans="22:22">
      <c r="V2297" s="42" t="s">
        <v>469</v>
      </c>
    </row>
    <row r="2298" spans="22:22">
      <c r="V2298" s="42" t="s">
        <v>469</v>
      </c>
    </row>
    <row r="2299" spans="22:22">
      <c r="V2299" s="42" t="s">
        <v>469</v>
      </c>
    </row>
    <row r="2300" spans="22:22">
      <c r="V2300" s="42" t="s">
        <v>469</v>
      </c>
    </row>
    <row r="2301" spans="22:22">
      <c r="V2301" s="42" t="s">
        <v>469</v>
      </c>
    </row>
    <row r="2302" spans="22:22">
      <c r="V2302" s="42" t="s">
        <v>469</v>
      </c>
    </row>
    <row r="2303" spans="22:22">
      <c r="V2303" s="42" t="s">
        <v>469</v>
      </c>
    </row>
    <row r="2304" spans="22:22">
      <c r="V2304" s="42" t="s">
        <v>469</v>
      </c>
    </row>
    <row r="2305" spans="22:22">
      <c r="V2305" s="42" t="s">
        <v>469</v>
      </c>
    </row>
    <row r="2306" spans="22:22">
      <c r="V2306" s="42" t="s">
        <v>469</v>
      </c>
    </row>
    <row r="2307" spans="22:22">
      <c r="V2307" s="42" t="s">
        <v>469</v>
      </c>
    </row>
    <row r="2308" spans="22:22">
      <c r="V2308" s="42" t="s">
        <v>469</v>
      </c>
    </row>
    <row r="2309" spans="22:22">
      <c r="V2309" s="42" t="s">
        <v>469</v>
      </c>
    </row>
    <row r="2310" spans="22:22">
      <c r="V2310" s="42" t="s">
        <v>469</v>
      </c>
    </row>
    <row r="2311" spans="22:22">
      <c r="V2311" s="42" t="s">
        <v>469</v>
      </c>
    </row>
    <row r="2312" spans="22:22">
      <c r="V2312" s="42" t="s">
        <v>469</v>
      </c>
    </row>
    <row r="2313" spans="22:22">
      <c r="V2313" s="42" t="s">
        <v>469</v>
      </c>
    </row>
    <row r="2314" spans="22:22">
      <c r="V2314" s="42" t="s">
        <v>469</v>
      </c>
    </row>
    <row r="2315" spans="22:22">
      <c r="V2315" s="42" t="s">
        <v>469</v>
      </c>
    </row>
    <row r="2316" spans="22:22">
      <c r="V2316" s="42" t="s">
        <v>469</v>
      </c>
    </row>
    <row r="2317" spans="22:22">
      <c r="V2317" s="42" t="s">
        <v>469</v>
      </c>
    </row>
    <row r="2318" spans="22:22">
      <c r="V2318" s="42" t="s">
        <v>469</v>
      </c>
    </row>
    <row r="2319" spans="22:22">
      <c r="V2319" s="42" t="s">
        <v>469</v>
      </c>
    </row>
    <row r="2320" spans="22:22">
      <c r="V2320" s="42" t="s">
        <v>469</v>
      </c>
    </row>
    <row r="2321" spans="22:22">
      <c r="V2321" s="42" t="s">
        <v>469</v>
      </c>
    </row>
    <row r="2322" spans="22:22">
      <c r="V2322" s="42" t="s">
        <v>469</v>
      </c>
    </row>
    <row r="2323" spans="22:22">
      <c r="V2323" s="42" t="s">
        <v>469</v>
      </c>
    </row>
    <row r="2324" spans="22:22">
      <c r="V2324" s="42" t="s">
        <v>469</v>
      </c>
    </row>
    <row r="2325" spans="22:22">
      <c r="V2325" s="42" t="s">
        <v>469</v>
      </c>
    </row>
    <row r="2326" spans="22:22">
      <c r="V2326" s="42" t="s">
        <v>469</v>
      </c>
    </row>
    <row r="2327" spans="22:22">
      <c r="V2327" s="42" t="s">
        <v>469</v>
      </c>
    </row>
    <row r="2328" spans="22:22">
      <c r="V2328" s="42" t="s">
        <v>469</v>
      </c>
    </row>
    <row r="2329" spans="22:22">
      <c r="V2329" s="42" t="s">
        <v>469</v>
      </c>
    </row>
    <row r="2330" spans="22:22">
      <c r="V2330" s="42" t="s">
        <v>469</v>
      </c>
    </row>
    <row r="2331" spans="22:22">
      <c r="V2331" s="42" t="s">
        <v>469</v>
      </c>
    </row>
    <row r="2332" spans="22:22">
      <c r="V2332" s="42" t="s">
        <v>469</v>
      </c>
    </row>
    <row r="2333" spans="22:22">
      <c r="V2333" s="42" t="s">
        <v>469</v>
      </c>
    </row>
    <row r="2334" spans="22:22">
      <c r="V2334" s="42" t="s">
        <v>469</v>
      </c>
    </row>
    <row r="2335" spans="22:22">
      <c r="V2335" s="42" t="s">
        <v>469</v>
      </c>
    </row>
    <row r="2336" spans="22:22">
      <c r="V2336" s="42" t="s">
        <v>469</v>
      </c>
    </row>
    <row r="2337" spans="22:22">
      <c r="V2337" s="42" t="s">
        <v>469</v>
      </c>
    </row>
    <row r="2338" spans="22:22">
      <c r="V2338" s="42" t="s">
        <v>469</v>
      </c>
    </row>
    <row r="2339" spans="22:22">
      <c r="V2339" s="42" t="s">
        <v>469</v>
      </c>
    </row>
    <row r="2340" spans="22:22">
      <c r="V2340" s="42" t="s">
        <v>469</v>
      </c>
    </row>
    <row r="2341" spans="22:22">
      <c r="V2341" s="42" t="s">
        <v>469</v>
      </c>
    </row>
    <row r="2342" spans="22:22">
      <c r="V2342" s="42" t="s">
        <v>469</v>
      </c>
    </row>
    <row r="2343" spans="22:22">
      <c r="V2343" s="42" t="s">
        <v>469</v>
      </c>
    </row>
    <row r="2344" spans="22:22">
      <c r="V2344" s="42" t="s">
        <v>469</v>
      </c>
    </row>
    <row r="2345" spans="22:22">
      <c r="V2345" s="42" t="s">
        <v>469</v>
      </c>
    </row>
    <row r="2346" spans="22:22">
      <c r="V2346" s="42" t="s">
        <v>469</v>
      </c>
    </row>
    <row r="2347" spans="22:22">
      <c r="V2347" s="42" t="s">
        <v>469</v>
      </c>
    </row>
    <row r="2348" spans="22:22">
      <c r="V2348" s="42" t="s">
        <v>469</v>
      </c>
    </row>
    <row r="2349" spans="22:22">
      <c r="V2349" s="42" t="s">
        <v>469</v>
      </c>
    </row>
    <row r="2350" spans="22:22">
      <c r="V2350" s="42" t="s">
        <v>469</v>
      </c>
    </row>
    <row r="2351" spans="22:22">
      <c r="V2351" s="42" t="s">
        <v>469</v>
      </c>
    </row>
    <row r="2352" spans="22:22">
      <c r="V2352" s="42" t="s">
        <v>469</v>
      </c>
    </row>
    <row r="2353" spans="22:22">
      <c r="V2353" s="42" t="s">
        <v>469</v>
      </c>
    </row>
    <row r="2354" spans="22:22">
      <c r="V2354" s="42" t="s">
        <v>469</v>
      </c>
    </row>
    <row r="2355" spans="22:22">
      <c r="V2355" s="42" t="s">
        <v>469</v>
      </c>
    </row>
    <row r="2356" spans="22:22">
      <c r="V2356" s="42" t="s">
        <v>469</v>
      </c>
    </row>
    <row r="2357" spans="22:22">
      <c r="V2357" s="42" t="s">
        <v>469</v>
      </c>
    </row>
    <row r="2358" spans="22:22">
      <c r="V2358" s="42" t="s">
        <v>469</v>
      </c>
    </row>
    <row r="2359" spans="22:22">
      <c r="V2359" s="42" t="s">
        <v>469</v>
      </c>
    </row>
    <row r="2360" spans="22:22">
      <c r="V2360" s="42" t="s">
        <v>469</v>
      </c>
    </row>
    <row r="2361" spans="22:22">
      <c r="V2361" s="42" t="s">
        <v>469</v>
      </c>
    </row>
    <row r="2362" spans="22:22">
      <c r="V2362" s="42" t="s">
        <v>469</v>
      </c>
    </row>
    <row r="2363" spans="22:22">
      <c r="V2363" s="42" t="s">
        <v>469</v>
      </c>
    </row>
    <row r="2364" spans="22:22">
      <c r="V2364" s="42" t="s">
        <v>469</v>
      </c>
    </row>
    <row r="2365" spans="22:22">
      <c r="V2365" s="42" t="s">
        <v>469</v>
      </c>
    </row>
    <row r="2366" spans="22:22">
      <c r="V2366" s="42" t="s">
        <v>469</v>
      </c>
    </row>
    <row r="2367" spans="22:22">
      <c r="V2367" s="42" t="s">
        <v>469</v>
      </c>
    </row>
    <row r="2368" spans="22:22">
      <c r="V2368" s="42" t="s">
        <v>469</v>
      </c>
    </row>
    <row r="2369" spans="22:22">
      <c r="V2369" s="42" t="s">
        <v>469</v>
      </c>
    </row>
    <row r="2370" spans="22:22">
      <c r="V2370" s="42" t="s">
        <v>469</v>
      </c>
    </row>
    <row r="2371" spans="22:22">
      <c r="V2371" s="42" t="s">
        <v>469</v>
      </c>
    </row>
    <row r="2372" spans="22:22">
      <c r="V2372" s="42" t="s">
        <v>469</v>
      </c>
    </row>
    <row r="2373" spans="22:22">
      <c r="V2373" s="42" t="s">
        <v>469</v>
      </c>
    </row>
    <row r="2374" spans="22:22">
      <c r="V2374" s="42" t="s">
        <v>469</v>
      </c>
    </row>
    <row r="2375" spans="22:22">
      <c r="V2375" s="42" t="s">
        <v>469</v>
      </c>
    </row>
    <row r="2376" spans="22:22">
      <c r="V2376" s="42" t="s">
        <v>469</v>
      </c>
    </row>
    <row r="2377" spans="22:22">
      <c r="V2377" s="42" t="s">
        <v>469</v>
      </c>
    </row>
    <row r="2378" spans="22:22">
      <c r="V2378" s="42" t="s">
        <v>469</v>
      </c>
    </row>
    <row r="2379" spans="22:22">
      <c r="V2379" s="42" t="s">
        <v>469</v>
      </c>
    </row>
    <row r="2380" spans="22:22">
      <c r="V2380" s="42" t="s">
        <v>469</v>
      </c>
    </row>
    <row r="2381" spans="22:22">
      <c r="V2381" s="42" t="s">
        <v>469</v>
      </c>
    </row>
    <row r="2382" spans="22:22">
      <c r="V2382" s="42" t="s">
        <v>469</v>
      </c>
    </row>
    <row r="2383" spans="22:22">
      <c r="V2383" s="42" t="s">
        <v>469</v>
      </c>
    </row>
    <row r="2384" spans="22:22">
      <c r="V2384" s="42" t="s">
        <v>469</v>
      </c>
    </row>
    <row r="2385" spans="22:22">
      <c r="V2385" s="42" t="s">
        <v>469</v>
      </c>
    </row>
    <row r="2386" spans="22:22">
      <c r="V2386" s="42" t="s">
        <v>469</v>
      </c>
    </row>
    <row r="2387" spans="22:22">
      <c r="V2387" s="42" t="s">
        <v>469</v>
      </c>
    </row>
    <row r="2388" spans="22:22">
      <c r="V2388" s="42" t="s">
        <v>469</v>
      </c>
    </row>
    <row r="2389" spans="22:22">
      <c r="V2389" s="42" t="s">
        <v>469</v>
      </c>
    </row>
    <row r="2390" spans="22:22">
      <c r="V2390" s="42" t="s">
        <v>469</v>
      </c>
    </row>
    <row r="2391" spans="22:22">
      <c r="V2391" s="42" t="s">
        <v>469</v>
      </c>
    </row>
    <row r="2392" spans="22:22">
      <c r="V2392" s="42" t="s">
        <v>469</v>
      </c>
    </row>
    <row r="2393" spans="22:22">
      <c r="V2393" s="42" t="s">
        <v>469</v>
      </c>
    </row>
    <row r="2394" spans="22:22">
      <c r="V2394" s="42" t="s">
        <v>469</v>
      </c>
    </row>
    <row r="2395" spans="22:22">
      <c r="V2395" s="42" t="s">
        <v>469</v>
      </c>
    </row>
    <row r="2396" spans="22:22">
      <c r="V2396" s="42" t="s">
        <v>469</v>
      </c>
    </row>
    <row r="2397" spans="22:22">
      <c r="V2397" s="42" t="s">
        <v>469</v>
      </c>
    </row>
    <row r="2398" spans="22:22">
      <c r="V2398" s="42" t="s">
        <v>469</v>
      </c>
    </row>
    <row r="2399" spans="22:22">
      <c r="V2399" s="42" t="s">
        <v>469</v>
      </c>
    </row>
    <row r="2400" spans="22:22">
      <c r="V2400" s="42" t="s">
        <v>469</v>
      </c>
    </row>
    <row r="2401" spans="22:22">
      <c r="V2401" s="42" t="s">
        <v>469</v>
      </c>
    </row>
    <row r="2402" spans="22:22">
      <c r="V2402" s="42" t="s">
        <v>469</v>
      </c>
    </row>
    <row r="2403" spans="22:22">
      <c r="V2403" s="42" t="s">
        <v>469</v>
      </c>
    </row>
    <row r="2404" spans="22:22">
      <c r="V2404" s="42" t="s">
        <v>469</v>
      </c>
    </row>
    <row r="2405" spans="22:22">
      <c r="V2405" s="42" t="s">
        <v>469</v>
      </c>
    </row>
    <row r="2406" spans="22:22">
      <c r="V2406" s="42" t="s">
        <v>469</v>
      </c>
    </row>
    <row r="2407" spans="22:22">
      <c r="V2407" s="42" t="s">
        <v>469</v>
      </c>
    </row>
    <row r="2408" spans="22:22">
      <c r="V2408" s="42" t="s">
        <v>469</v>
      </c>
    </row>
    <row r="2409" spans="22:22">
      <c r="V2409" s="42" t="s">
        <v>469</v>
      </c>
    </row>
    <row r="2410" spans="22:22">
      <c r="V2410" s="42" t="s">
        <v>469</v>
      </c>
    </row>
    <row r="2411" spans="22:22">
      <c r="V2411" s="42" t="s">
        <v>469</v>
      </c>
    </row>
    <row r="2412" spans="22:22">
      <c r="V2412" s="42" t="s">
        <v>469</v>
      </c>
    </row>
    <row r="2413" spans="22:22">
      <c r="V2413" s="42" t="s">
        <v>469</v>
      </c>
    </row>
    <row r="2414" spans="22:22">
      <c r="V2414" s="42" t="s">
        <v>469</v>
      </c>
    </row>
    <row r="2415" spans="22:22">
      <c r="V2415" s="42" t="s">
        <v>469</v>
      </c>
    </row>
    <row r="2416" spans="22:22">
      <c r="V2416" s="42" t="s">
        <v>469</v>
      </c>
    </row>
    <row r="2417" spans="22:22">
      <c r="V2417" s="42" t="s">
        <v>469</v>
      </c>
    </row>
    <row r="2418" spans="22:22">
      <c r="V2418" s="42" t="s">
        <v>469</v>
      </c>
    </row>
    <row r="2419" spans="22:22">
      <c r="V2419" s="42" t="s">
        <v>469</v>
      </c>
    </row>
    <row r="2420" spans="22:22">
      <c r="V2420" s="42" t="s">
        <v>469</v>
      </c>
    </row>
    <row r="2421" spans="22:22">
      <c r="V2421" s="42" t="s">
        <v>469</v>
      </c>
    </row>
    <row r="2422" spans="22:22">
      <c r="V2422" s="42" t="s">
        <v>469</v>
      </c>
    </row>
    <row r="2423" spans="22:22">
      <c r="V2423" s="42" t="s">
        <v>469</v>
      </c>
    </row>
    <row r="2424" spans="22:22">
      <c r="V2424" s="42" t="s">
        <v>469</v>
      </c>
    </row>
    <row r="2425" spans="22:22">
      <c r="V2425" s="42" t="s">
        <v>469</v>
      </c>
    </row>
    <row r="2426" spans="22:22">
      <c r="V2426" s="42" t="s">
        <v>469</v>
      </c>
    </row>
    <row r="2427" spans="22:22">
      <c r="V2427" s="42" t="s">
        <v>469</v>
      </c>
    </row>
    <row r="2428" spans="22:22">
      <c r="V2428" s="42" t="s">
        <v>469</v>
      </c>
    </row>
    <row r="2429" spans="22:22">
      <c r="V2429" s="42" t="s">
        <v>469</v>
      </c>
    </row>
    <row r="2430" spans="22:22">
      <c r="V2430" s="42" t="s">
        <v>469</v>
      </c>
    </row>
    <row r="2431" spans="22:22">
      <c r="V2431" s="42" t="s">
        <v>469</v>
      </c>
    </row>
    <row r="2432" spans="22:22">
      <c r="V2432" s="42" t="s">
        <v>469</v>
      </c>
    </row>
    <row r="2433" spans="22:22">
      <c r="V2433" s="42" t="s">
        <v>469</v>
      </c>
    </row>
    <row r="2434" spans="22:22">
      <c r="V2434" s="42" t="s">
        <v>469</v>
      </c>
    </row>
    <row r="2435" spans="22:22">
      <c r="V2435" s="42" t="s">
        <v>469</v>
      </c>
    </row>
    <row r="2436" spans="22:22">
      <c r="V2436" s="42" t="s">
        <v>469</v>
      </c>
    </row>
    <row r="2437" spans="22:22">
      <c r="V2437" s="42" t="s">
        <v>469</v>
      </c>
    </row>
    <row r="2438" spans="22:22">
      <c r="V2438" s="42" t="s">
        <v>469</v>
      </c>
    </row>
    <row r="2439" spans="22:22">
      <c r="V2439" s="42" t="s">
        <v>469</v>
      </c>
    </row>
    <row r="2440" spans="22:22">
      <c r="V2440" s="42" t="s">
        <v>469</v>
      </c>
    </row>
    <row r="2441" spans="22:22">
      <c r="V2441" s="42" t="s">
        <v>469</v>
      </c>
    </row>
    <row r="2442" spans="22:22">
      <c r="V2442" s="42" t="s">
        <v>469</v>
      </c>
    </row>
    <row r="2443" spans="22:22">
      <c r="V2443" s="42" t="s">
        <v>469</v>
      </c>
    </row>
    <row r="2444" spans="22:22">
      <c r="V2444" s="42" t="s">
        <v>469</v>
      </c>
    </row>
    <row r="2445" spans="22:22">
      <c r="V2445" s="42" t="s">
        <v>469</v>
      </c>
    </row>
    <row r="2446" spans="22:22">
      <c r="V2446" s="42" t="s">
        <v>469</v>
      </c>
    </row>
    <row r="2447" spans="22:22">
      <c r="V2447" s="42" t="s">
        <v>469</v>
      </c>
    </row>
    <row r="2448" spans="22:22">
      <c r="V2448" s="42" t="s">
        <v>469</v>
      </c>
    </row>
    <row r="2449" spans="22:22">
      <c r="V2449" s="42" t="s">
        <v>469</v>
      </c>
    </row>
    <row r="2450" spans="22:22">
      <c r="V2450" s="42" t="s">
        <v>469</v>
      </c>
    </row>
    <row r="2451" spans="22:22">
      <c r="V2451" s="42" t="s">
        <v>469</v>
      </c>
    </row>
    <row r="2452" spans="22:22">
      <c r="V2452" s="42" t="s">
        <v>469</v>
      </c>
    </row>
    <row r="2453" spans="22:22">
      <c r="V2453" s="42" t="s">
        <v>469</v>
      </c>
    </row>
    <row r="2454" spans="22:22">
      <c r="V2454" s="42" t="s">
        <v>469</v>
      </c>
    </row>
    <row r="2455" spans="22:22">
      <c r="V2455" s="42" t="s">
        <v>469</v>
      </c>
    </row>
    <row r="2456" spans="22:22">
      <c r="V2456" s="42" t="s">
        <v>469</v>
      </c>
    </row>
    <row r="2457" spans="22:22">
      <c r="V2457" s="42" t="s">
        <v>469</v>
      </c>
    </row>
    <row r="2458" spans="22:22">
      <c r="V2458" s="42" t="s">
        <v>469</v>
      </c>
    </row>
    <row r="2459" spans="22:22">
      <c r="V2459" s="42" t="s">
        <v>469</v>
      </c>
    </row>
    <row r="2460" spans="22:22">
      <c r="V2460" s="42" t="s">
        <v>469</v>
      </c>
    </row>
    <row r="2461" spans="22:22">
      <c r="V2461" s="42" t="s">
        <v>469</v>
      </c>
    </row>
    <row r="2462" spans="22:22">
      <c r="V2462" s="42" t="s">
        <v>469</v>
      </c>
    </row>
    <row r="2463" spans="22:22">
      <c r="V2463" s="42" t="s">
        <v>469</v>
      </c>
    </row>
    <row r="2464" spans="22:22">
      <c r="V2464" s="42" t="s">
        <v>469</v>
      </c>
    </row>
    <row r="2465" spans="22:22">
      <c r="V2465" s="42" t="s">
        <v>469</v>
      </c>
    </row>
    <row r="2466" spans="22:22">
      <c r="V2466" s="42" t="s">
        <v>469</v>
      </c>
    </row>
    <row r="2467" spans="22:22">
      <c r="V2467" s="42" t="s">
        <v>469</v>
      </c>
    </row>
    <row r="2468" spans="22:22">
      <c r="V2468" s="42" t="s">
        <v>469</v>
      </c>
    </row>
    <row r="2469" spans="22:22">
      <c r="V2469" s="42" t="s">
        <v>469</v>
      </c>
    </row>
    <row r="2470" spans="22:22">
      <c r="V2470" s="42" t="s">
        <v>469</v>
      </c>
    </row>
    <row r="2471" spans="22:22">
      <c r="V2471" s="42" t="s">
        <v>469</v>
      </c>
    </row>
    <row r="2472" spans="22:22">
      <c r="V2472" s="42" t="s">
        <v>469</v>
      </c>
    </row>
    <row r="2473" spans="22:22">
      <c r="V2473" s="42" t="s">
        <v>469</v>
      </c>
    </row>
    <row r="2474" spans="22:22">
      <c r="V2474" s="42" t="s">
        <v>469</v>
      </c>
    </row>
    <row r="2475" spans="22:22">
      <c r="V2475" s="42" t="s">
        <v>469</v>
      </c>
    </row>
    <row r="2476" spans="22:22">
      <c r="V2476" s="42" t="s">
        <v>469</v>
      </c>
    </row>
    <row r="2477" spans="22:22">
      <c r="V2477" s="42" t="s">
        <v>469</v>
      </c>
    </row>
    <row r="2478" spans="22:22">
      <c r="V2478" s="42" t="s">
        <v>469</v>
      </c>
    </row>
    <row r="2479" spans="22:22">
      <c r="V2479" s="42" t="s">
        <v>469</v>
      </c>
    </row>
    <row r="2480" spans="22:22">
      <c r="V2480" s="42" t="s">
        <v>469</v>
      </c>
    </row>
    <row r="2481" spans="22:22">
      <c r="V2481" s="42" t="s">
        <v>469</v>
      </c>
    </row>
    <row r="2482" spans="22:22">
      <c r="V2482" s="42" t="s">
        <v>469</v>
      </c>
    </row>
    <row r="2483" spans="22:22">
      <c r="V2483" s="42" t="s">
        <v>469</v>
      </c>
    </row>
    <row r="2484" spans="22:22">
      <c r="V2484" s="42" t="s">
        <v>469</v>
      </c>
    </row>
    <row r="2485" spans="22:22">
      <c r="V2485" s="42" t="s">
        <v>469</v>
      </c>
    </row>
    <row r="2486" spans="22:22">
      <c r="V2486" s="42" t="s">
        <v>469</v>
      </c>
    </row>
    <row r="2487" spans="22:22">
      <c r="V2487" s="42" t="s">
        <v>469</v>
      </c>
    </row>
    <row r="2488" spans="22:22">
      <c r="V2488" s="42" t="s">
        <v>469</v>
      </c>
    </row>
    <row r="2489" spans="22:22">
      <c r="V2489" s="42" t="s">
        <v>469</v>
      </c>
    </row>
    <row r="2490" spans="22:22">
      <c r="V2490" s="42" t="s">
        <v>469</v>
      </c>
    </row>
    <row r="2491" spans="22:22">
      <c r="V2491" s="42" t="s">
        <v>469</v>
      </c>
    </row>
    <row r="2492" spans="22:22">
      <c r="V2492" s="42" t="s">
        <v>469</v>
      </c>
    </row>
    <row r="2493" spans="22:22">
      <c r="V2493" s="42" t="s">
        <v>469</v>
      </c>
    </row>
    <row r="2494" spans="22:22">
      <c r="V2494" s="42" t="s">
        <v>469</v>
      </c>
    </row>
    <row r="2495" spans="22:22">
      <c r="V2495" s="42" t="s">
        <v>469</v>
      </c>
    </row>
    <row r="2496" spans="22:22">
      <c r="V2496" s="42" t="s">
        <v>469</v>
      </c>
    </row>
    <row r="2497" spans="22:22">
      <c r="V2497" s="42" t="s">
        <v>469</v>
      </c>
    </row>
    <row r="2498" spans="22:22">
      <c r="V2498" s="42" t="s">
        <v>469</v>
      </c>
    </row>
    <row r="2499" spans="22:22">
      <c r="V2499" s="42" t="s">
        <v>469</v>
      </c>
    </row>
    <row r="2500" spans="22:22">
      <c r="V2500" s="42" t="s">
        <v>469</v>
      </c>
    </row>
    <row r="2501" spans="22:22">
      <c r="V2501" s="42" t="s">
        <v>469</v>
      </c>
    </row>
    <row r="2502" spans="22:22">
      <c r="V2502" s="42" t="s">
        <v>469</v>
      </c>
    </row>
    <row r="2503" spans="22:22">
      <c r="V2503" s="42" t="s">
        <v>469</v>
      </c>
    </row>
    <row r="2504" spans="22:22">
      <c r="V2504" s="42" t="s">
        <v>469</v>
      </c>
    </row>
    <row r="2505" spans="22:22">
      <c r="V2505" s="42" t="s">
        <v>469</v>
      </c>
    </row>
    <row r="2506" spans="22:22">
      <c r="V2506" s="42" t="s">
        <v>469</v>
      </c>
    </row>
    <row r="2507" spans="22:22">
      <c r="V2507" s="42" t="s">
        <v>469</v>
      </c>
    </row>
    <row r="2508" spans="22:22">
      <c r="V2508" s="42" t="s">
        <v>469</v>
      </c>
    </row>
    <row r="2509" spans="22:22">
      <c r="V2509" s="42" t="s">
        <v>469</v>
      </c>
    </row>
    <row r="2510" spans="22:22">
      <c r="V2510" s="42" t="s">
        <v>469</v>
      </c>
    </row>
    <row r="2511" spans="22:22">
      <c r="V2511" s="42" t="s">
        <v>469</v>
      </c>
    </row>
    <row r="2512" spans="22:22">
      <c r="V2512" s="42" t="s">
        <v>469</v>
      </c>
    </row>
    <row r="2513" spans="22:22">
      <c r="V2513" s="42" t="s">
        <v>469</v>
      </c>
    </row>
    <row r="2514" spans="22:22">
      <c r="V2514" s="42" t="s">
        <v>469</v>
      </c>
    </row>
    <row r="2515" spans="22:22">
      <c r="V2515" s="42" t="s">
        <v>469</v>
      </c>
    </row>
    <row r="2516" spans="22:22">
      <c r="V2516" s="42" t="s">
        <v>469</v>
      </c>
    </row>
    <row r="2517" spans="22:22">
      <c r="V2517" s="42" t="s">
        <v>469</v>
      </c>
    </row>
    <row r="2518" spans="22:22">
      <c r="V2518" s="42" t="s">
        <v>469</v>
      </c>
    </row>
    <row r="2519" spans="22:22">
      <c r="V2519" s="42" t="s">
        <v>469</v>
      </c>
    </row>
    <row r="2520" spans="22:22">
      <c r="V2520" s="42" t="s">
        <v>469</v>
      </c>
    </row>
    <row r="2521" spans="22:22">
      <c r="V2521" s="42" t="s">
        <v>469</v>
      </c>
    </row>
    <row r="2522" spans="22:22">
      <c r="V2522" s="42" t="s">
        <v>469</v>
      </c>
    </row>
    <row r="2523" spans="22:22">
      <c r="V2523" s="42" t="s">
        <v>469</v>
      </c>
    </row>
    <row r="2524" spans="22:22">
      <c r="V2524" s="42" t="s">
        <v>469</v>
      </c>
    </row>
    <row r="2525" spans="22:22">
      <c r="V2525" s="42" t="s">
        <v>469</v>
      </c>
    </row>
    <row r="2526" spans="22:22">
      <c r="V2526" s="42" t="s">
        <v>469</v>
      </c>
    </row>
    <row r="2527" spans="22:22">
      <c r="V2527" s="42" t="s">
        <v>469</v>
      </c>
    </row>
    <row r="2528" spans="22:22">
      <c r="V2528" s="42" t="s">
        <v>469</v>
      </c>
    </row>
    <row r="2529" spans="22:22">
      <c r="V2529" s="42" t="s">
        <v>469</v>
      </c>
    </row>
    <row r="2530" spans="22:22">
      <c r="V2530" s="42" t="s">
        <v>469</v>
      </c>
    </row>
    <row r="2531" spans="22:22">
      <c r="V2531" s="42" t="s">
        <v>469</v>
      </c>
    </row>
    <row r="2532" spans="22:22">
      <c r="V2532" s="42" t="s">
        <v>469</v>
      </c>
    </row>
    <row r="2533" spans="22:22">
      <c r="V2533" s="42" t="s">
        <v>469</v>
      </c>
    </row>
    <row r="2534" spans="22:22">
      <c r="V2534" s="42" t="s">
        <v>469</v>
      </c>
    </row>
    <row r="2535" spans="22:22">
      <c r="V2535" s="42" t="s">
        <v>469</v>
      </c>
    </row>
    <row r="2536" spans="22:22">
      <c r="V2536" s="42" t="s">
        <v>469</v>
      </c>
    </row>
    <row r="2537" spans="22:22">
      <c r="V2537" s="42" t="s">
        <v>469</v>
      </c>
    </row>
    <row r="2538" spans="22:22">
      <c r="V2538" s="42" t="s">
        <v>469</v>
      </c>
    </row>
    <row r="2539" spans="22:22">
      <c r="V2539" s="42" t="s">
        <v>469</v>
      </c>
    </row>
    <row r="2540" spans="22:22">
      <c r="V2540" s="42" t="s">
        <v>469</v>
      </c>
    </row>
    <row r="2541" spans="22:22">
      <c r="V2541" s="42" t="s">
        <v>469</v>
      </c>
    </row>
    <row r="2542" spans="22:22">
      <c r="V2542" s="42" t="s">
        <v>469</v>
      </c>
    </row>
    <row r="2543" spans="22:22">
      <c r="V2543" s="42" t="s">
        <v>469</v>
      </c>
    </row>
    <row r="2544" spans="22:22">
      <c r="V2544" s="42" t="s">
        <v>469</v>
      </c>
    </row>
    <row r="2545" spans="22:22">
      <c r="V2545" s="42" t="s">
        <v>469</v>
      </c>
    </row>
    <row r="2546" spans="22:22">
      <c r="V2546" s="42" t="s">
        <v>469</v>
      </c>
    </row>
    <row r="2547" spans="22:22">
      <c r="V2547" s="42" t="s">
        <v>469</v>
      </c>
    </row>
    <row r="2548" spans="22:22">
      <c r="V2548" s="42" t="s">
        <v>469</v>
      </c>
    </row>
    <row r="2549" spans="22:22">
      <c r="V2549" s="42" t="s">
        <v>469</v>
      </c>
    </row>
    <row r="2550" spans="22:22">
      <c r="V2550" s="42" t="s">
        <v>469</v>
      </c>
    </row>
    <row r="2551" spans="22:22">
      <c r="V2551" s="42" t="s">
        <v>469</v>
      </c>
    </row>
    <row r="2552" spans="22:22">
      <c r="V2552" s="42" t="s">
        <v>469</v>
      </c>
    </row>
    <row r="2553" spans="22:22">
      <c r="V2553" s="42" t="s">
        <v>469</v>
      </c>
    </row>
    <row r="2554" spans="22:22">
      <c r="V2554" s="42" t="s">
        <v>469</v>
      </c>
    </row>
    <row r="2555" spans="22:22">
      <c r="V2555" s="42" t="s">
        <v>469</v>
      </c>
    </row>
    <row r="2556" spans="22:22">
      <c r="V2556" s="42" t="s">
        <v>469</v>
      </c>
    </row>
    <row r="2557" spans="22:22">
      <c r="V2557" s="42" t="s">
        <v>469</v>
      </c>
    </row>
    <row r="2558" spans="22:22">
      <c r="V2558" s="42" t="s">
        <v>469</v>
      </c>
    </row>
    <row r="2559" spans="22:22">
      <c r="V2559" s="42" t="s">
        <v>469</v>
      </c>
    </row>
    <row r="2560" spans="22:22">
      <c r="V2560" s="42" t="s">
        <v>469</v>
      </c>
    </row>
    <row r="2561" spans="22:22">
      <c r="V2561" s="42" t="s">
        <v>469</v>
      </c>
    </row>
    <row r="2562" spans="22:22">
      <c r="V2562" s="42" t="s">
        <v>469</v>
      </c>
    </row>
    <row r="2563" spans="22:22">
      <c r="V2563" s="42" t="s">
        <v>469</v>
      </c>
    </row>
    <row r="2564" spans="22:22">
      <c r="V2564" s="42" t="s">
        <v>469</v>
      </c>
    </row>
    <row r="2565" spans="22:22">
      <c r="V2565" s="42" t="s">
        <v>469</v>
      </c>
    </row>
    <row r="2566" spans="22:22">
      <c r="V2566" s="42" t="s">
        <v>469</v>
      </c>
    </row>
    <row r="2567" spans="22:22">
      <c r="V2567" s="42" t="s">
        <v>469</v>
      </c>
    </row>
    <row r="2568" spans="22:22">
      <c r="V2568" s="42" t="s">
        <v>469</v>
      </c>
    </row>
    <row r="2569" spans="22:22">
      <c r="V2569" s="42" t="s">
        <v>469</v>
      </c>
    </row>
    <row r="2570" spans="22:22">
      <c r="V2570" s="42" t="s">
        <v>469</v>
      </c>
    </row>
    <row r="2571" spans="22:22">
      <c r="V2571" s="42" t="s">
        <v>469</v>
      </c>
    </row>
    <row r="2572" spans="22:22">
      <c r="V2572" s="42" t="s">
        <v>469</v>
      </c>
    </row>
    <row r="2573" spans="22:22">
      <c r="V2573" s="42" t="s">
        <v>469</v>
      </c>
    </row>
    <row r="2574" spans="22:22">
      <c r="V2574" s="42" t="s">
        <v>469</v>
      </c>
    </row>
    <row r="2575" spans="22:22">
      <c r="V2575" s="42" t="s">
        <v>469</v>
      </c>
    </row>
    <row r="2576" spans="22:22">
      <c r="V2576" s="42" t="s">
        <v>469</v>
      </c>
    </row>
    <row r="2577" spans="22:22">
      <c r="V2577" s="42" t="s">
        <v>469</v>
      </c>
    </row>
    <row r="2578" spans="22:22">
      <c r="V2578" s="42" t="s">
        <v>469</v>
      </c>
    </row>
    <row r="2579" spans="22:22">
      <c r="V2579" s="42" t="s">
        <v>469</v>
      </c>
    </row>
    <row r="2580" spans="22:22">
      <c r="V2580" s="42" t="s">
        <v>469</v>
      </c>
    </row>
    <row r="2581" spans="22:22">
      <c r="V2581" s="42" t="s">
        <v>469</v>
      </c>
    </row>
    <row r="2582" spans="22:22">
      <c r="V2582" s="42" t="s">
        <v>469</v>
      </c>
    </row>
    <row r="2583" spans="22:22">
      <c r="V2583" s="42" t="s">
        <v>469</v>
      </c>
    </row>
    <row r="2584" spans="22:22">
      <c r="V2584" s="42" t="s">
        <v>469</v>
      </c>
    </row>
    <row r="2585" spans="22:22">
      <c r="V2585" s="42" t="s">
        <v>469</v>
      </c>
    </row>
    <row r="2586" spans="22:22">
      <c r="V2586" s="42" t="s">
        <v>469</v>
      </c>
    </row>
    <row r="2587" spans="22:22">
      <c r="V2587" s="42" t="s">
        <v>469</v>
      </c>
    </row>
    <row r="2588" spans="22:22">
      <c r="V2588" s="42" t="s">
        <v>469</v>
      </c>
    </row>
    <row r="2589" spans="22:22">
      <c r="V2589" s="42" t="s">
        <v>469</v>
      </c>
    </row>
    <row r="2590" spans="22:22">
      <c r="V2590" s="42" t="s">
        <v>469</v>
      </c>
    </row>
    <row r="2591" spans="22:22">
      <c r="V2591" s="42" t="s">
        <v>469</v>
      </c>
    </row>
    <row r="2592" spans="22:22">
      <c r="V2592" s="42" t="s">
        <v>469</v>
      </c>
    </row>
    <row r="2593" spans="22:22">
      <c r="V2593" s="42" t="s">
        <v>469</v>
      </c>
    </row>
    <row r="2594" spans="22:22">
      <c r="V2594" s="42" t="s">
        <v>469</v>
      </c>
    </row>
    <row r="2595" spans="22:22">
      <c r="V2595" s="42" t="s">
        <v>469</v>
      </c>
    </row>
    <row r="2596" spans="22:22">
      <c r="V2596" s="42" t="s">
        <v>469</v>
      </c>
    </row>
    <row r="2597" spans="22:22">
      <c r="V2597" s="42" t="s">
        <v>469</v>
      </c>
    </row>
    <row r="2598" spans="22:22">
      <c r="V2598" s="42" t="s">
        <v>469</v>
      </c>
    </row>
    <row r="2599" spans="22:22">
      <c r="V2599" s="42" t="s">
        <v>469</v>
      </c>
    </row>
    <row r="2600" spans="22:22">
      <c r="V2600" s="42" t="s">
        <v>469</v>
      </c>
    </row>
    <row r="2601" spans="22:22">
      <c r="V2601" s="42" t="s">
        <v>469</v>
      </c>
    </row>
    <row r="2602" spans="22:22">
      <c r="V2602" s="42" t="s">
        <v>469</v>
      </c>
    </row>
    <row r="2603" spans="22:22">
      <c r="V2603" s="42" t="s">
        <v>469</v>
      </c>
    </row>
    <row r="2604" spans="22:22">
      <c r="V2604" s="42" t="s">
        <v>469</v>
      </c>
    </row>
    <row r="2605" spans="22:22">
      <c r="V2605" s="42" t="s">
        <v>469</v>
      </c>
    </row>
    <row r="2606" spans="22:22">
      <c r="V2606" s="42" t="s">
        <v>469</v>
      </c>
    </row>
    <row r="2607" spans="22:22">
      <c r="V2607" s="42" t="s">
        <v>469</v>
      </c>
    </row>
    <row r="2608" spans="22:22">
      <c r="V2608" s="42" t="s">
        <v>469</v>
      </c>
    </row>
    <row r="2609" spans="22:22">
      <c r="V2609" s="42" t="s">
        <v>469</v>
      </c>
    </row>
    <row r="2610" spans="22:22">
      <c r="V2610" s="42" t="s">
        <v>469</v>
      </c>
    </row>
    <row r="2611" spans="22:22">
      <c r="V2611" s="42" t="s">
        <v>469</v>
      </c>
    </row>
    <row r="2612" spans="22:22">
      <c r="V2612" s="42" t="s">
        <v>469</v>
      </c>
    </row>
    <row r="2613" spans="22:22">
      <c r="V2613" s="42" t="s">
        <v>469</v>
      </c>
    </row>
    <row r="2614" spans="22:22">
      <c r="V2614" s="42" t="s">
        <v>469</v>
      </c>
    </row>
    <row r="2615" spans="22:22">
      <c r="V2615" s="42" t="s">
        <v>469</v>
      </c>
    </row>
    <row r="2616" spans="22:22">
      <c r="V2616" s="42" t="s">
        <v>469</v>
      </c>
    </row>
    <row r="2617" spans="22:22">
      <c r="V2617" s="42" t="s">
        <v>469</v>
      </c>
    </row>
    <row r="2618" spans="22:22">
      <c r="V2618" s="42" t="s">
        <v>469</v>
      </c>
    </row>
    <row r="2619" spans="22:22">
      <c r="V2619" s="42" t="s">
        <v>469</v>
      </c>
    </row>
    <row r="2620" spans="22:22">
      <c r="V2620" s="42" t="s">
        <v>469</v>
      </c>
    </row>
    <row r="2621" spans="22:22">
      <c r="V2621" s="42" t="s">
        <v>469</v>
      </c>
    </row>
    <row r="2622" spans="22:22">
      <c r="V2622" s="42" t="s">
        <v>469</v>
      </c>
    </row>
    <row r="2623" spans="22:22">
      <c r="V2623" s="42" t="s">
        <v>469</v>
      </c>
    </row>
    <row r="2624" spans="22:22">
      <c r="V2624" s="42" t="s">
        <v>469</v>
      </c>
    </row>
    <row r="2625" spans="22:22">
      <c r="V2625" s="42" t="s">
        <v>469</v>
      </c>
    </row>
    <row r="2626" spans="22:22">
      <c r="V2626" s="42" t="s">
        <v>469</v>
      </c>
    </row>
    <row r="2627" spans="22:22">
      <c r="V2627" s="42" t="s">
        <v>469</v>
      </c>
    </row>
    <row r="2628" spans="22:22">
      <c r="V2628" s="42" t="s">
        <v>469</v>
      </c>
    </row>
    <row r="2629" spans="22:22">
      <c r="V2629" s="42" t="s">
        <v>469</v>
      </c>
    </row>
    <row r="2630" spans="22:22">
      <c r="V2630" s="42" t="s">
        <v>469</v>
      </c>
    </row>
    <row r="2631" spans="22:22">
      <c r="V2631" s="42" t="s">
        <v>469</v>
      </c>
    </row>
    <row r="2632" spans="22:22">
      <c r="V2632" s="42" t="s">
        <v>469</v>
      </c>
    </row>
    <row r="2633" spans="22:22">
      <c r="V2633" s="42" t="s">
        <v>469</v>
      </c>
    </row>
    <row r="2634" spans="22:22">
      <c r="V2634" s="42" t="s">
        <v>469</v>
      </c>
    </row>
    <row r="2635" spans="22:22">
      <c r="V2635" s="42" t="s">
        <v>469</v>
      </c>
    </row>
    <row r="2636" spans="22:22">
      <c r="V2636" s="42" t="s">
        <v>469</v>
      </c>
    </row>
    <row r="2637" spans="22:22">
      <c r="V2637" s="42" t="s">
        <v>469</v>
      </c>
    </row>
    <row r="2638" spans="22:22">
      <c r="V2638" s="42" t="s">
        <v>469</v>
      </c>
    </row>
    <row r="2639" spans="22:22">
      <c r="V2639" s="42" t="s">
        <v>469</v>
      </c>
    </row>
    <row r="2640" spans="22:22">
      <c r="V2640" s="42" t="s">
        <v>469</v>
      </c>
    </row>
    <row r="2641" spans="22:22">
      <c r="V2641" s="42" t="s">
        <v>469</v>
      </c>
    </row>
    <row r="2642" spans="22:22">
      <c r="V2642" s="42" t="s">
        <v>469</v>
      </c>
    </row>
    <row r="2643" spans="22:22">
      <c r="V2643" s="42" t="s">
        <v>469</v>
      </c>
    </row>
    <row r="2644" spans="22:22">
      <c r="V2644" s="42" t="s">
        <v>469</v>
      </c>
    </row>
    <row r="2645" spans="22:22">
      <c r="V2645" s="42" t="s">
        <v>469</v>
      </c>
    </row>
    <row r="2646" spans="22:22">
      <c r="V2646" s="42" t="s">
        <v>469</v>
      </c>
    </row>
    <row r="2647" spans="22:22">
      <c r="V2647" s="42" t="s">
        <v>469</v>
      </c>
    </row>
    <row r="2648" spans="22:22">
      <c r="V2648" s="42" t="s">
        <v>469</v>
      </c>
    </row>
    <row r="2649" spans="22:22">
      <c r="V2649" s="42" t="s">
        <v>469</v>
      </c>
    </row>
    <row r="2650" spans="22:22">
      <c r="V2650" s="42" t="s">
        <v>469</v>
      </c>
    </row>
    <row r="2651" spans="22:22">
      <c r="V2651" s="42" t="s">
        <v>469</v>
      </c>
    </row>
    <row r="2652" spans="22:22">
      <c r="V2652" s="42" t="s">
        <v>469</v>
      </c>
    </row>
    <row r="2653" spans="22:22">
      <c r="V2653" s="42" t="s">
        <v>469</v>
      </c>
    </row>
    <row r="2654" spans="22:22">
      <c r="V2654" s="42" t="s">
        <v>469</v>
      </c>
    </row>
    <row r="2655" spans="22:22">
      <c r="V2655" s="42" t="s">
        <v>469</v>
      </c>
    </row>
    <row r="2656" spans="22:22">
      <c r="V2656" s="42" t="s">
        <v>469</v>
      </c>
    </row>
    <row r="2657" spans="22:22">
      <c r="V2657" s="42" t="s">
        <v>469</v>
      </c>
    </row>
    <row r="2658" spans="22:22">
      <c r="V2658" s="42" t="s">
        <v>469</v>
      </c>
    </row>
    <row r="2659" spans="22:22">
      <c r="V2659" s="42" t="s">
        <v>469</v>
      </c>
    </row>
    <row r="2660" spans="22:22">
      <c r="V2660" s="42" t="s">
        <v>469</v>
      </c>
    </row>
    <row r="2661" spans="22:22">
      <c r="V2661" s="42" t="s">
        <v>469</v>
      </c>
    </row>
    <row r="2662" spans="22:22">
      <c r="V2662" s="42" t="s">
        <v>469</v>
      </c>
    </row>
    <row r="2663" spans="22:22">
      <c r="V2663" s="42" t="s">
        <v>469</v>
      </c>
    </row>
    <row r="2664" spans="22:22">
      <c r="V2664" s="42" t="s">
        <v>469</v>
      </c>
    </row>
    <row r="2665" spans="22:22">
      <c r="V2665" s="42" t="s">
        <v>469</v>
      </c>
    </row>
    <row r="2666" spans="22:22">
      <c r="V2666" s="42" t="s">
        <v>469</v>
      </c>
    </row>
    <row r="2667" spans="22:22">
      <c r="V2667" s="42" t="s">
        <v>469</v>
      </c>
    </row>
    <row r="2668" spans="22:22">
      <c r="V2668" s="42" t="s">
        <v>469</v>
      </c>
    </row>
    <row r="2669" spans="22:22">
      <c r="V2669" s="42" t="s">
        <v>469</v>
      </c>
    </row>
    <row r="2670" spans="22:22">
      <c r="V2670" s="42" t="s">
        <v>469</v>
      </c>
    </row>
    <row r="2671" spans="22:22">
      <c r="V2671" s="42" t="s">
        <v>469</v>
      </c>
    </row>
    <row r="2672" spans="22:22">
      <c r="V2672" s="42" t="s">
        <v>469</v>
      </c>
    </row>
    <row r="2673" spans="22:22">
      <c r="V2673" s="42" t="s">
        <v>469</v>
      </c>
    </row>
    <row r="2674" spans="22:22">
      <c r="V2674" s="42" t="s">
        <v>469</v>
      </c>
    </row>
    <row r="2675" spans="22:22">
      <c r="V2675" s="42" t="s">
        <v>469</v>
      </c>
    </row>
    <row r="2676" spans="22:22">
      <c r="V2676" s="42" t="s">
        <v>469</v>
      </c>
    </row>
    <row r="2677" spans="22:22">
      <c r="V2677" s="42" t="s">
        <v>469</v>
      </c>
    </row>
    <row r="2678" spans="22:22">
      <c r="V2678" s="42" t="s">
        <v>469</v>
      </c>
    </row>
    <row r="2679" spans="22:22">
      <c r="V2679" s="42" t="s">
        <v>469</v>
      </c>
    </row>
    <row r="2680" spans="22:22">
      <c r="V2680" s="42" t="s">
        <v>469</v>
      </c>
    </row>
    <row r="2681" spans="22:22">
      <c r="V2681" s="42" t="s">
        <v>469</v>
      </c>
    </row>
    <row r="2682" spans="22:22">
      <c r="V2682" s="42" t="s">
        <v>469</v>
      </c>
    </row>
    <row r="2683" spans="22:22">
      <c r="V2683" s="42" t="s">
        <v>469</v>
      </c>
    </row>
    <row r="2684" spans="22:22">
      <c r="V2684" s="42" t="s">
        <v>469</v>
      </c>
    </row>
    <row r="2685" spans="22:22">
      <c r="V2685" s="42" t="s">
        <v>469</v>
      </c>
    </row>
    <row r="2686" spans="22:22">
      <c r="V2686" s="42" t="s">
        <v>469</v>
      </c>
    </row>
    <row r="2687" spans="22:22">
      <c r="V2687" s="42" t="s">
        <v>469</v>
      </c>
    </row>
    <row r="2688" spans="22:22">
      <c r="V2688" s="42" t="s">
        <v>469</v>
      </c>
    </row>
    <row r="2689" spans="22:22">
      <c r="V2689" s="42" t="s">
        <v>469</v>
      </c>
    </row>
    <row r="2690" spans="22:22">
      <c r="V2690" s="42" t="s">
        <v>469</v>
      </c>
    </row>
    <row r="2691" spans="22:22">
      <c r="V2691" s="42" t="s">
        <v>469</v>
      </c>
    </row>
    <row r="2692" spans="22:22">
      <c r="V2692" s="42" t="s">
        <v>469</v>
      </c>
    </row>
    <row r="2693" spans="22:22">
      <c r="V2693" s="42" t="s">
        <v>469</v>
      </c>
    </row>
    <row r="2694" spans="22:22">
      <c r="V2694" s="42" t="s">
        <v>469</v>
      </c>
    </row>
    <row r="2695" spans="22:22">
      <c r="V2695" s="42" t="s">
        <v>469</v>
      </c>
    </row>
    <row r="2696" spans="22:22">
      <c r="V2696" s="42" t="s">
        <v>469</v>
      </c>
    </row>
    <row r="2697" spans="22:22">
      <c r="V2697" s="42" t="s">
        <v>469</v>
      </c>
    </row>
    <row r="2698" spans="22:22">
      <c r="V2698" s="42" t="s">
        <v>469</v>
      </c>
    </row>
    <row r="2699" spans="22:22">
      <c r="V2699" s="42" t="s">
        <v>469</v>
      </c>
    </row>
    <row r="2700" spans="22:22">
      <c r="V2700" s="42" t="s">
        <v>469</v>
      </c>
    </row>
    <row r="2701" spans="22:22">
      <c r="V2701" s="42" t="s">
        <v>469</v>
      </c>
    </row>
    <row r="2702" spans="22:22">
      <c r="V2702" s="42" t="s">
        <v>469</v>
      </c>
    </row>
    <row r="2703" spans="22:22">
      <c r="V2703" s="42" t="s">
        <v>469</v>
      </c>
    </row>
    <row r="2704" spans="22:22">
      <c r="V2704" s="42" t="s">
        <v>469</v>
      </c>
    </row>
    <row r="2705" spans="22:22">
      <c r="V2705" s="42" t="s">
        <v>469</v>
      </c>
    </row>
    <row r="2706" spans="22:22">
      <c r="V2706" s="42" t="s">
        <v>469</v>
      </c>
    </row>
    <row r="2707" spans="22:22">
      <c r="V2707" s="42" t="s">
        <v>469</v>
      </c>
    </row>
    <row r="2708" spans="22:22">
      <c r="V2708" s="42" t="s">
        <v>469</v>
      </c>
    </row>
    <row r="2709" spans="22:22">
      <c r="V2709" s="42" t="s">
        <v>469</v>
      </c>
    </row>
    <row r="2710" spans="22:22">
      <c r="V2710" s="42" t="s">
        <v>469</v>
      </c>
    </row>
    <row r="2711" spans="22:22">
      <c r="V2711" s="42" t="s">
        <v>469</v>
      </c>
    </row>
    <row r="2712" spans="22:22">
      <c r="V2712" s="42" t="s">
        <v>469</v>
      </c>
    </row>
    <row r="2713" spans="22:22">
      <c r="V2713" s="42" t="s">
        <v>469</v>
      </c>
    </row>
    <row r="2714" spans="22:22">
      <c r="V2714" s="42" t="s">
        <v>469</v>
      </c>
    </row>
    <row r="2715" spans="22:22">
      <c r="V2715" s="42" t="s">
        <v>469</v>
      </c>
    </row>
    <row r="2716" spans="22:22">
      <c r="V2716" s="42" t="s">
        <v>469</v>
      </c>
    </row>
    <row r="2717" spans="22:22">
      <c r="V2717" s="42" t="s">
        <v>469</v>
      </c>
    </row>
    <row r="2718" spans="22:22">
      <c r="V2718" s="42" t="s">
        <v>469</v>
      </c>
    </row>
    <row r="2719" spans="22:22">
      <c r="V2719" s="42" t="s">
        <v>469</v>
      </c>
    </row>
    <row r="2720" spans="22:22">
      <c r="V2720" s="42" t="s">
        <v>469</v>
      </c>
    </row>
    <row r="2721" spans="22:22">
      <c r="V2721" s="42" t="s">
        <v>469</v>
      </c>
    </row>
    <row r="2722" spans="22:22">
      <c r="V2722" s="42" t="s">
        <v>469</v>
      </c>
    </row>
    <row r="2723" spans="22:22">
      <c r="V2723" s="42" t="s">
        <v>469</v>
      </c>
    </row>
    <row r="2724" spans="22:22">
      <c r="V2724" s="42" t="s">
        <v>469</v>
      </c>
    </row>
    <row r="2725" spans="22:22">
      <c r="V2725" s="42" t="s">
        <v>469</v>
      </c>
    </row>
    <row r="2726" spans="22:22">
      <c r="V2726" s="42" t="s">
        <v>469</v>
      </c>
    </row>
    <row r="2727" spans="22:22">
      <c r="V2727" s="42" t="s">
        <v>469</v>
      </c>
    </row>
    <row r="2728" spans="22:22">
      <c r="V2728" s="42" t="s">
        <v>469</v>
      </c>
    </row>
    <row r="2729" spans="22:22">
      <c r="V2729" s="42" t="s">
        <v>469</v>
      </c>
    </row>
    <row r="2730" spans="22:22">
      <c r="V2730" s="42" t="s">
        <v>469</v>
      </c>
    </row>
    <row r="2731" spans="22:22">
      <c r="V2731" s="42" t="s">
        <v>469</v>
      </c>
    </row>
    <row r="2732" spans="22:22">
      <c r="V2732" s="42" t="s">
        <v>469</v>
      </c>
    </row>
    <row r="2733" spans="22:22">
      <c r="V2733" s="42" t="s">
        <v>469</v>
      </c>
    </row>
    <row r="2734" spans="22:22">
      <c r="V2734" s="42" t="s">
        <v>469</v>
      </c>
    </row>
    <row r="2735" spans="22:22">
      <c r="V2735" s="42" t="s">
        <v>469</v>
      </c>
    </row>
    <row r="2736" spans="22:22">
      <c r="V2736" s="42" t="s">
        <v>469</v>
      </c>
    </row>
    <row r="2737" spans="22:22">
      <c r="V2737" s="42" t="s">
        <v>469</v>
      </c>
    </row>
    <row r="2738" spans="22:22">
      <c r="V2738" s="42" t="s">
        <v>469</v>
      </c>
    </row>
    <row r="2739" spans="22:22">
      <c r="V2739" s="42" t="s">
        <v>469</v>
      </c>
    </row>
    <row r="2740" spans="22:22">
      <c r="V2740" s="42" t="s">
        <v>469</v>
      </c>
    </row>
    <row r="2741" spans="22:22">
      <c r="V2741" s="42" t="s">
        <v>469</v>
      </c>
    </row>
    <row r="2742" spans="22:22">
      <c r="V2742" s="42" t="s">
        <v>469</v>
      </c>
    </row>
    <row r="2743" spans="22:22">
      <c r="V2743" s="42" t="s">
        <v>469</v>
      </c>
    </row>
    <row r="2744" spans="22:22">
      <c r="V2744" s="42" t="s">
        <v>469</v>
      </c>
    </row>
    <row r="2745" spans="22:22">
      <c r="V2745" s="42" t="s">
        <v>469</v>
      </c>
    </row>
    <row r="2746" spans="22:22">
      <c r="V2746" s="42" t="s">
        <v>469</v>
      </c>
    </row>
    <row r="2747" spans="22:22">
      <c r="V2747" s="42" t="s">
        <v>469</v>
      </c>
    </row>
    <row r="2748" spans="22:22">
      <c r="V2748" s="42" t="s">
        <v>469</v>
      </c>
    </row>
    <row r="2749" spans="22:22">
      <c r="V2749" s="42" t="s">
        <v>469</v>
      </c>
    </row>
    <row r="2750" spans="22:22">
      <c r="V2750" s="42" t="s">
        <v>469</v>
      </c>
    </row>
    <row r="2751" spans="22:22">
      <c r="V2751" s="42" t="s">
        <v>469</v>
      </c>
    </row>
    <row r="2752" spans="22:22">
      <c r="V2752" s="42" t="s">
        <v>469</v>
      </c>
    </row>
    <row r="2753" spans="22:22">
      <c r="V2753" s="42" t="s">
        <v>469</v>
      </c>
    </row>
    <row r="2754" spans="22:22">
      <c r="V2754" s="42" t="s">
        <v>469</v>
      </c>
    </row>
    <row r="2755" spans="22:22">
      <c r="V2755" s="42" t="s">
        <v>469</v>
      </c>
    </row>
    <row r="2756" spans="22:22">
      <c r="V2756" s="42" t="s">
        <v>469</v>
      </c>
    </row>
    <row r="2757" spans="22:22">
      <c r="V2757" s="42" t="s">
        <v>469</v>
      </c>
    </row>
    <row r="2758" spans="22:22">
      <c r="V2758" s="42" t="s">
        <v>469</v>
      </c>
    </row>
    <row r="2759" spans="22:22">
      <c r="V2759" s="42" t="s">
        <v>469</v>
      </c>
    </row>
    <row r="2760" spans="22:22">
      <c r="V2760" s="42" t="s">
        <v>469</v>
      </c>
    </row>
    <row r="2761" spans="22:22">
      <c r="V2761" s="42" t="s">
        <v>469</v>
      </c>
    </row>
    <row r="2762" spans="22:22">
      <c r="V2762" s="42" t="s">
        <v>469</v>
      </c>
    </row>
    <row r="2763" spans="22:22">
      <c r="V2763" s="42" t="s">
        <v>469</v>
      </c>
    </row>
    <row r="2764" spans="22:22">
      <c r="V2764" s="42" t="s">
        <v>469</v>
      </c>
    </row>
    <row r="2765" spans="22:22">
      <c r="V2765" s="42" t="s">
        <v>469</v>
      </c>
    </row>
    <row r="2766" spans="22:22">
      <c r="V2766" s="42" t="s">
        <v>469</v>
      </c>
    </row>
    <row r="2767" spans="22:22">
      <c r="V2767" s="42" t="s">
        <v>469</v>
      </c>
    </row>
    <row r="2768" spans="22:22">
      <c r="V2768" s="42" t="s">
        <v>469</v>
      </c>
    </row>
    <row r="2769" spans="22:22">
      <c r="V2769" s="42" t="s">
        <v>469</v>
      </c>
    </row>
    <row r="2770" spans="22:22">
      <c r="V2770" s="42" t="s">
        <v>469</v>
      </c>
    </row>
    <row r="2771" spans="22:22">
      <c r="V2771" s="42" t="s">
        <v>469</v>
      </c>
    </row>
    <row r="2772" spans="22:22">
      <c r="V2772" s="42" t="s">
        <v>469</v>
      </c>
    </row>
    <row r="2773" spans="22:22">
      <c r="V2773" s="42" t="s">
        <v>469</v>
      </c>
    </row>
    <row r="2774" spans="22:22">
      <c r="V2774" s="42" t="s">
        <v>469</v>
      </c>
    </row>
    <row r="2775" spans="22:22">
      <c r="V2775" s="42" t="s">
        <v>469</v>
      </c>
    </row>
    <row r="2776" spans="22:22">
      <c r="V2776" s="42" t="s">
        <v>469</v>
      </c>
    </row>
    <row r="2777" spans="22:22">
      <c r="V2777" s="42" t="s">
        <v>469</v>
      </c>
    </row>
    <row r="2778" spans="22:22">
      <c r="V2778" s="42" t="s">
        <v>469</v>
      </c>
    </row>
    <row r="2779" spans="22:22">
      <c r="V2779" s="42" t="s">
        <v>469</v>
      </c>
    </row>
    <row r="2780" spans="22:22">
      <c r="V2780" s="42" t="s">
        <v>469</v>
      </c>
    </row>
    <row r="2781" spans="22:22">
      <c r="V2781" s="42" t="s">
        <v>469</v>
      </c>
    </row>
    <row r="2782" spans="22:22">
      <c r="V2782" s="42" t="s">
        <v>469</v>
      </c>
    </row>
    <row r="2783" spans="22:22">
      <c r="V2783" s="42" t="s">
        <v>469</v>
      </c>
    </row>
    <row r="2784" spans="22:22">
      <c r="V2784" s="42" t="s">
        <v>469</v>
      </c>
    </row>
    <row r="2785" spans="22:22">
      <c r="V2785" s="42" t="s">
        <v>469</v>
      </c>
    </row>
    <row r="2786" spans="22:22">
      <c r="V2786" s="42" t="s">
        <v>469</v>
      </c>
    </row>
    <row r="2787" spans="22:22">
      <c r="V2787" s="42" t="s">
        <v>469</v>
      </c>
    </row>
    <row r="2788" spans="22:22">
      <c r="V2788" s="42" t="s">
        <v>469</v>
      </c>
    </row>
    <row r="2789" spans="22:22">
      <c r="V2789" s="42" t="s">
        <v>469</v>
      </c>
    </row>
    <row r="2790" spans="22:22">
      <c r="V2790" s="42" t="s">
        <v>469</v>
      </c>
    </row>
    <row r="2791" spans="22:22">
      <c r="V2791" s="42" t="s">
        <v>469</v>
      </c>
    </row>
    <row r="2792" spans="22:22">
      <c r="V2792" s="42" t="s">
        <v>469</v>
      </c>
    </row>
    <row r="2793" spans="22:22">
      <c r="V2793" s="42" t="s">
        <v>469</v>
      </c>
    </row>
    <row r="2794" spans="22:22">
      <c r="V2794" s="42" t="s">
        <v>469</v>
      </c>
    </row>
    <row r="2795" spans="22:22">
      <c r="V2795" s="42" t="s">
        <v>469</v>
      </c>
    </row>
    <row r="2796" spans="22:22">
      <c r="V2796" s="42" t="s">
        <v>469</v>
      </c>
    </row>
    <row r="2797" spans="22:22">
      <c r="V2797" s="42" t="s">
        <v>469</v>
      </c>
    </row>
    <row r="2798" spans="22:22">
      <c r="V2798" s="42" t="s">
        <v>469</v>
      </c>
    </row>
    <row r="2799" spans="22:22">
      <c r="V2799" s="42" t="s">
        <v>469</v>
      </c>
    </row>
    <row r="2800" spans="22:22">
      <c r="V2800" s="42" t="s">
        <v>469</v>
      </c>
    </row>
    <row r="2801" spans="22:22">
      <c r="V2801" s="42" t="s">
        <v>469</v>
      </c>
    </row>
    <row r="2802" spans="22:22">
      <c r="V2802" s="42" t="s">
        <v>469</v>
      </c>
    </row>
    <row r="2803" spans="22:22">
      <c r="V2803" s="42" t="s">
        <v>469</v>
      </c>
    </row>
    <row r="2804" spans="22:22">
      <c r="V2804" s="42" t="s">
        <v>469</v>
      </c>
    </row>
    <row r="2805" spans="22:22">
      <c r="V2805" s="42" t="s">
        <v>469</v>
      </c>
    </row>
    <row r="2806" spans="22:22">
      <c r="V2806" s="42" t="s">
        <v>469</v>
      </c>
    </row>
    <row r="2807" spans="22:22">
      <c r="V2807" s="42" t="s">
        <v>469</v>
      </c>
    </row>
    <row r="2808" spans="22:22">
      <c r="V2808" s="42" t="s">
        <v>469</v>
      </c>
    </row>
    <row r="2809" spans="22:22">
      <c r="V2809" s="42" t="s">
        <v>469</v>
      </c>
    </row>
    <row r="2810" spans="22:22">
      <c r="V2810" s="42" t="s">
        <v>469</v>
      </c>
    </row>
    <row r="2811" spans="22:22">
      <c r="V2811" s="42" t="s">
        <v>469</v>
      </c>
    </row>
    <row r="2812" spans="22:22">
      <c r="V2812" s="42" t="s">
        <v>469</v>
      </c>
    </row>
    <row r="2813" spans="22:22">
      <c r="V2813" s="42" t="s">
        <v>469</v>
      </c>
    </row>
    <row r="2814" spans="22:22">
      <c r="V2814" s="42" t="s">
        <v>469</v>
      </c>
    </row>
    <row r="2815" spans="22:22">
      <c r="V2815" s="42" t="s">
        <v>469</v>
      </c>
    </row>
    <row r="2816" spans="22:22">
      <c r="V2816" s="42" t="s">
        <v>469</v>
      </c>
    </row>
    <row r="2817" spans="22:22">
      <c r="V2817" s="42" t="s">
        <v>469</v>
      </c>
    </row>
    <row r="2818" spans="22:22">
      <c r="V2818" s="42" t="s">
        <v>469</v>
      </c>
    </row>
    <row r="2819" spans="22:22">
      <c r="V2819" s="42" t="s">
        <v>469</v>
      </c>
    </row>
    <row r="2820" spans="22:22">
      <c r="V2820" s="42" t="s">
        <v>469</v>
      </c>
    </row>
    <row r="2821" spans="22:22">
      <c r="V2821" s="42" t="s">
        <v>469</v>
      </c>
    </row>
    <row r="2822" spans="22:22">
      <c r="V2822" s="42" t="s">
        <v>469</v>
      </c>
    </row>
    <row r="2823" spans="22:22">
      <c r="V2823" s="42" t="s">
        <v>469</v>
      </c>
    </row>
    <row r="2824" spans="22:22">
      <c r="V2824" s="42" t="s">
        <v>469</v>
      </c>
    </row>
    <row r="2825" spans="22:22">
      <c r="V2825" s="42" t="s">
        <v>469</v>
      </c>
    </row>
    <row r="2826" spans="22:22">
      <c r="V2826" s="42" t="s">
        <v>469</v>
      </c>
    </row>
    <row r="2827" spans="22:22">
      <c r="V2827" s="42" t="s">
        <v>469</v>
      </c>
    </row>
    <row r="2828" spans="22:22">
      <c r="V2828" s="42" t="s">
        <v>469</v>
      </c>
    </row>
    <row r="2829" spans="22:22">
      <c r="V2829" s="42" t="s">
        <v>469</v>
      </c>
    </row>
    <row r="2830" spans="22:22">
      <c r="V2830" s="42" t="s">
        <v>469</v>
      </c>
    </row>
    <row r="2831" spans="22:22">
      <c r="V2831" s="42" t="s">
        <v>469</v>
      </c>
    </row>
    <row r="2832" spans="22:22">
      <c r="V2832" s="42" t="s">
        <v>469</v>
      </c>
    </row>
    <row r="2833" spans="22:22">
      <c r="V2833" s="42" t="s">
        <v>469</v>
      </c>
    </row>
    <row r="2834" spans="22:22">
      <c r="V2834" s="42" t="s">
        <v>469</v>
      </c>
    </row>
    <row r="2835" spans="22:22">
      <c r="V2835" s="42" t="s">
        <v>469</v>
      </c>
    </row>
    <row r="2836" spans="22:22">
      <c r="V2836" s="42" t="s">
        <v>469</v>
      </c>
    </row>
    <row r="2837" spans="22:22">
      <c r="V2837" s="42" t="s">
        <v>469</v>
      </c>
    </row>
    <row r="2838" spans="22:22">
      <c r="V2838" s="42" t="s">
        <v>469</v>
      </c>
    </row>
    <row r="2839" spans="22:22">
      <c r="V2839" s="42" t="s">
        <v>469</v>
      </c>
    </row>
    <row r="2840" spans="22:22">
      <c r="V2840" s="42" t="s">
        <v>469</v>
      </c>
    </row>
    <row r="2841" spans="22:22">
      <c r="V2841" s="42" t="s">
        <v>469</v>
      </c>
    </row>
    <row r="2842" spans="22:22">
      <c r="V2842" s="42" t="s">
        <v>469</v>
      </c>
    </row>
    <row r="2843" spans="22:22">
      <c r="V2843" s="42" t="s">
        <v>469</v>
      </c>
    </row>
    <row r="2844" spans="22:22">
      <c r="V2844" s="42" t="s">
        <v>469</v>
      </c>
    </row>
    <row r="2845" spans="22:22">
      <c r="V2845" s="42" t="s">
        <v>469</v>
      </c>
    </row>
    <row r="2846" spans="22:22">
      <c r="V2846" s="42" t="s">
        <v>469</v>
      </c>
    </row>
    <row r="2847" spans="22:22">
      <c r="V2847" s="42" t="s">
        <v>469</v>
      </c>
    </row>
    <row r="2848" spans="22:22">
      <c r="V2848" s="42" t="s">
        <v>469</v>
      </c>
    </row>
    <row r="2849" spans="22:22">
      <c r="V2849" s="42" t="s">
        <v>469</v>
      </c>
    </row>
    <row r="2850" spans="22:22">
      <c r="V2850" s="42" t="s">
        <v>469</v>
      </c>
    </row>
    <row r="2851" spans="22:22">
      <c r="V2851" s="42" t="s">
        <v>469</v>
      </c>
    </row>
    <row r="2852" spans="22:22">
      <c r="V2852" s="42" t="s">
        <v>469</v>
      </c>
    </row>
    <row r="2853" spans="22:22">
      <c r="V2853" s="42" t="s">
        <v>469</v>
      </c>
    </row>
    <row r="2854" spans="22:22">
      <c r="V2854" s="42" t="s">
        <v>469</v>
      </c>
    </row>
    <row r="2855" spans="22:22">
      <c r="V2855" s="42" t="s">
        <v>469</v>
      </c>
    </row>
    <row r="2856" spans="22:22">
      <c r="V2856" s="42" t="s">
        <v>469</v>
      </c>
    </row>
    <row r="2857" spans="22:22">
      <c r="V2857" s="42" t="s">
        <v>469</v>
      </c>
    </row>
    <row r="2858" spans="22:22">
      <c r="V2858" s="42" t="s">
        <v>469</v>
      </c>
    </row>
    <row r="2859" spans="22:22">
      <c r="V2859" s="42" t="s">
        <v>469</v>
      </c>
    </row>
    <row r="2860" spans="22:22">
      <c r="V2860" s="42" t="s">
        <v>469</v>
      </c>
    </row>
    <row r="2861" spans="22:22">
      <c r="V2861" s="42" t="s">
        <v>469</v>
      </c>
    </row>
    <row r="2862" spans="22:22">
      <c r="V2862" s="42" t="s">
        <v>469</v>
      </c>
    </row>
    <row r="2863" spans="22:22">
      <c r="V2863" s="42" t="s">
        <v>469</v>
      </c>
    </row>
    <row r="2864" spans="22:22">
      <c r="V2864" s="42" t="s">
        <v>469</v>
      </c>
    </row>
    <row r="2865" spans="22:22">
      <c r="V2865" s="42" t="s">
        <v>469</v>
      </c>
    </row>
    <row r="2866" spans="22:22">
      <c r="V2866" s="42" t="s">
        <v>469</v>
      </c>
    </row>
    <row r="2867" spans="22:22">
      <c r="V2867" s="42" t="s">
        <v>469</v>
      </c>
    </row>
    <row r="2868" spans="22:22">
      <c r="V2868" s="42" t="s">
        <v>469</v>
      </c>
    </row>
    <row r="2869" spans="22:22">
      <c r="V2869" s="42" t="s">
        <v>469</v>
      </c>
    </row>
    <row r="2870" spans="22:22">
      <c r="V2870" s="42" t="s">
        <v>469</v>
      </c>
    </row>
    <row r="2871" spans="22:22">
      <c r="V2871" s="42" t="s">
        <v>469</v>
      </c>
    </row>
    <row r="2872" spans="22:22">
      <c r="V2872" s="42" t="s">
        <v>469</v>
      </c>
    </row>
    <row r="2873" spans="22:22">
      <c r="V2873" s="42" t="s">
        <v>469</v>
      </c>
    </row>
    <row r="2874" spans="22:22">
      <c r="V2874" s="42" t="s">
        <v>469</v>
      </c>
    </row>
    <row r="2875" spans="22:22">
      <c r="V2875" s="42" t="s">
        <v>469</v>
      </c>
    </row>
    <row r="2876" spans="22:22">
      <c r="V2876" s="42" t="s">
        <v>469</v>
      </c>
    </row>
    <row r="2877" spans="22:22">
      <c r="V2877" s="42" t="s">
        <v>469</v>
      </c>
    </row>
    <row r="2878" spans="22:22">
      <c r="V2878" s="42" t="s">
        <v>469</v>
      </c>
    </row>
    <row r="2879" spans="22:22">
      <c r="V2879" s="42" t="s">
        <v>469</v>
      </c>
    </row>
    <row r="2880" spans="22:22">
      <c r="V2880" s="42" t="s">
        <v>469</v>
      </c>
    </row>
    <row r="2881" spans="22:22">
      <c r="V2881" s="42" t="s">
        <v>469</v>
      </c>
    </row>
    <row r="2882" spans="22:22">
      <c r="V2882" s="42" t="s">
        <v>469</v>
      </c>
    </row>
    <row r="2883" spans="22:22">
      <c r="V2883" s="42" t="s">
        <v>469</v>
      </c>
    </row>
    <row r="2884" spans="22:22">
      <c r="V2884" s="42" t="s">
        <v>469</v>
      </c>
    </row>
    <row r="2885" spans="22:22">
      <c r="V2885" s="42" t="s">
        <v>469</v>
      </c>
    </row>
    <row r="2886" spans="22:22">
      <c r="V2886" s="42" t="s">
        <v>469</v>
      </c>
    </row>
    <row r="2887" spans="22:22">
      <c r="V2887" s="42" t="s">
        <v>469</v>
      </c>
    </row>
    <row r="2888" spans="22:22">
      <c r="V2888" s="42" t="s">
        <v>469</v>
      </c>
    </row>
    <row r="2889" spans="22:22">
      <c r="V2889" s="42" t="s">
        <v>469</v>
      </c>
    </row>
    <row r="2890" spans="22:22">
      <c r="V2890" s="42" t="s">
        <v>469</v>
      </c>
    </row>
    <row r="2891" spans="22:22">
      <c r="V2891" s="42" t="s">
        <v>469</v>
      </c>
    </row>
    <row r="2892" spans="22:22">
      <c r="V2892" s="42" t="s">
        <v>469</v>
      </c>
    </row>
    <row r="2893" spans="22:22">
      <c r="V2893" s="42" t="s">
        <v>469</v>
      </c>
    </row>
    <row r="2894" spans="22:22">
      <c r="V2894" s="42" t="s">
        <v>469</v>
      </c>
    </row>
    <row r="2895" spans="22:22">
      <c r="V2895" s="42" t="s">
        <v>469</v>
      </c>
    </row>
    <row r="2896" spans="22:22">
      <c r="V2896" s="42" t="s">
        <v>469</v>
      </c>
    </row>
    <row r="2897" spans="22:22">
      <c r="V2897" s="42" t="s">
        <v>469</v>
      </c>
    </row>
    <row r="2898" spans="22:22">
      <c r="V2898" s="42" t="s">
        <v>469</v>
      </c>
    </row>
    <row r="2899" spans="22:22">
      <c r="V2899" s="42" t="s">
        <v>469</v>
      </c>
    </row>
    <row r="2900" spans="22:22">
      <c r="V2900" s="42" t="s">
        <v>469</v>
      </c>
    </row>
    <row r="2901" spans="22:22">
      <c r="V2901" s="42" t="s">
        <v>469</v>
      </c>
    </row>
    <row r="2902" spans="22:22">
      <c r="V2902" s="42" t="s">
        <v>469</v>
      </c>
    </row>
    <row r="2903" spans="22:22">
      <c r="V2903" s="42" t="s">
        <v>469</v>
      </c>
    </row>
    <row r="2904" spans="22:22">
      <c r="V2904" s="42" t="s">
        <v>469</v>
      </c>
    </row>
    <row r="2905" spans="22:22">
      <c r="V2905" s="42" t="s">
        <v>469</v>
      </c>
    </row>
    <row r="2906" spans="22:22">
      <c r="V2906" s="42" t="s">
        <v>469</v>
      </c>
    </row>
    <row r="2907" spans="22:22">
      <c r="V2907" s="42" t="s">
        <v>469</v>
      </c>
    </row>
    <row r="2908" spans="22:22">
      <c r="V2908" s="42" t="s">
        <v>469</v>
      </c>
    </row>
    <row r="2909" spans="22:22">
      <c r="V2909" s="42" t="s">
        <v>469</v>
      </c>
    </row>
    <row r="2910" spans="22:22">
      <c r="V2910" s="42" t="s">
        <v>469</v>
      </c>
    </row>
    <row r="2911" spans="22:22">
      <c r="V2911" s="42" t="s">
        <v>469</v>
      </c>
    </row>
    <row r="2912" spans="22:22">
      <c r="V2912" s="42" t="s">
        <v>469</v>
      </c>
    </row>
    <row r="2913" spans="22:22">
      <c r="V2913" s="42" t="s">
        <v>469</v>
      </c>
    </row>
    <row r="2914" spans="22:22">
      <c r="V2914" s="42" t="s">
        <v>469</v>
      </c>
    </row>
    <row r="2915" spans="22:22">
      <c r="V2915" s="42" t="s">
        <v>469</v>
      </c>
    </row>
    <row r="2916" spans="22:22">
      <c r="V2916" s="42" t="s">
        <v>469</v>
      </c>
    </row>
    <row r="2917" spans="22:22">
      <c r="V2917" s="42" t="s">
        <v>469</v>
      </c>
    </row>
    <row r="2918" spans="22:22">
      <c r="V2918" s="42" t="s">
        <v>469</v>
      </c>
    </row>
    <row r="2919" spans="22:22">
      <c r="V2919" s="42" t="s">
        <v>469</v>
      </c>
    </row>
    <row r="2920" spans="22:22">
      <c r="V2920" s="42" t="s">
        <v>469</v>
      </c>
    </row>
    <row r="2921" spans="22:22">
      <c r="V2921" s="42" t="s">
        <v>469</v>
      </c>
    </row>
    <row r="2922" spans="22:22">
      <c r="V2922" s="42" t="s">
        <v>469</v>
      </c>
    </row>
    <row r="2923" spans="22:22">
      <c r="V2923" s="42" t="s">
        <v>469</v>
      </c>
    </row>
    <row r="2924" spans="22:22">
      <c r="V2924" s="42" t="s">
        <v>469</v>
      </c>
    </row>
    <row r="2925" spans="22:22">
      <c r="V2925" s="42" t="s">
        <v>469</v>
      </c>
    </row>
    <row r="2926" spans="22:22">
      <c r="V2926" s="42" t="s">
        <v>469</v>
      </c>
    </row>
    <row r="2927" spans="22:22">
      <c r="V2927" s="42" t="s">
        <v>469</v>
      </c>
    </row>
    <row r="2928" spans="22:22">
      <c r="V2928" s="42" t="s">
        <v>469</v>
      </c>
    </row>
    <row r="2929" spans="22:22">
      <c r="V2929" s="42" t="s">
        <v>469</v>
      </c>
    </row>
    <row r="2930" spans="22:22">
      <c r="V2930" s="42" t="s">
        <v>469</v>
      </c>
    </row>
    <row r="2931" spans="22:22">
      <c r="V2931" s="42" t="s">
        <v>469</v>
      </c>
    </row>
    <row r="2932" spans="22:22">
      <c r="V2932" s="42" t="s">
        <v>469</v>
      </c>
    </row>
    <row r="2933" spans="22:22">
      <c r="V2933" s="42" t="s">
        <v>469</v>
      </c>
    </row>
    <row r="2934" spans="22:22">
      <c r="V2934" s="42" t="s">
        <v>469</v>
      </c>
    </row>
    <row r="2935" spans="22:22">
      <c r="V2935" s="42" t="s">
        <v>469</v>
      </c>
    </row>
    <row r="2936" spans="22:22">
      <c r="V2936" s="42" t="s">
        <v>469</v>
      </c>
    </row>
    <row r="2937" spans="22:22">
      <c r="V2937" s="42" t="s">
        <v>469</v>
      </c>
    </row>
    <row r="2938" spans="22:22">
      <c r="V2938" s="42" t="s">
        <v>469</v>
      </c>
    </row>
    <row r="2939" spans="22:22">
      <c r="V2939" s="42" t="s">
        <v>469</v>
      </c>
    </row>
    <row r="2940" spans="22:22">
      <c r="V2940" s="42" t="s">
        <v>469</v>
      </c>
    </row>
    <row r="2941" spans="22:22">
      <c r="V2941" s="42" t="s">
        <v>469</v>
      </c>
    </row>
    <row r="2942" spans="22:22">
      <c r="V2942" s="42" t="s">
        <v>469</v>
      </c>
    </row>
    <row r="2943" spans="22:22">
      <c r="V2943" s="42" t="s">
        <v>469</v>
      </c>
    </row>
    <row r="2944" spans="22:22">
      <c r="V2944" s="42" t="s">
        <v>469</v>
      </c>
    </row>
    <row r="2945" spans="22:22">
      <c r="V2945" s="42" t="s">
        <v>469</v>
      </c>
    </row>
    <row r="2946" spans="22:22">
      <c r="V2946" s="42" t="s">
        <v>469</v>
      </c>
    </row>
    <row r="2947" spans="22:22">
      <c r="V2947" s="42" t="s">
        <v>469</v>
      </c>
    </row>
    <row r="2948" spans="22:22">
      <c r="V2948" s="42" t="s">
        <v>469</v>
      </c>
    </row>
    <row r="2949" spans="22:22">
      <c r="V2949" s="42" t="s">
        <v>469</v>
      </c>
    </row>
    <row r="2950" spans="22:22">
      <c r="V2950" s="42" t="s">
        <v>469</v>
      </c>
    </row>
    <row r="2951" spans="22:22">
      <c r="V2951" s="42" t="s">
        <v>469</v>
      </c>
    </row>
    <row r="2952" spans="22:22">
      <c r="V2952" s="42" t="s">
        <v>469</v>
      </c>
    </row>
    <row r="2953" spans="22:22">
      <c r="V2953" s="42" t="s">
        <v>469</v>
      </c>
    </row>
    <row r="2954" spans="22:22">
      <c r="V2954" s="42" t="s">
        <v>469</v>
      </c>
    </row>
    <row r="2955" spans="22:22">
      <c r="V2955" s="42" t="s">
        <v>469</v>
      </c>
    </row>
    <row r="2956" spans="22:22">
      <c r="V2956" s="42" t="s">
        <v>469</v>
      </c>
    </row>
    <row r="2957" spans="22:22">
      <c r="V2957" s="42" t="s">
        <v>469</v>
      </c>
    </row>
    <row r="2958" spans="22:22">
      <c r="V2958" s="42" t="s">
        <v>469</v>
      </c>
    </row>
    <row r="2959" spans="22:22">
      <c r="V2959" s="42" t="s">
        <v>469</v>
      </c>
    </row>
    <row r="2960" spans="22:22">
      <c r="V2960" s="42" t="s">
        <v>469</v>
      </c>
    </row>
    <row r="2961" spans="22:22">
      <c r="V2961" s="42" t="s">
        <v>469</v>
      </c>
    </row>
    <row r="2962" spans="22:22">
      <c r="V2962" s="42" t="s">
        <v>469</v>
      </c>
    </row>
    <row r="2963" spans="22:22">
      <c r="V2963" s="42" t="s">
        <v>469</v>
      </c>
    </row>
    <row r="2964" spans="22:22">
      <c r="V2964" s="42" t="s">
        <v>469</v>
      </c>
    </row>
    <row r="2965" spans="22:22">
      <c r="V2965" s="42" t="s">
        <v>469</v>
      </c>
    </row>
    <row r="2966" spans="22:22">
      <c r="V2966" s="42" t="s">
        <v>469</v>
      </c>
    </row>
    <row r="2967" spans="22:22">
      <c r="V2967" s="42" t="s">
        <v>469</v>
      </c>
    </row>
    <row r="2968" spans="22:22">
      <c r="V2968" s="42" t="s">
        <v>469</v>
      </c>
    </row>
    <row r="2969" spans="22:22">
      <c r="V2969" s="42" t="s">
        <v>469</v>
      </c>
    </row>
    <row r="2970" spans="22:22">
      <c r="V2970" s="42" t="s">
        <v>469</v>
      </c>
    </row>
    <row r="2971" spans="22:22">
      <c r="V2971" s="42" t="s">
        <v>469</v>
      </c>
    </row>
    <row r="2972" spans="22:22">
      <c r="V2972" s="42" t="s">
        <v>469</v>
      </c>
    </row>
    <row r="2973" spans="22:22">
      <c r="V2973" s="42" t="s">
        <v>469</v>
      </c>
    </row>
    <row r="2974" spans="22:22">
      <c r="V2974" s="42" t="s">
        <v>469</v>
      </c>
    </row>
    <row r="2975" spans="22:22">
      <c r="V2975" s="42" t="s">
        <v>469</v>
      </c>
    </row>
    <row r="2976" spans="22:22">
      <c r="V2976" s="42" t="s">
        <v>469</v>
      </c>
    </row>
    <row r="2977" spans="22:22">
      <c r="V2977" s="42" t="s">
        <v>469</v>
      </c>
    </row>
    <row r="2978" spans="22:22">
      <c r="V2978" s="42" t="s">
        <v>469</v>
      </c>
    </row>
    <row r="2979" spans="22:22">
      <c r="V2979" s="42" t="s">
        <v>469</v>
      </c>
    </row>
    <row r="2980" spans="22:22">
      <c r="V2980" s="42" t="s">
        <v>469</v>
      </c>
    </row>
    <row r="2981" spans="22:22">
      <c r="V2981" s="42" t="s">
        <v>469</v>
      </c>
    </row>
    <row r="2982" spans="22:22">
      <c r="V2982" s="42" t="s">
        <v>469</v>
      </c>
    </row>
    <row r="2983" spans="22:22">
      <c r="V2983" s="42" t="s">
        <v>469</v>
      </c>
    </row>
    <row r="2984" spans="22:22">
      <c r="V2984" s="42" t="s">
        <v>469</v>
      </c>
    </row>
    <row r="2985" spans="22:22">
      <c r="V2985" s="42" t="s">
        <v>469</v>
      </c>
    </row>
    <row r="2986" spans="22:22">
      <c r="V2986" s="42" t="s">
        <v>469</v>
      </c>
    </row>
    <row r="2987" spans="22:22">
      <c r="V2987" s="42" t="s">
        <v>469</v>
      </c>
    </row>
    <row r="2988" spans="22:22">
      <c r="V2988" s="42" t="s">
        <v>469</v>
      </c>
    </row>
    <row r="2989" spans="22:22">
      <c r="V2989" s="42" t="s">
        <v>469</v>
      </c>
    </row>
    <row r="2990" spans="22:22">
      <c r="V2990" s="42" t="s">
        <v>469</v>
      </c>
    </row>
    <row r="2991" spans="22:22">
      <c r="V2991" s="42" t="s">
        <v>469</v>
      </c>
    </row>
    <row r="2992" spans="22:22">
      <c r="V2992" s="42" t="s">
        <v>469</v>
      </c>
    </row>
    <row r="2993" spans="22:22">
      <c r="V2993" s="42" t="s">
        <v>469</v>
      </c>
    </row>
    <row r="2994" spans="22:22">
      <c r="V2994" s="42" t="s">
        <v>469</v>
      </c>
    </row>
    <row r="2995" spans="22:22">
      <c r="V2995" s="42" t="s">
        <v>469</v>
      </c>
    </row>
    <row r="2996" spans="22:22">
      <c r="V2996" s="42" t="s">
        <v>469</v>
      </c>
    </row>
    <row r="2997" spans="22:22">
      <c r="V2997" s="42" t="s">
        <v>469</v>
      </c>
    </row>
    <row r="2998" spans="22:22">
      <c r="V2998" s="42" t="s">
        <v>469</v>
      </c>
    </row>
    <row r="2999" spans="22:22">
      <c r="V2999" s="42" t="s">
        <v>469</v>
      </c>
    </row>
    <row r="3000" spans="22:22">
      <c r="V3000" s="42" t="s">
        <v>469</v>
      </c>
    </row>
    <row r="3001" spans="22:22">
      <c r="V3001" s="42" t="s">
        <v>469</v>
      </c>
    </row>
    <row r="3002" spans="22:22">
      <c r="V3002" s="42" t="s">
        <v>469</v>
      </c>
    </row>
    <row r="3003" spans="22:22">
      <c r="V3003" s="42" t="s">
        <v>469</v>
      </c>
    </row>
    <row r="3004" spans="22:22">
      <c r="V3004" s="42" t="s">
        <v>469</v>
      </c>
    </row>
    <row r="3005" spans="22:22">
      <c r="V3005" s="42" t="s">
        <v>469</v>
      </c>
    </row>
    <row r="3006" spans="22:22">
      <c r="V3006" s="42" t="s">
        <v>469</v>
      </c>
    </row>
    <row r="3007" spans="22:22">
      <c r="V3007" s="42" t="s">
        <v>469</v>
      </c>
    </row>
    <row r="3008" spans="22:22">
      <c r="V3008" s="42" t="s">
        <v>469</v>
      </c>
    </row>
    <row r="3009" spans="22:22">
      <c r="V3009" s="42" t="s">
        <v>469</v>
      </c>
    </row>
    <row r="3010" spans="22:22">
      <c r="V3010" s="42" t="s">
        <v>469</v>
      </c>
    </row>
    <row r="3011" spans="22:22">
      <c r="V3011" s="42" t="s">
        <v>469</v>
      </c>
    </row>
    <row r="3012" spans="22:22">
      <c r="V3012" s="42" t="s">
        <v>469</v>
      </c>
    </row>
    <row r="3013" spans="22:22">
      <c r="V3013" s="42" t="s">
        <v>469</v>
      </c>
    </row>
    <row r="3014" spans="22:22">
      <c r="V3014" s="42" t="s">
        <v>469</v>
      </c>
    </row>
    <row r="3015" spans="22:22">
      <c r="V3015" s="42" t="s">
        <v>469</v>
      </c>
    </row>
    <row r="3016" spans="22:22">
      <c r="V3016" s="42" t="s">
        <v>469</v>
      </c>
    </row>
    <row r="3017" spans="22:22">
      <c r="V3017" s="42" t="s">
        <v>469</v>
      </c>
    </row>
    <row r="3018" spans="22:22">
      <c r="V3018" s="42" t="s">
        <v>469</v>
      </c>
    </row>
    <row r="3019" spans="22:22">
      <c r="V3019" s="42" t="s">
        <v>469</v>
      </c>
    </row>
    <row r="3020" spans="22:22">
      <c r="V3020" s="42" t="s">
        <v>469</v>
      </c>
    </row>
    <row r="3021" spans="22:22">
      <c r="V3021" s="42" t="s">
        <v>469</v>
      </c>
    </row>
    <row r="3022" spans="22:22">
      <c r="V3022" s="42" t="s">
        <v>469</v>
      </c>
    </row>
    <row r="3023" spans="22:22">
      <c r="V3023" s="42" t="s">
        <v>469</v>
      </c>
    </row>
    <row r="3024" spans="22:22">
      <c r="V3024" s="42" t="s">
        <v>469</v>
      </c>
    </row>
    <row r="3025" spans="22:22">
      <c r="V3025" s="42" t="s">
        <v>469</v>
      </c>
    </row>
    <row r="3026" spans="22:22">
      <c r="V3026" s="42" t="s">
        <v>469</v>
      </c>
    </row>
    <row r="3027" spans="22:22">
      <c r="V3027" s="42" t="s">
        <v>469</v>
      </c>
    </row>
    <row r="3028" spans="22:22">
      <c r="V3028" s="42" t="s">
        <v>469</v>
      </c>
    </row>
    <row r="3029" spans="22:22">
      <c r="V3029" s="42" t="s">
        <v>469</v>
      </c>
    </row>
    <row r="3030" spans="22:22">
      <c r="V3030" s="42" t="s">
        <v>469</v>
      </c>
    </row>
    <row r="3031" spans="22:22">
      <c r="V3031" s="42" t="s">
        <v>469</v>
      </c>
    </row>
    <row r="3032" spans="22:22">
      <c r="V3032" s="42" t="s">
        <v>469</v>
      </c>
    </row>
    <row r="3033" spans="22:22">
      <c r="V3033" s="42" t="s">
        <v>469</v>
      </c>
    </row>
    <row r="3034" spans="22:22">
      <c r="V3034" s="42" t="s">
        <v>469</v>
      </c>
    </row>
    <row r="3035" spans="22:22">
      <c r="V3035" s="42" t="s">
        <v>469</v>
      </c>
    </row>
    <row r="3036" spans="22:22">
      <c r="V3036" s="42" t="s">
        <v>469</v>
      </c>
    </row>
    <row r="3037" spans="22:22">
      <c r="V3037" s="42" t="s">
        <v>469</v>
      </c>
    </row>
    <row r="3038" spans="22:22">
      <c r="V3038" s="42" t="s">
        <v>469</v>
      </c>
    </row>
    <row r="3039" spans="22:22">
      <c r="V3039" s="42" t="s">
        <v>469</v>
      </c>
    </row>
    <row r="3040" spans="22:22">
      <c r="V3040" s="42" t="s">
        <v>469</v>
      </c>
    </row>
    <row r="3041" spans="22:22">
      <c r="V3041" s="42" t="s">
        <v>469</v>
      </c>
    </row>
    <row r="3042" spans="22:22">
      <c r="V3042" s="42" t="s">
        <v>469</v>
      </c>
    </row>
    <row r="3043" spans="22:22">
      <c r="V3043" s="42" t="s">
        <v>469</v>
      </c>
    </row>
    <row r="3044" spans="22:22">
      <c r="V3044" s="42" t="s">
        <v>469</v>
      </c>
    </row>
    <row r="3045" spans="22:22">
      <c r="V3045" s="42" t="s">
        <v>469</v>
      </c>
    </row>
    <row r="3046" spans="22:22">
      <c r="V3046" s="42" t="s">
        <v>469</v>
      </c>
    </row>
    <row r="3047" spans="22:22">
      <c r="V3047" s="42" t="s">
        <v>469</v>
      </c>
    </row>
    <row r="3048" spans="22:22">
      <c r="V3048" s="42" t="s">
        <v>469</v>
      </c>
    </row>
    <row r="3049" spans="22:22">
      <c r="V3049" s="42" t="s">
        <v>469</v>
      </c>
    </row>
    <row r="3050" spans="22:22">
      <c r="V3050" s="42" t="s">
        <v>469</v>
      </c>
    </row>
    <row r="3051" spans="22:22">
      <c r="V3051" s="42" t="s">
        <v>469</v>
      </c>
    </row>
    <row r="3052" spans="22:22">
      <c r="V3052" s="42" t="s">
        <v>469</v>
      </c>
    </row>
    <row r="3053" spans="22:22">
      <c r="V3053" s="42" t="s">
        <v>469</v>
      </c>
    </row>
    <row r="3054" spans="22:22">
      <c r="V3054" s="42" t="s">
        <v>469</v>
      </c>
    </row>
    <row r="3055" spans="22:22">
      <c r="V3055" s="42" t="s">
        <v>469</v>
      </c>
    </row>
    <row r="3056" spans="22:22">
      <c r="V3056" s="42" t="s">
        <v>469</v>
      </c>
    </row>
    <row r="3057" spans="22:22">
      <c r="V3057" s="42" t="s">
        <v>469</v>
      </c>
    </row>
    <row r="3058" spans="22:22">
      <c r="V3058" s="42" t="s">
        <v>469</v>
      </c>
    </row>
    <row r="3059" spans="22:22">
      <c r="V3059" s="42" t="s">
        <v>469</v>
      </c>
    </row>
    <row r="3060" spans="22:22">
      <c r="V3060" s="42" t="s">
        <v>469</v>
      </c>
    </row>
    <row r="3061" spans="22:22">
      <c r="V3061" s="42" t="s">
        <v>469</v>
      </c>
    </row>
    <row r="3062" spans="22:22">
      <c r="V3062" s="42" t="s">
        <v>469</v>
      </c>
    </row>
    <row r="3063" spans="22:22">
      <c r="V3063" s="42" t="s">
        <v>469</v>
      </c>
    </row>
    <row r="3064" spans="22:22">
      <c r="V3064" s="42" t="s">
        <v>469</v>
      </c>
    </row>
    <row r="3065" spans="22:22">
      <c r="V3065" s="42" t="s">
        <v>469</v>
      </c>
    </row>
    <row r="3066" spans="22:22">
      <c r="V3066" s="42" t="s">
        <v>469</v>
      </c>
    </row>
    <row r="3067" spans="22:22">
      <c r="V3067" s="42" t="s">
        <v>469</v>
      </c>
    </row>
    <row r="3068" spans="22:22">
      <c r="V3068" s="42" t="s">
        <v>469</v>
      </c>
    </row>
    <row r="3069" spans="22:22">
      <c r="V3069" s="42" t="s">
        <v>469</v>
      </c>
    </row>
    <row r="3070" spans="22:22">
      <c r="V3070" s="42" t="s">
        <v>469</v>
      </c>
    </row>
    <row r="3071" spans="22:22">
      <c r="V3071" s="42" t="s">
        <v>469</v>
      </c>
    </row>
    <row r="3072" spans="22:22">
      <c r="V3072" s="42" t="s">
        <v>469</v>
      </c>
    </row>
    <row r="3073" spans="22:22">
      <c r="V3073" s="42" t="s">
        <v>469</v>
      </c>
    </row>
    <row r="3074" spans="22:22">
      <c r="V3074" s="42" t="s">
        <v>469</v>
      </c>
    </row>
    <row r="3075" spans="22:22">
      <c r="V3075" s="42" t="s">
        <v>469</v>
      </c>
    </row>
    <row r="3076" spans="22:22">
      <c r="V3076" s="42" t="s">
        <v>469</v>
      </c>
    </row>
    <row r="3077" spans="22:22">
      <c r="V3077" s="42" t="s">
        <v>469</v>
      </c>
    </row>
    <row r="3078" spans="22:22">
      <c r="V3078" s="42" t="s">
        <v>469</v>
      </c>
    </row>
    <row r="3079" spans="22:22">
      <c r="V3079" s="42" t="s">
        <v>469</v>
      </c>
    </row>
    <row r="3080" spans="22:22">
      <c r="V3080" s="42" t="s">
        <v>469</v>
      </c>
    </row>
    <row r="3081" spans="22:22">
      <c r="V3081" s="42" t="s">
        <v>469</v>
      </c>
    </row>
    <row r="3082" spans="22:22">
      <c r="V3082" s="42" t="s">
        <v>469</v>
      </c>
    </row>
    <row r="3083" spans="22:22">
      <c r="V3083" s="42" t="s">
        <v>469</v>
      </c>
    </row>
    <row r="3084" spans="22:22">
      <c r="V3084" s="42" t="s">
        <v>469</v>
      </c>
    </row>
    <row r="3085" spans="22:22">
      <c r="V3085" s="42" t="s">
        <v>469</v>
      </c>
    </row>
    <row r="3086" spans="22:22">
      <c r="V3086" s="42" t="s">
        <v>469</v>
      </c>
    </row>
    <row r="3087" spans="22:22">
      <c r="V3087" s="42" t="s">
        <v>469</v>
      </c>
    </row>
    <row r="3088" spans="22:22">
      <c r="V3088" s="42" t="s">
        <v>469</v>
      </c>
    </row>
    <row r="3089" spans="22:22">
      <c r="V3089" s="42" t="s">
        <v>469</v>
      </c>
    </row>
    <row r="3090" spans="22:22">
      <c r="V3090" s="42" t="s">
        <v>469</v>
      </c>
    </row>
    <row r="3091" spans="22:22">
      <c r="V3091" s="42" t="s">
        <v>469</v>
      </c>
    </row>
    <row r="3092" spans="22:22">
      <c r="V3092" s="42" t="s">
        <v>469</v>
      </c>
    </row>
    <row r="3093" spans="22:22">
      <c r="V3093" s="42" t="s">
        <v>469</v>
      </c>
    </row>
    <row r="3094" spans="22:22">
      <c r="V3094" s="42" t="s">
        <v>469</v>
      </c>
    </row>
    <row r="3095" spans="22:22">
      <c r="V3095" s="42" t="s">
        <v>469</v>
      </c>
    </row>
    <row r="3096" spans="22:22">
      <c r="V3096" s="42" t="s">
        <v>469</v>
      </c>
    </row>
    <row r="3097" spans="22:22">
      <c r="V3097" s="42" t="s">
        <v>469</v>
      </c>
    </row>
    <row r="3098" spans="22:22">
      <c r="V3098" s="42" t="s">
        <v>469</v>
      </c>
    </row>
    <row r="3099" spans="22:22">
      <c r="V3099" s="42" t="s">
        <v>469</v>
      </c>
    </row>
    <row r="3100" spans="22:22">
      <c r="V3100" s="42" t="s">
        <v>469</v>
      </c>
    </row>
    <row r="3101" spans="22:22">
      <c r="V3101" s="42" t="s">
        <v>469</v>
      </c>
    </row>
    <row r="3102" spans="22:22">
      <c r="V3102" s="42" t="s">
        <v>469</v>
      </c>
    </row>
    <row r="3103" spans="22:22">
      <c r="V3103" s="42" t="s">
        <v>469</v>
      </c>
    </row>
    <row r="3104" spans="22:22">
      <c r="V3104" s="42" t="s">
        <v>469</v>
      </c>
    </row>
    <row r="3105" spans="22:22">
      <c r="V3105" s="42" t="s">
        <v>469</v>
      </c>
    </row>
    <row r="3106" spans="22:22">
      <c r="V3106" s="42" t="s">
        <v>469</v>
      </c>
    </row>
    <row r="3107" spans="22:22">
      <c r="V3107" s="42" t="s">
        <v>469</v>
      </c>
    </row>
    <row r="3108" spans="22:22">
      <c r="V3108" s="42" t="s">
        <v>469</v>
      </c>
    </row>
    <row r="3109" spans="22:22">
      <c r="V3109" s="42" t="s">
        <v>469</v>
      </c>
    </row>
    <row r="3110" spans="22:22">
      <c r="V3110" s="42" t="s">
        <v>469</v>
      </c>
    </row>
    <row r="3111" spans="22:22">
      <c r="V3111" s="42" t="s">
        <v>469</v>
      </c>
    </row>
    <row r="3112" spans="22:22">
      <c r="V3112" s="42" t="s">
        <v>469</v>
      </c>
    </row>
    <row r="3113" spans="22:22">
      <c r="V3113" s="42" t="s">
        <v>469</v>
      </c>
    </row>
    <row r="3114" spans="22:22">
      <c r="V3114" s="42" t="s">
        <v>469</v>
      </c>
    </row>
    <row r="3115" spans="22:22">
      <c r="V3115" s="42" t="s">
        <v>469</v>
      </c>
    </row>
    <row r="3116" spans="22:22">
      <c r="V3116" s="42" t="s">
        <v>469</v>
      </c>
    </row>
    <row r="3117" spans="22:22">
      <c r="V3117" s="42" t="s">
        <v>469</v>
      </c>
    </row>
    <row r="3118" spans="22:22">
      <c r="V3118" s="42" t="s">
        <v>469</v>
      </c>
    </row>
    <row r="3119" spans="22:22">
      <c r="V3119" s="42" t="s">
        <v>469</v>
      </c>
    </row>
    <row r="3120" spans="22:22">
      <c r="V3120" s="42" t="s">
        <v>469</v>
      </c>
    </row>
    <row r="3121" spans="22:22">
      <c r="V3121" s="42" t="s">
        <v>469</v>
      </c>
    </row>
    <row r="3122" spans="22:22">
      <c r="V3122" s="42" t="s">
        <v>469</v>
      </c>
    </row>
    <row r="3123" spans="22:22">
      <c r="V3123" s="42" t="s">
        <v>469</v>
      </c>
    </row>
    <row r="3124" spans="22:22">
      <c r="V3124" s="42" t="s">
        <v>469</v>
      </c>
    </row>
    <row r="3125" spans="22:22">
      <c r="V3125" s="42" t="s">
        <v>469</v>
      </c>
    </row>
    <row r="3126" spans="22:22">
      <c r="V3126" s="42" t="s">
        <v>469</v>
      </c>
    </row>
    <row r="3127" spans="22:22">
      <c r="V3127" s="42" t="s">
        <v>469</v>
      </c>
    </row>
    <row r="3128" spans="22:22">
      <c r="V3128" s="42" t="s">
        <v>469</v>
      </c>
    </row>
    <row r="3129" spans="22:22">
      <c r="V3129" s="42" t="s">
        <v>469</v>
      </c>
    </row>
    <row r="3130" spans="22:22">
      <c r="V3130" s="42" t="s">
        <v>469</v>
      </c>
    </row>
    <row r="3131" spans="22:22">
      <c r="V3131" s="42" t="s">
        <v>469</v>
      </c>
    </row>
    <row r="3132" spans="22:22">
      <c r="V3132" s="42" t="s">
        <v>469</v>
      </c>
    </row>
    <row r="3133" spans="22:22">
      <c r="V3133" s="42" t="s">
        <v>469</v>
      </c>
    </row>
    <row r="3134" spans="22:22">
      <c r="V3134" s="42" t="s">
        <v>469</v>
      </c>
    </row>
    <row r="3135" spans="22:22">
      <c r="V3135" s="42" t="s">
        <v>469</v>
      </c>
    </row>
    <row r="3136" spans="22:22">
      <c r="V3136" s="42" t="s">
        <v>469</v>
      </c>
    </row>
    <row r="3137" spans="22:22">
      <c r="V3137" s="42" t="s">
        <v>469</v>
      </c>
    </row>
    <row r="3138" spans="22:22">
      <c r="V3138" s="42" t="s">
        <v>469</v>
      </c>
    </row>
    <row r="3139" spans="22:22">
      <c r="V3139" s="42" t="s">
        <v>469</v>
      </c>
    </row>
    <row r="3140" spans="22:22">
      <c r="V3140" s="42" t="s">
        <v>469</v>
      </c>
    </row>
    <row r="3141" spans="22:22">
      <c r="V3141" s="42" t="s">
        <v>469</v>
      </c>
    </row>
    <row r="3142" spans="22:22">
      <c r="V3142" s="42" t="s">
        <v>469</v>
      </c>
    </row>
    <row r="3143" spans="22:22">
      <c r="V3143" s="42" t="s">
        <v>469</v>
      </c>
    </row>
    <row r="3144" spans="22:22">
      <c r="V3144" s="42" t="s">
        <v>469</v>
      </c>
    </row>
    <row r="3145" spans="22:22">
      <c r="V3145" s="42" t="s">
        <v>469</v>
      </c>
    </row>
    <row r="3146" spans="22:22">
      <c r="V3146" s="42" t="s">
        <v>469</v>
      </c>
    </row>
    <row r="3147" spans="22:22">
      <c r="V3147" s="42" t="s">
        <v>469</v>
      </c>
    </row>
    <row r="3148" spans="22:22">
      <c r="V3148" s="42" t="s">
        <v>469</v>
      </c>
    </row>
    <row r="3149" spans="22:22">
      <c r="V3149" s="42" t="s">
        <v>469</v>
      </c>
    </row>
    <row r="3150" spans="22:22">
      <c r="V3150" s="42" t="s">
        <v>469</v>
      </c>
    </row>
    <row r="3151" spans="22:22">
      <c r="V3151" s="42" t="s">
        <v>469</v>
      </c>
    </row>
    <row r="3152" spans="22:22">
      <c r="V3152" s="42" t="s">
        <v>469</v>
      </c>
    </row>
    <row r="3153" spans="22:22">
      <c r="V3153" s="42" t="s">
        <v>469</v>
      </c>
    </row>
    <row r="3154" spans="22:22">
      <c r="V3154" s="42" t="s">
        <v>469</v>
      </c>
    </row>
    <row r="3155" spans="22:22">
      <c r="V3155" s="42" t="s">
        <v>469</v>
      </c>
    </row>
    <row r="3156" spans="22:22">
      <c r="V3156" s="42" t="s">
        <v>469</v>
      </c>
    </row>
    <row r="3157" spans="22:22">
      <c r="V3157" s="42" t="s">
        <v>469</v>
      </c>
    </row>
    <row r="3158" spans="22:22">
      <c r="V3158" s="42" t="s">
        <v>469</v>
      </c>
    </row>
    <row r="3159" spans="22:22">
      <c r="V3159" s="42" t="s">
        <v>469</v>
      </c>
    </row>
    <row r="3160" spans="22:22">
      <c r="V3160" s="42" t="s">
        <v>469</v>
      </c>
    </row>
    <row r="3161" spans="22:22">
      <c r="V3161" s="42" t="s">
        <v>469</v>
      </c>
    </row>
    <row r="3162" spans="22:22">
      <c r="V3162" s="42" t="s">
        <v>469</v>
      </c>
    </row>
    <row r="3163" spans="22:22">
      <c r="V3163" s="42" t="s">
        <v>469</v>
      </c>
    </row>
    <row r="3164" spans="22:22">
      <c r="V3164" s="42" t="s">
        <v>469</v>
      </c>
    </row>
    <row r="3165" spans="22:22">
      <c r="V3165" s="42" t="s">
        <v>469</v>
      </c>
    </row>
    <row r="3166" spans="22:22">
      <c r="V3166" s="42" t="s">
        <v>469</v>
      </c>
    </row>
    <row r="3167" spans="22:22">
      <c r="V3167" s="42" t="s">
        <v>469</v>
      </c>
    </row>
    <row r="3168" spans="22:22">
      <c r="V3168" s="42" t="s">
        <v>469</v>
      </c>
    </row>
    <row r="3169" spans="22:22">
      <c r="V3169" s="42" t="s">
        <v>469</v>
      </c>
    </row>
    <row r="3170" spans="22:22">
      <c r="V3170" s="42" t="s">
        <v>469</v>
      </c>
    </row>
    <row r="3171" spans="22:22">
      <c r="V3171" s="42" t="s">
        <v>469</v>
      </c>
    </row>
    <row r="3172" spans="22:22">
      <c r="V3172" s="42" t="s">
        <v>469</v>
      </c>
    </row>
    <row r="3173" spans="22:22">
      <c r="V3173" s="42" t="s">
        <v>469</v>
      </c>
    </row>
    <row r="3174" spans="22:22">
      <c r="V3174" s="42" t="s">
        <v>469</v>
      </c>
    </row>
    <row r="3175" spans="22:22">
      <c r="V3175" s="42" t="s">
        <v>469</v>
      </c>
    </row>
    <row r="3176" spans="22:22">
      <c r="V3176" s="42" t="s">
        <v>469</v>
      </c>
    </row>
    <row r="3177" spans="22:22">
      <c r="V3177" s="42" t="s">
        <v>469</v>
      </c>
    </row>
    <row r="3178" spans="22:22">
      <c r="V3178" s="42" t="s">
        <v>469</v>
      </c>
    </row>
    <row r="3179" spans="22:22">
      <c r="V3179" s="42" t="s">
        <v>469</v>
      </c>
    </row>
    <row r="3180" spans="22:22">
      <c r="V3180" s="42" t="s">
        <v>469</v>
      </c>
    </row>
    <row r="3181" spans="22:22">
      <c r="V3181" s="42" t="s">
        <v>469</v>
      </c>
    </row>
    <row r="3182" spans="22:22">
      <c r="V3182" s="42" t="s">
        <v>469</v>
      </c>
    </row>
    <row r="3183" spans="22:22">
      <c r="V3183" s="42" t="s">
        <v>469</v>
      </c>
    </row>
    <row r="3184" spans="22:22">
      <c r="V3184" s="42" t="s">
        <v>469</v>
      </c>
    </row>
    <row r="3185" spans="22:22">
      <c r="V3185" s="42" t="s">
        <v>469</v>
      </c>
    </row>
    <row r="3186" spans="22:22">
      <c r="V3186" s="42" t="s">
        <v>469</v>
      </c>
    </row>
    <row r="3187" spans="22:22">
      <c r="V3187" s="42" t="s">
        <v>469</v>
      </c>
    </row>
    <row r="3188" spans="22:22">
      <c r="V3188" s="42" t="s">
        <v>469</v>
      </c>
    </row>
    <row r="3189" spans="22:22">
      <c r="V3189" s="42" t="s">
        <v>469</v>
      </c>
    </row>
    <row r="3190" spans="22:22">
      <c r="V3190" s="42" t="s">
        <v>469</v>
      </c>
    </row>
    <row r="3191" spans="22:22">
      <c r="V3191" s="42" t="s">
        <v>469</v>
      </c>
    </row>
    <row r="3192" spans="22:22">
      <c r="V3192" s="42" t="s">
        <v>469</v>
      </c>
    </row>
    <row r="3193" spans="22:22">
      <c r="V3193" s="42" t="s">
        <v>469</v>
      </c>
    </row>
    <row r="3194" spans="22:22">
      <c r="V3194" s="42" t="s">
        <v>469</v>
      </c>
    </row>
    <row r="3195" spans="22:22">
      <c r="V3195" s="42" t="s">
        <v>469</v>
      </c>
    </row>
    <row r="3196" spans="22:22">
      <c r="V3196" s="42" t="s">
        <v>469</v>
      </c>
    </row>
    <row r="3197" spans="22:22">
      <c r="V3197" s="42" t="s">
        <v>469</v>
      </c>
    </row>
    <row r="3198" spans="22:22">
      <c r="V3198" s="42" t="s">
        <v>469</v>
      </c>
    </row>
    <row r="3199" spans="22:22">
      <c r="V3199" s="42" t="s">
        <v>469</v>
      </c>
    </row>
    <row r="3200" spans="22:22">
      <c r="V3200" s="42" t="s">
        <v>469</v>
      </c>
    </row>
    <row r="3201" spans="22:22">
      <c r="V3201" s="42" t="s">
        <v>469</v>
      </c>
    </row>
    <row r="3202" spans="22:22">
      <c r="V3202" s="42" t="s">
        <v>469</v>
      </c>
    </row>
    <row r="3203" spans="22:22">
      <c r="V3203" s="42" t="s">
        <v>469</v>
      </c>
    </row>
    <row r="3204" spans="22:22">
      <c r="V3204" s="42" t="s">
        <v>469</v>
      </c>
    </row>
    <row r="3205" spans="22:22">
      <c r="V3205" s="42" t="s">
        <v>469</v>
      </c>
    </row>
    <row r="3206" spans="22:22">
      <c r="V3206" s="42" t="s">
        <v>469</v>
      </c>
    </row>
    <row r="3207" spans="22:22">
      <c r="V3207" s="42" t="s">
        <v>469</v>
      </c>
    </row>
    <row r="3208" spans="22:22">
      <c r="V3208" s="42" t="s">
        <v>469</v>
      </c>
    </row>
    <row r="3209" spans="22:22">
      <c r="V3209" s="42" t="s">
        <v>469</v>
      </c>
    </row>
    <row r="3210" spans="22:22">
      <c r="V3210" s="42" t="s">
        <v>469</v>
      </c>
    </row>
    <row r="3211" spans="22:22">
      <c r="V3211" s="42" t="s">
        <v>469</v>
      </c>
    </row>
    <row r="3212" spans="22:22">
      <c r="V3212" s="42" t="s">
        <v>469</v>
      </c>
    </row>
    <row r="3213" spans="22:22">
      <c r="V3213" s="42" t="s">
        <v>469</v>
      </c>
    </row>
    <row r="3214" spans="22:22">
      <c r="V3214" s="42" t="s">
        <v>469</v>
      </c>
    </row>
    <row r="3215" spans="22:22">
      <c r="V3215" s="42" t="s">
        <v>469</v>
      </c>
    </row>
    <row r="3216" spans="22:22">
      <c r="V3216" s="42" t="s">
        <v>469</v>
      </c>
    </row>
    <row r="3217" spans="22:22">
      <c r="V3217" s="42" t="s">
        <v>469</v>
      </c>
    </row>
    <row r="3218" spans="22:22">
      <c r="V3218" s="42" t="s">
        <v>469</v>
      </c>
    </row>
    <row r="3219" spans="22:22">
      <c r="V3219" s="42" t="s">
        <v>469</v>
      </c>
    </row>
    <row r="3220" spans="22:22">
      <c r="V3220" s="42" t="s">
        <v>469</v>
      </c>
    </row>
    <row r="3221" spans="22:22">
      <c r="V3221" s="42" t="s">
        <v>469</v>
      </c>
    </row>
    <row r="3222" spans="22:22">
      <c r="V3222" s="42" t="s">
        <v>469</v>
      </c>
    </row>
    <row r="3223" spans="22:22">
      <c r="V3223" s="42" t="s">
        <v>469</v>
      </c>
    </row>
    <row r="3224" spans="22:22">
      <c r="V3224" s="42" t="s">
        <v>469</v>
      </c>
    </row>
    <row r="3225" spans="22:22">
      <c r="V3225" s="42" t="s">
        <v>469</v>
      </c>
    </row>
    <row r="3226" spans="22:22">
      <c r="V3226" s="42" t="s">
        <v>469</v>
      </c>
    </row>
    <row r="3227" spans="22:22">
      <c r="V3227" s="42" t="s">
        <v>469</v>
      </c>
    </row>
    <row r="3228" spans="22:22">
      <c r="V3228" s="42" t="s">
        <v>469</v>
      </c>
    </row>
    <row r="3229" spans="22:22">
      <c r="V3229" s="42" t="s">
        <v>469</v>
      </c>
    </row>
    <row r="3230" spans="22:22">
      <c r="V3230" s="42" t="s">
        <v>469</v>
      </c>
    </row>
    <row r="3231" spans="22:22">
      <c r="V3231" s="42" t="s">
        <v>469</v>
      </c>
    </row>
    <row r="3232" spans="22:22">
      <c r="V3232" s="42" t="s">
        <v>469</v>
      </c>
    </row>
    <row r="3233" spans="22:22">
      <c r="V3233" s="42" t="s">
        <v>469</v>
      </c>
    </row>
    <row r="3234" spans="22:22">
      <c r="V3234" s="42" t="s">
        <v>469</v>
      </c>
    </row>
    <row r="3235" spans="22:22">
      <c r="V3235" s="42" t="s">
        <v>469</v>
      </c>
    </row>
    <row r="3236" spans="22:22">
      <c r="V3236" s="42" t="s">
        <v>469</v>
      </c>
    </row>
    <row r="3237" spans="22:22">
      <c r="V3237" s="42" t="s">
        <v>469</v>
      </c>
    </row>
    <row r="3238" spans="22:22">
      <c r="V3238" s="42" t="s">
        <v>469</v>
      </c>
    </row>
    <row r="3239" spans="22:22">
      <c r="V3239" s="42" t="s">
        <v>469</v>
      </c>
    </row>
    <row r="3240" spans="22:22">
      <c r="V3240" s="42" t="s">
        <v>469</v>
      </c>
    </row>
    <row r="3241" spans="22:22">
      <c r="V3241" s="42" t="s">
        <v>469</v>
      </c>
    </row>
    <row r="3242" spans="22:22">
      <c r="V3242" s="42" t="s">
        <v>469</v>
      </c>
    </row>
    <row r="3243" spans="22:22">
      <c r="V3243" s="42" t="s">
        <v>469</v>
      </c>
    </row>
    <row r="3244" spans="22:22">
      <c r="V3244" s="42" t="s">
        <v>469</v>
      </c>
    </row>
    <row r="3245" spans="22:22">
      <c r="V3245" s="42" t="s">
        <v>469</v>
      </c>
    </row>
    <row r="3246" spans="22:22">
      <c r="V3246" s="42" t="s">
        <v>469</v>
      </c>
    </row>
    <row r="3247" spans="22:22">
      <c r="V3247" s="42" t="s">
        <v>469</v>
      </c>
    </row>
    <row r="3248" spans="22:22">
      <c r="V3248" s="42" t="s">
        <v>469</v>
      </c>
    </row>
    <row r="3249" spans="22:22">
      <c r="V3249" s="42" t="s">
        <v>469</v>
      </c>
    </row>
    <row r="3250" spans="22:22">
      <c r="V3250" s="42" t="s">
        <v>469</v>
      </c>
    </row>
    <row r="3251" spans="22:22">
      <c r="V3251" s="42" t="s">
        <v>469</v>
      </c>
    </row>
    <row r="3252" spans="22:22">
      <c r="V3252" s="42" t="s">
        <v>469</v>
      </c>
    </row>
    <row r="3253" spans="22:22">
      <c r="V3253" s="42" t="s">
        <v>469</v>
      </c>
    </row>
    <row r="3254" spans="22:22">
      <c r="V3254" s="42" t="s">
        <v>469</v>
      </c>
    </row>
    <row r="3255" spans="22:22">
      <c r="V3255" s="42" t="s">
        <v>469</v>
      </c>
    </row>
    <row r="3256" spans="22:22">
      <c r="V3256" s="42" t="s">
        <v>469</v>
      </c>
    </row>
    <row r="3257" spans="22:22">
      <c r="V3257" s="42" t="s">
        <v>469</v>
      </c>
    </row>
    <row r="3258" spans="22:22">
      <c r="V3258" s="42" t="s">
        <v>469</v>
      </c>
    </row>
    <row r="3259" spans="22:22">
      <c r="V3259" s="42" t="s">
        <v>469</v>
      </c>
    </row>
    <row r="3260" spans="22:22">
      <c r="V3260" s="42" t="s">
        <v>469</v>
      </c>
    </row>
    <row r="3261" spans="22:22">
      <c r="V3261" s="42" t="s">
        <v>469</v>
      </c>
    </row>
    <row r="3262" spans="22:22">
      <c r="V3262" s="42" t="s">
        <v>469</v>
      </c>
    </row>
    <row r="3263" spans="22:22">
      <c r="V3263" s="42" t="s">
        <v>469</v>
      </c>
    </row>
    <row r="3264" spans="22:22">
      <c r="V3264" s="42" t="s">
        <v>469</v>
      </c>
    </row>
    <row r="3265" spans="22:22">
      <c r="V3265" s="42" t="s">
        <v>469</v>
      </c>
    </row>
    <row r="3266" spans="22:22">
      <c r="V3266" s="42" t="s">
        <v>469</v>
      </c>
    </row>
    <row r="3267" spans="22:22">
      <c r="V3267" s="42" t="s">
        <v>469</v>
      </c>
    </row>
    <row r="3268" spans="22:22">
      <c r="V3268" s="42" t="s">
        <v>469</v>
      </c>
    </row>
    <row r="3269" spans="22:22">
      <c r="V3269" s="42" t="s">
        <v>469</v>
      </c>
    </row>
    <row r="3270" spans="22:22">
      <c r="V3270" s="42" t="s">
        <v>469</v>
      </c>
    </row>
    <row r="3271" spans="22:22">
      <c r="V3271" s="42" t="s">
        <v>469</v>
      </c>
    </row>
    <row r="3272" spans="22:22">
      <c r="V3272" s="42" t="s">
        <v>469</v>
      </c>
    </row>
    <row r="3273" spans="22:22">
      <c r="V3273" s="42" t="s">
        <v>469</v>
      </c>
    </row>
    <row r="3274" spans="22:22">
      <c r="V3274" s="42" t="s">
        <v>469</v>
      </c>
    </row>
    <row r="3275" spans="22:22">
      <c r="V3275" s="42" t="s">
        <v>469</v>
      </c>
    </row>
    <row r="3276" spans="22:22">
      <c r="V3276" s="42" t="s">
        <v>469</v>
      </c>
    </row>
    <row r="3277" spans="22:22">
      <c r="V3277" s="42" t="s">
        <v>469</v>
      </c>
    </row>
    <row r="3278" spans="22:22">
      <c r="V3278" s="42" t="s">
        <v>469</v>
      </c>
    </row>
    <row r="3279" spans="22:22">
      <c r="V3279" s="42" t="s">
        <v>469</v>
      </c>
    </row>
    <row r="3280" spans="22:22">
      <c r="V3280" s="42" t="s">
        <v>469</v>
      </c>
    </row>
    <row r="3281" spans="22:22">
      <c r="V3281" s="42" t="s">
        <v>469</v>
      </c>
    </row>
    <row r="3282" spans="22:22">
      <c r="V3282" s="42" t="s">
        <v>469</v>
      </c>
    </row>
    <row r="3283" spans="22:22">
      <c r="V3283" s="42" t="s">
        <v>469</v>
      </c>
    </row>
    <row r="3284" spans="22:22">
      <c r="V3284" s="42" t="s">
        <v>469</v>
      </c>
    </row>
    <row r="3285" spans="22:22">
      <c r="V3285" s="42" t="s">
        <v>469</v>
      </c>
    </row>
    <row r="3286" spans="22:22">
      <c r="V3286" s="42" t="s">
        <v>469</v>
      </c>
    </row>
    <row r="3287" spans="22:22">
      <c r="V3287" s="42" t="s">
        <v>469</v>
      </c>
    </row>
    <row r="3288" spans="22:22">
      <c r="V3288" s="42" t="s">
        <v>469</v>
      </c>
    </row>
    <row r="3289" spans="22:22">
      <c r="V3289" s="42" t="s">
        <v>469</v>
      </c>
    </row>
    <row r="3290" spans="22:22">
      <c r="V3290" s="42" t="s">
        <v>469</v>
      </c>
    </row>
    <row r="3291" spans="22:22">
      <c r="V3291" s="42" t="s">
        <v>469</v>
      </c>
    </row>
    <row r="3292" spans="22:22">
      <c r="V3292" s="42" t="s">
        <v>469</v>
      </c>
    </row>
    <row r="3293" spans="22:22">
      <c r="V3293" s="42" t="s">
        <v>469</v>
      </c>
    </row>
    <row r="3294" spans="22:22">
      <c r="V3294" s="42" t="s">
        <v>469</v>
      </c>
    </row>
    <row r="3295" spans="22:22">
      <c r="V3295" s="42" t="s">
        <v>469</v>
      </c>
    </row>
    <row r="3296" spans="22:22">
      <c r="V3296" s="42" t="s">
        <v>469</v>
      </c>
    </row>
    <row r="3297" spans="22:22">
      <c r="V3297" s="42" t="s">
        <v>469</v>
      </c>
    </row>
    <row r="3298" spans="22:22">
      <c r="V3298" s="42" t="s">
        <v>469</v>
      </c>
    </row>
    <row r="3299" spans="22:22">
      <c r="V3299" s="42" t="s">
        <v>469</v>
      </c>
    </row>
    <row r="3300" spans="22:22">
      <c r="V3300" s="42" t="s">
        <v>469</v>
      </c>
    </row>
    <row r="3301" spans="22:22">
      <c r="V3301" s="42" t="s">
        <v>469</v>
      </c>
    </row>
    <row r="3302" spans="22:22">
      <c r="V3302" s="42" t="s">
        <v>469</v>
      </c>
    </row>
    <row r="3303" spans="22:22">
      <c r="V3303" s="42" t="s">
        <v>469</v>
      </c>
    </row>
    <row r="3304" spans="22:22">
      <c r="V3304" s="42" t="s">
        <v>469</v>
      </c>
    </row>
    <row r="3305" spans="22:22">
      <c r="V3305" s="42" t="s">
        <v>469</v>
      </c>
    </row>
    <row r="3306" spans="22:22">
      <c r="V3306" s="42" t="s">
        <v>469</v>
      </c>
    </row>
    <row r="3307" spans="22:22">
      <c r="V3307" s="42" t="s">
        <v>469</v>
      </c>
    </row>
    <row r="3308" spans="22:22">
      <c r="V3308" s="42" t="s">
        <v>469</v>
      </c>
    </row>
    <row r="3309" spans="22:22">
      <c r="V3309" s="42" t="s">
        <v>469</v>
      </c>
    </row>
    <row r="3310" spans="22:22">
      <c r="V3310" s="42" t="s">
        <v>469</v>
      </c>
    </row>
    <row r="3311" spans="22:22">
      <c r="V3311" s="42" t="s">
        <v>469</v>
      </c>
    </row>
    <row r="3312" spans="22:22">
      <c r="V3312" s="42" t="s">
        <v>469</v>
      </c>
    </row>
    <row r="3313" spans="22:22">
      <c r="V3313" s="42" t="s">
        <v>469</v>
      </c>
    </row>
    <row r="3314" spans="22:22">
      <c r="V3314" s="42" t="s">
        <v>469</v>
      </c>
    </row>
    <row r="3315" spans="22:22">
      <c r="V3315" s="42" t="s">
        <v>469</v>
      </c>
    </row>
    <row r="3316" spans="22:22">
      <c r="V3316" s="42" t="s">
        <v>469</v>
      </c>
    </row>
    <row r="3317" spans="22:22">
      <c r="V3317" s="42" t="s">
        <v>469</v>
      </c>
    </row>
    <row r="3318" spans="22:22">
      <c r="V3318" s="42" t="s">
        <v>469</v>
      </c>
    </row>
    <row r="3319" spans="22:22">
      <c r="V3319" s="42" t="s">
        <v>469</v>
      </c>
    </row>
    <row r="3320" spans="22:22">
      <c r="V3320" s="42" t="s">
        <v>469</v>
      </c>
    </row>
    <row r="3321" spans="22:22">
      <c r="V3321" s="42" t="s">
        <v>469</v>
      </c>
    </row>
    <row r="3322" spans="22:22">
      <c r="V3322" s="42" t="s">
        <v>469</v>
      </c>
    </row>
    <row r="3323" spans="22:22">
      <c r="V3323" s="42" t="s">
        <v>469</v>
      </c>
    </row>
    <row r="3324" spans="22:22">
      <c r="V3324" s="42" t="s">
        <v>469</v>
      </c>
    </row>
    <row r="3325" spans="22:22">
      <c r="V3325" s="42" t="s">
        <v>469</v>
      </c>
    </row>
    <row r="3326" spans="22:22">
      <c r="V3326" s="42" t="s">
        <v>469</v>
      </c>
    </row>
    <row r="3327" spans="22:22">
      <c r="V3327" s="42" t="s">
        <v>469</v>
      </c>
    </row>
    <row r="3328" spans="22:22">
      <c r="V3328" s="42" t="s">
        <v>469</v>
      </c>
    </row>
    <row r="3329" spans="22:22">
      <c r="V3329" s="42" t="s">
        <v>469</v>
      </c>
    </row>
    <row r="3330" spans="22:22">
      <c r="V3330" s="42" t="s">
        <v>469</v>
      </c>
    </row>
    <row r="3331" spans="22:22">
      <c r="V3331" s="42" t="s">
        <v>469</v>
      </c>
    </row>
    <row r="3332" spans="22:22">
      <c r="V3332" s="42" t="s">
        <v>469</v>
      </c>
    </row>
    <row r="3333" spans="22:22">
      <c r="V3333" s="42" t="s">
        <v>469</v>
      </c>
    </row>
    <row r="3334" spans="22:22">
      <c r="V3334" s="42" t="s">
        <v>469</v>
      </c>
    </row>
    <row r="3335" spans="22:22">
      <c r="V3335" s="42" t="s">
        <v>469</v>
      </c>
    </row>
    <row r="3336" spans="22:22">
      <c r="V3336" s="42" t="s">
        <v>469</v>
      </c>
    </row>
    <row r="3337" spans="22:22">
      <c r="V3337" s="42" t="s">
        <v>469</v>
      </c>
    </row>
    <row r="3338" spans="22:22">
      <c r="V3338" s="42" t="s">
        <v>469</v>
      </c>
    </row>
    <row r="3339" spans="22:22">
      <c r="V3339" s="42" t="s">
        <v>469</v>
      </c>
    </row>
    <row r="3340" spans="22:22">
      <c r="V3340" s="42" t="s">
        <v>469</v>
      </c>
    </row>
    <row r="3341" spans="22:22">
      <c r="V3341" s="42" t="s">
        <v>469</v>
      </c>
    </row>
    <row r="3342" spans="22:22">
      <c r="V3342" s="42" t="s">
        <v>469</v>
      </c>
    </row>
    <row r="3343" spans="22:22">
      <c r="V3343" s="42" t="s">
        <v>469</v>
      </c>
    </row>
    <row r="3344" spans="22:22">
      <c r="V3344" s="42" t="s">
        <v>469</v>
      </c>
    </row>
    <row r="3345" spans="22:22">
      <c r="V3345" s="42" t="s">
        <v>469</v>
      </c>
    </row>
    <row r="3346" spans="22:22">
      <c r="V3346" s="42" t="s">
        <v>469</v>
      </c>
    </row>
    <row r="3347" spans="22:22">
      <c r="V3347" s="42" t="s">
        <v>469</v>
      </c>
    </row>
    <row r="3348" spans="22:22">
      <c r="V3348" s="42" t="s">
        <v>469</v>
      </c>
    </row>
    <row r="3349" spans="22:22">
      <c r="V3349" s="42" t="s">
        <v>469</v>
      </c>
    </row>
    <row r="3350" spans="22:22">
      <c r="V3350" s="42" t="s">
        <v>469</v>
      </c>
    </row>
    <row r="3351" spans="22:22">
      <c r="V3351" s="42" t="s">
        <v>469</v>
      </c>
    </row>
    <row r="3352" spans="22:22">
      <c r="V3352" s="42" t="s">
        <v>469</v>
      </c>
    </row>
    <row r="3353" spans="22:22">
      <c r="V3353" s="42" t="s">
        <v>469</v>
      </c>
    </row>
    <row r="3354" spans="22:22">
      <c r="V3354" s="42" t="s">
        <v>469</v>
      </c>
    </row>
    <row r="3355" spans="22:22">
      <c r="V3355" s="42" t="s">
        <v>469</v>
      </c>
    </row>
    <row r="3356" spans="22:22">
      <c r="V3356" s="42" t="s">
        <v>469</v>
      </c>
    </row>
    <row r="3357" spans="22:22">
      <c r="V3357" s="42" t="s">
        <v>469</v>
      </c>
    </row>
    <row r="3358" spans="22:22">
      <c r="V3358" s="42" t="s">
        <v>469</v>
      </c>
    </row>
    <row r="3359" spans="22:22">
      <c r="V3359" s="42" t="s">
        <v>469</v>
      </c>
    </row>
    <row r="3360" spans="22:22">
      <c r="V3360" s="42" t="s">
        <v>469</v>
      </c>
    </row>
    <row r="3361" spans="22:22">
      <c r="V3361" s="42" t="s">
        <v>469</v>
      </c>
    </row>
    <row r="3362" spans="22:22">
      <c r="V3362" s="42" t="s">
        <v>469</v>
      </c>
    </row>
    <row r="3363" spans="22:22">
      <c r="V3363" s="42" t="s">
        <v>469</v>
      </c>
    </row>
    <row r="3364" spans="22:22">
      <c r="V3364" s="42" t="s">
        <v>469</v>
      </c>
    </row>
    <row r="3365" spans="22:22">
      <c r="V3365" s="42" t="s">
        <v>469</v>
      </c>
    </row>
    <row r="3366" spans="22:22">
      <c r="V3366" s="42" t="s">
        <v>469</v>
      </c>
    </row>
    <row r="3367" spans="22:22">
      <c r="V3367" s="42" t="s">
        <v>469</v>
      </c>
    </row>
    <row r="3368" spans="22:22">
      <c r="V3368" s="42" t="s">
        <v>469</v>
      </c>
    </row>
    <row r="3369" spans="22:22">
      <c r="V3369" s="42" t="s">
        <v>469</v>
      </c>
    </row>
    <row r="3370" spans="22:22">
      <c r="V3370" s="42" t="s">
        <v>469</v>
      </c>
    </row>
    <row r="3371" spans="22:22">
      <c r="V3371" s="42" t="s">
        <v>469</v>
      </c>
    </row>
    <row r="3372" spans="22:22">
      <c r="V3372" s="42" t="s">
        <v>469</v>
      </c>
    </row>
    <row r="3373" spans="22:22">
      <c r="V3373" s="42" t="s">
        <v>469</v>
      </c>
    </row>
    <row r="3374" spans="22:22">
      <c r="V3374" s="42" t="s">
        <v>469</v>
      </c>
    </row>
    <row r="3375" spans="22:22">
      <c r="V3375" s="42" t="s">
        <v>469</v>
      </c>
    </row>
    <row r="3376" spans="22:22">
      <c r="V3376" s="42" t="s">
        <v>469</v>
      </c>
    </row>
    <row r="3377" spans="22:22">
      <c r="V3377" s="42" t="s">
        <v>469</v>
      </c>
    </row>
    <row r="3378" spans="22:22">
      <c r="V3378" s="42" t="s">
        <v>469</v>
      </c>
    </row>
    <row r="3379" spans="22:22">
      <c r="V3379" s="42" t="s">
        <v>469</v>
      </c>
    </row>
    <row r="3380" spans="22:22">
      <c r="V3380" s="42" t="s">
        <v>469</v>
      </c>
    </row>
    <row r="3381" spans="22:22">
      <c r="V3381" s="42" t="s">
        <v>469</v>
      </c>
    </row>
    <row r="3382" spans="22:22">
      <c r="V3382" s="42" t="s">
        <v>469</v>
      </c>
    </row>
    <row r="3383" spans="22:22">
      <c r="V3383" s="42" t="s">
        <v>469</v>
      </c>
    </row>
    <row r="3384" spans="22:22">
      <c r="V3384" s="42" t="s">
        <v>469</v>
      </c>
    </row>
    <row r="3385" spans="22:22">
      <c r="V3385" s="42" t="s">
        <v>469</v>
      </c>
    </row>
    <row r="3386" spans="22:22">
      <c r="V3386" s="42" t="s">
        <v>469</v>
      </c>
    </row>
    <row r="3387" spans="22:22">
      <c r="V3387" s="42" t="s">
        <v>469</v>
      </c>
    </row>
    <row r="3388" spans="22:22">
      <c r="V3388" s="42" t="s">
        <v>469</v>
      </c>
    </row>
    <row r="3389" spans="22:22">
      <c r="V3389" s="42" t="s">
        <v>469</v>
      </c>
    </row>
    <row r="3390" spans="22:22">
      <c r="V3390" s="42" t="s">
        <v>469</v>
      </c>
    </row>
    <row r="3391" spans="22:22">
      <c r="V3391" s="42" t="s">
        <v>469</v>
      </c>
    </row>
    <row r="3392" spans="22:22">
      <c r="V3392" s="42" t="s">
        <v>469</v>
      </c>
    </row>
    <row r="3393" spans="22:22">
      <c r="V3393" s="42" t="s">
        <v>469</v>
      </c>
    </row>
    <row r="3394" spans="22:22">
      <c r="V3394" s="42" t="s">
        <v>469</v>
      </c>
    </row>
    <row r="3395" spans="22:22">
      <c r="V3395" s="42" t="s">
        <v>469</v>
      </c>
    </row>
    <row r="3396" spans="22:22">
      <c r="V3396" s="42" t="s">
        <v>469</v>
      </c>
    </row>
    <row r="3397" spans="22:22">
      <c r="V3397" s="42" t="s">
        <v>469</v>
      </c>
    </row>
    <row r="3398" spans="22:22">
      <c r="V3398" s="42" t="s">
        <v>469</v>
      </c>
    </row>
    <row r="3399" spans="22:22">
      <c r="V3399" s="42" t="s">
        <v>469</v>
      </c>
    </row>
    <row r="3400" spans="22:22">
      <c r="V3400" s="42" t="s">
        <v>469</v>
      </c>
    </row>
    <row r="3401" spans="22:22">
      <c r="V3401" s="42" t="s">
        <v>469</v>
      </c>
    </row>
    <row r="3402" spans="22:22">
      <c r="V3402" s="42" t="s">
        <v>469</v>
      </c>
    </row>
    <row r="3403" spans="22:22">
      <c r="V3403" s="42" t="s">
        <v>469</v>
      </c>
    </row>
    <row r="3404" spans="22:22">
      <c r="V3404" s="42" t="s">
        <v>469</v>
      </c>
    </row>
    <row r="3405" spans="22:22">
      <c r="V3405" s="42" t="s">
        <v>469</v>
      </c>
    </row>
    <row r="3406" spans="22:22">
      <c r="V3406" s="42" t="s">
        <v>469</v>
      </c>
    </row>
    <row r="3407" spans="22:22">
      <c r="V3407" s="42" t="s">
        <v>469</v>
      </c>
    </row>
    <row r="3408" spans="22:22">
      <c r="V3408" s="42" t="s">
        <v>469</v>
      </c>
    </row>
    <row r="3409" spans="22:22">
      <c r="V3409" s="42" t="s">
        <v>469</v>
      </c>
    </row>
    <row r="3410" spans="22:22">
      <c r="V3410" s="42" t="s">
        <v>469</v>
      </c>
    </row>
    <row r="3411" spans="22:22">
      <c r="V3411" s="42" t="s">
        <v>469</v>
      </c>
    </row>
    <row r="3412" spans="22:22">
      <c r="V3412" s="42" t="s">
        <v>469</v>
      </c>
    </row>
    <row r="3413" spans="22:22">
      <c r="V3413" s="42" t="s">
        <v>469</v>
      </c>
    </row>
    <row r="3414" spans="22:22">
      <c r="V3414" s="42" t="s">
        <v>469</v>
      </c>
    </row>
    <row r="3415" spans="22:22">
      <c r="V3415" s="42" t="s">
        <v>469</v>
      </c>
    </row>
    <row r="3416" spans="22:22">
      <c r="V3416" s="42" t="s">
        <v>469</v>
      </c>
    </row>
    <row r="3417" spans="22:22">
      <c r="V3417" s="42" t="s">
        <v>469</v>
      </c>
    </row>
    <row r="3418" spans="22:22">
      <c r="V3418" s="42" t="s">
        <v>469</v>
      </c>
    </row>
    <row r="3419" spans="22:22">
      <c r="V3419" s="42" t="s">
        <v>469</v>
      </c>
    </row>
    <row r="3420" spans="22:22">
      <c r="V3420" s="42" t="s">
        <v>469</v>
      </c>
    </row>
    <row r="3421" spans="22:22">
      <c r="V3421" s="42" t="s">
        <v>469</v>
      </c>
    </row>
    <row r="3422" spans="22:22">
      <c r="V3422" s="42" t="s">
        <v>469</v>
      </c>
    </row>
    <row r="3423" spans="22:22">
      <c r="V3423" s="42" t="s">
        <v>469</v>
      </c>
    </row>
    <row r="3424" spans="22:22">
      <c r="V3424" s="42" t="s">
        <v>469</v>
      </c>
    </row>
    <row r="3425" spans="22:22">
      <c r="V3425" s="42" t="s">
        <v>469</v>
      </c>
    </row>
    <row r="3426" spans="22:22">
      <c r="V3426" s="42" t="s">
        <v>469</v>
      </c>
    </row>
    <row r="3427" spans="22:22">
      <c r="V3427" s="42" t="s">
        <v>469</v>
      </c>
    </row>
    <row r="3428" spans="22:22">
      <c r="V3428" s="42" t="s">
        <v>469</v>
      </c>
    </row>
    <row r="3429" spans="22:22">
      <c r="V3429" s="42" t="s">
        <v>469</v>
      </c>
    </row>
    <row r="3430" spans="22:22">
      <c r="V3430" s="42" t="s">
        <v>469</v>
      </c>
    </row>
    <row r="3431" spans="22:22">
      <c r="V3431" s="42" t="s">
        <v>469</v>
      </c>
    </row>
    <row r="3432" spans="22:22">
      <c r="V3432" s="42" t="s">
        <v>469</v>
      </c>
    </row>
    <row r="3433" spans="22:22">
      <c r="V3433" s="42" t="s">
        <v>469</v>
      </c>
    </row>
    <row r="3434" spans="22:22">
      <c r="V3434" s="42" t="s">
        <v>469</v>
      </c>
    </row>
    <row r="3435" spans="22:22">
      <c r="V3435" s="42" t="s">
        <v>469</v>
      </c>
    </row>
    <row r="3436" spans="22:22">
      <c r="V3436" s="42" t="s">
        <v>469</v>
      </c>
    </row>
    <row r="3437" spans="22:22">
      <c r="V3437" s="42" t="s">
        <v>469</v>
      </c>
    </row>
    <row r="3438" spans="22:22">
      <c r="V3438" s="42" t="s">
        <v>469</v>
      </c>
    </row>
    <row r="3439" spans="22:22">
      <c r="V3439" s="42" t="s">
        <v>469</v>
      </c>
    </row>
    <row r="3440" spans="22:22">
      <c r="V3440" s="42" t="s">
        <v>469</v>
      </c>
    </row>
    <row r="3441" spans="22:22">
      <c r="V3441" s="42" t="s">
        <v>469</v>
      </c>
    </row>
    <row r="3442" spans="22:22">
      <c r="V3442" s="42" t="s">
        <v>469</v>
      </c>
    </row>
    <row r="3443" spans="22:22">
      <c r="V3443" s="42" t="s">
        <v>469</v>
      </c>
    </row>
    <row r="3444" spans="22:22">
      <c r="V3444" s="42" t="s">
        <v>469</v>
      </c>
    </row>
    <row r="3445" spans="22:22">
      <c r="V3445" s="42" t="s">
        <v>469</v>
      </c>
    </row>
    <row r="3446" spans="22:22">
      <c r="V3446" s="42" t="s">
        <v>469</v>
      </c>
    </row>
    <row r="3447" spans="22:22">
      <c r="V3447" s="42" t="s">
        <v>469</v>
      </c>
    </row>
    <row r="3448" spans="22:22">
      <c r="V3448" s="42" t="s">
        <v>469</v>
      </c>
    </row>
    <row r="3449" spans="22:22">
      <c r="V3449" s="42" t="s">
        <v>469</v>
      </c>
    </row>
    <row r="3450" spans="22:22">
      <c r="V3450" s="42" t="s">
        <v>469</v>
      </c>
    </row>
    <row r="3451" spans="22:22">
      <c r="V3451" s="42" t="s">
        <v>469</v>
      </c>
    </row>
    <row r="3452" spans="22:22">
      <c r="V3452" s="42" t="s">
        <v>469</v>
      </c>
    </row>
    <row r="3453" spans="22:22">
      <c r="V3453" s="42" t="s">
        <v>469</v>
      </c>
    </row>
    <row r="3454" spans="22:22">
      <c r="V3454" s="42" t="s">
        <v>469</v>
      </c>
    </row>
    <row r="3455" spans="22:22">
      <c r="V3455" s="42" t="s">
        <v>469</v>
      </c>
    </row>
    <row r="3456" spans="22:22">
      <c r="V3456" s="42" t="s">
        <v>469</v>
      </c>
    </row>
    <row r="3457" spans="22:22">
      <c r="V3457" s="42" t="s">
        <v>469</v>
      </c>
    </row>
    <row r="3458" spans="22:22">
      <c r="V3458" s="42" t="s">
        <v>469</v>
      </c>
    </row>
    <row r="3459" spans="22:22">
      <c r="V3459" s="42" t="s">
        <v>469</v>
      </c>
    </row>
    <row r="3460" spans="22:22">
      <c r="V3460" s="42" t="s">
        <v>469</v>
      </c>
    </row>
    <row r="3461" spans="22:22">
      <c r="V3461" s="42" t="s">
        <v>469</v>
      </c>
    </row>
    <row r="3462" spans="22:22">
      <c r="V3462" s="42" t="s">
        <v>469</v>
      </c>
    </row>
    <row r="3463" spans="22:22">
      <c r="V3463" s="42" t="s">
        <v>469</v>
      </c>
    </row>
    <row r="3464" spans="22:22">
      <c r="V3464" s="42" t="s">
        <v>469</v>
      </c>
    </row>
    <row r="3465" spans="22:22">
      <c r="V3465" s="42" t="s">
        <v>469</v>
      </c>
    </row>
    <row r="3466" spans="22:22">
      <c r="V3466" s="42" t="s">
        <v>469</v>
      </c>
    </row>
    <row r="3467" spans="22:22">
      <c r="V3467" s="42" t="s">
        <v>469</v>
      </c>
    </row>
    <row r="3468" spans="22:22">
      <c r="V3468" s="42" t="s">
        <v>469</v>
      </c>
    </row>
    <row r="3469" spans="22:22">
      <c r="V3469" s="42" t="s">
        <v>469</v>
      </c>
    </row>
    <row r="3470" spans="22:22">
      <c r="V3470" s="42" t="s">
        <v>469</v>
      </c>
    </row>
    <row r="3471" spans="22:22">
      <c r="V3471" s="42" t="s">
        <v>469</v>
      </c>
    </row>
    <row r="3472" spans="22:22">
      <c r="V3472" s="42" t="s">
        <v>469</v>
      </c>
    </row>
    <row r="3473" spans="22:22">
      <c r="V3473" s="42" t="s">
        <v>469</v>
      </c>
    </row>
    <row r="3474" spans="22:22">
      <c r="V3474" s="42" t="s">
        <v>469</v>
      </c>
    </row>
    <row r="3475" spans="22:22">
      <c r="V3475" s="42" t="s">
        <v>469</v>
      </c>
    </row>
    <row r="3476" spans="22:22">
      <c r="V3476" s="42" t="s">
        <v>469</v>
      </c>
    </row>
    <row r="3477" spans="22:22">
      <c r="V3477" s="42" t="s">
        <v>469</v>
      </c>
    </row>
    <row r="3478" spans="22:22">
      <c r="V3478" s="42" t="s">
        <v>469</v>
      </c>
    </row>
    <row r="3479" spans="22:22">
      <c r="V3479" s="42" t="s">
        <v>469</v>
      </c>
    </row>
    <row r="3480" spans="22:22">
      <c r="V3480" s="42" t="s">
        <v>469</v>
      </c>
    </row>
    <row r="3481" spans="22:22">
      <c r="V3481" s="42" t="s">
        <v>469</v>
      </c>
    </row>
    <row r="3482" spans="22:22">
      <c r="V3482" s="42" t="s">
        <v>469</v>
      </c>
    </row>
    <row r="3483" spans="22:22">
      <c r="V3483" s="42" t="s">
        <v>469</v>
      </c>
    </row>
    <row r="3484" spans="22:22">
      <c r="V3484" s="42" t="s">
        <v>469</v>
      </c>
    </row>
    <row r="3485" spans="22:22">
      <c r="V3485" s="42" t="s">
        <v>469</v>
      </c>
    </row>
    <row r="3486" spans="22:22">
      <c r="V3486" s="42" t="s">
        <v>469</v>
      </c>
    </row>
    <row r="3487" spans="22:22">
      <c r="V3487" s="42" t="s">
        <v>469</v>
      </c>
    </row>
    <row r="3488" spans="22:22">
      <c r="V3488" s="42" t="s">
        <v>469</v>
      </c>
    </row>
    <row r="3489" spans="22:22">
      <c r="V3489" s="42" t="s">
        <v>469</v>
      </c>
    </row>
    <row r="3490" spans="22:22">
      <c r="V3490" s="42" t="s">
        <v>469</v>
      </c>
    </row>
    <row r="3491" spans="22:22">
      <c r="V3491" s="42" t="s">
        <v>469</v>
      </c>
    </row>
    <row r="3492" spans="22:22">
      <c r="V3492" s="42" t="s">
        <v>469</v>
      </c>
    </row>
    <row r="3493" spans="22:22">
      <c r="V3493" s="42" t="s">
        <v>469</v>
      </c>
    </row>
    <row r="3494" spans="22:22">
      <c r="V3494" s="42" t="s">
        <v>469</v>
      </c>
    </row>
    <row r="3495" spans="22:22">
      <c r="V3495" s="42" t="s">
        <v>469</v>
      </c>
    </row>
    <row r="3496" spans="22:22">
      <c r="V3496" s="42" t="s">
        <v>469</v>
      </c>
    </row>
    <row r="3497" spans="22:22">
      <c r="V3497" s="42" t="s">
        <v>469</v>
      </c>
    </row>
    <row r="3498" spans="22:22">
      <c r="V3498" s="42" t="s">
        <v>469</v>
      </c>
    </row>
    <row r="3499" spans="22:22">
      <c r="V3499" s="42" t="s">
        <v>469</v>
      </c>
    </row>
    <row r="3500" spans="22:22">
      <c r="V3500" s="42" t="s">
        <v>469</v>
      </c>
    </row>
    <row r="3501" spans="22:22">
      <c r="V3501" s="42" t="s">
        <v>469</v>
      </c>
    </row>
    <row r="3502" spans="22:22">
      <c r="V3502" s="42" t="s">
        <v>469</v>
      </c>
    </row>
    <row r="3503" spans="22:22">
      <c r="V3503" s="42" t="s">
        <v>469</v>
      </c>
    </row>
    <row r="3504" spans="22:22">
      <c r="V3504" s="42" t="s">
        <v>469</v>
      </c>
    </row>
    <row r="3505" spans="22:22">
      <c r="V3505" s="42" t="s">
        <v>469</v>
      </c>
    </row>
    <row r="3506" spans="22:22">
      <c r="V3506" s="42" t="s">
        <v>469</v>
      </c>
    </row>
    <row r="3507" spans="22:22">
      <c r="V3507" s="42" t="s">
        <v>469</v>
      </c>
    </row>
    <row r="3508" spans="22:22">
      <c r="V3508" s="42" t="s">
        <v>469</v>
      </c>
    </row>
    <row r="3509" spans="22:22">
      <c r="V3509" s="42" t="s">
        <v>469</v>
      </c>
    </row>
    <row r="3510" spans="22:22">
      <c r="V3510" s="42" t="s">
        <v>469</v>
      </c>
    </row>
    <row r="3511" spans="22:22">
      <c r="V3511" s="42" t="s">
        <v>469</v>
      </c>
    </row>
    <row r="3512" spans="22:22">
      <c r="V3512" s="42" t="s">
        <v>469</v>
      </c>
    </row>
    <row r="3513" spans="22:22">
      <c r="V3513" s="42" t="s">
        <v>469</v>
      </c>
    </row>
    <row r="3514" spans="22:22">
      <c r="V3514" s="42" t="s">
        <v>469</v>
      </c>
    </row>
    <row r="3515" spans="22:22">
      <c r="V3515" s="42" t="s">
        <v>469</v>
      </c>
    </row>
    <row r="3516" spans="22:22">
      <c r="V3516" s="42" t="s">
        <v>469</v>
      </c>
    </row>
    <row r="3517" spans="22:22">
      <c r="V3517" s="42" t="s">
        <v>469</v>
      </c>
    </row>
    <row r="3518" spans="22:22">
      <c r="V3518" s="42" t="s">
        <v>469</v>
      </c>
    </row>
    <row r="3519" spans="22:22">
      <c r="V3519" s="42" t="s">
        <v>469</v>
      </c>
    </row>
    <row r="3520" spans="22:22">
      <c r="V3520" s="42" t="s">
        <v>469</v>
      </c>
    </row>
    <row r="3521" spans="22:22">
      <c r="V3521" s="42" t="s">
        <v>469</v>
      </c>
    </row>
    <row r="3522" spans="22:22">
      <c r="V3522" s="42" t="s">
        <v>469</v>
      </c>
    </row>
    <row r="3523" spans="22:22">
      <c r="V3523" s="42" t="s">
        <v>469</v>
      </c>
    </row>
    <row r="3524" spans="22:22">
      <c r="V3524" s="42" t="s">
        <v>469</v>
      </c>
    </row>
    <row r="3525" spans="22:22">
      <c r="V3525" s="42" t="s">
        <v>469</v>
      </c>
    </row>
    <row r="3526" spans="22:22">
      <c r="V3526" s="42" t="s">
        <v>469</v>
      </c>
    </row>
    <row r="3527" spans="22:22">
      <c r="V3527" s="42" t="s">
        <v>469</v>
      </c>
    </row>
    <row r="3528" spans="22:22">
      <c r="V3528" s="42" t="s">
        <v>469</v>
      </c>
    </row>
    <row r="3529" spans="22:22">
      <c r="V3529" s="42" t="s">
        <v>469</v>
      </c>
    </row>
    <row r="3530" spans="22:22">
      <c r="V3530" s="42" t="s">
        <v>469</v>
      </c>
    </row>
    <row r="3531" spans="22:22">
      <c r="V3531" s="42" t="s">
        <v>469</v>
      </c>
    </row>
    <row r="3532" spans="22:22">
      <c r="V3532" s="42" t="s">
        <v>469</v>
      </c>
    </row>
    <row r="3533" spans="22:22">
      <c r="V3533" s="42" t="s">
        <v>469</v>
      </c>
    </row>
    <row r="3534" spans="22:22">
      <c r="V3534" s="42" t="s">
        <v>469</v>
      </c>
    </row>
    <row r="3535" spans="22:22">
      <c r="V3535" s="42" t="s">
        <v>469</v>
      </c>
    </row>
    <row r="3536" spans="22:22">
      <c r="V3536" s="42" t="s">
        <v>469</v>
      </c>
    </row>
    <row r="3537" spans="22:22">
      <c r="V3537" s="42" t="s">
        <v>469</v>
      </c>
    </row>
    <row r="3538" spans="22:22">
      <c r="V3538" s="42" t="s">
        <v>469</v>
      </c>
    </row>
    <row r="3539" spans="22:22">
      <c r="V3539" s="42" t="s">
        <v>469</v>
      </c>
    </row>
    <row r="3540" spans="22:22">
      <c r="V3540" s="42" t="s">
        <v>469</v>
      </c>
    </row>
    <row r="3541" spans="22:22">
      <c r="V3541" s="42" t="s">
        <v>469</v>
      </c>
    </row>
    <row r="3542" spans="22:22">
      <c r="V3542" s="42" t="s">
        <v>469</v>
      </c>
    </row>
    <row r="3543" spans="22:22">
      <c r="V3543" s="42" t="s">
        <v>469</v>
      </c>
    </row>
    <row r="3544" spans="22:22">
      <c r="V3544" s="42" t="s">
        <v>469</v>
      </c>
    </row>
    <row r="3545" spans="22:22">
      <c r="V3545" s="42" t="s">
        <v>469</v>
      </c>
    </row>
    <row r="3546" spans="22:22">
      <c r="V3546" s="42" t="s">
        <v>469</v>
      </c>
    </row>
    <row r="3547" spans="22:22">
      <c r="V3547" s="42" t="s">
        <v>469</v>
      </c>
    </row>
    <row r="3548" spans="22:22">
      <c r="V3548" s="42" t="s">
        <v>469</v>
      </c>
    </row>
    <row r="3549" spans="22:22">
      <c r="V3549" s="42" t="s">
        <v>469</v>
      </c>
    </row>
    <row r="3550" spans="22:22">
      <c r="V3550" s="42" t="s">
        <v>469</v>
      </c>
    </row>
    <row r="3551" spans="22:22">
      <c r="V3551" s="42" t="s">
        <v>469</v>
      </c>
    </row>
    <row r="3552" spans="22:22">
      <c r="V3552" s="42" t="s">
        <v>469</v>
      </c>
    </row>
    <row r="3553" spans="22:22">
      <c r="V3553" s="42" t="s">
        <v>469</v>
      </c>
    </row>
    <row r="3554" spans="22:22">
      <c r="V3554" s="42" t="s">
        <v>469</v>
      </c>
    </row>
    <row r="3555" spans="22:22">
      <c r="V3555" s="42" t="s">
        <v>469</v>
      </c>
    </row>
    <row r="3556" spans="22:22">
      <c r="V3556" s="42" t="s">
        <v>469</v>
      </c>
    </row>
    <row r="3557" spans="22:22">
      <c r="V3557" s="42" t="s">
        <v>469</v>
      </c>
    </row>
    <row r="3558" spans="22:22">
      <c r="V3558" s="42" t="s">
        <v>469</v>
      </c>
    </row>
    <row r="3559" spans="22:22">
      <c r="V3559" s="42" t="s">
        <v>469</v>
      </c>
    </row>
    <row r="3560" spans="22:22">
      <c r="V3560" s="42" t="s">
        <v>469</v>
      </c>
    </row>
    <row r="3561" spans="22:22">
      <c r="V3561" s="42" t="s">
        <v>469</v>
      </c>
    </row>
    <row r="3562" spans="22:22">
      <c r="V3562" s="42" t="s">
        <v>469</v>
      </c>
    </row>
    <row r="3563" spans="22:22">
      <c r="V3563" s="42" t="s">
        <v>469</v>
      </c>
    </row>
    <row r="3564" spans="22:22">
      <c r="V3564" s="42" t="s">
        <v>469</v>
      </c>
    </row>
    <row r="3565" spans="22:22">
      <c r="V3565" s="42" t="s">
        <v>469</v>
      </c>
    </row>
    <row r="3566" spans="22:22">
      <c r="V3566" s="42" t="s">
        <v>469</v>
      </c>
    </row>
    <row r="3567" spans="22:22">
      <c r="V3567" s="42" t="s">
        <v>469</v>
      </c>
    </row>
    <row r="3568" spans="22:22">
      <c r="V3568" s="42" t="s">
        <v>469</v>
      </c>
    </row>
    <row r="3569" spans="22:22">
      <c r="V3569" s="42" t="s">
        <v>469</v>
      </c>
    </row>
    <row r="3570" spans="22:22">
      <c r="V3570" s="42" t="s">
        <v>469</v>
      </c>
    </row>
    <row r="3571" spans="22:22">
      <c r="V3571" s="42" t="s">
        <v>469</v>
      </c>
    </row>
    <row r="3572" spans="22:22">
      <c r="V3572" s="42" t="s">
        <v>469</v>
      </c>
    </row>
    <row r="3573" spans="22:22">
      <c r="V3573" s="42" t="s">
        <v>469</v>
      </c>
    </row>
    <row r="3574" spans="22:22">
      <c r="V3574" s="42" t="s">
        <v>469</v>
      </c>
    </row>
    <row r="3575" spans="22:22">
      <c r="V3575" s="42" t="s">
        <v>469</v>
      </c>
    </row>
    <row r="3576" spans="22:22">
      <c r="V3576" s="42" t="s">
        <v>469</v>
      </c>
    </row>
    <row r="3577" spans="22:22">
      <c r="V3577" s="42" t="s">
        <v>469</v>
      </c>
    </row>
    <row r="3578" spans="22:22">
      <c r="V3578" s="42" t="s">
        <v>469</v>
      </c>
    </row>
    <row r="3579" spans="22:22">
      <c r="V3579" s="42" t="s">
        <v>469</v>
      </c>
    </row>
    <row r="3580" spans="22:22">
      <c r="V3580" s="42" t="s">
        <v>469</v>
      </c>
    </row>
    <row r="3581" spans="22:22">
      <c r="V3581" s="42" t="s">
        <v>469</v>
      </c>
    </row>
    <row r="3582" spans="22:22">
      <c r="V3582" s="42" t="s">
        <v>469</v>
      </c>
    </row>
    <row r="3583" spans="22:22">
      <c r="V3583" s="42" t="s">
        <v>469</v>
      </c>
    </row>
    <row r="3584" spans="22:22">
      <c r="V3584" s="42" t="s">
        <v>469</v>
      </c>
    </row>
    <row r="3585" spans="22:22">
      <c r="V3585" s="42" t="s">
        <v>469</v>
      </c>
    </row>
    <row r="3586" spans="22:22">
      <c r="V3586" s="42" t="s">
        <v>469</v>
      </c>
    </row>
    <row r="3587" spans="22:22">
      <c r="V3587" s="42" t="s">
        <v>469</v>
      </c>
    </row>
    <row r="3588" spans="22:22">
      <c r="V3588" s="42" t="s">
        <v>469</v>
      </c>
    </row>
    <row r="3589" spans="22:22">
      <c r="V3589" s="42" t="s">
        <v>469</v>
      </c>
    </row>
    <row r="3590" spans="22:22">
      <c r="V3590" s="42" t="s">
        <v>469</v>
      </c>
    </row>
    <row r="3591" spans="22:22">
      <c r="V3591" s="42" t="s">
        <v>469</v>
      </c>
    </row>
    <row r="3592" spans="22:22">
      <c r="V3592" s="42" t="s">
        <v>469</v>
      </c>
    </row>
    <row r="3593" spans="22:22">
      <c r="V3593" s="42" t="s">
        <v>469</v>
      </c>
    </row>
    <row r="3594" spans="22:22">
      <c r="V3594" s="42" t="s">
        <v>469</v>
      </c>
    </row>
    <row r="3595" spans="22:22">
      <c r="V3595" s="42" t="s">
        <v>469</v>
      </c>
    </row>
    <row r="3596" spans="22:22">
      <c r="V3596" s="42" t="s">
        <v>469</v>
      </c>
    </row>
    <row r="3597" spans="22:22">
      <c r="V3597" s="42" t="s">
        <v>469</v>
      </c>
    </row>
    <row r="3598" spans="22:22">
      <c r="V3598" s="42" t="s">
        <v>469</v>
      </c>
    </row>
    <row r="3599" spans="22:22">
      <c r="V3599" s="42" t="s">
        <v>469</v>
      </c>
    </row>
    <row r="3600" spans="22:22">
      <c r="V3600" s="42" t="s">
        <v>469</v>
      </c>
    </row>
    <row r="3601" spans="22:22">
      <c r="V3601" s="42" t="s">
        <v>469</v>
      </c>
    </row>
    <row r="3602" spans="22:22">
      <c r="V3602" s="42" t="s">
        <v>469</v>
      </c>
    </row>
    <row r="3603" spans="22:22">
      <c r="V3603" s="42" t="s">
        <v>469</v>
      </c>
    </row>
    <row r="3604" spans="22:22">
      <c r="V3604" s="42" t="s">
        <v>469</v>
      </c>
    </row>
    <row r="3605" spans="22:22">
      <c r="V3605" s="42" t="s">
        <v>469</v>
      </c>
    </row>
    <row r="3606" spans="22:22">
      <c r="V3606" s="42" t="s">
        <v>469</v>
      </c>
    </row>
    <row r="3607" spans="22:22">
      <c r="V3607" s="42" t="s">
        <v>469</v>
      </c>
    </row>
    <row r="3608" spans="22:22">
      <c r="V3608" s="42" t="s">
        <v>469</v>
      </c>
    </row>
    <row r="3609" spans="22:22">
      <c r="V3609" s="42" t="s">
        <v>469</v>
      </c>
    </row>
    <row r="3610" spans="22:22">
      <c r="V3610" s="42" t="s">
        <v>469</v>
      </c>
    </row>
    <row r="3611" spans="22:22">
      <c r="V3611" s="42" t="s">
        <v>469</v>
      </c>
    </row>
    <row r="3612" spans="22:22">
      <c r="V3612" s="42" t="s">
        <v>469</v>
      </c>
    </row>
    <row r="3613" spans="22:22">
      <c r="V3613" s="42" t="s">
        <v>469</v>
      </c>
    </row>
    <row r="3614" spans="22:22">
      <c r="V3614" s="42" t="s">
        <v>469</v>
      </c>
    </row>
    <row r="3615" spans="22:22">
      <c r="V3615" s="42" t="s">
        <v>469</v>
      </c>
    </row>
    <row r="3616" spans="22:22">
      <c r="V3616" s="42" t="s">
        <v>469</v>
      </c>
    </row>
    <row r="3617" spans="22:22">
      <c r="V3617" s="42" t="s">
        <v>469</v>
      </c>
    </row>
    <row r="3618" spans="22:22">
      <c r="V3618" s="42" t="s">
        <v>469</v>
      </c>
    </row>
    <row r="3619" spans="22:22">
      <c r="V3619" s="42" t="s">
        <v>469</v>
      </c>
    </row>
    <row r="3620" spans="22:22">
      <c r="V3620" s="42" t="s">
        <v>469</v>
      </c>
    </row>
    <row r="3621" spans="22:22">
      <c r="V3621" s="42" t="s">
        <v>469</v>
      </c>
    </row>
    <row r="3622" spans="22:22">
      <c r="V3622" s="42" t="s">
        <v>469</v>
      </c>
    </row>
    <row r="3623" spans="22:22">
      <c r="V3623" s="42" t="s">
        <v>469</v>
      </c>
    </row>
    <row r="3624" spans="22:22">
      <c r="V3624" s="42" t="s">
        <v>469</v>
      </c>
    </row>
    <row r="3625" spans="22:22">
      <c r="V3625" s="42" t="s">
        <v>469</v>
      </c>
    </row>
    <row r="3626" spans="22:22">
      <c r="V3626" s="42" t="s">
        <v>469</v>
      </c>
    </row>
    <row r="3627" spans="22:22">
      <c r="V3627" s="42" t="s">
        <v>469</v>
      </c>
    </row>
    <row r="3628" spans="22:22">
      <c r="V3628" s="42" t="s">
        <v>469</v>
      </c>
    </row>
    <row r="3629" spans="22:22">
      <c r="V3629" s="42" t="s">
        <v>469</v>
      </c>
    </row>
    <row r="3630" spans="22:22">
      <c r="V3630" s="42" t="s">
        <v>469</v>
      </c>
    </row>
    <row r="3631" spans="22:22">
      <c r="V3631" s="42" t="s">
        <v>469</v>
      </c>
    </row>
    <row r="3632" spans="22:22">
      <c r="V3632" s="42" t="s">
        <v>469</v>
      </c>
    </row>
    <row r="3633" spans="22:22">
      <c r="V3633" s="42" t="s">
        <v>469</v>
      </c>
    </row>
    <row r="3634" spans="22:22">
      <c r="V3634" s="42" t="s">
        <v>469</v>
      </c>
    </row>
    <row r="3635" spans="22:22">
      <c r="V3635" s="42" t="s">
        <v>469</v>
      </c>
    </row>
    <row r="3636" spans="22:22">
      <c r="V3636" s="42" t="s">
        <v>469</v>
      </c>
    </row>
    <row r="3637" spans="22:22">
      <c r="V3637" s="42" t="s">
        <v>469</v>
      </c>
    </row>
    <row r="3638" spans="22:22">
      <c r="V3638" s="42" t="s">
        <v>469</v>
      </c>
    </row>
    <row r="3639" spans="22:22">
      <c r="V3639" s="42" t="s">
        <v>469</v>
      </c>
    </row>
    <row r="3640" spans="22:22">
      <c r="V3640" s="42" t="s">
        <v>469</v>
      </c>
    </row>
    <row r="3641" spans="22:22">
      <c r="V3641" s="42" t="s">
        <v>469</v>
      </c>
    </row>
    <row r="3642" spans="22:22">
      <c r="V3642" s="42" t="s">
        <v>469</v>
      </c>
    </row>
    <row r="3643" spans="22:22">
      <c r="V3643" s="42" t="s">
        <v>469</v>
      </c>
    </row>
    <row r="3644" spans="22:22">
      <c r="V3644" s="42" t="s">
        <v>469</v>
      </c>
    </row>
    <row r="3645" spans="22:22">
      <c r="V3645" s="42" t="s">
        <v>469</v>
      </c>
    </row>
    <row r="3646" spans="22:22">
      <c r="V3646" s="42" t="s">
        <v>469</v>
      </c>
    </row>
    <row r="3647" spans="22:22">
      <c r="V3647" s="42" t="s">
        <v>469</v>
      </c>
    </row>
    <row r="3648" spans="22:22">
      <c r="V3648" s="42" t="s">
        <v>469</v>
      </c>
    </row>
    <row r="3649" spans="22:22">
      <c r="V3649" s="42" t="s">
        <v>469</v>
      </c>
    </row>
    <row r="3650" spans="22:22">
      <c r="V3650" s="42" t="s">
        <v>469</v>
      </c>
    </row>
    <row r="3651" spans="22:22">
      <c r="V3651" s="42" t="s">
        <v>469</v>
      </c>
    </row>
    <row r="3652" spans="22:22">
      <c r="V3652" s="42" t="s">
        <v>469</v>
      </c>
    </row>
    <row r="3653" spans="22:22">
      <c r="V3653" s="42" t="s">
        <v>469</v>
      </c>
    </row>
    <row r="3654" spans="22:22">
      <c r="V3654" s="42" t="s">
        <v>469</v>
      </c>
    </row>
    <row r="3655" spans="22:22">
      <c r="V3655" s="42" t="s">
        <v>469</v>
      </c>
    </row>
    <row r="3656" spans="22:22">
      <c r="V3656" s="42" t="s">
        <v>469</v>
      </c>
    </row>
    <row r="3657" spans="22:22">
      <c r="V3657" s="42" t="s">
        <v>469</v>
      </c>
    </row>
    <row r="3658" spans="22:22">
      <c r="V3658" s="42" t="s">
        <v>469</v>
      </c>
    </row>
    <row r="3659" spans="22:22">
      <c r="V3659" s="42" t="s">
        <v>469</v>
      </c>
    </row>
    <row r="3660" spans="22:22">
      <c r="V3660" s="42" t="s">
        <v>469</v>
      </c>
    </row>
    <row r="3661" spans="22:22">
      <c r="V3661" s="42" t="s">
        <v>469</v>
      </c>
    </row>
    <row r="3662" spans="22:22">
      <c r="V3662" s="42" t="s">
        <v>469</v>
      </c>
    </row>
    <row r="3663" spans="22:22">
      <c r="V3663" s="42" t="s">
        <v>469</v>
      </c>
    </row>
    <row r="3664" spans="22:22">
      <c r="V3664" s="42" t="s">
        <v>469</v>
      </c>
    </row>
    <row r="3665" spans="22:22">
      <c r="V3665" s="42" t="s">
        <v>469</v>
      </c>
    </row>
    <row r="3666" spans="22:22">
      <c r="V3666" s="42" t="s">
        <v>469</v>
      </c>
    </row>
    <row r="3667" spans="22:22">
      <c r="V3667" s="42" t="s">
        <v>469</v>
      </c>
    </row>
    <row r="3668" spans="22:22">
      <c r="V3668" s="42" t="s">
        <v>469</v>
      </c>
    </row>
    <row r="3669" spans="22:22">
      <c r="V3669" s="42" t="s">
        <v>469</v>
      </c>
    </row>
    <row r="3670" spans="22:22">
      <c r="V3670" s="42" t="s">
        <v>469</v>
      </c>
    </row>
    <row r="3671" spans="22:22">
      <c r="V3671" s="42" t="s">
        <v>469</v>
      </c>
    </row>
    <row r="3672" spans="22:22">
      <c r="V3672" s="42" t="s">
        <v>469</v>
      </c>
    </row>
    <row r="3673" spans="22:22">
      <c r="V3673" s="42" t="s">
        <v>469</v>
      </c>
    </row>
    <row r="3674" spans="22:22">
      <c r="V3674" s="42" t="s">
        <v>469</v>
      </c>
    </row>
    <row r="3675" spans="22:22">
      <c r="V3675" s="42" t="s">
        <v>469</v>
      </c>
    </row>
    <row r="3676" spans="22:22">
      <c r="V3676" s="42" t="s">
        <v>469</v>
      </c>
    </row>
    <row r="3677" spans="22:22">
      <c r="V3677" s="42" t="s">
        <v>469</v>
      </c>
    </row>
    <row r="3678" spans="22:22">
      <c r="V3678" s="42" t="s">
        <v>469</v>
      </c>
    </row>
    <row r="3679" spans="22:22">
      <c r="V3679" s="42" t="s">
        <v>469</v>
      </c>
    </row>
    <row r="3680" spans="22:22">
      <c r="V3680" s="42" t="s">
        <v>469</v>
      </c>
    </row>
    <row r="3681" spans="22:22">
      <c r="V3681" s="42" t="s">
        <v>469</v>
      </c>
    </row>
    <row r="3682" spans="22:22">
      <c r="V3682" s="42" t="s">
        <v>469</v>
      </c>
    </row>
    <row r="3683" spans="22:22">
      <c r="V3683" s="42" t="s">
        <v>469</v>
      </c>
    </row>
    <row r="3684" spans="22:22">
      <c r="V3684" s="42" t="s">
        <v>469</v>
      </c>
    </row>
    <row r="3685" spans="22:22">
      <c r="V3685" s="42" t="s">
        <v>469</v>
      </c>
    </row>
    <row r="3686" spans="22:22">
      <c r="V3686" s="42" t="s">
        <v>469</v>
      </c>
    </row>
    <row r="3687" spans="22:22">
      <c r="V3687" s="42" t="s">
        <v>469</v>
      </c>
    </row>
    <row r="3688" spans="22:22">
      <c r="V3688" s="42" t="s">
        <v>469</v>
      </c>
    </row>
    <row r="3689" spans="22:22">
      <c r="V3689" s="42" t="s">
        <v>469</v>
      </c>
    </row>
    <row r="3690" spans="22:22">
      <c r="V3690" s="42" t="s">
        <v>469</v>
      </c>
    </row>
    <row r="3691" spans="22:22">
      <c r="V3691" s="42" t="s">
        <v>469</v>
      </c>
    </row>
    <row r="3692" spans="22:22">
      <c r="V3692" s="42" t="s">
        <v>469</v>
      </c>
    </row>
    <row r="3693" spans="22:22">
      <c r="V3693" s="42" t="s">
        <v>469</v>
      </c>
    </row>
    <row r="3694" spans="22:22">
      <c r="V3694" s="42" t="s">
        <v>469</v>
      </c>
    </row>
    <row r="3695" spans="22:22">
      <c r="V3695" s="42" t="s">
        <v>469</v>
      </c>
    </row>
    <row r="3696" spans="22:22">
      <c r="V3696" s="42" t="s">
        <v>469</v>
      </c>
    </row>
    <row r="3697" spans="22:22">
      <c r="V3697" s="42" t="s">
        <v>469</v>
      </c>
    </row>
    <row r="3698" spans="22:22">
      <c r="V3698" s="42" t="s">
        <v>469</v>
      </c>
    </row>
    <row r="3699" spans="22:22">
      <c r="V3699" s="42" t="s">
        <v>469</v>
      </c>
    </row>
    <row r="3700" spans="22:22">
      <c r="V3700" s="42" t="s">
        <v>469</v>
      </c>
    </row>
    <row r="3701" spans="22:22">
      <c r="V3701" s="42" t="s">
        <v>469</v>
      </c>
    </row>
    <row r="3702" spans="22:22">
      <c r="V3702" s="42" t="s">
        <v>469</v>
      </c>
    </row>
    <row r="3703" spans="22:22">
      <c r="V3703" s="42" t="s">
        <v>469</v>
      </c>
    </row>
    <row r="3704" spans="22:22">
      <c r="V3704" s="42" t="s">
        <v>469</v>
      </c>
    </row>
    <row r="3705" spans="22:22">
      <c r="V3705" s="42" t="s">
        <v>469</v>
      </c>
    </row>
    <row r="3706" spans="22:22">
      <c r="V3706" s="42" t="s">
        <v>469</v>
      </c>
    </row>
    <row r="3707" spans="22:22">
      <c r="V3707" s="42" t="s">
        <v>469</v>
      </c>
    </row>
    <row r="3708" spans="22:22">
      <c r="V3708" s="42" t="s">
        <v>469</v>
      </c>
    </row>
    <row r="3709" spans="22:22">
      <c r="V3709" s="42" t="s">
        <v>469</v>
      </c>
    </row>
    <row r="3710" spans="22:22">
      <c r="V3710" s="42" t="s">
        <v>469</v>
      </c>
    </row>
    <row r="3711" spans="22:22">
      <c r="V3711" s="42" t="s">
        <v>469</v>
      </c>
    </row>
    <row r="3712" spans="22:22">
      <c r="V3712" s="42" t="s">
        <v>469</v>
      </c>
    </row>
    <row r="3713" spans="22:22">
      <c r="V3713" s="42" t="s">
        <v>469</v>
      </c>
    </row>
    <row r="3714" spans="22:22">
      <c r="V3714" s="42" t="s">
        <v>469</v>
      </c>
    </row>
    <row r="3715" spans="22:22">
      <c r="V3715" s="42" t="s">
        <v>469</v>
      </c>
    </row>
    <row r="3716" spans="22:22">
      <c r="V3716" s="42" t="s">
        <v>469</v>
      </c>
    </row>
    <row r="3717" spans="22:22">
      <c r="V3717" s="42" t="s">
        <v>469</v>
      </c>
    </row>
    <row r="3718" spans="22:22">
      <c r="V3718" s="42" t="s">
        <v>469</v>
      </c>
    </row>
    <row r="3719" spans="22:22">
      <c r="V3719" s="42" t="s">
        <v>469</v>
      </c>
    </row>
    <row r="3720" spans="22:22">
      <c r="V3720" s="42" t="s">
        <v>469</v>
      </c>
    </row>
    <row r="3721" spans="22:22">
      <c r="V3721" s="42" t="s">
        <v>469</v>
      </c>
    </row>
    <row r="3722" spans="22:22">
      <c r="V3722" s="42" t="s">
        <v>469</v>
      </c>
    </row>
    <row r="3723" spans="22:22">
      <c r="V3723" s="42" t="s">
        <v>469</v>
      </c>
    </row>
    <row r="3724" spans="22:22">
      <c r="V3724" s="42" t="s">
        <v>469</v>
      </c>
    </row>
    <row r="3725" spans="22:22">
      <c r="V3725" s="42" t="s">
        <v>469</v>
      </c>
    </row>
    <row r="3726" spans="22:22">
      <c r="V3726" s="42" t="s">
        <v>469</v>
      </c>
    </row>
    <row r="3727" spans="22:22">
      <c r="V3727" s="42" t="s">
        <v>469</v>
      </c>
    </row>
    <row r="3728" spans="22:22">
      <c r="V3728" s="42" t="s">
        <v>469</v>
      </c>
    </row>
    <row r="3729" spans="22:22">
      <c r="V3729" s="42" t="s">
        <v>469</v>
      </c>
    </row>
    <row r="3730" spans="22:22">
      <c r="V3730" s="42" t="s">
        <v>469</v>
      </c>
    </row>
    <row r="3731" spans="22:22">
      <c r="V3731" s="42" t="s">
        <v>469</v>
      </c>
    </row>
    <row r="3732" spans="22:22">
      <c r="V3732" s="42" t="s">
        <v>469</v>
      </c>
    </row>
    <row r="3733" spans="22:22">
      <c r="V3733" s="42" t="s">
        <v>469</v>
      </c>
    </row>
    <row r="3734" spans="22:22">
      <c r="V3734" s="42" t="s">
        <v>469</v>
      </c>
    </row>
    <row r="3735" spans="22:22">
      <c r="V3735" s="42" t="s">
        <v>469</v>
      </c>
    </row>
    <row r="3736" spans="22:22">
      <c r="V3736" s="42" t="s">
        <v>469</v>
      </c>
    </row>
    <row r="3737" spans="22:22">
      <c r="V3737" s="42" t="s">
        <v>469</v>
      </c>
    </row>
    <row r="3738" spans="22:22">
      <c r="V3738" s="42" t="s">
        <v>469</v>
      </c>
    </row>
    <row r="3739" spans="22:22">
      <c r="V3739" s="42" t="s">
        <v>469</v>
      </c>
    </row>
    <row r="3740" spans="22:22">
      <c r="V3740" s="42" t="s">
        <v>469</v>
      </c>
    </row>
    <row r="3741" spans="22:22">
      <c r="V3741" s="42" t="s">
        <v>469</v>
      </c>
    </row>
    <row r="3742" spans="22:22">
      <c r="V3742" s="42" t="s">
        <v>469</v>
      </c>
    </row>
    <row r="3743" spans="22:22">
      <c r="V3743" s="42" t="s">
        <v>469</v>
      </c>
    </row>
    <row r="3744" spans="22:22">
      <c r="V3744" s="42" t="s">
        <v>469</v>
      </c>
    </row>
    <row r="3745" spans="22:22">
      <c r="V3745" s="42" t="s">
        <v>469</v>
      </c>
    </row>
    <row r="3746" spans="22:22">
      <c r="V3746" s="42" t="s">
        <v>469</v>
      </c>
    </row>
    <row r="3747" spans="22:22">
      <c r="V3747" s="42" t="s">
        <v>469</v>
      </c>
    </row>
    <row r="3748" spans="22:22">
      <c r="V3748" s="42" t="s">
        <v>469</v>
      </c>
    </row>
    <row r="3749" spans="22:22">
      <c r="V3749" s="42" t="s">
        <v>469</v>
      </c>
    </row>
    <row r="3750" spans="22:22">
      <c r="V3750" s="42" t="s">
        <v>469</v>
      </c>
    </row>
    <row r="3751" spans="22:22">
      <c r="V3751" s="42" t="s">
        <v>469</v>
      </c>
    </row>
    <row r="3752" spans="22:22">
      <c r="V3752" s="42" t="s">
        <v>469</v>
      </c>
    </row>
    <row r="3753" spans="22:22">
      <c r="V3753" s="42" t="s">
        <v>469</v>
      </c>
    </row>
    <row r="3754" spans="22:22">
      <c r="V3754" s="42" t="s">
        <v>469</v>
      </c>
    </row>
    <row r="3755" spans="22:22">
      <c r="V3755" s="42" t="s">
        <v>469</v>
      </c>
    </row>
    <row r="3756" spans="22:22">
      <c r="V3756" s="42" t="s">
        <v>469</v>
      </c>
    </row>
    <row r="3757" spans="22:22">
      <c r="V3757" s="42" t="s">
        <v>469</v>
      </c>
    </row>
    <row r="3758" spans="22:22">
      <c r="V3758" s="42" t="s">
        <v>469</v>
      </c>
    </row>
    <row r="3759" spans="22:22">
      <c r="V3759" s="42" t="s">
        <v>469</v>
      </c>
    </row>
    <row r="3760" spans="22:22">
      <c r="V3760" s="42" t="s">
        <v>469</v>
      </c>
    </row>
    <row r="3761" spans="22:22">
      <c r="V3761" s="42" t="s">
        <v>469</v>
      </c>
    </row>
    <row r="3762" spans="22:22">
      <c r="V3762" s="42" t="s">
        <v>469</v>
      </c>
    </row>
    <row r="3763" spans="22:22">
      <c r="V3763" s="42" t="s">
        <v>469</v>
      </c>
    </row>
    <row r="3764" spans="22:22">
      <c r="V3764" s="42" t="s">
        <v>469</v>
      </c>
    </row>
    <row r="3765" spans="22:22">
      <c r="V3765" s="42" t="s">
        <v>469</v>
      </c>
    </row>
    <row r="3766" spans="22:22">
      <c r="V3766" s="42" t="s">
        <v>469</v>
      </c>
    </row>
    <row r="3767" spans="22:22">
      <c r="V3767" s="42" t="s">
        <v>469</v>
      </c>
    </row>
    <row r="3768" spans="22:22">
      <c r="V3768" s="42" t="s">
        <v>469</v>
      </c>
    </row>
    <row r="3769" spans="22:22">
      <c r="V3769" s="42" t="s">
        <v>469</v>
      </c>
    </row>
    <row r="3770" spans="22:22">
      <c r="V3770" s="42" t="s">
        <v>469</v>
      </c>
    </row>
    <row r="3771" spans="22:22">
      <c r="V3771" s="42" t="s">
        <v>469</v>
      </c>
    </row>
    <row r="3772" spans="22:22">
      <c r="V3772" s="42" t="s">
        <v>469</v>
      </c>
    </row>
    <row r="3773" spans="22:22">
      <c r="V3773" s="42" t="s">
        <v>469</v>
      </c>
    </row>
    <row r="3774" spans="22:22">
      <c r="V3774" s="42" t="s">
        <v>469</v>
      </c>
    </row>
    <row r="3775" spans="22:22">
      <c r="V3775" s="42" t="s">
        <v>469</v>
      </c>
    </row>
    <row r="3776" spans="22:22">
      <c r="V3776" s="42" t="s">
        <v>469</v>
      </c>
    </row>
    <row r="3777" spans="22:22">
      <c r="V3777" s="42" t="s">
        <v>469</v>
      </c>
    </row>
    <row r="3778" spans="22:22">
      <c r="V3778" s="42" t="s">
        <v>469</v>
      </c>
    </row>
    <row r="3779" spans="22:22">
      <c r="V3779" s="42" t="s">
        <v>469</v>
      </c>
    </row>
    <row r="3780" spans="22:22">
      <c r="V3780" s="42" t="s">
        <v>469</v>
      </c>
    </row>
    <row r="3781" spans="22:22">
      <c r="V3781" s="42" t="s">
        <v>469</v>
      </c>
    </row>
    <row r="3782" spans="22:22">
      <c r="V3782" s="42" t="s">
        <v>469</v>
      </c>
    </row>
    <row r="3783" spans="22:22">
      <c r="V3783" s="42" t="s">
        <v>469</v>
      </c>
    </row>
    <row r="3784" spans="22:22">
      <c r="V3784" s="42" t="s">
        <v>469</v>
      </c>
    </row>
    <row r="3785" spans="22:22">
      <c r="V3785" s="42" t="s">
        <v>469</v>
      </c>
    </row>
    <row r="3786" spans="22:22">
      <c r="V3786" s="42" t="s">
        <v>469</v>
      </c>
    </row>
    <row r="3787" spans="22:22">
      <c r="V3787" s="42" t="s">
        <v>469</v>
      </c>
    </row>
    <row r="3788" spans="22:22">
      <c r="V3788" s="42" t="s">
        <v>469</v>
      </c>
    </row>
    <row r="3789" spans="22:22">
      <c r="V3789" s="42" t="s">
        <v>469</v>
      </c>
    </row>
    <row r="3790" spans="22:22">
      <c r="V3790" s="42" t="s">
        <v>469</v>
      </c>
    </row>
    <row r="3791" spans="22:22">
      <c r="V3791" s="42" t="s">
        <v>469</v>
      </c>
    </row>
    <row r="3792" spans="22:22">
      <c r="V3792" s="42" t="s">
        <v>469</v>
      </c>
    </row>
    <row r="3793" spans="22:22">
      <c r="V3793" s="42" t="s">
        <v>469</v>
      </c>
    </row>
    <row r="3794" spans="22:22">
      <c r="V3794" s="42" t="s">
        <v>469</v>
      </c>
    </row>
    <row r="3795" spans="22:22">
      <c r="V3795" s="42" t="s">
        <v>469</v>
      </c>
    </row>
    <row r="3796" spans="22:22">
      <c r="V3796" s="42" t="s">
        <v>469</v>
      </c>
    </row>
    <row r="3797" spans="22:22">
      <c r="V3797" s="42" t="s">
        <v>469</v>
      </c>
    </row>
    <row r="3798" spans="22:22">
      <c r="V3798" s="42" t="s">
        <v>469</v>
      </c>
    </row>
    <row r="3799" spans="22:22">
      <c r="V3799" s="42" t="s">
        <v>469</v>
      </c>
    </row>
    <row r="3800" spans="22:22">
      <c r="V3800" s="42" t="s">
        <v>469</v>
      </c>
    </row>
    <row r="3801" spans="22:22">
      <c r="V3801" s="42" t="s">
        <v>469</v>
      </c>
    </row>
    <row r="3802" spans="22:22">
      <c r="V3802" s="42" t="s">
        <v>469</v>
      </c>
    </row>
    <row r="3803" spans="22:22">
      <c r="V3803" s="42" t="s">
        <v>469</v>
      </c>
    </row>
    <row r="3804" spans="22:22">
      <c r="V3804" s="42" t="s">
        <v>469</v>
      </c>
    </row>
    <row r="3805" spans="22:22">
      <c r="V3805" s="42" t="s">
        <v>469</v>
      </c>
    </row>
    <row r="3806" spans="22:22">
      <c r="V3806" s="42" t="s">
        <v>469</v>
      </c>
    </row>
    <row r="3807" spans="22:22">
      <c r="V3807" s="42" t="s">
        <v>469</v>
      </c>
    </row>
    <row r="3808" spans="22:22">
      <c r="V3808" s="42" t="s">
        <v>469</v>
      </c>
    </row>
    <row r="3809" spans="22:22">
      <c r="V3809" s="42" t="s">
        <v>469</v>
      </c>
    </row>
    <row r="3810" spans="22:22">
      <c r="V3810" s="42" t="s">
        <v>469</v>
      </c>
    </row>
    <row r="3811" spans="22:22">
      <c r="V3811" s="42" t="s">
        <v>469</v>
      </c>
    </row>
    <row r="3812" spans="22:22">
      <c r="V3812" s="42" t="s">
        <v>469</v>
      </c>
    </row>
    <row r="3813" spans="22:22">
      <c r="V3813" s="42" t="s">
        <v>469</v>
      </c>
    </row>
    <row r="3814" spans="22:22">
      <c r="V3814" s="42" t="s">
        <v>469</v>
      </c>
    </row>
    <row r="3815" spans="22:22">
      <c r="V3815" s="42" t="s">
        <v>469</v>
      </c>
    </row>
    <row r="3816" spans="22:22">
      <c r="V3816" s="42" t="s">
        <v>469</v>
      </c>
    </row>
    <row r="3817" spans="22:22">
      <c r="V3817" s="42" t="s">
        <v>469</v>
      </c>
    </row>
    <row r="3818" spans="22:22">
      <c r="V3818" s="42" t="s">
        <v>469</v>
      </c>
    </row>
    <row r="3819" spans="22:22">
      <c r="V3819" s="42" t="s">
        <v>469</v>
      </c>
    </row>
    <row r="3820" spans="22:22">
      <c r="V3820" s="42" t="s">
        <v>469</v>
      </c>
    </row>
    <row r="3821" spans="22:22">
      <c r="V3821" s="42" t="s">
        <v>469</v>
      </c>
    </row>
    <row r="3822" spans="22:22">
      <c r="V3822" s="42" t="s">
        <v>469</v>
      </c>
    </row>
    <row r="3823" spans="22:22">
      <c r="V3823" s="42" t="s">
        <v>469</v>
      </c>
    </row>
    <row r="3824" spans="22:22">
      <c r="V3824" s="42" t="s">
        <v>469</v>
      </c>
    </row>
    <row r="3825" spans="22:22">
      <c r="V3825" s="42" t="s">
        <v>469</v>
      </c>
    </row>
    <row r="3826" spans="22:22">
      <c r="V3826" s="42" t="s">
        <v>469</v>
      </c>
    </row>
    <row r="3827" spans="22:22">
      <c r="V3827" s="42" t="s">
        <v>469</v>
      </c>
    </row>
    <row r="3828" spans="22:22">
      <c r="V3828" s="42" t="s">
        <v>469</v>
      </c>
    </row>
    <row r="3829" spans="22:22">
      <c r="V3829" s="42" t="s">
        <v>469</v>
      </c>
    </row>
    <row r="3830" spans="22:22">
      <c r="V3830" s="42" t="s">
        <v>469</v>
      </c>
    </row>
    <row r="3831" spans="22:22">
      <c r="V3831" s="42" t="s">
        <v>469</v>
      </c>
    </row>
    <row r="3832" spans="22:22">
      <c r="V3832" s="42" t="s">
        <v>469</v>
      </c>
    </row>
    <row r="3833" spans="22:22">
      <c r="V3833" s="42" t="s">
        <v>469</v>
      </c>
    </row>
    <row r="3834" spans="22:22">
      <c r="V3834" s="42" t="s">
        <v>469</v>
      </c>
    </row>
    <row r="3835" spans="22:22">
      <c r="V3835" s="42" t="s">
        <v>469</v>
      </c>
    </row>
    <row r="3836" spans="22:22">
      <c r="V3836" s="42" t="s">
        <v>469</v>
      </c>
    </row>
    <row r="3837" spans="22:22">
      <c r="V3837" s="42" t="s">
        <v>469</v>
      </c>
    </row>
    <row r="3838" spans="22:22">
      <c r="V3838" s="42" t="s">
        <v>469</v>
      </c>
    </row>
    <row r="3839" spans="22:22">
      <c r="V3839" s="42" t="s">
        <v>469</v>
      </c>
    </row>
    <row r="3840" spans="22:22">
      <c r="V3840" s="42" t="s">
        <v>469</v>
      </c>
    </row>
    <row r="3841" spans="22:22">
      <c r="V3841" s="42" t="s">
        <v>469</v>
      </c>
    </row>
    <row r="3842" spans="22:22">
      <c r="V3842" s="42" t="s">
        <v>469</v>
      </c>
    </row>
    <row r="3843" spans="22:22">
      <c r="V3843" s="42" t="s">
        <v>469</v>
      </c>
    </row>
    <row r="3844" spans="22:22">
      <c r="V3844" s="42" t="s">
        <v>469</v>
      </c>
    </row>
    <row r="3845" spans="22:22">
      <c r="V3845" s="42" t="s">
        <v>469</v>
      </c>
    </row>
    <row r="3846" spans="22:22">
      <c r="V3846" s="42" t="s">
        <v>469</v>
      </c>
    </row>
    <row r="3847" spans="22:22">
      <c r="V3847" s="42" t="s">
        <v>469</v>
      </c>
    </row>
    <row r="3848" spans="22:22">
      <c r="V3848" s="42" t="s">
        <v>469</v>
      </c>
    </row>
    <row r="3849" spans="22:22">
      <c r="V3849" s="42" t="s">
        <v>469</v>
      </c>
    </row>
    <row r="3850" spans="22:22">
      <c r="V3850" s="42" t="s">
        <v>469</v>
      </c>
    </row>
    <row r="3851" spans="22:22">
      <c r="V3851" s="42" t="s">
        <v>469</v>
      </c>
    </row>
    <row r="3852" spans="22:22">
      <c r="V3852" s="42" t="s">
        <v>469</v>
      </c>
    </row>
    <row r="3853" spans="22:22">
      <c r="V3853" s="42" t="s">
        <v>469</v>
      </c>
    </row>
    <row r="3854" spans="22:22">
      <c r="V3854" s="42" t="s">
        <v>469</v>
      </c>
    </row>
    <row r="3855" spans="22:22">
      <c r="V3855" s="42" t="s">
        <v>469</v>
      </c>
    </row>
    <row r="3856" spans="22:22">
      <c r="V3856" s="42" t="s">
        <v>469</v>
      </c>
    </row>
    <row r="3857" spans="22:22">
      <c r="V3857" s="42" t="s">
        <v>469</v>
      </c>
    </row>
    <row r="3858" spans="22:22">
      <c r="V3858" s="42" t="s">
        <v>469</v>
      </c>
    </row>
    <row r="3859" spans="22:22">
      <c r="V3859" s="42" t="s">
        <v>469</v>
      </c>
    </row>
    <row r="3860" spans="22:22">
      <c r="V3860" s="42" t="s">
        <v>469</v>
      </c>
    </row>
    <row r="3861" spans="22:22">
      <c r="V3861" s="42" t="s">
        <v>469</v>
      </c>
    </row>
    <row r="3862" spans="22:22">
      <c r="V3862" s="42" t="s">
        <v>469</v>
      </c>
    </row>
    <row r="3863" spans="22:22">
      <c r="V3863" s="42" t="s">
        <v>469</v>
      </c>
    </row>
    <row r="3864" spans="22:22">
      <c r="V3864" s="42" t="s">
        <v>469</v>
      </c>
    </row>
    <row r="3865" spans="22:22">
      <c r="V3865" s="42" t="s">
        <v>469</v>
      </c>
    </row>
    <row r="3866" spans="22:22">
      <c r="V3866" s="42" t="s">
        <v>469</v>
      </c>
    </row>
    <row r="3867" spans="22:22">
      <c r="V3867" s="42" t="s">
        <v>469</v>
      </c>
    </row>
    <row r="3868" spans="22:22">
      <c r="V3868" s="42" t="s">
        <v>469</v>
      </c>
    </row>
    <row r="3869" spans="22:22">
      <c r="V3869" s="42" t="s">
        <v>469</v>
      </c>
    </row>
    <row r="3870" spans="22:22">
      <c r="V3870" s="42" t="s">
        <v>469</v>
      </c>
    </row>
    <row r="3871" spans="22:22">
      <c r="V3871" s="42" t="s">
        <v>469</v>
      </c>
    </row>
    <row r="3872" spans="22:22">
      <c r="V3872" s="42" t="s">
        <v>469</v>
      </c>
    </row>
    <row r="3873" spans="22:22">
      <c r="V3873" s="42" t="s">
        <v>469</v>
      </c>
    </row>
    <row r="3874" spans="22:22">
      <c r="V3874" s="42" t="s">
        <v>469</v>
      </c>
    </row>
    <row r="3875" spans="22:22">
      <c r="V3875" s="42" t="s">
        <v>469</v>
      </c>
    </row>
    <row r="3876" spans="22:22">
      <c r="V3876" s="42" t="s">
        <v>469</v>
      </c>
    </row>
    <row r="3877" spans="22:22">
      <c r="V3877" s="42" t="s">
        <v>469</v>
      </c>
    </row>
    <row r="3878" spans="22:22">
      <c r="V3878" s="42" t="s">
        <v>469</v>
      </c>
    </row>
    <row r="3879" spans="22:22">
      <c r="V3879" s="42" t="s">
        <v>469</v>
      </c>
    </row>
    <row r="3880" spans="22:22">
      <c r="V3880" s="42" t="s">
        <v>469</v>
      </c>
    </row>
    <row r="3881" spans="22:22">
      <c r="V3881" s="42" t="s">
        <v>469</v>
      </c>
    </row>
    <row r="3882" spans="22:22">
      <c r="V3882" s="42" t="s">
        <v>469</v>
      </c>
    </row>
    <row r="3883" spans="22:22">
      <c r="V3883" s="42" t="s">
        <v>469</v>
      </c>
    </row>
    <row r="3884" spans="22:22">
      <c r="V3884" s="42" t="s">
        <v>469</v>
      </c>
    </row>
    <row r="3885" spans="22:22">
      <c r="V3885" s="42" t="s">
        <v>469</v>
      </c>
    </row>
    <row r="3886" spans="22:22">
      <c r="V3886" s="42" t="s">
        <v>469</v>
      </c>
    </row>
    <row r="3887" spans="22:22">
      <c r="V3887" s="42" t="s">
        <v>469</v>
      </c>
    </row>
    <row r="3888" spans="22:22">
      <c r="V3888" s="42" t="s">
        <v>469</v>
      </c>
    </row>
    <row r="3889" spans="22:22">
      <c r="V3889" s="42" t="s">
        <v>469</v>
      </c>
    </row>
    <row r="3890" spans="22:22">
      <c r="V3890" s="42" t="s">
        <v>469</v>
      </c>
    </row>
    <row r="3891" spans="22:22">
      <c r="V3891" s="42" t="s">
        <v>469</v>
      </c>
    </row>
    <row r="3892" spans="22:22">
      <c r="V3892" s="42" t="s">
        <v>469</v>
      </c>
    </row>
    <row r="3893" spans="22:22">
      <c r="V3893" s="42" t="s">
        <v>469</v>
      </c>
    </row>
    <row r="3894" spans="22:22">
      <c r="V3894" s="42" t="s">
        <v>469</v>
      </c>
    </row>
    <row r="3895" spans="22:22">
      <c r="V3895" s="42" t="s">
        <v>469</v>
      </c>
    </row>
    <row r="3896" spans="22:22">
      <c r="V3896" s="42" t="s">
        <v>469</v>
      </c>
    </row>
    <row r="3897" spans="22:22">
      <c r="V3897" s="42" t="s">
        <v>469</v>
      </c>
    </row>
    <row r="3898" spans="22:22">
      <c r="V3898" s="42" t="s">
        <v>469</v>
      </c>
    </row>
    <row r="3899" spans="22:22">
      <c r="V3899" s="42" t="s">
        <v>469</v>
      </c>
    </row>
    <row r="3900" spans="22:22">
      <c r="V3900" s="42" t="s">
        <v>469</v>
      </c>
    </row>
    <row r="3901" spans="22:22">
      <c r="V3901" s="42" t="s">
        <v>469</v>
      </c>
    </row>
    <row r="3902" spans="22:22">
      <c r="V3902" s="42" t="s">
        <v>469</v>
      </c>
    </row>
    <row r="3903" spans="22:22">
      <c r="V3903" s="42" t="s">
        <v>469</v>
      </c>
    </row>
    <row r="3904" spans="22:22">
      <c r="V3904" s="42" t="s">
        <v>469</v>
      </c>
    </row>
    <row r="3905" spans="22:22">
      <c r="V3905" s="42" t="s">
        <v>469</v>
      </c>
    </row>
    <row r="3906" spans="22:22">
      <c r="V3906" s="42" t="s">
        <v>469</v>
      </c>
    </row>
    <row r="3907" spans="22:22">
      <c r="V3907" s="42" t="s">
        <v>469</v>
      </c>
    </row>
    <row r="3908" spans="22:22">
      <c r="V3908" s="42" t="s">
        <v>469</v>
      </c>
    </row>
    <row r="3909" spans="22:22">
      <c r="V3909" s="42" t="s">
        <v>469</v>
      </c>
    </row>
    <row r="3910" spans="22:22">
      <c r="V3910" s="42" t="s">
        <v>469</v>
      </c>
    </row>
    <row r="3911" spans="22:22">
      <c r="V3911" s="42" t="s">
        <v>469</v>
      </c>
    </row>
    <row r="3912" spans="22:22">
      <c r="V3912" s="42" t="s">
        <v>469</v>
      </c>
    </row>
    <row r="3913" spans="22:22">
      <c r="V3913" s="42" t="s">
        <v>469</v>
      </c>
    </row>
    <row r="3914" spans="22:22">
      <c r="V3914" s="42" t="s">
        <v>469</v>
      </c>
    </row>
    <row r="3915" spans="22:22">
      <c r="V3915" s="42" t="s">
        <v>469</v>
      </c>
    </row>
    <row r="3916" spans="22:22">
      <c r="V3916" s="42" t="s">
        <v>469</v>
      </c>
    </row>
    <row r="3917" spans="22:22">
      <c r="V3917" s="42" t="s">
        <v>469</v>
      </c>
    </row>
    <row r="3918" spans="22:22">
      <c r="V3918" s="42" t="s">
        <v>469</v>
      </c>
    </row>
    <row r="3919" spans="22:22">
      <c r="V3919" s="42" t="s">
        <v>469</v>
      </c>
    </row>
    <row r="3920" spans="22:22">
      <c r="V3920" s="42" t="s">
        <v>469</v>
      </c>
    </row>
    <row r="3921" spans="22:22">
      <c r="V3921" s="42" t="s">
        <v>469</v>
      </c>
    </row>
    <row r="3922" spans="22:22">
      <c r="V3922" s="42" t="s">
        <v>469</v>
      </c>
    </row>
    <row r="3923" spans="22:22">
      <c r="V3923" s="42" t="s">
        <v>469</v>
      </c>
    </row>
    <row r="3924" spans="22:22">
      <c r="V3924" s="42" t="s">
        <v>469</v>
      </c>
    </row>
    <row r="3925" spans="22:22">
      <c r="V3925" s="42" t="s">
        <v>469</v>
      </c>
    </row>
    <row r="3926" spans="22:22">
      <c r="V3926" s="42" t="s">
        <v>469</v>
      </c>
    </row>
    <row r="3927" spans="22:22">
      <c r="V3927" s="42" t="s">
        <v>469</v>
      </c>
    </row>
    <row r="3928" spans="22:22">
      <c r="V3928" s="42" t="s">
        <v>469</v>
      </c>
    </row>
    <row r="3929" spans="22:22">
      <c r="V3929" s="42" t="s">
        <v>469</v>
      </c>
    </row>
    <row r="3930" spans="22:22">
      <c r="V3930" s="42" t="s">
        <v>469</v>
      </c>
    </row>
    <row r="3931" spans="22:22">
      <c r="V3931" s="42" t="s">
        <v>469</v>
      </c>
    </row>
    <row r="3932" spans="22:22">
      <c r="V3932" s="42" t="s">
        <v>469</v>
      </c>
    </row>
    <row r="3933" spans="22:22">
      <c r="V3933" s="42" t="s">
        <v>469</v>
      </c>
    </row>
    <row r="3934" spans="22:22">
      <c r="V3934" s="42" t="s">
        <v>469</v>
      </c>
    </row>
    <row r="3935" spans="22:22">
      <c r="V3935" s="42" t="s">
        <v>469</v>
      </c>
    </row>
    <row r="3936" spans="22:22">
      <c r="V3936" s="42" t="s">
        <v>469</v>
      </c>
    </row>
    <row r="3937" spans="22:22">
      <c r="V3937" s="42" t="s">
        <v>469</v>
      </c>
    </row>
    <row r="3938" spans="22:22">
      <c r="V3938" s="42" t="s">
        <v>469</v>
      </c>
    </row>
    <row r="3939" spans="22:22">
      <c r="V3939" s="42" t="s">
        <v>469</v>
      </c>
    </row>
    <row r="3940" spans="22:22">
      <c r="V3940" s="42" t="s">
        <v>469</v>
      </c>
    </row>
    <row r="3941" spans="22:22">
      <c r="V3941" s="42" t="s">
        <v>469</v>
      </c>
    </row>
    <row r="3942" spans="22:22">
      <c r="V3942" s="42" t="s">
        <v>469</v>
      </c>
    </row>
    <row r="3943" spans="22:22">
      <c r="V3943" s="42" t="s">
        <v>469</v>
      </c>
    </row>
    <row r="3944" spans="22:22">
      <c r="V3944" s="42" t="s">
        <v>469</v>
      </c>
    </row>
    <row r="3945" spans="22:22">
      <c r="V3945" s="42" t="s">
        <v>469</v>
      </c>
    </row>
    <row r="3946" spans="22:22">
      <c r="V3946" s="42" t="s">
        <v>469</v>
      </c>
    </row>
    <row r="3947" spans="22:22">
      <c r="V3947" s="42" t="s">
        <v>469</v>
      </c>
    </row>
    <row r="3948" spans="22:22">
      <c r="V3948" s="42" t="s">
        <v>469</v>
      </c>
    </row>
    <row r="3949" spans="22:22">
      <c r="V3949" s="42" t="s">
        <v>469</v>
      </c>
    </row>
    <row r="3950" spans="22:22">
      <c r="V3950" s="42" t="s">
        <v>469</v>
      </c>
    </row>
    <row r="3951" spans="22:22">
      <c r="V3951" s="42" t="s">
        <v>469</v>
      </c>
    </row>
    <row r="3952" spans="22:22">
      <c r="V3952" s="42" t="s">
        <v>469</v>
      </c>
    </row>
    <row r="3953" spans="22:22">
      <c r="V3953" s="42" t="s">
        <v>469</v>
      </c>
    </row>
    <row r="3954" spans="22:22">
      <c r="V3954" s="42" t="s">
        <v>469</v>
      </c>
    </row>
    <row r="3955" spans="22:22">
      <c r="V3955" s="42" t="s">
        <v>469</v>
      </c>
    </row>
    <row r="3956" spans="22:22">
      <c r="V3956" s="42" t="s">
        <v>469</v>
      </c>
    </row>
    <row r="3957" spans="22:22">
      <c r="V3957" s="42" t="s">
        <v>469</v>
      </c>
    </row>
    <row r="3958" spans="22:22">
      <c r="V3958" s="42" t="s">
        <v>469</v>
      </c>
    </row>
    <row r="3959" spans="22:22">
      <c r="V3959" s="42" t="s">
        <v>469</v>
      </c>
    </row>
    <row r="3960" spans="22:22">
      <c r="V3960" s="42" t="s">
        <v>469</v>
      </c>
    </row>
    <row r="3961" spans="22:22">
      <c r="V3961" s="42" t="s">
        <v>469</v>
      </c>
    </row>
    <row r="3962" spans="22:22">
      <c r="V3962" s="42" t="s">
        <v>469</v>
      </c>
    </row>
    <row r="3963" spans="22:22">
      <c r="V3963" s="42" t="s">
        <v>469</v>
      </c>
    </row>
    <row r="3964" spans="22:22">
      <c r="V3964" s="42" t="s">
        <v>469</v>
      </c>
    </row>
    <row r="3965" spans="22:22">
      <c r="V3965" s="42" t="s">
        <v>469</v>
      </c>
    </row>
    <row r="3966" spans="22:22">
      <c r="V3966" s="42" t="s">
        <v>469</v>
      </c>
    </row>
    <row r="3967" spans="22:22">
      <c r="V3967" s="42" t="s">
        <v>469</v>
      </c>
    </row>
    <row r="3968" spans="22:22">
      <c r="V3968" s="42" t="s">
        <v>469</v>
      </c>
    </row>
    <row r="3969" spans="22:22">
      <c r="V3969" s="42" t="s">
        <v>469</v>
      </c>
    </row>
    <row r="3970" spans="22:22">
      <c r="V3970" s="42" t="s">
        <v>469</v>
      </c>
    </row>
    <row r="3971" spans="22:22">
      <c r="V3971" s="42" t="s">
        <v>469</v>
      </c>
    </row>
    <row r="3972" spans="22:22">
      <c r="V3972" s="42" t="s">
        <v>469</v>
      </c>
    </row>
    <row r="3973" spans="22:22">
      <c r="V3973" s="42" t="s">
        <v>469</v>
      </c>
    </row>
    <row r="3974" spans="22:22">
      <c r="V3974" s="42" t="s">
        <v>469</v>
      </c>
    </row>
    <row r="3975" spans="22:22">
      <c r="V3975" s="42" t="s">
        <v>469</v>
      </c>
    </row>
    <row r="3976" spans="22:22">
      <c r="V3976" s="42" t="s">
        <v>469</v>
      </c>
    </row>
    <row r="3977" spans="22:22">
      <c r="V3977" s="42" t="s">
        <v>469</v>
      </c>
    </row>
    <row r="3978" spans="22:22">
      <c r="V3978" s="42" t="s">
        <v>469</v>
      </c>
    </row>
    <row r="3979" spans="22:22">
      <c r="V3979" s="42" t="s">
        <v>469</v>
      </c>
    </row>
    <row r="3980" spans="22:22">
      <c r="V3980" s="42" t="s">
        <v>469</v>
      </c>
    </row>
    <row r="3981" spans="22:22">
      <c r="V3981" s="42" t="s">
        <v>469</v>
      </c>
    </row>
    <row r="3982" spans="22:22">
      <c r="V3982" s="42" t="s">
        <v>469</v>
      </c>
    </row>
    <row r="3983" spans="22:22">
      <c r="V3983" s="42" t="s">
        <v>469</v>
      </c>
    </row>
    <row r="3984" spans="22:22">
      <c r="V3984" s="42" t="s">
        <v>469</v>
      </c>
    </row>
    <row r="3985" spans="22:22">
      <c r="V3985" s="42" t="s">
        <v>469</v>
      </c>
    </row>
    <row r="3986" spans="22:22">
      <c r="V3986" s="42" t="s">
        <v>469</v>
      </c>
    </row>
    <row r="3987" spans="22:22">
      <c r="V3987" s="42" t="s">
        <v>469</v>
      </c>
    </row>
    <row r="3988" spans="22:22">
      <c r="V3988" s="42" t="s">
        <v>469</v>
      </c>
    </row>
    <row r="3989" spans="22:22">
      <c r="V3989" s="42" t="s">
        <v>469</v>
      </c>
    </row>
    <row r="3990" spans="22:22">
      <c r="V3990" s="42" t="s">
        <v>469</v>
      </c>
    </row>
    <row r="3991" spans="22:22">
      <c r="V3991" s="42" t="s">
        <v>469</v>
      </c>
    </row>
    <row r="3992" spans="22:22">
      <c r="V3992" s="42" t="s">
        <v>469</v>
      </c>
    </row>
    <row r="3993" spans="22:22">
      <c r="V3993" s="42" t="s">
        <v>469</v>
      </c>
    </row>
    <row r="3994" spans="22:22">
      <c r="V3994" s="42" t="s">
        <v>469</v>
      </c>
    </row>
    <row r="3995" spans="22:22">
      <c r="V3995" s="42" t="s">
        <v>469</v>
      </c>
    </row>
    <row r="3996" spans="22:22">
      <c r="V3996" s="42" t="s">
        <v>469</v>
      </c>
    </row>
    <row r="3997" spans="22:22">
      <c r="V3997" s="42" t="s">
        <v>469</v>
      </c>
    </row>
    <row r="3998" spans="22:22">
      <c r="V3998" s="42" t="s">
        <v>469</v>
      </c>
    </row>
    <row r="3999" spans="22:22">
      <c r="V3999" s="42" t="s">
        <v>469</v>
      </c>
    </row>
    <row r="4000" spans="22:22">
      <c r="V4000" s="42" t="s">
        <v>469</v>
      </c>
    </row>
    <row r="4001" spans="22:22">
      <c r="V4001" s="42" t="s">
        <v>469</v>
      </c>
    </row>
    <row r="4002" spans="22:22">
      <c r="V4002" s="42" t="s">
        <v>469</v>
      </c>
    </row>
    <row r="4003" spans="22:22">
      <c r="V4003" s="42" t="s">
        <v>469</v>
      </c>
    </row>
    <row r="4004" spans="22:22">
      <c r="V4004" s="42" t="s">
        <v>469</v>
      </c>
    </row>
    <row r="4005" spans="22:22">
      <c r="V4005" s="42" t="s">
        <v>469</v>
      </c>
    </row>
    <row r="4006" spans="22:22">
      <c r="V4006" s="42" t="s">
        <v>469</v>
      </c>
    </row>
    <row r="4007" spans="22:22">
      <c r="V4007" s="42" t="s">
        <v>469</v>
      </c>
    </row>
    <row r="4008" spans="22:22">
      <c r="V4008" s="42" t="s">
        <v>469</v>
      </c>
    </row>
    <row r="4009" spans="22:22">
      <c r="V4009" s="42" t="s">
        <v>469</v>
      </c>
    </row>
    <row r="4010" spans="22:22">
      <c r="V4010" s="42" t="s">
        <v>469</v>
      </c>
    </row>
    <row r="4011" spans="22:22">
      <c r="V4011" s="42" t="s">
        <v>469</v>
      </c>
    </row>
    <row r="4012" spans="22:22">
      <c r="V4012" s="42" t="s">
        <v>469</v>
      </c>
    </row>
    <row r="4013" spans="22:22">
      <c r="V4013" s="42" t="s">
        <v>469</v>
      </c>
    </row>
    <row r="4014" spans="22:22">
      <c r="V4014" s="42" t="s">
        <v>469</v>
      </c>
    </row>
    <row r="4015" spans="22:22">
      <c r="V4015" s="42" t="s">
        <v>469</v>
      </c>
    </row>
    <row r="4016" spans="22:22">
      <c r="V4016" s="42" t="s">
        <v>469</v>
      </c>
    </row>
    <row r="4017" spans="22:22">
      <c r="V4017" s="42" t="s">
        <v>469</v>
      </c>
    </row>
    <row r="4018" spans="22:22">
      <c r="V4018" s="42" t="s">
        <v>469</v>
      </c>
    </row>
    <row r="4019" spans="22:22">
      <c r="V4019" s="42" t="s">
        <v>469</v>
      </c>
    </row>
    <row r="4020" spans="22:22">
      <c r="V4020" s="42" t="s">
        <v>469</v>
      </c>
    </row>
    <row r="4021" spans="22:22">
      <c r="V4021" s="42" t="s">
        <v>469</v>
      </c>
    </row>
    <row r="4022" spans="22:22">
      <c r="V4022" s="42" t="s">
        <v>469</v>
      </c>
    </row>
    <row r="4023" spans="22:22">
      <c r="V4023" s="42" t="s">
        <v>469</v>
      </c>
    </row>
    <row r="4024" spans="22:22">
      <c r="V4024" s="42" t="s">
        <v>469</v>
      </c>
    </row>
    <row r="4025" spans="22:22">
      <c r="V4025" s="42" t="s">
        <v>469</v>
      </c>
    </row>
    <row r="4026" spans="22:22">
      <c r="V4026" s="42" t="s">
        <v>469</v>
      </c>
    </row>
    <row r="4027" spans="22:22">
      <c r="V4027" s="42" t="s">
        <v>469</v>
      </c>
    </row>
    <row r="4028" spans="22:22">
      <c r="V4028" s="42" t="s">
        <v>469</v>
      </c>
    </row>
    <row r="4029" spans="22:22">
      <c r="V4029" s="42" t="s">
        <v>469</v>
      </c>
    </row>
    <row r="4030" spans="22:22">
      <c r="V4030" s="42" t="s">
        <v>469</v>
      </c>
    </row>
    <row r="4031" spans="22:22">
      <c r="V4031" s="42" t="s">
        <v>469</v>
      </c>
    </row>
    <row r="4032" spans="22:22">
      <c r="V4032" s="42" t="s">
        <v>469</v>
      </c>
    </row>
    <row r="4033" spans="22:22">
      <c r="V4033" s="42" t="s">
        <v>469</v>
      </c>
    </row>
    <row r="4034" spans="22:22">
      <c r="V4034" s="42" t="s">
        <v>469</v>
      </c>
    </row>
    <row r="4035" spans="22:22">
      <c r="V4035" s="42" t="s">
        <v>469</v>
      </c>
    </row>
    <row r="4036" spans="22:22">
      <c r="V4036" s="42" t="s">
        <v>469</v>
      </c>
    </row>
    <row r="4037" spans="22:22">
      <c r="V4037" s="42" t="s">
        <v>469</v>
      </c>
    </row>
    <row r="4038" spans="22:22">
      <c r="V4038" s="42" t="s">
        <v>469</v>
      </c>
    </row>
    <row r="4039" spans="22:22">
      <c r="V4039" s="42" t="s">
        <v>469</v>
      </c>
    </row>
    <row r="4040" spans="22:22">
      <c r="V4040" s="42" t="s">
        <v>469</v>
      </c>
    </row>
    <row r="4041" spans="22:22">
      <c r="V4041" s="42" t="s">
        <v>469</v>
      </c>
    </row>
    <row r="4042" spans="22:22">
      <c r="V4042" s="42" t="s">
        <v>469</v>
      </c>
    </row>
    <row r="4043" spans="22:22">
      <c r="V4043" s="42" t="s">
        <v>469</v>
      </c>
    </row>
    <row r="4044" spans="22:22">
      <c r="V4044" s="42" t="s">
        <v>469</v>
      </c>
    </row>
    <row r="4045" spans="22:22">
      <c r="V4045" s="42" t="s">
        <v>469</v>
      </c>
    </row>
    <row r="4046" spans="22:22">
      <c r="V4046" s="42" t="s">
        <v>469</v>
      </c>
    </row>
    <row r="4047" spans="22:22">
      <c r="V4047" s="42" t="s">
        <v>469</v>
      </c>
    </row>
    <row r="4048" spans="22:22">
      <c r="V4048" s="42" t="s">
        <v>469</v>
      </c>
    </row>
    <row r="4049" spans="22:22">
      <c r="V4049" s="42" t="s">
        <v>469</v>
      </c>
    </row>
    <row r="4050" spans="22:22">
      <c r="V4050" s="42" t="s">
        <v>469</v>
      </c>
    </row>
    <row r="4051" spans="22:22">
      <c r="V4051" s="42" t="s">
        <v>469</v>
      </c>
    </row>
    <row r="4052" spans="22:22">
      <c r="V4052" s="42" t="s">
        <v>469</v>
      </c>
    </row>
    <row r="4053" spans="22:22">
      <c r="V4053" s="42" t="s">
        <v>469</v>
      </c>
    </row>
    <row r="4054" spans="22:22">
      <c r="V4054" s="42" t="s">
        <v>469</v>
      </c>
    </row>
    <row r="4055" spans="22:22">
      <c r="V4055" s="42" t="s">
        <v>469</v>
      </c>
    </row>
    <row r="4056" spans="22:22">
      <c r="V4056" s="42" t="s">
        <v>469</v>
      </c>
    </row>
    <row r="4057" spans="22:22">
      <c r="V4057" s="42" t="s">
        <v>469</v>
      </c>
    </row>
    <row r="4058" spans="22:22">
      <c r="V4058" s="42" t="s">
        <v>469</v>
      </c>
    </row>
    <row r="4059" spans="22:22">
      <c r="V4059" s="42" t="s">
        <v>469</v>
      </c>
    </row>
    <row r="4060" spans="22:22">
      <c r="V4060" s="42" t="s">
        <v>469</v>
      </c>
    </row>
    <row r="4061" spans="22:22">
      <c r="V4061" s="42" t="s">
        <v>469</v>
      </c>
    </row>
    <row r="4062" spans="22:22">
      <c r="V4062" s="42" t="s">
        <v>469</v>
      </c>
    </row>
    <row r="4063" spans="22:22">
      <c r="V4063" s="42" t="s">
        <v>469</v>
      </c>
    </row>
    <row r="4064" spans="22:22">
      <c r="V4064" s="42" t="s">
        <v>469</v>
      </c>
    </row>
    <row r="4065" spans="22:22">
      <c r="V4065" s="42" t="s">
        <v>469</v>
      </c>
    </row>
    <row r="4066" spans="22:22">
      <c r="V4066" s="42" t="s">
        <v>469</v>
      </c>
    </row>
    <row r="4067" spans="22:22">
      <c r="V4067" s="42" t="s">
        <v>469</v>
      </c>
    </row>
    <row r="4068" spans="22:22">
      <c r="V4068" s="42" t="s">
        <v>469</v>
      </c>
    </row>
    <row r="4069" spans="22:22">
      <c r="V4069" s="42" t="s">
        <v>469</v>
      </c>
    </row>
    <row r="4070" spans="22:22">
      <c r="V4070" s="42" t="s">
        <v>469</v>
      </c>
    </row>
    <row r="4071" spans="22:22">
      <c r="V4071" s="42" t="s">
        <v>469</v>
      </c>
    </row>
    <row r="4072" spans="22:22">
      <c r="V4072" s="42" t="s">
        <v>469</v>
      </c>
    </row>
    <row r="4073" spans="22:22">
      <c r="V4073" s="42" t="s">
        <v>469</v>
      </c>
    </row>
    <row r="4074" spans="22:22">
      <c r="V4074" s="42" t="s">
        <v>469</v>
      </c>
    </row>
    <row r="4075" spans="22:22">
      <c r="V4075" s="42" t="s">
        <v>469</v>
      </c>
    </row>
    <row r="4076" spans="22:22">
      <c r="V4076" s="42" t="s">
        <v>469</v>
      </c>
    </row>
    <row r="4077" spans="22:22">
      <c r="V4077" s="42" t="s">
        <v>469</v>
      </c>
    </row>
    <row r="4078" spans="22:22">
      <c r="V4078" s="42" t="s">
        <v>469</v>
      </c>
    </row>
    <row r="4079" spans="22:22">
      <c r="V4079" s="42" t="s">
        <v>469</v>
      </c>
    </row>
    <row r="4080" spans="22:22">
      <c r="V4080" s="42" t="s">
        <v>469</v>
      </c>
    </row>
    <row r="4081" spans="22:22">
      <c r="V4081" s="42" t="s">
        <v>469</v>
      </c>
    </row>
    <row r="4082" spans="22:22">
      <c r="V4082" s="42" t="s">
        <v>469</v>
      </c>
    </row>
    <row r="4083" spans="22:22">
      <c r="V4083" s="42" t="s">
        <v>469</v>
      </c>
    </row>
    <row r="4084" spans="22:22">
      <c r="V4084" s="42" t="s">
        <v>469</v>
      </c>
    </row>
    <row r="4085" spans="22:22">
      <c r="V4085" s="42" t="s">
        <v>469</v>
      </c>
    </row>
    <row r="4086" spans="22:22">
      <c r="V4086" s="42" t="s">
        <v>469</v>
      </c>
    </row>
    <row r="4087" spans="22:22">
      <c r="V4087" s="42" t="s">
        <v>469</v>
      </c>
    </row>
    <row r="4088" spans="22:22">
      <c r="V4088" s="42" t="s">
        <v>469</v>
      </c>
    </row>
    <row r="4089" spans="22:22">
      <c r="V4089" s="42" t="s">
        <v>469</v>
      </c>
    </row>
    <row r="4090" spans="22:22">
      <c r="V4090" s="42" t="s">
        <v>469</v>
      </c>
    </row>
    <row r="4091" spans="22:22">
      <c r="V4091" s="42" t="s">
        <v>469</v>
      </c>
    </row>
    <row r="4092" spans="22:22">
      <c r="V4092" s="42" t="s">
        <v>469</v>
      </c>
    </row>
    <row r="4093" spans="22:22">
      <c r="V4093" s="42" t="s">
        <v>469</v>
      </c>
    </row>
    <row r="4094" spans="22:22">
      <c r="V4094" s="42" t="s">
        <v>469</v>
      </c>
    </row>
    <row r="4095" spans="22:22">
      <c r="V4095" s="42" t="s">
        <v>469</v>
      </c>
    </row>
    <row r="4096" spans="22:22">
      <c r="V4096" s="42" t="s">
        <v>469</v>
      </c>
    </row>
    <row r="4097" spans="22:22">
      <c r="V4097" s="42" t="s">
        <v>469</v>
      </c>
    </row>
    <row r="4098" spans="22:22">
      <c r="V4098" s="42" t="s">
        <v>469</v>
      </c>
    </row>
    <row r="4099" spans="22:22">
      <c r="V4099" s="42" t="s">
        <v>469</v>
      </c>
    </row>
    <row r="4100" spans="22:22">
      <c r="V4100" s="42" t="s">
        <v>469</v>
      </c>
    </row>
    <row r="4101" spans="22:22">
      <c r="V4101" s="42" t="s">
        <v>469</v>
      </c>
    </row>
    <row r="4102" spans="22:22">
      <c r="V4102" s="42" t="s">
        <v>469</v>
      </c>
    </row>
    <row r="4103" spans="22:22">
      <c r="V4103" s="42" t="s">
        <v>469</v>
      </c>
    </row>
    <row r="4104" spans="22:22">
      <c r="V4104" s="42" t="s">
        <v>469</v>
      </c>
    </row>
    <row r="4105" spans="22:22">
      <c r="V4105" s="42" t="s">
        <v>469</v>
      </c>
    </row>
    <row r="4106" spans="22:22">
      <c r="V4106" s="42" t="s">
        <v>469</v>
      </c>
    </row>
    <row r="4107" spans="22:22">
      <c r="V4107" s="42" t="s">
        <v>469</v>
      </c>
    </row>
    <row r="4108" spans="22:22">
      <c r="V4108" s="42" t="s">
        <v>469</v>
      </c>
    </row>
    <row r="4109" spans="22:22">
      <c r="V4109" s="42" t="s">
        <v>469</v>
      </c>
    </row>
    <row r="4110" spans="22:22">
      <c r="V4110" s="42" t="s">
        <v>469</v>
      </c>
    </row>
    <row r="4111" spans="22:22">
      <c r="V4111" s="42" t="s">
        <v>469</v>
      </c>
    </row>
    <row r="4112" spans="22:22">
      <c r="V4112" s="42" t="s">
        <v>469</v>
      </c>
    </row>
    <row r="4113" spans="22:22">
      <c r="V4113" s="42" t="s">
        <v>469</v>
      </c>
    </row>
    <row r="4114" spans="22:22">
      <c r="V4114" s="42" t="s">
        <v>469</v>
      </c>
    </row>
    <row r="4115" spans="22:22">
      <c r="V4115" s="42" t="s">
        <v>469</v>
      </c>
    </row>
    <row r="4116" spans="22:22">
      <c r="V4116" s="42" t="s">
        <v>469</v>
      </c>
    </row>
    <row r="4117" spans="22:22">
      <c r="V4117" s="42" t="s">
        <v>469</v>
      </c>
    </row>
    <row r="4118" spans="22:22">
      <c r="V4118" s="42" t="s">
        <v>469</v>
      </c>
    </row>
    <row r="4119" spans="22:22">
      <c r="V4119" s="42" t="s">
        <v>469</v>
      </c>
    </row>
    <row r="4120" spans="22:22">
      <c r="V4120" s="42" t="s">
        <v>469</v>
      </c>
    </row>
    <row r="4121" spans="22:22">
      <c r="V4121" s="42" t="s">
        <v>469</v>
      </c>
    </row>
    <row r="4122" spans="22:22">
      <c r="V4122" s="42" t="s">
        <v>469</v>
      </c>
    </row>
    <row r="4123" spans="22:22">
      <c r="V4123" s="42" t="s">
        <v>469</v>
      </c>
    </row>
    <row r="4124" spans="22:22">
      <c r="V4124" s="42" t="s">
        <v>469</v>
      </c>
    </row>
    <row r="4125" spans="22:22">
      <c r="V4125" s="42" t="s">
        <v>469</v>
      </c>
    </row>
    <row r="4126" spans="22:22">
      <c r="V4126" s="42" t="s">
        <v>469</v>
      </c>
    </row>
    <row r="4127" spans="22:22">
      <c r="V4127" s="42" t="s">
        <v>469</v>
      </c>
    </row>
    <row r="4128" spans="22:22">
      <c r="V4128" s="42" t="s">
        <v>469</v>
      </c>
    </row>
    <row r="4129" spans="22:22">
      <c r="V4129" s="42" t="s">
        <v>469</v>
      </c>
    </row>
    <row r="4130" spans="22:22">
      <c r="V4130" s="42" t="s">
        <v>469</v>
      </c>
    </row>
    <row r="4131" spans="22:22">
      <c r="V4131" s="42" t="s">
        <v>469</v>
      </c>
    </row>
    <row r="4132" spans="22:22">
      <c r="V4132" s="42" t="s">
        <v>469</v>
      </c>
    </row>
    <row r="4133" spans="22:22">
      <c r="V4133" s="42" t="s">
        <v>469</v>
      </c>
    </row>
    <row r="4134" spans="22:22">
      <c r="V4134" s="42" t="s">
        <v>469</v>
      </c>
    </row>
    <row r="4135" spans="22:22">
      <c r="V4135" s="42" t="s">
        <v>469</v>
      </c>
    </row>
    <row r="4136" spans="22:22">
      <c r="V4136" s="42" t="s">
        <v>469</v>
      </c>
    </row>
    <row r="4137" spans="22:22">
      <c r="V4137" s="42" t="s">
        <v>469</v>
      </c>
    </row>
    <row r="4138" spans="22:22">
      <c r="V4138" s="42" t="s">
        <v>469</v>
      </c>
    </row>
    <row r="4139" spans="22:22">
      <c r="V4139" s="42" t="s">
        <v>469</v>
      </c>
    </row>
    <row r="4140" spans="22:22">
      <c r="V4140" s="42" t="s">
        <v>469</v>
      </c>
    </row>
    <row r="4141" spans="22:22">
      <c r="V4141" s="42" t="s">
        <v>469</v>
      </c>
    </row>
    <row r="4142" spans="22:22">
      <c r="V4142" s="42" t="s">
        <v>469</v>
      </c>
    </row>
    <row r="4143" spans="22:22">
      <c r="V4143" s="42" t="s">
        <v>469</v>
      </c>
    </row>
    <row r="4144" spans="22:22">
      <c r="V4144" s="42" t="s">
        <v>469</v>
      </c>
    </row>
    <row r="4145" spans="22:22">
      <c r="V4145" s="42" t="s">
        <v>469</v>
      </c>
    </row>
    <row r="4146" spans="22:22">
      <c r="V4146" s="42" t="s">
        <v>469</v>
      </c>
    </row>
    <row r="4147" spans="22:22">
      <c r="V4147" s="42" t="s">
        <v>469</v>
      </c>
    </row>
    <row r="4148" spans="22:22">
      <c r="V4148" s="42" t="s">
        <v>469</v>
      </c>
    </row>
    <row r="4149" spans="22:22">
      <c r="V4149" s="42" t="s">
        <v>469</v>
      </c>
    </row>
    <row r="4150" spans="22:22">
      <c r="V4150" s="42" t="s">
        <v>469</v>
      </c>
    </row>
    <row r="4151" spans="22:22">
      <c r="V4151" s="42" t="s">
        <v>469</v>
      </c>
    </row>
    <row r="4152" spans="22:22">
      <c r="V4152" s="42" t="s">
        <v>469</v>
      </c>
    </row>
    <row r="4153" spans="22:22">
      <c r="V4153" s="42" t="s">
        <v>469</v>
      </c>
    </row>
    <row r="4154" spans="22:22">
      <c r="V4154" s="42" t="s">
        <v>469</v>
      </c>
    </row>
    <row r="4155" spans="22:22">
      <c r="V4155" s="42" t="s">
        <v>469</v>
      </c>
    </row>
    <row r="4156" spans="22:22">
      <c r="V4156" s="42" t="s">
        <v>469</v>
      </c>
    </row>
    <row r="4157" spans="22:22">
      <c r="V4157" s="42" t="s">
        <v>469</v>
      </c>
    </row>
    <row r="4158" spans="22:22">
      <c r="V4158" s="42" t="s">
        <v>469</v>
      </c>
    </row>
    <row r="4159" spans="22:22">
      <c r="V4159" s="42" t="s">
        <v>469</v>
      </c>
    </row>
    <row r="4160" spans="22:22">
      <c r="V4160" s="42" t="s">
        <v>469</v>
      </c>
    </row>
    <row r="4161" spans="22:22">
      <c r="V4161" s="42" t="s">
        <v>469</v>
      </c>
    </row>
    <row r="4162" spans="22:22">
      <c r="V4162" s="42" t="s">
        <v>469</v>
      </c>
    </row>
    <row r="4163" spans="22:22">
      <c r="V4163" s="42" t="s">
        <v>469</v>
      </c>
    </row>
    <row r="4164" spans="22:22">
      <c r="V4164" s="42" t="s">
        <v>469</v>
      </c>
    </row>
    <row r="4165" spans="22:22">
      <c r="V4165" s="42" t="s">
        <v>469</v>
      </c>
    </row>
    <row r="4166" spans="22:22">
      <c r="V4166" s="42" t="s">
        <v>469</v>
      </c>
    </row>
    <row r="4167" spans="22:22">
      <c r="V4167" s="42" t="s">
        <v>469</v>
      </c>
    </row>
    <row r="4168" spans="22:22">
      <c r="V4168" s="42" t="s">
        <v>469</v>
      </c>
    </row>
    <row r="4169" spans="22:22">
      <c r="V4169" s="42" t="s">
        <v>469</v>
      </c>
    </row>
    <row r="4170" spans="22:22">
      <c r="V4170" s="42" t="s">
        <v>469</v>
      </c>
    </row>
    <row r="4171" spans="22:22">
      <c r="V4171" s="42" t="s">
        <v>469</v>
      </c>
    </row>
    <row r="4172" spans="22:22">
      <c r="V4172" s="42" t="s">
        <v>469</v>
      </c>
    </row>
    <row r="4173" spans="22:22">
      <c r="V4173" s="42" t="s">
        <v>469</v>
      </c>
    </row>
    <row r="4174" spans="22:22">
      <c r="V4174" s="42" t="s">
        <v>469</v>
      </c>
    </row>
    <row r="4175" spans="22:22">
      <c r="V4175" s="42" t="s">
        <v>469</v>
      </c>
    </row>
    <row r="4176" spans="22:22">
      <c r="V4176" s="42" t="s">
        <v>469</v>
      </c>
    </row>
    <row r="4177" spans="22:22">
      <c r="V4177" s="42" t="s">
        <v>469</v>
      </c>
    </row>
    <row r="4178" spans="22:22">
      <c r="V4178" s="42" t="s">
        <v>469</v>
      </c>
    </row>
    <row r="4179" spans="22:22">
      <c r="V4179" s="42" t="s">
        <v>469</v>
      </c>
    </row>
    <row r="4180" spans="22:22">
      <c r="V4180" s="42" t="s">
        <v>469</v>
      </c>
    </row>
    <row r="4181" spans="22:22">
      <c r="V4181" s="42" t="s">
        <v>469</v>
      </c>
    </row>
    <row r="4182" spans="22:22">
      <c r="V4182" s="42" t="s">
        <v>469</v>
      </c>
    </row>
    <row r="4183" spans="22:22">
      <c r="V4183" s="42" t="s">
        <v>469</v>
      </c>
    </row>
    <row r="4184" spans="22:22">
      <c r="V4184" s="42" t="s">
        <v>469</v>
      </c>
    </row>
    <row r="4185" spans="22:22">
      <c r="V4185" s="42" t="s">
        <v>469</v>
      </c>
    </row>
    <row r="4186" spans="22:22">
      <c r="V4186" s="42" t="s">
        <v>469</v>
      </c>
    </row>
    <row r="4187" spans="22:22">
      <c r="V4187" s="42" t="s">
        <v>469</v>
      </c>
    </row>
    <row r="4188" spans="22:22">
      <c r="V4188" s="42" t="s">
        <v>469</v>
      </c>
    </row>
    <row r="4189" spans="22:22">
      <c r="V4189" s="42" t="s">
        <v>469</v>
      </c>
    </row>
    <row r="4190" spans="22:22">
      <c r="V4190" s="42" t="s">
        <v>469</v>
      </c>
    </row>
    <row r="4191" spans="22:22">
      <c r="V4191" s="42" t="s">
        <v>469</v>
      </c>
    </row>
    <row r="4192" spans="22:22">
      <c r="V4192" s="42" t="s">
        <v>469</v>
      </c>
    </row>
    <row r="4193" spans="22:22">
      <c r="V4193" s="42" t="s">
        <v>469</v>
      </c>
    </row>
    <row r="4194" spans="22:22">
      <c r="V4194" s="42" t="s">
        <v>469</v>
      </c>
    </row>
    <row r="4195" spans="22:22">
      <c r="V4195" s="42" t="s">
        <v>469</v>
      </c>
    </row>
    <row r="4196" spans="22:22">
      <c r="V4196" s="42" t="s">
        <v>469</v>
      </c>
    </row>
    <row r="4197" spans="22:22">
      <c r="V4197" s="42" t="s">
        <v>469</v>
      </c>
    </row>
    <row r="4198" spans="22:22">
      <c r="V4198" s="42" t="s">
        <v>469</v>
      </c>
    </row>
    <row r="4199" spans="22:22">
      <c r="V4199" s="42" t="s">
        <v>469</v>
      </c>
    </row>
    <row r="4200" spans="22:22">
      <c r="V4200" s="42" t="s">
        <v>469</v>
      </c>
    </row>
    <row r="4201" spans="22:22">
      <c r="V4201" s="42" t="s">
        <v>469</v>
      </c>
    </row>
    <row r="4202" spans="22:22">
      <c r="V4202" s="42" t="s">
        <v>469</v>
      </c>
    </row>
    <row r="4203" spans="22:22">
      <c r="V4203" s="42" t="s">
        <v>469</v>
      </c>
    </row>
    <row r="4204" spans="22:22">
      <c r="V4204" s="42" t="s">
        <v>469</v>
      </c>
    </row>
    <row r="4205" spans="22:22">
      <c r="V4205" s="42" t="s">
        <v>469</v>
      </c>
    </row>
    <row r="4206" spans="22:22">
      <c r="V4206" s="42" t="s">
        <v>469</v>
      </c>
    </row>
    <row r="4207" spans="22:22">
      <c r="V4207" s="42" t="s">
        <v>469</v>
      </c>
    </row>
    <row r="4208" spans="22:22">
      <c r="V4208" s="42" t="s">
        <v>469</v>
      </c>
    </row>
    <row r="4209" spans="22:22">
      <c r="V4209" s="42" t="s">
        <v>469</v>
      </c>
    </row>
    <row r="4210" spans="22:22">
      <c r="V4210" s="42" t="s">
        <v>469</v>
      </c>
    </row>
    <row r="4211" spans="22:22">
      <c r="V4211" s="42" t="s">
        <v>469</v>
      </c>
    </row>
    <row r="4212" spans="22:22">
      <c r="V4212" s="42" t="s">
        <v>469</v>
      </c>
    </row>
    <row r="4213" spans="22:22">
      <c r="V4213" s="42" t="s">
        <v>469</v>
      </c>
    </row>
    <row r="4214" spans="22:22">
      <c r="V4214" s="42" t="s">
        <v>469</v>
      </c>
    </row>
    <row r="4215" spans="22:22">
      <c r="V4215" s="42" t="s">
        <v>469</v>
      </c>
    </row>
    <row r="4216" spans="22:22">
      <c r="V4216" s="42" t="s">
        <v>469</v>
      </c>
    </row>
    <row r="4217" spans="22:22">
      <c r="V4217" s="42" t="s">
        <v>469</v>
      </c>
    </row>
    <row r="4218" spans="22:22">
      <c r="V4218" s="42" t="s">
        <v>469</v>
      </c>
    </row>
    <row r="4219" spans="22:22">
      <c r="V4219" s="42" t="s">
        <v>469</v>
      </c>
    </row>
    <row r="4220" spans="22:22">
      <c r="V4220" s="42" t="s">
        <v>469</v>
      </c>
    </row>
    <row r="4221" spans="22:22">
      <c r="V4221" s="42" t="s">
        <v>469</v>
      </c>
    </row>
    <row r="4222" spans="22:22">
      <c r="V4222" s="42" t="s">
        <v>469</v>
      </c>
    </row>
    <row r="4223" spans="22:22">
      <c r="V4223" s="42" t="s">
        <v>469</v>
      </c>
    </row>
    <row r="4224" spans="22:22">
      <c r="V4224" s="42" t="s">
        <v>469</v>
      </c>
    </row>
    <row r="4225" spans="22:22">
      <c r="V4225" s="42" t="s">
        <v>469</v>
      </c>
    </row>
    <row r="4226" spans="22:22">
      <c r="V4226" s="42" t="s">
        <v>469</v>
      </c>
    </row>
    <row r="4227" spans="22:22">
      <c r="V4227" s="42" t="s">
        <v>469</v>
      </c>
    </row>
    <row r="4228" spans="22:22">
      <c r="V4228" s="42" t="s">
        <v>469</v>
      </c>
    </row>
    <row r="4229" spans="22:22">
      <c r="V4229" s="42" t="s">
        <v>469</v>
      </c>
    </row>
    <row r="4230" spans="22:22">
      <c r="V4230" s="42" t="s">
        <v>469</v>
      </c>
    </row>
    <row r="4231" spans="22:22">
      <c r="V4231" s="42" t="s">
        <v>469</v>
      </c>
    </row>
    <row r="4232" spans="22:22">
      <c r="V4232" s="42" t="s">
        <v>469</v>
      </c>
    </row>
    <row r="4233" spans="22:22">
      <c r="V4233" s="42" t="s">
        <v>469</v>
      </c>
    </row>
    <row r="4234" spans="22:22">
      <c r="V4234" s="42" t="s">
        <v>469</v>
      </c>
    </row>
    <row r="4235" spans="22:22">
      <c r="V4235" s="42" t="s">
        <v>469</v>
      </c>
    </row>
    <row r="4236" spans="22:22">
      <c r="V4236" s="42" t="s">
        <v>469</v>
      </c>
    </row>
    <row r="4237" spans="22:22">
      <c r="V4237" s="42" t="s">
        <v>469</v>
      </c>
    </row>
    <row r="4238" spans="22:22">
      <c r="V4238" s="42" t="s">
        <v>469</v>
      </c>
    </row>
    <row r="4239" spans="22:22">
      <c r="V4239" s="42" t="s">
        <v>469</v>
      </c>
    </row>
    <row r="4240" spans="22:22">
      <c r="V4240" s="42" t="s">
        <v>469</v>
      </c>
    </row>
    <row r="4241" spans="22:22">
      <c r="V4241" s="42" t="s">
        <v>469</v>
      </c>
    </row>
    <row r="4242" spans="22:22">
      <c r="V4242" s="42" t="s">
        <v>469</v>
      </c>
    </row>
    <row r="4243" spans="22:22">
      <c r="V4243" s="42" t="s">
        <v>469</v>
      </c>
    </row>
    <row r="4244" spans="22:22">
      <c r="V4244" s="42" t="s">
        <v>469</v>
      </c>
    </row>
    <row r="4245" spans="22:22">
      <c r="V4245" s="42" t="s">
        <v>469</v>
      </c>
    </row>
    <row r="4246" spans="22:22">
      <c r="V4246" s="42" t="s">
        <v>469</v>
      </c>
    </row>
    <row r="4247" spans="22:22">
      <c r="V4247" s="42" t="s">
        <v>469</v>
      </c>
    </row>
    <row r="4248" spans="22:22">
      <c r="V4248" s="42" t="s">
        <v>469</v>
      </c>
    </row>
    <row r="4249" spans="22:22">
      <c r="V4249" s="42" t="s">
        <v>469</v>
      </c>
    </row>
    <row r="4250" spans="22:22">
      <c r="V4250" s="42" t="s">
        <v>469</v>
      </c>
    </row>
    <row r="4251" spans="22:22">
      <c r="V4251" s="42" t="s">
        <v>469</v>
      </c>
    </row>
    <row r="4252" spans="22:22">
      <c r="V4252" s="42" t="s">
        <v>469</v>
      </c>
    </row>
    <row r="4253" spans="22:22">
      <c r="V4253" s="42" t="s">
        <v>469</v>
      </c>
    </row>
    <row r="4254" spans="22:22">
      <c r="V4254" s="42" t="s">
        <v>469</v>
      </c>
    </row>
    <row r="4255" spans="22:22">
      <c r="V4255" s="42" t="s">
        <v>469</v>
      </c>
    </row>
    <row r="4256" spans="22:22">
      <c r="V4256" s="42" t="s">
        <v>469</v>
      </c>
    </row>
    <row r="4257" spans="22:22">
      <c r="V4257" s="42" t="s">
        <v>469</v>
      </c>
    </row>
    <row r="4258" spans="22:22">
      <c r="V4258" s="42" t="s">
        <v>469</v>
      </c>
    </row>
    <row r="4259" spans="22:22">
      <c r="V4259" s="42" t="s">
        <v>469</v>
      </c>
    </row>
    <row r="4260" spans="22:22">
      <c r="V4260" s="42" t="s">
        <v>469</v>
      </c>
    </row>
    <row r="4261" spans="22:22">
      <c r="V4261" s="42" t="s">
        <v>469</v>
      </c>
    </row>
    <row r="4262" spans="22:22">
      <c r="V4262" s="42" t="s">
        <v>469</v>
      </c>
    </row>
    <row r="4263" spans="22:22">
      <c r="V4263" s="42" t="s">
        <v>469</v>
      </c>
    </row>
    <row r="4264" spans="22:22">
      <c r="V4264" s="42" t="s">
        <v>469</v>
      </c>
    </row>
    <row r="4265" spans="22:22">
      <c r="V4265" s="42" t="s">
        <v>469</v>
      </c>
    </row>
    <row r="4266" spans="22:22">
      <c r="V4266" s="42" t="s">
        <v>469</v>
      </c>
    </row>
    <row r="4267" spans="22:22">
      <c r="V4267" s="42" t="s">
        <v>469</v>
      </c>
    </row>
    <row r="4268" spans="22:22">
      <c r="V4268" s="42" t="s">
        <v>469</v>
      </c>
    </row>
    <row r="4269" spans="22:22">
      <c r="V4269" s="42" t="s">
        <v>469</v>
      </c>
    </row>
    <row r="4270" spans="22:22">
      <c r="V4270" s="42" t="s">
        <v>469</v>
      </c>
    </row>
    <row r="4271" spans="22:22">
      <c r="V4271" s="42" t="s">
        <v>469</v>
      </c>
    </row>
    <row r="4272" spans="22:22">
      <c r="V4272" s="42" t="s">
        <v>469</v>
      </c>
    </row>
    <row r="4273" spans="22:22">
      <c r="V4273" s="42" t="s">
        <v>469</v>
      </c>
    </row>
    <row r="4274" spans="22:22">
      <c r="V4274" s="42" t="s">
        <v>469</v>
      </c>
    </row>
    <row r="4275" spans="22:22">
      <c r="V4275" s="42" t="s">
        <v>469</v>
      </c>
    </row>
    <row r="4276" spans="22:22">
      <c r="V4276" s="42" t="s">
        <v>469</v>
      </c>
    </row>
    <row r="4277" spans="22:22">
      <c r="V4277" s="42" t="s">
        <v>469</v>
      </c>
    </row>
    <row r="4278" spans="22:22">
      <c r="V4278" s="42" t="s">
        <v>469</v>
      </c>
    </row>
    <row r="4279" spans="22:22">
      <c r="V4279" s="42" t="s">
        <v>469</v>
      </c>
    </row>
    <row r="4280" spans="22:22">
      <c r="V4280" s="42" t="s">
        <v>469</v>
      </c>
    </row>
    <row r="4281" spans="22:22">
      <c r="V4281" s="42" t="s">
        <v>469</v>
      </c>
    </row>
    <row r="4282" spans="22:22">
      <c r="V4282" s="42" t="s">
        <v>469</v>
      </c>
    </row>
    <row r="4283" spans="22:22">
      <c r="V4283" s="42" t="s">
        <v>469</v>
      </c>
    </row>
    <row r="4284" spans="22:22">
      <c r="V4284" s="42" t="s">
        <v>469</v>
      </c>
    </row>
    <row r="4285" spans="22:22">
      <c r="V4285" s="42" t="s">
        <v>469</v>
      </c>
    </row>
    <row r="4286" spans="22:22">
      <c r="V4286" s="42" t="s">
        <v>469</v>
      </c>
    </row>
    <row r="4287" spans="22:22">
      <c r="V4287" s="42" t="s">
        <v>469</v>
      </c>
    </row>
    <row r="4288" spans="22:22">
      <c r="V4288" s="42" t="s">
        <v>469</v>
      </c>
    </row>
    <row r="4289" spans="22:22">
      <c r="V4289" s="42" t="s">
        <v>469</v>
      </c>
    </row>
    <row r="4290" spans="22:22">
      <c r="V4290" s="42" t="s">
        <v>469</v>
      </c>
    </row>
    <row r="4291" spans="22:22">
      <c r="V4291" s="42" t="s">
        <v>469</v>
      </c>
    </row>
    <row r="4292" spans="22:22">
      <c r="V4292" s="42" t="s">
        <v>469</v>
      </c>
    </row>
    <row r="4293" spans="22:22">
      <c r="V4293" s="42" t="s">
        <v>469</v>
      </c>
    </row>
    <row r="4294" spans="22:22">
      <c r="V4294" s="42" t="s">
        <v>469</v>
      </c>
    </row>
    <row r="4295" spans="22:22">
      <c r="V4295" s="42" t="s">
        <v>469</v>
      </c>
    </row>
    <row r="4296" spans="22:22">
      <c r="V4296" s="42" t="s">
        <v>469</v>
      </c>
    </row>
    <row r="4297" spans="22:22">
      <c r="V4297" s="42" t="s">
        <v>469</v>
      </c>
    </row>
    <row r="4298" spans="22:22">
      <c r="V4298" s="42" t="s">
        <v>469</v>
      </c>
    </row>
    <row r="4299" spans="22:22">
      <c r="V4299" s="42" t="s">
        <v>469</v>
      </c>
    </row>
    <row r="4300" spans="22:22">
      <c r="V4300" s="42" t="s">
        <v>469</v>
      </c>
    </row>
    <row r="4301" spans="22:22">
      <c r="V4301" s="42" t="s">
        <v>469</v>
      </c>
    </row>
    <row r="4302" spans="22:22">
      <c r="V4302" s="42" t="s">
        <v>469</v>
      </c>
    </row>
    <row r="4303" spans="22:22">
      <c r="V4303" s="42" t="s">
        <v>469</v>
      </c>
    </row>
    <row r="4304" spans="22:22">
      <c r="V4304" s="42" t="s">
        <v>469</v>
      </c>
    </row>
    <row r="4305" spans="22:22">
      <c r="V4305" s="42" t="s">
        <v>469</v>
      </c>
    </row>
    <row r="4306" spans="22:22">
      <c r="V4306" s="42" t="s">
        <v>469</v>
      </c>
    </row>
    <row r="4307" spans="22:22">
      <c r="V4307" s="42" t="s">
        <v>469</v>
      </c>
    </row>
    <row r="4308" spans="22:22">
      <c r="V4308" s="42" t="s">
        <v>469</v>
      </c>
    </row>
    <row r="4309" spans="22:22">
      <c r="V4309" s="42" t="s">
        <v>469</v>
      </c>
    </row>
    <row r="4310" spans="22:22">
      <c r="V4310" s="42" t="s">
        <v>469</v>
      </c>
    </row>
    <row r="4311" spans="22:22">
      <c r="V4311" s="42" t="s">
        <v>469</v>
      </c>
    </row>
    <row r="4312" spans="22:22">
      <c r="V4312" s="42" t="s">
        <v>469</v>
      </c>
    </row>
    <row r="4313" spans="22:22">
      <c r="V4313" s="42" t="s">
        <v>469</v>
      </c>
    </row>
    <row r="4314" spans="22:22">
      <c r="V4314" s="42" t="s">
        <v>469</v>
      </c>
    </row>
    <row r="4315" spans="22:22">
      <c r="V4315" s="42" t="s">
        <v>469</v>
      </c>
    </row>
    <row r="4316" spans="22:22">
      <c r="V4316" s="42" t="s">
        <v>469</v>
      </c>
    </row>
    <row r="4317" spans="22:22">
      <c r="V4317" s="42" t="s">
        <v>469</v>
      </c>
    </row>
    <row r="4318" spans="22:22">
      <c r="V4318" s="42" t="s">
        <v>469</v>
      </c>
    </row>
    <row r="4319" spans="22:22">
      <c r="V4319" s="42" t="s">
        <v>469</v>
      </c>
    </row>
    <row r="4320" spans="22:22">
      <c r="V4320" s="42" t="s">
        <v>469</v>
      </c>
    </row>
    <row r="4321" spans="22:22">
      <c r="V4321" s="42" t="s">
        <v>469</v>
      </c>
    </row>
    <row r="4322" spans="22:22">
      <c r="V4322" s="42" t="s">
        <v>469</v>
      </c>
    </row>
    <row r="4323" spans="22:22">
      <c r="V4323" s="42" t="s">
        <v>469</v>
      </c>
    </row>
    <row r="4324" spans="22:22">
      <c r="V4324" s="42" t="s">
        <v>469</v>
      </c>
    </row>
    <row r="4325" spans="22:22">
      <c r="V4325" s="42" t="s">
        <v>469</v>
      </c>
    </row>
    <row r="4326" spans="22:22">
      <c r="V4326" s="42" t="s">
        <v>469</v>
      </c>
    </row>
    <row r="4327" spans="22:22">
      <c r="V4327" s="42" t="s">
        <v>469</v>
      </c>
    </row>
    <row r="4328" spans="22:22">
      <c r="V4328" s="42" t="s">
        <v>469</v>
      </c>
    </row>
    <row r="4329" spans="22:22">
      <c r="V4329" s="42" t="s">
        <v>469</v>
      </c>
    </row>
    <row r="4330" spans="22:22">
      <c r="V4330" s="42" t="s">
        <v>469</v>
      </c>
    </row>
    <row r="4331" spans="22:22">
      <c r="V4331" s="42" t="s">
        <v>469</v>
      </c>
    </row>
    <row r="4332" spans="22:22">
      <c r="V4332" s="42" t="s">
        <v>469</v>
      </c>
    </row>
    <row r="4333" spans="22:22">
      <c r="V4333" s="42" t="s">
        <v>469</v>
      </c>
    </row>
    <row r="4334" spans="22:22">
      <c r="V4334" s="42" t="s">
        <v>469</v>
      </c>
    </row>
    <row r="4335" spans="22:22">
      <c r="V4335" s="42" t="s">
        <v>469</v>
      </c>
    </row>
    <row r="4336" spans="22:22">
      <c r="V4336" s="42" t="s">
        <v>469</v>
      </c>
    </row>
    <row r="4337" spans="22:22">
      <c r="V4337" s="42" t="s">
        <v>469</v>
      </c>
    </row>
    <row r="4338" spans="22:22">
      <c r="V4338" s="42" t="s">
        <v>469</v>
      </c>
    </row>
    <row r="4339" spans="22:22">
      <c r="V4339" s="42" t="s">
        <v>469</v>
      </c>
    </row>
    <row r="4340" spans="22:22">
      <c r="V4340" s="42" t="s">
        <v>469</v>
      </c>
    </row>
    <row r="4341" spans="22:22">
      <c r="V4341" s="42" t="s">
        <v>469</v>
      </c>
    </row>
    <row r="4342" spans="22:22">
      <c r="V4342" s="42" t="s">
        <v>469</v>
      </c>
    </row>
    <row r="4343" spans="22:22">
      <c r="V4343" s="42" t="s">
        <v>469</v>
      </c>
    </row>
    <row r="4344" spans="22:22">
      <c r="V4344" s="42" t="s">
        <v>469</v>
      </c>
    </row>
    <row r="4345" spans="22:22">
      <c r="V4345" s="42" t="s">
        <v>469</v>
      </c>
    </row>
    <row r="4346" spans="22:22">
      <c r="V4346" s="42" t="s">
        <v>469</v>
      </c>
    </row>
    <row r="4347" spans="22:22">
      <c r="V4347" s="42" t="s">
        <v>469</v>
      </c>
    </row>
    <row r="4348" spans="22:22">
      <c r="V4348" s="42" t="s">
        <v>469</v>
      </c>
    </row>
    <row r="4349" spans="22:22">
      <c r="V4349" s="42" t="s">
        <v>469</v>
      </c>
    </row>
    <row r="4350" spans="22:22">
      <c r="V4350" s="42" t="s">
        <v>469</v>
      </c>
    </row>
    <row r="4351" spans="22:22">
      <c r="V4351" s="42" t="s">
        <v>469</v>
      </c>
    </row>
    <row r="4352" spans="22:22">
      <c r="V4352" s="42" t="s">
        <v>469</v>
      </c>
    </row>
    <row r="4353" spans="22:22">
      <c r="V4353" s="42" t="s">
        <v>469</v>
      </c>
    </row>
    <row r="4354" spans="22:22">
      <c r="V4354" s="42" t="s">
        <v>469</v>
      </c>
    </row>
    <row r="4355" spans="22:22">
      <c r="V4355" s="42" t="s">
        <v>469</v>
      </c>
    </row>
    <row r="4356" spans="22:22">
      <c r="V4356" s="42" t="s">
        <v>469</v>
      </c>
    </row>
    <row r="4357" spans="22:22">
      <c r="V4357" s="42" t="s">
        <v>469</v>
      </c>
    </row>
    <row r="4358" spans="22:22">
      <c r="V4358" s="42" t="s">
        <v>469</v>
      </c>
    </row>
    <row r="4359" spans="22:22">
      <c r="V4359" s="42" t="s">
        <v>469</v>
      </c>
    </row>
    <row r="4360" spans="22:22">
      <c r="V4360" s="42" t="s">
        <v>469</v>
      </c>
    </row>
    <row r="4361" spans="22:22">
      <c r="V4361" s="42" t="s">
        <v>469</v>
      </c>
    </row>
    <row r="4362" spans="22:22">
      <c r="V4362" s="42" t="s">
        <v>469</v>
      </c>
    </row>
    <row r="4363" spans="22:22">
      <c r="V4363" s="42" t="s">
        <v>469</v>
      </c>
    </row>
    <row r="4364" spans="22:22">
      <c r="V4364" s="42" t="s">
        <v>469</v>
      </c>
    </row>
    <row r="4365" spans="22:22">
      <c r="V4365" s="42" t="s">
        <v>469</v>
      </c>
    </row>
    <row r="4366" spans="22:22">
      <c r="V4366" s="42" t="s">
        <v>469</v>
      </c>
    </row>
    <row r="4367" spans="22:22">
      <c r="V4367" s="42" t="s">
        <v>469</v>
      </c>
    </row>
    <row r="4368" spans="22:22">
      <c r="V4368" s="42" t="s">
        <v>469</v>
      </c>
    </row>
    <row r="4369" spans="22:22">
      <c r="V4369" s="42" t="s">
        <v>469</v>
      </c>
    </row>
    <row r="4370" spans="22:22">
      <c r="V4370" s="42" t="s">
        <v>469</v>
      </c>
    </row>
    <row r="4371" spans="22:22">
      <c r="V4371" s="42" t="s">
        <v>469</v>
      </c>
    </row>
    <row r="4372" spans="22:22">
      <c r="V4372" s="42" t="s">
        <v>469</v>
      </c>
    </row>
    <row r="4373" spans="22:22">
      <c r="V4373" s="42" t="s">
        <v>469</v>
      </c>
    </row>
    <row r="4374" spans="22:22">
      <c r="V4374" s="42" t="s">
        <v>469</v>
      </c>
    </row>
    <row r="4375" spans="22:22">
      <c r="V4375" s="42" t="s">
        <v>469</v>
      </c>
    </row>
    <row r="4376" spans="22:22">
      <c r="V4376" s="42" t="s">
        <v>469</v>
      </c>
    </row>
    <row r="4377" spans="22:22">
      <c r="V4377" s="42" t="s">
        <v>469</v>
      </c>
    </row>
    <row r="4378" spans="22:22">
      <c r="V4378" s="42" t="s">
        <v>469</v>
      </c>
    </row>
    <row r="4379" spans="22:22">
      <c r="V4379" s="42" t="s">
        <v>469</v>
      </c>
    </row>
    <row r="4380" spans="22:22">
      <c r="V4380" s="42" t="s">
        <v>469</v>
      </c>
    </row>
    <row r="4381" spans="22:22">
      <c r="V4381" s="42" t="s">
        <v>469</v>
      </c>
    </row>
    <row r="4382" spans="22:22">
      <c r="V4382" s="42" t="s">
        <v>469</v>
      </c>
    </row>
    <row r="4383" spans="22:22">
      <c r="V4383" s="42" t="s">
        <v>469</v>
      </c>
    </row>
    <row r="4384" spans="22:22">
      <c r="V4384" s="42" t="s">
        <v>469</v>
      </c>
    </row>
    <row r="4385" spans="22:22">
      <c r="V4385" s="42" t="s">
        <v>469</v>
      </c>
    </row>
    <row r="4386" spans="22:22">
      <c r="V4386" s="42" t="s">
        <v>469</v>
      </c>
    </row>
    <row r="4387" spans="22:22">
      <c r="V4387" s="42" t="s">
        <v>469</v>
      </c>
    </row>
    <row r="4388" spans="22:22">
      <c r="V4388" s="42" t="s">
        <v>469</v>
      </c>
    </row>
    <row r="4389" spans="22:22">
      <c r="V4389" s="42" t="s">
        <v>469</v>
      </c>
    </row>
    <row r="4390" spans="22:22">
      <c r="V4390" s="42" t="s">
        <v>469</v>
      </c>
    </row>
    <row r="4391" spans="22:22">
      <c r="V4391" s="42" t="s">
        <v>469</v>
      </c>
    </row>
    <row r="4392" spans="22:22">
      <c r="V4392" s="42" t="s">
        <v>469</v>
      </c>
    </row>
    <row r="4393" spans="22:22">
      <c r="V4393" s="42" t="s">
        <v>469</v>
      </c>
    </row>
    <row r="4394" spans="22:22">
      <c r="V4394" s="42" t="s">
        <v>469</v>
      </c>
    </row>
    <row r="4395" spans="22:22">
      <c r="V4395" s="42" t="s">
        <v>469</v>
      </c>
    </row>
    <row r="4396" spans="22:22">
      <c r="V4396" s="42" t="s">
        <v>469</v>
      </c>
    </row>
    <row r="4397" spans="22:22">
      <c r="V4397" s="42" t="s">
        <v>469</v>
      </c>
    </row>
    <row r="4398" spans="22:22">
      <c r="V4398" s="42" t="s">
        <v>469</v>
      </c>
    </row>
    <row r="4399" spans="22:22">
      <c r="V4399" s="42" t="s">
        <v>469</v>
      </c>
    </row>
    <row r="4400" spans="22:22">
      <c r="V4400" s="42" t="s">
        <v>469</v>
      </c>
    </row>
    <row r="4401" spans="22:22">
      <c r="V4401" s="42" t="s">
        <v>469</v>
      </c>
    </row>
    <row r="4402" spans="22:22">
      <c r="V4402" s="42" t="s">
        <v>469</v>
      </c>
    </row>
    <row r="4403" spans="22:22">
      <c r="V4403" s="42" t="s">
        <v>469</v>
      </c>
    </row>
    <row r="4404" spans="22:22">
      <c r="V4404" s="42" t="s">
        <v>469</v>
      </c>
    </row>
    <row r="4405" spans="22:22">
      <c r="V4405" s="42" t="s">
        <v>469</v>
      </c>
    </row>
    <row r="4406" spans="22:22">
      <c r="V4406" s="42" t="s">
        <v>469</v>
      </c>
    </row>
    <row r="4407" spans="22:22">
      <c r="V4407" s="42" t="s">
        <v>469</v>
      </c>
    </row>
    <row r="4408" spans="22:22">
      <c r="V4408" s="42" t="s">
        <v>469</v>
      </c>
    </row>
    <row r="4409" spans="22:22">
      <c r="V4409" s="42" t="s">
        <v>469</v>
      </c>
    </row>
    <row r="4410" spans="22:22">
      <c r="V4410" s="42" t="s">
        <v>469</v>
      </c>
    </row>
    <row r="4411" spans="22:22">
      <c r="V4411" s="42" t="s">
        <v>469</v>
      </c>
    </row>
    <row r="4412" spans="22:22">
      <c r="V4412" s="42" t="s">
        <v>469</v>
      </c>
    </row>
    <row r="4413" spans="22:22">
      <c r="V4413" s="42" t="s">
        <v>469</v>
      </c>
    </row>
    <row r="4414" spans="22:22">
      <c r="V4414" s="42" t="s">
        <v>469</v>
      </c>
    </row>
    <row r="4415" spans="22:22">
      <c r="V4415" s="42" t="s">
        <v>469</v>
      </c>
    </row>
    <row r="4416" spans="22:22">
      <c r="V4416" s="42" t="s">
        <v>469</v>
      </c>
    </row>
    <row r="4417" spans="22:22">
      <c r="V4417" s="42" t="s">
        <v>469</v>
      </c>
    </row>
    <row r="4418" spans="22:22">
      <c r="V4418" s="42" t="s">
        <v>469</v>
      </c>
    </row>
    <row r="4419" spans="22:22">
      <c r="V4419" s="42" t="s">
        <v>469</v>
      </c>
    </row>
    <row r="4420" spans="22:22">
      <c r="V4420" s="42" t="s">
        <v>469</v>
      </c>
    </row>
    <row r="4421" spans="22:22">
      <c r="V4421" s="42" t="s">
        <v>469</v>
      </c>
    </row>
    <row r="4422" spans="22:22">
      <c r="V4422" s="42" t="s">
        <v>469</v>
      </c>
    </row>
    <row r="4423" spans="22:22">
      <c r="V4423" s="42" t="s">
        <v>469</v>
      </c>
    </row>
    <row r="4424" spans="22:22">
      <c r="V4424" s="42" t="s">
        <v>469</v>
      </c>
    </row>
    <row r="4425" spans="22:22">
      <c r="V4425" s="42" t="s">
        <v>469</v>
      </c>
    </row>
    <row r="4426" spans="22:22">
      <c r="V4426" s="42" t="s">
        <v>469</v>
      </c>
    </row>
    <row r="4427" spans="22:22">
      <c r="V4427" s="42" t="s">
        <v>469</v>
      </c>
    </row>
    <row r="4428" spans="22:22">
      <c r="V4428" s="42" t="s">
        <v>469</v>
      </c>
    </row>
    <row r="4429" spans="22:22">
      <c r="V4429" s="42" t="s">
        <v>469</v>
      </c>
    </row>
    <row r="4430" spans="22:22">
      <c r="V4430" s="42" t="s">
        <v>469</v>
      </c>
    </row>
    <row r="4431" spans="22:22">
      <c r="V4431" s="42" t="s">
        <v>469</v>
      </c>
    </row>
    <row r="4432" spans="22:22">
      <c r="V4432" s="42" t="s">
        <v>469</v>
      </c>
    </row>
    <row r="4433" spans="22:22">
      <c r="V4433" s="42" t="s">
        <v>469</v>
      </c>
    </row>
    <row r="4434" spans="22:22">
      <c r="V4434" s="42" t="s">
        <v>469</v>
      </c>
    </row>
    <row r="4435" spans="22:22">
      <c r="V4435" s="42" t="s">
        <v>469</v>
      </c>
    </row>
    <row r="4436" spans="22:22">
      <c r="V4436" s="42" t="s">
        <v>469</v>
      </c>
    </row>
    <row r="4437" spans="22:22">
      <c r="V4437" s="42" t="s">
        <v>469</v>
      </c>
    </row>
    <row r="4438" spans="22:22">
      <c r="V4438" s="42" t="s">
        <v>469</v>
      </c>
    </row>
    <row r="4439" spans="22:22">
      <c r="V4439" s="42" t="s">
        <v>469</v>
      </c>
    </row>
    <row r="4440" spans="22:22">
      <c r="V4440" s="42" t="s">
        <v>469</v>
      </c>
    </row>
    <row r="4441" spans="22:22">
      <c r="V4441" s="42" t="s">
        <v>469</v>
      </c>
    </row>
    <row r="4442" spans="22:22">
      <c r="V4442" s="42" t="s">
        <v>469</v>
      </c>
    </row>
    <row r="4443" spans="22:22">
      <c r="V4443" s="42" t="s">
        <v>469</v>
      </c>
    </row>
    <row r="4444" spans="22:22">
      <c r="V4444" s="42" t="s">
        <v>469</v>
      </c>
    </row>
    <row r="4445" spans="22:22">
      <c r="V4445" s="42" t="s">
        <v>469</v>
      </c>
    </row>
    <row r="4446" spans="22:22">
      <c r="V4446" s="42" t="s">
        <v>469</v>
      </c>
    </row>
    <row r="4447" spans="22:22">
      <c r="V4447" s="42" t="s">
        <v>469</v>
      </c>
    </row>
    <row r="4448" spans="22:22">
      <c r="V4448" s="42" t="s">
        <v>469</v>
      </c>
    </row>
    <row r="4449" spans="22:22">
      <c r="V4449" s="42" t="s">
        <v>469</v>
      </c>
    </row>
    <row r="4450" spans="22:22">
      <c r="V4450" s="42" t="s">
        <v>469</v>
      </c>
    </row>
    <row r="4451" spans="22:22">
      <c r="V4451" s="42" t="s">
        <v>469</v>
      </c>
    </row>
    <row r="4452" spans="22:22">
      <c r="V4452" s="42" t="s">
        <v>469</v>
      </c>
    </row>
    <row r="4453" spans="22:22">
      <c r="V4453" s="42" t="s">
        <v>469</v>
      </c>
    </row>
    <row r="4454" spans="22:22">
      <c r="V4454" s="42" t="s">
        <v>469</v>
      </c>
    </row>
    <row r="4455" spans="22:22">
      <c r="V4455" s="42" t="s">
        <v>469</v>
      </c>
    </row>
    <row r="4456" spans="22:22">
      <c r="V4456" s="42" t="s">
        <v>469</v>
      </c>
    </row>
    <row r="4457" spans="22:22">
      <c r="V4457" s="42" t="s">
        <v>469</v>
      </c>
    </row>
    <row r="4458" spans="22:22">
      <c r="V4458" s="42" t="s">
        <v>469</v>
      </c>
    </row>
    <row r="4459" spans="22:22">
      <c r="V4459" s="42" t="s">
        <v>469</v>
      </c>
    </row>
    <row r="4460" spans="22:22">
      <c r="V4460" s="42" t="s">
        <v>469</v>
      </c>
    </row>
    <row r="4461" spans="22:22">
      <c r="V4461" s="42" t="s">
        <v>469</v>
      </c>
    </row>
    <row r="4462" spans="22:22">
      <c r="V4462" s="42" t="s">
        <v>469</v>
      </c>
    </row>
    <row r="4463" spans="22:22">
      <c r="V4463" s="42" t="s">
        <v>469</v>
      </c>
    </row>
    <row r="4464" spans="22:22">
      <c r="V4464" s="42" t="s">
        <v>469</v>
      </c>
    </row>
    <row r="4465" spans="22:22">
      <c r="V4465" s="42" t="s">
        <v>469</v>
      </c>
    </row>
    <row r="4466" spans="22:22">
      <c r="V4466" s="42" t="s">
        <v>469</v>
      </c>
    </row>
    <row r="4467" spans="22:22">
      <c r="V4467" s="42" t="s">
        <v>469</v>
      </c>
    </row>
    <row r="4468" spans="22:22">
      <c r="V4468" s="42" t="s">
        <v>469</v>
      </c>
    </row>
    <row r="4469" spans="22:22">
      <c r="V4469" s="42" t="s">
        <v>469</v>
      </c>
    </row>
    <row r="4470" spans="22:22">
      <c r="V4470" s="42" t="s">
        <v>469</v>
      </c>
    </row>
    <row r="4471" spans="22:22">
      <c r="V4471" s="42" t="s">
        <v>469</v>
      </c>
    </row>
    <row r="4472" spans="22:22">
      <c r="V4472" s="42" t="s">
        <v>469</v>
      </c>
    </row>
    <row r="4473" spans="22:22">
      <c r="V4473" s="42" t="s">
        <v>469</v>
      </c>
    </row>
    <row r="4474" spans="22:22">
      <c r="V4474" s="42" t="s">
        <v>469</v>
      </c>
    </row>
    <row r="4475" spans="22:22">
      <c r="V4475" s="42" t="s">
        <v>469</v>
      </c>
    </row>
    <row r="4476" spans="22:22">
      <c r="V4476" s="42" t="s">
        <v>469</v>
      </c>
    </row>
    <row r="4477" spans="22:22">
      <c r="V4477" s="42" t="s">
        <v>469</v>
      </c>
    </row>
    <row r="4478" spans="22:22">
      <c r="V4478" s="42" t="s">
        <v>469</v>
      </c>
    </row>
    <row r="4479" spans="22:22">
      <c r="V4479" s="42" t="s">
        <v>469</v>
      </c>
    </row>
    <row r="4480" spans="22:22">
      <c r="V4480" s="42" t="s">
        <v>469</v>
      </c>
    </row>
    <row r="4481" spans="22:22">
      <c r="V4481" s="42" t="s">
        <v>469</v>
      </c>
    </row>
    <row r="4482" spans="22:22">
      <c r="V4482" s="42" t="s">
        <v>469</v>
      </c>
    </row>
    <row r="4483" spans="22:22">
      <c r="V4483" s="42" t="s">
        <v>469</v>
      </c>
    </row>
    <row r="4484" spans="22:22">
      <c r="V4484" s="42" t="s">
        <v>469</v>
      </c>
    </row>
    <row r="4485" spans="22:22">
      <c r="V4485" s="42" t="s">
        <v>469</v>
      </c>
    </row>
    <row r="4486" spans="22:22">
      <c r="V4486" s="42" t="s">
        <v>469</v>
      </c>
    </row>
    <row r="4487" spans="22:22">
      <c r="V4487" s="42" t="s">
        <v>469</v>
      </c>
    </row>
    <row r="4488" spans="22:22">
      <c r="V4488" s="42" t="s">
        <v>469</v>
      </c>
    </row>
    <row r="4489" spans="22:22">
      <c r="V4489" s="42" t="s">
        <v>469</v>
      </c>
    </row>
    <row r="4490" spans="22:22">
      <c r="V4490" s="42" t="s">
        <v>469</v>
      </c>
    </row>
    <row r="4491" spans="22:22">
      <c r="V4491" s="42" t="s">
        <v>469</v>
      </c>
    </row>
    <row r="4492" spans="22:22">
      <c r="V4492" s="42" t="s">
        <v>469</v>
      </c>
    </row>
    <row r="4493" spans="22:22">
      <c r="V4493" s="42" t="s">
        <v>469</v>
      </c>
    </row>
    <row r="4494" spans="22:22">
      <c r="V4494" s="42" t="s">
        <v>469</v>
      </c>
    </row>
    <row r="4495" spans="22:22">
      <c r="V4495" s="42" t="s">
        <v>469</v>
      </c>
    </row>
    <row r="4496" spans="22:22">
      <c r="V4496" s="42" t="s">
        <v>469</v>
      </c>
    </row>
    <row r="4497" spans="22:22">
      <c r="V4497" s="42" t="s">
        <v>469</v>
      </c>
    </row>
    <row r="4498" spans="22:22">
      <c r="V4498" s="42" t="s">
        <v>469</v>
      </c>
    </row>
    <row r="4499" spans="22:22">
      <c r="V4499" s="42" t="s">
        <v>469</v>
      </c>
    </row>
    <row r="4500" spans="22:22">
      <c r="V4500" s="42" t="s">
        <v>469</v>
      </c>
    </row>
    <row r="4501" spans="22:22">
      <c r="V4501" s="42" t="s">
        <v>469</v>
      </c>
    </row>
    <row r="4502" spans="22:22">
      <c r="V4502" s="42" t="s">
        <v>469</v>
      </c>
    </row>
    <row r="4503" spans="22:22">
      <c r="V4503" s="42" t="s">
        <v>469</v>
      </c>
    </row>
    <row r="4504" spans="22:22">
      <c r="V4504" s="42" t="s">
        <v>469</v>
      </c>
    </row>
    <row r="4505" spans="22:22">
      <c r="V4505" s="42" t="s">
        <v>469</v>
      </c>
    </row>
    <row r="4506" spans="22:22">
      <c r="V4506" s="42" t="s">
        <v>469</v>
      </c>
    </row>
    <row r="4507" spans="22:22">
      <c r="V4507" s="42" t="s">
        <v>469</v>
      </c>
    </row>
    <row r="4508" spans="22:22">
      <c r="V4508" s="42" t="s">
        <v>469</v>
      </c>
    </row>
    <row r="4509" spans="22:22">
      <c r="V4509" s="42" t="s">
        <v>469</v>
      </c>
    </row>
    <row r="4510" spans="22:22">
      <c r="V4510" s="42" t="s">
        <v>469</v>
      </c>
    </row>
    <row r="4511" spans="22:22">
      <c r="V4511" s="42" t="s">
        <v>469</v>
      </c>
    </row>
    <row r="4512" spans="22:22">
      <c r="V4512" s="42" t="s">
        <v>469</v>
      </c>
    </row>
    <row r="4513" spans="22:22">
      <c r="V4513" s="42" t="s">
        <v>469</v>
      </c>
    </row>
    <row r="4514" spans="22:22">
      <c r="V4514" s="42" t="s">
        <v>469</v>
      </c>
    </row>
    <row r="4515" spans="22:22">
      <c r="V4515" s="42" t="s">
        <v>469</v>
      </c>
    </row>
    <row r="4516" spans="22:22">
      <c r="V4516" s="42" t="s">
        <v>469</v>
      </c>
    </row>
    <row r="4517" spans="22:22">
      <c r="V4517" s="42" t="s">
        <v>469</v>
      </c>
    </row>
    <row r="4518" spans="22:22">
      <c r="V4518" s="42" t="s">
        <v>469</v>
      </c>
    </row>
    <row r="4519" spans="22:22">
      <c r="V4519" s="42" t="s">
        <v>469</v>
      </c>
    </row>
    <row r="4520" spans="22:22">
      <c r="V4520" s="42" t="s">
        <v>469</v>
      </c>
    </row>
    <row r="4521" spans="22:22">
      <c r="V4521" s="42" t="s">
        <v>469</v>
      </c>
    </row>
    <row r="4522" spans="22:22">
      <c r="V4522" s="42" t="s">
        <v>469</v>
      </c>
    </row>
    <row r="4523" spans="22:22">
      <c r="V4523" s="42" t="s">
        <v>469</v>
      </c>
    </row>
    <row r="4524" spans="22:22">
      <c r="V4524" s="42" t="s">
        <v>469</v>
      </c>
    </row>
    <row r="4525" spans="22:22">
      <c r="V4525" s="42" t="s">
        <v>469</v>
      </c>
    </row>
    <row r="4526" spans="22:22">
      <c r="V4526" s="42" t="s">
        <v>469</v>
      </c>
    </row>
    <row r="4527" spans="22:22">
      <c r="V4527" s="42" t="s">
        <v>469</v>
      </c>
    </row>
    <row r="4528" spans="22:22">
      <c r="V4528" s="42" t="s">
        <v>469</v>
      </c>
    </row>
    <row r="4529" spans="22:22">
      <c r="V4529" s="42" t="s">
        <v>469</v>
      </c>
    </row>
    <row r="4530" spans="22:22">
      <c r="V4530" s="42" t="s">
        <v>469</v>
      </c>
    </row>
    <row r="4531" spans="22:22">
      <c r="V4531" s="42" t="s">
        <v>469</v>
      </c>
    </row>
    <row r="4532" spans="22:22">
      <c r="V4532" s="42" t="s">
        <v>469</v>
      </c>
    </row>
    <row r="4533" spans="22:22">
      <c r="V4533" s="42" t="s">
        <v>469</v>
      </c>
    </row>
    <row r="4534" spans="22:22">
      <c r="V4534" s="42" t="s">
        <v>469</v>
      </c>
    </row>
    <row r="4535" spans="22:22">
      <c r="V4535" s="42" t="s">
        <v>469</v>
      </c>
    </row>
    <row r="4536" spans="22:22">
      <c r="V4536" s="42" t="s">
        <v>469</v>
      </c>
    </row>
    <row r="4537" spans="22:22">
      <c r="V4537" s="42" t="s">
        <v>469</v>
      </c>
    </row>
    <row r="4538" spans="22:22">
      <c r="V4538" s="42" t="s">
        <v>469</v>
      </c>
    </row>
    <row r="4539" spans="22:22">
      <c r="V4539" s="42" t="s">
        <v>469</v>
      </c>
    </row>
    <row r="4540" spans="22:22">
      <c r="V4540" s="42" t="s">
        <v>469</v>
      </c>
    </row>
    <row r="4541" spans="22:22">
      <c r="V4541" s="42" t="s">
        <v>469</v>
      </c>
    </row>
    <row r="4542" spans="22:22">
      <c r="V4542" s="42" t="s">
        <v>469</v>
      </c>
    </row>
    <row r="4543" spans="22:22">
      <c r="V4543" s="42" t="s">
        <v>469</v>
      </c>
    </row>
    <row r="4544" spans="22:22">
      <c r="V4544" s="42" t="s">
        <v>469</v>
      </c>
    </row>
    <row r="4545" spans="22:22">
      <c r="V4545" s="42" t="s">
        <v>469</v>
      </c>
    </row>
    <row r="4546" spans="22:22">
      <c r="V4546" s="42" t="s">
        <v>469</v>
      </c>
    </row>
    <row r="4547" spans="22:22">
      <c r="V4547" s="42" t="s">
        <v>469</v>
      </c>
    </row>
    <row r="4548" spans="22:22">
      <c r="V4548" s="42" t="s">
        <v>469</v>
      </c>
    </row>
    <row r="4549" spans="22:22">
      <c r="V4549" s="42" t="s">
        <v>469</v>
      </c>
    </row>
    <row r="4550" spans="22:22">
      <c r="V4550" s="42" t="s">
        <v>469</v>
      </c>
    </row>
    <row r="4551" spans="22:22">
      <c r="V4551" s="42" t="s">
        <v>469</v>
      </c>
    </row>
    <row r="4552" spans="22:22">
      <c r="V4552" s="42" t="s">
        <v>469</v>
      </c>
    </row>
    <row r="4553" spans="22:22">
      <c r="V4553" s="42" t="s">
        <v>469</v>
      </c>
    </row>
    <row r="4554" spans="22:22">
      <c r="V4554" s="42" t="s">
        <v>469</v>
      </c>
    </row>
    <row r="4555" spans="22:22">
      <c r="V4555" s="42" t="s">
        <v>469</v>
      </c>
    </row>
    <row r="4556" spans="22:22">
      <c r="V4556" s="42" t="s">
        <v>469</v>
      </c>
    </row>
    <row r="4557" spans="22:22">
      <c r="V4557" s="42" t="s">
        <v>469</v>
      </c>
    </row>
    <row r="4558" spans="22:22">
      <c r="V4558" s="42" t="s">
        <v>469</v>
      </c>
    </row>
    <row r="4559" spans="22:22">
      <c r="V4559" s="42" t="s">
        <v>469</v>
      </c>
    </row>
    <row r="4560" spans="22:22">
      <c r="V4560" s="42" t="s">
        <v>469</v>
      </c>
    </row>
    <row r="4561" spans="22:22">
      <c r="V4561" s="42" t="s">
        <v>469</v>
      </c>
    </row>
    <row r="4562" spans="22:22">
      <c r="V4562" s="42" t="s">
        <v>469</v>
      </c>
    </row>
    <row r="4563" spans="22:22">
      <c r="V4563" s="42" t="s">
        <v>469</v>
      </c>
    </row>
    <row r="4564" spans="22:22">
      <c r="V4564" s="42" t="s">
        <v>469</v>
      </c>
    </row>
    <row r="4565" spans="22:22">
      <c r="V4565" s="42" t="s">
        <v>469</v>
      </c>
    </row>
    <row r="4566" spans="22:22">
      <c r="V4566" s="42" t="s">
        <v>469</v>
      </c>
    </row>
    <row r="4567" spans="22:22">
      <c r="V4567" s="42" t="s">
        <v>469</v>
      </c>
    </row>
    <row r="4568" spans="22:22">
      <c r="V4568" s="42" t="s">
        <v>469</v>
      </c>
    </row>
    <row r="4569" spans="22:22">
      <c r="V4569" s="42" t="s">
        <v>469</v>
      </c>
    </row>
    <row r="4570" spans="22:22">
      <c r="V4570" s="42" t="s">
        <v>469</v>
      </c>
    </row>
    <row r="4571" spans="22:22">
      <c r="V4571" s="42" t="s">
        <v>469</v>
      </c>
    </row>
    <row r="4572" spans="22:22">
      <c r="V4572" s="42" t="s">
        <v>469</v>
      </c>
    </row>
    <row r="4573" spans="22:22">
      <c r="V4573" s="42" t="s">
        <v>469</v>
      </c>
    </row>
    <row r="4574" spans="22:22">
      <c r="V4574" s="42" t="s">
        <v>469</v>
      </c>
    </row>
    <row r="4575" spans="22:22">
      <c r="V4575" s="42" t="s">
        <v>469</v>
      </c>
    </row>
    <row r="4576" spans="22:22">
      <c r="V4576" s="42" t="s">
        <v>469</v>
      </c>
    </row>
    <row r="4577" spans="22:22">
      <c r="V4577" s="42" t="s">
        <v>469</v>
      </c>
    </row>
    <row r="4578" spans="22:22">
      <c r="V4578" s="42" t="s">
        <v>469</v>
      </c>
    </row>
    <row r="4579" spans="22:22">
      <c r="V4579" s="42" t="s">
        <v>469</v>
      </c>
    </row>
    <row r="4580" spans="22:22">
      <c r="V4580" s="42" t="s">
        <v>469</v>
      </c>
    </row>
    <row r="4581" spans="22:22">
      <c r="V4581" s="42" t="s">
        <v>469</v>
      </c>
    </row>
    <row r="4582" spans="22:22">
      <c r="V4582" s="42" t="s">
        <v>469</v>
      </c>
    </row>
    <row r="4583" spans="22:22">
      <c r="V4583" s="42" t="s">
        <v>469</v>
      </c>
    </row>
    <row r="4584" spans="22:22">
      <c r="V4584" s="42" t="s">
        <v>469</v>
      </c>
    </row>
    <row r="4585" spans="22:22">
      <c r="V4585" s="42" t="s">
        <v>469</v>
      </c>
    </row>
    <row r="4586" spans="22:22">
      <c r="V4586" s="42" t="s">
        <v>469</v>
      </c>
    </row>
    <row r="4587" spans="22:22">
      <c r="V4587" s="42" t="s">
        <v>469</v>
      </c>
    </row>
    <row r="4588" spans="22:22">
      <c r="V4588" s="42" t="s">
        <v>469</v>
      </c>
    </row>
    <row r="4589" spans="22:22">
      <c r="V4589" s="42" t="s">
        <v>469</v>
      </c>
    </row>
    <row r="4590" spans="22:22">
      <c r="V4590" s="42" t="s">
        <v>469</v>
      </c>
    </row>
    <row r="4591" spans="22:22">
      <c r="V4591" s="42" t="s">
        <v>469</v>
      </c>
    </row>
    <row r="4592" spans="22:22">
      <c r="V4592" s="42" t="s">
        <v>469</v>
      </c>
    </row>
    <row r="4593" spans="22:22">
      <c r="V4593" s="42" t="s">
        <v>469</v>
      </c>
    </row>
    <row r="4594" spans="22:22">
      <c r="V4594" s="42" t="s">
        <v>469</v>
      </c>
    </row>
    <row r="4595" spans="22:22">
      <c r="V4595" s="42" t="s">
        <v>469</v>
      </c>
    </row>
    <row r="4596" spans="22:22">
      <c r="V4596" s="42" t="s">
        <v>469</v>
      </c>
    </row>
    <row r="4597" spans="22:22">
      <c r="V4597" s="42" t="s">
        <v>469</v>
      </c>
    </row>
    <row r="4598" spans="22:22">
      <c r="V4598" s="42" t="s">
        <v>469</v>
      </c>
    </row>
    <row r="4599" spans="22:22">
      <c r="V4599" s="42" t="s">
        <v>469</v>
      </c>
    </row>
    <row r="4600" spans="22:22">
      <c r="V4600" s="42" t="s">
        <v>469</v>
      </c>
    </row>
    <row r="4601" spans="22:22">
      <c r="V4601" s="42" t="s">
        <v>469</v>
      </c>
    </row>
    <row r="4602" spans="22:22">
      <c r="V4602" s="42" t="s">
        <v>469</v>
      </c>
    </row>
    <row r="4603" spans="22:22">
      <c r="V4603" s="42" t="s">
        <v>469</v>
      </c>
    </row>
    <row r="4604" spans="22:22">
      <c r="V4604" s="42" t="s">
        <v>469</v>
      </c>
    </row>
    <row r="4605" spans="22:22">
      <c r="V4605" s="42" t="s">
        <v>469</v>
      </c>
    </row>
    <row r="4606" spans="22:22">
      <c r="V4606" s="42" t="s">
        <v>469</v>
      </c>
    </row>
    <row r="4607" spans="22:22">
      <c r="V4607" s="42" t="s">
        <v>469</v>
      </c>
    </row>
    <row r="4608" spans="22:22">
      <c r="V4608" s="42" t="s">
        <v>469</v>
      </c>
    </row>
    <row r="4609" spans="22:22">
      <c r="V4609" s="42" t="s">
        <v>469</v>
      </c>
    </row>
    <row r="4610" spans="22:22">
      <c r="V4610" s="42" t="s">
        <v>469</v>
      </c>
    </row>
    <row r="4611" spans="22:22">
      <c r="V4611" s="42" t="s">
        <v>469</v>
      </c>
    </row>
    <row r="4612" spans="22:22">
      <c r="V4612" s="42" t="s">
        <v>469</v>
      </c>
    </row>
    <row r="4613" spans="22:22">
      <c r="V4613" s="42" t="s">
        <v>469</v>
      </c>
    </row>
    <row r="4614" spans="22:22">
      <c r="V4614" s="42" t="s">
        <v>469</v>
      </c>
    </row>
    <row r="4615" spans="22:22">
      <c r="V4615" s="42" t="s">
        <v>469</v>
      </c>
    </row>
    <row r="4616" spans="22:22">
      <c r="V4616" s="42" t="s">
        <v>469</v>
      </c>
    </row>
    <row r="4617" spans="22:22">
      <c r="V4617" s="42" t="s">
        <v>469</v>
      </c>
    </row>
    <row r="4618" spans="22:22">
      <c r="V4618" s="42" t="s">
        <v>469</v>
      </c>
    </row>
    <row r="4619" spans="22:22">
      <c r="V4619" s="42" t="s">
        <v>469</v>
      </c>
    </row>
    <row r="4620" spans="22:22">
      <c r="V4620" s="42" t="s">
        <v>469</v>
      </c>
    </row>
    <row r="4621" spans="22:22">
      <c r="V4621" s="42" t="s">
        <v>469</v>
      </c>
    </row>
    <row r="4622" spans="22:22">
      <c r="V4622" s="42" t="s">
        <v>469</v>
      </c>
    </row>
    <row r="4623" spans="22:22">
      <c r="V4623" s="42" t="s">
        <v>469</v>
      </c>
    </row>
    <row r="4624" spans="22:22">
      <c r="V4624" s="42" t="s">
        <v>469</v>
      </c>
    </row>
    <row r="4625" spans="22:22">
      <c r="V4625" s="42" t="s">
        <v>469</v>
      </c>
    </row>
    <row r="4626" spans="22:22">
      <c r="V4626" s="42" t="s">
        <v>469</v>
      </c>
    </row>
    <row r="4627" spans="22:22">
      <c r="V4627" s="42" t="s">
        <v>469</v>
      </c>
    </row>
    <row r="4628" spans="22:22">
      <c r="V4628" s="42" t="s">
        <v>469</v>
      </c>
    </row>
    <row r="4629" spans="22:22">
      <c r="V4629" s="42" t="s">
        <v>469</v>
      </c>
    </row>
    <row r="4630" spans="22:22">
      <c r="V4630" s="42" t="s">
        <v>469</v>
      </c>
    </row>
    <row r="4631" spans="22:22">
      <c r="V4631" s="42" t="s">
        <v>469</v>
      </c>
    </row>
    <row r="4632" spans="22:22">
      <c r="V4632" s="42" t="s">
        <v>469</v>
      </c>
    </row>
    <row r="4633" spans="22:22">
      <c r="V4633" s="42" t="s">
        <v>469</v>
      </c>
    </row>
    <row r="4634" spans="22:22">
      <c r="V4634" s="42" t="s">
        <v>469</v>
      </c>
    </row>
    <row r="4635" spans="22:22">
      <c r="V4635" s="42" t="s">
        <v>469</v>
      </c>
    </row>
    <row r="4636" spans="22:22">
      <c r="V4636" s="42" t="s">
        <v>469</v>
      </c>
    </row>
    <row r="4637" spans="22:22">
      <c r="V4637" s="42" t="s">
        <v>469</v>
      </c>
    </row>
    <row r="4638" spans="22:22">
      <c r="V4638" s="42" t="s">
        <v>469</v>
      </c>
    </row>
    <row r="4639" spans="22:22">
      <c r="V4639" s="42" t="s">
        <v>469</v>
      </c>
    </row>
    <row r="4640" spans="22:22">
      <c r="V4640" s="42" t="s">
        <v>469</v>
      </c>
    </row>
    <row r="4641" spans="22:22">
      <c r="V4641" s="42" t="s">
        <v>469</v>
      </c>
    </row>
    <row r="4642" spans="22:22">
      <c r="V4642" s="42" t="s">
        <v>469</v>
      </c>
    </row>
    <row r="4643" spans="22:22">
      <c r="V4643" s="42" t="s">
        <v>469</v>
      </c>
    </row>
    <row r="4644" spans="22:22">
      <c r="V4644" s="42" t="s">
        <v>469</v>
      </c>
    </row>
    <row r="4645" spans="22:22">
      <c r="V4645" s="42" t="s">
        <v>469</v>
      </c>
    </row>
    <row r="4646" spans="22:22">
      <c r="V4646" s="42" t="s">
        <v>469</v>
      </c>
    </row>
    <row r="4647" spans="22:22">
      <c r="V4647" s="42" t="s">
        <v>469</v>
      </c>
    </row>
    <row r="4648" spans="22:22">
      <c r="V4648" s="42" t="s">
        <v>469</v>
      </c>
    </row>
    <row r="4649" spans="22:22">
      <c r="V4649" s="42" t="s">
        <v>469</v>
      </c>
    </row>
    <row r="4650" spans="22:22">
      <c r="V4650" s="42" t="s">
        <v>469</v>
      </c>
    </row>
    <row r="4651" spans="22:22">
      <c r="V4651" s="42" t="s">
        <v>469</v>
      </c>
    </row>
    <row r="4652" spans="22:22">
      <c r="V4652" s="42" t="s">
        <v>469</v>
      </c>
    </row>
    <row r="4653" spans="22:22">
      <c r="V4653" s="42" t="s">
        <v>469</v>
      </c>
    </row>
    <row r="4654" spans="22:22">
      <c r="V4654" s="42" t="s">
        <v>469</v>
      </c>
    </row>
    <row r="4655" spans="22:22">
      <c r="V4655" s="42" t="s">
        <v>469</v>
      </c>
    </row>
    <row r="4656" spans="22:22">
      <c r="V4656" s="42" t="s">
        <v>469</v>
      </c>
    </row>
    <row r="4657" spans="22:22">
      <c r="V4657" s="42" t="s">
        <v>469</v>
      </c>
    </row>
    <row r="4658" spans="22:22">
      <c r="V4658" s="42" t="s">
        <v>469</v>
      </c>
    </row>
    <row r="4659" spans="22:22">
      <c r="V4659" s="42" t="s">
        <v>469</v>
      </c>
    </row>
    <row r="4660" spans="22:22">
      <c r="V4660" s="42" t="s">
        <v>469</v>
      </c>
    </row>
    <row r="4661" spans="22:22">
      <c r="V4661" s="42" t="s">
        <v>469</v>
      </c>
    </row>
    <row r="4662" spans="22:22">
      <c r="V4662" s="42" t="s">
        <v>469</v>
      </c>
    </row>
    <row r="4663" spans="22:22">
      <c r="V4663" s="42" t="s">
        <v>469</v>
      </c>
    </row>
    <row r="4664" spans="22:22">
      <c r="V4664" s="42" t="s">
        <v>469</v>
      </c>
    </row>
    <row r="4665" spans="22:22">
      <c r="V4665" s="42" t="s">
        <v>469</v>
      </c>
    </row>
    <row r="4666" spans="22:22">
      <c r="V4666" s="42" t="s">
        <v>469</v>
      </c>
    </row>
    <row r="4667" spans="22:22">
      <c r="V4667" s="42" t="s">
        <v>469</v>
      </c>
    </row>
    <row r="4668" spans="22:22">
      <c r="V4668" s="42" t="s">
        <v>469</v>
      </c>
    </row>
    <row r="4669" spans="22:22">
      <c r="V4669" s="42" t="s">
        <v>469</v>
      </c>
    </row>
    <row r="4670" spans="22:22">
      <c r="V4670" s="42" t="s">
        <v>469</v>
      </c>
    </row>
    <row r="4671" spans="22:22">
      <c r="V4671" s="42" t="s">
        <v>469</v>
      </c>
    </row>
    <row r="4672" spans="22:22">
      <c r="V4672" s="42" t="s">
        <v>469</v>
      </c>
    </row>
    <row r="4673" spans="22:22">
      <c r="V4673" s="42" t="s">
        <v>469</v>
      </c>
    </row>
    <row r="4674" spans="22:22">
      <c r="V4674" s="42" t="s">
        <v>469</v>
      </c>
    </row>
    <row r="4675" spans="22:22">
      <c r="V4675" s="42" t="s">
        <v>469</v>
      </c>
    </row>
    <row r="4676" spans="22:22">
      <c r="V4676" s="42" t="s">
        <v>469</v>
      </c>
    </row>
    <row r="4677" spans="22:22">
      <c r="V4677" s="42" t="s">
        <v>469</v>
      </c>
    </row>
    <row r="4678" spans="22:22">
      <c r="V4678" s="42" t="s">
        <v>469</v>
      </c>
    </row>
    <row r="4679" spans="22:22">
      <c r="V4679" s="42" t="s">
        <v>469</v>
      </c>
    </row>
    <row r="4680" spans="22:22">
      <c r="V4680" s="42" t="s">
        <v>469</v>
      </c>
    </row>
    <row r="4681" spans="22:22">
      <c r="V4681" s="42" t="s">
        <v>469</v>
      </c>
    </row>
    <row r="4682" spans="22:22">
      <c r="V4682" s="42" t="s">
        <v>469</v>
      </c>
    </row>
    <row r="4683" spans="22:22">
      <c r="V4683" s="42" t="s">
        <v>469</v>
      </c>
    </row>
    <row r="4684" spans="22:22">
      <c r="V4684" s="42" t="s">
        <v>469</v>
      </c>
    </row>
    <row r="4685" spans="22:22">
      <c r="V4685" s="42" t="s">
        <v>469</v>
      </c>
    </row>
    <row r="4686" spans="22:22">
      <c r="V4686" s="42" t="s">
        <v>469</v>
      </c>
    </row>
    <row r="4687" spans="22:22">
      <c r="V4687" s="42" t="s">
        <v>469</v>
      </c>
    </row>
    <row r="4688" spans="22:22">
      <c r="V4688" s="42" t="s">
        <v>469</v>
      </c>
    </row>
    <row r="4689" spans="22:22">
      <c r="V4689" s="42" t="s">
        <v>469</v>
      </c>
    </row>
    <row r="4690" spans="22:22">
      <c r="V4690" s="42" t="s">
        <v>469</v>
      </c>
    </row>
    <row r="4691" spans="22:22">
      <c r="V4691" s="42" t="s">
        <v>469</v>
      </c>
    </row>
    <row r="4692" spans="22:22">
      <c r="V4692" s="42" t="s">
        <v>469</v>
      </c>
    </row>
    <row r="4693" spans="22:22">
      <c r="V4693" s="42" t="s">
        <v>469</v>
      </c>
    </row>
    <row r="4694" spans="22:22">
      <c r="V4694" s="42" t="s">
        <v>469</v>
      </c>
    </row>
    <row r="4695" spans="22:22">
      <c r="V4695" s="42" t="s">
        <v>469</v>
      </c>
    </row>
    <row r="4696" spans="22:22">
      <c r="V4696" s="42" t="s">
        <v>469</v>
      </c>
    </row>
    <row r="4697" spans="22:22">
      <c r="V4697" s="42" t="s">
        <v>469</v>
      </c>
    </row>
    <row r="4698" spans="22:22">
      <c r="V4698" s="42" t="s">
        <v>469</v>
      </c>
    </row>
    <row r="4699" spans="22:22">
      <c r="V4699" s="42" t="s">
        <v>469</v>
      </c>
    </row>
    <row r="4700" spans="22:22">
      <c r="V4700" s="42" t="s">
        <v>469</v>
      </c>
    </row>
    <row r="4701" spans="22:22">
      <c r="V4701" s="42" t="s">
        <v>469</v>
      </c>
    </row>
    <row r="4702" spans="22:22">
      <c r="V4702" s="42" t="s">
        <v>469</v>
      </c>
    </row>
    <row r="4703" spans="22:22">
      <c r="V4703" s="42" t="s">
        <v>469</v>
      </c>
    </row>
    <row r="4704" spans="22:22">
      <c r="V4704" s="42" t="s">
        <v>469</v>
      </c>
    </row>
    <row r="4705" spans="22:22">
      <c r="V4705" s="42" t="s">
        <v>469</v>
      </c>
    </row>
    <row r="4706" spans="22:22">
      <c r="V4706" s="42" t="s">
        <v>469</v>
      </c>
    </row>
    <row r="4707" spans="22:22">
      <c r="V4707" s="42" t="s">
        <v>469</v>
      </c>
    </row>
    <row r="4708" spans="22:22">
      <c r="V4708" s="42" t="s">
        <v>469</v>
      </c>
    </row>
    <row r="4709" spans="22:22">
      <c r="V4709" s="42" t="s">
        <v>469</v>
      </c>
    </row>
    <row r="4710" spans="22:22">
      <c r="V4710" s="42" t="s">
        <v>469</v>
      </c>
    </row>
    <row r="4711" spans="22:22">
      <c r="V4711" s="42" t="s">
        <v>469</v>
      </c>
    </row>
    <row r="4712" spans="22:22">
      <c r="V4712" s="42" t="s">
        <v>469</v>
      </c>
    </row>
    <row r="4713" spans="22:22">
      <c r="V4713" s="42" t="s">
        <v>469</v>
      </c>
    </row>
    <row r="4714" spans="22:22">
      <c r="V4714" s="42" t="s">
        <v>469</v>
      </c>
    </row>
    <row r="4715" spans="22:22">
      <c r="V4715" s="42" t="s">
        <v>469</v>
      </c>
    </row>
    <row r="4716" spans="22:22">
      <c r="V4716" s="42" t="s">
        <v>469</v>
      </c>
    </row>
    <row r="4717" spans="22:22">
      <c r="V4717" s="42" t="s">
        <v>469</v>
      </c>
    </row>
    <row r="4718" spans="22:22">
      <c r="V4718" s="42" t="s">
        <v>469</v>
      </c>
    </row>
    <row r="4719" spans="22:22">
      <c r="V4719" s="42" t="s">
        <v>469</v>
      </c>
    </row>
    <row r="4720" spans="22:22">
      <c r="V4720" s="42" t="s">
        <v>469</v>
      </c>
    </row>
    <row r="4721" spans="22:22">
      <c r="V4721" s="42" t="s">
        <v>469</v>
      </c>
    </row>
    <row r="4722" spans="22:22">
      <c r="V4722" s="42" t="s">
        <v>469</v>
      </c>
    </row>
    <row r="4723" spans="22:22">
      <c r="V4723" s="42" t="s">
        <v>469</v>
      </c>
    </row>
    <row r="4724" spans="22:22">
      <c r="V4724" s="42" t="s">
        <v>469</v>
      </c>
    </row>
    <row r="4725" spans="22:22">
      <c r="V4725" s="42" t="s">
        <v>469</v>
      </c>
    </row>
    <row r="4726" spans="22:22">
      <c r="V4726" s="42" t="s">
        <v>469</v>
      </c>
    </row>
    <row r="4727" spans="22:22">
      <c r="V4727" s="42" t="s">
        <v>469</v>
      </c>
    </row>
    <row r="4728" spans="22:22">
      <c r="V4728" s="42" t="s">
        <v>469</v>
      </c>
    </row>
    <row r="4729" spans="22:22">
      <c r="V4729" s="42" t="s">
        <v>469</v>
      </c>
    </row>
    <row r="4730" spans="22:22">
      <c r="V4730" s="42" t="s">
        <v>469</v>
      </c>
    </row>
    <row r="4731" spans="22:22">
      <c r="V4731" s="42" t="s">
        <v>469</v>
      </c>
    </row>
    <row r="4732" spans="22:22">
      <c r="V4732" s="42" t="s">
        <v>469</v>
      </c>
    </row>
    <row r="4733" spans="22:22">
      <c r="V4733" s="42" t="s">
        <v>469</v>
      </c>
    </row>
    <row r="4734" spans="22:22">
      <c r="V4734" s="42" t="s">
        <v>469</v>
      </c>
    </row>
    <row r="4735" spans="22:22">
      <c r="V4735" s="42" t="s">
        <v>469</v>
      </c>
    </row>
    <row r="4736" spans="22:22">
      <c r="V4736" s="42" t="s">
        <v>469</v>
      </c>
    </row>
    <row r="4737" spans="22:22">
      <c r="V4737" s="42" t="s">
        <v>469</v>
      </c>
    </row>
    <row r="4738" spans="22:22">
      <c r="V4738" s="42" t="s">
        <v>469</v>
      </c>
    </row>
    <row r="4739" spans="22:22">
      <c r="V4739" s="42" t="s">
        <v>469</v>
      </c>
    </row>
    <row r="4740" spans="22:22">
      <c r="V4740" s="42" t="s">
        <v>469</v>
      </c>
    </row>
    <row r="4741" spans="22:22">
      <c r="V4741" s="42" t="s">
        <v>469</v>
      </c>
    </row>
    <row r="4742" spans="22:22">
      <c r="V4742" s="42" t="s">
        <v>469</v>
      </c>
    </row>
    <row r="4743" spans="22:22">
      <c r="V4743" s="42" t="s">
        <v>469</v>
      </c>
    </row>
    <row r="4744" spans="22:22">
      <c r="V4744" s="42" t="s">
        <v>469</v>
      </c>
    </row>
    <row r="4745" spans="22:22">
      <c r="V4745" s="42" t="s">
        <v>469</v>
      </c>
    </row>
    <row r="4746" spans="22:22">
      <c r="V4746" s="42" t="s">
        <v>469</v>
      </c>
    </row>
    <row r="4747" spans="22:22">
      <c r="V4747" s="42" t="s">
        <v>469</v>
      </c>
    </row>
    <row r="4748" spans="22:22">
      <c r="V4748" s="42" t="s">
        <v>469</v>
      </c>
    </row>
    <row r="4749" spans="22:22">
      <c r="V4749" s="42" t="s">
        <v>469</v>
      </c>
    </row>
    <row r="4750" spans="22:22">
      <c r="V4750" s="42" t="s">
        <v>469</v>
      </c>
    </row>
    <row r="4751" spans="22:22">
      <c r="V4751" s="42" t="s">
        <v>469</v>
      </c>
    </row>
    <row r="4752" spans="22:22">
      <c r="V4752" s="42" t="s">
        <v>469</v>
      </c>
    </row>
    <row r="4753" spans="22:22">
      <c r="V4753" s="42" t="s">
        <v>469</v>
      </c>
    </row>
    <row r="4754" spans="22:22">
      <c r="V4754" s="42" t="s">
        <v>469</v>
      </c>
    </row>
    <row r="4755" spans="22:22">
      <c r="V4755" s="42" t="s">
        <v>469</v>
      </c>
    </row>
    <row r="4756" spans="22:22">
      <c r="V4756" s="42" t="s">
        <v>469</v>
      </c>
    </row>
    <row r="4757" spans="22:22">
      <c r="V4757" s="42" t="s">
        <v>469</v>
      </c>
    </row>
    <row r="4758" spans="22:22">
      <c r="V4758" s="42" t="s">
        <v>469</v>
      </c>
    </row>
    <row r="4759" spans="22:22">
      <c r="V4759" s="42" t="s">
        <v>469</v>
      </c>
    </row>
    <row r="4760" spans="22:22">
      <c r="V4760" s="42" t="s">
        <v>469</v>
      </c>
    </row>
    <row r="4761" spans="22:22">
      <c r="V4761" s="42" t="s">
        <v>469</v>
      </c>
    </row>
    <row r="4762" spans="22:22">
      <c r="V4762" s="42" t="s">
        <v>469</v>
      </c>
    </row>
    <row r="4763" spans="22:22">
      <c r="V4763" s="42" t="s">
        <v>469</v>
      </c>
    </row>
    <row r="4764" spans="22:22">
      <c r="V4764" s="42" t="s">
        <v>469</v>
      </c>
    </row>
    <row r="4765" spans="22:22">
      <c r="V4765" s="42" t="s">
        <v>469</v>
      </c>
    </row>
    <row r="4766" spans="22:22">
      <c r="V4766" s="42" t="s">
        <v>469</v>
      </c>
    </row>
    <row r="4767" spans="22:22">
      <c r="V4767" s="42" t="s">
        <v>469</v>
      </c>
    </row>
    <row r="4768" spans="22:22">
      <c r="V4768" s="42" t="s">
        <v>469</v>
      </c>
    </row>
    <row r="4769" spans="22:22">
      <c r="V4769" s="42" t="s">
        <v>469</v>
      </c>
    </row>
    <row r="4770" spans="22:22">
      <c r="V4770" s="42" t="s">
        <v>469</v>
      </c>
    </row>
    <row r="4771" spans="22:22">
      <c r="V4771" s="42" t="s">
        <v>469</v>
      </c>
    </row>
    <row r="4772" spans="22:22">
      <c r="V4772" s="42" t="s">
        <v>469</v>
      </c>
    </row>
    <row r="4773" spans="22:22">
      <c r="V4773" s="42" t="s">
        <v>469</v>
      </c>
    </row>
    <row r="4774" spans="22:22">
      <c r="V4774" s="42" t="s">
        <v>469</v>
      </c>
    </row>
    <row r="4775" spans="22:22">
      <c r="V4775" s="42" t="s">
        <v>469</v>
      </c>
    </row>
    <row r="4776" spans="22:22">
      <c r="V4776" s="42" t="s">
        <v>469</v>
      </c>
    </row>
    <row r="4777" spans="22:22">
      <c r="V4777" s="42" t="s">
        <v>469</v>
      </c>
    </row>
    <row r="4778" spans="22:22">
      <c r="V4778" s="42" t="s">
        <v>469</v>
      </c>
    </row>
    <row r="4779" spans="22:22">
      <c r="V4779" s="42" t="s">
        <v>469</v>
      </c>
    </row>
    <row r="4780" spans="22:22">
      <c r="V4780" s="42" t="s">
        <v>469</v>
      </c>
    </row>
    <row r="4781" spans="22:22">
      <c r="V4781" s="42" t="s">
        <v>469</v>
      </c>
    </row>
    <row r="4782" spans="22:22">
      <c r="V4782" s="42" t="s">
        <v>469</v>
      </c>
    </row>
    <row r="4783" spans="22:22">
      <c r="V4783" s="42" t="s">
        <v>469</v>
      </c>
    </row>
    <row r="4784" spans="22:22">
      <c r="V4784" s="42" t="s">
        <v>469</v>
      </c>
    </row>
    <row r="4785" spans="22:22">
      <c r="V4785" s="42" t="s">
        <v>469</v>
      </c>
    </row>
    <row r="4786" spans="22:22">
      <c r="V4786" s="42" t="s">
        <v>469</v>
      </c>
    </row>
    <row r="4787" spans="22:22">
      <c r="V4787" s="42" t="s">
        <v>469</v>
      </c>
    </row>
    <row r="4788" spans="22:22">
      <c r="V4788" s="42" t="s">
        <v>469</v>
      </c>
    </row>
    <row r="4789" spans="22:22">
      <c r="V4789" s="42" t="s">
        <v>469</v>
      </c>
    </row>
    <row r="4790" spans="22:22">
      <c r="V4790" s="42" t="s">
        <v>469</v>
      </c>
    </row>
    <row r="4791" spans="22:22">
      <c r="V4791" s="42" t="s">
        <v>469</v>
      </c>
    </row>
    <row r="4792" spans="22:22">
      <c r="V4792" s="42" t="s">
        <v>469</v>
      </c>
    </row>
    <row r="4793" spans="22:22">
      <c r="V4793" s="42" t="s">
        <v>469</v>
      </c>
    </row>
    <row r="4794" spans="22:22">
      <c r="V4794" s="42" t="s">
        <v>469</v>
      </c>
    </row>
    <row r="4795" spans="22:22">
      <c r="V4795" s="42" t="s">
        <v>469</v>
      </c>
    </row>
    <row r="4796" spans="22:22">
      <c r="V4796" s="42" t="s">
        <v>469</v>
      </c>
    </row>
    <row r="4797" spans="22:22">
      <c r="V4797" s="42" t="s">
        <v>469</v>
      </c>
    </row>
    <row r="4798" spans="22:22">
      <c r="V4798" s="42" t="s">
        <v>469</v>
      </c>
    </row>
    <row r="4799" spans="22:22">
      <c r="V4799" s="42" t="s">
        <v>469</v>
      </c>
    </row>
    <row r="4800" spans="22:22">
      <c r="V4800" s="42" t="s">
        <v>469</v>
      </c>
    </row>
    <row r="4801" spans="22:22">
      <c r="V4801" s="42" t="s">
        <v>469</v>
      </c>
    </row>
    <row r="4802" spans="22:22">
      <c r="V4802" s="42" t="s">
        <v>469</v>
      </c>
    </row>
    <row r="4803" spans="22:22">
      <c r="V4803" s="42" t="s">
        <v>469</v>
      </c>
    </row>
    <row r="4804" spans="22:22">
      <c r="V4804" s="42" t="s">
        <v>469</v>
      </c>
    </row>
    <row r="4805" spans="22:22">
      <c r="V4805" s="42" t="s">
        <v>469</v>
      </c>
    </row>
    <row r="4806" spans="22:22">
      <c r="V4806" s="42" t="s">
        <v>469</v>
      </c>
    </row>
    <row r="4807" spans="22:22">
      <c r="V4807" s="42" t="s">
        <v>469</v>
      </c>
    </row>
    <row r="4808" spans="22:22">
      <c r="V4808" s="42" t="s">
        <v>469</v>
      </c>
    </row>
    <row r="4809" spans="22:22">
      <c r="V4809" s="42" t="s">
        <v>469</v>
      </c>
    </row>
    <row r="4810" spans="22:22">
      <c r="V4810" s="42" t="s">
        <v>469</v>
      </c>
    </row>
    <row r="4811" spans="22:22">
      <c r="V4811" s="42" t="s">
        <v>469</v>
      </c>
    </row>
    <row r="4812" spans="22:22">
      <c r="V4812" s="42" t="s">
        <v>469</v>
      </c>
    </row>
    <row r="4813" spans="22:22">
      <c r="V4813" s="42" t="s">
        <v>469</v>
      </c>
    </row>
    <row r="4814" spans="22:22">
      <c r="V4814" s="42" t="s">
        <v>469</v>
      </c>
    </row>
    <row r="4815" spans="22:22">
      <c r="V4815" s="42" t="s">
        <v>469</v>
      </c>
    </row>
    <row r="4816" spans="22:22">
      <c r="V4816" s="42" t="s">
        <v>469</v>
      </c>
    </row>
    <row r="4817" spans="22:22">
      <c r="V4817" s="42" t="s">
        <v>469</v>
      </c>
    </row>
    <row r="4818" spans="22:22">
      <c r="V4818" s="42" t="s">
        <v>469</v>
      </c>
    </row>
    <row r="4819" spans="22:22">
      <c r="V4819" s="42" t="s">
        <v>469</v>
      </c>
    </row>
    <row r="4820" spans="22:22">
      <c r="V4820" s="42" t="s">
        <v>469</v>
      </c>
    </row>
    <row r="4821" spans="22:22">
      <c r="V4821" s="42" t="s">
        <v>469</v>
      </c>
    </row>
    <row r="4822" spans="22:22">
      <c r="V4822" s="42" t="s">
        <v>469</v>
      </c>
    </row>
    <row r="4823" spans="22:22">
      <c r="V4823" s="42" t="s">
        <v>469</v>
      </c>
    </row>
    <row r="4824" spans="22:22">
      <c r="V4824" s="42" t="s">
        <v>469</v>
      </c>
    </row>
    <row r="4825" spans="22:22">
      <c r="V4825" s="42" t="s">
        <v>469</v>
      </c>
    </row>
    <row r="4826" spans="22:22">
      <c r="V4826" s="42" t="s">
        <v>469</v>
      </c>
    </row>
    <row r="4827" spans="22:22">
      <c r="V4827" s="42" t="s">
        <v>469</v>
      </c>
    </row>
    <row r="4828" spans="22:22">
      <c r="V4828" s="42" t="s">
        <v>469</v>
      </c>
    </row>
    <row r="4829" spans="22:22">
      <c r="V4829" s="42" t="s">
        <v>469</v>
      </c>
    </row>
    <row r="4830" spans="22:22">
      <c r="V4830" s="42" t="s">
        <v>469</v>
      </c>
    </row>
    <row r="4831" spans="22:22">
      <c r="V4831" s="42" t="s">
        <v>469</v>
      </c>
    </row>
    <row r="4832" spans="22:22">
      <c r="V4832" s="42" t="s">
        <v>469</v>
      </c>
    </row>
    <row r="4833" spans="22:22">
      <c r="V4833" s="42" t="s">
        <v>469</v>
      </c>
    </row>
    <row r="4834" spans="22:22">
      <c r="V4834" s="42" t="s">
        <v>469</v>
      </c>
    </row>
    <row r="4835" spans="22:22">
      <c r="V4835" s="42" t="s">
        <v>469</v>
      </c>
    </row>
    <row r="4836" spans="22:22">
      <c r="V4836" s="42" t="s">
        <v>469</v>
      </c>
    </row>
    <row r="4837" spans="22:22">
      <c r="V4837" s="42" t="s">
        <v>469</v>
      </c>
    </row>
    <row r="4838" spans="22:22">
      <c r="V4838" s="42" t="s">
        <v>469</v>
      </c>
    </row>
    <row r="4839" spans="22:22">
      <c r="V4839" s="42" t="s">
        <v>469</v>
      </c>
    </row>
    <row r="4840" spans="22:22">
      <c r="V4840" s="42" t="s">
        <v>469</v>
      </c>
    </row>
    <row r="4841" spans="22:22">
      <c r="V4841" s="42" t="s">
        <v>469</v>
      </c>
    </row>
    <row r="4842" spans="22:22">
      <c r="V4842" s="42" t="s">
        <v>469</v>
      </c>
    </row>
    <row r="4843" spans="22:22">
      <c r="V4843" s="42" t="s">
        <v>469</v>
      </c>
    </row>
    <row r="4844" spans="22:22">
      <c r="V4844" s="42" t="s">
        <v>469</v>
      </c>
    </row>
    <row r="4845" spans="22:22">
      <c r="V4845" s="42" t="s">
        <v>469</v>
      </c>
    </row>
    <row r="4846" spans="22:22">
      <c r="V4846" s="42" t="s">
        <v>469</v>
      </c>
    </row>
    <row r="4847" spans="22:22">
      <c r="V4847" s="42" t="s">
        <v>469</v>
      </c>
    </row>
    <row r="4848" spans="22:22">
      <c r="V4848" s="42" t="s">
        <v>469</v>
      </c>
    </row>
    <row r="4849" spans="22:22">
      <c r="V4849" s="42" t="s">
        <v>469</v>
      </c>
    </row>
    <row r="4850" spans="22:22">
      <c r="V4850" s="42" t="s">
        <v>469</v>
      </c>
    </row>
    <row r="4851" spans="22:22">
      <c r="V4851" s="42" t="s">
        <v>469</v>
      </c>
    </row>
    <row r="4852" spans="22:22">
      <c r="V4852" s="42" t="s">
        <v>469</v>
      </c>
    </row>
    <row r="4853" spans="22:22">
      <c r="V4853" s="42" t="s">
        <v>469</v>
      </c>
    </row>
    <row r="4854" spans="22:22">
      <c r="V4854" s="42" t="s">
        <v>469</v>
      </c>
    </row>
    <row r="4855" spans="22:22">
      <c r="V4855" s="42" t="s">
        <v>469</v>
      </c>
    </row>
    <row r="4856" spans="22:22">
      <c r="V4856" s="42" t="s">
        <v>469</v>
      </c>
    </row>
    <row r="4857" spans="22:22">
      <c r="V4857" s="42" t="s">
        <v>469</v>
      </c>
    </row>
    <row r="4858" spans="22:22">
      <c r="V4858" s="42" t="s">
        <v>469</v>
      </c>
    </row>
    <row r="4859" spans="22:22">
      <c r="V4859" s="42" t="s">
        <v>469</v>
      </c>
    </row>
    <row r="4860" spans="22:22">
      <c r="V4860" s="42" t="s">
        <v>469</v>
      </c>
    </row>
    <row r="4861" spans="22:22">
      <c r="V4861" s="42" t="s">
        <v>469</v>
      </c>
    </row>
    <row r="4862" spans="22:22">
      <c r="V4862" s="42" t="s">
        <v>469</v>
      </c>
    </row>
    <row r="4863" spans="22:22">
      <c r="V4863" s="42" t="s">
        <v>469</v>
      </c>
    </row>
    <row r="4864" spans="22:22">
      <c r="V4864" s="42" t="s">
        <v>469</v>
      </c>
    </row>
    <row r="4865" spans="22:22">
      <c r="V4865" s="42" t="s">
        <v>469</v>
      </c>
    </row>
    <row r="4866" spans="22:22">
      <c r="V4866" s="42" t="s">
        <v>469</v>
      </c>
    </row>
    <row r="4867" spans="22:22">
      <c r="V4867" s="42" t="s">
        <v>469</v>
      </c>
    </row>
    <row r="4868" spans="22:22">
      <c r="V4868" s="42" t="s">
        <v>469</v>
      </c>
    </row>
    <row r="4869" spans="22:22">
      <c r="V4869" s="42" t="s">
        <v>469</v>
      </c>
    </row>
    <row r="4870" spans="22:22">
      <c r="V4870" s="42" t="s">
        <v>469</v>
      </c>
    </row>
    <row r="4871" spans="22:22">
      <c r="V4871" s="42" t="s">
        <v>469</v>
      </c>
    </row>
    <row r="4872" spans="22:22">
      <c r="V4872" s="42" t="s">
        <v>469</v>
      </c>
    </row>
    <row r="4873" spans="22:22">
      <c r="V4873" s="42" t="s">
        <v>469</v>
      </c>
    </row>
    <row r="4874" spans="22:22">
      <c r="V4874" s="42" t="s">
        <v>469</v>
      </c>
    </row>
    <row r="4875" spans="22:22">
      <c r="V4875" s="42" t="s">
        <v>469</v>
      </c>
    </row>
    <row r="4876" spans="22:22">
      <c r="V4876" s="42" t="s">
        <v>469</v>
      </c>
    </row>
    <row r="4877" spans="22:22">
      <c r="V4877" s="42" t="s">
        <v>469</v>
      </c>
    </row>
    <row r="4878" spans="22:22">
      <c r="V4878" s="42" t="s">
        <v>469</v>
      </c>
    </row>
    <row r="4879" spans="22:22">
      <c r="V4879" s="42" t="s">
        <v>469</v>
      </c>
    </row>
    <row r="4880" spans="22:22">
      <c r="V4880" s="42" t="s">
        <v>469</v>
      </c>
    </row>
    <row r="4881" spans="22:22">
      <c r="V4881" s="42" t="s">
        <v>469</v>
      </c>
    </row>
    <row r="4882" spans="22:22">
      <c r="V4882" s="42" t="s">
        <v>469</v>
      </c>
    </row>
    <row r="4883" spans="22:22">
      <c r="V4883" s="42" t="s">
        <v>469</v>
      </c>
    </row>
    <row r="4884" spans="22:22">
      <c r="V4884" s="42" t="s">
        <v>469</v>
      </c>
    </row>
    <row r="4885" spans="22:22">
      <c r="V4885" s="42" t="s">
        <v>469</v>
      </c>
    </row>
    <row r="4886" spans="22:22">
      <c r="V4886" s="42" t="s">
        <v>469</v>
      </c>
    </row>
    <row r="4887" spans="22:22">
      <c r="V4887" s="42" t="s">
        <v>469</v>
      </c>
    </row>
    <row r="4888" spans="22:22">
      <c r="V4888" s="42" t="s">
        <v>469</v>
      </c>
    </row>
    <row r="4889" spans="22:22">
      <c r="V4889" s="42" t="s">
        <v>469</v>
      </c>
    </row>
    <row r="4890" spans="22:22">
      <c r="V4890" s="42" t="s">
        <v>469</v>
      </c>
    </row>
    <row r="4891" spans="22:22">
      <c r="V4891" s="42" t="s">
        <v>469</v>
      </c>
    </row>
    <row r="4892" spans="22:22">
      <c r="V4892" s="42" t="s">
        <v>469</v>
      </c>
    </row>
    <row r="4893" spans="22:22">
      <c r="V4893" s="42" t="s">
        <v>469</v>
      </c>
    </row>
    <row r="4894" spans="22:22">
      <c r="V4894" s="42" t="s">
        <v>469</v>
      </c>
    </row>
    <row r="4895" spans="22:22">
      <c r="V4895" s="42" t="s">
        <v>469</v>
      </c>
    </row>
    <row r="4896" spans="22:22">
      <c r="V4896" s="42" t="s">
        <v>469</v>
      </c>
    </row>
    <row r="4897" spans="22:22">
      <c r="V4897" s="42" t="s">
        <v>469</v>
      </c>
    </row>
    <row r="4898" spans="22:22">
      <c r="V4898" s="42" t="s">
        <v>469</v>
      </c>
    </row>
    <row r="4899" spans="22:22">
      <c r="V4899" s="42" t="s">
        <v>469</v>
      </c>
    </row>
    <row r="4900" spans="22:22">
      <c r="V4900" s="42" t="s">
        <v>469</v>
      </c>
    </row>
    <row r="4901" spans="22:22">
      <c r="V4901" s="42" t="s">
        <v>469</v>
      </c>
    </row>
    <row r="4902" spans="22:22">
      <c r="V4902" s="42" t="s">
        <v>469</v>
      </c>
    </row>
    <row r="4903" spans="22:22">
      <c r="V4903" s="42" t="s">
        <v>469</v>
      </c>
    </row>
    <row r="4904" spans="22:22">
      <c r="V4904" s="42" t="s">
        <v>469</v>
      </c>
    </row>
    <row r="4905" spans="22:22">
      <c r="V4905" s="42" t="s">
        <v>469</v>
      </c>
    </row>
    <row r="4906" spans="22:22">
      <c r="V4906" s="42" t="s">
        <v>469</v>
      </c>
    </row>
    <row r="4907" spans="22:22">
      <c r="V4907" s="42" t="s">
        <v>469</v>
      </c>
    </row>
    <row r="4908" spans="22:22">
      <c r="V4908" s="42" t="s">
        <v>469</v>
      </c>
    </row>
    <row r="4909" spans="22:22">
      <c r="V4909" s="42" t="s">
        <v>469</v>
      </c>
    </row>
    <row r="4910" spans="22:22">
      <c r="V4910" s="42" t="s">
        <v>469</v>
      </c>
    </row>
    <row r="4911" spans="22:22">
      <c r="V4911" s="42" t="s">
        <v>469</v>
      </c>
    </row>
    <row r="4912" spans="22:22">
      <c r="V4912" s="42" t="s">
        <v>469</v>
      </c>
    </row>
    <row r="4913" spans="22:22">
      <c r="V4913" s="42" t="s">
        <v>469</v>
      </c>
    </row>
    <row r="4914" spans="22:22">
      <c r="V4914" s="42" t="s">
        <v>469</v>
      </c>
    </row>
    <row r="4915" spans="22:22">
      <c r="V4915" s="42" t="s">
        <v>469</v>
      </c>
    </row>
    <row r="4916" spans="22:22">
      <c r="V4916" s="42" t="s">
        <v>469</v>
      </c>
    </row>
    <row r="4917" spans="22:22">
      <c r="V4917" s="42" t="s">
        <v>469</v>
      </c>
    </row>
    <row r="4918" spans="22:22">
      <c r="V4918" s="42" t="s">
        <v>469</v>
      </c>
    </row>
    <row r="4919" spans="22:22">
      <c r="V4919" s="42" t="s">
        <v>469</v>
      </c>
    </row>
    <row r="4920" spans="22:22">
      <c r="V4920" s="42" t="s">
        <v>469</v>
      </c>
    </row>
    <row r="4921" spans="22:22">
      <c r="V4921" s="42" t="s">
        <v>469</v>
      </c>
    </row>
    <row r="4922" spans="22:22">
      <c r="V4922" s="42" t="s">
        <v>469</v>
      </c>
    </row>
    <row r="4923" spans="22:22">
      <c r="V4923" s="42" t="s">
        <v>469</v>
      </c>
    </row>
    <row r="4924" spans="22:22">
      <c r="V4924" s="42" t="s">
        <v>469</v>
      </c>
    </row>
    <row r="4925" spans="22:22">
      <c r="V4925" s="42" t="s">
        <v>469</v>
      </c>
    </row>
    <row r="4926" spans="22:22">
      <c r="V4926" s="42" t="s">
        <v>469</v>
      </c>
    </row>
    <row r="4927" spans="22:22">
      <c r="V4927" s="42" t="s">
        <v>469</v>
      </c>
    </row>
    <row r="4928" spans="22:22">
      <c r="V4928" s="42" t="s">
        <v>469</v>
      </c>
    </row>
    <row r="4929" spans="22:22">
      <c r="V4929" s="42" t="s">
        <v>469</v>
      </c>
    </row>
    <row r="4930" spans="22:22">
      <c r="V4930" s="42" t="s">
        <v>469</v>
      </c>
    </row>
    <row r="4931" spans="22:22">
      <c r="V4931" s="42" t="s">
        <v>469</v>
      </c>
    </row>
    <row r="4932" spans="22:22">
      <c r="V4932" s="42" t="s">
        <v>469</v>
      </c>
    </row>
    <row r="4933" spans="22:22">
      <c r="V4933" s="42" t="s">
        <v>469</v>
      </c>
    </row>
    <row r="4934" spans="22:22">
      <c r="V4934" s="42" t="s">
        <v>469</v>
      </c>
    </row>
    <row r="4935" spans="22:22">
      <c r="V4935" s="42" t="s">
        <v>469</v>
      </c>
    </row>
    <row r="4936" spans="22:22">
      <c r="V4936" s="42" t="s">
        <v>469</v>
      </c>
    </row>
    <row r="4937" spans="22:22">
      <c r="V4937" s="42" t="s">
        <v>469</v>
      </c>
    </row>
    <row r="4938" spans="22:22">
      <c r="V4938" s="42" t="s">
        <v>469</v>
      </c>
    </row>
    <row r="4939" spans="22:22">
      <c r="V4939" s="42" t="s">
        <v>469</v>
      </c>
    </row>
    <row r="4940" spans="22:22">
      <c r="V4940" s="42" t="s">
        <v>469</v>
      </c>
    </row>
    <row r="4941" spans="22:22">
      <c r="V4941" s="42" t="s">
        <v>469</v>
      </c>
    </row>
    <row r="4942" spans="22:22">
      <c r="V4942" s="42" t="s">
        <v>469</v>
      </c>
    </row>
    <row r="4943" spans="22:22">
      <c r="V4943" s="42" t="s">
        <v>469</v>
      </c>
    </row>
    <row r="4944" spans="22:22">
      <c r="V4944" s="42" t="s">
        <v>469</v>
      </c>
    </row>
    <row r="4945" spans="22:22">
      <c r="V4945" s="42" t="s">
        <v>469</v>
      </c>
    </row>
    <row r="4946" spans="22:22">
      <c r="V4946" s="42" t="s">
        <v>469</v>
      </c>
    </row>
    <row r="4947" spans="22:22">
      <c r="V4947" s="42" t="s">
        <v>469</v>
      </c>
    </row>
    <row r="4948" spans="22:22">
      <c r="V4948" s="42" t="s">
        <v>469</v>
      </c>
    </row>
    <row r="4949" spans="22:22">
      <c r="V4949" s="42" t="s">
        <v>469</v>
      </c>
    </row>
    <row r="4950" spans="22:22">
      <c r="V4950" s="42" t="s">
        <v>469</v>
      </c>
    </row>
    <row r="4951" spans="22:22">
      <c r="V4951" s="42" t="s">
        <v>469</v>
      </c>
    </row>
    <row r="4952" spans="22:22">
      <c r="V4952" s="42" t="s">
        <v>469</v>
      </c>
    </row>
    <row r="4953" spans="22:22">
      <c r="V4953" s="42" t="s">
        <v>469</v>
      </c>
    </row>
    <row r="4954" spans="22:22">
      <c r="V4954" s="42" t="s">
        <v>469</v>
      </c>
    </row>
    <row r="4955" spans="22:22">
      <c r="V4955" s="42" t="s">
        <v>469</v>
      </c>
    </row>
    <row r="4956" spans="22:22">
      <c r="V4956" s="42" t="s">
        <v>469</v>
      </c>
    </row>
    <row r="4957" spans="22:22">
      <c r="V4957" s="42" t="s">
        <v>469</v>
      </c>
    </row>
    <row r="4958" spans="22:22">
      <c r="V4958" s="42" t="s">
        <v>469</v>
      </c>
    </row>
    <row r="4959" spans="22:22">
      <c r="V4959" s="42" t="s">
        <v>469</v>
      </c>
    </row>
    <row r="4960" spans="22:22">
      <c r="V4960" s="42" t="s">
        <v>469</v>
      </c>
    </row>
    <row r="4961" spans="22:22">
      <c r="V4961" s="42" t="s">
        <v>469</v>
      </c>
    </row>
    <row r="4962" spans="22:22">
      <c r="V4962" s="42" t="s">
        <v>469</v>
      </c>
    </row>
    <row r="4963" spans="22:22">
      <c r="V4963" s="42" t="s">
        <v>469</v>
      </c>
    </row>
    <row r="4964" spans="22:22">
      <c r="V4964" s="42" t="s">
        <v>469</v>
      </c>
    </row>
    <row r="4965" spans="22:22">
      <c r="V4965" s="42" t="s">
        <v>469</v>
      </c>
    </row>
    <row r="4966" spans="22:22">
      <c r="V4966" s="42" t="s">
        <v>469</v>
      </c>
    </row>
    <row r="4967" spans="22:22">
      <c r="V4967" s="42" t="s">
        <v>469</v>
      </c>
    </row>
    <row r="4968" spans="22:22">
      <c r="V4968" s="42" t="s">
        <v>469</v>
      </c>
    </row>
    <row r="4969" spans="22:22">
      <c r="V4969" s="42" t="s">
        <v>469</v>
      </c>
    </row>
    <row r="4970" spans="22:22">
      <c r="V4970" s="42" t="s">
        <v>469</v>
      </c>
    </row>
    <row r="4971" spans="22:22">
      <c r="V4971" s="42" t="s">
        <v>469</v>
      </c>
    </row>
    <row r="4972" spans="22:22">
      <c r="V4972" s="42" t="s">
        <v>469</v>
      </c>
    </row>
    <row r="4973" spans="22:22">
      <c r="V4973" s="42" t="s">
        <v>469</v>
      </c>
    </row>
    <row r="4974" spans="22:22">
      <c r="V4974" s="42" t="s">
        <v>469</v>
      </c>
    </row>
    <row r="4975" spans="22:22">
      <c r="V4975" s="42" t="s">
        <v>469</v>
      </c>
    </row>
    <row r="4976" spans="22:22">
      <c r="V4976" s="42" t="s">
        <v>469</v>
      </c>
    </row>
    <row r="4977" spans="22:22">
      <c r="V4977" s="42" t="s">
        <v>469</v>
      </c>
    </row>
    <row r="4978" spans="22:22">
      <c r="V4978" s="42" t="s">
        <v>469</v>
      </c>
    </row>
    <row r="4979" spans="22:22">
      <c r="V4979" s="42" t="s">
        <v>469</v>
      </c>
    </row>
    <row r="4980" spans="22:22">
      <c r="V4980" s="42" t="s">
        <v>469</v>
      </c>
    </row>
    <row r="4981" spans="22:22">
      <c r="V4981" s="42" t="s">
        <v>469</v>
      </c>
    </row>
    <row r="4982" spans="22:22">
      <c r="V4982" s="42" t="s">
        <v>469</v>
      </c>
    </row>
    <row r="4983" spans="22:22">
      <c r="V4983" s="42" t="s">
        <v>469</v>
      </c>
    </row>
    <row r="4984" spans="22:22">
      <c r="V4984" s="42" t="s">
        <v>469</v>
      </c>
    </row>
    <row r="4985" spans="22:22">
      <c r="V4985" s="42" t="s">
        <v>469</v>
      </c>
    </row>
    <row r="4986" spans="22:22">
      <c r="V4986" s="42" t="s">
        <v>469</v>
      </c>
    </row>
    <row r="4987" spans="22:22">
      <c r="V4987" s="42" t="s">
        <v>469</v>
      </c>
    </row>
    <row r="4988" spans="22:22">
      <c r="V4988" s="42" t="s">
        <v>469</v>
      </c>
    </row>
    <row r="4989" spans="22:22">
      <c r="V4989" s="42" t="s">
        <v>469</v>
      </c>
    </row>
    <row r="4990" spans="22:22">
      <c r="V4990" s="42" t="s">
        <v>469</v>
      </c>
    </row>
    <row r="4991" spans="22:22">
      <c r="V4991" s="42" t="s">
        <v>469</v>
      </c>
    </row>
    <row r="4992" spans="22:22">
      <c r="V4992" s="42" t="s">
        <v>469</v>
      </c>
    </row>
    <row r="4993" spans="22:22">
      <c r="V4993" s="42" t="s">
        <v>469</v>
      </c>
    </row>
    <row r="4994" spans="22:22">
      <c r="V4994" s="42" t="s">
        <v>469</v>
      </c>
    </row>
    <row r="4995" spans="22:22">
      <c r="V4995" s="42" t="s">
        <v>469</v>
      </c>
    </row>
    <row r="4996" spans="22:22">
      <c r="V4996" s="42" t="s">
        <v>469</v>
      </c>
    </row>
    <row r="4997" spans="22:22">
      <c r="V4997" s="42" t="s">
        <v>469</v>
      </c>
    </row>
    <row r="4998" spans="22:22">
      <c r="V4998" s="42" t="s">
        <v>469</v>
      </c>
    </row>
    <row r="4999" spans="22:22">
      <c r="V4999" s="42" t="s">
        <v>469</v>
      </c>
    </row>
    <row r="5000" spans="22:22">
      <c r="V5000" s="42" t="s">
        <v>469</v>
      </c>
    </row>
    <row r="5001" spans="22:22">
      <c r="V5001" s="42" t="s">
        <v>469</v>
      </c>
    </row>
    <row r="5002" spans="22:22">
      <c r="V5002" s="42" t="s">
        <v>469</v>
      </c>
    </row>
    <row r="5003" spans="22:22">
      <c r="V5003" s="42" t="s">
        <v>469</v>
      </c>
    </row>
    <row r="5004" spans="22:22">
      <c r="V5004" s="42" t="s">
        <v>469</v>
      </c>
    </row>
    <row r="5005" spans="22:22">
      <c r="V5005" s="42" t="s">
        <v>469</v>
      </c>
    </row>
    <row r="5006" spans="22:22">
      <c r="V5006" s="42" t="s">
        <v>469</v>
      </c>
    </row>
    <row r="5007" spans="22:22">
      <c r="V5007" s="42" t="s">
        <v>469</v>
      </c>
    </row>
    <row r="5008" spans="22:22">
      <c r="V5008" s="42" t="s">
        <v>469</v>
      </c>
    </row>
    <row r="5009" spans="22:22">
      <c r="V5009" s="42" t="s">
        <v>469</v>
      </c>
    </row>
    <row r="5010" spans="22:22">
      <c r="V5010" s="42" t="s">
        <v>469</v>
      </c>
    </row>
    <row r="5011" spans="22:22">
      <c r="V5011" s="42" t="s">
        <v>469</v>
      </c>
    </row>
    <row r="5012" spans="22:22">
      <c r="V5012" s="42" t="s">
        <v>469</v>
      </c>
    </row>
    <row r="5013" spans="22:22">
      <c r="V5013" s="42" t="s">
        <v>469</v>
      </c>
    </row>
    <row r="5014" spans="22:22">
      <c r="V5014" s="42" t="s">
        <v>469</v>
      </c>
    </row>
    <row r="5015" spans="22:22">
      <c r="V5015" s="42" t="s">
        <v>469</v>
      </c>
    </row>
    <row r="5016" spans="22:22">
      <c r="V5016" s="42" t="s">
        <v>469</v>
      </c>
    </row>
    <row r="5017" spans="22:22">
      <c r="V5017" s="42" t="s">
        <v>469</v>
      </c>
    </row>
    <row r="5018" spans="22:22">
      <c r="V5018" s="42" t="s">
        <v>469</v>
      </c>
    </row>
    <row r="5019" spans="22:22">
      <c r="V5019" s="42" t="s">
        <v>469</v>
      </c>
    </row>
    <row r="5020" spans="22:22">
      <c r="V5020" s="42" t="s">
        <v>469</v>
      </c>
    </row>
    <row r="5021" spans="22:22">
      <c r="V5021" s="42" t="s">
        <v>469</v>
      </c>
    </row>
    <row r="5022" spans="22:22">
      <c r="V5022" s="42" t="s">
        <v>469</v>
      </c>
    </row>
    <row r="5023" spans="22:22">
      <c r="V5023" s="42" t="s">
        <v>469</v>
      </c>
    </row>
    <row r="5024" spans="22:22">
      <c r="V5024" s="42" t="s">
        <v>469</v>
      </c>
    </row>
    <row r="5025" spans="22:22">
      <c r="V5025" s="42" t="s">
        <v>469</v>
      </c>
    </row>
    <row r="5026" spans="22:22">
      <c r="V5026" s="42" t="s">
        <v>469</v>
      </c>
    </row>
    <row r="5027" spans="22:22">
      <c r="V5027" s="42" t="s">
        <v>469</v>
      </c>
    </row>
    <row r="5028" spans="22:22">
      <c r="V5028" s="42" t="s">
        <v>469</v>
      </c>
    </row>
    <row r="5029" spans="22:22">
      <c r="V5029" s="42" t="s">
        <v>469</v>
      </c>
    </row>
    <row r="5030" spans="22:22">
      <c r="V5030" s="42" t="s">
        <v>469</v>
      </c>
    </row>
    <row r="5031" spans="22:22">
      <c r="V5031" s="42" t="s">
        <v>469</v>
      </c>
    </row>
    <row r="5032" spans="22:22">
      <c r="V5032" s="42" t="s">
        <v>469</v>
      </c>
    </row>
    <row r="5033" spans="22:22">
      <c r="V5033" s="42" t="s">
        <v>469</v>
      </c>
    </row>
    <row r="5034" spans="22:22">
      <c r="V5034" s="42" t="s">
        <v>469</v>
      </c>
    </row>
    <row r="5035" spans="22:22">
      <c r="V5035" s="42" t="s">
        <v>469</v>
      </c>
    </row>
    <row r="5036" spans="22:22">
      <c r="V5036" s="42" t="s">
        <v>469</v>
      </c>
    </row>
    <row r="5037" spans="22:22">
      <c r="V5037" s="42" t="s">
        <v>469</v>
      </c>
    </row>
    <row r="5038" spans="22:22">
      <c r="V5038" s="42" t="s">
        <v>469</v>
      </c>
    </row>
    <row r="5039" spans="22:22">
      <c r="V5039" s="42" t="s">
        <v>469</v>
      </c>
    </row>
    <row r="5040" spans="22:22">
      <c r="V5040" s="42" t="s">
        <v>469</v>
      </c>
    </row>
    <row r="5041" spans="22:22">
      <c r="V5041" s="42" t="s">
        <v>469</v>
      </c>
    </row>
    <row r="5042" spans="22:22">
      <c r="V5042" s="42" t="s">
        <v>469</v>
      </c>
    </row>
    <row r="5043" spans="22:22">
      <c r="V5043" s="42" t="s">
        <v>469</v>
      </c>
    </row>
    <row r="5044" spans="22:22">
      <c r="V5044" s="42" t="s">
        <v>469</v>
      </c>
    </row>
    <row r="5045" spans="22:22">
      <c r="V5045" s="42" t="s">
        <v>469</v>
      </c>
    </row>
    <row r="5046" spans="22:22">
      <c r="V5046" s="42" t="s">
        <v>469</v>
      </c>
    </row>
    <row r="5047" spans="22:22">
      <c r="V5047" s="42" t="s">
        <v>469</v>
      </c>
    </row>
    <row r="5048" spans="22:22">
      <c r="V5048" s="42" t="s">
        <v>469</v>
      </c>
    </row>
    <row r="5049" spans="22:22">
      <c r="V5049" s="42" t="s">
        <v>469</v>
      </c>
    </row>
    <row r="5050" spans="22:22">
      <c r="V5050" s="42" t="s">
        <v>469</v>
      </c>
    </row>
    <row r="5051" spans="22:22">
      <c r="V5051" s="42" t="s">
        <v>469</v>
      </c>
    </row>
    <row r="5052" spans="22:22">
      <c r="V5052" s="42" t="s">
        <v>469</v>
      </c>
    </row>
    <row r="5053" spans="22:22">
      <c r="V5053" s="42" t="s">
        <v>469</v>
      </c>
    </row>
    <row r="5054" spans="22:22">
      <c r="V5054" s="42" t="s">
        <v>469</v>
      </c>
    </row>
    <row r="5055" spans="22:22">
      <c r="V5055" s="42" t="s">
        <v>469</v>
      </c>
    </row>
    <row r="5056" spans="22:22">
      <c r="V5056" s="42" t="s">
        <v>469</v>
      </c>
    </row>
    <row r="5057" spans="22:22">
      <c r="V5057" s="42" t="s">
        <v>469</v>
      </c>
    </row>
    <row r="5058" spans="22:22">
      <c r="V5058" s="42" t="s">
        <v>469</v>
      </c>
    </row>
    <row r="5059" spans="22:22">
      <c r="V5059" s="42" t="s">
        <v>469</v>
      </c>
    </row>
    <row r="5060" spans="22:22">
      <c r="V5060" s="42" t="s">
        <v>469</v>
      </c>
    </row>
    <row r="5061" spans="22:22">
      <c r="V5061" s="42" t="s">
        <v>469</v>
      </c>
    </row>
    <row r="5062" spans="22:22">
      <c r="V5062" s="42" t="s">
        <v>469</v>
      </c>
    </row>
    <row r="5063" spans="22:22">
      <c r="V5063" s="42" t="s">
        <v>469</v>
      </c>
    </row>
    <row r="5064" spans="22:22">
      <c r="V5064" s="42" t="s">
        <v>469</v>
      </c>
    </row>
    <row r="5065" spans="22:22">
      <c r="V5065" s="42" t="s">
        <v>469</v>
      </c>
    </row>
    <row r="5066" spans="22:22">
      <c r="V5066" s="42" t="s">
        <v>469</v>
      </c>
    </row>
    <row r="5067" spans="22:22">
      <c r="V5067" s="42" t="s">
        <v>469</v>
      </c>
    </row>
    <row r="5068" spans="22:22">
      <c r="V5068" s="42" t="s">
        <v>469</v>
      </c>
    </row>
    <row r="5069" spans="22:22">
      <c r="V5069" s="42" t="s">
        <v>469</v>
      </c>
    </row>
    <row r="5070" spans="22:22">
      <c r="V5070" s="42" t="s">
        <v>469</v>
      </c>
    </row>
    <row r="5071" spans="22:22">
      <c r="V5071" s="42" t="s">
        <v>469</v>
      </c>
    </row>
    <row r="5072" spans="22:22">
      <c r="V5072" s="42" t="s">
        <v>469</v>
      </c>
    </row>
    <row r="5073" spans="22:22">
      <c r="V5073" s="42" t="s">
        <v>469</v>
      </c>
    </row>
    <row r="5074" spans="22:22">
      <c r="V5074" s="42" t="s">
        <v>469</v>
      </c>
    </row>
    <row r="5075" spans="22:22">
      <c r="V5075" s="42" t="s">
        <v>469</v>
      </c>
    </row>
    <row r="5076" spans="22:22">
      <c r="V5076" s="42" t="s">
        <v>469</v>
      </c>
    </row>
    <row r="5077" spans="22:22">
      <c r="V5077" s="42" t="s">
        <v>469</v>
      </c>
    </row>
    <row r="5078" spans="22:22">
      <c r="V5078" s="42" t="s">
        <v>469</v>
      </c>
    </row>
    <row r="5079" spans="22:22">
      <c r="V5079" s="42" t="s">
        <v>469</v>
      </c>
    </row>
    <row r="5080" spans="22:22">
      <c r="V5080" s="42" t="s">
        <v>469</v>
      </c>
    </row>
    <row r="5081" spans="22:22">
      <c r="V5081" s="42" t="s">
        <v>469</v>
      </c>
    </row>
    <row r="5082" spans="22:22">
      <c r="V5082" s="42" t="s">
        <v>469</v>
      </c>
    </row>
    <row r="5083" spans="22:22">
      <c r="V5083" s="42" t="s">
        <v>469</v>
      </c>
    </row>
    <row r="5084" spans="22:22">
      <c r="V5084" s="42" t="s">
        <v>469</v>
      </c>
    </row>
    <row r="5085" spans="22:22">
      <c r="V5085" s="42" t="s">
        <v>469</v>
      </c>
    </row>
    <row r="5086" spans="22:22">
      <c r="V5086" s="42" t="s">
        <v>469</v>
      </c>
    </row>
    <row r="5087" spans="22:22">
      <c r="V5087" s="42" t="s">
        <v>469</v>
      </c>
    </row>
    <row r="5088" spans="22:22">
      <c r="V5088" s="42" t="s">
        <v>469</v>
      </c>
    </row>
    <row r="5089" spans="22:22">
      <c r="V5089" s="42" t="s">
        <v>469</v>
      </c>
    </row>
    <row r="5090" spans="22:22">
      <c r="V5090" s="42" t="s">
        <v>469</v>
      </c>
    </row>
    <row r="5091" spans="22:22">
      <c r="V5091" s="42" t="s">
        <v>469</v>
      </c>
    </row>
    <row r="5092" spans="22:22">
      <c r="V5092" s="42" t="s">
        <v>469</v>
      </c>
    </row>
    <row r="5093" spans="22:22">
      <c r="V5093" s="42" t="s">
        <v>469</v>
      </c>
    </row>
    <row r="5094" spans="22:22">
      <c r="V5094" s="42" t="s">
        <v>469</v>
      </c>
    </row>
    <row r="5095" spans="22:22">
      <c r="V5095" s="42" t="s">
        <v>469</v>
      </c>
    </row>
    <row r="5096" spans="22:22">
      <c r="V5096" s="42" t="s">
        <v>469</v>
      </c>
    </row>
    <row r="5097" spans="22:22">
      <c r="V5097" s="42" t="s">
        <v>469</v>
      </c>
    </row>
    <row r="5098" spans="22:22">
      <c r="V5098" s="42" t="s">
        <v>469</v>
      </c>
    </row>
    <row r="5099" spans="22:22">
      <c r="V5099" s="42" t="s">
        <v>469</v>
      </c>
    </row>
    <row r="5100" spans="22:22">
      <c r="V5100" s="42" t="s">
        <v>469</v>
      </c>
    </row>
    <row r="5101" spans="22:22">
      <c r="V5101" s="42" t="s">
        <v>469</v>
      </c>
    </row>
    <row r="5102" spans="22:22">
      <c r="V5102" s="42" t="s">
        <v>469</v>
      </c>
    </row>
    <row r="5103" spans="22:22">
      <c r="V5103" s="42" t="s">
        <v>469</v>
      </c>
    </row>
    <row r="5104" spans="22:22">
      <c r="V5104" s="42" t="s">
        <v>469</v>
      </c>
    </row>
    <row r="5105" spans="22:22">
      <c r="V5105" s="42" t="s">
        <v>469</v>
      </c>
    </row>
    <row r="5106" spans="22:22">
      <c r="V5106" s="42" t="s">
        <v>469</v>
      </c>
    </row>
    <row r="5107" spans="22:22">
      <c r="V5107" s="42" t="s">
        <v>469</v>
      </c>
    </row>
    <row r="5108" spans="22:22">
      <c r="V5108" s="42" t="s">
        <v>469</v>
      </c>
    </row>
    <row r="5109" spans="22:22">
      <c r="V5109" s="42" t="s">
        <v>469</v>
      </c>
    </row>
    <row r="5110" spans="22:22">
      <c r="V5110" s="42" t="s">
        <v>469</v>
      </c>
    </row>
    <row r="5111" spans="22:22">
      <c r="V5111" s="42" t="s">
        <v>469</v>
      </c>
    </row>
    <row r="5112" spans="22:22">
      <c r="V5112" s="42" t="s">
        <v>469</v>
      </c>
    </row>
    <row r="5113" spans="22:22">
      <c r="V5113" s="42" t="s">
        <v>469</v>
      </c>
    </row>
    <row r="5114" spans="22:22">
      <c r="V5114" s="42" t="s">
        <v>469</v>
      </c>
    </row>
    <row r="5115" spans="22:22">
      <c r="V5115" s="42" t="s">
        <v>469</v>
      </c>
    </row>
    <row r="5116" spans="22:22">
      <c r="V5116" s="42" t="s">
        <v>469</v>
      </c>
    </row>
    <row r="5117" spans="22:22">
      <c r="V5117" s="42" t="s">
        <v>469</v>
      </c>
    </row>
    <row r="5118" spans="22:22">
      <c r="V5118" s="42" t="s">
        <v>469</v>
      </c>
    </row>
    <row r="5119" spans="22:22">
      <c r="V5119" s="42" t="s">
        <v>469</v>
      </c>
    </row>
    <row r="5120" spans="22:22">
      <c r="V5120" s="42" t="s">
        <v>469</v>
      </c>
    </row>
    <row r="5121" spans="22:22">
      <c r="V5121" s="42" t="s">
        <v>469</v>
      </c>
    </row>
    <row r="5122" spans="22:22">
      <c r="V5122" s="42" t="s">
        <v>469</v>
      </c>
    </row>
    <row r="5123" spans="22:22">
      <c r="V5123" s="42" t="s">
        <v>469</v>
      </c>
    </row>
    <row r="5124" spans="22:22">
      <c r="V5124" s="42" t="s">
        <v>469</v>
      </c>
    </row>
    <row r="5125" spans="22:22">
      <c r="V5125" s="42" t="s">
        <v>469</v>
      </c>
    </row>
    <row r="5126" spans="22:22">
      <c r="V5126" s="42" t="s">
        <v>469</v>
      </c>
    </row>
    <row r="5127" spans="22:22">
      <c r="V5127" s="42" t="s">
        <v>469</v>
      </c>
    </row>
    <row r="5128" spans="22:22">
      <c r="V5128" s="42" t="s">
        <v>469</v>
      </c>
    </row>
    <row r="5129" spans="22:22">
      <c r="V5129" s="42" t="s">
        <v>469</v>
      </c>
    </row>
    <row r="5130" spans="22:22">
      <c r="V5130" s="42" t="s">
        <v>469</v>
      </c>
    </row>
    <row r="5131" spans="22:22">
      <c r="V5131" s="42" t="s">
        <v>469</v>
      </c>
    </row>
    <row r="5132" spans="22:22">
      <c r="V5132" s="42" t="s">
        <v>469</v>
      </c>
    </row>
    <row r="5133" spans="22:22">
      <c r="V5133" s="42" t="s">
        <v>469</v>
      </c>
    </row>
    <row r="5134" spans="22:22">
      <c r="V5134" s="42" t="s">
        <v>469</v>
      </c>
    </row>
    <row r="5135" spans="22:22">
      <c r="V5135" s="42" t="s">
        <v>469</v>
      </c>
    </row>
    <row r="5136" spans="22:22">
      <c r="V5136" s="42" t="s">
        <v>469</v>
      </c>
    </row>
    <row r="5137" spans="22:22">
      <c r="V5137" s="42" t="s">
        <v>469</v>
      </c>
    </row>
    <row r="5138" spans="22:22">
      <c r="V5138" s="42" t="s">
        <v>469</v>
      </c>
    </row>
    <row r="5139" spans="22:22">
      <c r="V5139" s="42" t="s">
        <v>469</v>
      </c>
    </row>
    <row r="5140" spans="22:22">
      <c r="V5140" s="42" t="s">
        <v>469</v>
      </c>
    </row>
    <row r="5141" spans="22:22">
      <c r="V5141" s="42" t="s">
        <v>469</v>
      </c>
    </row>
    <row r="5142" spans="22:22">
      <c r="V5142" s="42" t="s">
        <v>469</v>
      </c>
    </row>
    <row r="5143" spans="22:22">
      <c r="V5143" s="42" t="s">
        <v>469</v>
      </c>
    </row>
    <row r="5144" spans="22:22">
      <c r="V5144" s="42" t="s">
        <v>469</v>
      </c>
    </row>
    <row r="5145" spans="22:22">
      <c r="V5145" s="42" t="s">
        <v>469</v>
      </c>
    </row>
    <row r="5146" spans="22:22">
      <c r="V5146" s="42" t="s">
        <v>469</v>
      </c>
    </row>
    <row r="5147" spans="22:22">
      <c r="V5147" s="42" t="s">
        <v>469</v>
      </c>
    </row>
    <row r="5148" spans="22:22">
      <c r="V5148" s="42" t="s">
        <v>469</v>
      </c>
    </row>
    <row r="5149" spans="22:22">
      <c r="V5149" s="42" t="s">
        <v>469</v>
      </c>
    </row>
    <row r="5150" spans="22:22">
      <c r="V5150" s="42" t="s">
        <v>469</v>
      </c>
    </row>
    <row r="5151" spans="22:22">
      <c r="V5151" s="42" t="s">
        <v>469</v>
      </c>
    </row>
    <row r="5152" spans="22:22">
      <c r="V5152" s="42" t="s">
        <v>469</v>
      </c>
    </row>
    <row r="5153" spans="22:22">
      <c r="V5153" s="42" t="s">
        <v>469</v>
      </c>
    </row>
    <row r="5154" spans="22:22">
      <c r="V5154" s="42" t="s">
        <v>469</v>
      </c>
    </row>
    <row r="5155" spans="22:22">
      <c r="V5155" s="42" t="s">
        <v>469</v>
      </c>
    </row>
    <row r="5156" spans="22:22">
      <c r="V5156" s="42" t="s">
        <v>469</v>
      </c>
    </row>
    <row r="5157" spans="22:22">
      <c r="V5157" s="42" t="s">
        <v>469</v>
      </c>
    </row>
    <row r="5158" spans="22:22">
      <c r="V5158" s="42" t="s">
        <v>469</v>
      </c>
    </row>
    <row r="5159" spans="22:22">
      <c r="V5159" s="42" t="s">
        <v>469</v>
      </c>
    </row>
    <row r="5160" spans="22:22">
      <c r="V5160" s="42" t="s">
        <v>469</v>
      </c>
    </row>
    <row r="5161" spans="22:22">
      <c r="V5161" s="42" t="s">
        <v>469</v>
      </c>
    </row>
    <row r="5162" spans="22:22">
      <c r="V5162" s="42" t="s">
        <v>469</v>
      </c>
    </row>
    <row r="5163" spans="22:22">
      <c r="V5163" s="42" t="s">
        <v>469</v>
      </c>
    </row>
    <row r="5164" spans="22:22">
      <c r="V5164" s="42" t="s">
        <v>469</v>
      </c>
    </row>
    <row r="5165" spans="22:22">
      <c r="V5165" s="42" t="s">
        <v>469</v>
      </c>
    </row>
    <row r="5166" spans="22:22">
      <c r="V5166" s="42" t="s">
        <v>469</v>
      </c>
    </row>
    <row r="5167" spans="22:22">
      <c r="V5167" s="42" t="s">
        <v>469</v>
      </c>
    </row>
    <row r="5168" spans="22:22">
      <c r="V5168" s="42" t="s">
        <v>469</v>
      </c>
    </row>
    <row r="5169" spans="22:22">
      <c r="V5169" s="42" t="s">
        <v>469</v>
      </c>
    </row>
    <row r="5170" spans="22:22">
      <c r="V5170" s="42" t="s">
        <v>469</v>
      </c>
    </row>
    <row r="5171" spans="22:22">
      <c r="V5171" s="42" t="s">
        <v>469</v>
      </c>
    </row>
    <row r="5172" spans="22:22">
      <c r="V5172" s="42" t="s">
        <v>469</v>
      </c>
    </row>
    <row r="5173" spans="22:22">
      <c r="V5173" s="42" t="s">
        <v>469</v>
      </c>
    </row>
    <row r="5174" spans="22:22">
      <c r="V5174" s="42" t="s">
        <v>469</v>
      </c>
    </row>
    <row r="5175" spans="22:22">
      <c r="V5175" s="42" t="s">
        <v>469</v>
      </c>
    </row>
    <row r="5176" spans="22:22">
      <c r="V5176" s="42" t="s">
        <v>469</v>
      </c>
    </row>
    <row r="5177" spans="22:22">
      <c r="V5177" s="42" t="s">
        <v>469</v>
      </c>
    </row>
    <row r="5178" spans="22:22">
      <c r="V5178" s="42" t="s">
        <v>469</v>
      </c>
    </row>
    <row r="5179" spans="22:22">
      <c r="V5179" s="42" t="s">
        <v>469</v>
      </c>
    </row>
    <row r="5180" spans="22:22">
      <c r="V5180" s="42" t="s">
        <v>469</v>
      </c>
    </row>
    <row r="5181" spans="22:22">
      <c r="V5181" s="42" t="s">
        <v>469</v>
      </c>
    </row>
    <row r="5182" spans="22:22">
      <c r="V5182" s="42" t="s">
        <v>469</v>
      </c>
    </row>
    <row r="5183" spans="22:22">
      <c r="V5183" s="42" t="s">
        <v>469</v>
      </c>
    </row>
    <row r="5184" spans="22:22">
      <c r="V5184" s="42" t="s">
        <v>469</v>
      </c>
    </row>
    <row r="5185" spans="22:22">
      <c r="V5185" s="42" t="s">
        <v>469</v>
      </c>
    </row>
    <row r="5186" spans="22:22">
      <c r="V5186" s="42" t="s">
        <v>469</v>
      </c>
    </row>
    <row r="5187" spans="22:22">
      <c r="V5187" s="42" t="s">
        <v>469</v>
      </c>
    </row>
    <row r="5188" spans="22:22">
      <c r="V5188" s="42" t="s">
        <v>469</v>
      </c>
    </row>
    <row r="5189" spans="22:22">
      <c r="V5189" s="42" t="s">
        <v>469</v>
      </c>
    </row>
    <row r="5190" spans="22:22">
      <c r="V5190" s="42" t="s">
        <v>469</v>
      </c>
    </row>
    <row r="5191" spans="22:22">
      <c r="V5191" s="42" t="s">
        <v>469</v>
      </c>
    </row>
    <row r="5192" spans="22:22">
      <c r="V5192" s="42" t="s">
        <v>469</v>
      </c>
    </row>
    <row r="5193" spans="22:22">
      <c r="V5193" s="42" t="s">
        <v>469</v>
      </c>
    </row>
    <row r="5194" spans="22:22">
      <c r="V5194" s="42" t="s">
        <v>469</v>
      </c>
    </row>
    <row r="5195" spans="22:22">
      <c r="V5195" s="42" t="s">
        <v>469</v>
      </c>
    </row>
    <row r="5196" spans="22:22">
      <c r="V5196" s="42" t="s">
        <v>469</v>
      </c>
    </row>
    <row r="5197" spans="22:22">
      <c r="V5197" s="42" t="s">
        <v>469</v>
      </c>
    </row>
    <row r="5198" spans="22:22">
      <c r="V5198" s="42" t="s">
        <v>469</v>
      </c>
    </row>
    <row r="5199" spans="22:22">
      <c r="V5199" s="42" t="s">
        <v>469</v>
      </c>
    </row>
    <row r="5200" spans="22:22">
      <c r="V5200" s="42" t="s">
        <v>469</v>
      </c>
    </row>
    <row r="5201" spans="22:22">
      <c r="V5201" s="42" t="s">
        <v>469</v>
      </c>
    </row>
    <row r="5202" spans="22:22">
      <c r="V5202" s="42" t="s">
        <v>469</v>
      </c>
    </row>
    <row r="5203" spans="22:22">
      <c r="V5203" s="42" t="s">
        <v>469</v>
      </c>
    </row>
    <row r="5204" spans="22:22">
      <c r="V5204" s="42" t="s">
        <v>469</v>
      </c>
    </row>
    <row r="5205" spans="22:22">
      <c r="V5205" s="42" t="s">
        <v>469</v>
      </c>
    </row>
    <row r="5206" spans="22:22">
      <c r="V5206" s="42" t="s">
        <v>469</v>
      </c>
    </row>
    <row r="5207" spans="22:22">
      <c r="V5207" s="42" t="s">
        <v>469</v>
      </c>
    </row>
    <row r="5208" spans="22:22">
      <c r="V5208" s="42" t="s">
        <v>469</v>
      </c>
    </row>
    <row r="5209" spans="22:22">
      <c r="V5209" s="42" t="s">
        <v>469</v>
      </c>
    </row>
    <row r="5210" spans="22:22">
      <c r="V5210" s="42" t="s">
        <v>469</v>
      </c>
    </row>
    <row r="5211" spans="22:22">
      <c r="V5211" s="42" t="s">
        <v>469</v>
      </c>
    </row>
    <row r="5212" spans="22:22">
      <c r="V5212" s="42" t="s">
        <v>469</v>
      </c>
    </row>
    <row r="5213" spans="22:22">
      <c r="V5213" s="42" t="s">
        <v>469</v>
      </c>
    </row>
    <row r="5214" spans="22:22">
      <c r="V5214" s="42" t="s">
        <v>469</v>
      </c>
    </row>
    <row r="5215" spans="22:22">
      <c r="V5215" s="42" t="s">
        <v>469</v>
      </c>
    </row>
    <row r="5216" spans="22:22">
      <c r="V5216" s="42" t="s">
        <v>469</v>
      </c>
    </row>
    <row r="5217" spans="22:22">
      <c r="V5217" s="42" t="s">
        <v>469</v>
      </c>
    </row>
    <row r="5218" spans="22:22">
      <c r="V5218" s="42" t="s">
        <v>469</v>
      </c>
    </row>
    <row r="5219" spans="22:22">
      <c r="V5219" s="42" t="s">
        <v>469</v>
      </c>
    </row>
    <row r="5220" spans="22:22">
      <c r="V5220" s="42" t="s">
        <v>469</v>
      </c>
    </row>
    <row r="5221" spans="22:22">
      <c r="V5221" s="42" t="s">
        <v>469</v>
      </c>
    </row>
    <row r="5222" spans="22:22">
      <c r="V5222" s="42" t="s">
        <v>469</v>
      </c>
    </row>
    <row r="5223" spans="22:22">
      <c r="V5223" s="42" t="s">
        <v>469</v>
      </c>
    </row>
    <row r="5224" spans="22:22">
      <c r="V5224" s="42" t="s">
        <v>469</v>
      </c>
    </row>
    <row r="5225" spans="22:22">
      <c r="V5225" s="42" t="s">
        <v>469</v>
      </c>
    </row>
    <row r="5226" spans="22:22">
      <c r="V5226" s="42" t="s">
        <v>469</v>
      </c>
    </row>
    <row r="5227" spans="22:22">
      <c r="V5227" s="42" t="s">
        <v>469</v>
      </c>
    </row>
    <row r="5228" spans="22:22">
      <c r="V5228" s="42" t="s">
        <v>469</v>
      </c>
    </row>
    <row r="5229" spans="22:22">
      <c r="V5229" s="42" t="s">
        <v>469</v>
      </c>
    </row>
    <row r="5230" spans="22:22">
      <c r="V5230" s="42" t="s">
        <v>469</v>
      </c>
    </row>
    <row r="5231" spans="22:22">
      <c r="V5231" s="42" t="s">
        <v>469</v>
      </c>
    </row>
    <row r="5232" spans="22:22">
      <c r="V5232" s="42" t="s">
        <v>469</v>
      </c>
    </row>
    <row r="5233" spans="22:22">
      <c r="V5233" s="42" t="s">
        <v>469</v>
      </c>
    </row>
    <row r="5234" spans="22:22">
      <c r="V5234" s="42" t="s">
        <v>469</v>
      </c>
    </row>
    <row r="5235" spans="22:22">
      <c r="V5235" s="42" t="s">
        <v>469</v>
      </c>
    </row>
    <row r="5236" spans="22:22">
      <c r="V5236" s="42" t="s">
        <v>469</v>
      </c>
    </row>
    <row r="5237" spans="22:22">
      <c r="V5237" s="42" t="s">
        <v>469</v>
      </c>
    </row>
    <row r="5238" spans="22:22">
      <c r="V5238" s="42" t="s">
        <v>469</v>
      </c>
    </row>
    <row r="5239" spans="22:22">
      <c r="V5239" s="42" t="s">
        <v>469</v>
      </c>
    </row>
    <row r="5240" spans="22:22">
      <c r="V5240" s="42" t="s">
        <v>469</v>
      </c>
    </row>
    <row r="5241" spans="22:22">
      <c r="V5241" s="42" t="s">
        <v>469</v>
      </c>
    </row>
    <row r="5242" spans="22:22">
      <c r="V5242" s="42" t="s">
        <v>469</v>
      </c>
    </row>
    <row r="5243" spans="22:22">
      <c r="V5243" s="42" t="s">
        <v>469</v>
      </c>
    </row>
    <row r="5244" spans="22:22">
      <c r="V5244" s="42" t="s">
        <v>469</v>
      </c>
    </row>
    <row r="5245" spans="22:22">
      <c r="V5245" s="42" t="s">
        <v>469</v>
      </c>
    </row>
    <row r="5246" spans="22:22">
      <c r="V5246" s="42" t="s">
        <v>469</v>
      </c>
    </row>
    <row r="5247" spans="22:22">
      <c r="V5247" s="42" t="s">
        <v>469</v>
      </c>
    </row>
    <row r="5248" spans="22:22">
      <c r="V5248" s="42" t="s">
        <v>469</v>
      </c>
    </row>
    <row r="5249" spans="22:22">
      <c r="V5249" s="42" t="s">
        <v>469</v>
      </c>
    </row>
    <row r="5250" spans="22:22">
      <c r="V5250" s="42" t="s">
        <v>469</v>
      </c>
    </row>
    <row r="5251" spans="22:22">
      <c r="V5251" s="42" t="s">
        <v>469</v>
      </c>
    </row>
    <row r="5252" spans="22:22">
      <c r="V5252" s="42" t="s">
        <v>469</v>
      </c>
    </row>
    <row r="5253" spans="22:22">
      <c r="V5253" s="42" t="s">
        <v>469</v>
      </c>
    </row>
    <row r="5254" spans="22:22">
      <c r="V5254" s="42" t="s">
        <v>469</v>
      </c>
    </row>
    <row r="5255" spans="22:22">
      <c r="V5255" s="42" t="s">
        <v>469</v>
      </c>
    </row>
    <row r="5256" spans="22:22">
      <c r="V5256" s="42" t="s">
        <v>469</v>
      </c>
    </row>
    <row r="5257" spans="22:22">
      <c r="V5257" s="42" t="s">
        <v>469</v>
      </c>
    </row>
    <row r="5258" spans="22:22">
      <c r="V5258" s="42" t="s">
        <v>469</v>
      </c>
    </row>
    <row r="5259" spans="22:22">
      <c r="V5259" s="42" t="s">
        <v>469</v>
      </c>
    </row>
    <row r="5260" spans="22:22">
      <c r="V5260" s="42" t="s">
        <v>469</v>
      </c>
    </row>
    <row r="5261" spans="22:22">
      <c r="V5261" s="42" t="s">
        <v>469</v>
      </c>
    </row>
    <row r="5262" spans="22:22">
      <c r="V5262" s="42" t="s">
        <v>469</v>
      </c>
    </row>
    <row r="5263" spans="22:22">
      <c r="V5263" s="42" t="s">
        <v>469</v>
      </c>
    </row>
    <row r="5264" spans="22:22">
      <c r="V5264" s="42" t="s">
        <v>469</v>
      </c>
    </row>
    <row r="5265" spans="22:22">
      <c r="V5265" s="42" t="s">
        <v>469</v>
      </c>
    </row>
    <row r="5266" spans="22:22">
      <c r="V5266" s="42" t="s">
        <v>469</v>
      </c>
    </row>
    <row r="5267" spans="22:22">
      <c r="V5267" s="42" t="s">
        <v>469</v>
      </c>
    </row>
    <row r="5268" spans="22:22">
      <c r="V5268" s="42" t="s">
        <v>469</v>
      </c>
    </row>
    <row r="5269" spans="22:22">
      <c r="V5269" s="42" t="s">
        <v>469</v>
      </c>
    </row>
    <row r="5270" spans="22:22">
      <c r="V5270" s="42" t="s">
        <v>469</v>
      </c>
    </row>
    <row r="5271" spans="22:22">
      <c r="V5271" s="42" t="s">
        <v>469</v>
      </c>
    </row>
    <row r="5272" spans="22:22">
      <c r="V5272" s="42" t="s">
        <v>469</v>
      </c>
    </row>
    <row r="5273" spans="22:22">
      <c r="V5273" s="42" t="s">
        <v>469</v>
      </c>
    </row>
    <row r="5274" spans="22:22">
      <c r="V5274" s="42" t="s">
        <v>469</v>
      </c>
    </row>
    <row r="5275" spans="22:22">
      <c r="V5275" s="42" t="s">
        <v>469</v>
      </c>
    </row>
    <row r="5276" spans="22:22">
      <c r="V5276" s="42" t="s">
        <v>469</v>
      </c>
    </row>
    <row r="5277" spans="22:22">
      <c r="V5277" s="42" t="s">
        <v>469</v>
      </c>
    </row>
    <row r="5278" spans="22:22">
      <c r="V5278" s="42" t="s">
        <v>469</v>
      </c>
    </row>
    <row r="5279" spans="22:22">
      <c r="V5279" s="42" t="s">
        <v>469</v>
      </c>
    </row>
    <row r="5280" spans="22:22">
      <c r="V5280" s="42" t="s">
        <v>469</v>
      </c>
    </row>
    <row r="5281" spans="22:22">
      <c r="V5281" s="42" t="s">
        <v>469</v>
      </c>
    </row>
    <row r="5282" spans="22:22">
      <c r="V5282" s="42" t="s">
        <v>469</v>
      </c>
    </row>
    <row r="5283" spans="22:22">
      <c r="V5283" s="42" t="s">
        <v>469</v>
      </c>
    </row>
    <row r="5284" spans="22:22">
      <c r="V5284" s="42" t="s">
        <v>469</v>
      </c>
    </row>
    <row r="5285" spans="22:22">
      <c r="V5285" s="42" t="s">
        <v>469</v>
      </c>
    </row>
    <row r="5286" spans="22:22">
      <c r="V5286" s="42" t="s">
        <v>469</v>
      </c>
    </row>
    <row r="5287" spans="22:22">
      <c r="V5287" s="42" t="s">
        <v>469</v>
      </c>
    </row>
    <row r="5288" spans="22:22">
      <c r="V5288" s="42" t="s">
        <v>469</v>
      </c>
    </row>
    <row r="5289" spans="22:22">
      <c r="V5289" s="42" t="s">
        <v>469</v>
      </c>
    </row>
    <row r="5290" spans="22:22">
      <c r="V5290" s="42" t="s">
        <v>469</v>
      </c>
    </row>
    <row r="5291" spans="22:22">
      <c r="V5291" s="42" t="s">
        <v>469</v>
      </c>
    </row>
    <row r="5292" spans="22:22">
      <c r="V5292" s="42" t="s">
        <v>469</v>
      </c>
    </row>
    <row r="5293" spans="22:22">
      <c r="V5293" s="42" t="s">
        <v>469</v>
      </c>
    </row>
    <row r="5294" spans="22:22">
      <c r="V5294" s="42" t="s">
        <v>469</v>
      </c>
    </row>
    <row r="5295" spans="22:22">
      <c r="V5295" s="42" t="s">
        <v>469</v>
      </c>
    </row>
    <row r="5296" spans="22:22">
      <c r="V5296" s="42" t="s">
        <v>469</v>
      </c>
    </row>
    <row r="5297" spans="22:22">
      <c r="V5297" s="42" t="s">
        <v>469</v>
      </c>
    </row>
    <row r="5298" spans="22:22">
      <c r="V5298" s="42" t="s">
        <v>469</v>
      </c>
    </row>
    <row r="5299" spans="22:22">
      <c r="V5299" s="42" t="s">
        <v>469</v>
      </c>
    </row>
    <row r="5300" spans="22:22">
      <c r="V5300" s="42" t="s">
        <v>469</v>
      </c>
    </row>
    <row r="5301" spans="22:22">
      <c r="V5301" s="42" t="s">
        <v>469</v>
      </c>
    </row>
    <row r="5302" spans="22:22">
      <c r="V5302" s="42" t="s">
        <v>469</v>
      </c>
    </row>
    <row r="5303" spans="22:22">
      <c r="V5303" s="42" t="s">
        <v>469</v>
      </c>
    </row>
    <row r="5304" spans="22:22">
      <c r="V5304" s="42" t="s">
        <v>469</v>
      </c>
    </row>
    <row r="5305" spans="22:22">
      <c r="V5305" s="42" t="s">
        <v>469</v>
      </c>
    </row>
    <row r="5306" spans="22:22">
      <c r="V5306" s="42" t="s">
        <v>469</v>
      </c>
    </row>
    <row r="5307" spans="22:22">
      <c r="V5307" s="42" t="s">
        <v>469</v>
      </c>
    </row>
    <row r="5308" spans="22:22">
      <c r="V5308" s="42" t="s">
        <v>469</v>
      </c>
    </row>
    <row r="5309" spans="22:22">
      <c r="V5309" s="42" t="s">
        <v>469</v>
      </c>
    </row>
    <row r="5310" spans="22:22">
      <c r="V5310" s="42" t="s">
        <v>469</v>
      </c>
    </row>
    <row r="5311" spans="22:22">
      <c r="V5311" s="42" t="s">
        <v>469</v>
      </c>
    </row>
    <row r="5312" spans="22:22">
      <c r="V5312" s="42" t="s">
        <v>469</v>
      </c>
    </row>
    <row r="5313" spans="22:22">
      <c r="V5313" s="42" t="s">
        <v>469</v>
      </c>
    </row>
    <row r="5314" spans="22:22">
      <c r="V5314" s="42" t="s">
        <v>469</v>
      </c>
    </row>
    <row r="5315" spans="22:22">
      <c r="V5315" s="42" t="s">
        <v>469</v>
      </c>
    </row>
    <row r="5316" spans="22:22">
      <c r="V5316" s="42" t="s">
        <v>469</v>
      </c>
    </row>
    <row r="5317" spans="22:22">
      <c r="V5317" s="42" t="s">
        <v>469</v>
      </c>
    </row>
    <row r="5318" spans="22:22">
      <c r="V5318" s="42" t="s">
        <v>469</v>
      </c>
    </row>
    <row r="5319" spans="22:22">
      <c r="V5319" s="42" t="s">
        <v>469</v>
      </c>
    </row>
    <row r="5320" spans="22:22">
      <c r="V5320" s="42" t="s">
        <v>469</v>
      </c>
    </row>
    <row r="5321" spans="22:22">
      <c r="V5321" s="42" t="s">
        <v>469</v>
      </c>
    </row>
    <row r="5322" spans="22:22">
      <c r="V5322" s="42" t="s">
        <v>469</v>
      </c>
    </row>
    <row r="5323" spans="22:22">
      <c r="V5323" s="42" t="s">
        <v>469</v>
      </c>
    </row>
    <row r="5324" spans="22:22">
      <c r="V5324" s="42" t="s">
        <v>469</v>
      </c>
    </row>
    <row r="5325" spans="22:22">
      <c r="V5325" s="42" t="s">
        <v>469</v>
      </c>
    </row>
    <row r="5326" spans="22:22">
      <c r="V5326" s="42" t="s">
        <v>469</v>
      </c>
    </row>
    <row r="5327" spans="22:22">
      <c r="V5327" s="42" t="s">
        <v>469</v>
      </c>
    </row>
    <row r="5328" spans="22:22">
      <c r="V5328" s="42" t="s">
        <v>469</v>
      </c>
    </row>
    <row r="5329" spans="22:22">
      <c r="V5329" s="42" t="s">
        <v>469</v>
      </c>
    </row>
    <row r="5330" spans="22:22">
      <c r="V5330" s="42" t="s">
        <v>469</v>
      </c>
    </row>
    <row r="5331" spans="22:22">
      <c r="V5331" s="42" t="s">
        <v>469</v>
      </c>
    </row>
    <row r="5332" spans="22:22">
      <c r="V5332" s="42" t="s">
        <v>469</v>
      </c>
    </row>
    <row r="5333" spans="22:22">
      <c r="V5333" s="42" t="s">
        <v>469</v>
      </c>
    </row>
    <row r="5334" spans="22:22">
      <c r="V5334" s="42" t="s">
        <v>469</v>
      </c>
    </row>
    <row r="5335" spans="22:22">
      <c r="V5335" s="42" t="s">
        <v>469</v>
      </c>
    </row>
    <row r="5336" spans="22:22">
      <c r="V5336" s="42" t="s">
        <v>469</v>
      </c>
    </row>
    <row r="5337" spans="22:22">
      <c r="V5337" s="42" t="s">
        <v>469</v>
      </c>
    </row>
    <row r="5338" spans="22:22">
      <c r="V5338" s="42" t="s">
        <v>469</v>
      </c>
    </row>
    <row r="5339" spans="22:22">
      <c r="V5339" s="42" t="s">
        <v>469</v>
      </c>
    </row>
    <row r="5340" spans="22:22">
      <c r="V5340" s="42" t="s">
        <v>469</v>
      </c>
    </row>
    <row r="5341" spans="22:22">
      <c r="V5341" s="42" t="s">
        <v>469</v>
      </c>
    </row>
    <row r="5342" spans="22:22">
      <c r="V5342" s="42" t="s">
        <v>469</v>
      </c>
    </row>
    <row r="5343" spans="22:22">
      <c r="V5343" s="42" t="s">
        <v>469</v>
      </c>
    </row>
    <row r="5344" spans="22:22">
      <c r="V5344" s="42" t="s">
        <v>469</v>
      </c>
    </row>
    <row r="5345" spans="22:22">
      <c r="V5345" s="42" t="s">
        <v>469</v>
      </c>
    </row>
    <row r="5346" spans="22:22">
      <c r="V5346" s="42" t="s">
        <v>469</v>
      </c>
    </row>
    <row r="5347" spans="22:22">
      <c r="V5347" s="42" t="s">
        <v>469</v>
      </c>
    </row>
    <row r="5348" spans="22:22">
      <c r="V5348" s="42" t="s">
        <v>469</v>
      </c>
    </row>
    <row r="5349" spans="22:22">
      <c r="V5349" s="42" t="s">
        <v>469</v>
      </c>
    </row>
    <row r="5350" spans="22:22">
      <c r="V5350" s="42" t="s">
        <v>469</v>
      </c>
    </row>
    <row r="5351" spans="22:22">
      <c r="V5351" s="42" t="s">
        <v>469</v>
      </c>
    </row>
    <row r="5352" spans="22:22">
      <c r="V5352" s="42" t="s">
        <v>469</v>
      </c>
    </row>
    <row r="5353" spans="22:22">
      <c r="V5353" s="42" t="s">
        <v>469</v>
      </c>
    </row>
    <row r="5354" spans="22:22">
      <c r="V5354" s="42" t="s">
        <v>469</v>
      </c>
    </row>
    <row r="5355" spans="22:22">
      <c r="V5355" s="42" t="s">
        <v>469</v>
      </c>
    </row>
    <row r="5356" spans="22:22">
      <c r="V5356" s="42" t="s">
        <v>469</v>
      </c>
    </row>
    <row r="5357" spans="22:22">
      <c r="V5357" s="42" t="s">
        <v>469</v>
      </c>
    </row>
    <row r="5358" spans="22:22">
      <c r="V5358" s="42" t="s">
        <v>469</v>
      </c>
    </row>
    <row r="5359" spans="22:22">
      <c r="V5359" s="42" t="s">
        <v>469</v>
      </c>
    </row>
    <row r="5360" spans="22:22">
      <c r="V5360" s="42" t="s">
        <v>469</v>
      </c>
    </row>
    <row r="5361" spans="22:22">
      <c r="V5361" s="42" t="s">
        <v>469</v>
      </c>
    </row>
    <row r="5362" spans="22:22">
      <c r="V5362" s="42" t="s">
        <v>469</v>
      </c>
    </row>
    <row r="5363" spans="22:22">
      <c r="V5363" s="42" t="s">
        <v>469</v>
      </c>
    </row>
    <row r="5364" spans="22:22">
      <c r="V5364" s="42" t="s">
        <v>469</v>
      </c>
    </row>
    <row r="5365" spans="22:22">
      <c r="V5365" s="42" t="s">
        <v>469</v>
      </c>
    </row>
    <row r="5366" spans="22:22">
      <c r="V5366" s="42" t="s">
        <v>469</v>
      </c>
    </row>
    <row r="5367" spans="22:22">
      <c r="V5367" s="42" t="s">
        <v>469</v>
      </c>
    </row>
    <row r="5368" spans="22:22">
      <c r="V5368" s="42" t="s">
        <v>469</v>
      </c>
    </row>
    <row r="5369" spans="22:22">
      <c r="V5369" s="42" t="s">
        <v>469</v>
      </c>
    </row>
    <row r="5370" spans="22:22">
      <c r="V5370" s="42" t="s">
        <v>469</v>
      </c>
    </row>
    <row r="5371" spans="22:22">
      <c r="V5371" s="42" t="s">
        <v>469</v>
      </c>
    </row>
    <row r="5372" spans="22:22">
      <c r="V5372" s="42" t="s">
        <v>469</v>
      </c>
    </row>
    <row r="5373" spans="22:22">
      <c r="V5373" s="42" t="s">
        <v>469</v>
      </c>
    </row>
    <row r="5374" spans="22:22">
      <c r="V5374" s="42" t="s">
        <v>469</v>
      </c>
    </row>
    <row r="5375" spans="22:22">
      <c r="V5375" s="42" t="s">
        <v>469</v>
      </c>
    </row>
    <row r="5376" spans="22:22">
      <c r="V5376" s="42" t="s">
        <v>469</v>
      </c>
    </row>
    <row r="5377" spans="22:22">
      <c r="V5377" s="42" t="s">
        <v>469</v>
      </c>
    </row>
    <row r="5378" spans="22:22">
      <c r="V5378" s="42" t="s">
        <v>469</v>
      </c>
    </row>
    <row r="5379" spans="22:22">
      <c r="V5379" s="42" t="s">
        <v>469</v>
      </c>
    </row>
    <row r="5380" spans="22:22">
      <c r="V5380" s="42" t="s">
        <v>469</v>
      </c>
    </row>
    <row r="5381" spans="22:22">
      <c r="V5381" s="42" t="s">
        <v>469</v>
      </c>
    </row>
    <row r="5382" spans="22:22">
      <c r="V5382" s="42" t="s">
        <v>469</v>
      </c>
    </row>
    <row r="5383" spans="22:22">
      <c r="V5383" s="42" t="s">
        <v>469</v>
      </c>
    </row>
    <row r="5384" spans="22:22">
      <c r="V5384" s="42" t="s">
        <v>469</v>
      </c>
    </row>
    <row r="5385" spans="22:22">
      <c r="V5385" s="42" t="s">
        <v>469</v>
      </c>
    </row>
    <row r="5386" spans="22:22">
      <c r="V5386" s="42" t="s">
        <v>469</v>
      </c>
    </row>
    <row r="5387" spans="22:22">
      <c r="V5387" s="42" t="s">
        <v>469</v>
      </c>
    </row>
    <row r="5388" spans="22:22">
      <c r="V5388" s="42" t="s">
        <v>469</v>
      </c>
    </row>
    <row r="5389" spans="22:22">
      <c r="V5389" s="42" t="s">
        <v>469</v>
      </c>
    </row>
    <row r="5390" spans="22:22">
      <c r="V5390" s="42" t="s">
        <v>469</v>
      </c>
    </row>
    <row r="5391" spans="22:22">
      <c r="V5391" s="42" t="s">
        <v>469</v>
      </c>
    </row>
    <row r="5392" spans="22:22">
      <c r="V5392" s="42" t="s">
        <v>469</v>
      </c>
    </row>
    <row r="5393" spans="22:22">
      <c r="V5393" s="42" t="s">
        <v>469</v>
      </c>
    </row>
    <row r="5394" spans="22:22">
      <c r="V5394" s="42" t="s">
        <v>469</v>
      </c>
    </row>
    <row r="5395" spans="22:22">
      <c r="V5395" s="42" t="s">
        <v>469</v>
      </c>
    </row>
    <row r="5396" spans="22:22">
      <c r="V5396" s="42" t="s">
        <v>469</v>
      </c>
    </row>
    <row r="5397" spans="22:22">
      <c r="V5397" s="42" t="s">
        <v>469</v>
      </c>
    </row>
    <row r="5398" spans="22:22">
      <c r="V5398" s="42" t="s">
        <v>469</v>
      </c>
    </row>
    <row r="5399" spans="22:22">
      <c r="V5399" s="42" t="s">
        <v>469</v>
      </c>
    </row>
    <row r="5400" spans="22:22">
      <c r="V5400" s="42" t="s">
        <v>469</v>
      </c>
    </row>
    <row r="5401" spans="22:22">
      <c r="V5401" s="42" t="s">
        <v>469</v>
      </c>
    </row>
    <row r="5402" spans="22:22">
      <c r="V5402" s="42" t="s">
        <v>469</v>
      </c>
    </row>
    <row r="5403" spans="22:22">
      <c r="V5403" s="42" t="s">
        <v>469</v>
      </c>
    </row>
    <row r="5404" spans="22:22">
      <c r="V5404" s="42" t="s">
        <v>469</v>
      </c>
    </row>
    <row r="5405" spans="22:22">
      <c r="V5405" s="42" t="s">
        <v>469</v>
      </c>
    </row>
    <row r="5406" spans="22:22">
      <c r="V5406" s="42" t="s">
        <v>469</v>
      </c>
    </row>
    <row r="5407" spans="22:22">
      <c r="V5407" s="42" t="s">
        <v>469</v>
      </c>
    </row>
    <row r="5408" spans="22:22">
      <c r="V5408" s="42" t="s">
        <v>469</v>
      </c>
    </row>
    <row r="5409" spans="22:22">
      <c r="V5409" s="42" t="s">
        <v>469</v>
      </c>
    </row>
    <row r="5410" spans="22:22">
      <c r="V5410" s="42" t="s">
        <v>469</v>
      </c>
    </row>
    <row r="5411" spans="22:22">
      <c r="V5411" s="42" t="s">
        <v>469</v>
      </c>
    </row>
    <row r="5412" spans="22:22">
      <c r="V5412" s="42" t="s">
        <v>469</v>
      </c>
    </row>
    <row r="5413" spans="22:22">
      <c r="V5413" s="42" t="s">
        <v>469</v>
      </c>
    </row>
    <row r="5414" spans="22:22">
      <c r="V5414" s="42" t="s">
        <v>469</v>
      </c>
    </row>
    <row r="5415" spans="22:22">
      <c r="V5415" s="42" t="s">
        <v>469</v>
      </c>
    </row>
    <row r="5416" spans="22:22">
      <c r="V5416" s="42" t="s">
        <v>469</v>
      </c>
    </row>
    <row r="5417" spans="22:22">
      <c r="V5417" s="42" t="s">
        <v>469</v>
      </c>
    </row>
    <row r="5418" spans="22:22">
      <c r="V5418" s="42" t="s">
        <v>469</v>
      </c>
    </row>
    <row r="5419" spans="22:22">
      <c r="V5419" s="42" t="s">
        <v>469</v>
      </c>
    </row>
    <row r="5420" spans="22:22">
      <c r="V5420" s="42" t="s">
        <v>469</v>
      </c>
    </row>
    <row r="5421" spans="22:22">
      <c r="V5421" s="42" t="s">
        <v>469</v>
      </c>
    </row>
    <row r="5422" spans="22:22">
      <c r="V5422" s="42" t="s">
        <v>469</v>
      </c>
    </row>
    <row r="5423" spans="22:22">
      <c r="V5423" s="42" t="s">
        <v>469</v>
      </c>
    </row>
    <row r="5424" spans="22:22">
      <c r="V5424" s="42" t="s">
        <v>469</v>
      </c>
    </row>
    <row r="5425" spans="22:22">
      <c r="V5425" s="42" t="s">
        <v>469</v>
      </c>
    </row>
    <row r="5426" spans="22:22">
      <c r="V5426" s="42" t="s">
        <v>469</v>
      </c>
    </row>
    <row r="5427" spans="22:22">
      <c r="V5427" s="42" t="s">
        <v>469</v>
      </c>
    </row>
    <row r="5428" spans="22:22">
      <c r="V5428" s="42" t="s">
        <v>469</v>
      </c>
    </row>
    <row r="5429" spans="22:22">
      <c r="V5429" s="42" t="s">
        <v>469</v>
      </c>
    </row>
    <row r="5430" spans="22:22">
      <c r="V5430" s="42" t="s">
        <v>469</v>
      </c>
    </row>
    <row r="5431" spans="22:22">
      <c r="V5431" s="42" t="s">
        <v>469</v>
      </c>
    </row>
    <row r="5432" spans="22:22">
      <c r="V5432" s="42" t="s">
        <v>469</v>
      </c>
    </row>
    <row r="5433" spans="22:22">
      <c r="V5433" s="42" t="s">
        <v>469</v>
      </c>
    </row>
    <row r="5434" spans="22:22">
      <c r="V5434" s="42" t="s">
        <v>469</v>
      </c>
    </row>
    <row r="5435" spans="22:22">
      <c r="V5435" s="42" t="s">
        <v>469</v>
      </c>
    </row>
    <row r="5436" spans="22:22">
      <c r="V5436" s="42" t="s">
        <v>469</v>
      </c>
    </row>
    <row r="5437" spans="22:22">
      <c r="V5437" s="42" t="s">
        <v>469</v>
      </c>
    </row>
    <row r="5438" spans="22:22">
      <c r="V5438" s="42" t="s">
        <v>469</v>
      </c>
    </row>
    <row r="5439" spans="22:22">
      <c r="V5439" s="42" t="s">
        <v>469</v>
      </c>
    </row>
    <row r="5440" spans="22:22">
      <c r="V5440" s="42" t="s">
        <v>469</v>
      </c>
    </row>
    <row r="5441" spans="22:22">
      <c r="V5441" s="42" t="s">
        <v>469</v>
      </c>
    </row>
    <row r="5442" spans="22:22">
      <c r="V5442" s="42" t="s">
        <v>469</v>
      </c>
    </row>
    <row r="5443" spans="22:22">
      <c r="V5443" s="42" t="s">
        <v>469</v>
      </c>
    </row>
    <row r="5444" spans="22:22">
      <c r="V5444" s="42" t="s">
        <v>469</v>
      </c>
    </row>
    <row r="5445" spans="22:22">
      <c r="V5445" s="42" t="s">
        <v>469</v>
      </c>
    </row>
    <row r="5446" spans="22:22">
      <c r="V5446" s="42" t="s">
        <v>469</v>
      </c>
    </row>
    <row r="5447" spans="22:22">
      <c r="V5447" s="42" t="s">
        <v>469</v>
      </c>
    </row>
    <row r="5448" spans="22:22">
      <c r="V5448" s="42" t="s">
        <v>469</v>
      </c>
    </row>
    <row r="5449" spans="22:22">
      <c r="V5449" s="42" t="s">
        <v>469</v>
      </c>
    </row>
    <row r="5450" spans="22:22">
      <c r="V5450" s="42" t="s">
        <v>469</v>
      </c>
    </row>
    <row r="5451" spans="22:22">
      <c r="V5451" s="42" t="s">
        <v>469</v>
      </c>
    </row>
    <row r="5452" spans="22:22">
      <c r="V5452" s="42" t="s">
        <v>469</v>
      </c>
    </row>
    <row r="5453" spans="22:22">
      <c r="V5453" s="42" t="s">
        <v>469</v>
      </c>
    </row>
    <row r="5454" spans="22:22">
      <c r="V5454" s="42" t="s">
        <v>469</v>
      </c>
    </row>
    <row r="5455" spans="22:22">
      <c r="V5455" s="42" t="s">
        <v>469</v>
      </c>
    </row>
    <row r="5456" spans="22:22">
      <c r="V5456" s="42" t="s">
        <v>469</v>
      </c>
    </row>
    <row r="5457" spans="22:22">
      <c r="V5457" s="42" t="s">
        <v>469</v>
      </c>
    </row>
    <row r="5458" spans="22:22">
      <c r="V5458" s="42" t="s">
        <v>469</v>
      </c>
    </row>
    <row r="5459" spans="22:22">
      <c r="V5459" s="42" t="s">
        <v>469</v>
      </c>
    </row>
    <row r="5460" spans="22:22">
      <c r="V5460" s="42" t="s">
        <v>469</v>
      </c>
    </row>
    <row r="5461" spans="22:22">
      <c r="V5461" s="42" t="s">
        <v>469</v>
      </c>
    </row>
    <row r="5462" spans="22:22">
      <c r="V5462" s="42" t="s">
        <v>469</v>
      </c>
    </row>
    <row r="5463" spans="22:22">
      <c r="V5463" s="42" t="s">
        <v>469</v>
      </c>
    </row>
    <row r="5464" spans="22:22">
      <c r="V5464" s="42" t="s">
        <v>469</v>
      </c>
    </row>
    <row r="5465" spans="22:22">
      <c r="V5465" s="42" t="s">
        <v>469</v>
      </c>
    </row>
    <row r="5466" spans="22:22">
      <c r="V5466" s="42" t="s">
        <v>469</v>
      </c>
    </row>
    <row r="5467" spans="22:22">
      <c r="V5467" s="42" t="s">
        <v>469</v>
      </c>
    </row>
    <row r="5468" spans="22:22">
      <c r="V5468" s="42" t="s">
        <v>469</v>
      </c>
    </row>
    <row r="5469" spans="22:22">
      <c r="V5469" s="42" t="s">
        <v>469</v>
      </c>
    </row>
    <row r="5470" spans="22:22">
      <c r="V5470" s="42" t="s">
        <v>469</v>
      </c>
    </row>
    <row r="5471" spans="22:22">
      <c r="V5471" s="42" t="s">
        <v>469</v>
      </c>
    </row>
    <row r="5472" spans="22:22">
      <c r="V5472" s="42" t="s">
        <v>469</v>
      </c>
    </row>
    <row r="5473" spans="22:22">
      <c r="V5473" s="42" t="s">
        <v>469</v>
      </c>
    </row>
    <row r="5474" spans="22:22">
      <c r="V5474" s="42" t="s">
        <v>469</v>
      </c>
    </row>
    <row r="5475" spans="22:22">
      <c r="V5475" s="42" t="s">
        <v>469</v>
      </c>
    </row>
    <row r="5476" spans="22:22">
      <c r="V5476" s="42" t="s">
        <v>469</v>
      </c>
    </row>
    <row r="5477" spans="22:22">
      <c r="V5477" s="42" t="s">
        <v>469</v>
      </c>
    </row>
    <row r="5478" spans="22:22">
      <c r="V5478" s="42" t="s">
        <v>469</v>
      </c>
    </row>
    <row r="5479" spans="22:22">
      <c r="V5479" s="42" t="s">
        <v>469</v>
      </c>
    </row>
    <row r="5480" spans="22:22">
      <c r="V5480" s="42" t="s">
        <v>469</v>
      </c>
    </row>
    <row r="5481" spans="22:22">
      <c r="V5481" s="42" t="s">
        <v>469</v>
      </c>
    </row>
    <row r="5482" spans="22:22">
      <c r="V5482" s="42" t="s">
        <v>469</v>
      </c>
    </row>
    <row r="5483" spans="22:22">
      <c r="V5483" s="42" t="s">
        <v>469</v>
      </c>
    </row>
    <row r="5484" spans="22:22">
      <c r="V5484" s="42" t="s">
        <v>469</v>
      </c>
    </row>
    <row r="5485" spans="22:22">
      <c r="V5485" s="42" t="s">
        <v>469</v>
      </c>
    </row>
    <row r="5486" spans="22:22">
      <c r="V5486" s="42" t="s">
        <v>469</v>
      </c>
    </row>
    <row r="5487" spans="22:22">
      <c r="V5487" s="42" t="s">
        <v>469</v>
      </c>
    </row>
    <row r="5488" spans="22:22">
      <c r="V5488" s="42" t="s">
        <v>469</v>
      </c>
    </row>
    <row r="5489" spans="22:22">
      <c r="V5489" s="42" t="s">
        <v>469</v>
      </c>
    </row>
    <row r="5490" spans="22:22">
      <c r="V5490" s="42" t="s">
        <v>469</v>
      </c>
    </row>
    <row r="5491" spans="22:22">
      <c r="V5491" s="42" t="s">
        <v>469</v>
      </c>
    </row>
    <row r="5492" spans="22:22">
      <c r="V5492" s="42" t="s">
        <v>469</v>
      </c>
    </row>
    <row r="5493" spans="22:22">
      <c r="V5493" s="42" t="s">
        <v>469</v>
      </c>
    </row>
    <row r="5494" spans="22:22">
      <c r="V5494" s="42" t="s">
        <v>469</v>
      </c>
    </row>
    <row r="5495" spans="22:22">
      <c r="V5495" s="42" t="s">
        <v>469</v>
      </c>
    </row>
    <row r="5496" spans="22:22">
      <c r="V5496" s="42" t="s">
        <v>469</v>
      </c>
    </row>
    <row r="5497" spans="22:22">
      <c r="V5497" s="42" t="s">
        <v>469</v>
      </c>
    </row>
    <row r="5498" spans="22:22">
      <c r="V5498" s="42" t="s">
        <v>469</v>
      </c>
    </row>
    <row r="5499" spans="22:22">
      <c r="V5499" s="42" t="s">
        <v>469</v>
      </c>
    </row>
    <row r="5500" spans="22:22">
      <c r="V5500" s="42" t="s">
        <v>469</v>
      </c>
    </row>
    <row r="5501" spans="22:22">
      <c r="V5501" s="42" t="s">
        <v>469</v>
      </c>
    </row>
    <row r="5502" spans="22:22">
      <c r="V5502" s="42" t="s">
        <v>469</v>
      </c>
    </row>
    <row r="5503" spans="22:22">
      <c r="V5503" s="42" t="s">
        <v>469</v>
      </c>
    </row>
    <row r="5504" spans="22:22">
      <c r="V5504" s="42" t="s">
        <v>469</v>
      </c>
    </row>
    <row r="5505" spans="22:22">
      <c r="V5505" s="42" t="s">
        <v>469</v>
      </c>
    </row>
    <row r="5506" spans="22:22">
      <c r="V5506" s="42" t="s">
        <v>469</v>
      </c>
    </row>
    <row r="5507" spans="22:22">
      <c r="V5507" s="42" t="s">
        <v>469</v>
      </c>
    </row>
    <row r="5508" spans="22:22">
      <c r="V5508" s="42" t="s">
        <v>469</v>
      </c>
    </row>
    <row r="5509" spans="22:22">
      <c r="V5509" s="42" t="s">
        <v>469</v>
      </c>
    </row>
    <row r="5510" spans="22:22">
      <c r="V5510" s="42" t="s">
        <v>469</v>
      </c>
    </row>
    <row r="5511" spans="22:22">
      <c r="V5511" s="42" t="s">
        <v>469</v>
      </c>
    </row>
    <row r="5512" spans="22:22">
      <c r="V5512" s="42" t="s">
        <v>469</v>
      </c>
    </row>
    <row r="5513" spans="22:22">
      <c r="V5513" s="42" t="s">
        <v>469</v>
      </c>
    </row>
    <row r="5514" spans="22:22">
      <c r="V5514" s="42" t="s">
        <v>469</v>
      </c>
    </row>
    <row r="5515" spans="22:22">
      <c r="V5515" s="42" t="s">
        <v>469</v>
      </c>
    </row>
    <row r="5516" spans="22:22">
      <c r="V5516" s="42" t="s">
        <v>469</v>
      </c>
    </row>
    <row r="5517" spans="22:22">
      <c r="V5517" s="42" t="s">
        <v>469</v>
      </c>
    </row>
    <row r="5518" spans="22:22">
      <c r="V5518" s="42" t="s">
        <v>469</v>
      </c>
    </row>
    <row r="5519" spans="22:22">
      <c r="V5519" s="42" t="s">
        <v>469</v>
      </c>
    </row>
    <row r="5520" spans="22:22">
      <c r="V5520" s="42" t="s">
        <v>469</v>
      </c>
    </row>
    <row r="5521" spans="22:22">
      <c r="V5521" s="42" t="s">
        <v>469</v>
      </c>
    </row>
    <row r="5522" spans="22:22">
      <c r="V5522" s="42" t="s">
        <v>469</v>
      </c>
    </row>
    <row r="5523" spans="22:22">
      <c r="V5523" s="42" t="s">
        <v>469</v>
      </c>
    </row>
    <row r="5524" spans="22:22">
      <c r="V5524" s="42" t="s">
        <v>469</v>
      </c>
    </row>
    <row r="5525" spans="22:22">
      <c r="V5525" s="42" t="s">
        <v>469</v>
      </c>
    </row>
    <row r="5526" spans="22:22">
      <c r="V5526" s="42" t="s">
        <v>469</v>
      </c>
    </row>
    <row r="5527" spans="22:22">
      <c r="V5527" s="42" t="s">
        <v>469</v>
      </c>
    </row>
    <row r="5528" spans="22:22">
      <c r="V5528" s="42" t="s">
        <v>469</v>
      </c>
    </row>
    <row r="5529" spans="22:22">
      <c r="V5529" s="42" t="s">
        <v>469</v>
      </c>
    </row>
    <row r="5530" spans="22:22">
      <c r="V5530" s="42" t="s">
        <v>469</v>
      </c>
    </row>
    <row r="5531" spans="22:22">
      <c r="V5531" s="42" t="s">
        <v>469</v>
      </c>
    </row>
    <row r="5532" spans="22:22">
      <c r="V5532" s="42" t="s">
        <v>469</v>
      </c>
    </row>
    <row r="5533" spans="22:22">
      <c r="V5533" s="42" t="s">
        <v>469</v>
      </c>
    </row>
    <row r="5534" spans="22:22">
      <c r="V5534" s="42" t="s">
        <v>469</v>
      </c>
    </row>
    <row r="5535" spans="22:22">
      <c r="V5535" s="42" t="s">
        <v>469</v>
      </c>
    </row>
    <row r="5536" spans="22:22">
      <c r="V5536" s="42" t="s">
        <v>469</v>
      </c>
    </row>
    <row r="5537" spans="22:22">
      <c r="V5537" s="42" t="s">
        <v>469</v>
      </c>
    </row>
    <row r="5538" spans="22:22">
      <c r="V5538" s="42" t="s">
        <v>469</v>
      </c>
    </row>
    <row r="5539" spans="22:22">
      <c r="V5539" s="42" t="s">
        <v>469</v>
      </c>
    </row>
    <row r="5540" spans="22:22">
      <c r="V5540" s="42" t="s">
        <v>469</v>
      </c>
    </row>
    <row r="5541" spans="22:22">
      <c r="V5541" s="42" t="s">
        <v>469</v>
      </c>
    </row>
    <row r="5542" spans="22:22">
      <c r="V5542" s="42" t="s">
        <v>469</v>
      </c>
    </row>
    <row r="5543" spans="22:22">
      <c r="V5543" s="42" t="s">
        <v>469</v>
      </c>
    </row>
    <row r="5544" spans="22:22">
      <c r="V5544" s="42" t="s">
        <v>469</v>
      </c>
    </row>
    <row r="5545" spans="22:22">
      <c r="V5545" s="42" t="s">
        <v>469</v>
      </c>
    </row>
    <row r="5546" spans="22:22">
      <c r="V5546" s="42" t="s">
        <v>469</v>
      </c>
    </row>
    <row r="5547" spans="22:22">
      <c r="V5547" s="42" t="s">
        <v>469</v>
      </c>
    </row>
    <row r="5548" spans="22:22">
      <c r="V5548" s="42" t="s">
        <v>469</v>
      </c>
    </row>
    <row r="5549" spans="22:22">
      <c r="V5549" s="42" t="s">
        <v>469</v>
      </c>
    </row>
    <row r="5550" spans="22:22">
      <c r="V5550" s="42" t="s">
        <v>469</v>
      </c>
    </row>
    <row r="5551" spans="22:22">
      <c r="V5551" s="42" t="s">
        <v>469</v>
      </c>
    </row>
    <row r="5552" spans="22:22">
      <c r="V5552" s="42" t="s">
        <v>469</v>
      </c>
    </row>
    <row r="5553" spans="22:22">
      <c r="V5553" s="42" t="s">
        <v>469</v>
      </c>
    </row>
    <row r="5554" spans="22:22">
      <c r="V5554" s="42" t="s">
        <v>469</v>
      </c>
    </row>
    <row r="5555" spans="22:22">
      <c r="V5555" s="42" t="s">
        <v>469</v>
      </c>
    </row>
    <row r="5556" spans="22:22">
      <c r="V5556" s="42" t="s">
        <v>469</v>
      </c>
    </row>
    <row r="5557" spans="22:22">
      <c r="V5557" s="42" t="s">
        <v>469</v>
      </c>
    </row>
    <row r="5558" spans="22:22">
      <c r="V5558" s="42" t="s">
        <v>469</v>
      </c>
    </row>
    <row r="5559" spans="22:22">
      <c r="V5559" s="42" t="s">
        <v>469</v>
      </c>
    </row>
    <row r="5560" spans="22:22">
      <c r="V5560" s="42" t="s">
        <v>469</v>
      </c>
    </row>
    <row r="5561" spans="22:22">
      <c r="V5561" s="42" t="s">
        <v>469</v>
      </c>
    </row>
    <row r="5562" spans="22:22">
      <c r="V5562" s="42" t="s">
        <v>469</v>
      </c>
    </row>
    <row r="5563" spans="22:22">
      <c r="V5563" s="42" t="s">
        <v>469</v>
      </c>
    </row>
    <row r="5564" spans="22:22">
      <c r="V5564" s="42" t="s">
        <v>469</v>
      </c>
    </row>
    <row r="5565" spans="22:22">
      <c r="V5565" s="42" t="s">
        <v>469</v>
      </c>
    </row>
    <row r="5566" spans="22:22">
      <c r="V5566" s="42" t="s">
        <v>469</v>
      </c>
    </row>
    <row r="5567" spans="22:22">
      <c r="V5567" s="42" t="s">
        <v>469</v>
      </c>
    </row>
    <row r="5568" spans="22:22">
      <c r="V5568" s="42" t="s">
        <v>469</v>
      </c>
    </row>
    <row r="5569" spans="22:22">
      <c r="V5569" s="42" t="s">
        <v>469</v>
      </c>
    </row>
    <row r="5570" spans="22:22">
      <c r="V5570" s="42" t="s">
        <v>469</v>
      </c>
    </row>
    <row r="5571" spans="22:22">
      <c r="V5571" s="42" t="s">
        <v>469</v>
      </c>
    </row>
    <row r="5572" spans="22:22">
      <c r="V5572" s="42" t="s">
        <v>469</v>
      </c>
    </row>
    <row r="5573" spans="22:22">
      <c r="V5573" s="42" t="s">
        <v>469</v>
      </c>
    </row>
    <row r="5574" spans="22:22">
      <c r="V5574" s="42" t="s">
        <v>469</v>
      </c>
    </row>
    <row r="5575" spans="22:22">
      <c r="V5575" s="42" t="s">
        <v>469</v>
      </c>
    </row>
    <row r="5576" spans="22:22">
      <c r="V5576" s="42" t="s">
        <v>469</v>
      </c>
    </row>
    <row r="5577" spans="22:22">
      <c r="V5577" s="42" t="s">
        <v>469</v>
      </c>
    </row>
  </sheetData>
  <autoFilter ref="A4:AH4" xr:uid="{00000000-0009-0000-0000-000009000000}"/>
  <mergeCells count="1">
    <mergeCell ref="O3:U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1"/>
  </sheetPr>
  <dimension ref="A1:AN5577"/>
  <sheetViews>
    <sheetView topLeftCell="E379" zoomScale="70" zoomScaleNormal="70" workbookViewId="0">
      <selection activeCell="U399" sqref="U399"/>
    </sheetView>
  </sheetViews>
  <sheetFormatPr defaultRowHeight="15"/>
  <cols>
    <col min="1" max="1" width="74.140625" style="42" customWidth="1"/>
    <col min="2" max="2" width="9.140625" style="42"/>
    <col min="3" max="3" width="56.140625" style="42" customWidth="1"/>
    <col min="4" max="4" width="30" style="47" customWidth="1"/>
    <col min="5" max="10" width="9.5703125" style="42" bestFit="1" customWidth="1"/>
    <col min="11" max="11" width="10.5703125" style="42" bestFit="1" customWidth="1"/>
    <col min="12" max="16384" width="9.140625" style="42"/>
  </cols>
  <sheetData>
    <row r="1" spans="1:24">
      <c r="A1" s="42">
        <v>1</v>
      </c>
      <c r="B1" s="42">
        <v>2</v>
      </c>
      <c r="C1" s="42">
        <v>3</v>
      </c>
      <c r="D1" s="47">
        <v>4</v>
      </c>
      <c r="E1" s="42">
        <v>5</v>
      </c>
      <c r="F1" s="42">
        <v>6</v>
      </c>
      <c r="G1" s="42">
        <v>7</v>
      </c>
      <c r="H1" s="42">
        <v>8</v>
      </c>
      <c r="I1" s="42">
        <v>9</v>
      </c>
      <c r="J1" s="42">
        <v>10</v>
      </c>
      <c r="K1" s="42">
        <v>11</v>
      </c>
      <c r="L1" s="42">
        <v>12</v>
      </c>
      <c r="M1" s="42">
        <v>13</v>
      </c>
      <c r="N1" s="42">
        <v>14</v>
      </c>
      <c r="O1" s="42">
        <v>15</v>
      </c>
      <c r="P1" s="42">
        <v>16</v>
      </c>
      <c r="Q1" s="42">
        <v>17</v>
      </c>
      <c r="R1" s="42">
        <v>18</v>
      </c>
      <c r="S1" s="42">
        <v>19</v>
      </c>
      <c r="T1" s="42">
        <v>20</v>
      </c>
      <c r="U1" s="42">
        <v>21</v>
      </c>
    </row>
    <row r="3" spans="1:24">
      <c r="O3" s="174" t="s">
        <v>455</v>
      </c>
      <c r="P3" s="174"/>
      <c r="Q3" s="174"/>
      <c r="R3" s="174"/>
      <c r="S3" s="174"/>
      <c r="T3" s="174"/>
      <c r="U3" s="174"/>
    </row>
    <row r="4" spans="1:24">
      <c r="A4" s="43" t="s">
        <v>456</v>
      </c>
      <c r="B4" s="43" t="s">
        <v>212</v>
      </c>
      <c r="C4" s="43" t="s">
        <v>457</v>
      </c>
      <c r="D4" s="48" t="s">
        <v>458</v>
      </c>
      <c r="E4" s="44">
        <v>1</v>
      </c>
      <c r="F4" s="44" t="s">
        <v>459</v>
      </c>
      <c r="G4" s="44" t="s">
        <v>460</v>
      </c>
      <c r="H4" s="44" t="s">
        <v>461</v>
      </c>
      <c r="I4" s="44" t="s">
        <v>462</v>
      </c>
      <c r="J4" s="44" t="s">
        <v>463</v>
      </c>
      <c r="K4" s="44">
        <v>20</v>
      </c>
      <c r="L4" s="44" t="s">
        <v>464</v>
      </c>
      <c r="M4" s="44" t="s">
        <v>465</v>
      </c>
      <c r="N4" s="44" t="s">
        <v>466</v>
      </c>
      <c r="O4" s="44" t="s">
        <v>467</v>
      </c>
      <c r="P4" s="44" t="s">
        <v>459</v>
      </c>
      <c r="Q4" s="44" t="s">
        <v>460</v>
      </c>
      <c r="R4" s="44" t="s">
        <v>461</v>
      </c>
      <c r="S4" s="44" t="s">
        <v>462</v>
      </c>
      <c r="T4" s="44" t="s">
        <v>463</v>
      </c>
      <c r="U4" s="44">
        <v>20</v>
      </c>
    </row>
    <row r="5" spans="1:24">
      <c r="A5" s="49" t="s">
        <v>591</v>
      </c>
      <c r="B5" s="49" t="s">
        <v>230</v>
      </c>
      <c r="C5" s="49" t="s">
        <v>224</v>
      </c>
      <c r="D5" s="49" t="s">
        <v>60</v>
      </c>
      <c r="E5" s="50">
        <v>25</v>
      </c>
      <c r="F5" s="50">
        <v>32</v>
      </c>
      <c r="G5" s="50">
        <v>85</v>
      </c>
      <c r="H5" s="50">
        <v>71</v>
      </c>
      <c r="I5" s="50">
        <v>93</v>
      </c>
      <c r="J5" s="50">
        <v>48</v>
      </c>
      <c r="K5" s="50">
        <v>354</v>
      </c>
      <c r="L5" s="42">
        <v>515420</v>
      </c>
      <c r="M5" s="42">
        <v>262053</v>
      </c>
      <c r="N5" s="42">
        <v>253367</v>
      </c>
      <c r="O5" s="54">
        <v>4.8504132552093431</v>
      </c>
      <c r="P5" s="54">
        <v>6.2085289666679602</v>
      </c>
      <c r="Q5" s="54">
        <v>16.491405067711771</v>
      </c>
      <c r="R5" s="54">
        <v>13.775173644794535</v>
      </c>
      <c r="S5" s="54">
        <v>18.04353730937876</v>
      </c>
      <c r="T5" s="54">
        <v>9.3127934500019407</v>
      </c>
      <c r="U5" s="54">
        <v>68.681851693764301</v>
      </c>
      <c r="X5" s="42" t="s">
        <v>469</v>
      </c>
    </row>
    <row r="6" spans="1:24">
      <c r="A6" s="49" t="s">
        <v>592</v>
      </c>
      <c r="B6" s="49" t="s">
        <v>230</v>
      </c>
      <c r="C6" s="49" t="s">
        <v>224</v>
      </c>
      <c r="D6" s="49" t="s">
        <v>64</v>
      </c>
      <c r="E6" s="50">
        <v>117</v>
      </c>
      <c r="F6" s="50">
        <v>89</v>
      </c>
      <c r="G6" s="50">
        <v>234</v>
      </c>
      <c r="H6" s="50">
        <v>226</v>
      </c>
      <c r="I6" s="50">
        <v>177</v>
      </c>
      <c r="J6" s="50">
        <v>83</v>
      </c>
      <c r="K6" s="50">
        <v>926</v>
      </c>
      <c r="L6" s="42">
        <v>515420</v>
      </c>
      <c r="M6" s="42">
        <v>262053</v>
      </c>
      <c r="N6" s="42">
        <v>253367</v>
      </c>
      <c r="O6" s="54">
        <v>22.699934034379726</v>
      </c>
      <c r="P6" s="54">
        <v>17.267471188545265</v>
      </c>
      <c r="Q6" s="54">
        <v>45.399868068759453</v>
      </c>
      <c r="R6" s="54">
        <v>43.847735827092471</v>
      </c>
      <c r="S6" s="54">
        <v>34.340925846882151</v>
      </c>
      <c r="T6" s="54">
        <v>16.103372007295022</v>
      </c>
      <c r="U6" s="54">
        <v>179.65930697295408</v>
      </c>
      <c r="X6" s="42" t="s">
        <v>469</v>
      </c>
    </row>
    <row r="7" spans="1:24">
      <c r="A7" s="49" t="s">
        <v>593</v>
      </c>
      <c r="B7" s="49" t="s">
        <v>230</v>
      </c>
      <c r="C7" s="49" t="s">
        <v>224</v>
      </c>
      <c r="D7" s="49" t="s">
        <v>492</v>
      </c>
      <c r="E7" s="50">
        <v>26</v>
      </c>
      <c r="F7" s="50">
        <v>13</v>
      </c>
      <c r="G7" s="50">
        <v>40</v>
      </c>
      <c r="H7" s="50">
        <v>42</v>
      </c>
      <c r="I7" s="50">
        <v>48</v>
      </c>
      <c r="J7" s="50">
        <v>23</v>
      </c>
      <c r="K7" s="50">
        <v>192</v>
      </c>
      <c r="L7" s="42">
        <v>515420</v>
      </c>
      <c r="M7" s="42">
        <v>262053</v>
      </c>
      <c r="N7" s="42">
        <v>253367</v>
      </c>
      <c r="O7" s="54">
        <v>5.0444297854177176</v>
      </c>
      <c r="P7" s="54">
        <v>2.5222148927088588</v>
      </c>
      <c r="Q7" s="54">
        <v>7.76066120833495</v>
      </c>
      <c r="R7" s="54">
        <v>8.1486942687516972</v>
      </c>
      <c r="S7" s="54">
        <v>9.3127934500019407</v>
      </c>
      <c r="T7" s="54">
        <v>4.4623801947925958</v>
      </c>
      <c r="U7" s="54">
        <v>37.251173800007763</v>
      </c>
      <c r="X7" s="42" t="s">
        <v>469</v>
      </c>
    </row>
    <row r="8" spans="1:24">
      <c r="A8" s="49" t="s">
        <v>594</v>
      </c>
      <c r="B8" s="49" t="s">
        <v>230</v>
      </c>
      <c r="C8" s="49" t="s">
        <v>224</v>
      </c>
      <c r="D8" s="49" t="s">
        <v>200</v>
      </c>
      <c r="E8" s="50">
        <v>18</v>
      </c>
      <c r="F8" s="50">
        <v>14</v>
      </c>
      <c r="G8" s="50">
        <v>59</v>
      </c>
      <c r="H8" s="50">
        <v>66</v>
      </c>
      <c r="I8" s="50">
        <v>68</v>
      </c>
      <c r="J8" s="50">
        <v>30</v>
      </c>
      <c r="K8" s="50">
        <v>255</v>
      </c>
      <c r="L8" s="42">
        <v>515420</v>
      </c>
      <c r="M8" s="42">
        <v>262053</v>
      </c>
      <c r="N8" s="42">
        <v>253367</v>
      </c>
      <c r="O8" s="54">
        <v>3.4922975437507278</v>
      </c>
      <c r="P8" s="54">
        <v>2.7162314229172329</v>
      </c>
      <c r="Q8" s="54">
        <v>11.446975282294051</v>
      </c>
      <c r="R8" s="54">
        <v>12.805090993752669</v>
      </c>
      <c r="S8" s="54">
        <v>13.193124054169415</v>
      </c>
      <c r="T8" s="54">
        <v>5.8204959062512129</v>
      </c>
      <c r="U8" s="54">
        <v>49.474215203135309</v>
      </c>
      <c r="X8" s="42" t="s">
        <v>469</v>
      </c>
    </row>
    <row r="9" spans="1:24">
      <c r="A9" s="49" t="s">
        <v>595</v>
      </c>
      <c r="B9" s="49" t="s">
        <v>230</v>
      </c>
      <c r="C9" s="49" t="s">
        <v>224</v>
      </c>
      <c r="D9" s="49" t="s">
        <v>54</v>
      </c>
      <c r="E9" s="50">
        <v>364</v>
      </c>
      <c r="F9" s="50">
        <v>423</v>
      </c>
      <c r="G9" s="50">
        <v>925</v>
      </c>
      <c r="H9" s="50">
        <v>1146</v>
      </c>
      <c r="I9" s="50">
        <v>808</v>
      </c>
      <c r="J9" s="50">
        <v>613</v>
      </c>
      <c r="K9" s="50">
        <v>4279</v>
      </c>
      <c r="L9" s="42">
        <v>515420</v>
      </c>
      <c r="M9" s="42">
        <v>262053</v>
      </c>
      <c r="N9" s="42">
        <v>253367</v>
      </c>
      <c r="O9" s="54">
        <v>138.90319897120048</v>
      </c>
      <c r="P9" s="54">
        <v>161.41772847477421</v>
      </c>
      <c r="Q9" s="54">
        <v>352.98203035263856</v>
      </c>
      <c r="R9" s="54">
        <v>437.316115442296</v>
      </c>
      <c r="S9" s="54">
        <v>308.33457354046703</v>
      </c>
      <c r="T9" s="54">
        <v>233.922145520181</v>
      </c>
      <c r="U9" s="54">
        <v>1632.8757923015573</v>
      </c>
      <c r="X9" s="42" t="s">
        <v>469</v>
      </c>
    </row>
    <row r="10" spans="1:24">
      <c r="A10" s="49" t="s">
        <v>596</v>
      </c>
      <c r="B10" s="49" t="s">
        <v>230</v>
      </c>
      <c r="C10" s="49" t="s">
        <v>224</v>
      </c>
      <c r="D10" s="49" t="s">
        <v>69</v>
      </c>
      <c r="E10" s="50">
        <v>22</v>
      </c>
      <c r="F10" s="50">
        <v>27</v>
      </c>
      <c r="G10" s="50">
        <v>67</v>
      </c>
      <c r="H10" s="50">
        <v>83</v>
      </c>
      <c r="I10" s="50">
        <v>58</v>
      </c>
      <c r="J10" s="50">
        <v>57</v>
      </c>
      <c r="K10" s="50">
        <v>314</v>
      </c>
      <c r="L10" s="42">
        <v>515420</v>
      </c>
      <c r="M10" s="42">
        <v>262053</v>
      </c>
      <c r="N10" s="42">
        <v>253367</v>
      </c>
      <c r="O10" s="54">
        <v>8.3952482894681619</v>
      </c>
      <c r="P10" s="54">
        <v>10.303259264347288</v>
      </c>
      <c r="Q10" s="54">
        <v>25.567347063380307</v>
      </c>
      <c r="R10" s="54">
        <v>31.672982182993518</v>
      </c>
      <c r="S10" s="54">
        <v>22.132927308597878</v>
      </c>
      <c r="T10" s="54">
        <v>21.751325113622052</v>
      </c>
      <c r="U10" s="54">
        <v>119.82308922240921</v>
      </c>
      <c r="X10" s="42" t="s">
        <v>469</v>
      </c>
    </row>
    <row r="11" spans="1:24">
      <c r="A11" s="49" t="s">
        <v>597</v>
      </c>
      <c r="B11" s="49" t="s">
        <v>230</v>
      </c>
      <c r="C11" s="49" t="s">
        <v>224</v>
      </c>
      <c r="D11" s="49" t="s">
        <v>473</v>
      </c>
      <c r="E11" s="50">
        <v>4</v>
      </c>
      <c r="F11" s="50">
        <v>11</v>
      </c>
      <c r="G11" s="50">
        <v>14</v>
      </c>
      <c r="H11" s="50">
        <v>26</v>
      </c>
      <c r="I11" s="50">
        <v>14</v>
      </c>
      <c r="J11" s="50">
        <v>12</v>
      </c>
      <c r="K11" s="50">
        <v>81</v>
      </c>
      <c r="L11" s="42">
        <v>515420</v>
      </c>
      <c r="M11" s="42">
        <v>262053</v>
      </c>
      <c r="N11" s="42">
        <v>253367</v>
      </c>
      <c r="O11" s="54">
        <v>0.77606612083349502</v>
      </c>
      <c r="P11" s="54">
        <v>2.1341818322921111</v>
      </c>
      <c r="Q11" s="54">
        <v>2.7162314229172329</v>
      </c>
      <c r="R11" s="54">
        <v>5.0444297854177176</v>
      </c>
      <c r="S11" s="54">
        <v>2.7162314229172329</v>
      </c>
      <c r="T11" s="54">
        <v>2.3281983625004852</v>
      </c>
      <c r="U11" s="54">
        <v>15.715338946878274</v>
      </c>
      <c r="X11" s="42" t="s">
        <v>469</v>
      </c>
    </row>
    <row r="12" spans="1:24">
      <c r="A12" s="49" t="s">
        <v>598</v>
      </c>
      <c r="B12" s="49" t="s">
        <v>230</v>
      </c>
      <c r="C12" s="49" t="s">
        <v>224</v>
      </c>
      <c r="D12" s="49" t="s">
        <v>201</v>
      </c>
      <c r="E12" s="46">
        <v>26</v>
      </c>
      <c r="F12" s="46">
        <v>17</v>
      </c>
      <c r="G12" s="46">
        <v>46</v>
      </c>
      <c r="H12" s="46">
        <v>55</v>
      </c>
      <c r="I12" s="46">
        <v>41</v>
      </c>
      <c r="J12" s="46">
        <v>14</v>
      </c>
      <c r="K12" s="46">
        <v>199</v>
      </c>
      <c r="L12" s="42">
        <v>515420</v>
      </c>
      <c r="M12" s="42">
        <v>262053</v>
      </c>
      <c r="N12" s="42">
        <v>253367</v>
      </c>
      <c r="O12" s="54">
        <v>5.0444297854177176</v>
      </c>
      <c r="P12" s="54">
        <v>3.2982810135423537</v>
      </c>
      <c r="Q12" s="54">
        <v>8.9247603895851917</v>
      </c>
      <c r="R12" s="54">
        <v>10.670909161460557</v>
      </c>
      <c r="S12" s="54">
        <v>7.9546777385433236</v>
      </c>
      <c r="T12" s="54">
        <v>2.7162314229172329</v>
      </c>
      <c r="U12" s="54">
        <v>38.609289511466372</v>
      </c>
      <c r="X12" s="42" t="s">
        <v>469</v>
      </c>
    </row>
    <row r="13" spans="1:24">
      <c r="A13" s="49" t="s">
        <v>599</v>
      </c>
      <c r="B13" s="49" t="s">
        <v>230</v>
      </c>
      <c r="C13" s="49" t="s">
        <v>224</v>
      </c>
      <c r="D13" s="49" t="s">
        <v>151</v>
      </c>
      <c r="E13" s="46">
        <v>5</v>
      </c>
      <c r="F13" s="46">
        <v>3</v>
      </c>
      <c r="G13" s="46">
        <v>4</v>
      </c>
      <c r="H13" s="46">
        <v>6</v>
      </c>
      <c r="I13" s="46">
        <v>5</v>
      </c>
      <c r="J13" s="46">
        <v>6</v>
      </c>
      <c r="K13" s="46">
        <v>29</v>
      </c>
      <c r="L13" s="42">
        <v>515420</v>
      </c>
      <c r="M13" s="42">
        <v>262053</v>
      </c>
      <c r="N13" s="42">
        <v>253367</v>
      </c>
      <c r="O13" s="54">
        <v>0.97008265104186875</v>
      </c>
      <c r="P13" s="54">
        <v>0.58204959062512129</v>
      </c>
      <c r="Q13" s="54">
        <v>0.77606612083349502</v>
      </c>
      <c r="R13" s="54">
        <v>1.1640991812502426</v>
      </c>
      <c r="S13" s="54">
        <v>0.97008265104186875</v>
      </c>
      <c r="T13" s="54">
        <v>1.1640991812502426</v>
      </c>
      <c r="U13" s="54">
        <v>5.6264793760428384</v>
      </c>
      <c r="X13" s="42" t="s">
        <v>469</v>
      </c>
    </row>
    <row r="14" spans="1:24">
      <c r="A14" s="49" t="s">
        <v>600</v>
      </c>
      <c r="B14" s="49" t="s">
        <v>230</v>
      </c>
      <c r="C14" s="49" t="s">
        <v>224</v>
      </c>
      <c r="D14" s="49" t="s">
        <v>95</v>
      </c>
      <c r="E14" s="46">
        <v>6</v>
      </c>
      <c r="F14" s="46">
        <v>4</v>
      </c>
      <c r="G14" s="46">
        <v>29</v>
      </c>
      <c r="H14" s="46">
        <v>28</v>
      </c>
      <c r="I14" s="46">
        <v>18</v>
      </c>
      <c r="J14" s="46">
        <v>8</v>
      </c>
      <c r="K14" s="46">
        <v>93</v>
      </c>
      <c r="L14" s="42">
        <v>515420</v>
      </c>
      <c r="M14" s="42">
        <v>262053</v>
      </c>
      <c r="N14" s="42">
        <v>253367</v>
      </c>
      <c r="O14" s="54">
        <v>1.1640991812502426</v>
      </c>
      <c r="P14" s="54">
        <v>0.77606612083349502</v>
      </c>
      <c r="Q14" s="54">
        <v>5.6264793760428384</v>
      </c>
      <c r="R14" s="54">
        <v>5.4324628458344657</v>
      </c>
      <c r="S14" s="54">
        <v>3.4922975437507278</v>
      </c>
      <c r="T14" s="54">
        <v>1.55213224166699</v>
      </c>
      <c r="U14" s="54">
        <v>18.04353730937876</v>
      </c>
      <c r="X14" s="42" t="s">
        <v>469</v>
      </c>
    </row>
    <row r="15" spans="1:24">
      <c r="A15" s="49" t="s">
        <v>601</v>
      </c>
      <c r="B15" s="46" t="s">
        <v>230</v>
      </c>
      <c r="C15" s="46" t="s">
        <v>224</v>
      </c>
      <c r="D15" s="49" t="s">
        <v>154</v>
      </c>
      <c r="E15" s="46">
        <v>7</v>
      </c>
      <c r="F15" s="46">
        <v>3</v>
      </c>
      <c r="G15" s="46">
        <v>3</v>
      </c>
      <c r="H15" s="46">
        <v>0</v>
      </c>
      <c r="I15" s="46">
        <v>1</v>
      </c>
      <c r="J15" s="46">
        <v>1</v>
      </c>
      <c r="K15" s="46">
        <v>15</v>
      </c>
      <c r="L15" s="42">
        <v>515420</v>
      </c>
      <c r="M15" s="42">
        <v>262053</v>
      </c>
      <c r="N15" s="42">
        <v>253367</v>
      </c>
      <c r="O15" s="54">
        <v>1.3581157114586164</v>
      </c>
      <c r="P15" s="54">
        <v>0.58204959062512129</v>
      </c>
      <c r="Q15" s="54">
        <v>0.58204959062512129</v>
      </c>
      <c r="R15" s="54" t="s">
        <v>499</v>
      </c>
      <c r="S15" s="54">
        <v>0.19401653020837376</v>
      </c>
      <c r="T15" s="54">
        <v>0.19401653020837376</v>
      </c>
      <c r="U15" s="54">
        <v>2.9102479531256065</v>
      </c>
      <c r="X15" s="42" t="s">
        <v>469</v>
      </c>
    </row>
    <row r="16" spans="1:24">
      <c r="A16" s="49" t="s">
        <v>602</v>
      </c>
      <c r="B16" s="46" t="s">
        <v>230</v>
      </c>
      <c r="C16" s="46" t="s">
        <v>224</v>
      </c>
      <c r="D16" s="49" t="s">
        <v>155</v>
      </c>
      <c r="E16" s="46">
        <v>86</v>
      </c>
      <c r="F16" s="46">
        <v>49</v>
      </c>
      <c r="G16" s="46">
        <v>48</v>
      </c>
      <c r="H16" s="46">
        <v>28</v>
      </c>
      <c r="I16" s="46">
        <v>11</v>
      </c>
      <c r="J16" s="46">
        <v>9</v>
      </c>
      <c r="K16" s="46">
        <v>231</v>
      </c>
      <c r="L16" s="42">
        <v>515420</v>
      </c>
      <c r="M16" s="42">
        <v>262053</v>
      </c>
      <c r="N16" s="42">
        <v>253367</v>
      </c>
      <c r="O16" s="54">
        <v>16.685421597920143</v>
      </c>
      <c r="P16" s="54">
        <v>9.5068099802103134</v>
      </c>
      <c r="Q16" s="54">
        <v>9.3127934500019407</v>
      </c>
      <c r="R16" s="54">
        <v>5.4324628458344657</v>
      </c>
      <c r="S16" s="54">
        <v>2.1341818322921111</v>
      </c>
      <c r="T16" s="54">
        <v>1.7461487718753639</v>
      </c>
      <c r="U16" s="54">
        <v>44.817818478134335</v>
      </c>
      <c r="X16" s="42" t="s">
        <v>469</v>
      </c>
    </row>
    <row r="17" spans="1:24">
      <c r="A17" s="49" t="s">
        <v>603</v>
      </c>
      <c r="B17" s="46" t="s">
        <v>230</v>
      </c>
      <c r="C17" s="46" t="s">
        <v>224</v>
      </c>
      <c r="D17" s="49" t="s">
        <v>99</v>
      </c>
      <c r="E17" s="46">
        <v>56</v>
      </c>
      <c r="F17" s="46">
        <v>52</v>
      </c>
      <c r="G17" s="46">
        <v>105</v>
      </c>
      <c r="H17" s="46">
        <v>165</v>
      </c>
      <c r="I17" s="46">
        <v>110</v>
      </c>
      <c r="J17" s="46">
        <v>55</v>
      </c>
      <c r="K17" s="46">
        <v>543</v>
      </c>
      <c r="L17" s="42">
        <v>515420</v>
      </c>
      <c r="M17" s="42">
        <v>262053</v>
      </c>
      <c r="N17" s="42">
        <v>253367</v>
      </c>
      <c r="O17" s="54">
        <v>10.864925691668931</v>
      </c>
      <c r="P17" s="54">
        <v>10.088859570835435</v>
      </c>
      <c r="Q17" s="54">
        <v>20.371735671879243</v>
      </c>
      <c r="R17" s="54">
        <v>32.012727484381664</v>
      </c>
      <c r="S17" s="54">
        <v>21.341818322921114</v>
      </c>
      <c r="T17" s="54">
        <v>10.670909161460557</v>
      </c>
      <c r="U17" s="54">
        <v>105.35097590314695</v>
      </c>
      <c r="X17" s="42" t="s">
        <v>469</v>
      </c>
    </row>
    <row r="18" spans="1:24">
      <c r="A18" s="49" t="s">
        <v>604</v>
      </c>
      <c r="B18" s="46" t="s">
        <v>230</v>
      </c>
      <c r="C18" s="46" t="s">
        <v>224</v>
      </c>
      <c r="D18" s="49" t="s">
        <v>481</v>
      </c>
      <c r="E18" s="46">
        <v>14</v>
      </c>
      <c r="F18" s="46">
        <v>10</v>
      </c>
      <c r="G18" s="46">
        <v>23</v>
      </c>
      <c r="H18" s="46">
        <v>9</v>
      </c>
      <c r="I18" s="46">
        <v>7</v>
      </c>
      <c r="J18" s="46">
        <v>3</v>
      </c>
      <c r="K18" s="46">
        <v>66</v>
      </c>
      <c r="L18" s="42">
        <v>515420</v>
      </c>
      <c r="M18" s="42">
        <v>262053</v>
      </c>
      <c r="N18" s="42">
        <v>253367</v>
      </c>
      <c r="O18" s="54">
        <v>2.7162314229172329</v>
      </c>
      <c r="P18" s="54">
        <v>1.9401653020837375</v>
      </c>
      <c r="Q18" s="54">
        <v>4.4623801947925958</v>
      </c>
      <c r="R18" s="54">
        <v>1.7461487718753639</v>
      </c>
      <c r="S18" s="54">
        <v>1.3581157114586164</v>
      </c>
      <c r="T18" s="54">
        <v>0.58204959062512129</v>
      </c>
      <c r="U18" s="54">
        <v>12.805090993752669</v>
      </c>
      <c r="X18" s="42" t="s">
        <v>469</v>
      </c>
    </row>
    <row r="19" spans="1:24">
      <c r="A19" s="49" t="s">
        <v>605</v>
      </c>
      <c r="B19" s="46" t="s">
        <v>230</v>
      </c>
      <c r="C19" s="46" t="s">
        <v>224</v>
      </c>
      <c r="D19" s="49" t="s">
        <v>483</v>
      </c>
      <c r="E19" s="46">
        <v>33</v>
      </c>
      <c r="F19" s="46">
        <v>35</v>
      </c>
      <c r="G19" s="46">
        <v>92</v>
      </c>
      <c r="H19" s="46">
        <v>85</v>
      </c>
      <c r="I19" s="46">
        <v>49</v>
      </c>
      <c r="J19" s="46">
        <v>18</v>
      </c>
      <c r="K19" s="46">
        <v>312</v>
      </c>
      <c r="L19" s="42">
        <v>515420</v>
      </c>
      <c r="M19" s="42">
        <v>262053</v>
      </c>
      <c r="N19" s="42">
        <v>253367</v>
      </c>
      <c r="O19" s="54">
        <v>6.4025454968763347</v>
      </c>
      <c r="P19" s="54">
        <v>6.790578557293081</v>
      </c>
      <c r="Q19" s="54">
        <v>17.849520779170383</v>
      </c>
      <c r="R19" s="54">
        <v>16.491405067711771</v>
      </c>
      <c r="S19" s="54">
        <v>9.5068099802103134</v>
      </c>
      <c r="T19" s="54">
        <v>3.4922975437507278</v>
      </c>
      <c r="U19" s="54">
        <v>60.533157425012618</v>
      </c>
      <c r="X19" s="42" t="s">
        <v>469</v>
      </c>
    </row>
    <row r="20" spans="1:24">
      <c r="A20" s="49" t="s">
        <v>606</v>
      </c>
      <c r="B20" s="46" t="s">
        <v>230</v>
      </c>
      <c r="C20" s="46" t="s">
        <v>224</v>
      </c>
      <c r="D20" s="49" t="s">
        <v>128</v>
      </c>
      <c r="E20" s="46">
        <v>13</v>
      </c>
      <c r="F20" s="46">
        <v>7</v>
      </c>
      <c r="G20" s="46">
        <v>11</v>
      </c>
      <c r="H20" s="46">
        <v>4</v>
      </c>
      <c r="I20" s="46">
        <v>3</v>
      </c>
      <c r="J20" s="46">
        <v>3</v>
      </c>
      <c r="K20" s="46">
        <v>41</v>
      </c>
      <c r="L20" s="42">
        <v>515420</v>
      </c>
      <c r="M20" s="42">
        <v>262053</v>
      </c>
      <c r="N20" s="42">
        <v>253367</v>
      </c>
      <c r="O20" s="54">
        <v>2.5222148927088588</v>
      </c>
      <c r="P20" s="54">
        <v>1.3581157114586164</v>
      </c>
      <c r="Q20" s="54">
        <v>2.1341818322921111</v>
      </c>
      <c r="R20" s="54">
        <v>0.77606612083349502</v>
      </c>
      <c r="S20" s="54">
        <v>0.58204959062512129</v>
      </c>
      <c r="T20" s="54">
        <v>0.58204959062512129</v>
      </c>
      <c r="U20" s="54">
        <v>7.9546777385433236</v>
      </c>
      <c r="X20" s="42" t="s">
        <v>469</v>
      </c>
    </row>
    <row r="21" spans="1:24">
      <c r="A21" s="49" t="s">
        <v>607</v>
      </c>
      <c r="B21" s="46" t="s">
        <v>230</v>
      </c>
      <c r="C21" s="46" t="s">
        <v>224</v>
      </c>
      <c r="D21" s="49" t="s">
        <v>132</v>
      </c>
      <c r="E21" s="46">
        <v>48</v>
      </c>
      <c r="F21" s="46">
        <v>36</v>
      </c>
      <c r="G21" s="46">
        <v>85</v>
      </c>
      <c r="H21" s="46">
        <v>114</v>
      </c>
      <c r="I21" s="46">
        <v>94</v>
      </c>
      <c r="J21" s="46">
        <v>39</v>
      </c>
      <c r="K21" s="46">
        <v>416</v>
      </c>
      <c r="L21" s="42">
        <v>515420</v>
      </c>
      <c r="M21" s="42">
        <v>262053</v>
      </c>
      <c r="N21" s="42">
        <v>253367</v>
      </c>
      <c r="O21" s="54">
        <v>18.316905358839623</v>
      </c>
      <c r="P21" s="54">
        <v>13.737679019129716</v>
      </c>
      <c r="Q21" s="54">
        <v>32.436186572945168</v>
      </c>
      <c r="R21" s="54">
        <v>43.502650227244104</v>
      </c>
      <c r="S21" s="54">
        <v>35.8706063277276</v>
      </c>
      <c r="T21" s="54">
        <v>14.882485604057193</v>
      </c>
      <c r="U21" s="54">
        <v>158.74651310994341</v>
      </c>
      <c r="X21" s="42" t="s">
        <v>469</v>
      </c>
    </row>
    <row r="22" spans="1:24">
      <c r="A22" s="49" t="s">
        <v>608</v>
      </c>
      <c r="B22" s="46" t="s">
        <v>230</v>
      </c>
      <c r="C22" s="46" t="s">
        <v>224</v>
      </c>
      <c r="D22" s="49" t="s">
        <v>161</v>
      </c>
      <c r="E22" s="46">
        <v>12</v>
      </c>
      <c r="F22" s="46">
        <v>4</v>
      </c>
      <c r="G22" s="46">
        <v>9</v>
      </c>
      <c r="H22" s="46">
        <v>2</v>
      </c>
      <c r="I22" s="46">
        <v>1</v>
      </c>
      <c r="J22" s="46">
        <v>2</v>
      </c>
      <c r="K22" s="46">
        <v>30</v>
      </c>
      <c r="L22" s="42">
        <v>515420</v>
      </c>
      <c r="M22" s="42">
        <v>262053</v>
      </c>
      <c r="N22" s="42">
        <v>253367</v>
      </c>
      <c r="O22" s="54">
        <v>2.3281983625004852</v>
      </c>
      <c r="P22" s="54">
        <v>0.77606612083349502</v>
      </c>
      <c r="Q22" s="54">
        <v>1.7461487718753639</v>
      </c>
      <c r="R22" s="54">
        <v>0.38803306041674751</v>
      </c>
      <c r="S22" s="54">
        <v>0.19401653020837376</v>
      </c>
      <c r="T22" s="54">
        <v>0.38803306041674751</v>
      </c>
      <c r="U22" s="54">
        <v>5.8204959062512129</v>
      </c>
      <c r="X22" s="42" t="s">
        <v>469</v>
      </c>
    </row>
    <row r="23" spans="1:24">
      <c r="A23" s="49" t="s">
        <v>609</v>
      </c>
      <c r="B23" s="46" t="s">
        <v>230</v>
      </c>
      <c r="C23" s="46" t="s">
        <v>224</v>
      </c>
      <c r="D23" s="49" t="s">
        <v>142</v>
      </c>
      <c r="E23" s="46">
        <v>16</v>
      </c>
      <c r="F23" s="46">
        <v>9</v>
      </c>
      <c r="G23" s="46">
        <v>11</v>
      </c>
      <c r="H23" s="46">
        <v>18</v>
      </c>
      <c r="I23" s="46">
        <v>17</v>
      </c>
      <c r="J23" s="46">
        <v>4</v>
      </c>
      <c r="K23" s="46">
        <v>75</v>
      </c>
      <c r="L23" s="42">
        <v>515420</v>
      </c>
      <c r="M23" s="42">
        <v>262053</v>
      </c>
      <c r="N23" s="42">
        <v>253367</v>
      </c>
      <c r="O23" s="54">
        <v>3.1042644833339801</v>
      </c>
      <c r="P23" s="54">
        <v>1.7461487718753639</v>
      </c>
      <c r="Q23" s="54">
        <v>2.1341818322921111</v>
      </c>
      <c r="R23" s="54">
        <v>3.4922975437507278</v>
      </c>
      <c r="S23" s="54">
        <v>3.2982810135423537</v>
      </c>
      <c r="T23" s="54">
        <v>0.77606612083349502</v>
      </c>
      <c r="U23" s="54">
        <v>14.551239765628031</v>
      </c>
      <c r="X23" s="42" t="s">
        <v>469</v>
      </c>
    </row>
    <row r="24" spans="1:24">
      <c r="A24" s="49" t="s">
        <v>610</v>
      </c>
      <c r="B24" s="46" t="s">
        <v>230</v>
      </c>
      <c r="C24" s="46" t="s">
        <v>224</v>
      </c>
      <c r="D24" s="49" t="s">
        <v>146</v>
      </c>
      <c r="E24" s="46">
        <v>83</v>
      </c>
      <c r="F24" s="46">
        <v>76</v>
      </c>
      <c r="G24" s="46">
        <v>188</v>
      </c>
      <c r="H24" s="46">
        <v>176</v>
      </c>
      <c r="I24" s="46">
        <v>150</v>
      </c>
      <c r="J24" s="46">
        <v>105</v>
      </c>
      <c r="K24" s="46">
        <v>778</v>
      </c>
      <c r="L24" s="42">
        <v>515420</v>
      </c>
      <c r="M24" s="42">
        <v>262053</v>
      </c>
      <c r="N24" s="42">
        <v>253367</v>
      </c>
      <c r="O24" s="54">
        <v>31.672982182993518</v>
      </c>
      <c r="P24" s="54">
        <v>29.001766818162739</v>
      </c>
      <c r="Q24" s="54">
        <v>71.7412126554552</v>
      </c>
      <c r="R24" s="54">
        <v>67.161986315745295</v>
      </c>
      <c r="S24" s="54">
        <v>57.240329246373818</v>
      </c>
      <c r="T24" s="54">
        <v>40.068230472461678</v>
      </c>
      <c r="U24" s="54">
        <v>296.88650769119226</v>
      </c>
      <c r="X24" s="42" t="s">
        <v>469</v>
      </c>
    </row>
    <row r="25" spans="1:24">
      <c r="A25" s="49" t="s">
        <v>611</v>
      </c>
      <c r="B25" s="46" t="s">
        <v>222</v>
      </c>
      <c r="C25" s="46" t="s">
        <v>224</v>
      </c>
      <c r="D25" s="49" t="s">
        <v>60</v>
      </c>
      <c r="E25" s="46">
        <v>40</v>
      </c>
      <c r="F25" s="46">
        <v>15</v>
      </c>
      <c r="G25" s="46">
        <v>56</v>
      </c>
      <c r="H25" s="46">
        <v>62</v>
      </c>
      <c r="I25" s="46">
        <v>57</v>
      </c>
      <c r="J25" s="46">
        <v>34</v>
      </c>
      <c r="K25" s="46">
        <v>264</v>
      </c>
      <c r="L25" s="42">
        <v>515420</v>
      </c>
      <c r="M25" s="42">
        <v>262053</v>
      </c>
      <c r="N25" s="42">
        <v>253367</v>
      </c>
      <c r="O25" s="54">
        <v>7.76066120833495</v>
      </c>
      <c r="P25" s="54">
        <v>2.9102479531256065</v>
      </c>
      <c r="Q25" s="54">
        <v>10.864925691668931</v>
      </c>
      <c r="R25" s="54">
        <v>12.029024872919173</v>
      </c>
      <c r="S25" s="54">
        <v>11.058942221877304</v>
      </c>
      <c r="T25" s="54">
        <v>6.5965620270847074</v>
      </c>
      <c r="U25" s="54">
        <v>51.220363975010677</v>
      </c>
      <c r="X25" s="42" t="s">
        <v>469</v>
      </c>
    </row>
    <row r="26" spans="1:24">
      <c r="A26" s="49" t="s">
        <v>612</v>
      </c>
      <c r="B26" s="46" t="s">
        <v>222</v>
      </c>
      <c r="C26" s="46" t="s">
        <v>224</v>
      </c>
      <c r="D26" s="49" t="s">
        <v>64</v>
      </c>
      <c r="E26" s="46">
        <v>190</v>
      </c>
      <c r="F26" s="46">
        <v>145</v>
      </c>
      <c r="G26" s="46">
        <v>291</v>
      </c>
      <c r="H26" s="46">
        <v>262</v>
      </c>
      <c r="I26" s="46">
        <v>200</v>
      </c>
      <c r="J26" s="46">
        <v>111</v>
      </c>
      <c r="K26" s="46">
        <v>1199</v>
      </c>
      <c r="L26" s="42">
        <v>515420</v>
      </c>
      <c r="M26" s="42">
        <v>262053</v>
      </c>
      <c r="N26" s="42">
        <v>253367</v>
      </c>
      <c r="O26" s="54">
        <v>36.863140739591017</v>
      </c>
      <c r="P26" s="54">
        <v>28.132396880214195</v>
      </c>
      <c r="Q26" s="54">
        <v>56.458810290636762</v>
      </c>
      <c r="R26" s="54">
        <v>50.832330914593918</v>
      </c>
      <c r="S26" s="54">
        <v>38.803306041674745</v>
      </c>
      <c r="T26" s="54">
        <v>21.535834853129487</v>
      </c>
      <c r="U26" s="54">
        <v>232.62581971984011</v>
      </c>
      <c r="X26" s="42" t="s">
        <v>469</v>
      </c>
    </row>
    <row r="27" spans="1:24">
      <c r="A27" s="49" t="s">
        <v>613</v>
      </c>
      <c r="B27" s="46" t="s">
        <v>222</v>
      </c>
      <c r="C27" s="46" t="s">
        <v>224</v>
      </c>
      <c r="D27" s="49" t="s">
        <v>492</v>
      </c>
      <c r="E27" s="46">
        <v>62</v>
      </c>
      <c r="F27" s="46">
        <v>46</v>
      </c>
      <c r="G27" s="46">
        <v>112</v>
      </c>
      <c r="H27" s="46">
        <v>99</v>
      </c>
      <c r="I27" s="46">
        <v>90</v>
      </c>
      <c r="J27" s="46">
        <v>45</v>
      </c>
      <c r="K27" s="46">
        <v>454</v>
      </c>
      <c r="L27" s="42">
        <v>515420</v>
      </c>
      <c r="M27" s="42">
        <v>262053</v>
      </c>
      <c r="N27" s="42">
        <v>253367</v>
      </c>
      <c r="O27" s="54">
        <v>12.029024872919173</v>
      </c>
      <c r="P27" s="54">
        <v>8.9247603895851917</v>
      </c>
      <c r="Q27" s="54">
        <v>21.729851383337863</v>
      </c>
      <c r="R27" s="54">
        <v>19.207636490629</v>
      </c>
      <c r="S27" s="54">
        <v>17.461487718753638</v>
      </c>
      <c r="T27" s="54">
        <v>8.730743859376819</v>
      </c>
      <c r="U27" s="54">
        <v>88.083504714601688</v>
      </c>
      <c r="X27" s="42" t="s">
        <v>469</v>
      </c>
    </row>
    <row r="28" spans="1:24">
      <c r="A28" s="49" t="s">
        <v>614</v>
      </c>
      <c r="B28" s="46" t="s">
        <v>222</v>
      </c>
      <c r="C28" s="46" t="s">
        <v>224</v>
      </c>
      <c r="D28" s="49" t="s">
        <v>200</v>
      </c>
      <c r="E28" s="46">
        <v>61</v>
      </c>
      <c r="F28" s="46">
        <v>47</v>
      </c>
      <c r="G28" s="46">
        <v>147</v>
      </c>
      <c r="H28" s="46">
        <v>221</v>
      </c>
      <c r="I28" s="46">
        <v>162</v>
      </c>
      <c r="J28" s="46">
        <v>86</v>
      </c>
      <c r="K28" s="46">
        <v>724</v>
      </c>
      <c r="L28" s="42">
        <v>515420</v>
      </c>
      <c r="M28" s="42">
        <v>262053</v>
      </c>
      <c r="N28" s="42">
        <v>253367</v>
      </c>
      <c r="O28" s="54">
        <v>11.835008342710799</v>
      </c>
      <c r="P28" s="54">
        <v>9.1187769197935662</v>
      </c>
      <c r="Q28" s="54">
        <v>28.520429940630944</v>
      </c>
      <c r="R28" s="54">
        <v>42.8776531760506</v>
      </c>
      <c r="S28" s="54">
        <v>31.430677893756549</v>
      </c>
      <c r="T28" s="54">
        <v>16.685421597920143</v>
      </c>
      <c r="U28" s="54">
        <v>140.46796787086259</v>
      </c>
      <c r="X28" s="42" t="s">
        <v>469</v>
      </c>
    </row>
    <row r="29" spans="1:24">
      <c r="A29" s="49" t="s">
        <v>615</v>
      </c>
      <c r="B29" s="46" t="s">
        <v>222</v>
      </c>
      <c r="C29" s="46" t="s">
        <v>224</v>
      </c>
      <c r="D29" s="49" t="s">
        <v>473</v>
      </c>
      <c r="E29" s="46">
        <v>10</v>
      </c>
      <c r="F29" s="46">
        <v>9</v>
      </c>
      <c r="G29" s="46">
        <v>18</v>
      </c>
      <c r="H29" s="46">
        <v>19</v>
      </c>
      <c r="I29" s="46">
        <v>26</v>
      </c>
      <c r="J29" s="46">
        <v>11</v>
      </c>
      <c r="K29" s="46">
        <v>93</v>
      </c>
      <c r="L29" s="42">
        <v>515420</v>
      </c>
      <c r="M29" s="42">
        <v>262053</v>
      </c>
      <c r="N29" s="42">
        <v>253367</v>
      </c>
      <c r="O29" s="54">
        <v>1.9401653020837375</v>
      </c>
      <c r="P29" s="54">
        <v>1.7461487718753639</v>
      </c>
      <c r="Q29" s="54">
        <v>3.4922975437507278</v>
      </c>
      <c r="R29" s="54">
        <v>3.6863140739591009</v>
      </c>
      <c r="S29" s="54">
        <v>5.0444297854177176</v>
      </c>
      <c r="T29" s="54">
        <v>2.1341818322921111</v>
      </c>
      <c r="U29" s="54">
        <v>18.04353730937876</v>
      </c>
      <c r="X29" s="42" t="s">
        <v>469</v>
      </c>
    </row>
    <row r="30" spans="1:24">
      <c r="A30" s="49" t="s">
        <v>616</v>
      </c>
      <c r="B30" s="46" t="s">
        <v>222</v>
      </c>
      <c r="C30" s="46" t="s">
        <v>224</v>
      </c>
      <c r="D30" s="49" t="s">
        <v>201</v>
      </c>
      <c r="E30" s="46">
        <v>40</v>
      </c>
      <c r="F30" s="46">
        <v>30</v>
      </c>
      <c r="G30" s="46">
        <v>67</v>
      </c>
      <c r="H30" s="46">
        <v>64</v>
      </c>
      <c r="I30" s="46">
        <v>33</v>
      </c>
      <c r="J30" s="46">
        <v>22</v>
      </c>
      <c r="K30" s="46">
        <v>256</v>
      </c>
      <c r="L30" s="42">
        <v>515420</v>
      </c>
      <c r="M30" s="42">
        <v>262053</v>
      </c>
      <c r="N30" s="42">
        <v>253367</v>
      </c>
      <c r="O30" s="54">
        <v>7.76066120833495</v>
      </c>
      <c r="P30" s="54">
        <v>5.8204959062512129</v>
      </c>
      <c r="Q30" s="54">
        <v>12.999107523961042</v>
      </c>
      <c r="R30" s="54">
        <v>12.41705793333592</v>
      </c>
      <c r="S30" s="54">
        <v>6.4025454968763347</v>
      </c>
      <c r="T30" s="54">
        <v>4.2683636645842222</v>
      </c>
      <c r="U30" s="54">
        <v>49.668231733343681</v>
      </c>
      <c r="X30" s="42" t="s">
        <v>469</v>
      </c>
    </row>
    <row r="31" spans="1:24">
      <c r="A31" s="49" t="s">
        <v>617</v>
      </c>
      <c r="B31" s="46" t="s">
        <v>222</v>
      </c>
      <c r="C31" s="46" t="s">
        <v>224</v>
      </c>
      <c r="D31" s="49" t="s">
        <v>151</v>
      </c>
      <c r="E31" s="46">
        <v>9</v>
      </c>
      <c r="F31" s="46">
        <v>3</v>
      </c>
      <c r="G31" s="46">
        <v>3</v>
      </c>
      <c r="H31" s="46">
        <v>7</v>
      </c>
      <c r="I31" s="46">
        <v>4</v>
      </c>
      <c r="J31" s="46">
        <v>1</v>
      </c>
      <c r="K31" s="46">
        <v>27</v>
      </c>
      <c r="L31" s="42">
        <v>515420</v>
      </c>
      <c r="M31" s="42">
        <v>262053</v>
      </c>
      <c r="N31" s="42">
        <v>253367</v>
      </c>
      <c r="O31" s="54">
        <v>1.7461487718753639</v>
      </c>
      <c r="P31" s="54">
        <v>0.58204959062512129</v>
      </c>
      <c r="Q31" s="54">
        <v>0.58204959062512129</v>
      </c>
      <c r="R31" s="54">
        <v>1.3581157114586164</v>
      </c>
      <c r="S31" s="54">
        <v>0.77606612083349502</v>
      </c>
      <c r="T31" s="54">
        <v>0.19401653020837376</v>
      </c>
      <c r="U31" s="54">
        <v>5.2384463156260912</v>
      </c>
      <c r="X31" s="42" t="s">
        <v>469</v>
      </c>
    </row>
    <row r="32" spans="1:24">
      <c r="A32" s="49" t="s">
        <v>618</v>
      </c>
      <c r="B32" s="49" t="s">
        <v>222</v>
      </c>
      <c r="C32" s="49" t="s">
        <v>224</v>
      </c>
      <c r="D32" s="49" t="s">
        <v>95</v>
      </c>
      <c r="E32" s="50">
        <v>16</v>
      </c>
      <c r="F32" s="50">
        <v>12</v>
      </c>
      <c r="G32" s="50">
        <v>26</v>
      </c>
      <c r="H32" s="50">
        <v>41</v>
      </c>
      <c r="I32" s="50">
        <v>18</v>
      </c>
      <c r="J32" s="50">
        <v>4</v>
      </c>
      <c r="K32" s="50">
        <v>117</v>
      </c>
      <c r="L32" s="42">
        <v>515420</v>
      </c>
      <c r="M32" s="42">
        <v>262053</v>
      </c>
      <c r="N32" s="42">
        <v>253367</v>
      </c>
      <c r="O32" s="54">
        <v>3.1042644833339801</v>
      </c>
      <c r="P32" s="54">
        <v>2.3281983625004852</v>
      </c>
      <c r="Q32" s="54">
        <v>5.0444297854177176</v>
      </c>
      <c r="R32" s="54">
        <v>7.9546777385433236</v>
      </c>
      <c r="S32" s="54">
        <v>3.4922975437507278</v>
      </c>
      <c r="T32" s="54">
        <v>0.77606612083349502</v>
      </c>
      <c r="U32" s="54">
        <v>22.699934034379726</v>
      </c>
      <c r="X32" s="42" t="s">
        <v>469</v>
      </c>
    </row>
    <row r="33" spans="1:24">
      <c r="A33" s="49" t="s">
        <v>619</v>
      </c>
      <c r="B33" s="49" t="s">
        <v>222</v>
      </c>
      <c r="C33" s="49" t="s">
        <v>224</v>
      </c>
      <c r="D33" s="49" t="s">
        <v>154</v>
      </c>
      <c r="E33" s="50">
        <v>4</v>
      </c>
      <c r="F33" s="50">
        <v>2</v>
      </c>
      <c r="G33" s="50">
        <v>3</v>
      </c>
      <c r="H33" s="50">
        <v>4</v>
      </c>
      <c r="I33" s="50">
        <v>3</v>
      </c>
      <c r="J33" s="50">
        <v>0</v>
      </c>
      <c r="K33" s="50">
        <v>16</v>
      </c>
      <c r="L33" s="42">
        <v>515420</v>
      </c>
      <c r="M33" s="42">
        <v>262053</v>
      </c>
      <c r="N33" s="42">
        <v>253367</v>
      </c>
      <c r="O33" s="54">
        <v>0.77606612083349502</v>
      </c>
      <c r="P33" s="54">
        <v>0.38803306041674751</v>
      </c>
      <c r="Q33" s="54">
        <v>0.58204959062512129</v>
      </c>
      <c r="R33" s="54">
        <v>0.77606612083349502</v>
      </c>
      <c r="S33" s="54">
        <v>0.58204959062512129</v>
      </c>
      <c r="T33" s="54" t="s">
        <v>499</v>
      </c>
      <c r="U33" s="54">
        <v>3.1042644833339801</v>
      </c>
      <c r="X33" s="42" t="s">
        <v>469</v>
      </c>
    </row>
    <row r="34" spans="1:24">
      <c r="A34" s="49" t="s">
        <v>620</v>
      </c>
      <c r="B34" s="49" t="s">
        <v>222</v>
      </c>
      <c r="C34" s="49" t="s">
        <v>224</v>
      </c>
      <c r="D34" s="49" t="s">
        <v>155</v>
      </c>
      <c r="E34" s="50">
        <v>99</v>
      </c>
      <c r="F34" s="50">
        <v>43</v>
      </c>
      <c r="G34" s="50">
        <v>48</v>
      </c>
      <c r="H34" s="50">
        <v>27</v>
      </c>
      <c r="I34" s="50">
        <v>22</v>
      </c>
      <c r="J34" s="50">
        <v>12</v>
      </c>
      <c r="K34" s="50">
        <v>251</v>
      </c>
      <c r="L34" s="42">
        <v>515420</v>
      </c>
      <c r="M34" s="42">
        <v>262053</v>
      </c>
      <c r="N34" s="42">
        <v>253367</v>
      </c>
      <c r="O34" s="54">
        <v>19.207636490629</v>
      </c>
      <c r="P34" s="54">
        <v>8.3427107989600717</v>
      </c>
      <c r="Q34" s="54">
        <v>9.3127934500019407</v>
      </c>
      <c r="R34" s="54">
        <v>5.2384463156260912</v>
      </c>
      <c r="S34" s="54">
        <v>4.2683636645842222</v>
      </c>
      <c r="T34" s="54">
        <v>2.3281983625004852</v>
      </c>
      <c r="U34" s="54">
        <v>48.698149082301811</v>
      </c>
      <c r="X34" s="42" t="s">
        <v>469</v>
      </c>
    </row>
    <row r="35" spans="1:24">
      <c r="A35" s="49" t="s">
        <v>621</v>
      </c>
      <c r="B35" s="49" t="s">
        <v>222</v>
      </c>
      <c r="C35" s="49" t="s">
        <v>224</v>
      </c>
      <c r="D35" s="49" t="s">
        <v>99</v>
      </c>
      <c r="E35" s="50">
        <v>57</v>
      </c>
      <c r="F35" s="50">
        <v>30</v>
      </c>
      <c r="G35" s="50">
        <v>108</v>
      </c>
      <c r="H35" s="50">
        <v>107</v>
      </c>
      <c r="I35" s="50">
        <v>56</v>
      </c>
      <c r="J35" s="50">
        <v>24</v>
      </c>
      <c r="K35" s="50">
        <v>382</v>
      </c>
      <c r="L35" s="42">
        <v>515420</v>
      </c>
      <c r="M35" s="42">
        <v>262053</v>
      </c>
      <c r="N35" s="42">
        <v>253367</v>
      </c>
      <c r="O35" s="54">
        <v>11.058942221877304</v>
      </c>
      <c r="P35" s="54">
        <v>5.8204959062512129</v>
      </c>
      <c r="Q35" s="54">
        <v>20.953785262504365</v>
      </c>
      <c r="R35" s="54">
        <v>20.759768732295992</v>
      </c>
      <c r="S35" s="54">
        <v>10.864925691668931</v>
      </c>
      <c r="T35" s="54">
        <v>4.6563967250009703</v>
      </c>
      <c r="U35" s="54">
        <v>74.11431453959878</v>
      </c>
      <c r="X35" s="42" t="s">
        <v>469</v>
      </c>
    </row>
    <row r="36" spans="1:24">
      <c r="A36" s="49" t="s">
        <v>622</v>
      </c>
      <c r="B36" s="49" t="s">
        <v>222</v>
      </c>
      <c r="C36" s="49" t="s">
        <v>224</v>
      </c>
      <c r="D36" s="49" t="s">
        <v>481</v>
      </c>
      <c r="E36" s="50">
        <v>11</v>
      </c>
      <c r="F36" s="50">
        <v>17</v>
      </c>
      <c r="G36" s="50">
        <v>21</v>
      </c>
      <c r="H36" s="50">
        <v>18</v>
      </c>
      <c r="I36" s="50">
        <v>4</v>
      </c>
      <c r="J36" s="50">
        <v>2</v>
      </c>
      <c r="K36" s="50">
        <v>73</v>
      </c>
      <c r="L36" s="42">
        <v>515420</v>
      </c>
      <c r="M36" s="42">
        <v>262053</v>
      </c>
      <c r="N36" s="42">
        <v>253367</v>
      </c>
      <c r="O36" s="54">
        <v>2.1341818322921111</v>
      </c>
      <c r="P36" s="54">
        <v>3.2982810135423537</v>
      </c>
      <c r="Q36" s="54">
        <v>4.0743471343758486</v>
      </c>
      <c r="R36" s="54">
        <v>3.4922975437507278</v>
      </c>
      <c r="S36" s="54">
        <v>0.77606612083349502</v>
      </c>
      <c r="T36" s="54">
        <v>0.38803306041674751</v>
      </c>
      <c r="U36" s="54">
        <v>14.163206705211286</v>
      </c>
      <c r="X36" s="42" t="s">
        <v>469</v>
      </c>
    </row>
    <row r="37" spans="1:24">
      <c r="A37" s="49" t="s">
        <v>623</v>
      </c>
      <c r="B37" s="49" t="s">
        <v>222</v>
      </c>
      <c r="C37" s="49" t="s">
        <v>224</v>
      </c>
      <c r="D37" s="49" t="s">
        <v>483</v>
      </c>
      <c r="E37" s="50">
        <v>42</v>
      </c>
      <c r="F37" s="50">
        <v>26</v>
      </c>
      <c r="G37" s="50">
        <v>72</v>
      </c>
      <c r="H37" s="50">
        <v>77</v>
      </c>
      <c r="I37" s="50">
        <v>42</v>
      </c>
      <c r="J37" s="50">
        <v>18</v>
      </c>
      <c r="K37" s="50">
        <v>277</v>
      </c>
      <c r="L37" s="42">
        <v>515420</v>
      </c>
      <c r="M37" s="42">
        <v>262053</v>
      </c>
      <c r="N37" s="42">
        <v>253367</v>
      </c>
      <c r="O37" s="54">
        <v>8.1486942687516972</v>
      </c>
      <c r="P37" s="54">
        <v>5.0444297854177176</v>
      </c>
      <c r="Q37" s="54">
        <v>13.969190175002911</v>
      </c>
      <c r="R37" s="54">
        <v>14.939272826044778</v>
      </c>
      <c r="S37" s="54">
        <v>8.1486942687516972</v>
      </c>
      <c r="T37" s="54">
        <v>3.4922975437507278</v>
      </c>
      <c r="U37" s="54">
        <v>53.74257886771953</v>
      </c>
      <c r="X37" s="42" t="s">
        <v>469</v>
      </c>
    </row>
    <row r="38" spans="1:24">
      <c r="A38" s="49" t="s">
        <v>624</v>
      </c>
      <c r="B38" s="49" t="s">
        <v>222</v>
      </c>
      <c r="C38" s="49" t="s">
        <v>224</v>
      </c>
      <c r="D38" s="49" t="s">
        <v>128</v>
      </c>
      <c r="E38" s="50">
        <v>26</v>
      </c>
      <c r="F38" s="50">
        <v>12</v>
      </c>
      <c r="G38" s="50">
        <v>11</v>
      </c>
      <c r="H38" s="50">
        <v>13</v>
      </c>
      <c r="I38" s="50">
        <v>9</v>
      </c>
      <c r="J38" s="50">
        <v>0</v>
      </c>
      <c r="K38" s="50">
        <v>71</v>
      </c>
      <c r="L38" s="42">
        <v>515420</v>
      </c>
      <c r="M38" s="42">
        <v>262053</v>
      </c>
      <c r="N38" s="42">
        <v>253367</v>
      </c>
      <c r="O38" s="54">
        <v>5.0444297854177176</v>
      </c>
      <c r="P38" s="54">
        <v>2.3281983625004852</v>
      </c>
      <c r="Q38" s="54">
        <v>2.1341818322921111</v>
      </c>
      <c r="R38" s="54">
        <v>2.5222148927088588</v>
      </c>
      <c r="S38" s="54">
        <v>1.7461487718753639</v>
      </c>
      <c r="T38" s="54" t="s">
        <v>499</v>
      </c>
      <c r="U38" s="54">
        <v>13.775173644794535</v>
      </c>
      <c r="X38" s="42" t="s">
        <v>469</v>
      </c>
    </row>
    <row r="39" spans="1:24">
      <c r="A39" s="49" t="s">
        <v>625</v>
      </c>
      <c r="B39" s="49" t="s">
        <v>222</v>
      </c>
      <c r="C39" s="49" t="s">
        <v>224</v>
      </c>
      <c r="D39" s="49" t="s">
        <v>161</v>
      </c>
      <c r="E39" s="46">
        <v>15</v>
      </c>
      <c r="F39" s="46">
        <v>7</v>
      </c>
      <c r="G39" s="46">
        <v>9</v>
      </c>
      <c r="H39" s="46">
        <v>4</v>
      </c>
      <c r="I39" s="46">
        <v>3</v>
      </c>
      <c r="J39" s="46">
        <v>2</v>
      </c>
      <c r="K39" s="46">
        <v>40</v>
      </c>
      <c r="L39" s="42">
        <v>515420</v>
      </c>
      <c r="M39" s="42">
        <v>262053</v>
      </c>
      <c r="N39" s="42">
        <v>253367</v>
      </c>
      <c r="O39" s="54">
        <v>2.9102479531256065</v>
      </c>
      <c r="P39" s="54">
        <v>1.3581157114586164</v>
      </c>
      <c r="Q39" s="54">
        <v>1.7461487718753639</v>
      </c>
      <c r="R39" s="54">
        <v>0.77606612083349502</v>
      </c>
      <c r="S39" s="54">
        <v>0.58204959062512129</v>
      </c>
      <c r="T39" s="54">
        <v>0.38803306041674751</v>
      </c>
      <c r="U39" s="54">
        <v>7.76066120833495</v>
      </c>
      <c r="X39" s="42" t="s">
        <v>469</v>
      </c>
    </row>
    <row r="40" spans="1:24">
      <c r="A40" s="49" t="s">
        <v>626</v>
      </c>
      <c r="B40" s="49" t="s">
        <v>222</v>
      </c>
      <c r="C40" s="49" t="s">
        <v>224</v>
      </c>
      <c r="D40" s="49" t="s">
        <v>164</v>
      </c>
      <c r="E40" s="46">
        <v>260</v>
      </c>
      <c r="F40" s="46">
        <v>240</v>
      </c>
      <c r="G40" s="46">
        <v>761</v>
      </c>
      <c r="H40" s="46">
        <v>767</v>
      </c>
      <c r="I40" s="46">
        <v>282</v>
      </c>
      <c r="J40" s="46">
        <v>62</v>
      </c>
      <c r="K40" s="46">
        <v>2372</v>
      </c>
      <c r="L40" s="42">
        <v>515420</v>
      </c>
      <c r="M40" s="42">
        <v>262053</v>
      </c>
      <c r="N40" s="42">
        <v>253367</v>
      </c>
      <c r="O40" s="54">
        <v>102.61794156302912</v>
      </c>
      <c r="P40" s="54">
        <v>94.724253750488415</v>
      </c>
      <c r="Q40" s="54">
        <v>300.35482126717369</v>
      </c>
      <c r="R40" s="54">
        <v>302.72292761093593</v>
      </c>
      <c r="S40" s="54">
        <v>111.30099815682389</v>
      </c>
      <c r="T40" s="54">
        <v>24.470432218876176</v>
      </c>
      <c r="U40" s="54">
        <v>936.19137456732722</v>
      </c>
      <c r="X40" s="42" t="s">
        <v>469</v>
      </c>
    </row>
    <row r="41" spans="1:24">
      <c r="A41" s="49" t="s">
        <v>627</v>
      </c>
      <c r="B41" s="49" t="s">
        <v>222</v>
      </c>
      <c r="C41" s="49" t="s">
        <v>224</v>
      </c>
      <c r="D41" s="49" t="s">
        <v>142</v>
      </c>
      <c r="E41" s="46">
        <v>26</v>
      </c>
      <c r="F41" s="46">
        <v>9</v>
      </c>
      <c r="G41" s="46">
        <v>20</v>
      </c>
      <c r="H41" s="46">
        <v>21</v>
      </c>
      <c r="I41" s="46">
        <v>20</v>
      </c>
      <c r="J41" s="46">
        <v>8</v>
      </c>
      <c r="K41" s="46">
        <v>104</v>
      </c>
      <c r="L41" s="42">
        <v>515420</v>
      </c>
      <c r="M41" s="42">
        <v>262053</v>
      </c>
      <c r="N41" s="42">
        <v>253367</v>
      </c>
      <c r="O41" s="54">
        <v>5.0444297854177176</v>
      </c>
      <c r="P41" s="54">
        <v>1.7461487718753639</v>
      </c>
      <c r="Q41" s="54">
        <v>3.880330604167475</v>
      </c>
      <c r="R41" s="54">
        <v>4.0743471343758486</v>
      </c>
      <c r="S41" s="54">
        <v>3.880330604167475</v>
      </c>
      <c r="T41" s="54">
        <v>1.55213224166699</v>
      </c>
      <c r="U41" s="54">
        <v>20.17771914167087</v>
      </c>
      <c r="X41" s="42" t="s">
        <v>469</v>
      </c>
    </row>
    <row r="42" spans="1:24">
      <c r="A42" s="49" t="s">
        <v>628</v>
      </c>
      <c r="B42" s="46" t="s">
        <v>230</v>
      </c>
      <c r="C42" s="46" t="s">
        <v>232</v>
      </c>
      <c r="D42" s="49" t="s">
        <v>60</v>
      </c>
      <c r="E42" s="46">
        <v>40</v>
      </c>
      <c r="F42" s="46">
        <v>43</v>
      </c>
      <c r="G42" s="46">
        <v>73</v>
      </c>
      <c r="H42" s="46">
        <v>95</v>
      </c>
      <c r="I42" s="46">
        <v>79</v>
      </c>
      <c r="J42" s="46">
        <v>87</v>
      </c>
      <c r="K42" s="46">
        <v>417</v>
      </c>
      <c r="L42" s="42">
        <v>574778</v>
      </c>
      <c r="M42" s="42">
        <v>293337</v>
      </c>
      <c r="N42" s="42">
        <v>281441</v>
      </c>
      <c r="O42" s="54">
        <v>6.9592085987981447</v>
      </c>
      <c r="P42" s="54">
        <v>7.481149243708006</v>
      </c>
      <c r="Q42" s="54">
        <v>12.700555692806613</v>
      </c>
      <c r="R42" s="54">
        <v>16.528120422145594</v>
      </c>
      <c r="S42" s="54">
        <v>13.744436982626336</v>
      </c>
      <c r="T42" s="54">
        <v>15.136278702385965</v>
      </c>
      <c r="U42" s="54">
        <v>72.549749642470658</v>
      </c>
      <c r="X42" s="42" t="s">
        <v>469</v>
      </c>
    </row>
    <row r="43" spans="1:24">
      <c r="A43" s="49" t="s">
        <v>629</v>
      </c>
      <c r="B43" s="46" t="s">
        <v>230</v>
      </c>
      <c r="C43" s="46" t="s">
        <v>232</v>
      </c>
      <c r="D43" s="49" t="s">
        <v>64</v>
      </c>
      <c r="E43" s="46">
        <v>114</v>
      </c>
      <c r="F43" s="46">
        <v>121</v>
      </c>
      <c r="G43" s="46">
        <v>247</v>
      </c>
      <c r="H43" s="46">
        <v>237</v>
      </c>
      <c r="I43" s="46">
        <v>142</v>
      </c>
      <c r="J43" s="46">
        <v>113</v>
      </c>
      <c r="K43" s="46">
        <v>974</v>
      </c>
      <c r="L43" s="42">
        <v>574778</v>
      </c>
      <c r="M43" s="42">
        <v>293337</v>
      </c>
      <c r="N43" s="42">
        <v>281441</v>
      </c>
      <c r="O43" s="54">
        <v>19.833744506574714</v>
      </c>
      <c r="P43" s="54">
        <v>21.051606011364388</v>
      </c>
      <c r="Q43" s="54">
        <v>42.97311309757854</v>
      </c>
      <c r="R43" s="54">
        <v>41.233310947879012</v>
      </c>
      <c r="S43" s="54">
        <v>24.705190525733414</v>
      </c>
      <c r="T43" s="54">
        <v>19.659764291604759</v>
      </c>
      <c r="U43" s="54">
        <v>169.45672938073483</v>
      </c>
      <c r="X43" s="42" t="s">
        <v>469</v>
      </c>
    </row>
    <row r="44" spans="1:24">
      <c r="A44" s="49" t="s">
        <v>630</v>
      </c>
      <c r="B44" s="46" t="s">
        <v>230</v>
      </c>
      <c r="C44" s="46" t="s">
        <v>232</v>
      </c>
      <c r="D44" s="49" t="s">
        <v>492</v>
      </c>
      <c r="E44" s="46">
        <v>26</v>
      </c>
      <c r="F44" s="46">
        <v>18</v>
      </c>
      <c r="G44" s="46">
        <v>48</v>
      </c>
      <c r="H44" s="46">
        <v>38</v>
      </c>
      <c r="I44" s="46">
        <v>27</v>
      </c>
      <c r="J44" s="46">
        <v>17</v>
      </c>
      <c r="K44" s="46">
        <v>174</v>
      </c>
      <c r="L44" s="42">
        <v>574778</v>
      </c>
      <c r="M44" s="42">
        <v>293337</v>
      </c>
      <c r="N44" s="42">
        <v>281441</v>
      </c>
      <c r="O44" s="54">
        <v>4.5234855892187937</v>
      </c>
      <c r="P44" s="54">
        <v>3.1316438694591651</v>
      </c>
      <c r="Q44" s="54">
        <v>8.3510503185577729</v>
      </c>
      <c r="R44" s="54">
        <v>6.6112481688582383</v>
      </c>
      <c r="S44" s="54">
        <v>4.6974658041887478</v>
      </c>
      <c r="T44" s="54">
        <v>2.9576636544892114</v>
      </c>
      <c r="U44" s="54">
        <v>30.272557404771931</v>
      </c>
      <c r="X44" s="42" t="s">
        <v>469</v>
      </c>
    </row>
    <row r="45" spans="1:24">
      <c r="A45" s="49" t="s">
        <v>631</v>
      </c>
      <c r="B45" s="46" t="s">
        <v>230</v>
      </c>
      <c r="C45" s="46" t="s">
        <v>232</v>
      </c>
      <c r="D45" s="49" t="s">
        <v>200</v>
      </c>
      <c r="E45" s="46">
        <v>23</v>
      </c>
      <c r="F45" s="46">
        <v>10</v>
      </c>
      <c r="G45" s="46">
        <v>49</v>
      </c>
      <c r="H45" s="46">
        <v>85</v>
      </c>
      <c r="I45" s="46">
        <v>60</v>
      </c>
      <c r="J45" s="46">
        <v>31</v>
      </c>
      <c r="K45" s="46">
        <v>258</v>
      </c>
      <c r="L45" s="42">
        <v>574778</v>
      </c>
      <c r="M45" s="42">
        <v>293337</v>
      </c>
      <c r="N45" s="42">
        <v>281441</v>
      </c>
      <c r="O45" s="54">
        <v>4.0015449443089333</v>
      </c>
      <c r="P45" s="54">
        <v>1.7398021496995362</v>
      </c>
      <c r="Q45" s="54">
        <v>8.5250305335277279</v>
      </c>
      <c r="R45" s="54">
        <v>14.788318272446059</v>
      </c>
      <c r="S45" s="54">
        <v>10.438812898197217</v>
      </c>
      <c r="T45" s="54">
        <v>5.3933866640685624</v>
      </c>
      <c r="U45" s="54">
        <v>44.886895462248035</v>
      </c>
      <c r="X45" s="42" t="s">
        <v>469</v>
      </c>
    </row>
    <row r="46" spans="1:24">
      <c r="A46" s="49" t="s">
        <v>632</v>
      </c>
      <c r="B46" s="46" t="s">
        <v>230</v>
      </c>
      <c r="C46" s="46" t="s">
        <v>232</v>
      </c>
      <c r="D46" s="49" t="s">
        <v>54</v>
      </c>
      <c r="E46" s="46">
        <v>480</v>
      </c>
      <c r="F46" s="46">
        <v>350</v>
      </c>
      <c r="G46" s="46">
        <v>1040</v>
      </c>
      <c r="H46" s="46">
        <v>1320</v>
      </c>
      <c r="I46" s="46">
        <v>840</v>
      </c>
      <c r="J46" s="46">
        <v>689</v>
      </c>
      <c r="K46" s="46">
        <v>4719</v>
      </c>
      <c r="L46" s="42">
        <v>574778</v>
      </c>
      <c r="M46" s="42">
        <v>293337</v>
      </c>
      <c r="N46" s="42">
        <v>281441</v>
      </c>
      <c r="O46" s="54">
        <v>163.63431820738606</v>
      </c>
      <c r="P46" s="54">
        <v>119.31669035955234</v>
      </c>
      <c r="Q46" s="54">
        <v>354.54102278266976</v>
      </c>
      <c r="R46" s="54">
        <v>449.99437507031161</v>
      </c>
      <c r="S46" s="54">
        <v>286.36005686292555</v>
      </c>
      <c r="T46" s="54">
        <v>234.88342759351872</v>
      </c>
      <c r="U46" s="54">
        <v>1608.7298908763642</v>
      </c>
      <c r="X46" s="42" t="s">
        <v>469</v>
      </c>
    </row>
    <row r="47" spans="1:24">
      <c r="A47" s="49" t="s">
        <v>633</v>
      </c>
      <c r="B47" s="46" t="s">
        <v>230</v>
      </c>
      <c r="C47" s="46" t="s">
        <v>232</v>
      </c>
      <c r="D47" s="49" t="s">
        <v>69</v>
      </c>
      <c r="E47" s="46">
        <v>19</v>
      </c>
      <c r="F47" s="46">
        <v>27</v>
      </c>
      <c r="G47" s="46">
        <v>56</v>
      </c>
      <c r="H47" s="46">
        <v>81</v>
      </c>
      <c r="I47" s="46">
        <v>65</v>
      </c>
      <c r="J47" s="46">
        <v>75</v>
      </c>
      <c r="K47" s="46">
        <v>323</v>
      </c>
      <c r="L47" s="42">
        <v>574778</v>
      </c>
      <c r="M47" s="42">
        <v>293337</v>
      </c>
      <c r="N47" s="42">
        <v>281441</v>
      </c>
      <c r="O47" s="54">
        <v>6.4771917623756972</v>
      </c>
      <c r="P47" s="54">
        <v>9.2044303991654637</v>
      </c>
      <c r="Q47" s="54">
        <v>19.090670457528372</v>
      </c>
      <c r="R47" s="54">
        <v>27.613291197496398</v>
      </c>
      <c r="S47" s="54">
        <v>22.15881392391686</v>
      </c>
      <c r="T47" s="54">
        <v>25.567862219904068</v>
      </c>
      <c r="U47" s="54">
        <v>110.11225996038687</v>
      </c>
      <c r="X47" s="42" t="s">
        <v>469</v>
      </c>
    </row>
    <row r="48" spans="1:24">
      <c r="A48" s="49" t="s">
        <v>634</v>
      </c>
      <c r="B48" s="46" t="s">
        <v>230</v>
      </c>
      <c r="C48" s="46" t="s">
        <v>232</v>
      </c>
      <c r="D48" s="49" t="s">
        <v>473</v>
      </c>
      <c r="E48" s="46">
        <v>5</v>
      </c>
      <c r="F48" s="46">
        <v>3</v>
      </c>
      <c r="G48" s="46">
        <v>14</v>
      </c>
      <c r="H48" s="46">
        <v>15</v>
      </c>
      <c r="I48" s="46">
        <v>15</v>
      </c>
      <c r="J48" s="46">
        <v>19</v>
      </c>
      <c r="K48" s="46">
        <v>71</v>
      </c>
      <c r="L48" s="42">
        <v>574778</v>
      </c>
      <c r="M48" s="42">
        <v>293337</v>
      </c>
      <c r="N48" s="42">
        <v>281441</v>
      </c>
      <c r="O48" s="54">
        <v>0.86990107484976809</v>
      </c>
      <c r="P48" s="54">
        <v>0.52194064490986081</v>
      </c>
      <c r="Q48" s="54">
        <v>2.4357230095793505</v>
      </c>
      <c r="R48" s="54">
        <v>2.6097032245493041</v>
      </c>
      <c r="S48" s="54">
        <v>2.6097032245493041</v>
      </c>
      <c r="T48" s="54">
        <v>3.3056240844291191</v>
      </c>
      <c r="U48" s="54">
        <v>12.352595262866707</v>
      </c>
      <c r="X48" s="42" t="s">
        <v>469</v>
      </c>
    </row>
    <row r="49" spans="1:24">
      <c r="A49" s="49" t="s">
        <v>635</v>
      </c>
      <c r="B49" s="46" t="s">
        <v>230</v>
      </c>
      <c r="C49" s="46" t="s">
        <v>232</v>
      </c>
      <c r="D49" s="49" t="s">
        <v>201</v>
      </c>
      <c r="E49" s="46">
        <v>30</v>
      </c>
      <c r="F49" s="46">
        <v>24</v>
      </c>
      <c r="G49" s="46">
        <v>56</v>
      </c>
      <c r="H49" s="46">
        <v>42</v>
      </c>
      <c r="I49" s="46">
        <v>32</v>
      </c>
      <c r="J49" s="46">
        <v>17</v>
      </c>
      <c r="K49" s="46">
        <v>201</v>
      </c>
      <c r="L49" s="42">
        <v>574778</v>
      </c>
      <c r="M49" s="42">
        <v>293337</v>
      </c>
      <c r="N49" s="42">
        <v>281441</v>
      </c>
      <c r="O49" s="54">
        <v>5.2194064490986083</v>
      </c>
      <c r="P49" s="54">
        <v>4.1755251592788865</v>
      </c>
      <c r="Q49" s="54">
        <v>9.742892038317402</v>
      </c>
      <c r="R49" s="54">
        <v>7.3071690287380529</v>
      </c>
      <c r="S49" s="54">
        <v>5.5673668790385165</v>
      </c>
      <c r="T49" s="54">
        <v>2.9576636544892114</v>
      </c>
      <c r="U49" s="54">
        <v>34.970023208960676</v>
      </c>
      <c r="X49" s="42" t="s">
        <v>469</v>
      </c>
    </row>
    <row r="50" spans="1:24">
      <c r="A50" s="49" t="s">
        <v>636</v>
      </c>
      <c r="B50" s="46" t="s">
        <v>230</v>
      </c>
      <c r="C50" s="46" t="s">
        <v>232</v>
      </c>
      <c r="D50" s="49" t="s">
        <v>151</v>
      </c>
      <c r="E50" s="46">
        <v>4</v>
      </c>
      <c r="F50" s="46">
        <v>3</v>
      </c>
      <c r="G50" s="46">
        <v>6</v>
      </c>
      <c r="H50" s="46">
        <v>7</v>
      </c>
      <c r="I50" s="46">
        <v>4</v>
      </c>
      <c r="J50" s="46">
        <v>6</v>
      </c>
      <c r="K50" s="46">
        <v>30</v>
      </c>
      <c r="L50" s="42">
        <v>574778</v>
      </c>
      <c r="M50" s="42">
        <v>293337</v>
      </c>
      <c r="N50" s="42">
        <v>281441</v>
      </c>
      <c r="O50" s="54">
        <v>0.69592085987981456</v>
      </c>
      <c r="P50" s="54">
        <v>0.52194064490986081</v>
      </c>
      <c r="Q50" s="54">
        <v>1.0438812898197216</v>
      </c>
      <c r="R50" s="54">
        <v>1.2178615047896753</v>
      </c>
      <c r="S50" s="54">
        <v>0.69592085987981456</v>
      </c>
      <c r="T50" s="54">
        <v>1.0438812898197216</v>
      </c>
      <c r="U50" s="54">
        <v>5.2194064490986083</v>
      </c>
      <c r="X50" s="42" t="s">
        <v>469</v>
      </c>
    </row>
    <row r="51" spans="1:24">
      <c r="A51" s="49" t="s">
        <v>637</v>
      </c>
      <c r="B51" s="46" t="s">
        <v>230</v>
      </c>
      <c r="C51" s="46" t="s">
        <v>232</v>
      </c>
      <c r="D51" s="49" t="s">
        <v>95</v>
      </c>
      <c r="E51" s="46">
        <v>12</v>
      </c>
      <c r="F51" s="46">
        <v>12</v>
      </c>
      <c r="G51" s="46">
        <v>26</v>
      </c>
      <c r="H51" s="46">
        <v>26</v>
      </c>
      <c r="I51" s="46">
        <v>14</v>
      </c>
      <c r="J51" s="46">
        <v>3</v>
      </c>
      <c r="K51" s="46">
        <v>93</v>
      </c>
      <c r="L51" s="42">
        <v>574778</v>
      </c>
      <c r="M51" s="42">
        <v>293337</v>
      </c>
      <c r="N51" s="42">
        <v>281441</v>
      </c>
      <c r="O51" s="54">
        <v>2.0877625796394432</v>
      </c>
      <c r="P51" s="54">
        <v>2.0877625796394432</v>
      </c>
      <c r="Q51" s="54">
        <v>4.5234855892187937</v>
      </c>
      <c r="R51" s="54">
        <v>4.5234855892187937</v>
      </c>
      <c r="S51" s="54">
        <v>2.4357230095793505</v>
      </c>
      <c r="T51" s="54">
        <v>0.52194064490986081</v>
      </c>
      <c r="U51" s="54">
        <v>16.180159992205688</v>
      </c>
      <c r="X51" s="42" t="s">
        <v>469</v>
      </c>
    </row>
    <row r="52" spans="1:24">
      <c r="A52" s="49" t="s">
        <v>638</v>
      </c>
      <c r="B52" s="46" t="s">
        <v>230</v>
      </c>
      <c r="C52" s="46" t="s">
        <v>232</v>
      </c>
      <c r="D52" s="49" t="s">
        <v>154</v>
      </c>
      <c r="E52" s="46">
        <v>4</v>
      </c>
      <c r="F52" s="46">
        <v>1</v>
      </c>
      <c r="G52" s="46">
        <v>4</v>
      </c>
      <c r="H52" s="46">
        <v>3</v>
      </c>
      <c r="I52" s="46">
        <v>1</v>
      </c>
      <c r="J52" s="46">
        <v>1</v>
      </c>
      <c r="K52" s="46">
        <v>14</v>
      </c>
      <c r="L52" s="42">
        <v>574778</v>
      </c>
      <c r="M52" s="42">
        <v>293337</v>
      </c>
      <c r="N52" s="42">
        <v>281441</v>
      </c>
      <c r="O52" s="54">
        <v>0.69592085987981456</v>
      </c>
      <c r="P52" s="54">
        <v>0.17398021496995364</v>
      </c>
      <c r="Q52" s="54">
        <v>0.69592085987981456</v>
      </c>
      <c r="R52" s="54">
        <v>0.52194064490986081</v>
      </c>
      <c r="S52" s="54">
        <v>0.17398021496995364</v>
      </c>
      <c r="T52" s="54">
        <v>0.17398021496995364</v>
      </c>
      <c r="U52" s="54">
        <v>2.4357230095793505</v>
      </c>
      <c r="X52" s="42" t="s">
        <v>469</v>
      </c>
    </row>
    <row r="53" spans="1:24">
      <c r="A53" s="49" t="s">
        <v>639</v>
      </c>
      <c r="B53" s="46" t="s">
        <v>230</v>
      </c>
      <c r="C53" s="46" t="s">
        <v>232</v>
      </c>
      <c r="D53" s="49" t="s">
        <v>155</v>
      </c>
      <c r="E53" s="46">
        <v>82</v>
      </c>
      <c r="F53" s="46">
        <v>35</v>
      </c>
      <c r="G53" s="46">
        <v>53</v>
      </c>
      <c r="H53" s="46">
        <v>46</v>
      </c>
      <c r="I53" s="46">
        <v>18</v>
      </c>
      <c r="J53" s="46">
        <v>6</v>
      </c>
      <c r="K53" s="46">
        <v>240</v>
      </c>
      <c r="L53" s="42">
        <v>574778</v>
      </c>
      <c r="M53" s="42">
        <v>293337</v>
      </c>
      <c r="N53" s="42">
        <v>281441</v>
      </c>
      <c r="O53" s="54">
        <v>14.266377627536196</v>
      </c>
      <c r="P53" s="54">
        <v>6.0893075239483769</v>
      </c>
      <c r="Q53" s="54">
        <v>9.2209513934075424</v>
      </c>
      <c r="R53" s="54">
        <v>8.0030898886178665</v>
      </c>
      <c r="S53" s="54">
        <v>3.1316438694591651</v>
      </c>
      <c r="T53" s="54">
        <v>1.0438812898197216</v>
      </c>
      <c r="U53" s="54">
        <v>41.755251592788866</v>
      </c>
      <c r="X53" s="42" t="s">
        <v>469</v>
      </c>
    </row>
    <row r="54" spans="1:24">
      <c r="A54" s="49" t="s">
        <v>640</v>
      </c>
      <c r="B54" s="46" t="s">
        <v>230</v>
      </c>
      <c r="C54" s="46" t="s">
        <v>232</v>
      </c>
      <c r="D54" s="49" t="s">
        <v>99</v>
      </c>
      <c r="E54" s="46">
        <v>45</v>
      </c>
      <c r="F54" s="46">
        <v>50</v>
      </c>
      <c r="G54" s="46">
        <v>102</v>
      </c>
      <c r="H54" s="46">
        <v>99</v>
      </c>
      <c r="I54" s="46">
        <v>57</v>
      </c>
      <c r="J54" s="46">
        <v>57</v>
      </c>
      <c r="K54" s="46">
        <v>410</v>
      </c>
      <c r="L54" s="42">
        <v>574778</v>
      </c>
      <c r="M54" s="42">
        <v>293337</v>
      </c>
      <c r="N54" s="42">
        <v>281441</v>
      </c>
      <c r="O54" s="54">
        <v>7.8291096736479124</v>
      </c>
      <c r="P54" s="54">
        <v>8.6990107484976811</v>
      </c>
      <c r="Q54" s="54">
        <v>17.745981926935269</v>
      </c>
      <c r="R54" s="54">
        <v>17.224041282025407</v>
      </c>
      <c r="S54" s="54">
        <v>9.916872253287357</v>
      </c>
      <c r="T54" s="54">
        <v>9.916872253287357</v>
      </c>
      <c r="U54" s="54">
        <v>71.331888137680991</v>
      </c>
      <c r="X54" s="42" t="s">
        <v>469</v>
      </c>
    </row>
    <row r="55" spans="1:24">
      <c r="A55" s="49" t="s">
        <v>641</v>
      </c>
      <c r="B55" s="46" t="s">
        <v>230</v>
      </c>
      <c r="C55" s="46" t="s">
        <v>232</v>
      </c>
      <c r="D55" s="49" t="s">
        <v>481</v>
      </c>
      <c r="E55" s="46">
        <v>17</v>
      </c>
      <c r="F55" s="46">
        <v>9</v>
      </c>
      <c r="G55" s="46">
        <v>22</v>
      </c>
      <c r="H55" s="46">
        <v>24</v>
      </c>
      <c r="I55" s="46">
        <v>6</v>
      </c>
      <c r="J55" s="46">
        <v>3</v>
      </c>
      <c r="K55" s="46">
        <v>81</v>
      </c>
      <c r="L55" s="42">
        <v>574778</v>
      </c>
      <c r="M55" s="42">
        <v>293337</v>
      </c>
      <c r="N55" s="42">
        <v>281441</v>
      </c>
      <c r="O55" s="54">
        <v>2.9576636544892114</v>
      </c>
      <c r="P55" s="54">
        <v>1.5658219347295825</v>
      </c>
      <c r="Q55" s="54">
        <v>3.8275647293389796</v>
      </c>
      <c r="R55" s="54">
        <v>4.1755251592788865</v>
      </c>
      <c r="S55" s="54">
        <v>1.0438812898197216</v>
      </c>
      <c r="T55" s="54">
        <v>0.52194064490986081</v>
      </c>
      <c r="U55" s="54">
        <v>14.092397412566243</v>
      </c>
      <c r="X55" s="42" t="s">
        <v>469</v>
      </c>
    </row>
    <row r="56" spans="1:24">
      <c r="A56" s="49" t="s">
        <v>642</v>
      </c>
      <c r="B56" s="46" t="s">
        <v>230</v>
      </c>
      <c r="C56" s="46" t="s">
        <v>232</v>
      </c>
      <c r="D56" s="49" t="s">
        <v>483</v>
      </c>
      <c r="E56" s="46">
        <v>52</v>
      </c>
      <c r="F56" s="46">
        <v>40</v>
      </c>
      <c r="G56" s="46">
        <v>90</v>
      </c>
      <c r="H56" s="46">
        <v>82</v>
      </c>
      <c r="I56" s="46">
        <v>52</v>
      </c>
      <c r="J56" s="46">
        <v>29</v>
      </c>
      <c r="K56" s="46">
        <v>345</v>
      </c>
      <c r="L56" s="42">
        <v>574778</v>
      </c>
      <c r="M56" s="42">
        <v>293337</v>
      </c>
      <c r="N56" s="42">
        <v>281441</v>
      </c>
      <c r="O56" s="54">
        <v>9.0469711784375875</v>
      </c>
      <c r="P56" s="54">
        <v>6.9592085987981447</v>
      </c>
      <c r="Q56" s="54">
        <v>15.658219347295825</v>
      </c>
      <c r="R56" s="54">
        <v>14.266377627536196</v>
      </c>
      <c r="S56" s="54">
        <v>9.0469711784375875</v>
      </c>
      <c r="T56" s="54">
        <v>5.0454262341286551</v>
      </c>
      <c r="U56" s="54">
        <v>60.023174164633993</v>
      </c>
      <c r="X56" s="42" t="s">
        <v>469</v>
      </c>
    </row>
    <row r="57" spans="1:24">
      <c r="A57" s="49" t="s">
        <v>643</v>
      </c>
      <c r="B57" s="46" t="s">
        <v>230</v>
      </c>
      <c r="C57" s="46" t="s">
        <v>232</v>
      </c>
      <c r="D57" s="49" t="s">
        <v>128</v>
      </c>
      <c r="E57" s="46">
        <v>17</v>
      </c>
      <c r="F57" s="46">
        <v>9</v>
      </c>
      <c r="G57" s="46">
        <v>11</v>
      </c>
      <c r="H57" s="46">
        <v>12</v>
      </c>
      <c r="I57" s="46">
        <v>9</v>
      </c>
      <c r="J57" s="46">
        <v>1</v>
      </c>
      <c r="K57" s="46">
        <v>59</v>
      </c>
      <c r="L57" s="42">
        <v>574778</v>
      </c>
      <c r="M57" s="42">
        <v>293337</v>
      </c>
      <c r="N57" s="42">
        <v>281441</v>
      </c>
      <c r="O57" s="54">
        <v>2.9576636544892114</v>
      </c>
      <c r="P57" s="54">
        <v>1.5658219347295825</v>
      </c>
      <c r="Q57" s="54">
        <v>1.9137823646694898</v>
      </c>
      <c r="R57" s="54">
        <v>2.0877625796394432</v>
      </c>
      <c r="S57" s="54">
        <v>1.5658219347295825</v>
      </c>
      <c r="T57" s="54">
        <v>0.17398021496995364</v>
      </c>
      <c r="U57" s="54">
        <v>10.264832683227263</v>
      </c>
      <c r="X57" s="42" t="s">
        <v>469</v>
      </c>
    </row>
    <row r="58" spans="1:24">
      <c r="A58" s="49" t="s">
        <v>644</v>
      </c>
      <c r="B58" s="46" t="s">
        <v>230</v>
      </c>
      <c r="C58" s="46" t="s">
        <v>232</v>
      </c>
      <c r="D58" s="49" t="s">
        <v>132</v>
      </c>
      <c r="E58" s="46">
        <v>65</v>
      </c>
      <c r="F58" s="46">
        <v>29</v>
      </c>
      <c r="G58" s="46">
        <v>82</v>
      </c>
      <c r="H58" s="46">
        <v>94</v>
      </c>
      <c r="I58" s="46">
        <v>63</v>
      </c>
      <c r="J58" s="46">
        <v>36</v>
      </c>
      <c r="K58" s="46">
        <v>369</v>
      </c>
      <c r="L58" s="42">
        <v>574778</v>
      </c>
      <c r="M58" s="42">
        <v>293337</v>
      </c>
      <c r="N58" s="42">
        <v>281441</v>
      </c>
      <c r="O58" s="54">
        <v>22.15881392391686</v>
      </c>
      <c r="P58" s="54">
        <v>9.8862400583629064</v>
      </c>
      <c r="Q58" s="54">
        <v>27.954196027095115</v>
      </c>
      <c r="R58" s="54">
        <v>32.045053982279768</v>
      </c>
      <c r="S58" s="54">
        <v>21.477004264719419</v>
      </c>
      <c r="T58" s="54">
        <v>12.272573865553953</v>
      </c>
      <c r="U58" s="54">
        <v>125.79388212192802</v>
      </c>
      <c r="X58" s="42" t="s">
        <v>469</v>
      </c>
    </row>
    <row r="59" spans="1:24">
      <c r="A59" s="49" t="s">
        <v>645</v>
      </c>
      <c r="B59" s="49" t="s">
        <v>230</v>
      </c>
      <c r="C59" s="49" t="s">
        <v>232</v>
      </c>
      <c r="D59" s="49" t="s">
        <v>161</v>
      </c>
      <c r="E59" s="50">
        <v>17</v>
      </c>
      <c r="F59" s="50">
        <v>1</v>
      </c>
      <c r="G59" s="50">
        <v>3</v>
      </c>
      <c r="H59" s="50">
        <v>2</v>
      </c>
      <c r="I59" s="50">
        <v>1</v>
      </c>
      <c r="J59" s="50">
        <v>1</v>
      </c>
      <c r="K59" s="50">
        <v>25</v>
      </c>
      <c r="L59" s="42">
        <v>574778</v>
      </c>
      <c r="M59" s="42">
        <v>293337</v>
      </c>
      <c r="N59" s="42">
        <v>281441</v>
      </c>
      <c r="O59" s="54">
        <v>2.9576636544892114</v>
      </c>
      <c r="P59" s="54">
        <v>0.17398021496995364</v>
      </c>
      <c r="Q59" s="54">
        <v>0.52194064490986081</v>
      </c>
      <c r="R59" s="54">
        <v>0.34796042993990728</v>
      </c>
      <c r="S59" s="54">
        <v>0.17398021496995364</v>
      </c>
      <c r="T59" s="54">
        <v>0.17398021496995364</v>
      </c>
      <c r="U59" s="54">
        <v>4.3495053742488405</v>
      </c>
      <c r="X59" s="42" t="s">
        <v>469</v>
      </c>
    </row>
    <row r="60" spans="1:24">
      <c r="A60" s="49" t="s">
        <v>646</v>
      </c>
      <c r="B60" s="49" t="s">
        <v>230</v>
      </c>
      <c r="C60" s="49" t="s">
        <v>232</v>
      </c>
      <c r="D60" s="49" t="s">
        <v>142</v>
      </c>
      <c r="E60" s="50">
        <v>13</v>
      </c>
      <c r="F60" s="50">
        <v>10</v>
      </c>
      <c r="G60" s="50">
        <v>13</v>
      </c>
      <c r="H60" s="50">
        <v>12</v>
      </c>
      <c r="I60" s="50">
        <v>9</v>
      </c>
      <c r="J60" s="50">
        <v>6</v>
      </c>
      <c r="K60" s="50">
        <v>63</v>
      </c>
      <c r="L60" s="42">
        <v>574778</v>
      </c>
      <c r="M60" s="42">
        <v>293337</v>
      </c>
      <c r="N60" s="42">
        <v>281441</v>
      </c>
      <c r="O60" s="54">
        <v>2.2617427946093969</v>
      </c>
      <c r="P60" s="54">
        <v>1.7398021496995362</v>
      </c>
      <c r="Q60" s="54">
        <v>2.2617427946093969</v>
      </c>
      <c r="R60" s="54">
        <v>2.0877625796394432</v>
      </c>
      <c r="S60" s="54">
        <v>1.5658219347295825</v>
      </c>
      <c r="T60" s="54">
        <v>1.0438812898197216</v>
      </c>
      <c r="U60" s="54">
        <v>10.960753543107078</v>
      </c>
      <c r="X60" s="42" t="s">
        <v>469</v>
      </c>
    </row>
    <row r="61" spans="1:24">
      <c r="A61" s="49" t="s">
        <v>647</v>
      </c>
      <c r="B61" s="49" t="s">
        <v>230</v>
      </c>
      <c r="C61" s="49" t="s">
        <v>232</v>
      </c>
      <c r="D61" s="49" t="s">
        <v>146</v>
      </c>
      <c r="E61" s="50">
        <v>96</v>
      </c>
      <c r="F61" s="50">
        <v>78</v>
      </c>
      <c r="G61" s="50">
        <v>176</v>
      </c>
      <c r="H61" s="50">
        <v>195</v>
      </c>
      <c r="I61" s="50">
        <v>140</v>
      </c>
      <c r="J61" s="50">
        <v>89</v>
      </c>
      <c r="K61" s="50">
        <v>774</v>
      </c>
      <c r="L61" s="42">
        <v>574778</v>
      </c>
      <c r="M61" s="42">
        <v>293337</v>
      </c>
      <c r="N61" s="42">
        <v>281441</v>
      </c>
      <c r="O61" s="54">
        <v>32.726863641477209</v>
      </c>
      <c r="P61" s="54">
        <v>26.59057670870023</v>
      </c>
      <c r="Q61" s="54">
        <v>59.999250009374876</v>
      </c>
      <c r="R61" s="54">
        <v>66.476441771750586</v>
      </c>
      <c r="S61" s="54">
        <v>47.726676143820931</v>
      </c>
      <c r="T61" s="54">
        <v>30.340529834286162</v>
      </c>
      <c r="U61" s="54">
        <v>263.86033810941001</v>
      </c>
      <c r="X61" s="42" t="s">
        <v>469</v>
      </c>
    </row>
    <row r="62" spans="1:24">
      <c r="A62" s="49" t="s">
        <v>648</v>
      </c>
      <c r="B62" s="49" t="s">
        <v>222</v>
      </c>
      <c r="C62" s="49" t="s">
        <v>232</v>
      </c>
      <c r="D62" s="49" t="s">
        <v>60</v>
      </c>
      <c r="E62" s="50">
        <v>29</v>
      </c>
      <c r="F62" s="50">
        <v>31</v>
      </c>
      <c r="G62" s="50">
        <v>63</v>
      </c>
      <c r="H62" s="50">
        <v>76</v>
      </c>
      <c r="I62" s="50">
        <v>59</v>
      </c>
      <c r="J62" s="50">
        <v>36</v>
      </c>
      <c r="K62" s="50">
        <v>294</v>
      </c>
      <c r="L62" s="42">
        <v>574778</v>
      </c>
      <c r="M62" s="42">
        <v>293337</v>
      </c>
      <c r="N62" s="42">
        <v>281441</v>
      </c>
      <c r="O62" s="54">
        <v>5.0454262341286551</v>
      </c>
      <c r="P62" s="54">
        <v>5.3933866640685624</v>
      </c>
      <c r="Q62" s="54">
        <v>10.960753543107078</v>
      </c>
      <c r="R62" s="54">
        <v>13.222496337716477</v>
      </c>
      <c r="S62" s="54">
        <v>10.264832683227263</v>
      </c>
      <c r="T62" s="54">
        <v>6.2632877389183301</v>
      </c>
      <c r="U62" s="54">
        <v>51.150183201166357</v>
      </c>
      <c r="X62" s="42" t="s">
        <v>469</v>
      </c>
    </row>
    <row r="63" spans="1:24">
      <c r="A63" s="49" t="s">
        <v>649</v>
      </c>
      <c r="B63" s="49" t="s">
        <v>222</v>
      </c>
      <c r="C63" s="49" t="s">
        <v>232</v>
      </c>
      <c r="D63" s="49" t="s">
        <v>64</v>
      </c>
      <c r="E63" s="50">
        <v>214</v>
      </c>
      <c r="F63" s="50">
        <v>151</v>
      </c>
      <c r="G63" s="50">
        <v>284</v>
      </c>
      <c r="H63" s="50">
        <v>269</v>
      </c>
      <c r="I63" s="50">
        <v>190</v>
      </c>
      <c r="J63" s="50">
        <v>99</v>
      </c>
      <c r="K63" s="50">
        <v>1207</v>
      </c>
      <c r="L63" s="42">
        <v>574778</v>
      </c>
      <c r="M63" s="42">
        <v>293337</v>
      </c>
      <c r="N63" s="42">
        <v>281441</v>
      </c>
      <c r="O63" s="54">
        <v>37.231766003570073</v>
      </c>
      <c r="P63" s="54">
        <v>26.271012460462998</v>
      </c>
      <c r="Q63" s="54">
        <v>49.410381051466828</v>
      </c>
      <c r="R63" s="54">
        <v>46.800677826917521</v>
      </c>
      <c r="S63" s="54">
        <v>33.056240844291189</v>
      </c>
      <c r="T63" s="54">
        <v>17.224041282025407</v>
      </c>
      <c r="U63" s="54">
        <v>209.99411946873403</v>
      </c>
      <c r="X63" s="42" t="s">
        <v>469</v>
      </c>
    </row>
    <row r="64" spans="1:24">
      <c r="A64" s="49" t="s">
        <v>650</v>
      </c>
      <c r="B64" s="49" t="s">
        <v>222</v>
      </c>
      <c r="C64" s="49" t="s">
        <v>232</v>
      </c>
      <c r="D64" s="49" t="s">
        <v>492</v>
      </c>
      <c r="E64" s="50">
        <v>53</v>
      </c>
      <c r="F64" s="50">
        <v>47</v>
      </c>
      <c r="G64" s="50">
        <v>96</v>
      </c>
      <c r="H64" s="50">
        <v>105</v>
      </c>
      <c r="I64" s="50">
        <v>57</v>
      </c>
      <c r="J64" s="50">
        <v>32</v>
      </c>
      <c r="K64" s="50">
        <v>390</v>
      </c>
      <c r="L64" s="42">
        <v>574778</v>
      </c>
      <c r="M64" s="42">
        <v>293337</v>
      </c>
      <c r="N64" s="42">
        <v>281441</v>
      </c>
      <c r="O64" s="54">
        <v>9.2209513934075424</v>
      </c>
      <c r="P64" s="54">
        <v>8.1770701035878197</v>
      </c>
      <c r="Q64" s="54">
        <v>16.702100637115546</v>
      </c>
      <c r="R64" s="54">
        <v>18.26792257184513</v>
      </c>
      <c r="S64" s="54">
        <v>9.916872253287357</v>
      </c>
      <c r="T64" s="54">
        <v>5.5673668790385165</v>
      </c>
      <c r="U64" s="54">
        <v>67.852283838281906</v>
      </c>
      <c r="X64" s="42" t="s">
        <v>469</v>
      </c>
    </row>
    <row r="65" spans="1:29">
      <c r="A65" s="49" t="s">
        <v>651</v>
      </c>
      <c r="B65" s="49" t="s">
        <v>222</v>
      </c>
      <c r="C65" s="49" t="s">
        <v>232</v>
      </c>
      <c r="D65" s="49" t="s">
        <v>200</v>
      </c>
      <c r="E65" s="50">
        <v>62</v>
      </c>
      <c r="F65" s="50">
        <v>33</v>
      </c>
      <c r="G65" s="50">
        <v>143</v>
      </c>
      <c r="H65" s="50">
        <v>256</v>
      </c>
      <c r="I65" s="50">
        <v>163</v>
      </c>
      <c r="J65" s="50">
        <v>77</v>
      </c>
      <c r="K65" s="50">
        <v>734</v>
      </c>
      <c r="L65" s="42">
        <v>574778</v>
      </c>
      <c r="M65" s="42">
        <v>293337</v>
      </c>
      <c r="N65" s="42">
        <v>281441</v>
      </c>
      <c r="O65" s="54">
        <v>10.786773328137125</v>
      </c>
      <c r="P65" s="54">
        <v>5.7413470940084697</v>
      </c>
      <c r="Q65" s="54">
        <v>24.879170740703366</v>
      </c>
      <c r="R65" s="54">
        <v>44.538935032308132</v>
      </c>
      <c r="S65" s="54">
        <v>28.358775040102437</v>
      </c>
      <c r="T65" s="54">
        <v>13.39647655268643</v>
      </c>
      <c r="U65" s="54">
        <v>127.70147778794596</v>
      </c>
      <c r="X65" s="42" t="s">
        <v>469</v>
      </c>
    </row>
    <row r="66" spans="1:29">
      <c r="A66" s="49" t="s">
        <v>652</v>
      </c>
      <c r="B66" s="49" t="s">
        <v>222</v>
      </c>
      <c r="C66" s="49" t="s">
        <v>232</v>
      </c>
      <c r="D66" s="49" t="s">
        <v>473</v>
      </c>
      <c r="E66" s="46">
        <v>5</v>
      </c>
      <c r="F66" s="46">
        <v>9</v>
      </c>
      <c r="G66" s="46">
        <v>17</v>
      </c>
      <c r="H66" s="46">
        <v>35</v>
      </c>
      <c r="I66" s="46">
        <v>24</v>
      </c>
      <c r="J66" s="46">
        <v>20</v>
      </c>
      <c r="K66" s="46">
        <v>110</v>
      </c>
      <c r="L66" s="42">
        <v>574778</v>
      </c>
      <c r="M66" s="42">
        <v>293337</v>
      </c>
      <c r="N66" s="42">
        <v>281441</v>
      </c>
      <c r="O66" s="54">
        <v>0.86990107484976809</v>
      </c>
      <c r="P66" s="54">
        <v>1.5658219347295825</v>
      </c>
      <c r="Q66" s="54">
        <v>2.9576636544892114</v>
      </c>
      <c r="R66" s="54">
        <v>6.0893075239483769</v>
      </c>
      <c r="S66" s="54">
        <v>4.1755251592788865</v>
      </c>
      <c r="T66" s="54">
        <v>3.4796042993990723</v>
      </c>
      <c r="U66" s="54">
        <v>19.137823646694898</v>
      </c>
      <c r="X66" s="42" t="s">
        <v>469</v>
      </c>
    </row>
    <row r="67" spans="1:29">
      <c r="A67" s="49" t="s">
        <v>653</v>
      </c>
      <c r="B67" s="49" t="s">
        <v>222</v>
      </c>
      <c r="C67" s="49" t="s">
        <v>232</v>
      </c>
      <c r="D67" s="49" t="s">
        <v>201</v>
      </c>
      <c r="E67" s="46">
        <v>43</v>
      </c>
      <c r="F67" s="46">
        <v>47</v>
      </c>
      <c r="G67" s="46">
        <v>78</v>
      </c>
      <c r="H67" s="46">
        <v>71</v>
      </c>
      <c r="I67" s="46">
        <v>47</v>
      </c>
      <c r="J67" s="46">
        <v>20</v>
      </c>
      <c r="K67" s="46">
        <v>306</v>
      </c>
      <c r="L67" s="42">
        <v>574778</v>
      </c>
      <c r="M67" s="42">
        <v>293337</v>
      </c>
      <c r="N67" s="42">
        <v>281441</v>
      </c>
      <c r="O67" s="54">
        <v>7.481149243708006</v>
      </c>
      <c r="P67" s="54">
        <v>8.1770701035878197</v>
      </c>
      <c r="Q67" s="54">
        <v>13.570456767656383</v>
      </c>
      <c r="R67" s="54">
        <v>12.352595262866707</v>
      </c>
      <c r="S67" s="54">
        <v>8.1770701035878197</v>
      </c>
      <c r="T67" s="54">
        <v>3.4796042993990723</v>
      </c>
      <c r="U67" s="54">
        <v>53.237945780805809</v>
      </c>
      <c r="X67" s="42" t="s">
        <v>469</v>
      </c>
    </row>
    <row r="68" spans="1:29">
      <c r="A68" s="49" t="s">
        <v>654</v>
      </c>
      <c r="B68" s="49" t="s">
        <v>222</v>
      </c>
      <c r="C68" s="49" t="s">
        <v>232</v>
      </c>
      <c r="D68" s="49" t="s">
        <v>151</v>
      </c>
      <c r="E68" s="46">
        <v>3</v>
      </c>
      <c r="F68" s="46">
        <v>8</v>
      </c>
      <c r="G68" s="46">
        <v>7</v>
      </c>
      <c r="H68" s="46">
        <v>8</v>
      </c>
      <c r="I68" s="46">
        <v>8</v>
      </c>
      <c r="J68" s="46">
        <v>6</v>
      </c>
      <c r="K68" s="46">
        <v>40</v>
      </c>
      <c r="L68" s="42">
        <v>574778</v>
      </c>
      <c r="M68" s="42">
        <v>293337</v>
      </c>
      <c r="N68" s="42">
        <v>281441</v>
      </c>
      <c r="O68" s="54">
        <v>0.52194064490986081</v>
      </c>
      <c r="P68" s="54">
        <v>1.3918417197596291</v>
      </c>
      <c r="Q68" s="54">
        <v>1.2178615047896753</v>
      </c>
      <c r="R68" s="54">
        <v>1.3918417197596291</v>
      </c>
      <c r="S68" s="54">
        <v>1.3918417197596291</v>
      </c>
      <c r="T68" s="54">
        <v>1.0438812898197216</v>
      </c>
      <c r="U68" s="54">
        <v>6.9592085987981447</v>
      </c>
      <c r="X68" s="42" t="s">
        <v>469</v>
      </c>
    </row>
    <row r="69" spans="1:29">
      <c r="A69" s="49" t="s">
        <v>655</v>
      </c>
      <c r="B69" s="46" t="s">
        <v>222</v>
      </c>
      <c r="C69" s="46" t="s">
        <v>232</v>
      </c>
      <c r="D69" s="49" t="s">
        <v>95</v>
      </c>
      <c r="E69" s="46">
        <v>15</v>
      </c>
      <c r="F69" s="46">
        <v>16</v>
      </c>
      <c r="G69" s="46">
        <v>27</v>
      </c>
      <c r="H69" s="46">
        <v>33</v>
      </c>
      <c r="I69" s="46">
        <v>19</v>
      </c>
      <c r="J69" s="46">
        <v>6</v>
      </c>
      <c r="K69" s="46">
        <v>116</v>
      </c>
      <c r="L69" s="42">
        <v>574778</v>
      </c>
      <c r="M69" s="42">
        <v>293337</v>
      </c>
      <c r="N69" s="42">
        <v>281441</v>
      </c>
      <c r="O69" s="54">
        <v>2.6097032245493041</v>
      </c>
      <c r="P69" s="54">
        <v>2.7836834395192582</v>
      </c>
      <c r="Q69" s="54">
        <v>4.6974658041887478</v>
      </c>
      <c r="R69" s="54">
        <v>5.7413470940084697</v>
      </c>
      <c r="S69" s="54">
        <v>3.3056240844291191</v>
      </c>
      <c r="T69" s="54">
        <v>1.0438812898197216</v>
      </c>
      <c r="U69" s="54">
        <v>20.18170493651462</v>
      </c>
      <c r="X69" s="42" t="s">
        <v>469</v>
      </c>
    </row>
    <row r="70" spans="1:29">
      <c r="A70" s="49" t="s">
        <v>656</v>
      </c>
      <c r="B70" s="46" t="s">
        <v>222</v>
      </c>
      <c r="C70" s="46" t="s">
        <v>232</v>
      </c>
      <c r="D70" s="49" t="s">
        <v>154</v>
      </c>
      <c r="E70" s="46">
        <v>11</v>
      </c>
      <c r="F70" s="46">
        <v>13</v>
      </c>
      <c r="G70" s="46">
        <v>7</v>
      </c>
      <c r="H70" s="46">
        <v>4</v>
      </c>
      <c r="I70" s="46">
        <v>3</v>
      </c>
      <c r="J70" s="46">
        <v>1</v>
      </c>
      <c r="K70" s="46">
        <v>39</v>
      </c>
      <c r="L70" s="42">
        <v>574778</v>
      </c>
      <c r="M70" s="42">
        <v>293337</v>
      </c>
      <c r="N70" s="42">
        <v>281441</v>
      </c>
      <c r="O70" s="54">
        <v>1.9137823646694898</v>
      </c>
      <c r="P70" s="54">
        <v>2.2617427946093969</v>
      </c>
      <c r="Q70" s="54">
        <v>1.2178615047896753</v>
      </c>
      <c r="R70" s="54">
        <v>0.69592085987981456</v>
      </c>
      <c r="S70" s="54">
        <v>0.52194064490986081</v>
      </c>
      <c r="T70" s="54">
        <v>0.17398021496995364</v>
      </c>
      <c r="U70" s="54">
        <v>6.7852283838281915</v>
      </c>
      <c r="X70" s="42" t="s">
        <v>469</v>
      </c>
    </row>
    <row r="71" spans="1:29">
      <c r="A71" s="49" t="s">
        <v>657</v>
      </c>
      <c r="B71" s="46" t="s">
        <v>222</v>
      </c>
      <c r="C71" s="46" t="s">
        <v>232</v>
      </c>
      <c r="D71" s="49" t="s">
        <v>155</v>
      </c>
      <c r="E71" s="46">
        <v>101</v>
      </c>
      <c r="F71" s="46">
        <v>37</v>
      </c>
      <c r="G71" s="46">
        <v>55</v>
      </c>
      <c r="H71" s="46">
        <v>36</v>
      </c>
      <c r="I71" s="46">
        <v>26</v>
      </c>
      <c r="J71" s="46">
        <v>22</v>
      </c>
      <c r="K71" s="46">
        <v>277</v>
      </c>
      <c r="L71" s="42">
        <v>574778</v>
      </c>
      <c r="M71" s="42">
        <v>293337</v>
      </c>
      <c r="N71" s="42">
        <v>281441</v>
      </c>
      <c r="O71" s="54">
        <v>17.572001711965317</v>
      </c>
      <c r="P71" s="54">
        <v>6.4372679538882833</v>
      </c>
      <c r="Q71" s="54">
        <v>9.5689118233474488</v>
      </c>
      <c r="R71" s="54">
        <v>6.2632877389183301</v>
      </c>
      <c r="S71" s="54">
        <v>4.5234855892187937</v>
      </c>
      <c r="T71" s="54">
        <v>3.8275647293389796</v>
      </c>
      <c r="U71" s="54">
        <v>48.192519546677154</v>
      </c>
      <c r="X71" s="42" t="s">
        <v>469</v>
      </c>
    </row>
    <row r="72" spans="1:29">
      <c r="A72" s="49" t="s">
        <v>658</v>
      </c>
      <c r="B72" s="46" t="s">
        <v>222</v>
      </c>
      <c r="C72" s="46" t="s">
        <v>232</v>
      </c>
      <c r="D72" s="49" t="s">
        <v>99</v>
      </c>
      <c r="E72" s="46">
        <v>70</v>
      </c>
      <c r="F72" s="46">
        <v>49</v>
      </c>
      <c r="G72" s="46">
        <v>82</v>
      </c>
      <c r="H72" s="46">
        <v>72</v>
      </c>
      <c r="I72" s="46">
        <v>46</v>
      </c>
      <c r="J72" s="46">
        <v>27</v>
      </c>
      <c r="K72" s="46">
        <v>346</v>
      </c>
      <c r="L72" s="42">
        <v>574778</v>
      </c>
      <c r="M72" s="42">
        <v>293337</v>
      </c>
      <c r="N72" s="42">
        <v>281441</v>
      </c>
      <c r="O72" s="54">
        <v>12.178615047896754</v>
      </c>
      <c r="P72" s="54">
        <v>8.5250305335277279</v>
      </c>
      <c r="Q72" s="54">
        <v>14.266377627536196</v>
      </c>
      <c r="R72" s="54">
        <v>12.52657547783666</v>
      </c>
      <c r="S72" s="54">
        <v>8.0030898886178665</v>
      </c>
      <c r="T72" s="54">
        <v>4.6974658041887478</v>
      </c>
      <c r="U72" s="54">
        <v>60.197154379603951</v>
      </c>
      <c r="X72" s="42" t="s">
        <v>469</v>
      </c>
    </row>
    <row r="73" spans="1:29">
      <c r="A73" s="49" t="s">
        <v>659</v>
      </c>
      <c r="B73" s="46" t="s">
        <v>222</v>
      </c>
      <c r="C73" s="46" t="s">
        <v>232</v>
      </c>
      <c r="D73" s="49" t="s">
        <v>481</v>
      </c>
      <c r="E73" s="46">
        <v>12</v>
      </c>
      <c r="F73" s="46">
        <v>16</v>
      </c>
      <c r="G73" s="46">
        <v>23</v>
      </c>
      <c r="H73" s="46">
        <v>34</v>
      </c>
      <c r="I73" s="46">
        <v>9</v>
      </c>
      <c r="J73" s="46">
        <v>1</v>
      </c>
      <c r="K73" s="46">
        <v>95</v>
      </c>
      <c r="L73" s="42">
        <v>574778</v>
      </c>
      <c r="M73" s="42">
        <v>293337</v>
      </c>
      <c r="N73" s="42">
        <v>281441</v>
      </c>
      <c r="O73" s="54">
        <v>2.0877625796394432</v>
      </c>
      <c r="P73" s="54">
        <v>2.7836834395192582</v>
      </c>
      <c r="Q73" s="54">
        <v>4.0015449443089333</v>
      </c>
      <c r="R73" s="54">
        <v>5.9153273089784228</v>
      </c>
      <c r="S73" s="54">
        <v>1.5658219347295825</v>
      </c>
      <c r="T73" s="54">
        <v>0.17398021496995364</v>
      </c>
      <c r="U73" s="54">
        <v>16.528120422145594</v>
      </c>
      <c r="X73" s="42" t="s">
        <v>469</v>
      </c>
    </row>
    <row r="74" spans="1:29">
      <c r="A74" s="49" t="s">
        <v>660</v>
      </c>
      <c r="B74" s="46" t="s">
        <v>222</v>
      </c>
      <c r="C74" s="46" t="s">
        <v>232</v>
      </c>
      <c r="D74" s="49" t="s">
        <v>483</v>
      </c>
      <c r="E74" s="46">
        <v>44</v>
      </c>
      <c r="F74" s="46">
        <v>33</v>
      </c>
      <c r="G74" s="46">
        <v>80</v>
      </c>
      <c r="H74" s="46">
        <v>78</v>
      </c>
      <c r="I74" s="46">
        <v>44</v>
      </c>
      <c r="J74" s="46">
        <v>22</v>
      </c>
      <c r="K74" s="46">
        <v>301</v>
      </c>
      <c r="L74" s="42">
        <v>574778</v>
      </c>
      <c r="M74" s="42">
        <v>293337</v>
      </c>
      <c r="N74" s="42">
        <v>281441</v>
      </c>
      <c r="O74" s="54">
        <v>7.6551294586779592</v>
      </c>
      <c r="P74" s="54">
        <v>5.7413470940084697</v>
      </c>
      <c r="Q74" s="54">
        <v>13.918417197596289</v>
      </c>
      <c r="R74" s="54">
        <v>13.570456767656383</v>
      </c>
      <c r="S74" s="54">
        <v>7.6551294586779592</v>
      </c>
      <c r="T74" s="54">
        <v>3.8275647293389796</v>
      </c>
      <c r="U74" s="54">
        <v>52.368044705956038</v>
      </c>
      <c r="X74" s="42" t="s">
        <v>469</v>
      </c>
    </row>
    <row r="75" spans="1:29">
      <c r="A75" s="49" t="s">
        <v>661</v>
      </c>
      <c r="B75" s="46" t="s">
        <v>222</v>
      </c>
      <c r="C75" s="46" t="s">
        <v>232</v>
      </c>
      <c r="D75" s="49" t="s">
        <v>128</v>
      </c>
      <c r="E75" s="46">
        <v>45</v>
      </c>
      <c r="F75" s="46">
        <v>14</v>
      </c>
      <c r="G75" s="46">
        <v>22</v>
      </c>
      <c r="H75" s="46">
        <v>18</v>
      </c>
      <c r="I75" s="46">
        <v>8</v>
      </c>
      <c r="J75" s="46">
        <v>3</v>
      </c>
      <c r="K75" s="46">
        <v>110</v>
      </c>
      <c r="L75" s="42">
        <v>574778</v>
      </c>
      <c r="M75" s="42">
        <v>293337</v>
      </c>
      <c r="N75" s="42">
        <v>281441</v>
      </c>
      <c r="O75" s="54">
        <v>7.8291096736479124</v>
      </c>
      <c r="P75" s="54">
        <v>2.4357230095793505</v>
      </c>
      <c r="Q75" s="54">
        <v>3.8275647293389796</v>
      </c>
      <c r="R75" s="54">
        <v>3.1316438694591651</v>
      </c>
      <c r="S75" s="54">
        <v>1.3918417197596291</v>
      </c>
      <c r="T75" s="54">
        <v>0.52194064490986081</v>
      </c>
      <c r="U75" s="54">
        <v>19.137823646694898</v>
      </c>
      <c r="X75" s="42" t="s">
        <v>469</v>
      </c>
    </row>
    <row r="76" spans="1:29">
      <c r="A76" s="49" t="s">
        <v>662</v>
      </c>
      <c r="B76" s="46" t="s">
        <v>222</v>
      </c>
      <c r="C76" s="46" t="s">
        <v>232</v>
      </c>
      <c r="D76" s="49" t="s">
        <v>161</v>
      </c>
      <c r="E76" s="46">
        <v>13</v>
      </c>
      <c r="F76" s="46">
        <v>4</v>
      </c>
      <c r="G76" s="46">
        <v>8</v>
      </c>
      <c r="H76" s="46">
        <v>1</v>
      </c>
      <c r="I76" s="46">
        <v>3</v>
      </c>
      <c r="J76" s="46">
        <v>0</v>
      </c>
      <c r="K76" s="46">
        <v>29</v>
      </c>
      <c r="L76" s="42">
        <v>574778</v>
      </c>
      <c r="M76" s="42">
        <v>293337</v>
      </c>
      <c r="N76" s="42">
        <v>281441</v>
      </c>
      <c r="O76" s="54">
        <v>2.2617427946093969</v>
      </c>
      <c r="P76" s="54">
        <v>0.69592085987981456</v>
      </c>
      <c r="Q76" s="54">
        <v>1.3918417197596291</v>
      </c>
      <c r="R76" s="54">
        <v>0.17398021496995364</v>
      </c>
      <c r="S76" s="54">
        <v>0.52194064490986081</v>
      </c>
      <c r="T76" s="54" t="s">
        <v>499</v>
      </c>
      <c r="U76" s="54">
        <v>5.0454262341286551</v>
      </c>
      <c r="X76" s="42" t="s">
        <v>469</v>
      </c>
    </row>
    <row r="77" spans="1:29">
      <c r="A77" s="49" t="s">
        <v>663</v>
      </c>
      <c r="B77" s="46" t="s">
        <v>222</v>
      </c>
      <c r="C77" s="46" t="s">
        <v>232</v>
      </c>
      <c r="D77" s="49" t="s">
        <v>164</v>
      </c>
      <c r="E77" s="46">
        <v>431</v>
      </c>
      <c r="F77" s="46">
        <v>418</v>
      </c>
      <c r="G77" s="46">
        <v>1051</v>
      </c>
      <c r="H77" s="46">
        <v>778</v>
      </c>
      <c r="I77" s="46">
        <v>199</v>
      </c>
      <c r="J77" s="46">
        <v>70</v>
      </c>
      <c r="K77" s="46">
        <v>2947</v>
      </c>
      <c r="L77" s="42">
        <v>574778</v>
      </c>
      <c r="M77" s="42">
        <v>293337</v>
      </c>
      <c r="N77" s="42">
        <v>281441</v>
      </c>
      <c r="O77" s="54">
        <v>153.14044506663919</v>
      </c>
      <c r="P77" s="54">
        <v>148.52135971660135</v>
      </c>
      <c r="Q77" s="54">
        <v>373.43528483767466</v>
      </c>
      <c r="R77" s="54">
        <v>276.43449248688</v>
      </c>
      <c r="S77" s="54">
        <v>70.707537281348493</v>
      </c>
      <c r="T77" s="54">
        <v>24.8719980386653</v>
      </c>
      <c r="U77" s="54">
        <v>1047.1111174278089</v>
      </c>
      <c r="X77" s="42" t="s">
        <v>469</v>
      </c>
      <c r="AB77" s="47"/>
      <c r="AC77" s="47"/>
    </row>
    <row r="78" spans="1:29">
      <c r="A78" s="49" t="s">
        <v>664</v>
      </c>
      <c r="B78" s="46" t="s">
        <v>222</v>
      </c>
      <c r="C78" s="46" t="s">
        <v>232</v>
      </c>
      <c r="D78" s="49" t="s">
        <v>142</v>
      </c>
      <c r="E78" s="46">
        <v>42</v>
      </c>
      <c r="F78" s="46">
        <v>17</v>
      </c>
      <c r="G78" s="46">
        <v>19</v>
      </c>
      <c r="H78" s="46">
        <v>30</v>
      </c>
      <c r="I78" s="46">
        <v>16</v>
      </c>
      <c r="J78" s="46">
        <v>8</v>
      </c>
      <c r="K78" s="46">
        <v>132</v>
      </c>
      <c r="L78" s="42">
        <v>574778</v>
      </c>
      <c r="M78" s="42">
        <v>293337</v>
      </c>
      <c r="N78" s="42">
        <v>281441</v>
      </c>
      <c r="O78" s="54">
        <v>7.3071690287380529</v>
      </c>
      <c r="P78" s="54">
        <v>2.9576636544892114</v>
      </c>
      <c r="Q78" s="54">
        <v>3.3056240844291191</v>
      </c>
      <c r="R78" s="54">
        <v>5.2194064490986083</v>
      </c>
      <c r="S78" s="54">
        <v>2.7836834395192582</v>
      </c>
      <c r="T78" s="54">
        <v>1.3918417197596291</v>
      </c>
      <c r="U78" s="54">
        <v>22.965388376033879</v>
      </c>
      <c r="X78" s="42" t="s">
        <v>469</v>
      </c>
      <c r="AB78" s="47"/>
      <c r="AC78" s="47"/>
    </row>
    <row r="79" spans="1:29">
      <c r="A79" s="49" t="s">
        <v>665</v>
      </c>
      <c r="B79" s="46" t="s">
        <v>230</v>
      </c>
      <c r="C79" s="46" t="s">
        <v>239</v>
      </c>
      <c r="D79" s="49" t="s">
        <v>60</v>
      </c>
      <c r="E79" s="46">
        <v>54</v>
      </c>
      <c r="F79" s="46">
        <v>39</v>
      </c>
      <c r="G79" s="46">
        <v>106</v>
      </c>
      <c r="H79" s="46">
        <v>140</v>
      </c>
      <c r="I79" s="46">
        <v>73</v>
      </c>
      <c r="J79" s="46">
        <v>61</v>
      </c>
      <c r="K79" s="46">
        <v>473</v>
      </c>
      <c r="L79" s="42">
        <v>685911</v>
      </c>
      <c r="M79" s="42">
        <v>349251</v>
      </c>
      <c r="N79" s="42">
        <v>336660</v>
      </c>
      <c r="O79" s="54">
        <v>7.8727415072800992</v>
      </c>
      <c r="P79" s="54">
        <v>5.6858688663689598</v>
      </c>
      <c r="Q79" s="54">
        <v>15.453899995772046</v>
      </c>
      <c r="R79" s="54">
        <v>20.410811315170626</v>
      </c>
      <c r="S79" s="54">
        <v>10.64278018576754</v>
      </c>
      <c r="T79" s="54">
        <v>8.8932820730386304</v>
      </c>
      <c r="U79" s="54">
        <v>68.95938394339791</v>
      </c>
      <c r="X79" s="42" t="s">
        <v>469</v>
      </c>
      <c r="AB79" s="47"/>
      <c r="AC79" s="47"/>
    </row>
    <row r="80" spans="1:29">
      <c r="A80" s="49" t="s">
        <v>666</v>
      </c>
      <c r="B80" s="46" t="s">
        <v>230</v>
      </c>
      <c r="C80" s="46" t="s">
        <v>239</v>
      </c>
      <c r="D80" s="49" t="s">
        <v>64</v>
      </c>
      <c r="E80" s="46">
        <v>184</v>
      </c>
      <c r="F80" s="46">
        <v>147</v>
      </c>
      <c r="G80" s="46">
        <v>337</v>
      </c>
      <c r="H80" s="46">
        <v>344</v>
      </c>
      <c r="I80" s="46">
        <v>193</v>
      </c>
      <c r="J80" s="46">
        <v>123</v>
      </c>
      <c r="K80" s="46">
        <v>1328</v>
      </c>
      <c r="L80" s="42">
        <v>685911</v>
      </c>
      <c r="M80" s="42">
        <v>349251</v>
      </c>
      <c r="N80" s="42">
        <v>336660</v>
      </c>
      <c r="O80" s="54">
        <v>26.825637728509967</v>
      </c>
      <c r="P80" s="54">
        <v>21.431351880929157</v>
      </c>
      <c r="Q80" s="54">
        <v>49.131738665803582</v>
      </c>
      <c r="R80" s="54">
        <v>50.152279231562112</v>
      </c>
      <c r="S80" s="54">
        <v>28.137761313056654</v>
      </c>
      <c r="T80" s="54">
        <v>17.932355655471337</v>
      </c>
      <c r="U80" s="54">
        <v>193.61112447533279</v>
      </c>
      <c r="X80" s="42" t="s">
        <v>469</v>
      </c>
      <c r="AB80" s="47"/>
      <c r="AC80" s="47"/>
    </row>
    <row r="81" spans="1:29">
      <c r="A81" s="49" t="s">
        <v>667</v>
      </c>
      <c r="B81" s="46" t="s">
        <v>230</v>
      </c>
      <c r="C81" s="46" t="s">
        <v>239</v>
      </c>
      <c r="D81" s="49" t="s">
        <v>492</v>
      </c>
      <c r="E81" s="46">
        <v>45</v>
      </c>
      <c r="F81" s="46">
        <v>34</v>
      </c>
      <c r="G81" s="46">
        <v>65</v>
      </c>
      <c r="H81" s="46">
        <v>90</v>
      </c>
      <c r="I81" s="46">
        <v>36</v>
      </c>
      <c r="J81" s="46">
        <v>23</v>
      </c>
      <c r="K81" s="46">
        <v>293</v>
      </c>
      <c r="L81" s="42">
        <v>685911</v>
      </c>
      <c r="M81" s="42">
        <v>349251</v>
      </c>
      <c r="N81" s="42">
        <v>336660</v>
      </c>
      <c r="O81" s="54">
        <v>6.5606179227334156</v>
      </c>
      <c r="P81" s="54">
        <v>4.9569113193985803</v>
      </c>
      <c r="Q81" s="54">
        <v>9.4764481106149336</v>
      </c>
      <c r="R81" s="54">
        <v>13.121235845466831</v>
      </c>
      <c r="S81" s="54">
        <v>5.2484943381867328</v>
      </c>
      <c r="T81" s="54">
        <v>3.3532047160637459</v>
      </c>
      <c r="U81" s="54">
        <v>42.71691225246424</v>
      </c>
      <c r="X81" s="42" t="s">
        <v>469</v>
      </c>
      <c r="AB81" s="47"/>
      <c r="AC81" s="47"/>
    </row>
    <row r="82" spans="1:29">
      <c r="A82" s="49" t="s">
        <v>668</v>
      </c>
      <c r="B82" s="46" t="s">
        <v>230</v>
      </c>
      <c r="C82" s="46" t="s">
        <v>239</v>
      </c>
      <c r="D82" s="49" t="s">
        <v>200</v>
      </c>
      <c r="E82" s="46">
        <v>38</v>
      </c>
      <c r="F82" s="46">
        <v>11</v>
      </c>
      <c r="G82" s="46">
        <v>57</v>
      </c>
      <c r="H82" s="46">
        <v>124</v>
      </c>
      <c r="I82" s="46">
        <v>87</v>
      </c>
      <c r="J82" s="46">
        <v>39</v>
      </c>
      <c r="K82" s="46">
        <v>356</v>
      </c>
      <c r="L82" s="42">
        <v>685911</v>
      </c>
      <c r="M82" s="42">
        <v>349251</v>
      </c>
      <c r="N82" s="42">
        <v>336660</v>
      </c>
      <c r="O82" s="54">
        <v>5.5400773569748845</v>
      </c>
      <c r="P82" s="54">
        <v>1.6037066033348351</v>
      </c>
      <c r="Q82" s="54">
        <v>8.3101160354623271</v>
      </c>
      <c r="R82" s="54">
        <v>18.078147164865413</v>
      </c>
      <c r="S82" s="54">
        <v>12.683861317284604</v>
      </c>
      <c r="T82" s="54">
        <v>5.6858688663689598</v>
      </c>
      <c r="U82" s="54">
        <v>51.901777344291027</v>
      </c>
      <c r="X82" s="42" t="s">
        <v>469</v>
      </c>
      <c r="AB82" s="47"/>
      <c r="AC82" s="47"/>
    </row>
    <row r="83" spans="1:29">
      <c r="A83" s="49" t="s">
        <v>669</v>
      </c>
      <c r="B83" s="46" t="s">
        <v>230</v>
      </c>
      <c r="C83" s="46" t="s">
        <v>239</v>
      </c>
      <c r="D83" s="49" t="s">
        <v>54</v>
      </c>
      <c r="E83" s="46">
        <v>550</v>
      </c>
      <c r="F83" s="46">
        <v>481</v>
      </c>
      <c r="G83" s="46">
        <v>1411</v>
      </c>
      <c r="H83" s="46">
        <v>1763</v>
      </c>
      <c r="I83" s="46">
        <v>1126</v>
      </c>
      <c r="J83" s="46">
        <v>831</v>
      </c>
      <c r="K83" s="46">
        <v>6162</v>
      </c>
      <c r="L83" s="42">
        <v>685911</v>
      </c>
      <c r="M83" s="42">
        <v>349251</v>
      </c>
      <c r="N83" s="42">
        <v>336660</v>
      </c>
      <c r="O83" s="54">
        <v>157.47986405192827</v>
      </c>
      <c r="P83" s="54">
        <v>137.72329928905</v>
      </c>
      <c r="Q83" s="54">
        <v>404.00743304958326</v>
      </c>
      <c r="R83" s="54">
        <v>504.79454604281739</v>
      </c>
      <c r="S83" s="54">
        <v>322.40423076812954</v>
      </c>
      <c r="T83" s="54">
        <v>237.93775823118617</v>
      </c>
      <c r="U83" s="54">
        <v>1764.3471314326944</v>
      </c>
      <c r="X83" s="42" t="s">
        <v>469</v>
      </c>
      <c r="AB83" s="47"/>
      <c r="AC83" s="47"/>
    </row>
    <row r="84" spans="1:29">
      <c r="A84" s="49" t="s">
        <v>670</v>
      </c>
      <c r="B84" s="46" t="s">
        <v>230</v>
      </c>
      <c r="C84" s="46" t="s">
        <v>239</v>
      </c>
      <c r="D84" s="49" t="s">
        <v>69</v>
      </c>
      <c r="E84" s="46">
        <v>21</v>
      </c>
      <c r="F84" s="46">
        <v>36</v>
      </c>
      <c r="G84" s="46">
        <v>74</v>
      </c>
      <c r="H84" s="46">
        <v>94</v>
      </c>
      <c r="I84" s="46">
        <v>94</v>
      </c>
      <c r="J84" s="46">
        <v>91</v>
      </c>
      <c r="K84" s="46">
        <v>410</v>
      </c>
      <c r="L84" s="42">
        <v>685911</v>
      </c>
      <c r="M84" s="42">
        <v>349251</v>
      </c>
      <c r="N84" s="42">
        <v>336660</v>
      </c>
      <c r="O84" s="54">
        <v>6.0128675365281703</v>
      </c>
      <c r="P84" s="54">
        <v>10.307772919762577</v>
      </c>
      <c r="Q84" s="54">
        <v>21.188199890623075</v>
      </c>
      <c r="R84" s="54">
        <v>26.914740401602284</v>
      </c>
      <c r="S84" s="54">
        <v>26.914740401602284</v>
      </c>
      <c r="T84" s="54">
        <v>26.055759324955403</v>
      </c>
      <c r="U84" s="54">
        <v>117.39408047507381</v>
      </c>
      <c r="X84" s="42" t="s">
        <v>469</v>
      </c>
      <c r="AB84" s="47"/>
      <c r="AC84" s="47"/>
    </row>
    <row r="85" spans="1:29">
      <c r="A85" s="49" t="s">
        <v>671</v>
      </c>
      <c r="B85" s="46" t="s">
        <v>230</v>
      </c>
      <c r="C85" s="46" t="s">
        <v>239</v>
      </c>
      <c r="D85" s="49" t="s">
        <v>473</v>
      </c>
      <c r="E85" s="46">
        <v>5</v>
      </c>
      <c r="F85" s="46">
        <v>7</v>
      </c>
      <c r="G85" s="46">
        <v>11</v>
      </c>
      <c r="H85" s="46">
        <v>22</v>
      </c>
      <c r="I85" s="46">
        <v>20</v>
      </c>
      <c r="J85" s="46">
        <v>16</v>
      </c>
      <c r="K85" s="46">
        <v>81</v>
      </c>
      <c r="L85" s="42">
        <v>685911</v>
      </c>
      <c r="M85" s="42">
        <v>349251</v>
      </c>
      <c r="N85" s="42">
        <v>336660</v>
      </c>
      <c r="O85" s="54">
        <v>0.72895754697037962</v>
      </c>
      <c r="P85" s="54">
        <v>1.0205405657585314</v>
      </c>
      <c r="Q85" s="54">
        <v>1.6037066033348351</v>
      </c>
      <c r="R85" s="54">
        <v>3.2074132066696701</v>
      </c>
      <c r="S85" s="54">
        <v>2.9158301878815185</v>
      </c>
      <c r="T85" s="54">
        <v>2.3326641503052148</v>
      </c>
      <c r="U85" s="54">
        <v>11.809112260920148</v>
      </c>
      <c r="X85" s="42" t="s">
        <v>469</v>
      </c>
      <c r="AB85" s="47"/>
      <c r="AC85" s="47"/>
    </row>
    <row r="86" spans="1:29">
      <c r="A86" s="49" t="s">
        <v>672</v>
      </c>
      <c r="B86" s="49" t="s">
        <v>230</v>
      </c>
      <c r="C86" s="49" t="s">
        <v>239</v>
      </c>
      <c r="D86" s="49" t="s">
        <v>201</v>
      </c>
      <c r="E86" s="50">
        <v>33</v>
      </c>
      <c r="F86" s="50">
        <v>30</v>
      </c>
      <c r="G86" s="50">
        <v>65</v>
      </c>
      <c r="H86" s="50">
        <v>54</v>
      </c>
      <c r="I86" s="50">
        <v>33</v>
      </c>
      <c r="J86" s="50">
        <v>13</v>
      </c>
      <c r="K86" s="50">
        <v>228</v>
      </c>
      <c r="L86" s="42">
        <v>685911</v>
      </c>
      <c r="M86" s="42">
        <v>349251</v>
      </c>
      <c r="N86" s="42">
        <v>336660</v>
      </c>
      <c r="O86" s="54">
        <v>4.8111198100045049</v>
      </c>
      <c r="P86" s="54">
        <v>4.3737452818222771</v>
      </c>
      <c r="Q86" s="54">
        <v>9.4764481106149336</v>
      </c>
      <c r="R86" s="54">
        <v>7.8727415072800992</v>
      </c>
      <c r="S86" s="54">
        <v>4.8111198100045049</v>
      </c>
      <c r="T86" s="54">
        <v>1.8952896221229869</v>
      </c>
      <c r="U86" s="54">
        <v>33.240464141849309</v>
      </c>
      <c r="X86" s="42" t="s">
        <v>469</v>
      </c>
      <c r="AB86" s="47"/>
      <c r="AC86" s="47"/>
    </row>
    <row r="87" spans="1:29">
      <c r="A87" s="49" t="s">
        <v>673</v>
      </c>
      <c r="B87" s="49" t="s">
        <v>230</v>
      </c>
      <c r="C87" s="49" t="s">
        <v>239</v>
      </c>
      <c r="D87" s="49" t="s">
        <v>151</v>
      </c>
      <c r="E87" s="50">
        <v>4</v>
      </c>
      <c r="F87" s="50">
        <v>2</v>
      </c>
      <c r="G87" s="50">
        <v>8</v>
      </c>
      <c r="H87" s="50">
        <v>5</v>
      </c>
      <c r="I87" s="50">
        <v>6</v>
      </c>
      <c r="J87" s="50">
        <v>5</v>
      </c>
      <c r="K87" s="50">
        <v>30</v>
      </c>
      <c r="L87" s="42">
        <v>685911</v>
      </c>
      <c r="M87" s="42">
        <v>349251</v>
      </c>
      <c r="N87" s="42">
        <v>336660</v>
      </c>
      <c r="O87" s="54">
        <v>0.5831660375763037</v>
      </c>
      <c r="P87" s="54">
        <v>0.29158301878815185</v>
      </c>
      <c r="Q87" s="54">
        <v>1.1663320751526074</v>
      </c>
      <c r="R87" s="54">
        <v>0.72895754697037962</v>
      </c>
      <c r="S87" s="54">
        <v>0.87474905636445544</v>
      </c>
      <c r="T87" s="54">
        <v>0.72895754697037962</v>
      </c>
      <c r="U87" s="54">
        <v>4.3737452818222771</v>
      </c>
      <c r="X87" s="42" t="s">
        <v>469</v>
      </c>
      <c r="AB87" s="47"/>
      <c r="AC87" s="47"/>
    </row>
    <row r="88" spans="1:29">
      <c r="A88" s="49" t="s">
        <v>674</v>
      </c>
      <c r="B88" s="49" t="s">
        <v>230</v>
      </c>
      <c r="C88" s="49" t="s">
        <v>239</v>
      </c>
      <c r="D88" s="49" t="s">
        <v>95</v>
      </c>
      <c r="E88" s="50">
        <v>9</v>
      </c>
      <c r="F88" s="50">
        <v>11</v>
      </c>
      <c r="G88" s="50">
        <v>29</v>
      </c>
      <c r="H88" s="50">
        <v>41</v>
      </c>
      <c r="I88" s="50">
        <v>14</v>
      </c>
      <c r="J88" s="50">
        <v>7</v>
      </c>
      <c r="K88" s="50">
        <v>111</v>
      </c>
      <c r="L88" s="42">
        <v>685911</v>
      </c>
      <c r="M88" s="42">
        <v>349251</v>
      </c>
      <c r="N88" s="42">
        <v>336660</v>
      </c>
      <c r="O88" s="54">
        <v>1.3121235845466832</v>
      </c>
      <c r="P88" s="54">
        <v>1.6037066033348351</v>
      </c>
      <c r="Q88" s="54">
        <v>4.2279537724282008</v>
      </c>
      <c r="R88" s="54">
        <v>5.9774518851571123</v>
      </c>
      <c r="S88" s="54">
        <v>2.0410811315170627</v>
      </c>
      <c r="T88" s="54">
        <v>1.0205405657585314</v>
      </c>
      <c r="U88" s="54">
        <v>16.182857542742425</v>
      </c>
      <c r="X88" s="42" t="s">
        <v>469</v>
      </c>
      <c r="AB88" s="47"/>
      <c r="AC88" s="47"/>
    </row>
    <row r="89" spans="1:29">
      <c r="A89" s="49" t="s">
        <v>675</v>
      </c>
      <c r="B89" s="49" t="s">
        <v>230</v>
      </c>
      <c r="C89" s="49" t="s">
        <v>239</v>
      </c>
      <c r="D89" s="49" t="s">
        <v>154</v>
      </c>
      <c r="E89" s="50">
        <v>5</v>
      </c>
      <c r="F89" s="50">
        <v>4</v>
      </c>
      <c r="G89" s="50">
        <v>5</v>
      </c>
      <c r="H89" s="50">
        <v>6</v>
      </c>
      <c r="I89" s="50">
        <v>2</v>
      </c>
      <c r="J89" s="50">
        <v>2</v>
      </c>
      <c r="K89" s="50">
        <v>24</v>
      </c>
      <c r="L89" s="42">
        <v>685911</v>
      </c>
      <c r="M89" s="42">
        <v>349251</v>
      </c>
      <c r="N89" s="42">
        <v>336660</v>
      </c>
      <c r="O89" s="54">
        <v>0.72895754697037962</v>
      </c>
      <c r="P89" s="54">
        <v>0.5831660375763037</v>
      </c>
      <c r="Q89" s="54">
        <v>0.72895754697037962</v>
      </c>
      <c r="R89" s="54">
        <v>0.87474905636445544</v>
      </c>
      <c r="S89" s="54">
        <v>0.29158301878815185</v>
      </c>
      <c r="T89" s="54">
        <v>0.29158301878815185</v>
      </c>
      <c r="U89" s="54">
        <v>3.4989962254578217</v>
      </c>
      <c r="X89" s="42" t="s">
        <v>469</v>
      </c>
    </row>
    <row r="90" spans="1:29">
      <c r="A90" s="49" t="s">
        <v>676</v>
      </c>
      <c r="B90" s="49" t="s">
        <v>230</v>
      </c>
      <c r="C90" s="49" t="s">
        <v>239</v>
      </c>
      <c r="D90" s="49" t="s">
        <v>155</v>
      </c>
      <c r="E90" s="50">
        <v>124</v>
      </c>
      <c r="F90" s="50">
        <v>50</v>
      </c>
      <c r="G90" s="50">
        <v>69</v>
      </c>
      <c r="H90" s="50">
        <v>80</v>
      </c>
      <c r="I90" s="50">
        <v>28</v>
      </c>
      <c r="J90" s="50">
        <v>19</v>
      </c>
      <c r="K90" s="50">
        <v>370</v>
      </c>
      <c r="L90" s="42">
        <v>685911</v>
      </c>
      <c r="M90" s="42">
        <v>349251</v>
      </c>
      <c r="N90" s="42">
        <v>336660</v>
      </c>
      <c r="O90" s="54">
        <v>18.078147164865413</v>
      </c>
      <c r="P90" s="54">
        <v>7.2895754697037951</v>
      </c>
      <c r="Q90" s="54">
        <v>10.059614148191239</v>
      </c>
      <c r="R90" s="54">
        <v>11.663320751526074</v>
      </c>
      <c r="S90" s="54">
        <v>4.0821622630341254</v>
      </c>
      <c r="T90" s="54">
        <v>2.7700386784874422</v>
      </c>
      <c r="U90" s="54">
        <v>53.94285847580808</v>
      </c>
      <c r="X90" s="42" t="s">
        <v>469</v>
      </c>
    </row>
    <row r="91" spans="1:29">
      <c r="A91" s="49" t="s">
        <v>677</v>
      </c>
      <c r="B91" s="49" t="s">
        <v>230</v>
      </c>
      <c r="C91" s="49" t="s">
        <v>239</v>
      </c>
      <c r="D91" s="49" t="s">
        <v>99</v>
      </c>
      <c r="E91" s="50">
        <v>80</v>
      </c>
      <c r="F91" s="50">
        <v>68</v>
      </c>
      <c r="G91" s="50">
        <v>167</v>
      </c>
      <c r="H91" s="50">
        <v>235</v>
      </c>
      <c r="I91" s="50">
        <v>80</v>
      </c>
      <c r="J91" s="50">
        <v>82</v>
      </c>
      <c r="K91" s="50">
        <v>712</v>
      </c>
      <c r="L91" s="42">
        <v>685911</v>
      </c>
      <c r="M91" s="42">
        <v>349251</v>
      </c>
      <c r="N91" s="42">
        <v>336660</v>
      </c>
      <c r="O91" s="54">
        <v>11.663320751526074</v>
      </c>
      <c r="P91" s="54">
        <v>9.9138226387971606</v>
      </c>
      <c r="Q91" s="54">
        <v>24.347182068810675</v>
      </c>
      <c r="R91" s="54">
        <v>34.261004707607839</v>
      </c>
      <c r="S91" s="54">
        <v>11.663320751526074</v>
      </c>
      <c r="T91" s="54">
        <v>11.954903770314225</v>
      </c>
      <c r="U91" s="54">
        <v>103.80355468858205</v>
      </c>
      <c r="X91" s="42" t="s">
        <v>469</v>
      </c>
    </row>
    <row r="92" spans="1:29">
      <c r="A92" s="49" t="s">
        <v>678</v>
      </c>
      <c r="B92" s="49" t="s">
        <v>230</v>
      </c>
      <c r="C92" s="49" t="s">
        <v>239</v>
      </c>
      <c r="D92" s="49" t="s">
        <v>481</v>
      </c>
      <c r="E92" s="50">
        <v>15</v>
      </c>
      <c r="F92" s="50">
        <v>6</v>
      </c>
      <c r="G92" s="50">
        <v>30</v>
      </c>
      <c r="H92" s="50">
        <v>19</v>
      </c>
      <c r="I92" s="50">
        <v>4</v>
      </c>
      <c r="J92" s="50">
        <v>6</v>
      </c>
      <c r="K92" s="50">
        <v>80</v>
      </c>
      <c r="L92" s="42">
        <v>685911</v>
      </c>
      <c r="M92" s="42">
        <v>349251</v>
      </c>
      <c r="N92" s="42">
        <v>336660</v>
      </c>
      <c r="O92" s="54">
        <v>2.1868726409111385</v>
      </c>
      <c r="P92" s="54">
        <v>0.87474905636445544</v>
      </c>
      <c r="Q92" s="54">
        <v>4.3737452818222771</v>
      </c>
      <c r="R92" s="54">
        <v>2.7700386784874422</v>
      </c>
      <c r="S92" s="54">
        <v>0.5831660375763037</v>
      </c>
      <c r="T92" s="54">
        <v>0.87474905636445544</v>
      </c>
      <c r="U92" s="54">
        <v>11.663320751526074</v>
      </c>
      <c r="X92" s="42" t="s">
        <v>469</v>
      </c>
    </row>
    <row r="93" spans="1:29">
      <c r="A93" s="49" t="s">
        <v>679</v>
      </c>
      <c r="B93" s="49" t="s">
        <v>230</v>
      </c>
      <c r="C93" s="49" t="s">
        <v>239</v>
      </c>
      <c r="D93" s="49" t="s">
        <v>483</v>
      </c>
      <c r="E93" s="50">
        <v>53</v>
      </c>
      <c r="F93" s="50">
        <v>38</v>
      </c>
      <c r="G93" s="50">
        <v>119</v>
      </c>
      <c r="H93" s="50">
        <v>111</v>
      </c>
      <c r="I93" s="50">
        <v>61</v>
      </c>
      <c r="J93" s="50">
        <v>37</v>
      </c>
      <c r="K93" s="50">
        <v>419</v>
      </c>
      <c r="L93" s="42">
        <v>685911</v>
      </c>
      <c r="M93" s="42">
        <v>349251</v>
      </c>
      <c r="N93" s="42">
        <v>336660</v>
      </c>
      <c r="O93" s="54">
        <v>7.726949997886023</v>
      </c>
      <c r="P93" s="54">
        <v>5.5400773569748845</v>
      </c>
      <c r="Q93" s="54">
        <v>17.349189617895036</v>
      </c>
      <c r="R93" s="54">
        <v>16.182857542742425</v>
      </c>
      <c r="S93" s="54">
        <v>8.8932820730386304</v>
      </c>
      <c r="T93" s="54">
        <v>5.3942858475808082</v>
      </c>
      <c r="U93" s="54">
        <v>61.086642436117806</v>
      </c>
      <c r="X93" s="42" t="s">
        <v>469</v>
      </c>
    </row>
    <row r="94" spans="1:29">
      <c r="A94" s="49" t="s">
        <v>680</v>
      </c>
      <c r="B94" s="49" t="s">
        <v>230</v>
      </c>
      <c r="C94" s="46" t="s">
        <v>239</v>
      </c>
      <c r="D94" s="49" t="s">
        <v>128</v>
      </c>
      <c r="E94" s="50">
        <v>26</v>
      </c>
      <c r="F94" s="50">
        <v>12</v>
      </c>
      <c r="G94" s="50">
        <v>26</v>
      </c>
      <c r="H94" s="50">
        <v>23</v>
      </c>
      <c r="I94" s="50">
        <v>7</v>
      </c>
      <c r="J94" s="50">
        <v>5</v>
      </c>
      <c r="K94" s="50">
        <v>99</v>
      </c>
      <c r="L94" s="42">
        <v>685911</v>
      </c>
      <c r="M94" s="42">
        <v>349251</v>
      </c>
      <c r="N94" s="42">
        <v>336660</v>
      </c>
      <c r="O94" s="54">
        <v>3.7905792442459738</v>
      </c>
      <c r="P94" s="54">
        <v>1.7494981127289109</v>
      </c>
      <c r="Q94" s="54">
        <v>3.7905792442459738</v>
      </c>
      <c r="R94" s="54">
        <v>3.3532047160637459</v>
      </c>
      <c r="S94" s="54">
        <v>1.0205405657585314</v>
      </c>
      <c r="T94" s="54">
        <v>0.72895754697037962</v>
      </c>
      <c r="U94" s="54">
        <v>14.433359430013516</v>
      </c>
      <c r="X94" s="42" t="s">
        <v>469</v>
      </c>
    </row>
    <row r="95" spans="1:29">
      <c r="A95" s="49" t="s">
        <v>681</v>
      </c>
      <c r="B95" s="49" t="s">
        <v>230</v>
      </c>
      <c r="C95" s="46" t="s">
        <v>239</v>
      </c>
      <c r="D95" s="49" t="s">
        <v>132</v>
      </c>
      <c r="E95" s="50">
        <v>70</v>
      </c>
      <c r="F95" s="50">
        <v>59</v>
      </c>
      <c r="G95" s="50">
        <v>110</v>
      </c>
      <c r="H95" s="50">
        <v>113</v>
      </c>
      <c r="I95" s="50">
        <v>85</v>
      </c>
      <c r="J95" s="50">
        <v>52</v>
      </c>
      <c r="K95" s="50">
        <v>489</v>
      </c>
      <c r="L95" s="42">
        <v>685911</v>
      </c>
      <c r="M95" s="42">
        <v>349251</v>
      </c>
      <c r="N95" s="42">
        <v>336660</v>
      </c>
      <c r="O95" s="54">
        <v>20.042891788427234</v>
      </c>
      <c r="P95" s="54">
        <v>16.893294507388671</v>
      </c>
      <c r="Q95" s="54">
        <v>31.495972810385652</v>
      </c>
      <c r="R95" s="54">
        <v>32.354953887032536</v>
      </c>
      <c r="S95" s="54">
        <v>24.337797171661641</v>
      </c>
      <c r="T95" s="54">
        <v>14.889005328545945</v>
      </c>
      <c r="U95" s="54">
        <v>140.01391549344169</v>
      </c>
      <c r="X95" s="42" t="s">
        <v>469</v>
      </c>
    </row>
    <row r="96" spans="1:29">
      <c r="A96" s="49" t="s">
        <v>682</v>
      </c>
      <c r="B96" s="49" t="s">
        <v>230</v>
      </c>
      <c r="C96" s="49" t="s">
        <v>239</v>
      </c>
      <c r="D96" s="49" t="s">
        <v>161</v>
      </c>
      <c r="E96" s="50">
        <v>25</v>
      </c>
      <c r="F96" s="50">
        <v>6</v>
      </c>
      <c r="G96" s="50">
        <v>7</v>
      </c>
      <c r="H96" s="50">
        <v>11</v>
      </c>
      <c r="I96" s="50">
        <v>4</v>
      </c>
      <c r="J96" s="50">
        <v>3</v>
      </c>
      <c r="K96" s="50">
        <v>56</v>
      </c>
      <c r="L96" s="42">
        <v>685911</v>
      </c>
      <c r="M96" s="42">
        <v>349251</v>
      </c>
      <c r="N96" s="42">
        <v>336660</v>
      </c>
      <c r="O96" s="54">
        <v>3.6447877348518976</v>
      </c>
      <c r="P96" s="54">
        <v>0.87474905636445544</v>
      </c>
      <c r="Q96" s="54">
        <v>1.0205405657585314</v>
      </c>
      <c r="R96" s="54">
        <v>1.6037066033348351</v>
      </c>
      <c r="S96" s="54">
        <v>0.5831660375763037</v>
      </c>
      <c r="T96" s="54">
        <v>0.43737452818222772</v>
      </c>
      <c r="U96" s="54">
        <v>8.1643245260682509</v>
      </c>
      <c r="X96" s="42" t="s">
        <v>469</v>
      </c>
    </row>
    <row r="97" spans="1:24">
      <c r="A97" s="49" t="s">
        <v>683</v>
      </c>
      <c r="B97" s="49" t="s">
        <v>230</v>
      </c>
      <c r="C97" s="49" t="s">
        <v>239</v>
      </c>
      <c r="D97" s="49" t="s">
        <v>142</v>
      </c>
      <c r="E97" s="50">
        <v>15</v>
      </c>
      <c r="F97" s="50">
        <v>9</v>
      </c>
      <c r="G97" s="50">
        <v>23</v>
      </c>
      <c r="H97" s="50">
        <v>30</v>
      </c>
      <c r="I97" s="50">
        <v>8</v>
      </c>
      <c r="J97" s="50">
        <v>8</v>
      </c>
      <c r="K97" s="50">
        <v>93</v>
      </c>
      <c r="L97" s="42">
        <v>685911</v>
      </c>
      <c r="M97" s="42">
        <v>349251</v>
      </c>
      <c r="N97" s="42">
        <v>336660</v>
      </c>
      <c r="O97" s="54">
        <v>2.1868726409111385</v>
      </c>
      <c r="P97" s="54">
        <v>1.3121235845466832</v>
      </c>
      <c r="Q97" s="54">
        <v>3.3532047160637459</v>
      </c>
      <c r="R97" s="54">
        <v>4.3737452818222771</v>
      </c>
      <c r="S97" s="54">
        <v>1.1663320751526074</v>
      </c>
      <c r="T97" s="54">
        <v>1.1663320751526074</v>
      </c>
      <c r="U97" s="54">
        <v>13.55861037364906</v>
      </c>
      <c r="X97" s="42" t="s">
        <v>469</v>
      </c>
    </row>
    <row r="98" spans="1:24">
      <c r="A98" s="49" t="s">
        <v>684</v>
      </c>
      <c r="B98" s="49" t="s">
        <v>230</v>
      </c>
      <c r="C98" s="49" t="s">
        <v>239</v>
      </c>
      <c r="D98" s="49" t="s">
        <v>146</v>
      </c>
      <c r="E98" s="50">
        <v>100</v>
      </c>
      <c r="F98" s="50">
        <v>74</v>
      </c>
      <c r="G98" s="50">
        <v>229</v>
      </c>
      <c r="H98" s="50">
        <v>279</v>
      </c>
      <c r="I98" s="50">
        <v>172</v>
      </c>
      <c r="J98" s="50">
        <v>92</v>
      </c>
      <c r="K98" s="50">
        <v>946</v>
      </c>
      <c r="L98" s="42">
        <v>685911</v>
      </c>
      <c r="M98" s="42">
        <v>349251</v>
      </c>
      <c r="N98" s="42">
        <v>336660</v>
      </c>
      <c r="O98" s="54">
        <v>28.632702554896046</v>
      </c>
      <c r="P98" s="54">
        <v>21.188199890623075</v>
      </c>
      <c r="Q98" s="54">
        <v>65.568888850711957</v>
      </c>
      <c r="R98" s="54">
        <v>79.885240128159978</v>
      </c>
      <c r="S98" s="54">
        <v>49.248248394421196</v>
      </c>
      <c r="T98" s="54">
        <v>26.342086350504367</v>
      </c>
      <c r="U98" s="54">
        <v>270.86536616931659</v>
      </c>
      <c r="X98" s="42" t="s">
        <v>469</v>
      </c>
    </row>
    <row r="99" spans="1:24">
      <c r="A99" s="49" t="s">
        <v>685</v>
      </c>
      <c r="B99" s="49" t="s">
        <v>222</v>
      </c>
      <c r="C99" s="49" t="s">
        <v>239</v>
      </c>
      <c r="D99" s="49" t="s">
        <v>60</v>
      </c>
      <c r="E99" s="50">
        <v>45</v>
      </c>
      <c r="F99" s="50">
        <v>31</v>
      </c>
      <c r="G99" s="50">
        <v>78</v>
      </c>
      <c r="H99" s="50">
        <v>105</v>
      </c>
      <c r="I99" s="50">
        <v>62</v>
      </c>
      <c r="J99" s="50">
        <v>46</v>
      </c>
      <c r="K99" s="50">
        <v>367</v>
      </c>
      <c r="L99" s="42">
        <v>685911</v>
      </c>
      <c r="M99" s="42">
        <v>349251</v>
      </c>
      <c r="N99" s="42">
        <v>336660</v>
      </c>
      <c r="O99" s="54">
        <v>6.5606179227334156</v>
      </c>
      <c r="P99" s="54">
        <v>4.5195367912163533</v>
      </c>
      <c r="Q99" s="54">
        <v>11.37173773273792</v>
      </c>
      <c r="R99" s="54">
        <v>15.30810848637797</v>
      </c>
      <c r="S99" s="54">
        <v>9.0390735824327066</v>
      </c>
      <c r="T99" s="54">
        <v>6.7064094321274919</v>
      </c>
      <c r="U99" s="54">
        <v>53.505483947625855</v>
      </c>
      <c r="X99" s="42" t="s">
        <v>469</v>
      </c>
    </row>
    <row r="100" spans="1:24">
      <c r="A100" s="49" t="s">
        <v>686</v>
      </c>
      <c r="B100" s="49" t="s">
        <v>222</v>
      </c>
      <c r="C100" s="49" t="s">
        <v>239</v>
      </c>
      <c r="D100" s="49" t="s">
        <v>64</v>
      </c>
      <c r="E100" s="50">
        <v>283</v>
      </c>
      <c r="F100" s="50">
        <v>190</v>
      </c>
      <c r="G100" s="50">
        <v>479</v>
      </c>
      <c r="H100" s="50">
        <v>471</v>
      </c>
      <c r="I100" s="50">
        <v>265</v>
      </c>
      <c r="J100" s="50">
        <v>127</v>
      </c>
      <c r="K100" s="50">
        <v>1815</v>
      </c>
      <c r="L100" s="42">
        <v>685911</v>
      </c>
      <c r="M100" s="42">
        <v>349251</v>
      </c>
      <c r="N100" s="42">
        <v>336660</v>
      </c>
      <c r="O100" s="54">
        <v>41.258997158523485</v>
      </c>
      <c r="P100" s="54">
        <v>27.700386784874421</v>
      </c>
      <c r="Q100" s="54">
        <v>69.83413299976236</v>
      </c>
      <c r="R100" s="54">
        <v>68.66780092460975</v>
      </c>
      <c r="S100" s="54">
        <v>38.634749989430112</v>
      </c>
      <c r="T100" s="54">
        <v>18.515521693047639</v>
      </c>
      <c r="U100" s="54">
        <v>264.6115895502478</v>
      </c>
      <c r="X100" s="42" t="s">
        <v>469</v>
      </c>
    </row>
    <row r="101" spans="1:24">
      <c r="A101" s="49" t="s">
        <v>687</v>
      </c>
      <c r="B101" s="49" t="s">
        <v>222</v>
      </c>
      <c r="C101" s="49" t="s">
        <v>239</v>
      </c>
      <c r="D101" s="49" t="s">
        <v>492</v>
      </c>
      <c r="E101" s="50">
        <v>67</v>
      </c>
      <c r="F101" s="50">
        <v>59</v>
      </c>
      <c r="G101" s="50">
        <v>141</v>
      </c>
      <c r="H101" s="50">
        <v>148</v>
      </c>
      <c r="I101" s="50">
        <v>80</v>
      </c>
      <c r="J101" s="50">
        <v>40</v>
      </c>
      <c r="K101" s="50">
        <v>535</v>
      </c>
      <c r="L101" s="42">
        <v>685911</v>
      </c>
      <c r="M101" s="42">
        <v>349251</v>
      </c>
      <c r="N101" s="42">
        <v>336660</v>
      </c>
      <c r="O101" s="54">
        <v>9.7680311294030862</v>
      </c>
      <c r="P101" s="54">
        <v>8.6016990542504796</v>
      </c>
      <c r="Q101" s="54">
        <v>20.556602824564703</v>
      </c>
      <c r="R101" s="54">
        <v>21.577143390323233</v>
      </c>
      <c r="S101" s="54">
        <v>11.663320751526074</v>
      </c>
      <c r="T101" s="54">
        <v>5.831660375763037</v>
      </c>
      <c r="U101" s="54">
        <v>77.998457525830617</v>
      </c>
      <c r="X101" s="42" t="s">
        <v>469</v>
      </c>
    </row>
    <row r="102" spans="1:24">
      <c r="A102" s="49" t="s">
        <v>688</v>
      </c>
      <c r="B102" s="49" t="s">
        <v>222</v>
      </c>
      <c r="C102" s="49" t="s">
        <v>239</v>
      </c>
      <c r="D102" s="49" t="s">
        <v>200</v>
      </c>
      <c r="E102" s="50">
        <v>69</v>
      </c>
      <c r="F102" s="50">
        <v>74</v>
      </c>
      <c r="G102" s="50">
        <v>193</v>
      </c>
      <c r="H102" s="50">
        <v>334</v>
      </c>
      <c r="I102" s="50">
        <v>202</v>
      </c>
      <c r="J102" s="50">
        <v>121</v>
      </c>
      <c r="K102" s="50">
        <v>993</v>
      </c>
      <c r="L102" s="42">
        <v>685911</v>
      </c>
      <c r="M102" s="42">
        <v>349251</v>
      </c>
      <c r="N102" s="42">
        <v>336660</v>
      </c>
      <c r="O102" s="54">
        <v>10.059614148191239</v>
      </c>
      <c r="P102" s="54">
        <v>10.788571695161616</v>
      </c>
      <c r="Q102" s="54">
        <v>28.137761313056654</v>
      </c>
      <c r="R102" s="54">
        <v>48.694364137621349</v>
      </c>
      <c r="S102" s="54">
        <v>29.449884897603333</v>
      </c>
      <c r="T102" s="54">
        <v>17.640772636683185</v>
      </c>
      <c r="U102" s="54">
        <v>144.77096882831736</v>
      </c>
      <c r="X102" s="42" t="s">
        <v>469</v>
      </c>
    </row>
    <row r="103" spans="1:24">
      <c r="A103" s="49" t="s">
        <v>689</v>
      </c>
      <c r="B103" s="49" t="s">
        <v>222</v>
      </c>
      <c r="C103" s="49" t="s">
        <v>239</v>
      </c>
      <c r="D103" s="49" t="s">
        <v>473</v>
      </c>
      <c r="E103" s="50">
        <v>13</v>
      </c>
      <c r="F103" s="50">
        <v>4</v>
      </c>
      <c r="G103" s="50">
        <v>22</v>
      </c>
      <c r="H103" s="50">
        <v>36</v>
      </c>
      <c r="I103" s="50">
        <v>28</v>
      </c>
      <c r="J103" s="50">
        <v>27</v>
      </c>
      <c r="K103" s="50">
        <v>130</v>
      </c>
      <c r="L103" s="42">
        <v>685911</v>
      </c>
      <c r="M103" s="42">
        <v>349251</v>
      </c>
      <c r="N103" s="42">
        <v>336660</v>
      </c>
      <c r="O103" s="54">
        <v>1.8952896221229869</v>
      </c>
      <c r="P103" s="54">
        <v>0.5831660375763037</v>
      </c>
      <c r="Q103" s="54">
        <v>3.2074132066696701</v>
      </c>
      <c r="R103" s="54">
        <v>5.2484943381867328</v>
      </c>
      <c r="S103" s="54">
        <v>4.0821622630341254</v>
      </c>
      <c r="T103" s="54">
        <v>3.9363707536400496</v>
      </c>
      <c r="U103" s="54">
        <v>18.952896221229867</v>
      </c>
      <c r="X103" s="42" t="s">
        <v>469</v>
      </c>
    </row>
    <row r="104" spans="1:24">
      <c r="A104" s="49" t="s">
        <v>690</v>
      </c>
      <c r="B104" s="49" t="s">
        <v>222</v>
      </c>
      <c r="C104" s="49" t="s">
        <v>239</v>
      </c>
      <c r="D104" s="49" t="s">
        <v>201</v>
      </c>
      <c r="E104" s="50">
        <v>57</v>
      </c>
      <c r="F104" s="50">
        <v>35</v>
      </c>
      <c r="G104" s="50">
        <v>94</v>
      </c>
      <c r="H104" s="50">
        <v>88</v>
      </c>
      <c r="I104" s="50">
        <v>68</v>
      </c>
      <c r="J104" s="50">
        <v>26</v>
      </c>
      <c r="K104" s="50">
        <v>368</v>
      </c>
      <c r="L104" s="42">
        <v>685911</v>
      </c>
      <c r="M104" s="42">
        <v>349251</v>
      </c>
      <c r="N104" s="42">
        <v>336660</v>
      </c>
      <c r="O104" s="54">
        <v>8.3101160354623271</v>
      </c>
      <c r="P104" s="54">
        <v>5.1027028287926566</v>
      </c>
      <c r="Q104" s="54">
        <v>13.704401883043136</v>
      </c>
      <c r="R104" s="54">
        <v>12.82965282667868</v>
      </c>
      <c r="S104" s="54">
        <v>9.9138226387971606</v>
      </c>
      <c r="T104" s="54">
        <v>3.7905792442459738</v>
      </c>
      <c r="U104" s="54">
        <v>53.651275457019935</v>
      </c>
      <c r="X104" s="42" t="s">
        <v>469</v>
      </c>
    </row>
    <row r="105" spans="1:24">
      <c r="A105" s="49" t="s">
        <v>691</v>
      </c>
      <c r="B105" s="49" t="s">
        <v>222</v>
      </c>
      <c r="C105" s="49" t="s">
        <v>239</v>
      </c>
      <c r="D105" s="49" t="s">
        <v>151</v>
      </c>
      <c r="E105" s="50">
        <v>8</v>
      </c>
      <c r="F105" s="50">
        <v>3</v>
      </c>
      <c r="G105" s="50">
        <v>3</v>
      </c>
      <c r="H105" s="50">
        <v>8</v>
      </c>
      <c r="I105" s="50">
        <v>4</v>
      </c>
      <c r="J105" s="50">
        <v>2</v>
      </c>
      <c r="K105" s="50">
        <v>28</v>
      </c>
      <c r="L105" s="42">
        <v>685911</v>
      </c>
      <c r="M105" s="42">
        <v>349251</v>
      </c>
      <c r="N105" s="42">
        <v>336660</v>
      </c>
      <c r="O105" s="54">
        <v>1.1663320751526074</v>
      </c>
      <c r="P105" s="54">
        <v>0.43737452818222772</v>
      </c>
      <c r="Q105" s="54">
        <v>0.43737452818222772</v>
      </c>
      <c r="R105" s="54">
        <v>1.1663320751526074</v>
      </c>
      <c r="S105" s="54">
        <v>0.5831660375763037</v>
      </c>
      <c r="T105" s="54">
        <v>0.29158301878815185</v>
      </c>
      <c r="U105" s="54">
        <v>4.0821622630341254</v>
      </c>
      <c r="X105" s="42" t="s">
        <v>469</v>
      </c>
    </row>
    <row r="106" spans="1:24">
      <c r="A106" s="49" t="s">
        <v>692</v>
      </c>
      <c r="B106" s="49" t="s">
        <v>222</v>
      </c>
      <c r="C106" s="49" t="s">
        <v>239</v>
      </c>
      <c r="D106" s="49" t="s">
        <v>95</v>
      </c>
      <c r="E106" s="50">
        <v>21</v>
      </c>
      <c r="F106" s="50">
        <v>24</v>
      </c>
      <c r="G106" s="50">
        <v>32</v>
      </c>
      <c r="H106" s="50">
        <v>42</v>
      </c>
      <c r="I106" s="50">
        <v>13</v>
      </c>
      <c r="J106" s="50">
        <v>7</v>
      </c>
      <c r="K106" s="50">
        <v>139</v>
      </c>
      <c r="L106" s="42">
        <v>685911</v>
      </c>
      <c r="M106" s="42">
        <v>349251</v>
      </c>
      <c r="N106" s="42">
        <v>336660</v>
      </c>
      <c r="O106" s="54">
        <v>3.0616216972755939</v>
      </c>
      <c r="P106" s="54">
        <v>3.4989962254578217</v>
      </c>
      <c r="Q106" s="54">
        <v>4.6653283006104296</v>
      </c>
      <c r="R106" s="54">
        <v>6.1232433945511877</v>
      </c>
      <c r="S106" s="54">
        <v>1.8952896221229869</v>
      </c>
      <c r="T106" s="54">
        <v>1.0205405657585314</v>
      </c>
      <c r="U106" s="54">
        <v>20.265019805776554</v>
      </c>
      <c r="X106" s="42" t="s">
        <v>469</v>
      </c>
    </row>
    <row r="107" spans="1:24">
      <c r="A107" s="49" t="s">
        <v>693</v>
      </c>
      <c r="B107" s="49" t="s">
        <v>222</v>
      </c>
      <c r="C107" s="49" t="s">
        <v>239</v>
      </c>
      <c r="D107" s="49" t="s">
        <v>154</v>
      </c>
      <c r="E107" s="50">
        <v>11</v>
      </c>
      <c r="F107" s="50">
        <v>6</v>
      </c>
      <c r="G107" s="50">
        <v>13</v>
      </c>
      <c r="H107" s="50">
        <v>2</v>
      </c>
      <c r="I107" s="50">
        <v>1</v>
      </c>
      <c r="J107" s="50">
        <v>0</v>
      </c>
      <c r="K107" s="50">
        <v>33</v>
      </c>
      <c r="L107" s="42">
        <v>685911</v>
      </c>
      <c r="M107" s="42">
        <v>349251</v>
      </c>
      <c r="N107" s="42">
        <v>336660</v>
      </c>
      <c r="O107" s="54">
        <v>1.6037066033348351</v>
      </c>
      <c r="P107" s="54">
        <v>0.87474905636445544</v>
      </c>
      <c r="Q107" s="54">
        <v>1.8952896221229869</v>
      </c>
      <c r="R107" s="54">
        <v>0.29158301878815185</v>
      </c>
      <c r="S107" s="54">
        <v>0.14579150939407592</v>
      </c>
      <c r="T107" s="54" t="s">
        <v>499</v>
      </c>
      <c r="U107" s="54">
        <v>4.8111198100045049</v>
      </c>
      <c r="X107" s="42" t="s">
        <v>469</v>
      </c>
    </row>
    <row r="108" spans="1:24">
      <c r="A108" s="49" t="s">
        <v>694</v>
      </c>
      <c r="B108" s="49" t="s">
        <v>222</v>
      </c>
      <c r="C108" s="49" t="s">
        <v>239</v>
      </c>
      <c r="D108" s="49" t="s">
        <v>155</v>
      </c>
      <c r="E108" s="50">
        <v>162</v>
      </c>
      <c r="F108" s="50">
        <v>57</v>
      </c>
      <c r="G108" s="50">
        <v>73</v>
      </c>
      <c r="H108" s="50">
        <v>70</v>
      </c>
      <c r="I108" s="50">
        <v>29</v>
      </c>
      <c r="J108" s="50">
        <v>25</v>
      </c>
      <c r="K108" s="50">
        <v>416</v>
      </c>
      <c r="L108" s="42">
        <v>685911</v>
      </c>
      <c r="M108" s="42">
        <v>349251</v>
      </c>
      <c r="N108" s="42">
        <v>336660</v>
      </c>
      <c r="O108" s="54">
        <v>23.618224521840297</v>
      </c>
      <c r="P108" s="54">
        <v>8.3101160354623271</v>
      </c>
      <c r="Q108" s="54">
        <v>10.64278018576754</v>
      </c>
      <c r="R108" s="54">
        <v>10.205405657585313</v>
      </c>
      <c r="S108" s="54">
        <v>4.2279537724282008</v>
      </c>
      <c r="T108" s="54">
        <v>3.6447877348518976</v>
      </c>
      <c r="U108" s="54">
        <v>60.649267907935581</v>
      </c>
      <c r="X108" s="42" t="s">
        <v>469</v>
      </c>
    </row>
    <row r="109" spans="1:24">
      <c r="A109" s="49" t="s">
        <v>695</v>
      </c>
      <c r="B109" s="49" t="s">
        <v>222</v>
      </c>
      <c r="C109" s="49" t="s">
        <v>239</v>
      </c>
      <c r="D109" s="49" t="s">
        <v>99</v>
      </c>
      <c r="E109" s="50">
        <v>87</v>
      </c>
      <c r="F109" s="50">
        <v>67</v>
      </c>
      <c r="G109" s="50">
        <v>149</v>
      </c>
      <c r="H109" s="50">
        <v>138</v>
      </c>
      <c r="I109" s="50">
        <v>59</v>
      </c>
      <c r="J109" s="50">
        <v>47</v>
      </c>
      <c r="K109" s="50">
        <v>547</v>
      </c>
      <c r="L109" s="42">
        <v>685911</v>
      </c>
      <c r="M109" s="42">
        <v>349251</v>
      </c>
      <c r="N109" s="42">
        <v>336660</v>
      </c>
      <c r="O109" s="54">
        <v>12.683861317284604</v>
      </c>
      <c r="P109" s="54">
        <v>9.7680311294030862</v>
      </c>
      <c r="Q109" s="54">
        <v>21.722934899717313</v>
      </c>
      <c r="R109" s="54">
        <v>20.119228296382477</v>
      </c>
      <c r="S109" s="54">
        <v>8.6016990542504796</v>
      </c>
      <c r="T109" s="54">
        <v>6.8522009415215681</v>
      </c>
      <c r="U109" s="54">
        <v>79.747955638559517</v>
      </c>
      <c r="X109" s="42" t="s">
        <v>469</v>
      </c>
    </row>
    <row r="110" spans="1:24">
      <c r="A110" s="49" t="s">
        <v>696</v>
      </c>
      <c r="B110" s="49" t="s">
        <v>222</v>
      </c>
      <c r="C110" s="49" t="s">
        <v>239</v>
      </c>
      <c r="D110" s="49" t="s">
        <v>481</v>
      </c>
      <c r="E110" s="50">
        <v>30</v>
      </c>
      <c r="F110" s="50">
        <v>26</v>
      </c>
      <c r="G110" s="50">
        <v>35</v>
      </c>
      <c r="H110" s="50">
        <v>29</v>
      </c>
      <c r="I110" s="50">
        <v>4</v>
      </c>
      <c r="J110" s="50">
        <v>3</v>
      </c>
      <c r="K110" s="50">
        <v>127</v>
      </c>
      <c r="L110" s="42">
        <v>685911</v>
      </c>
      <c r="M110" s="42">
        <v>349251</v>
      </c>
      <c r="N110" s="42">
        <v>336660</v>
      </c>
      <c r="O110" s="54">
        <v>4.3737452818222771</v>
      </c>
      <c r="P110" s="54">
        <v>3.7905792442459738</v>
      </c>
      <c r="Q110" s="54">
        <v>5.1027028287926566</v>
      </c>
      <c r="R110" s="54">
        <v>4.2279537724282008</v>
      </c>
      <c r="S110" s="54">
        <v>0.5831660375763037</v>
      </c>
      <c r="T110" s="54">
        <v>0.43737452818222772</v>
      </c>
      <c r="U110" s="54">
        <v>18.515521693047639</v>
      </c>
      <c r="X110" s="42" t="s">
        <v>469</v>
      </c>
    </row>
    <row r="111" spans="1:24">
      <c r="A111" s="49" t="s">
        <v>697</v>
      </c>
      <c r="B111" s="49" t="s">
        <v>222</v>
      </c>
      <c r="C111" s="49" t="s">
        <v>239</v>
      </c>
      <c r="D111" s="49" t="s">
        <v>483</v>
      </c>
      <c r="E111" s="50">
        <v>64</v>
      </c>
      <c r="F111" s="50">
        <v>42</v>
      </c>
      <c r="G111" s="50">
        <v>164</v>
      </c>
      <c r="H111" s="50">
        <v>121</v>
      </c>
      <c r="I111" s="50">
        <v>51</v>
      </c>
      <c r="J111" s="50">
        <v>36</v>
      </c>
      <c r="K111" s="50">
        <v>478</v>
      </c>
      <c r="L111" s="42">
        <v>685911</v>
      </c>
      <c r="M111" s="42">
        <v>349251</v>
      </c>
      <c r="N111" s="42">
        <v>336660</v>
      </c>
      <c r="O111" s="54">
        <v>9.3306566012208592</v>
      </c>
      <c r="P111" s="54">
        <v>6.1232433945511877</v>
      </c>
      <c r="Q111" s="54">
        <v>23.909807540628449</v>
      </c>
      <c r="R111" s="54">
        <v>17.640772636683185</v>
      </c>
      <c r="S111" s="54">
        <v>7.4353669790978714</v>
      </c>
      <c r="T111" s="54">
        <v>5.2484943381867328</v>
      </c>
      <c r="U111" s="54">
        <v>69.688341490368288</v>
      </c>
      <c r="X111" s="42" t="s">
        <v>469</v>
      </c>
    </row>
    <row r="112" spans="1:24">
      <c r="A112" s="49" t="s">
        <v>698</v>
      </c>
      <c r="B112" s="49" t="s">
        <v>222</v>
      </c>
      <c r="C112" s="49" t="s">
        <v>239</v>
      </c>
      <c r="D112" s="49" t="s">
        <v>128</v>
      </c>
      <c r="E112" s="50">
        <v>50</v>
      </c>
      <c r="F112" s="50">
        <v>24</v>
      </c>
      <c r="G112" s="50">
        <v>42</v>
      </c>
      <c r="H112" s="50">
        <v>25</v>
      </c>
      <c r="I112" s="50">
        <v>11</v>
      </c>
      <c r="J112" s="50">
        <v>5</v>
      </c>
      <c r="K112" s="50">
        <v>157</v>
      </c>
      <c r="L112" s="42">
        <v>685911</v>
      </c>
      <c r="M112" s="42">
        <v>349251</v>
      </c>
      <c r="N112" s="42">
        <v>336660</v>
      </c>
      <c r="O112" s="54">
        <v>7.2895754697037951</v>
      </c>
      <c r="P112" s="54">
        <v>3.4989962254578217</v>
      </c>
      <c r="Q112" s="54">
        <v>6.1232433945511877</v>
      </c>
      <c r="R112" s="54">
        <v>3.6447877348518976</v>
      </c>
      <c r="S112" s="54">
        <v>1.6037066033348351</v>
      </c>
      <c r="T112" s="54">
        <v>0.72895754697037962</v>
      </c>
      <c r="U112" s="54">
        <v>22.889266974869916</v>
      </c>
      <c r="X112" s="42" t="s">
        <v>469</v>
      </c>
    </row>
    <row r="113" spans="1:24">
      <c r="A113" s="49" t="s">
        <v>699</v>
      </c>
      <c r="B113" s="49" t="s">
        <v>222</v>
      </c>
      <c r="C113" s="49" t="s">
        <v>239</v>
      </c>
      <c r="D113" s="49" t="s">
        <v>161</v>
      </c>
      <c r="E113" s="50">
        <v>20</v>
      </c>
      <c r="F113" s="50">
        <v>6</v>
      </c>
      <c r="G113" s="50">
        <v>8</v>
      </c>
      <c r="H113" s="50">
        <v>7</v>
      </c>
      <c r="I113" s="50">
        <v>4</v>
      </c>
      <c r="J113" s="50">
        <v>6</v>
      </c>
      <c r="K113" s="50">
        <v>51</v>
      </c>
      <c r="L113" s="42">
        <v>685911</v>
      </c>
      <c r="M113" s="42">
        <v>349251</v>
      </c>
      <c r="N113" s="42">
        <v>336660</v>
      </c>
      <c r="O113" s="54">
        <v>2.9158301878815185</v>
      </c>
      <c r="P113" s="54">
        <v>0.87474905636445544</v>
      </c>
      <c r="Q113" s="54">
        <v>1.1663320751526074</v>
      </c>
      <c r="R113" s="54">
        <v>1.0205405657585314</v>
      </c>
      <c r="S113" s="54">
        <v>0.5831660375763037</v>
      </c>
      <c r="T113" s="54">
        <v>0.87474905636445544</v>
      </c>
      <c r="U113" s="54">
        <v>7.4353669790978714</v>
      </c>
      <c r="X113" s="42" t="s">
        <v>469</v>
      </c>
    </row>
    <row r="114" spans="1:24">
      <c r="A114" s="49" t="s">
        <v>700</v>
      </c>
      <c r="B114" s="49" t="s">
        <v>222</v>
      </c>
      <c r="C114" s="49" t="s">
        <v>239</v>
      </c>
      <c r="D114" s="49" t="s">
        <v>164</v>
      </c>
      <c r="E114" s="50">
        <v>607</v>
      </c>
      <c r="F114" s="50">
        <v>573</v>
      </c>
      <c r="G114" s="50">
        <v>1284</v>
      </c>
      <c r="H114" s="50">
        <v>1202</v>
      </c>
      <c r="I114" s="50">
        <v>391</v>
      </c>
      <c r="J114" s="50">
        <v>95</v>
      </c>
      <c r="K114" s="50">
        <v>4152</v>
      </c>
      <c r="L114" s="42">
        <v>685911</v>
      </c>
      <c r="M114" s="42">
        <v>349251</v>
      </c>
      <c r="N114" s="42">
        <v>336660</v>
      </c>
      <c r="O114" s="54">
        <v>180.30060001188141</v>
      </c>
      <c r="P114" s="54">
        <v>170.20139012653715</v>
      </c>
      <c r="Q114" s="54">
        <v>381.39369096417749</v>
      </c>
      <c r="R114" s="54">
        <v>357.03677300540608</v>
      </c>
      <c r="S114" s="54">
        <v>116.14091368145904</v>
      </c>
      <c r="T114" s="54">
        <v>28.218380561991324</v>
      </c>
      <c r="U114" s="54">
        <v>1233.2917483514525</v>
      </c>
      <c r="X114" s="42" t="s">
        <v>469</v>
      </c>
    </row>
    <row r="115" spans="1:24">
      <c r="A115" s="49" t="s">
        <v>701</v>
      </c>
      <c r="B115" s="49" t="s">
        <v>222</v>
      </c>
      <c r="C115" s="49" t="s">
        <v>239</v>
      </c>
      <c r="D115" s="49" t="s">
        <v>142</v>
      </c>
      <c r="E115" s="50">
        <v>44</v>
      </c>
      <c r="F115" s="50">
        <v>18</v>
      </c>
      <c r="G115" s="50">
        <v>52</v>
      </c>
      <c r="H115" s="50">
        <v>37</v>
      </c>
      <c r="I115" s="50">
        <v>26</v>
      </c>
      <c r="J115" s="50">
        <v>16</v>
      </c>
      <c r="K115" s="50">
        <v>193</v>
      </c>
      <c r="L115" s="42">
        <v>685911</v>
      </c>
      <c r="M115" s="42">
        <v>349251</v>
      </c>
      <c r="N115" s="42">
        <v>336660</v>
      </c>
      <c r="O115" s="54">
        <v>6.4148264133393402</v>
      </c>
      <c r="P115" s="54">
        <v>2.6242471690933664</v>
      </c>
      <c r="Q115" s="54">
        <v>7.5811584884919476</v>
      </c>
      <c r="R115" s="54">
        <v>5.3942858475808082</v>
      </c>
      <c r="S115" s="54">
        <v>3.7905792442459738</v>
      </c>
      <c r="T115" s="54">
        <v>2.3326641503052148</v>
      </c>
      <c r="U115" s="54">
        <v>28.137761313056654</v>
      </c>
      <c r="X115" s="42" t="s">
        <v>469</v>
      </c>
    </row>
    <row r="116" spans="1:24">
      <c r="A116" s="49" t="s">
        <v>702</v>
      </c>
      <c r="B116" s="49" t="s">
        <v>230</v>
      </c>
      <c r="C116" s="49" t="s">
        <v>246</v>
      </c>
      <c r="D116" s="49" t="s">
        <v>60</v>
      </c>
      <c r="E116" s="50">
        <v>32</v>
      </c>
      <c r="F116" s="50">
        <v>35</v>
      </c>
      <c r="G116" s="50">
        <v>88</v>
      </c>
      <c r="H116" s="50">
        <v>92</v>
      </c>
      <c r="I116" s="50">
        <v>70</v>
      </c>
      <c r="J116" s="50">
        <v>113</v>
      </c>
      <c r="K116" s="50">
        <v>430</v>
      </c>
      <c r="L116" s="42">
        <v>467837</v>
      </c>
      <c r="M116" s="42">
        <v>238790</v>
      </c>
      <c r="N116" s="42">
        <v>229047</v>
      </c>
      <c r="O116" s="54">
        <v>6.839989141517238</v>
      </c>
      <c r="P116" s="54">
        <v>7.4812381235344798</v>
      </c>
      <c r="Q116" s="54">
        <v>18.809970139172403</v>
      </c>
      <c r="R116" s="54">
        <v>19.664968781862058</v>
      </c>
      <c r="S116" s="54">
        <v>14.96247624706896</v>
      </c>
      <c r="T116" s="54">
        <v>24.153711655982747</v>
      </c>
      <c r="U116" s="54">
        <v>91.912354089137892</v>
      </c>
      <c r="X116" s="42" t="s">
        <v>469</v>
      </c>
    </row>
    <row r="117" spans="1:24">
      <c r="A117" s="49" t="s">
        <v>703</v>
      </c>
      <c r="B117" s="49" t="s">
        <v>230</v>
      </c>
      <c r="C117" s="49" t="s">
        <v>246</v>
      </c>
      <c r="D117" s="49" t="s">
        <v>64</v>
      </c>
      <c r="E117" s="50">
        <v>91</v>
      </c>
      <c r="F117" s="50">
        <v>63</v>
      </c>
      <c r="G117" s="50">
        <v>169</v>
      </c>
      <c r="H117" s="50">
        <v>173</v>
      </c>
      <c r="I117" s="50">
        <v>129</v>
      </c>
      <c r="J117" s="50">
        <v>77</v>
      </c>
      <c r="K117" s="50">
        <v>702</v>
      </c>
      <c r="L117" s="42">
        <v>467837</v>
      </c>
      <c r="M117" s="42">
        <v>238790</v>
      </c>
      <c r="N117" s="42">
        <v>229047</v>
      </c>
      <c r="O117" s="54">
        <v>19.451219121189645</v>
      </c>
      <c r="P117" s="54">
        <v>13.466228622362062</v>
      </c>
      <c r="Q117" s="54">
        <v>36.12369265363791</v>
      </c>
      <c r="R117" s="54">
        <v>36.978691296327568</v>
      </c>
      <c r="S117" s="54">
        <v>27.573706226741361</v>
      </c>
      <c r="T117" s="54">
        <v>16.458723871775852</v>
      </c>
      <c r="U117" s="54">
        <v>150.05226179203441</v>
      </c>
      <c r="X117" s="42" t="s">
        <v>469</v>
      </c>
    </row>
    <row r="118" spans="1:24">
      <c r="A118" s="49" t="s">
        <v>704</v>
      </c>
      <c r="B118" s="49" t="s">
        <v>230</v>
      </c>
      <c r="C118" s="49" t="s">
        <v>246</v>
      </c>
      <c r="D118" s="49" t="s">
        <v>492</v>
      </c>
      <c r="E118" s="50">
        <v>26</v>
      </c>
      <c r="F118" s="50">
        <v>21</v>
      </c>
      <c r="G118" s="50">
        <v>36</v>
      </c>
      <c r="H118" s="50">
        <v>42</v>
      </c>
      <c r="I118" s="50">
        <v>23</v>
      </c>
      <c r="J118" s="50">
        <v>14</v>
      </c>
      <c r="K118" s="50">
        <v>162</v>
      </c>
      <c r="L118" s="42">
        <v>467837</v>
      </c>
      <c r="M118" s="42">
        <v>238790</v>
      </c>
      <c r="N118" s="42">
        <v>229047</v>
      </c>
      <c r="O118" s="54">
        <v>5.5574911774827553</v>
      </c>
      <c r="P118" s="54">
        <v>4.4887428741206881</v>
      </c>
      <c r="Q118" s="54">
        <v>7.6949877842068934</v>
      </c>
      <c r="R118" s="54">
        <v>8.9774857482413761</v>
      </c>
      <c r="S118" s="54">
        <v>4.9162421954655144</v>
      </c>
      <c r="T118" s="54">
        <v>2.9924952494137913</v>
      </c>
      <c r="U118" s="54">
        <v>34.627445028931014</v>
      </c>
      <c r="X118" s="42" t="s">
        <v>469</v>
      </c>
    </row>
    <row r="119" spans="1:24">
      <c r="A119" s="49" t="s">
        <v>705</v>
      </c>
      <c r="B119" s="49" t="s">
        <v>230</v>
      </c>
      <c r="C119" s="49" t="s">
        <v>246</v>
      </c>
      <c r="D119" s="49" t="s">
        <v>200</v>
      </c>
      <c r="E119" s="50">
        <v>16</v>
      </c>
      <c r="F119" s="50">
        <v>10</v>
      </c>
      <c r="G119" s="50">
        <v>31</v>
      </c>
      <c r="H119" s="50">
        <v>94</v>
      </c>
      <c r="I119" s="50">
        <v>37</v>
      </c>
      <c r="J119" s="50">
        <v>22</v>
      </c>
      <c r="K119" s="50">
        <v>210</v>
      </c>
      <c r="L119" s="42">
        <v>467837</v>
      </c>
      <c r="M119" s="42">
        <v>238790</v>
      </c>
      <c r="N119" s="42">
        <v>229047</v>
      </c>
      <c r="O119" s="54">
        <v>3.419994570758619</v>
      </c>
      <c r="P119" s="54">
        <v>2.1374966067241368</v>
      </c>
      <c r="Q119" s="54">
        <v>6.6262394808448244</v>
      </c>
      <c r="R119" s="54">
        <v>20.092468103206883</v>
      </c>
      <c r="S119" s="54">
        <v>7.9087374448793071</v>
      </c>
      <c r="T119" s="54">
        <v>4.7024925347931008</v>
      </c>
      <c r="U119" s="54">
        <v>44.887428741206875</v>
      </c>
      <c r="X119" s="42" t="s">
        <v>469</v>
      </c>
    </row>
    <row r="120" spans="1:24">
      <c r="A120" s="49" t="s">
        <v>706</v>
      </c>
      <c r="B120" s="49" t="s">
        <v>230</v>
      </c>
      <c r="C120" s="46" t="s">
        <v>246</v>
      </c>
      <c r="D120" s="49" t="s">
        <v>54</v>
      </c>
      <c r="E120" s="50">
        <v>295</v>
      </c>
      <c r="F120" s="50">
        <v>242</v>
      </c>
      <c r="G120" s="50">
        <v>720</v>
      </c>
      <c r="H120" s="50">
        <v>933</v>
      </c>
      <c r="I120" s="50">
        <v>617</v>
      </c>
      <c r="J120" s="50">
        <v>465</v>
      </c>
      <c r="K120" s="50">
        <v>3272</v>
      </c>
      <c r="L120" s="42">
        <v>467837</v>
      </c>
      <c r="M120" s="42">
        <v>238790</v>
      </c>
      <c r="N120" s="42">
        <v>229047</v>
      </c>
      <c r="O120" s="54">
        <v>123.53951170484525</v>
      </c>
      <c r="P120" s="54">
        <v>101.34427739855103</v>
      </c>
      <c r="Q120" s="54">
        <v>301.52016416097825</v>
      </c>
      <c r="R120" s="54">
        <v>390.71987939193434</v>
      </c>
      <c r="S120" s="54">
        <v>258.3860295657272</v>
      </c>
      <c r="T120" s="54">
        <v>194.73177268729847</v>
      </c>
      <c r="U120" s="54">
        <v>1370.2416349093344</v>
      </c>
      <c r="X120" s="42" t="s">
        <v>469</v>
      </c>
    </row>
    <row r="121" spans="1:24">
      <c r="A121" s="49" t="s">
        <v>707</v>
      </c>
      <c r="B121" s="49" t="s">
        <v>230</v>
      </c>
      <c r="C121" s="46" t="s">
        <v>246</v>
      </c>
      <c r="D121" s="49" t="s">
        <v>69</v>
      </c>
      <c r="E121" s="50">
        <v>18</v>
      </c>
      <c r="F121" s="50">
        <v>15</v>
      </c>
      <c r="G121" s="50">
        <v>41</v>
      </c>
      <c r="H121" s="50">
        <v>41</v>
      </c>
      <c r="I121" s="50">
        <v>54</v>
      </c>
      <c r="J121" s="50">
        <v>46</v>
      </c>
      <c r="K121" s="50">
        <v>215</v>
      </c>
      <c r="L121" s="42">
        <v>467837</v>
      </c>
      <c r="M121" s="42">
        <v>238790</v>
      </c>
      <c r="N121" s="42">
        <v>229047</v>
      </c>
      <c r="O121" s="54">
        <v>7.5380041040244565</v>
      </c>
      <c r="P121" s="54">
        <v>6.281670086687047</v>
      </c>
      <c r="Q121" s="54">
        <v>17.169898236944597</v>
      </c>
      <c r="R121" s="54">
        <v>17.169898236944597</v>
      </c>
      <c r="S121" s="54">
        <v>22.61401231207337</v>
      </c>
      <c r="T121" s="54">
        <v>19.263788265840279</v>
      </c>
      <c r="U121" s="54">
        <v>90.037271242514336</v>
      </c>
      <c r="X121" s="42" t="s">
        <v>469</v>
      </c>
    </row>
    <row r="122" spans="1:24">
      <c r="A122" s="49" t="s">
        <v>708</v>
      </c>
      <c r="B122" s="49" t="s">
        <v>230</v>
      </c>
      <c r="C122" s="46" t="s">
        <v>246</v>
      </c>
      <c r="D122" s="49" t="s">
        <v>473</v>
      </c>
      <c r="E122" s="50">
        <v>7</v>
      </c>
      <c r="F122" s="50">
        <v>5</v>
      </c>
      <c r="G122" s="50">
        <v>15</v>
      </c>
      <c r="H122" s="50">
        <v>9</v>
      </c>
      <c r="I122" s="50">
        <v>20</v>
      </c>
      <c r="J122" s="50">
        <v>14</v>
      </c>
      <c r="K122" s="50">
        <v>70</v>
      </c>
      <c r="L122" s="42">
        <v>467837</v>
      </c>
      <c r="M122" s="42">
        <v>238790</v>
      </c>
      <c r="N122" s="42">
        <v>229047</v>
      </c>
      <c r="O122" s="54">
        <v>1.4962476247068957</v>
      </c>
      <c r="P122" s="54">
        <v>1.0687483033620684</v>
      </c>
      <c r="Q122" s="54">
        <v>3.2062449100862054</v>
      </c>
      <c r="R122" s="54">
        <v>1.9237469460517234</v>
      </c>
      <c r="S122" s="54">
        <v>4.2749932134482735</v>
      </c>
      <c r="T122" s="54">
        <v>2.9924952494137913</v>
      </c>
      <c r="U122" s="54">
        <v>14.96247624706896</v>
      </c>
      <c r="X122" s="42" t="s">
        <v>469</v>
      </c>
    </row>
    <row r="123" spans="1:24">
      <c r="A123" s="49" t="s">
        <v>709</v>
      </c>
      <c r="B123" s="49" t="s">
        <v>230</v>
      </c>
      <c r="C123" s="49" t="s">
        <v>246</v>
      </c>
      <c r="D123" s="49" t="s">
        <v>201</v>
      </c>
      <c r="E123" s="50">
        <v>16</v>
      </c>
      <c r="F123" s="50">
        <v>24</v>
      </c>
      <c r="G123" s="50">
        <v>44</v>
      </c>
      <c r="H123" s="50">
        <v>50</v>
      </c>
      <c r="I123" s="50">
        <v>22</v>
      </c>
      <c r="J123" s="50">
        <v>9</v>
      </c>
      <c r="K123" s="50">
        <v>165</v>
      </c>
      <c r="L123" s="42">
        <v>467837</v>
      </c>
      <c r="M123" s="42">
        <v>238790</v>
      </c>
      <c r="N123" s="42">
        <v>229047</v>
      </c>
      <c r="O123" s="54">
        <v>3.419994570758619</v>
      </c>
      <c r="P123" s="54">
        <v>5.1299918561379281</v>
      </c>
      <c r="Q123" s="54">
        <v>9.4049850695862016</v>
      </c>
      <c r="R123" s="54">
        <v>10.687483033620683</v>
      </c>
      <c r="S123" s="54">
        <v>4.7024925347931008</v>
      </c>
      <c r="T123" s="54">
        <v>1.9237469460517234</v>
      </c>
      <c r="U123" s="54">
        <v>35.268694010948259</v>
      </c>
      <c r="X123" s="42" t="s">
        <v>469</v>
      </c>
    </row>
    <row r="124" spans="1:24">
      <c r="A124" s="49" t="s">
        <v>710</v>
      </c>
      <c r="B124" s="49" t="s">
        <v>230</v>
      </c>
      <c r="C124" s="49" t="s">
        <v>246</v>
      </c>
      <c r="D124" s="49" t="s">
        <v>151</v>
      </c>
      <c r="E124" s="50">
        <v>10</v>
      </c>
      <c r="F124" s="50">
        <v>1</v>
      </c>
      <c r="G124" s="50">
        <v>4</v>
      </c>
      <c r="H124" s="50">
        <v>5</v>
      </c>
      <c r="I124" s="50">
        <v>4</v>
      </c>
      <c r="J124" s="50">
        <v>5</v>
      </c>
      <c r="K124" s="50">
        <v>29</v>
      </c>
      <c r="L124" s="42">
        <v>467837</v>
      </c>
      <c r="M124" s="42">
        <v>238790</v>
      </c>
      <c r="N124" s="42">
        <v>229047</v>
      </c>
      <c r="O124" s="54">
        <v>2.1374966067241368</v>
      </c>
      <c r="P124" s="54">
        <v>0.21374966067241369</v>
      </c>
      <c r="Q124" s="54">
        <v>0.85499864268965475</v>
      </c>
      <c r="R124" s="54">
        <v>1.0687483033620684</v>
      </c>
      <c r="S124" s="54">
        <v>0.85499864268965475</v>
      </c>
      <c r="T124" s="54">
        <v>1.0687483033620684</v>
      </c>
      <c r="U124" s="54">
        <v>6.1987401594999971</v>
      </c>
      <c r="X124" s="42" t="s">
        <v>469</v>
      </c>
    </row>
    <row r="125" spans="1:24">
      <c r="A125" s="49" t="s">
        <v>711</v>
      </c>
      <c r="B125" s="49" t="s">
        <v>230</v>
      </c>
      <c r="C125" s="49" t="s">
        <v>246</v>
      </c>
      <c r="D125" s="49" t="s">
        <v>95</v>
      </c>
      <c r="E125" s="50">
        <v>7</v>
      </c>
      <c r="F125" s="50">
        <v>8</v>
      </c>
      <c r="G125" s="50">
        <v>17</v>
      </c>
      <c r="H125" s="50">
        <v>20</v>
      </c>
      <c r="I125" s="50">
        <v>7</v>
      </c>
      <c r="J125" s="50">
        <v>2</v>
      </c>
      <c r="K125" s="50">
        <v>61</v>
      </c>
      <c r="L125" s="42">
        <v>467837</v>
      </c>
      <c r="M125" s="42">
        <v>238790</v>
      </c>
      <c r="N125" s="42">
        <v>229047</v>
      </c>
      <c r="O125" s="54">
        <v>1.4962476247068957</v>
      </c>
      <c r="P125" s="54">
        <v>1.7099972853793095</v>
      </c>
      <c r="Q125" s="54">
        <v>3.6337442314310331</v>
      </c>
      <c r="R125" s="54">
        <v>4.2749932134482735</v>
      </c>
      <c r="S125" s="54">
        <v>1.4962476247068957</v>
      </c>
      <c r="T125" s="54">
        <v>0.42749932134482738</v>
      </c>
      <c r="U125" s="54">
        <v>13.038729301017234</v>
      </c>
      <c r="X125" s="42" t="s">
        <v>469</v>
      </c>
    </row>
    <row r="126" spans="1:24">
      <c r="A126" s="49" t="s">
        <v>712</v>
      </c>
      <c r="B126" s="49" t="s">
        <v>230</v>
      </c>
      <c r="C126" s="49" t="s">
        <v>246</v>
      </c>
      <c r="D126" s="49" t="s">
        <v>154</v>
      </c>
      <c r="E126" s="50">
        <v>5</v>
      </c>
      <c r="F126" s="50">
        <v>1</v>
      </c>
      <c r="G126" s="50">
        <v>1</v>
      </c>
      <c r="H126" s="50">
        <v>1</v>
      </c>
      <c r="I126" s="50">
        <v>1</v>
      </c>
      <c r="J126" s="50">
        <v>0</v>
      </c>
      <c r="K126" s="50">
        <v>9</v>
      </c>
      <c r="L126" s="42">
        <v>467837</v>
      </c>
      <c r="M126" s="42">
        <v>238790</v>
      </c>
      <c r="N126" s="42">
        <v>229047</v>
      </c>
      <c r="O126" s="54">
        <v>1.0687483033620684</v>
      </c>
      <c r="P126" s="54">
        <v>0.21374966067241369</v>
      </c>
      <c r="Q126" s="54">
        <v>0.21374966067241369</v>
      </c>
      <c r="R126" s="54">
        <v>0.21374966067241369</v>
      </c>
      <c r="S126" s="54">
        <v>0.21374966067241369</v>
      </c>
      <c r="T126" s="54" t="s">
        <v>499</v>
      </c>
      <c r="U126" s="54">
        <v>1.9237469460517234</v>
      </c>
      <c r="X126" s="42" t="s">
        <v>469</v>
      </c>
    </row>
    <row r="127" spans="1:24">
      <c r="A127" s="49" t="s">
        <v>713</v>
      </c>
      <c r="B127" s="49" t="s">
        <v>230</v>
      </c>
      <c r="C127" s="49" t="s">
        <v>246</v>
      </c>
      <c r="D127" s="49" t="s">
        <v>155</v>
      </c>
      <c r="E127" s="50">
        <v>65</v>
      </c>
      <c r="F127" s="50">
        <v>27</v>
      </c>
      <c r="G127" s="50">
        <v>31</v>
      </c>
      <c r="H127" s="50">
        <v>29</v>
      </c>
      <c r="I127" s="50">
        <v>12</v>
      </c>
      <c r="J127" s="50">
        <v>12</v>
      </c>
      <c r="K127" s="50">
        <v>176</v>
      </c>
      <c r="L127" s="42">
        <v>467837</v>
      </c>
      <c r="M127" s="42">
        <v>238790</v>
      </c>
      <c r="N127" s="42">
        <v>229047</v>
      </c>
      <c r="O127" s="54">
        <v>13.893727943706889</v>
      </c>
      <c r="P127" s="54">
        <v>5.771240838155169</v>
      </c>
      <c r="Q127" s="54">
        <v>6.6262394808448244</v>
      </c>
      <c r="R127" s="54">
        <v>6.1987401594999971</v>
      </c>
      <c r="S127" s="54">
        <v>2.564995928068964</v>
      </c>
      <c r="T127" s="54">
        <v>2.564995928068964</v>
      </c>
      <c r="U127" s="54">
        <v>37.619940278344806</v>
      </c>
      <c r="X127" s="42" t="s">
        <v>469</v>
      </c>
    </row>
    <row r="128" spans="1:24">
      <c r="A128" s="49" t="s">
        <v>714</v>
      </c>
      <c r="B128" s="49" t="s">
        <v>230</v>
      </c>
      <c r="C128" s="49" t="s">
        <v>246</v>
      </c>
      <c r="D128" s="49" t="s">
        <v>99</v>
      </c>
      <c r="E128" s="50">
        <v>58</v>
      </c>
      <c r="F128" s="50">
        <v>57</v>
      </c>
      <c r="G128" s="50">
        <v>92</v>
      </c>
      <c r="H128" s="50">
        <v>126</v>
      </c>
      <c r="I128" s="50">
        <v>80</v>
      </c>
      <c r="J128" s="50">
        <v>57</v>
      </c>
      <c r="K128" s="50">
        <v>470</v>
      </c>
      <c r="L128" s="42">
        <v>467837</v>
      </c>
      <c r="M128" s="42">
        <v>238790</v>
      </c>
      <c r="N128" s="42">
        <v>229047</v>
      </c>
      <c r="O128" s="54">
        <v>12.397480318999994</v>
      </c>
      <c r="P128" s="54">
        <v>12.18373065832758</v>
      </c>
      <c r="Q128" s="54">
        <v>19.664968781862058</v>
      </c>
      <c r="R128" s="54">
        <v>26.932457244724123</v>
      </c>
      <c r="S128" s="54">
        <v>17.099972853793094</v>
      </c>
      <c r="T128" s="54">
        <v>12.18373065832758</v>
      </c>
      <c r="U128" s="54">
        <v>100.46234051603443</v>
      </c>
      <c r="X128" s="42" t="s">
        <v>469</v>
      </c>
    </row>
    <row r="129" spans="1:24">
      <c r="A129" s="49" t="s">
        <v>715</v>
      </c>
      <c r="B129" s="49" t="s">
        <v>230</v>
      </c>
      <c r="C129" s="49" t="s">
        <v>246</v>
      </c>
      <c r="D129" s="49" t="s">
        <v>481</v>
      </c>
      <c r="E129" s="50">
        <v>10</v>
      </c>
      <c r="F129" s="50">
        <v>7</v>
      </c>
      <c r="G129" s="50">
        <v>17</v>
      </c>
      <c r="H129" s="50">
        <v>13</v>
      </c>
      <c r="I129" s="50">
        <v>4</v>
      </c>
      <c r="J129" s="50">
        <v>3</v>
      </c>
      <c r="K129" s="50">
        <v>54</v>
      </c>
      <c r="L129" s="42">
        <v>467837</v>
      </c>
      <c r="M129" s="42">
        <v>238790</v>
      </c>
      <c r="N129" s="42">
        <v>229047</v>
      </c>
      <c r="O129" s="54">
        <v>2.1374966067241368</v>
      </c>
      <c r="P129" s="54">
        <v>1.4962476247068957</v>
      </c>
      <c r="Q129" s="54">
        <v>3.6337442314310331</v>
      </c>
      <c r="R129" s="54">
        <v>2.7787455887413777</v>
      </c>
      <c r="S129" s="54">
        <v>0.85499864268965475</v>
      </c>
      <c r="T129" s="54">
        <v>0.64124898201724101</v>
      </c>
      <c r="U129" s="54">
        <v>11.542481676310338</v>
      </c>
      <c r="X129" s="42" t="s">
        <v>469</v>
      </c>
    </row>
    <row r="130" spans="1:24">
      <c r="A130" s="49" t="s">
        <v>716</v>
      </c>
      <c r="B130" s="49" t="s">
        <v>230</v>
      </c>
      <c r="C130" s="49" t="s">
        <v>246</v>
      </c>
      <c r="D130" s="49" t="s">
        <v>483</v>
      </c>
      <c r="E130" s="50">
        <v>25</v>
      </c>
      <c r="F130" s="50">
        <v>22</v>
      </c>
      <c r="G130" s="50">
        <v>66</v>
      </c>
      <c r="H130" s="50">
        <v>84</v>
      </c>
      <c r="I130" s="50">
        <v>34</v>
      </c>
      <c r="J130" s="50">
        <v>24</v>
      </c>
      <c r="K130" s="50">
        <v>255</v>
      </c>
      <c r="L130" s="42">
        <v>467837</v>
      </c>
      <c r="M130" s="42">
        <v>238790</v>
      </c>
      <c r="N130" s="42">
        <v>229047</v>
      </c>
      <c r="O130" s="54">
        <v>5.3437415168103417</v>
      </c>
      <c r="P130" s="54">
        <v>4.7024925347931008</v>
      </c>
      <c r="Q130" s="54">
        <v>14.107477604379303</v>
      </c>
      <c r="R130" s="54">
        <v>17.954971496482752</v>
      </c>
      <c r="S130" s="54">
        <v>7.2674884628620662</v>
      </c>
      <c r="T130" s="54">
        <v>5.1299918561379281</v>
      </c>
      <c r="U130" s="54">
        <v>54.506163471465484</v>
      </c>
      <c r="X130" s="42" t="s">
        <v>469</v>
      </c>
    </row>
    <row r="131" spans="1:24">
      <c r="A131" s="49" t="s">
        <v>717</v>
      </c>
      <c r="B131" s="49" t="s">
        <v>230</v>
      </c>
      <c r="C131" s="49" t="s">
        <v>246</v>
      </c>
      <c r="D131" s="49" t="s">
        <v>128</v>
      </c>
      <c r="E131" s="50">
        <v>10</v>
      </c>
      <c r="F131" s="50">
        <v>3</v>
      </c>
      <c r="G131" s="50">
        <v>7</v>
      </c>
      <c r="H131" s="50">
        <v>6</v>
      </c>
      <c r="I131" s="50">
        <v>5</v>
      </c>
      <c r="J131" s="50">
        <v>2</v>
      </c>
      <c r="K131" s="50">
        <v>33</v>
      </c>
      <c r="L131" s="42">
        <v>467837</v>
      </c>
      <c r="M131" s="42">
        <v>238790</v>
      </c>
      <c r="N131" s="42">
        <v>229047</v>
      </c>
      <c r="O131" s="54">
        <v>2.1374966067241368</v>
      </c>
      <c r="P131" s="54">
        <v>0.64124898201724101</v>
      </c>
      <c r="Q131" s="54">
        <v>1.4962476247068957</v>
      </c>
      <c r="R131" s="54">
        <v>1.282497964034482</v>
      </c>
      <c r="S131" s="54">
        <v>1.0687483033620684</v>
      </c>
      <c r="T131" s="54">
        <v>0.42749932134482738</v>
      </c>
      <c r="U131" s="54">
        <v>7.0537388021896517</v>
      </c>
      <c r="X131" s="42" t="s">
        <v>469</v>
      </c>
    </row>
    <row r="132" spans="1:24">
      <c r="A132" s="49" t="s">
        <v>718</v>
      </c>
      <c r="B132" s="49" t="s">
        <v>230</v>
      </c>
      <c r="C132" s="49" t="s">
        <v>246</v>
      </c>
      <c r="D132" s="49" t="s">
        <v>132</v>
      </c>
      <c r="E132" s="50">
        <v>34</v>
      </c>
      <c r="F132" s="50">
        <v>31</v>
      </c>
      <c r="G132" s="50">
        <v>69</v>
      </c>
      <c r="H132" s="50">
        <v>73</v>
      </c>
      <c r="I132" s="50">
        <v>73</v>
      </c>
      <c r="J132" s="50">
        <v>41</v>
      </c>
      <c r="K132" s="50">
        <v>321</v>
      </c>
      <c r="L132" s="42">
        <v>467837</v>
      </c>
      <c r="M132" s="42">
        <v>238790</v>
      </c>
      <c r="N132" s="42">
        <v>229047</v>
      </c>
      <c r="O132" s="54">
        <v>14.238452196490639</v>
      </c>
      <c r="P132" s="54">
        <v>12.982118179153231</v>
      </c>
      <c r="Q132" s="54">
        <v>28.895682398760417</v>
      </c>
      <c r="R132" s="54">
        <v>30.570794421876965</v>
      </c>
      <c r="S132" s="54">
        <v>30.570794421876965</v>
      </c>
      <c r="T132" s="54">
        <v>17.169898236944597</v>
      </c>
      <c r="U132" s="54">
        <v>134.42773985510283</v>
      </c>
      <c r="X132" s="42" t="s">
        <v>469</v>
      </c>
    </row>
    <row r="133" spans="1:24">
      <c r="A133" s="49" t="s">
        <v>719</v>
      </c>
      <c r="B133" s="49" t="s">
        <v>230</v>
      </c>
      <c r="C133" s="49" t="s">
        <v>246</v>
      </c>
      <c r="D133" s="49" t="s">
        <v>161</v>
      </c>
      <c r="E133" s="50">
        <v>12</v>
      </c>
      <c r="F133" s="50">
        <v>2</v>
      </c>
      <c r="G133" s="50">
        <v>3</v>
      </c>
      <c r="H133" s="50">
        <v>2</v>
      </c>
      <c r="I133" s="50">
        <v>0</v>
      </c>
      <c r="J133" s="50">
        <v>2</v>
      </c>
      <c r="K133" s="50">
        <v>21</v>
      </c>
      <c r="L133" s="42">
        <v>467837</v>
      </c>
      <c r="M133" s="42">
        <v>238790</v>
      </c>
      <c r="N133" s="42">
        <v>229047</v>
      </c>
      <c r="O133" s="54">
        <v>2.564995928068964</v>
      </c>
      <c r="P133" s="54">
        <v>0.42749932134482738</v>
      </c>
      <c r="Q133" s="54">
        <v>0.64124898201724101</v>
      </c>
      <c r="R133" s="54">
        <v>0.42749932134482738</v>
      </c>
      <c r="S133" s="54" t="s">
        <v>499</v>
      </c>
      <c r="T133" s="54">
        <v>0.42749932134482738</v>
      </c>
      <c r="U133" s="54">
        <v>4.4887428741206881</v>
      </c>
      <c r="X133" s="42" t="s">
        <v>469</v>
      </c>
    </row>
    <row r="134" spans="1:24">
      <c r="A134" s="49" t="s">
        <v>720</v>
      </c>
      <c r="B134" s="49" t="s">
        <v>230</v>
      </c>
      <c r="C134" s="49" t="s">
        <v>246</v>
      </c>
      <c r="D134" s="49" t="s">
        <v>142</v>
      </c>
      <c r="E134" s="50">
        <v>12</v>
      </c>
      <c r="F134" s="50">
        <v>3</v>
      </c>
      <c r="G134" s="50">
        <v>11</v>
      </c>
      <c r="H134" s="50">
        <v>10</v>
      </c>
      <c r="I134" s="50">
        <v>9</v>
      </c>
      <c r="J134" s="50">
        <v>5</v>
      </c>
      <c r="K134" s="50">
        <v>50</v>
      </c>
      <c r="L134" s="42">
        <v>467837</v>
      </c>
      <c r="M134" s="42">
        <v>238790</v>
      </c>
      <c r="N134" s="42">
        <v>229047</v>
      </c>
      <c r="O134" s="54">
        <v>2.564995928068964</v>
      </c>
      <c r="P134" s="54">
        <v>0.64124898201724101</v>
      </c>
      <c r="Q134" s="54">
        <v>2.3512462673965504</v>
      </c>
      <c r="R134" s="54">
        <v>2.1374966067241368</v>
      </c>
      <c r="S134" s="54">
        <v>1.9237469460517234</v>
      </c>
      <c r="T134" s="54">
        <v>1.0687483033620684</v>
      </c>
      <c r="U134" s="54">
        <v>10.687483033620683</v>
      </c>
      <c r="X134" s="42" t="s">
        <v>469</v>
      </c>
    </row>
    <row r="135" spans="1:24">
      <c r="A135" s="49" t="s">
        <v>721</v>
      </c>
      <c r="B135" s="49" t="s">
        <v>230</v>
      </c>
      <c r="C135" s="49" t="s">
        <v>246</v>
      </c>
      <c r="D135" s="49" t="s">
        <v>146</v>
      </c>
      <c r="E135" s="50">
        <v>51</v>
      </c>
      <c r="F135" s="50">
        <v>46</v>
      </c>
      <c r="G135" s="50">
        <v>101</v>
      </c>
      <c r="H135" s="50">
        <v>114</v>
      </c>
      <c r="I135" s="50">
        <v>77</v>
      </c>
      <c r="J135" s="50">
        <v>46</v>
      </c>
      <c r="K135" s="50">
        <v>435</v>
      </c>
      <c r="L135" s="42">
        <v>467837</v>
      </c>
      <c r="M135" s="42">
        <v>238790</v>
      </c>
      <c r="N135" s="42">
        <v>229047</v>
      </c>
      <c r="O135" s="54">
        <v>21.357678294735962</v>
      </c>
      <c r="P135" s="54">
        <v>19.263788265840279</v>
      </c>
      <c r="Q135" s="54">
        <v>42.296578583692785</v>
      </c>
      <c r="R135" s="54">
        <v>47.740692658821558</v>
      </c>
      <c r="S135" s="54">
        <v>32.245906444993508</v>
      </c>
      <c r="T135" s="54">
        <v>19.263788265840279</v>
      </c>
      <c r="U135" s="54">
        <v>182.16843251392436</v>
      </c>
      <c r="X135" s="42" t="s">
        <v>469</v>
      </c>
    </row>
    <row r="136" spans="1:24">
      <c r="A136" s="49" t="s">
        <v>722</v>
      </c>
      <c r="B136" s="49" t="s">
        <v>222</v>
      </c>
      <c r="C136" s="49" t="s">
        <v>246</v>
      </c>
      <c r="D136" s="49" t="s">
        <v>60</v>
      </c>
      <c r="E136" s="50">
        <v>30</v>
      </c>
      <c r="F136" s="50">
        <v>28</v>
      </c>
      <c r="G136" s="50">
        <v>56</v>
      </c>
      <c r="H136" s="50">
        <v>70</v>
      </c>
      <c r="I136" s="50">
        <v>56</v>
      </c>
      <c r="J136" s="50">
        <v>39</v>
      </c>
      <c r="K136" s="50">
        <v>279</v>
      </c>
      <c r="L136" s="42">
        <v>467837</v>
      </c>
      <c r="M136" s="42">
        <v>238790</v>
      </c>
      <c r="N136" s="42">
        <v>229047</v>
      </c>
      <c r="O136" s="54">
        <v>6.4124898201724108</v>
      </c>
      <c r="P136" s="54">
        <v>5.9849904988275826</v>
      </c>
      <c r="Q136" s="54">
        <v>11.969980997655165</v>
      </c>
      <c r="R136" s="54">
        <v>14.96247624706896</v>
      </c>
      <c r="S136" s="54">
        <v>11.969980997655165</v>
      </c>
      <c r="T136" s="54">
        <v>8.3362367662241343</v>
      </c>
      <c r="U136" s="54">
        <v>59.636155327603412</v>
      </c>
      <c r="X136" s="42" t="s">
        <v>469</v>
      </c>
    </row>
    <row r="137" spans="1:24">
      <c r="A137" s="49" t="s">
        <v>723</v>
      </c>
      <c r="B137" s="49" t="s">
        <v>222</v>
      </c>
      <c r="C137" s="49" t="s">
        <v>246</v>
      </c>
      <c r="D137" s="49" t="s">
        <v>64</v>
      </c>
      <c r="E137" s="50">
        <v>136</v>
      </c>
      <c r="F137" s="50">
        <v>83</v>
      </c>
      <c r="G137" s="50">
        <v>225</v>
      </c>
      <c r="H137" s="50">
        <v>196</v>
      </c>
      <c r="I137" s="50">
        <v>152</v>
      </c>
      <c r="J137" s="50">
        <v>65</v>
      </c>
      <c r="K137" s="50">
        <v>857</v>
      </c>
      <c r="L137" s="42">
        <v>467837</v>
      </c>
      <c r="M137" s="42">
        <v>238790</v>
      </c>
      <c r="N137" s="42">
        <v>229047</v>
      </c>
      <c r="O137" s="54">
        <v>29.069953851448265</v>
      </c>
      <c r="P137" s="54">
        <v>17.741221835810336</v>
      </c>
      <c r="Q137" s="54">
        <v>48.093673651293081</v>
      </c>
      <c r="R137" s="54">
        <v>41.894933491793083</v>
      </c>
      <c r="S137" s="54">
        <v>32.489948422206879</v>
      </c>
      <c r="T137" s="54">
        <v>13.893727943706889</v>
      </c>
      <c r="U137" s="54">
        <v>183.18345919625853</v>
      </c>
      <c r="X137" s="42" t="s">
        <v>469</v>
      </c>
    </row>
    <row r="138" spans="1:24">
      <c r="A138" s="49" t="s">
        <v>724</v>
      </c>
      <c r="B138" s="49" t="s">
        <v>222</v>
      </c>
      <c r="C138" s="49" t="s">
        <v>246</v>
      </c>
      <c r="D138" s="49" t="s">
        <v>492</v>
      </c>
      <c r="E138" s="50">
        <v>42</v>
      </c>
      <c r="F138" s="50">
        <v>30</v>
      </c>
      <c r="G138" s="50">
        <v>79</v>
      </c>
      <c r="H138" s="50">
        <v>77</v>
      </c>
      <c r="I138" s="50">
        <v>51</v>
      </c>
      <c r="J138" s="50">
        <v>22</v>
      </c>
      <c r="K138" s="50">
        <v>301</v>
      </c>
      <c r="L138" s="42">
        <v>467837</v>
      </c>
      <c r="M138" s="42">
        <v>238790</v>
      </c>
      <c r="N138" s="42">
        <v>229047</v>
      </c>
      <c r="O138" s="54">
        <v>8.9774857482413761</v>
      </c>
      <c r="P138" s="54">
        <v>6.4124898201724108</v>
      </c>
      <c r="Q138" s="54">
        <v>16.886223193120681</v>
      </c>
      <c r="R138" s="54">
        <v>16.458723871775852</v>
      </c>
      <c r="S138" s="54">
        <v>10.901232694293098</v>
      </c>
      <c r="T138" s="54">
        <v>4.7024925347931008</v>
      </c>
      <c r="U138" s="54">
        <v>64.338647862396513</v>
      </c>
      <c r="X138" s="42" t="s">
        <v>469</v>
      </c>
    </row>
    <row r="139" spans="1:24">
      <c r="A139" s="49" t="s">
        <v>725</v>
      </c>
      <c r="B139" s="49" t="s">
        <v>222</v>
      </c>
      <c r="C139" s="49" t="s">
        <v>246</v>
      </c>
      <c r="D139" s="49" t="s">
        <v>200</v>
      </c>
      <c r="E139" s="50">
        <v>36</v>
      </c>
      <c r="F139" s="50">
        <v>27</v>
      </c>
      <c r="G139" s="50">
        <v>87</v>
      </c>
      <c r="H139" s="50">
        <v>192</v>
      </c>
      <c r="I139" s="50">
        <v>114</v>
      </c>
      <c r="J139" s="50">
        <v>73</v>
      </c>
      <c r="K139" s="50">
        <v>529</v>
      </c>
      <c r="L139" s="42">
        <v>467837</v>
      </c>
      <c r="M139" s="42">
        <v>238790</v>
      </c>
      <c r="N139" s="42">
        <v>229047</v>
      </c>
      <c r="O139" s="54">
        <v>7.6949877842068934</v>
      </c>
      <c r="P139" s="54">
        <v>5.771240838155169</v>
      </c>
      <c r="Q139" s="54">
        <v>18.59622047849999</v>
      </c>
      <c r="R139" s="54">
        <v>41.039934849103425</v>
      </c>
      <c r="S139" s="54">
        <v>24.367461316655159</v>
      </c>
      <c r="T139" s="54">
        <v>15.603725229086198</v>
      </c>
      <c r="U139" s="54">
        <v>113.07357049570683</v>
      </c>
      <c r="X139" s="42" t="s">
        <v>469</v>
      </c>
    </row>
    <row r="140" spans="1:24">
      <c r="A140" s="49" t="s">
        <v>726</v>
      </c>
      <c r="B140" s="49" t="s">
        <v>222</v>
      </c>
      <c r="C140" s="49" t="s">
        <v>246</v>
      </c>
      <c r="D140" s="49" t="s">
        <v>473</v>
      </c>
      <c r="E140" s="50">
        <v>7</v>
      </c>
      <c r="F140" s="50">
        <v>2</v>
      </c>
      <c r="G140" s="50">
        <v>13</v>
      </c>
      <c r="H140" s="50">
        <v>20</v>
      </c>
      <c r="I140" s="50">
        <v>25</v>
      </c>
      <c r="J140" s="50">
        <v>23</v>
      </c>
      <c r="K140" s="50">
        <v>90</v>
      </c>
      <c r="L140" s="42">
        <v>467837</v>
      </c>
      <c r="M140" s="42">
        <v>238790</v>
      </c>
      <c r="N140" s="42">
        <v>229047</v>
      </c>
      <c r="O140" s="54">
        <v>1.4962476247068957</v>
      </c>
      <c r="P140" s="54">
        <v>0.42749932134482738</v>
      </c>
      <c r="Q140" s="54">
        <v>2.7787455887413777</v>
      </c>
      <c r="R140" s="54">
        <v>4.2749932134482735</v>
      </c>
      <c r="S140" s="54">
        <v>5.3437415168103417</v>
      </c>
      <c r="T140" s="54">
        <v>4.9162421954655144</v>
      </c>
      <c r="U140" s="54">
        <v>19.237469460517229</v>
      </c>
      <c r="X140" s="42" t="s">
        <v>469</v>
      </c>
    </row>
    <row r="141" spans="1:24">
      <c r="A141" s="49" t="s">
        <v>727</v>
      </c>
      <c r="B141" s="49" t="s">
        <v>222</v>
      </c>
      <c r="C141" s="49" t="s">
        <v>246</v>
      </c>
      <c r="D141" s="49" t="s">
        <v>201</v>
      </c>
      <c r="E141" s="50">
        <v>45</v>
      </c>
      <c r="F141" s="50">
        <v>22</v>
      </c>
      <c r="G141" s="50">
        <v>76</v>
      </c>
      <c r="H141" s="50">
        <v>45</v>
      </c>
      <c r="I141" s="50">
        <v>31</v>
      </c>
      <c r="J141" s="50">
        <v>7</v>
      </c>
      <c r="K141" s="50">
        <v>226</v>
      </c>
      <c r="L141" s="42">
        <v>467837</v>
      </c>
      <c r="M141" s="42">
        <v>238790</v>
      </c>
      <c r="N141" s="42">
        <v>229047</v>
      </c>
      <c r="O141" s="54">
        <v>9.6187347302586144</v>
      </c>
      <c r="P141" s="54">
        <v>4.7024925347931008</v>
      </c>
      <c r="Q141" s="54">
        <v>16.24497421110344</v>
      </c>
      <c r="R141" s="54">
        <v>9.6187347302586144</v>
      </c>
      <c r="S141" s="54">
        <v>6.6262394808448244</v>
      </c>
      <c r="T141" s="54">
        <v>1.4962476247068957</v>
      </c>
      <c r="U141" s="54">
        <v>48.307423311965493</v>
      </c>
      <c r="X141" s="42" t="s">
        <v>469</v>
      </c>
    </row>
    <row r="142" spans="1:24">
      <c r="A142" s="49" t="s">
        <v>728</v>
      </c>
      <c r="B142" s="49" t="s">
        <v>222</v>
      </c>
      <c r="C142" s="49" t="s">
        <v>246</v>
      </c>
      <c r="D142" s="49" t="s">
        <v>151</v>
      </c>
      <c r="E142" s="50">
        <v>7</v>
      </c>
      <c r="F142" s="50">
        <v>2</v>
      </c>
      <c r="G142" s="50">
        <v>6</v>
      </c>
      <c r="H142" s="50">
        <v>7</v>
      </c>
      <c r="I142" s="50">
        <v>5</v>
      </c>
      <c r="J142" s="50">
        <v>5</v>
      </c>
      <c r="K142" s="50">
        <v>32</v>
      </c>
      <c r="L142" s="42">
        <v>467837</v>
      </c>
      <c r="M142" s="42">
        <v>238790</v>
      </c>
      <c r="N142" s="42">
        <v>229047</v>
      </c>
      <c r="O142" s="54">
        <v>1.4962476247068957</v>
      </c>
      <c r="P142" s="54">
        <v>0.42749932134482738</v>
      </c>
      <c r="Q142" s="54">
        <v>1.282497964034482</v>
      </c>
      <c r="R142" s="54">
        <v>1.4962476247068957</v>
      </c>
      <c r="S142" s="54">
        <v>1.0687483033620684</v>
      </c>
      <c r="T142" s="54">
        <v>1.0687483033620684</v>
      </c>
      <c r="U142" s="54">
        <v>6.839989141517238</v>
      </c>
      <c r="X142" s="42" t="s">
        <v>469</v>
      </c>
    </row>
    <row r="143" spans="1:24">
      <c r="A143" s="49" t="s">
        <v>729</v>
      </c>
      <c r="B143" s="49" t="s">
        <v>222</v>
      </c>
      <c r="C143" s="49" t="s">
        <v>246</v>
      </c>
      <c r="D143" s="49" t="s">
        <v>95</v>
      </c>
      <c r="E143" s="50">
        <v>9</v>
      </c>
      <c r="F143" s="50">
        <v>18</v>
      </c>
      <c r="G143" s="50">
        <v>27</v>
      </c>
      <c r="H143" s="50">
        <v>13</v>
      </c>
      <c r="I143" s="50">
        <v>9</v>
      </c>
      <c r="J143" s="50">
        <v>8</v>
      </c>
      <c r="K143" s="50">
        <v>84</v>
      </c>
      <c r="L143" s="42">
        <v>467837</v>
      </c>
      <c r="M143" s="42">
        <v>238790</v>
      </c>
      <c r="N143" s="42">
        <v>229047</v>
      </c>
      <c r="O143" s="54">
        <v>1.9237469460517234</v>
      </c>
      <c r="P143" s="54">
        <v>3.8474938921034467</v>
      </c>
      <c r="Q143" s="54">
        <v>5.771240838155169</v>
      </c>
      <c r="R143" s="54">
        <v>2.7787455887413777</v>
      </c>
      <c r="S143" s="54">
        <v>1.9237469460517234</v>
      </c>
      <c r="T143" s="54">
        <v>1.7099972853793095</v>
      </c>
      <c r="U143" s="54">
        <v>17.954971496482752</v>
      </c>
      <c r="X143" s="42" t="s">
        <v>469</v>
      </c>
    </row>
    <row r="144" spans="1:24">
      <c r="A144" s="49" t="s">
        <v>730</v>
      </c>
      <c r="B144" s="49" t="s">
        <v>222</v>
      </c>
      <c r="C144" s="49" t="s">
        <v>246</v>
      </c>
      <c r="D144" s="49" t="s">
        <v>154</v>
      </c>
      <c r="E144" s="50">
        <v>8</v>
      </c>
      <c r="F144" s="50">
        <v>5</v>
      </c>
      <c r="G144" s="50">
        <v>5</v>
      </c>
      <c r="H144" s="50">
        <v>4</v>
      </c>
      <c r="I144" s="50">
        <v>3</v>
      </c>
      <c r="J144" s="50">
        <v>0</v>
      </c>
      <c r="K144" s="50">
        <v>25</v>
      </c>
      <c r="L144" s="42">
        <v>467837</v>
      </c>
      <c r="M144" s="42">
        <v>238790</v>
      </c>
      <c r="N144" s="42">
        <v>229047</v>
      </c>
      <c r="O144" s="54">
        <v>1.7099972853793095</v>
      </c>
      <c r="P144" s="54">
        <v>1.0687483033620684</v>
      </c>
      <c r="Q144" s="54">
        <v>1.0687483033620684</v>
      </c>
      <c r="R144" s="54">
        <v>0.85499864268965475</v>
      </c>
      <c r="S144" s="54">
        <v>0.64124898201724101</v>
      </c>
      <c r="T144" s="54" t="s">
        <v>499</v>
      </c>
      <c r="U144" s="54">
        <v>5.3437415168103417</v>
      </c>
      <c r="X144" s="42" t="s">
        <v>469</v>
      </c>
    </row>
    <row r="145" spans="1:24">
      <c r="A145" s="49" t="s">
        <v>731</v>
      </c>
      <c r="B145" s="49" t="s">
        <v>222</v>
      </c>
      <c r="C145" s="49" t="s">
        <v>246</v>
      </c>
      <c r="D145" s="49" t="s">
        <v>155</v>
      </c>
      <c r="E145" s="50">
        <v>63</v>
      </c>
      <c r="F145" s="50">
        <v>24</v>
      </c>
      <c r="G145" s="50">
        <v>44</v>
      </c>
      <c r="H145" s="50">
        <v>27</v>
      </c>
      <c r="I145" s="50">
        <v>10</v>
      </c>
      <c r="J145" s="50">
        <v>8</v>
      </c>
      <c r="K145" s="50">
        <v>176</v>
      </c>
      <c r="L145" s="42">
        <v>467837</v>
      </c>
      <c r="M145" s="42">
        <v>238790</v>
      </c>
      <c r="N145" s="42">
        <v>229047</v>
      </c>
      <c r="O145" s="54">
        <v>13.466228622362062</v>
      </c>
      <c r="P145" s="54">
        <v>5.1299918561379281</v>
      </c>
      <c r="Q145" s="54">
        <v>9.4049850695862016</v>
      </c>
      <c r="R145" s="54">
        <v>5.771240838155169</v>
      </c>
      <c r="S145" s="54">
        <v>2.1374966067241368</v>
      </c>
      <c r="T145" s="54">
        <v>1.7099972853793095</v>
      </c>
      <c r="U145" s="54">
        <v>37.619940278344806</v>
      </c>
      <c r="X145" s="42" t="s">
        <v>469</v>
      </c>
    </row>
    <row r="146" spans="1:24">
      <c r="A146" s="49" t="s">
        <v>732</v>
      </c>
      <c r="B146" s="49" t="s">
        <v>222</v>
      </c>
      <c r="C146" s="49" t="s">
        <v>246</v>
      </c>
      <c r="D146" s="49" t="s">
        <v>99</v>
      </c>
      <c r="E146" s="50">
        <v>55</v>
      </c>
      <c r="F146" s="50">
        <v>50</v>
      </c>
      <c r="G146" s="50">
        <v>96</v>
      </c>
      <c r="H146" s="50">
        <v>88</v>
      </c>
      <c r="I146" s="50">
        <v>35</v>
      </c>
      <c r="J146" s="50">
        <v>38</v>
      </c>
      <c r="K146" s="50">
        <v>362</v>
      </c>
      <c r="L146" s="42">
        <v>467837</v>
      </c>
      <c r="M146" s="42">
        <v>238790</v>
      </c>
      <c r="N146" s="42">
        <v>229047</v>
      </c>
      <c r="O146" s="54">
        <v>11.756231336982752</v>
      </c>
      <c r="P146" s="54">
        <v>10.687483033620683</v>
      </c>
      <c r="Q146" s="54">
        <v>20.519967424551712</v>
      </c>
      <c r="R146" s="54">
        <v>18.809970139172403</v>
      </c>
      <c r="S146" s="54">
        <v>7.4812381235344798</v>
      </c>
      <c r="T146" s="54">
        <v>8.1224871055517198</v>
      </c>
      <c r="U146" s="54">
        <v>77.377377163413755</v>
      </c>
      <c r="X146" s="42" t="s">
        <v>469</v>
      </c>
    </row>
    <row r="147" spans="1:24">
      <c r="A147" s="49" t="s">
        <v>733</v>
      </c>
      <c r="B147" s="49" t="s">
        <v>222</v>
      </c>
      <c r="C147" s="49" t="s">
        <v>246</v>
      </c>
      <c r="D147" s="49" t="s">
        <v>481</v>
      </c>
      <c r="E147" s="46">
        <v>17</v>
      </c>
      <c r="F147" s="46">
        <v>6</v>
      </c>
      <c r="G147" s="46">
        <v>16</v>
      </c>
      <c r="H147" s="46">
        <v>17</v>
      </c>
      <c r="I147" s="46">
        <v>5</v>
      </c>
      <c r="J147" s="46">
        <v>3</v>
      </c>
      <c r="K147" s="46">
        <v>64</v>
      </c>
      <c r="L147" s="42">
        <v>467837</v>
      </c>
      <c r="M147" s="42">
        <v>238790</v>
      </c>
      <c r="N147" s="42">
        <v>229047</v>
      </c>
      <c r="O147" s="54">
        <v>3.6337442314310331</v>
      </c>
      <c r="P147" s="54">
        <v>1.282497964034482</v>
      </c>
      <c r="Q147" s="54">
        <v>3.419994570758619</v>
      </c>
      <c r="R147" s="54">
        <v>3.6337442314310331</v>
      </c>
      <c r="S147" s="54">
        <v>1.0687483033620684</v>
      </c>
      <c r="T147" s="54">
        <v>0.64124898201724101</v>
      </c>
      <c r="U147" s="54">
        <v>13.679978283034476</v>
      </c>
      <c r="X147" s="42" t="s">
        <v>469</v>
      </c>
    </row>
    <row r="148" spans="1:24">
      <c r="A148" s="49" t="s">
        <v>734</v>
      </c>
      <c r="B148" s="49" t="s">
        <v>222</v>
      </c>
      <c r="C148" s="49" t="s">
        <v>246</v>
      </c>
      <c r="D148" s="49" t="s">
        <v>483</v>
      </c>
      <c r="E148" s="46">
        <v>34</v>
      </c>
      <c r="F148" s="46">
        <v>32</v>
      </c>
      <c r="G148" s="46">
        <v>60</v>
      </c>
      <c r="H148" s="46">
        <v>85</v>
      </c>
      <c r="I148" s="46">
        <v>42</v>
      </c>
      <c r="J148" s="46">
        <v>35</v>
      </c>
      <c r="K148" s="46">
        <v>288</v>
      </c>
      <c r="L148" s="42">
        <v>467837</v>
      </c>
      <c r="M148" s="42">
        <v>238790</v>
      </c>
      <c r="N148" s="42">
        <v>229047</v>
      </c>
      <c r="O148" s="54">
        <v>7.2674884628620662</v>
      </c>
      <c r="P148" s="54">
        <v>6.839989141517238</v>
      </c>
      <c r="Q148" s="54">
        <v>12.824979640344822</v>
      </c>
      <c r="R148" s="54">
        <v>18.168721157155161</v>
      </c>
      <c r="S148" s="54">
        <v>8.9774857482413761</v>
      </c>
      <c r="T148" s="54">
        <v>7.4812381235344798</v>
      </c>
      <c r="U148" s="54">
        <v>61.559902273655148</v>
      </c>
      <c r="X148" s="42" t="s">
        <v>469</v>
      </c>
    </row>
    <row r="149" spans="1:24">
      <c r="A149" s="49" t="s">
        <v>735</v>
      </c>
      <c r="B149" s="49" t="s">
        <v>222</v>
      </c>
      <c r="C149" s="49" t="s">
        <v>246</v>
      </c>
      <c r="D149" s="49" t="s">
        <v>128</v>
      </c>
      <c r="E149" s="46">
        <v>25</v>
      </c>
      <c r="F149" s="46">
        <v>9</v>
      </c>
      <c r="G149" s="46">
        <v>16</v>
      </c>
      <c r="H149" s="46">
        <v>17</v>
      </c>
      <c r="I149" s="46">
        <v>10</v>
      </c>
      <c r="J149" s="46">
        <v>4</v>
      </c>
      <c r="K149" s="46">
        <v>81</v>
      </c>
      <c r="L149" s="42">
        <v>467837</v>
      </c>
      <c r="M149" s="42">
        <v>238790</v>
      </c>
      <c r="N149" s="42">
        <v>229047</v>
      </c>
      <c r="O149" s="54">
        <v>5.3437415168103417</v>
      </c>
      <c r="P149" s="54">
        <v>1.9237469460517234</v>
      </c>
      <c r="Q149" s="54">
        <v>3.419994570758619</v>
      </c>
      <c r="R149" s="54">
        <v>3.6337442314310331</v>
      </c>
      <c r="S149" s="54">
        <v>2.1374966067241368</v>
      </c>
      <c r="T149" s="54">
        <v>0.85499864268965475</v>
      </c>
      <c r="U149" s="54">
        <v>17.313722514465507</v>
      </c>
      <c r="X149" s="42" t="s">
        <v>469</v>
      </c>
    </row>
    <row r="150" spans="1:24">
      <c r="A150" s="49" t="s">
        <v>736</v>
      </c>
      <c r="B150" s="46" t="s">
        <v>222</v>
      </c>
      <c r="C150" s="46" t="s">
        <v>246</v>
      </c>
      <c r="D150" s="49" t="s">
        <v>161</v>
      </c>
      <c r="E150" s="46">
        <v>16</v>
      </c>
      <c r="F150" s="46">
        <v>5</v>
      </c>
      <c r="G150" s="46">
        <v>5</v>
      </c>
      <c r="H150" s="46">
        <v>3</v>
      </c>
      <c r="I150" s="46">
        <v>1</v>
      </c>
      <c r="J150" s="46">
        <v>2</v>
      </c>
      <c r="K150" s="46">
        <v>32</v>
      </c>
      <c r="L150" s="42">
        <v>467837</v>
      </c>
      <c r="M150" s="42">
        <v>238790</v>
      </c>
      <c r="N150" s="42">
        <v>229047</v>
      </c>
      <c r="O150" s="54">
        <v>3.419994570758619</v>
      </c>
      <c r="P150" s="54">
        <v>1.0687483033620684</v>
      </c>
      <c r="Q150" s="54">
        <v>1.0687483033620684</v>
      </c>
      <c r="R150" s="54">
        <v>0.64124898201724101</v>
      </c>
      <c r="S150" s="54">
        <v>0.21374966067241369</v>
      </c>
      <c r="T150" s="54">
        <v>0.42749932134482738</v>
      </c>
      <c r="U150" s="54">
        <v>6.839989141517238</v>
      </c>
      <c r="X150" s="42" t="s">
        <v>469</v>
      </c>
    </row>
    <row r="151" spans="1:24">
      <c r="A151" s="49" t="s">
        <v>737</v>
      </c>
      <c r="B151" s="46" t="s">
        <v>222</v>
      </c>
      <c r="C151" s="46" t="s">
        <v>246</v>
      </c>
      <c r="D151" s="49" t="s">
        <v>164</v>
      </c>
      <c r="E151" s="46">
        <v>283</v>
      </c>
      <c r="F151" s="46">
        <v>227</v>
      </c>
      <c r="G151" s="46">
        <v>620</v>
      </c>
      <c r="H151" s="46">
        <v>882</v>
      </c>
      <c r="I151" s="46">
        <v>190</v>
      </c>
      <c r="J151" s="46">
        <v>30</v>
      </c>
      <c r="K151" s="46">
        <v>2232</v>
      </c>
      <c r="L151" s="42">
        <v>467837</v>
      </c>
      <c r="M151" s="42">
        <v>238790</v>
      </c>
      <c r="N151" s="42">
        <v>229047</v>
      </c>
      <c r="O151" s="54">
        <v>123.55542748868136</v>
      </c>
      <c r="P151" s="54">
        <v>99.106296960885757</v>
      </c>
      <c r="Q151" s="54">
        <v>270.68680227202282</v>
      </c>
      <c r="R151" s="54">
        <v>385.07380581278079</v>
      </c>
      <c r="S151" s="54">
        <v>82.952407147877949</v>
      </c>
      <c r="T151" s="54">
        <v>13.09774849703336</v>
      </c>
      <c r="U151" s="54">
        <v>974.47248817928187</v>
      </c>
      <c r="X151" s="42" t="s">
        <v>469</v>
      </c>
    </row>
    <row r="152" spans="1:24">
      <c r="A152" s="49" t="s">
        <v>738</v>
      </c>
      <c r="B152" s="46" t="s">
        <v>222</v>
      </c>
      <c r="C152" s="46" t="s">
        <v>246</v>
      </c>
      <c r="D152" s="49" t="s">
        <v>142</v>
      </c>
      <c r="E152" s="46">
        <v>24</v>
      </c>
      <c r="F152" s="46">
        <v>9</v>
      </c>
      <c r="G152" s="46">
        <v>18</v>
      </c>
      <c r="H152" s="46">
        <v>17</v>
      </c>
      <c r="I152" s="46">
        <v>20</v>
      </c>
      <c r="J152" s="46">
        <v>6</v>
      </c>
      <c r="K152" s="46">
        <v>94</v>
      </c>
      <c r="L152" s="42">
        <v>467837</v>
      </c>
      <c r="M152" s="42">
        <v>238790</v>
      </c>
      <c r="N152" s="42">
        <v>229047</v>
      </c>
      <c r="O152" s="54">
        <v>5.1299918561379281</v>
      </c>
      <c r="P152" s="54">
        <v>1.9237469460517234</v>
      </c>
      <c r="Q152" s="54">
        <v>3.8474938921034467</v>
      </c>
      <c r="R152" s="54">
        <v>3.6337442314310331</v>
      </c>
      <c r="S152" s="54">
        <v>4.2749932134482735</v>
      </c>
      <c r="T152" s="54">
        <v>1.282497964034482</v>
      </c>
      <c r="U152" s="54">
        <v>20.092468103206883</v>
      </c>
      <c r="X152" s="42" t="s">
        <v>469</v>
      </c>
    </row>
    <row r="153" spans="1:24">
      <c r="A153" s="49" t="s">
        <v>739</v>
      </c>
      <c r="B153" s="46" t="s">
        <v>230</v>
      </c>
      <c r="C153" s="46" t="s">
        <v>251</v>
      </c>
      <c r="D153" s="49" t="s">
        <v>60</v>
      </c>
      <c r="E153" s="46">
        <v>12</v>
      </c>
      <c r="F153" s="46">
        <v>13</v>
      </c>
      <c r="G153" s="46">
        <v>40</v>
      </c>
      <c r="H153" s="46">
        <v>45</v>
      </c>
      <c r="I153" s="46">
        <v>42</v>
      </c>
      <c r="J153" s="46">
        <v>35</v>
      </c>
      <c r="K153" s="46">
        <v>187</v>
      </c>
      <c r="L153" s="42">
        <v>292952</v>
      </c>
      <c r="M153" s="42">
        <v>149778</v>
      </c>
      <c r="N153" s="42">
        <v>143174</v>
      </c>
      <c r="O153" s="54">
        <v>4.0962341953630634</v>
      </c>
      <c r="P153" s="54">
        <v>4.4375870449766515</v>
      </c>
      <c r="Q153" s="54">
        <v>13.654113984543542</v>
      </c>
      <c r="R153" s="54">
        <v>15.360878232611487</v>
      </c>
      <c r="S153" s="54">
        <v>14.336819683770722</v>
      </c>
      <c r="T153" s="54">
        <v>11.9473497364756</v>
      </c>
      <c r="U153" s="54">
        <v>63.83298287774106</v>
      </c>
      <c r="X153" s="42" t="s">
        <v>469</v>
      </c>
    </row>
    <row r="154" spans="1:24">
      <c r="A154" s="49" t="s">
        <v>740</v>
      </c>
      <c r="B154" s="46" t="s">
        <v>230</v>
      </c>
      <c r="C154" s="46" t="s">
        <v>251</v>
      </c>
      <c r="D154" s="49" t="s">
        <v>64</v>
      </c>
      <c r="E154" s="46">
        <v>64</v>
      </c>
      <c r="F154" s="46">
        <v>60</v>
      </c>
      <c r="G154" s="46">
        <v>96</v>
      </c>
      <c r="H154" s="46">
        <v>126</v>
      </c>
      <c r="I154" s="46">
        <v>81</v>
      </c>
      <c r="J154" s="46">
        <v>31</v>
      </c>
      <c r="K154" s="46">
        <v>458</v>
      </c>
      <c r="L154" s="42">
        <v>292952</v>
      </c>
      <c r="M154" s="42">
        <v>149778</v>
      </c>
      <c r="N154" s="42">
        <v>143174</v>
      </c>
      <c r="O154" s="54">
        <v>21.846582375269669</v>
      </c>
      <c r="P154" s="54">
        <v>20.481170976815314</v>
      </c>
      <c r="Q154" s="54">
        <v>32.769873562904507</v>
      </c>
      <c r="R154" s="54">
        <v>43.010459051312161</v>
      </c>
      <c r="S154" s="54">
        <v>27.649580818700677</v>
      </c>
      <c r="T154" s="54">
        <v>10.581938338021246</v>
      </c>
      <c r="U154" s="54">
        <v>156.33960512302357</v>
      </c>
      <c r="X154" s="42" t="s">
        <v>469</v>
      </c>
    </row>
    <row r="155" spans="1:24">
      <c r="A155" s="49" t="s">
        <v>741</v>
      </c>
      <c r="B155" s="46" t="s">
        <v>230</v>
      </c>
      <c r="C155" s="46" t="s">
        <v>251</v>
      </c>
      <c r="D155" s="49" t="s">
        <v>492</v>
      </c>
      <c r="E155" s="46">
        <v>10</v>
      </c>
      <c r="F155" s="46">
        <v>16</v>
      </c>
      <c r="G155" s="46">
        <v>21</v>
      </c>
      <c r="H155" s="46">
        <v>20</v>
      </c>
      <c r="I155" s="46">
        <v>21</v>
      </c>
      <c r="J155" s="46">
        <v>13</v>
      </c>
      <c r="K155" s="46">
        <v>101</v>
      </c>
      <c r="L155" s="42">
        <v>292952</v>
      </c>
      <c r="M155" s="42">
        <v>149778</v>
      </c>
      <c r="N155" s="42">
        <v>143174</v>
      </c>
      <c r="O155" s="54">
        <v>3.4135284961358856</v>
      </c>
      <c r="P155" s="54">
        <v>5.4616455938174173</v>
      </c>
      <c r="Q155" s="54">
        <v>7.168409841885361</v>
      </c>
      <c r="R155" s="54">
        <v>6.8270569922717712</v>
      </c>
      <c r="S155" s="54">
        <v>7.168409841885361</v>
      </c>
      <c r="T155" s="54">
        <v>4.4375870449766515</v>
      </c>
      <c r="U155" s="54">
        <v>34.476637810972449</v>
      </c>
      <c r="X155" s="42" t="s">
        <v>469</v>
      </c>
    </row>
    <row r="156" spans="1:24">
      <c r="A156" s="49" t="s">
        <v>742</v>
      </c>
      <c r="B156" s="46" t="s">
        <v>230</v>
      </c>
      <c r="C156" s="46" t="s">
        <v>251</v>
      </c>
      <c r="D156" s="49" t="s">
        <v>200</v>
      </c>
      <c r="E156" s="46">
        <v>10</v>
      </c>
      <c r="F156" s="46">
        <v>8</v>
      </c>
      <c r="G156" s="46">
        <v>25</v>
      </c>
      <c r="H156" s="46">
        <v>52</v>
      </c>
      <c r="I156" s="46">
        <v>33</v>
      </c>
      <c r="J156" s="46">
        <v>15</v>
      </c>
      <c r="K156" s="46">
        <v>143</v>
      </c>
      <c r="L156" s="42">
        <v>292952</v>
      </c>
      <c r="M156" s="42">
        <v>149778</v>
      </c>
      <c r="N156" s="42">
        <v>143174</v>
      </c>
      <c r="O156" s="54">
        <v>3.4135284961358856</v>
      </c>
      <c r="P156" s="54">
        <v>2.7308227969087087</v>
      </c>
      <c r="Q156" s="54">
        <v>8.533821240339714</v>
      </c>
      <c r="R156" s="54">
        <v>17.750348179906606</v>
      </c>
      <c r="S156" s="54">
        <v>11.264644037248422</v>
      </c>
      <c r="T156" s="54">
        <v>5.1202927442038284</v>
      </c>
      <c r="U156" s="54">
        <v>48.813457494743169</v>
      </c>
      <c r="X156" s="42" t="s">
        <v>469</v>
      </c>
    </row>
    <row r="157" spans="1:24">
      <c r="A157" s="49" t="s">
        <v>743</v>
      </c>
      <c r="B157" s="46" t="s">
        <v>230</v>
      </c>
      <c r="C157" s="46" t="s">
        <v>251</v>
      </c>
      <c r="D157" s="49" t="s">
        <v>54</v>
      </c>
      <c r="E157" s="46">
        <v>188</v>
      </c>
      <c r="F157" s="46">
        <v>194</v>
      </c>
      <c r="G157" s="46">
        <v>506</v>
      </c>
      <c r="H157" s="46">
        <v>611</v>
      </c>
      <c r="I157" s="46">
        <v>442</v>
      </c>
      <c r="J157" s="46">
        <v>285</v>
      </c>
      <c r="K157" s="46">
        <v>2226</v>
      </c>
      <c r="L157" s="42">
        <v>292952</v>
      </c>
      <c r="M157" s="42">
        <v>149778</v>
      </c>
      <c r="N157" s="42">
        <v>143174</v>
      </c>
      <c r="O157" s="54">
        <v>125.51910160370683</v>
      </c>
      <c r="P157" s="54">
        <v>129.52503037829322</v>
      </c>
      <c r="Q157" s="54">
        <v>337.83332665678535</v>
      </c>
      <c r="R157" s="54">
        <v>407.93708021204714</v>
      </c>
      <c r="S157" s="54">
        <v>295.10341972786392</v>
      </c>
      <c r="T157" s="54">
        <v>190.28161679285341</v>
      </c>
      <c r="U157" s="54">
        <v>1486.1995753715498</v>
      </c>
      <c r="X157" s="42" t="s">
        <v>469</v>
      </c>
    </row>
    <row r="158" spans="1:24">
      <c r="A158" s="49" t="s">
        <v>744</v>
      </c>
      <c r="B158" s="46" t="s">
        <v>230</v>
      </c>
      <c r="C158" s="46" t="s">
        <v>251</v>
      </c>
      <c r="D158" s="49" t="s">
        <v>69</v>
      </c>
      <c r="E158" s="46">
        <v>16</v>
      </c>
      <c r="F158" s="46">
        <v>17</v>
      </c>
      <c r="G158" s="46">
        <v>37</v>
      </c>
      <c r="H158" s="46">
        <v>39</v>
      </c>
      <c r="I158" s="46">
        <v>54</v>
      </c>
      <c r="J158" s="46">
        <v>25</v>
      </c>
      <c r="K158" s="46">
        <v>188</v>
      </c>
      <c r="L158" s="42">
        <v>292952</v>
      </c>
      <c r="M158" s="42">
        <v>149778</v>
      </c>
      <c r="N158" s="42">
        <v>143174</v>
      </c>
      <c r="O158" s="54">
        <v>10.682476732230366</v>
      </c>
      <c r="P158" s="54">
        <v>11.350131527994765</v>
      </c>
      <c r="Q158" s="54">
        <v>24.703227443282728</v>
      </c>
      <c r="R158" s="54">
        <v>26.038537034811522</v>
      </c>
      <c r="S158" s="54">
        <v>36.05335897127749</v>
      </c>
      <c r="T158" s="54">
        <v>16.69136989410995</v>
      </c>
      <c r="U158" s="54">
        <v>125.51910160370683</v>
      </c>
      <c r="X158" s="42" t="s">
        <v>469</v>
      </c>
    </row>
    <row r="159" spans="1:24">
      <c r="A159" s="49" t="s">
        <v>745</v>
      </c>
      <c r="B159" s="46" t="s">
        <v>230</v>
      </c>
      <c r="C159" s="46" t="s">
        <v>251</v>
      </c>
      <c r="D159" s="49" t="s">
        <v>473</v>
      </c>
      <c r="E159" s="46">
        <v>0</v>
      </c>
      <c r="F159" s="46">
        <v>1</v>
      </c>
      <c r="G159" s="46">
        <v>8</v>
      </c>
      <c r="H159" s="46">
        <v>14</v>
      </c>
      <c r="I159" s="46">
        <v>7</v>
      </c>
      <c r="J159" s="46">
        <v>7</v>
      </c>
      <c r="K159" s="46">
        <v>37</v>
      </c>
      <c r="L159" s="42">
        <v>292952</v>
      </c>
      <c r="M159" s="42">
        <v>149778</v>
      </c>
      <c r="N159" s="42">
        <v>143174</v>
      </c>
      <c r="O159" s="54" t="s">
        <v>499</v>
      </c>
      <c r="P159" s="54">
        <v>0.34135284961358858</v>
      </c>
      <c r="Q159" s="54">
        <v>2.7308227969087087</v>
      </c>
      <c r="R159" s="54">
        <v>4.7789398945902404</v>
      </c>
      <c r="S159" s="54">
        <v>2.3894699472951202</v>
      </c>
      <c r="T159" s="54">
        <v>2.3894699472951202</v>
      </c>
      <c r="U159" s="54">
        <v>12.630055435702776</v>
      </c>
      <c r="X159" s="42" t="s">
        <v>469</v>
      </c>
    </row>
    <row r="160" spans="1:24">
      <c r="A160" s="49" t="s">
        <v>746</v>
      </c>
      <c r="B160" s="46" t="s">
        <v>230</v>
      </c>
      <c r="C160" s="46" t="s">
        <v>251</v>
      </c>
      <c r="D160" s="49" t="s">
        <v>201</v>
      </c>
      <c r="E160" s="46">
        <v>15</v>
      </c>
      <c r="F160" s="46">
        <v>11</v>
      </c>
      <c r="G160" s="46">
        <v>27</v>
      </c>
      <c r="H160" s="46">
        <v>34</v>
      </c>
      <c r="I160" s="46">
        <v>15</v>
      </c>
      <c r="J160" s="46">
        <v>8</v>
      </c>
      <c r="K160" s="46">
        <v>110</v>
      </c>
      <c r="L160" s="42">
        <v>292952</v>
      </c>
      <c r="M160" s="42">
        <v>149778</v>
      </c>
      <c r="N160" s="42">
        <v>143174</v>
      </c>
      <c r="O160" s="54">
        <v>5.1202927442038284</v>
      </c>
      <c r="P160" s="54">
        <v>3.7548813457494745</v>
      </c>
      <c r="Q160" s="54">
        <v>9.2165269395668901</v>
      </c>
      <c r="R160" s="54">
        <v>11.605996886862012</v>
      </c>
      <c r="S160" s="54">
        <v>5.1202927442038284</v>
      </c>
      <c r="T160" s="54">
        <v>2.7308227969087087</v>
      </c>
      <c r="U160" s="54">
        <v>37.548813457494745</v>
      </c>
      <c r="X160" s="42" t="s">
        <v>469</v>
      </c>
    </row>
    <row r="161" spans="1:40">
      <c r="A161" s="49" t="s">
        <v>747</v>
      </c>
      <c r="B161" s="46" t="s">
        <v>230</v>
      </c>
      <c r="C161" s="46" t="s">
        <v>251</v>
      </c>
      <c r="D161" s="49" t="s">
        <v>151</v>
      </c>
      <c r="E161" s="46">
        <v>7</v>
      </c>
      <c r="F161" s="46">
        <v>0</v>
      </c>
      <c r="G161" s="46">
        <v>1</v>
      </c>
      <c r="H161" s="46">
        <v>4</v>
      </c>
      <c r="I161" s="46">
        <v>2</v>
      </c>
      <c r="J161" s="46">
        <v>4</v>
      </c>
      <c r="K161" s="46">
        <v>18</v>
      </c>
      <c r="L161" s="42">
        <v>292952</v>
      </c>
      <c r="M161" s="42">
        <v>149778</v>
      </c>
      <c r="N161" s="42">
        <v>143174</v>
      </c>
      <c r="O161" s="54">
        <v>2.3894699472951202</v>
      </c>
      <c r="P161" s="54" t="s">
        <v>499</v>
      </c>
      <c r="Q161" s="54">
        <v>0.34135284961358858</v>
      </c>
      <c r="R161" s="54">
        <v>1.3654113984543543</v>
      </c>
      <c r="S161" s="54">
        <v>0.68270569922717717</v>
      </c>
      <c r="T161" s="54">
        <v>1.3654113984543543</v>
      </c>
      <c r="U161" s="54">
        <v>6.1443512930445952</v>
      </c>
      <c r="X161" s="42" t="s">
        <v>469</v>
      </c>
    </row>
    <row r="162" spans="1:40">
      <c r="A162" s="49" t="s">
        <v>748</v>
      </c>
      <c r="B162" s="46" t="s">
        <v>230</v>
      </c>
      <c r="C162" s="46" t="s">
        <v>251</v>
      </c>
      <c r="D162" s="49" t="s">
        <v>95</v>
      </c>
      <c r="E162" s="46">
        <v>5</v>
      </c>
      <c r="F162" s="46">
        <v>3</v>
      </c>
      <c r="G162" s="46">
        <v>10</v>
      </c>
      <c r="H162" s="46">
        <v>7</v>
      </c>
      <c r="I162" s="46">
        <v>3</v>
      </c>
      <c r="J162" s="46">
        <v>3</v>
      </c>
      <c r="K162" s="46">
        <v>31</v>
      </c>
      <c r="L162" s="42">
        <v>292952</v>
      </c>
      <c r="M162" s="42">
        <v>149778</v>
      </c>
      <c r="N162" s="42">
        <v>143174</v>
      </c>
      <c r="O162" s="54">
        <v>1.7067642480679428</v>
      </c>
      <c r="P162" s="54">
        <v>1.0240585488407659</v>
      </c>
      <c r="Q162" s="54">
        <v>3.4135284961358856</v>
      </c>
      <c r="R162" s="54">
        <v>2.3894699472951202</v>
      </c>
      <c r="S162" s="54">
        <v>1.0240585488407659</v>
      </c>
      <c r="T162" s="54">
        <v>1.0240585488407659</v>
      </c>
      <c r="U162" s="54">
        <v>10.581938338021246</v>
      </c>
      <c r="X162" s="42" t="s">
        <v>469</v>
      </c>
    </row>
    <row r="163" spans="1:40">
      <c r="A163" s="49" t="s">
        <v>749</v>
      </c>
      <c r="B163" s="46" t="s">
        <v>230</v>
      </c>
      <c r="C163" s="46" t="s">
        <v>251</v>
      </c>
      <c r="D163" s="49" t="s">
        <v>154</v>
      </c>
      <c r="E163" s="46">
        <v>1</v>
      </c>
      <c r="F163" s="46">
        <v>0</v>
      </c>
      <c r="G163" s="46">
        <v>2</v>
      </c>
      <c r="H163" s="46">
        <v>3</v>
      </c>
      <c r="I163" s="46">
        <v>0</v>
      </c>
      <c r="J163" s="46">
        <v>0</v>
      </c>
      <c r="K163" s="46">
        <v>6</v>
      </c>
      <c r="L163" s="42">
        <v>292952</v>
      </c>
      <c r="M163" s="42">
        <v>149778</v>
      </c>
      <c r="N163" s="42">
        <v>143174</v>
      </c>
      <c r="O163" s="54">
        <v>0.34135284961358858</v>
      </c>
      <c r="P163" s="54" t="s">
        <v>499</v>
      </c>
      <c r="Q163" s="54">
        <v>0.68270569922717717</v>
      </c>
      <c r="R163" s="54">
        <v>1.0240585488407659</v>
      </c>
      <c r="S163" s="54" t="s">
        <v>499</v>
      </c>
      <c r="T163" s="54" t="s">
        <v>499</v>
      </c>
      <c r="U163" s="54">
        <v>2.0481170976815317</v>
      </c>
      <c r="X163" s="42" t="s">
        <v>469</v>
      </c>
    </row>
    <row r="164" spans="1:40">
      <c r="A164" s="49" t="s">
        <v>750</v>
      </c>
      <c r="B164" s="46" t="s">
        <v>230</v>
      </c>
      <c r="C164" s="46" t="s">
        <v>251</v>
      </c>
      <c r="D164" s="49" t="s">
        <v>155</v>
      </c>
      <c r="E164" s="46">
        <v>70</v>
      </c>
      <c r="F164" s="46">
        <v>28</v>
      </c>
      <c r="G164" s="46">
        <v>35</v>
      </c>
      <c r="H164" s="46">
        <v>21</v>
      </c>
      <c r="I164" s="46">
        <v>13</v>
      </c>
      <c r="J164" s="46">
        <v>3</v>
      </c>
      <c r="K164" s="46">
        <v>170</v>
      </c>
      <c r="L164" s="42">
        <v>292952</v>
      </c>
      <c r="M164" s="42">
        <v>149778</v>
      </c>
      <c r="N164" s="42">
        <v>143174</v>
      </c>
      <c r="O164" s="54">
        <v>23.894699472951199</v>
      </c>
      <c r="P164" s="54">
        <v>9.5578797891804808</v>
      </c>
      <c r="Q164" s="54">
        <v>11.9473497364756</v>
      </c>
      <c r="R164" s="54">
        <v>7.168409841885361</v>
      </c>
      <c r="S164" s="54">
        <v>4.4375870449766515</v>
      </c>
      <c r="T164" s="54">
        <v>1.0240585488407659</v>
      </c>
      <c r="U164" s="54">
        <v>58.029984434310059</v>
      </c>
      <c r="X164" s="42" t="s">
        <v>469</v>
      </c>
    </row>
    <row r="165" spans="1:40">
      <c r="A165" s="49" t="s">
        <v>751</v>
      </c>
      <c r="B165" s="46" t="s">
        <v>230</v>
      </c>
      <c r="C165" s="46" t="s">
        <v>251</v>
      </c>
      <c r="D165" s="49" t="s">
        <v>99</v>
      </c>
      <c r="E165" s="46">
        <v>22</v>
      </c>
      <c r="F165" s="46">
        <v>12</v>
      </c>
      <c r="G165" s="46">
        <v>55</v>
      </c>
      <c r="H165" s="46">
        <v>67</v>
      </c>
      <c r="I165" s="46">
        <v>44</v>
      </c>
      <c r="J165" s="46">
        <v>16</v>
      </c>
      <c r="K165" s="46">
        <v>216</v>
      </c>
      <c r="L165" s="42">
        <v>292952</v>
      </c>
      <c r="M165" s="42">
        <v>149778</v>
      </c>
      <c r="N165" s="42">
        <v>143174</v>
      </c>
      <c r="O165" s="54">
        <v>7.509762691498949</v>
      </c>
      <c r="P165" s="54">
        <v>4.0962341953630634</v>
      </c>
      <c r="Q165" s="54">
        <v>18.774406728747373</v>
      </c>
      <c r="R165" s="54">
        <v>22.870640924110436</v>
      </c>
      <c r="S165" s="54">
        <v>15.019525382997898</v>
      </c>
      <c r="T165" s="54">
        <v>5.4616455938174173</v>
      </c>
      <c r="U165" s="54">
        <v>73.732215516535121</v>
      </c>
      <c r="X165" s="42" t="s">
        <v>469</v>
      </c>
    </row>
    <row r="166" spans="1:40">
      <c r="A166" s="49" t="s">
        <v>752</v>
      </c>
      <c r="B166" s="46" t="s">
        <v>230</v>
      </c>
      <c r="C166" s="46" t="s">
        <v>251</v>
      </c>
      <c r="D166" s="49" t="s">
        <v>481</v>
      </c>
      <c r="E166" s="46">
        <v>7</v>
      </c>
      <c r="F166" s="46">
        <v>13</v>
      </c>
      <c r="G166" s="46">
        <v>7</v>
      </c>
      <c r="H166" s="46">
        <v>6</v>
      </c>
      <c r="I166" s="46">
        <v>3</v>
      </c>
      <c r="J166" s="46">
        <v>1</v>
      </c>
      <c r="K166" s="46">
        <v>37</v>
      </c>
      <c r="L166" s="42">
        <v>292952</v>
      </c>
      <c r="M166" s="42">
        <v>149778</v>
      </c>
      <c r="N166" s="42">
        <v>143174</v>
      </c>
      <c r="O166" s="54">
        <v>2.3894699472951202</v>
      </c>
      <c r="P166" s="54">
        <v>4.4375870449766515</v>
      </c>
      <c r="Q166" s="54">
        <v>2.3894699472951202</v>
      </c>
      <c r="R166" s="54">
        <v>2.0481170976815317</v>
      </c>
      <c r="S166" s="54">
        <v>1.0240585488407659</v>
      </c>
      <c r="T166" s="54">
        <v>0.34135284961358858</v>
      </c>
      <c r="U166" s="54">
        <v>12.630055435702776</v>
      </c>
      <c r="X166" s="42" t="s">
        <v>469</v>
      </c>
    </row>
    <row r="167" spans="1:40">
      <c r="A167" s="49" t="s">
        <v>753</v>
      </c>
      <c r="B167" s="49" t="s">
        <v>230</v>
      </c>
      <c r="C167" s="49" t="s">
        <v>251</v>
      </c>
      <c r="D167" s="49" t="s">
        <v>483</v>
      </c>
      <c r="E167" s="50">
        <v>20</v>
      </c>
      <c r="F167" s="50">
        <v>16</v>
      </c>
      <c r="G167" s="50">
        <v>41</v>
      </c>
      <c r="H167" s="50">
        <v>46</v>
      </c>
      <c r="I167" s="50">
        <v>18</v>
      </c>
      <c r="J167" s="50">
        <v>10</v>
      </c>
      <c r="K167" s="50">
        <v>151</v>
      </c>
      <c r="L167" s="42">
        <v>292952</v>
      </c>
      <c r="M167" s="42">
        <v>149778</v>
      </c>
      <c r="N167" s="42">
        <v>143174</v>
      </c>
      <c r="O167" s="54">
        <v>6.8270569922717712</v>
      </c>
      <c r="P167" s="54">
        <v>5.4616455938174173</v>
      </c>
      <c r="Q167" s="54">
        <v>13.995466834157131</v>
      </c>
      <c r="R167" s="54">
        <v>15.702231082225074</v>
      </c>
      <c r="S167" s="54">
        <v>6.1443512930445952</v>
      </c>
      <c r="T167" s="54">
        <v>3.4135284961358856</v>
      </c>
      <c r="U167" s="54">
        <v>51.544280291651873</v>
      </c>
      <c r="X167" s="42" t="s">
        <v>469</v>
      </c>
      <c r="AF167" s="47"/>
      <c r="AG167" s="47"/>
      <c r="AH167" s="51"/>
      <c r="AI167" s="51"/>
      <c r="AJ167" s="51"/>
      <c r="AK167" s="51"/>
      <c r="AL167" s="51"/>
      <c r="AM167" s="51"/>
      <c r="AN167" s="51"/>
    </row>
    <row r="168" spans="1:40">
      <c r="A168" s="49" t="s">
        <v>754</v>
      </c>
      <c r="B168" s="49" t="s">
        <v>230</v>
      </c>
      <c r="C168" s="49" t="s">
        <v>251</v>
      </c>
      <c r="D168" s="49" t="s">
        <v>128</v>
      </c>
      <c r="E168" s="50">
        <v>7</v>
      </c>
      <c r="F168" s="50">
        <v>4</v>
      </c>
      <c r="G168" s="50">
        <v>2</v>
      </c>
      <c r="H168" s="50">
        <v>4</v>
      </c>
      <c r="I168" s="50">
        <v>4</v>
      </c>
      <c r="J168" s="50">
        <v>0</v>
      </c>
      <c r="K168" s="50">
        <v>21</v>
      </c>
      <c r="L168" s="42">
        <v>292952</v>
      </c>
      <c r="M168" s="42">
        <v>149778</v>
      </c>
      <c r="N168" s="42">
        <v>143174</v>
      </c>
      <c r="O168" s="54">
        <v>2.3894699472951202</v>
      </c>
      <c r="P168" s="54">
        <v>1.3654113984543543</v>
      </c>
      <c r="Q168" s="54">
        <v>0.68270569922717717</v>
      </c>
      <c r="R168" s="54">
        <v>1.3654113984543543</v>
      </c>
      <c r="S168" s="54">
        <v>1.3654113984543543</v>
      </c>
      <c r="T168" s="54" t="s">
        <v>499</v>
      </c>
      <c r="U168" s="54">
        <v>7.168409841885361</v>
      </c>
      <c r="X168" s="42" t="s">
        <v>469</v>
      </c>
      <c r="AF168" s="47"/>
      <c r="AG168" s="47"/>
      <c r="AH168" s="51"/>
      <c r="AI168" s="51"/>
      <c r="AJ168" s="51"/>
      <c r="AK168" s="51"/>
      <c r="AL168" s="51"/>
      <c r="AM168" s="51"/>
      <c r="AN168" s="51"/>
    </row>
    <row r="169" spans="1:40">
      <c r="A169" s="49" t="s">
        <v>755</v>
      </c>
      <c r="B169" s="49" t="s">
        <v>230</v>
      </c>
      <c r="C169" s="49" t="s">
        <v>251</v>
      </c>
      <c r="D169" s="49" t="s">
        <v>132</v>
      </c>
      <c r="E169" s="50">
        <v>27</v>
      </c>
      <c r="F169" s="50">
        <v>20</v>
      </c>
      <c r="G169" s="50">
        <v>32</v>
      </c>
      <c r="H169" s="50">
        <v>68</v>
      </c>
      <c r="I169" s="50">
        <v>39</v>
      </c>
      <c r="J169" s="50">
        <v>16</v>
      </c>
      <c r="K169" s="50">
        <v>202</v>
      </c>
      <c r="L169" s="42">
        <v>292952</v>
      </c>
      <c r="M169" s="42">
        <v>149778</v>
      </c>
      <c r="N169" s="42">
        <v>143174</v>
      </c>
      <c r="O169" s="54">
        <v>18.026679485638745</v>
      </c>
      <c r="P169" s="54">
        <v>13.353095915287961</v>
      </c>
      <c r="Q169" s="54">
        <v>21.364953464460733</v>
      </c>
      <c r="R169" s="54">
        <v>45.400526111979062</v>
      </c>
      <c r="S169" s="54">
        <v>26.038537034811522</v>
      </c>
      <c r="T169" s="54">
        <v>10.682476732230366</v>
      </c>
      <c r="U169" s="54">
        <v>134.86626874440839</v>
      </c>
      <c r="X169" s="42" t="s">
        <v>469</v>
      </c>
      <c r="AF169" s="47"/>
      <c r="AG169" s="47"/>
      <c r="AH169" s="51"/>
      <c r="AI169" s="51"/>
      <c r="AJ169" s="51"/>
      <c r="AK169" s="51"/>
      <c r="AL169" s="51"/>
      <c r="AM169" s="51"/>
      <c r="AN169" s="51"/>
    </row>
    <row r="170" spans="1:40">
      <c r="A170" s="49" t="s">
        <v>756</v>
      </c>
      <c r="B170" s="49" t="s">
        <v>230</v>
      </c>
      <c r="C170" s="49" t="s">
        <v>251</v>
      </c>
      <c r="D170" s="49" t="s">
        <v>161</v>
      </c>
      <c r="E170" s="50">
        <v>15</v>
      </c>
      <c r="F170" s="50">
        <v>4</v>
      </c>
      <c r="G170" s="50">
        <v>3</v>
      </c>
      <c r="H170" s="50">
        <v>3</v>
      </c>
      <c r="I170" s="50">
        <v>0</v>
      </c>
      <c r="J170" s="50">
        <v>0</v>
      </c>
      <c r="K170" s="50">
        <v>25</v>
      </c>
      <c r="L170" s="42">
        <v>292952</v>
      </c>
      <c r="M170" s="42">
        <v>149778</v>
      </c>
      <c r="N170" s="42">
        <v>143174</v>
      </c>
      <c r="O170" s="54">
        <v>5.1202927442038284</v>
      </c>
      <c r="P170" s="54">
        <v>1.3654113984543543</v>
      </c>
      <c r="Q170" s="54">
        <v>1.0240585488407659</v>
      </c>
      <c r="R170" s="54">
        <v>1.0240585488407659</v>
      </c>
      <c r="S170" s="54" t="s">
        <v>499</v>
      </c>
      <c r="T170" s="54" t="s">
        <v>499</v>
      </c>
      <c r="U170" s="54">
        <v>8.533821240339714</v>
      </c>
      <c r="X170" s="42" t="s">
        <v>469</v>
      </c>
      <c r="AF170" s="47"/>
      <c r="AG170" s="47"/>
      <c r="AH170" s="51"/>
      <c r="AI170" s="51"/>
      <c r="AJ170" s="51"/>
      <c r="AK170" s="51"/>
      <c r="AL170" s="51"/>
      <c r="AM170" s="51"/>
      <c r="AN170" s="51"/>
    </row>
    <row r="171" spans="1:40">
      <c r="A171" s="49" t="s">
        <v>757</v>
      </c>
      <c r="B171" s="49" t="s">
        <v>230</v>
      </c>
      <c r="C171" s="49" t="s">
        <v>251</v>
      </c>
      <c r="D171" s="49" t="s">
        <v>142</v>
      </c>
      <c r="E171" s="50">
        <v>9</v>
      </c>
      <c r="F171" s="50">
        <v>2</v>
      </c>
      <c r="G171" s="50">
        <v>8</v>
      </c>
      <c r="H171" s="50">
        <v>8</v>
      </c>
      <c r="I171" s="50">
        <v>3</v>
      </c>
      <c r="J171" s="50">
        <v>4</v>
      </c>
      <c r="K171" s="50">
        <v>34</v>
      </c>
      <c r="L171" s="42">
        <v>292952</v>
      </c>
      <c r="M171" s="42">
        <v>149778</v>
      </c>
      <c r="N171" s="42">
        <v>143174</v>
      </c>
      <c r="O171" s="54">
        <v>3.0721756465222976</v>
      </c>
      <c r="P171" s="54">
        <v>0.68270569922717717</v>
      </c>
      <c r="Q171" s="54">
        <v>2.7308227969087087</v>
      </c>
      <c r="R171" s="54">
        <v>2.7308227969087087</v>
      </c>
      <c r="S171" s="54">
        <v>1.0240585488407659</v>
      </c>
      <c r="T171" s="54">
        <v>1.3654113984543543</v>
      </c>
      <c r="U171" s="54">
        <v>11.605996886862012</v>
      </c>
      <c r="X171" s="42" t="s">
        <v>469</v>
      </c>
    </row>
    <row r="172" spans="1:40">
      <c r="A172" s="49" t="s">
        <v>758</v>
      </c>
      <c r="B172" s="49" t="s">
        <v>230</v>
      </c>
      <c r="C172" s="49" t="s">
        <v>251</v>
      </c>
      <c r="D172" s="49" t="s">
        <v>146</v>
      </c>
      <c r="E172" s="50">
        <v>53</v>
      </c>
      <c r="F172" s="50">
        <v>30</v>
      </c>
      <c r="G172" s="50">
        <v>110</v>
      </c>
      <c r="H172" s="50">
        <v>117</v>
      </c>
      <c r="I172" s="50">
        <v>68</v>
      </c>
      <c r="J172" s="50">
        <v>38</v>
      </c>
      <c r="K172" s="50">
        <v>416</v>
      </c>
      <c r="L172" s="42">
        <v>292952</v>
      </c>
      <c r="M172" s="42">
        <v>149778</v>
      </c>
      <c r="N172" s="42">
        <v>143174</v>
      </c>
      <c r="O172" s="54">
        <v>35.385704175513091</v>
      </c>
      <c r="P172" s="54">
        <v>20.029643872931942</v>
      </c>
      <c r="Q172" s="54">
        <v>73.442027534083778</v>
      </c>
      <c r="R172" s="54">
        <v>78.115611104434564</v>
      </c>
      <c r="S172" s="54">
        <v>45.400526111979062</v>
      </c>
      <c r="T172" s="54">
        <v>25.37088223904712</v>
      </c>
      <c r="U172" s="54">
        <v>277.74439503798953</v>
      </c>
      <c r="X172" s="42" t="s">
        <v>469</v>
      </c>
      <c r="Y172" s="52"/>
      <c r="Z172" s="52"/>
      <c r="AA172" s="52"/>
      <c r="AB172" s="52"/>
      <c r="AC172" s="52"/>
      <c r="AD172" s="52"/>
    </row>
    <row r="173" spans="1:40">
      <c r="A173" s="49" t="s">
        <v>759</v>
      </c>
      <c r="B173" s="49" t="s">
        <v>222</v>
      </c>
      <c r="C173" s="49" t="s">
        <v>251</v>
      </c>
      <c r="D173" s="49" t="s">
        <v>60</v>
      </c>
      <c r="E173" s="50">
        <v>15</v>
      </c>
      <c r="F173" s="50">
        <v>12</v>
      </c>
      <c r="G173" s="50">
        <v>34</v>
      </c>
      <c r="H173" s="50">
        <v>41</v>
      </c>
      <c r="I173" s="50">
        <v>31</v>
      </c>
      <c r="J173" s="50">
        <v>20</v>
      </c>
      <c r="K173" s="50">
        <v>153</v>
      </c>
      <c r="L173" s="42">
        <v>292952</v>
      </c>
      <c r="M173" s="42">
        <v>149778</v>
      </c>
      <c r="N173" s="42">
        <v>143174</v>
      </c>
      <c r="O173" s="54">
        <v>5.1202927442038284</v>
      </c>
      <c r="P173" s="54">
        <v>4.0962341953630634</v>
      </c>
      <c r="Q173" s="54">
        <v>11.605996886862012</v>
      </c>
      <c r="R173" s="54">
        <v>13.995466834157131</v>
      </c>
      <c r="S173" s="54">
        <v>10.581938338021246</v>
      </c>
      <c r="T173" s="54">
        <v>6.8270569922717712</v>
      </c>
      <c r="U173" s="54">
        <v>52.226985990879058</v>
      </c>
      <c r="X173" s="42" t="s">
        <v>469</v>
      </c>
      <c r="Y173" s="52"/>
      <c r="Z173" s="52"/>
      <c r="AA173" s="52"/>
      <c r="AB173" s="52"/>
      <c r="AC173" s="52"/>
      <c r="AD173" s="52"/>
    </row>
    <row r="174" spans="1:40">
      <c r="A174" s="49" t="s">
        <v>760</v>
      </c>
      <c r="B174" s="49" t="s">
        <v>222</v>
      </c>
      <c r="C174" s="49" t="s">
        <v>251</v>
      </c>
      <c r="D174" s="49" t="s">
        <v>64</v>
      </c>
      <c r="E174" s="46">
        <v>120</v>
      </c>
      <c r="F174" s="46">
        <v>90</v>
      </c>
      <c r="G174" s="46">
        <v>158</v>
      </c>
      <c r="H174" s="46">
        <v>149</v>
      </c>
      <c r="I174" s="46">
        <v>84</v>
      </c>
      <c r="J174" s="46">
        <v>34</v>
      </c>
      <c r="K174" s="46">
        <v>635</v>
      </c>
      <c r="L174" s="42">
        <v>292952</v>
      </c>
      <c r="M174" s="42">
        <v>149778</v>
      </c>
      <c r="N174" s="42">
        <v>143174</v>
      </c>
      <c r="O174" s="54">
        <v>40.962341953630627</v>
      </c>
      <c r="P174" s="54">
        <v>30.721756465222974</v>
      </c>
      <c r="Q174" s="54">
        <v>53.933750238946992</v>
      </c>
      <c r="R174" s="54">
        <v>50.861574592424695</v>
      </c>
      <c r="S174" s="54">
        <v>28.673639367541444</v>
      </c>
      <c r="T174" s="54">
        <v>11.605996886862012</v>
      </c>
      <c r="U174" s="54">
        <v>216.75905950462874</v>
      </c>
      <c r="X174" s="42" t="s">
        <v>469</v>
      </c>
      <c r="Y174" s="52"/>
      <c r="Z174" s="52"/>
      <c r="AA174" s="52"/>
      <c r="AB174" s="52"/>
      <c r="AC174" s="52"/>
      <c r="AD174" s="52"/>
    </row>
    <row r="175" spans="1:40">
      <c r="A175" s="49" t="s">
        <v>761</v>
      </c>
      <c r="B175" s="49" t="s">
        <v>222</v>
      </c>
      <c r="C175" s="49" t="s">
        <v>251</v>
      </c>
      <c r="D175" s="49" t="s">
        <v>492</v>
      </c>
      <c r="E175" s="46">
        <v>26</v>
      </c>
      <c r="F175" s="46">
        <v>28</v>
      </c>
      <c r="G175" s="46">
        <v>55</v>
      </c>
      <c r="H175" s="46">
        <v>36</v>
      </c>
      <c r="I175" s="46">
        <v>47</v>
      </c>
      <c r="J175" s="46">
        <v>16</v>
      </c>
      <c r="K175" s="46">
        <v>208</v>
      </c>
      <c r="L175" s="42">
        <v>292952</v>
      </c>
      <c r="M175" s="42">
        <v>149778</v>
      </c>
      <c r="N175" s="42">
        <v>143174</v>
      </c>
      <c r="O175" s="54">
        <v>8.8751740899533029</v>
      </c>
      <c r="P175" s="54">
        <v>9.5578797891804808</v>
      </c>
      <c r="Q175" s="54">
        <v>18.774406728747373</v>
      </c>
      <c r="R175" s="54">
        <v>12.28870258608919</v>
      </c>
      <c r="S175" s="54">
        <v>16.043583931838665</v>
      </c>
      <c r="T175" s="54">
        <v>5.4616455938174173</v>
      </c>
      <c r="U175" s="54">
        <v>71.001392719626423</v>
      </c>
      <c r="X175" s="42" t="s">
        <v>469</v>
      </c>
      <c r="Y175" s="52"/>
      <c r="Z175" s="52"/>
      <c r="AA175" s="52"/>
      <c r="AB175" s="52"/>
      <c r="AC175" s="52"/>
      <c r="AD175" s="52"/>
    </row>
    <row r="176" spans="1:40">
      <c r="A176" s="49" t="s">
        <v>762</v>
      </c>
      <c r="B176" s="49" t="s">
        <v>222</v>
      </c>
      <c r="C176" s="49" t="s">
        <v>251</v>
      </c>
      <c r="D176" s="49" t="s">
        <v>200</v>
      </c>
      <c r="E176" s="46">
        <v>26</v>
      </c>
      <c r="F176" s="46">
        <v>18</v>
      </c>
      <c r="G176" s="46">
        <v>66</v>
      </c>
      <c r="H176" s="46">
        <v>122</v>
      </c>
      <c r="I176" s="46">
        <v>62</v>
      </c>
      <c r="J176" s="46">
        <v>28</v>
      </c>
      <c r="K176" s="46">
        <v>322</v>
      </c>
      <c r="L176" s="42">
        <v>292952</v>
      </c>
      <c r="M176" s="42">
        <v>149778</v>
      </c>
      <c r="N176" s="42">
        <v>143174</v>
      </c>
      <c r="O176" s="54">
        <v>8.8751740899533029</v>
      </c>
      <c r="P176" s="54">
        <v>6.1443512930445952</v>
      </c>
      <c r="Q176" s="54">
        <v>22.529288074496844</v>
      </c>
      <c r="R176" s="54">
        <v>41.645047652857805</v>
      </c>
      <c r="S176" s="54">
        <v>21.163876676042491</v>
      </c>
      <c r="T176" s="54">
        <v>9.5578797891804808</v>
      </c>
      <c r="U176" s="54">
        <v>109.91561757557552</v>
      </c>
      <c r="X176" s="42" t="s">
        <v>469</v>
      </c>
      <c r="Y176" s="52"/>
      <c r="Z176" s="52"/>
      <c r="AA176" s="52"/>
      <c r="AB176" s="52"/>
      <c r="AC176" s="52"/>
      <c r="AD176" s="52"/>
    </row>
    <row r="177" spans="1:30">
      <c r="A177" s="49" t="s">
        <v>763</v>
      </c>
      <c r="B177" s="46" t="s">
        <v>222</v>
      </c>
      <c r="C177" s="46" t="s">
        <v>251</v>
      </c>
      <c r="D177" s="49" t="s">
        <v>473</v>
      </c>
      <c r="E177" s="46">
        <v>3</v>
      </c>
      <c r="F177" s="46">
        <v>3</v>
      </c>
      <c r="G177" s="46">
        <v>12</v>
      </c>
      <c r="H177" s="46">
        <v>15</v>
      </c>
      <c r="I177" s="46">
        <v>6</v>
      </c>
      <c r="J177" s="46">
        <v>4</v>
      </c>
      <c r="K177" s="46">
        <v>43</v>
      </c>
      <c r="L177" s="42">
        <v>292952</v>
      </c>
      <c r="M177" s="42">
        <v>149778</v>
      </c>
      <c r="N177" s="42">
        <v>143174</v>
      </c>
      <c r="O177" s="54">
        <v>1.0240585488407659</v>
      </c>
      <c r="P177" s="54">
        <v>1.0240585488407659</v>
      </c>
      <c r="Q177" s="54">
        <v>4.0962341953630634</v>
      </c>
      <c r="R177" s="54">
        <v>5.1202927442038284</v>
      </c>
      <c r="S177" s="54">
        <v>2.0481170976815317</v>
      </c>
      <c r="T177" s="54">
        <v>1.3654113984543543</v>
      </c>
      <c r="U177" s="54">
        <v>14.678172533384307</v>
      </c>
      <c r="X177" s="42" t="s">
        <v>469</v>
      </c>
      <c r="Y177" s="52"/>
      <c r="Z177" s="52"/>
      <c r="AA177" s="52"/>
      <c r="AB177" s="52"/>
      <c r="AC177" s="52"/>
      <c r="AD177" s="52"/>
    </row>
    <row r="178" spans="1:30">
      <c r="A178" s="49" t="s">
        <v>764</v>
      </c>
      <c r="B178" s="46" t="s">
        <v>222</v>
      </c>
      <c r="C178" s="46" t="s">
        <v>251</v>
      </c>
      <c r="D178" s="49" t="s">
        <v>201</v>
      </c>
      <c r="E178" s="46">
        <v>28</v>
      </c>
      <c r="F178" s="46">
        <v>21</v>
      </c>
      <c r="G178" s="46">
        <v>44</v>
      </c>
      <c r="H178" s="46">
        <v>37</v>
      </c>
      <c r="I178" s="46">
        <v>20</v>
      </c>
      <c r="J178" s="46">
        <v>13</v>
      </c>
      <c r="K178" s="46">
        <v>163</v>
      </c>
      <c r="L178" s="42">
        <v>292952</v>
      </c>
      <c r="M178" s="42">
        <v>149778</v>
      </c>
      <c r="N178" s="42">
        <v>143174</v>
      </c>
      <c r="O178" s="54">
        <v>9.5578797891804808</v>
      </c>
      <c r="P178" s="54">
        <v>7.168409841885361</v>
      </c>
      <c r="Q178" s="54">
        <v>15.019525382997898</v>
      </c>
      <c r="R178" s="54">
        <v>12.630055435702776</v>
      </c>
      <c r="S178" s="54">
        <v>6.8270569922717712</v>
      </c>
      <c r="T178" s="54">
        <v>4.4375870449766515</v>
      </c>
      <c r="U178" s="54">
        <v>55.640514487014933</v>
      </c>
      <c r="X178" s="42" t="s">
        <v>469</v>
      </c>
      <c r="Y178" s="52"/>
      <c r="Z178" s="52"/>
      <c r="AA178" s="52"/>
      <c r="AB178" s="52"/>
      <c r="AC178" s="52"/>
      <c r="AD178" s="52"/>
    </row>
    <row r="179" spans="1:30">
      <c r="A179" s="49" t="s">
        <v>765</v>
      </c>
      <c r="B179" s="46" t="s">
        <v>222</v>
      </c>
      <c r="C179" s="46" t="s">
        <v>251</v>
      </c>
      <c r="D179" s="49" t="s">
        <v>151</v>
      </c>
      <c r="E179" s="46">
        <v>6</v>
      </c>
      <c r="F179" s="46">
        <v>1</v>
      </c>
      <c r="G179" s="46">
        <v>2</v>
      </c>
      <c r="H179" s="46">
        <v>4</v>
      </c>
      <c r="I179" s="46">
        <v>2</v>
      </c>
      <c r="J179" s="46">
        <v>4</v>
      </c>
      <c r="K179" s="46">
        <v>19</v>
      </c>
      <c r="L179" s="42">
        <v>292952</v>
      </c>
      <c r="M179" s="42">
        <v>149778</v>
      </c>
      <c r="N179" s="42">
        <v>143174</v>
      </c>
      <c r="O179" s="54">
        <v>2.0481170976815317</v>
      </c>
      <c r="P179" s="54">
        <v>0.34135284961358858</v>
      </c>
      <c r="Q179" s="54">
        <v>0.68270569922717717</v>
      </c>
      <c r="R179" s="54">
        <v>1.3654113984543543</v>
      </c>
      <c r="S179" s="54">
        <v>0.68270569922717717</v>
      </c>
      <c r="T179" s="54">
        <v>1.3654113984543543</v>
      </c>
      <c r="U179" s="54">
        <v>6.4857041426581832</v>
      </c>
      <c r="X179" s="42" t="s">
        <v>469</v>
      </c>
      <c r="Y179" s="52"/>
      <c r="Z179" s="52"/>
      <c r="AA179" s="52"/>
      <c r="AB179" s="52"/>
      <c r="AC179" s="52"/>
      <c r="AD179" s="52"/>
    </row>
    <row r="180" spans="1:30">
      <c r="A180" s="49" t="s">
        <v>766</v>
      </c>
      <c r="B180" s="46" t="s">
        <v>222</v>
      </c>
      <c r="C180" s="46" t="s">
        <v>251</v>
      </c>
      <c r="D180" s="49" t="s">
        <v>95</v>
      </c>
      <c r="E180" s="46">
        <v>5</v>
      </c>
      <c r="F180" s="46">
        <v>9</v>
      </c>
      <c r="G180" s="46">
        <v>17</v>
      </c>
      <c r="H180" s="46">
        <v>15</v>
      </c>
      <c r="I180" s="46">
        <v>6</v>
      </c>
      <c r="J180" s="46">
        <v>0</v>
      </c>
      <c r="K180" s="46">
        <v>52</v>
      </c>
      <c r="L180" s="42">
        <v>292952</v>
      </c>
      <c r="M180" s="42">
        <v>149778</v>
      </c>
      <c r="N180" s="42">
        <v>143174</v>
      </c>
      <c r="O180" s="54">
        <v>1.7067642480679428</v>
      </c>
      <c r="P180" s="54">
        <v>3.0721756465222976</v>
      </c>
      <c r="Q180" s="54">
        <v>5.8029984434310062</v>
      </c>
      <c r="R180" s="54">
        <v>5.1202927442038284</v>
      </c>
      <c r="S180" s="54">
        <v>2.0481170976815317</v>
      </c>
      <c r="T180" s="54" t="s">
        <v>499</v>
      </c>
      <c r="U180" s="54">
        <v>17.750348179906606</v>
      </c>
      <c r="X180" s="42" t="s">
        <v>469</v>
      </c>
      <c r="Y180" s="52"/>
      <c r="Z180" s="52"/>
      <c r="AA180" s="52"/>
      <c r="AB180" s="52"/>
      <c r="AC180" s="52"/>
      <c r="AD180" s="52"/>
    </row>
    <row r="181" spans="1:30">
      <c r="A181" s="49" t="s">
        <v>767</v>
      </c>
      <c r="B181" s="46" t="s">
        <v>222</v>
      </c>
      <c r="C181" s="46" t="s">
        <v>251</v>
      </c>
      <c r="D181" s="49" t="s">
        <v>154</v>
      </c>
      <c r="E181" s="46">
        <v>9</v>
      </c>
      <c r="F181" s="46">
        <v>4</v>
      </c>
      <c r="G181" s="46">
        <v>4</v>
      </c>
      <c r="H181" s="46">
        <v>4</v>
      </c>
      <c r="I181" s="46">
        <v>0</v>
      </c>
      <c r="J181" s="46">
        <v>0</v>
      </c>
      <c r="K181" s="46">
        <v>21</v>
      </c>
      <c r="L181" s="42">
        <v>292952</v>
      </c>
      <c r="M181" s="42">
        <v>149778</v>
      </c>
      <c r="N181" s="42">
        <v>143174</v>
      </c>
      <c r="O181" s="54">
        <v>3.0721756465222976</v>
      </c>
      <c r="P181" s="54">
        <v>1.3654113984543543</v>
      </c>
      <c r="Q181" s="54">
        <v>1.3654113984543543</v>
      </c>
      <c r="R181" s="54">
        <v>1.3654113984543543</v>
      </c>
      <c r="S181" s="54" t="s">
        <v>499</v>
      </c>
      <c r="T181" s="54" t="s">
        <v>499</v>
      </c>
      <c r="U181" s="54">
        <v>7.168409841885361</v>
      </c>
      <c r="X181" s="42" t="s">
        <v>469</v>
      </c>
      <c r="Y181" s="52"/>
      <c r="Z181" s="52"/>
      <c r="AA181" s="52"/>
      <c r="AB181" s="52"/>
      <c r="AC181" s="52"/>
      <c r="AD181" s="52"/>
    </row>
    <row r="182" spans="1:30">
      <c r="A182" s="49" t="s">
        <v>768</v>
      </c>
      <c r="B182" s="46" t="s">
        <v>222</v>
      </c>
      <c r="C182" s="46" t="s">
        <v>251</v>
      </c>
      <c r="D182" s="49" t="s">
        <v>155</v>
      </c>
      <c r="E182" s="46">
        <v>61</v>
      </c>
      <c r="F182" s="46">
        <v>28</v>
      </c>
      <c r="G182" s="46">
        <v>23</v>
      </c>
      <c r="H182" s="46">
        <v>30</v>
      </c>
      <c r="I182" s="46">
        <v>13</v>
      </c>
      <c r="J182" s="46">
        <v>7</v>
      </c>
      <c r="K182" s="46">
        <v>162</v>
      </c>
      <c r="L182" s="42">
        <v>292952</v>
      </c>
      <c r="M182" s="42">
        <v>149778</v>
      </c>
      <c r="N182" s="42">
        <v>143174</v>
      </c>
      <c r="O182" s="54">
        <v>20.822523826428903</v>
      </c>
      <c r="P182" s="54">
        <v>9.5578797891804808</v>
      </c>
      <c r="Q182" s="54">
        <v>7.8511155411125371</v>
      </c>
      <c r="R182" s="54">
        <v>10.240585488407657</v>
      </c>
      <c r="S182" s="54">
        <v>4.4375870449766515</v>
      </c>
      <c r="T182" s="54">
        <v>2.3894699472951202</v>
      </c>
      <c r="U182" s="54">
        <v>55.299161637401355</v>
      </c>
      <c r="X182" s="42" t="s">
        <v>469</v>
      </c>
      <c r="Y182" s="52"/>
      <c r="Z182" s="52"/>
      <c r="AA182" s="52"/>
      <c r="AB182" s="52"/>
      <c r="AC182" s="52"/>
      <c r="AD182" s="52"/>
    </row>
    <row r="183" spans="1:30">
      <c r="A183" s="49" t="s">
        <v>769</v>
      </c>
      <c r="B183" s="46" t="s">
        <v>222</v>
      </c>
      <c r="C183" s="46" t="s">
        <v>251</v>
      </c>
      <c r="D183" s="49" t="s">
        <v>99</v>
      </c>
      <c r="E183" s="46">
        <v>30</v>
      </c>
      <c r="F183" s="46">
        <v>24</v>
      </c>
      <c r="G183" s="46">
        <v>53</v>
      </c>
      <c r="H183" s="46">
        <v>38</v>
      </c>
      <c r="I183" s="46">
        <v>23</v>
      </c>
      <c r="J183" s="46">
        <v>14</v>
      </c>
      <c r="K183" s="46">
        <v>182</v>
      </c>
      <c r="L183" s="42">
        <v>292952</v>
      </c>
      <c r="M183" s="42">
        <v>149778</v>
      </c>
      <c r="N183" s="42">
        <v>143174</v>
      </c>
      <c r="O183" s="54">
        <v>10.240585488407657</v>
      </c>
      <c r="P183" s="54">
        <v>8.1924683907261269</v>
      </c>
      <c r="Q183" s="54">
        <v>18.091701029520195</v>
      </c>
      <c r="R183" s="54">
        <v>12.971408285316366</v>
      </c>
      <c r="S183" s="54">
        <v>7.8511155411125371</v>
      </c>
      <c r="T183" s="54">
        <v>4.7789398945902404</v>
      </c>
      <c r="U183" s="54">
        <v>62.126218629673119</v>
      </c>
      <c r="X183" s="42" t="s">
        <v>469</v>
      </c>
      <c r="Y183" s="52"/>
      <c r="Z183" s="52"/>
      <c r="AA183" s="52"/>
      <c r="AB183" s="52"/>
      <c r="AC183" s="52"/>
      <c r="AD183" s="52"/>
    </row>
    <row r="184" spans="1:30">
      <c r="A184" s="49" t="s">
        <v>770</v>
      </c>
      <c r="B184" s="46" t="s">
        <v>222</v>
      </c>
      <c r="C184" s="46" t="s">
        <v>251</v>
      </c>
      <c r="D184" s="49" t="s">
        <v>481</v>
      </c>
      <c r="E184" s="46">
        <v>10</v>
      </c>
      <c r="F184" s="46">
        <v>4</v>
      </c>
      <c r="G184" s="46">
        <v>8</v>
      </c>
      <c r="H184" s="46">
        <v>9</v>
      </c>
      <c r="I184" s="46">
        <v>3</v>
      </c>
      <c r="J184" s="46">
        <v>2</v>
      </c>
      <c r="K184" s="46">
        <v>36</v>
      </c>
      <c r="L184" s="42">
        <v>292952</v>
      </c>
      <c r="M184" s="42">
        <v>149778</v>
      </c>
      <c r="N184" s="42">
        <v>143174</v>
      </c>
      <c r="O184" s="54">
        <v>3.4135284961358856</v>
      </c>
      <c r="P184" s="54">
        <v>1.3654113984543543</v>
      </c>
      <c r="Q184" s="54">
        <v>2.7308227969087087</v>
      </c>
      <c r="R184" s="54">
        <v>3.0721756465222976</v>
      </c>
      <c r="S184" s="54">
        <v>1.0240585488407659</v>
      </c>
      <c r="T184" s="54">
        <v>0.68270569922717717</v>
      </c>
      <c r="U184" s="54">
        <v>12.28870258608919</v>
      </c>
      <c r="X184" s="42" t="s">
        <v>469</v>
      </c>
      <c r="Y184" s="52"/>
      <c r="Z184" s="52"/>
      <c r="AA184" s="52"/>
      <c r="AB184" s="52"/>
      <c r="AC184" s="52"/>
      <c r="AD184" s="52"/>
    </row>
    <row r="185" spans="1:30">
      <c r="A185" s="49" t="s">
        <v>771</v>
      </c>
      <c r="B185" s="46" t="s">
        <v>222</v>
      </c>
      <c r="C185" s="46" t="s">
        <v>251</v>
      </c>
      <c r="D185" s="49" t="s">
        <v>483</v>
      </c>
      <c r="E185" s="46">
        <v>19</v>
      </c>
      <c r="F185" s="46">
        <v>14</v>
      </c>
      <c r="G185" s="46">
        <v>40</v>
      </c>
      <c r="H185" s="46">
        <v>42</v>
      </c>
      <c r="I185" s="46">
        <v>20</v>
      </c>
      <c r="J185" s="46">
        <v>16</v>
      </c>
      <c r="K185" s="46">
        <v>151</v>
      </c>
      <c r="L185" s="42">
        <v>292952</v>
      </c>
      <c r="M185" s="42">
        <v>149778</v>
      </c>
      <c r="N185" s="42">
        <v>143174</v>
      </c>
      <c r="O185" s="54">
        <v>6.4857041426581832</v>
      </c>
      <c r="P185" s="54">
        <v>4.7789398945902404</v>
      </c>
      <c r="Q185" s="54">
        <v>13.654113984543542</v>
      </c>
      <c r="R185" s="54">
        <v>14.336819683770722</v>
      </c>
      <c r="S185" s="54">
        <v>6.8270569922717712</v>
      </c>
      <c r="T185" s="54">
        <v>5.4616455938174173</v>
      </c>
      <c r="U185" s="54">
        <v>51.544280291651873</v>
      </c>
      <c r="X185" s="42" t="s">
        <v>469</v>
      </c>
      <c r="Y185" s="52"/>
      <c r="Z185" s="52"/>
      <c r="AA185" s="52"/>
      <c r="AB185" s="52"/>
      <c r="AC185" s="52"/>
      <c r="AD185" s="52"/>
    </row>
    <row r="186" spans="1:30">
      <c r="A186" s="49" t="s">
        <v>772</v>
      </c>
      <c r="B186" s="46" t="s">
        <v>222</v>
      </c>
      <c r="C186" s="46" t="s">
        <v>251</v>
      </c>
      <c r="D186" s="49" t="s">
        <v>128</v>
      </c>
      <c r="E186" s="46">
        <v>16</v>
      </c>
      <c r="F186" s="46">
        <v>9</v>
      </c>
      <c r="G186" s="46">
        <v>12</v>
      </c>
      <c r="H186" s="46">
        <v>5</v>
      </c>
      <c r="I186" s="46">
        <v>3</v>
      </c>
      <c r="J186" s="46">
        <v>1</v>
      </c>
      <c r="K186" s="46">
        <v>46</v>
      </c>
      <c r="L186" s="42">
        <v>292952</v>
      </c>
      <c r="M186" s="42">
        <v>149778</v>
      </c>
      <c r="N186" s="42">
        <v>143174</v>
      </c>
      <c r="O186" s="54">
        <v>5.4616455938174173</v>
      </c>
      <c r="P186" s="54">
        <v>3.0721756465222976</v>
      </c>
      <c r="Q186" s="54">
        <v>4.0962341953630634</v>
      </c>
      <c r="R186" s="54">
        <v>1.7067642480679428</v>
      </c>
      <c r="S186" s="54">
        <v>1.0240585488407659</v>
      </c>
      <c r="T186" s="54">
        <v>0.34135284961358858</v>
      </c>
      <c r="U186" s="54">
        <v>15.702231082225074</v>
      </c>
      <c r="X186" s="42" t="s">
        <v>469</v>
      </c>
      <c r="Y186" s="52"/>
      <c r="Z186" s="52"/>
      <c r="AA186" s="52"/>
      <c r="AB186" s="52"/>
      <c r="AC186" s="52"/>
      <c r="AD186" s="52"/>
    </row>
    <row r="187" spans="1:30">
      <c r="A187" s="49" t="s">
        <v>773</v>
      </c>
      <c r="B187" s="46" t="s">
        <v>222</v>
      </c>
      <c r="C187" s="46" t="s">
        <v>251</v>
      </c>
      <c r="D187" s="49" t="s">
        <v>161</v>
      </c>
      <c r="E187" s="46">
        <v>9</v>
      </c>
      <c r="F187" s="46">
        <v>0</v>
      </c>
      <c r="G187" s="46">
        <v>2</v>
      </c>
      <c r="H187" s="46">
        <v>0</v>
      </c>
      <c r="I187" s="46">
        <v>1</v>
      </c>
      <c r="J187" s="46">
        <v>1</v>
      </c>
      <c r="K187" s="46">
        <v>13</v>
      </c>
      <c r="L187" s="42">
        <v>292952</v>
      </c>
      <c r="M187" s="42">
        <v>149778</v>
      </c>
      <c r="N187" s="42">
        <v>143174</v>
      </c>
      <c r="O187" s="54">
        <v>3.0721756465222976</v>
      </c>
      <c r="P187" s="54" t="s">
        <v>499</v>
      </c>
      <c r="Q187" s="54">
        <v>0.68270569922717717</v>
      </c>
      <c r="R187" s="54" t="s">
        <v>499</v>
      </c>
      <c r="S187" s="54">
        <v>0.34135284961358858</v>
      </c>
      <c r="T187" s="54">
        <v>0.34135284961358858</v>
      </c>
      <c r="U187" s="54">
        <v>4.4375870449766515</v>
      </c>
      <c r="X187" s="42" t="s">
        <v>469</v>
      </c>
      <c r="Y187" s="52"/>
      <c r="Z187" s="52"/>
      <c r="AA187" s="52"/>
      <c r="AB187" s="52"/>
      <c r="AC187" s="52"/>
      <c r="AD187" s="52"/>
    </row>
    <row r="188" spans="1:30">
      <c r="A188" s="49" t="s">
        <v>774</v>
      </c>
      <c r="B188" s="46" t="s">
        <v>222</v>
      </c>
      <c r="C188" s="46" t="s">
        <v>251</v>
      </c>
      <c r="D188" s="49" t="s">
        <v>164</v>
      </c>
      <c r="E188" s="46">
        <v>178</v>
      </c>
      <c r="F188" s="46">
        <v>152</v>
      </c>
      <c r="G188" s="46">
        <v>417</v>
      </c>
      <c r="H188" s="46">
        <v>400</v>
      </c>
      <c r="I188" s="46">
        <v>95</v>
      </c>
      <c r="J188" s="46">
        <v>14</v>
      </c>
      <c r="K188" s="46">
        <v>1256</v>
      </c>
      <c r="L188" s="42">
        <v>292952</v>
      </c>
      <c r="M188" s="42">
        <v>149778</v>
      </c>
      <c r="N188" s="42">
        <v>143174</v>
      </c>
      <c r="O188" s="54">
        <v>124.32424881612583</v>
      </c>
      <c r="P188" s="54">
        <v>106.16452707893892</v>
      </c>
      <c r="Q188" s="54">
        <v>291.25399863103638</v>
      </c>
      <c r="R188" s="54">
        <v>279.3803344182603</v>
      </c>
      <c r="S188" s="54">
        <v>66.352829424336818</v>
      </c>
      <c r="T188" s="54">
        <v>9.7783117046391101</v>
      </c>
      <c r="U188" s="54">
        <v>877.25425007333729</v>
      </c>
      <c r="X188" s="42" t="s">
        <v>469</v>
      </c>
      <c r="Y188" s="52"/>
      <c r="Z188" s="52"/>
      <c r="AA188" s="52"/>
      <c r="AB188" s="52"/>
      <c r="AC188" s="52"/>
      <c r="AD188" s="52"/>
    </row>
    <row r="189" spans="1:30">
      <c r="A189" s="49" t="s">
        <v>775</v>
      </c>
      <c r="B189" s="46" t="s">
        <v>222</v>
      </c>
      <c r="C189" s="46" t="s">
        <v>251</v>
      </c>
      <c r="D189" s="49" t="s">
        <v>142</v>
      </c>
      <c r="E189" s="46">
        <v>18</v>
      </c>
      <c r="F189" s="46">
        <v>7</v>
      </c>
      <c r="G189" s="46">
        <v>13</v>
      </c>
      <c r="H189" s="46">
        <v>12</v>
      </c>
      <c r="I189" s="46">
        <v>9</v>
      </c>
      <c r="J189" s="46">
        <v>2</v>
      </c>
      <c r="K189" s="46">
        <v>61</v>
      </c>
      <c r="L189" s="42">
        <v>292952</v>
      </c>
      <c r="M189" s="42">
        <v>149778</v>
      </c>
      <c r="N189" s="42">
        <v>143174</v>
      </c>
      <c r="O189" s="54">
        <v>6.1443512930445952</v>
      </c>
      <c r="P189" s="54">
        <v>2.3894699472951202</v>
      </c>
      <c r="Q189" s="54">
        <v>4.4375870449766515</v>
      </c>
      <c r="R189" s="54">
        <v>4.0962341953630634</v>
      </c>
      <c r="S189" s="54">
        <v>3.0721756465222976</v>
      </c>
      <c r="T189" s="54">
        <v>0.68270569922717717</v>
      </c>
      <c r="U189" s="54">
        <v>20.822523826428903</v>
      </c>
      <c r="X189" s="42" t="s">
        <v>469</v>
      </c>
      <c r="Y189" s="52"/>
      <c r="Z189" s="52"/>
      <c r="AA189" s="52"/>
      <c r="AB189" s="52"/>
      <c r="AC189" s="52"/>
      <c r="AD189" s="52"/>
    </row>
    <row r="190" spans="1:30">
      <c r="A190" s="49" t="s">
        <v>776</v>
      </c>
      <c r="B190" s="46" t="s">
        <v>230</v>
      </c>
      <c r="C190" s="46" t="s">
        <v>256</v>
      </c>
      <c r="D190" s="49" t="s">
        <v>60</v>
      </c>
      <c r="E190" s="46">
        <v>23</v>
      </c>
      <c r="F190" s="46">
        <v>28</v>
      </c>
      <c r="G190" s="46">
        <v>46</v>
      </c>
      <c r="H190" s="46">
        <v>60</v>
      </c>
      <c r="I190" s="46">
        <v>62</v>
      </c>
      <c r="J190" s="46">
        <v>39</v>
      </c>
      <c r="K190" s="46">
        <v>258</v>
      </c>
      <c r="L190" s="42">
        <v>380195</v>
      </c>
      <c r="M190" s="42">
        <v>194003</v>
      </c>
      <c r="N190" s="42">
        <v>186192</v>
      </c>
      <c r="O190" s="54">
        <v>6.0495272162969007</v>
      </c>
      <c r="P190" s="54">
        <v>7.3646418285353574</v>
      </c>
      <c r="Q190" s="54">
        <v>12.099054432593801</v>
      </c>
      <c r="R190" s="54">
        <v>15.781375346861479</v>
      </c>
      <c r="S190" s="54">
        <v>16.307421191756863</v>
      </c>
      <c r="T190" s="54">
        <v>10.257893975459961</v>
      </c>
      <c r="U190" s="54">
        <v>67.859913991504357</v>
      </c>
      <c r="X190" s="42" t="s">
        <v>469</v>
      </c>
      <c r="Y190" s="52"/>
      <c r="Z190" s="52"/>
      <c r="AA190" s="52"/>
      <c r="AB190" s="52"/>
      <c r="AC190" s="52"/>
      <c r="AD190" s="52"/>
    </row>
    <row r="191" spans="1:30">
      <c r="A191" s="49" t="s">
        <v>777</v>
      </c>
      <c r="B191" s="46" t="s">
        <v>230</v>
      </c>
      <c r="C191" s="46" t="s">
        <v>256</v>
      </c>
      <c r="D191" s="49" t="s">
        <v>64</v>
      </c>
      <c r="E191" s="46">
        <v>83</v>
      </c>
      <c r="F191" s="46">
        <v>78</v>
      </c>
      <c r="G191" s="46">
        <v>157</v>
      </c>
      <c r="H191" s="46">
        <v>203</v>
      </c>
      <c r="I191" s="46">
        <v>133</v>
      </c>
      <c r="J191" s="46">
        <v>64</v>
      </c>
      <c r="K191" s="46">
        <v>718</v>
      </c>
      <c r="L191" s="42">
        <v>380195</v>
      </c>
      <c r="M191" s="42">
        <v>194003</v>
      </c>
      <c r="N191" s="42">
        <v>186192</v>
      </c>
      <c r="O191" s="54">
        <v>21.830902563158379</v>
      </c>
      <c r="P191" s="54">
        <v>20.515787950919922</v>
      </c>
      <c r="Q191" s="54">
        <v>41.294598824287533</v>
      </c>
      <c r="R191" s="54">
        <v>53.393653256881343</v>
      </c>
      <c r="S191" s="54">
        <v>34.982048685542942</v>
      </c>
      <c r="T191" s="54">
        <v>16.833467036652245</v>
      </c>
      <c r="U191" s="54">
        <v>188.85045831744236</v>
      </c>
      <c r="X191" s="42" t="s">
        <v>469</v>
      </c>
      <c r="Y191" s="52"/>
      <c r="Z191" s="52"/>
      <c r="AA191" s="52"/>
      <c r="AB191" s="52"/>
      <c r="AC191" s="52"/>
      <c r="AD191" s="52"/>
    </row>
    <row r="192" spans="1:30">
      <c r="A192" s="49" t="s">
        <v>778</v>
      </c>
      <c r="B192" s="46" t="s">
        <v>230</v>
      </c>
      <c r="C192" s="46" t="s">
        <v>256</v>
      </c>
      <c r="D192" s="49" t="s">
        <v>492</v>
      </c>
      <c r="E192" s="46">
        <v>11</v>
      </c>
      <c r="F192" s="46">
        <v>16</v>
      </c>
      <c r="G192" s="46">
        <v>30</v>
      </c>
      <c r="H192" s="46">
        <v>37</v>
      </c>
      <c r="I192" s="46">
        <v>25</v>
      </c>
      <c r="J192" s="46">
        <v>17</v>
      </c>
      <c r="K192" s="46">
        <v>136</v>
      </c>
      <c r="L192" s="42">
        <v>380195</v>
      </c>
      <c r="M192" s="42">
        <v>194003</v>
      </c>
      <c r="N192" s="42">
        <v>186192</v>
      </c>
      <c r="O192" s="54">
        <v>2.8932521469246044</v>
      </c>
      <c r="P192" s="54">
        <v>4.2083667591630611</v>
      </c>
      <c r="Q192" s="54">
        <v>7.8906876734307394</v>
      </c>
      <c r="R192" s="54">
        <v>9.731848130564579</v>
      </c>
      <c r="S192" s="54">
        <v>6.5755730611922836</v>
      </c>
      <c r="T192" s="54">
        <v>4.4713896816107521</v>
      </c>
      <c r="U192" s="54">
        <v>35.771117452886017</v>
      </c>
      <c r="X192" s="42" t="s">
        <v>469</v>
      </c>
      <c r="Y192" s="52"/>
      <c r="Z192" s="52"/>
      <c r="AA192" s="52"/>
      <c r="AB192" s="52"/>
      <c r="AC192" s="52"/>
      <c r="AD192" s="52"/>
    </row>
    <row r="193" spans="1:30">
      <c r="A193" s="49" t="s">
        <v>779</v>
      </c>
      <c r="B193" s="46" t="s">
        <v>230</v>
      </c>
      <c r="C193" s="46" t="s">
        <v>256</v>
      </c>
      <c r="D193" s="49" t="s">
        <v>200</v>
      </c>
      <c r="E193" s="46">
        <v>12</v>
      </c>
      <c r="F193" s="46">
        <v>11</v>
      </c>
      <c r="G193" s="46">
        <v>41</v>
      </c>
      <c r="H193" s="46">
        <v>64</v>
      </c>
      <c r="I193" s="46">
        <v>47</v>
      </c>
      <c r="J193" s="46">
        <v>34</v>
      </c>
      <c r="K193" s="46">
        <v>209</v>
      </c>
      <c r="L193" s="42">
        <v>380195</v>
      </c>
      <c r="M193" s="42">
        <v>194003</v>
      </c>
      <c r="N193" s="42">
        <v>186192</v>
      </c>
      <c r="O193" s="54">
        <v>3.1562750693722958</v>
      </c>
      <c r="P193" s="54">
        <v>2.8932521469246044</v>
      </c>
      <c r="Q193" s="54">
        <v>10.783939820355345</v>
      </c>
      <c r="R193" s="54">
        <v>16.833467036652245</v>
      </c>
      <c r="S193" s="54">
        <v>12.362077355041492</v>
      </c>
      <c r="T193" s="54">
        <v>8.9427793632215042</v>
      </c>
      <c r="U193" s="54">
        <v>54.971790791567486</v>
      </c>
      <c r="X193" s="42" t="s">
        <v>469</v>
      </c>
      <c r="Y193" s="52"/>
      <c r="Z193" s="52"/>
      <c r="AA193" s="52"/>
      <c r="AB193" s="52"/>
      <c r="AC193" s="52"/>
      <c r="AD193" s="52"/>
    </row>
    <row r="194" spans="1:30">
      <c r="A194" s="49" t="s">
        <v>780</v>
      </c>
      <c r="B194" s="49" t="s">
        <v>230</v>
      </c>
      <c r="C194" s="49" t="s">
        <v>256</v>
      </c>
      <c r="D194" s="49" t="s">
        <v>54</v>
      </c>
      <c r="E194" s="50">
        <v>340</v>
      </c>
      <c r="F194" s="50">
        <v>283</v>
      </c>
      <c r="G194" s="50">
        <v>759</v>
      </c>
      <c r="H194" s="50">
        <v>956</v>
      </c>
      <c r="I194" s="50">
        <v>647</v>
      </c>
      <c r="J194" s="50">
        <v>466</v>
      </c>
      <c r="K194" s="50">
        <v>3451</v>
      </c>
      <c r="L194" s="42">
        <v>380195</v>
      </c>
      <c r="M194" s="42">
        <v>194003</v>
      </c>
      <c r="N194" s="42">
        <v>186192</v>
      </c>
      <c r="O194" s="54">
        <v>175.25502182955933</v>
      </c>
      <c r="P194" s="54">
        <v>145.87403287578027</v>
      </c>
      <c r="Q194" s="54">
        <v>391.23106343716336</v>
      </c>
      <c r="R194" s="54">
        <v>492.77588490899626</v>
      </c>
      <c r="S194" s="54">
        <v>333.4999974227203</v>
      </c>
      <c r="T194" s="54">
        <v>240.20247109580779</v>
      </c>
      <c r="U194" s="54">
        <v>1778.8384715700274</v>
      </c>
      <c r="X194" s="42" t="s">
        <v>469</v>
      </c>
      <c r="Y194" s="52"/>
      <c r="Z194" s="52"/>
      <c r="AA194" s="52"/>
      <c r="AB194" s="52"/>
      <c r="AC194" s="52"/>
      <c r="AD194" s="52"/>
    </row>
    <row r="195" spans="1:30">
      <c r="A195" s="49" t="s">
        <v>781</v>
      </c>
      <c r="B195" s="49" t="s">
        <v>230</v>
      </c>
      <c r="C195" s="49" t="s">
        <v>256</v>
      </c>
      <c r="D195" s="49" t="s">
        <v>69</v>
      </c>
      <c r="E195" s="50">
        <v>16</v>
      </c>
      <c r="F195" s="50">
        <v>20</v>
      </c>
      <c r="G195" s="50">
        <v>24</v>
      </c>
      <c r="H195" s="50">
        <v>44</v>
      </c>
      <c r="I195" s="50">
        <v>45</v>
      </c>
      <c r="J195" s="50">
        <v>43</v>
      </c>
      <c r="K195" s="50">
        <v>192</v>
      </c>
      <c r="L195" s="42">
        <v>380195</v>
      </c>
      <c r="M195" s="42">
        <v>194003</v>
      </c>
      <c r="N195" s="42">
        <v>186192</v>
      </c>
      <c r="O195" s="54">
        <v>8.2472951449204395</v>
      </c>
      <c r="P195" s="54">
        <v>10.30911893115055</v>
      </c>
      <c r="Q195" s="54">
        <v>12.370942717380659</v>
      </c>
      <c r="R195" s="54">
        <v>22.680061648531208</v>
      </c>
      <c r="S195" s="54">
        <v>23.195517595088734</v>
      </c>
      <c r="T195" s="54">
        <v>22.164605701973681</v>
      </c>
      <c r="U195" s="54">
        <v>98.967541739045274</v>
      </c>
      <c r="X195" s="42" t="s">
        <v>469</v>
      </c>
      <c r="Y195" s="52"/>
      <c r="Z195" s="52"/>
      <c r="AA195" s="52"/>
      <c r="AB195" s="52"/>
      <c r="AC195" s="52"/>
      <c r="AD195" s="52"/>
    </row>
    <row r="196" spans="1:30">
      <c r="A196" s="49" t="s">
        <v>782</v>
      </c>
      <c r="B196" s="49" t="s">
        <v>230</v>
      </c>
      <c r="C196" s="49" t="s">
        <v>256</v>
      </c>
      <c r="D196" s="49" t="s">
        <v>473</v>
      </c>
      <c r="E196" s="50">
        <v>6</v>
      </c>
      <c r="F196" s="50">
        <v>2</v>
      </c>
      <c r="G196" s="50">
        <v>11</v>
      </c>
      <c r="H196" s="50">
        <v>11</v>
      </c>
      <c r="I196" s="50">
        <v>12</v>
      </c>
      <c r="J196" s="50">
        <v>7</v>
      </c>
      <c r="K196" s="50">
        <v>49</v>
      </c>
      <c r="L196" s="42">
        <v>380195</v>
      </c>
      <c r="M196" s="42">
        <v>194003</v>
      </c>
      <c r="N196" s="42">
        <v>186192</v>
      </c>
      <c r="O196" s="54">
        <v>1.5781375346861479</v>
      </c>
      <c r="P196" s="54">
        <v>0.52604584489538264</v>
      </c>
      <c r="Q196" s="54">
        <v>2.8932521469246044</v>
      </c>
      <c r="R196" s="54">
        <v>2.8932521469246044</v>
      </c>
      <c r="S196" s="54">
        <v>3.1562750693722958</v>
      </c>
      <c r="T196" s="54">
        <v>1.8411604571338394</v>
      </c>
      <c r="U196" s="54">
        <v>12.888123199936873</v>
      </c>
      <c r="X196" s="42" t="s">
        <v>469</v>
      </c>
      <c r="Y196" s="52"/>
      <c r="Z196" s="52"/>
      <c r="AA196" s="52"/>
      <c r="AB196" s="52"/>
      <c r="AC196" s="52"/>
      <c r="AD196" s="52"/>
    </row>
    <row r="197" spans="1:30">
      <c r="A197" s="49" t="s">
        <v>783</v>
      </c>
      <c r="B197" s="49" t="s">
        <v>230</v>
      </c>
      <c r="C197" s="49" t="s">
        <v>256</v>
      </c>
      <c r="D197" s="49" t="s">
        <v>201</v>
      </c>
      <c r="E197" s="50">
        <v>19</v>
      </c>
      <c r="F197" s="50">
        <v>16</v>
      </c>
      <c r="G197" s="50">
        <v>29</v>
      </c>
      <c r="H197" s="50">
        <v>37</v>
      </c>
      <c r="I197" s="50">
        <v>20</v>
      </c>
      <c r="J197" s="50">
        <v>9</v>
      </c>
      <c r="K197" s="50">
        <v>130</v>
      </c>
      <c r="L197" s="42">
        <v>380195</v>
      </c>
      <c r="M197" s="42">
        <v>194003</v>
      </c>
      <c r="N197" s="42">
        <v>186192</v>
      </c>
      <c r="O197" s="54">
        <v>4.997435526506135</v>
      </c>
      <c r="P197" s="54">
        <v>4.2083667591630611</v>
      </c>
      <c r="Q197" s="54">
        <v>7.6276647509830475</v>
      </c>
      <c r="R197" s="54">
        <v>9.731848130564579</v>
      </c>
      <c r="S197" s="54">
        <v>5.2604584489538269</v>
      </c>
      <c r="T197" s="54">
        <v>2.367206302029222</v>
      </c>
      <c r="U197" s="54">
        <v>34.192979918199875</v>
      </c>
      <c r="X197" s="42" t="s">
        <v>469</v>
      </c>
      <c r="Y197" s="52"/>
      <c r="Z197" s="52"/>
      <c r="AA197" s="52"/>
      <c r="AB197" s="52"/>
      <c r="AC197" s="52"/>
      <c r="AD197" s="52"/>
    </row>
    <row r="198" spans="1:30">
      <c r="A198" s="49" t="s">
        <v>784</v>
      </c>
      <c r="B198" s="49" t="s">
        <v>230</v>
      </c>
      <c r="C198" s="49" t="s">
        <v>256</v>
      </c>
      <c r="D198" s="49" t="s">
        <v>151</v>
      </c>
      <c r="E198" s="50">
        <v>5</v>
      </c>
      <c r="F198" s="50">
        <v>1</v>
      </c>
      <c r="G198" s="50">
        <v>2</v>
      </c>
      <c r="H198" s="50">
        <v>6</v>
      </c>
      <c r="I198" s="50">
        <v>9</v>
      </c>
      <c r="J198" s="50">
        <v>4</v>
      </c>
      <c r="K198" s="50">
        <v>27</v>
      </c>
      <c r="L198" s="42">
        <v>380195</v>
      </c>
      <c r="M198" s="42">
        <v>194003</v>
      </c>
      <c r="N198" s="42">
        <v>186192</v>
      </c>
      <c r="O198" s="54">
        <v>1.3151146122384567</v>
      </c>
      <c r="P198" s="54">
        <v>0.26302292244769132</v>
      </c>
      <c r="Q198" s="54">
        <v>0.52604584489538264</v>
      </c>
      <c r="R198" s="54">
        <v>1.5781375346861479</v>
      </c>
      <c r="S198" s="54">
        <v>2.367206302029222</v>
      </c>
      <c r="T198" s="54">
        <v>1.0520916897907653</v>
      </c>
      <c r="U198" s="54">
        <v>7.1016189060876656</v>
      </c>
      <c r="X198" s="42" t="s">
        <v>469</v>
      </c>
      <c r="Y198" s="52"/>
      <c r="Z198" s="52"/>
      <c r="AA198" s="52"/>
      <c r="AB198" s="52"/>
      <c r="AC198" s="52"/>
      <c r="AD198" s="52"/>
    </row>
    <row r="199" spans="1:30">
      <c r="A199" s="49" t="s">
        <v>785</v>
      </c>
      <c r="B199" s="49" t="s">
        <v>230</v>
      </c>
      <c r="C199" s="49" t="s">
        <v>256</v>
      </c>
      <c r="D199" s="49" t="s">
        <v>95</v>
      </c>
      <c r="E199" s="50">
        <v>3</v>
      </c>
      <c r="F199" s="50">
        <v>6</v>
      </c>
      <c r="G199" s="50">
        <v>17</v>
      </c>
      <c r="H199" s="50">
        <v>18</v>
      </c>
      <c r="I199" s="50">
        <v>14</v>
      </c>
      <c r="J199" s="50">
        <v>6</v>
      </c>
      <c r="K199" s="50">
        <v>64</v>
      </c>
      <c r="L199" s="42">
        <v>380195</v>
      </c>
      <c r="M199" s="42">
        <v>194003</v>
      </c>
      <c r="N199" s="42">
        <v>186192</v>
      </c>
      <c r="O199" s="54">
        <v>0.78906876734307396</v>
      </c>
      <c r="P199" s="54">
        <v>1.5781375346861479</v>
      </c>
      <c r="Q199" s="54">
        <v>4.4713896816107521</v>
      </c>
      <c r="R199" s="54">
        <v>4.734412604058444</v>
      </c>
      <c r="S199" s="54">
        <v>3.6823209142676787</v>
      </c>
      <c r="T199" s="54">
        <v>1.5781375346861479</v>
      </c>
      <c r="U199" s="54">
        <v>16.833467036652245</v>
      </c>
      <c r="X199" s="42" t="s">
        <v>469</v>
      </c>
    </row>
    <row r="200" spans="1:30">
      <c r="A200" s="49" t="s">
        <v>786</v>
      </c>
      <c r="B200" s="49" t="s">
        <v>230</v>
      </c>
      <c r="C200" s="49" t="s">
        <v>256</v>
      </c>
      <c r="D200" s="49" t="s">
        <v>154</v>
      </c>
      <c r="E200" s="50">
        <v>4</v>
      </c>
      <c r="F200" s="50">
        <v>0</v>
      </c>
      <c r="G200" s="50">
        <v>1</v>
      </c>
      <c r="H200" s="50">
        <v>2</v>
      </c>
      <c r="I200" s="50">
        <v>3</v>
      </c>
      <c r="J200" s="50">
        <v>0</v>
      </c>
      <c r="K200" s="50">
        <v>10</v>
      </c>
      <c r="L200" s="42">
        <v>380195</v>
      </c>
      <c r="M200" s="42">
        <v>194003</v>
      </c>
      <c r="N200" s="42">
        <v>186192</v>
      </c>
      <c r="O200" s="54">
        <v>1.0520916897907653</v>
      </c>
      <c r="P200" s="54" t="s">
        <v>499</v>
      </c>
      <c r="Q200" s="54">
        <v>0.26302292244769132</v>
      </c>
      <c r="R200" s="54">
        <v>0.52604584489538264</v>
      </c>
      <c r="S200" s="54">
        <v>0.78906876734307396</v>
      </c>
      <c r="T200" s="54" t="s">
        <v>499</v>
      </c>
      <c r="U200" s="54">
        <v>2.6302292244769134</v>
      </c>
      <c r="X200" s="42" t="s">
        <v>469</v>
      </c>
    </row>
    <row r="201" spans="1:30">
      <c r="A201" s="49" t="s">
        <v>787</v>
      </c>
      <c r="B201" s="49" t="s">
        <v>230</v>
      </c>
      <c r="C201" s="49" t="s">
        <v>256</v>
      </c>
      <c r="D201" s="49" t="s">
        <v>155</v>
      </c>
      <c r="E201" s="46">
        <v>64</v>
      </c>
      <c r="F201" s="46">
        <v>17</v>
      </c>
      <c r="G201" s="46">
        <v>31</v>
      </c>
      <c r="H201" s="46">
        <v>17</v>
      </c>
      <c r="I201" s="46">
        <v>13</v>
      </c>
      <c r="J201" s="46">
        <v>2</v>
      </c>
      <c r="K201" s="46">
        <v>144</v>
      </c>
      <c r="L201" s="42">
        <v>380195</v>
      </c>
      <c r="M201" s="42">
        <v>194003</v>
      </c>
      <c r="N201" s="42">
        <v>186192</v>
      </c>
      <c r="O201" s="54">
        <v>16.833467036652245</v>
      </c>
      <c r="P201" s="54">
        <v>4.4713896816107521</v>
      </c>
      <c r="Q201" s="54">
        <v>8.1537105958784313</v>
      </c>
      <c r="R201" s="54">
        <v>4.4713896816107521</v>
      </c>
      <c r="S201" s="54">
        <v>3.4192979918199868</v>
      </c>
      <c r="T201" s="54">
        <v>0.52604584489538264</v>
      </c>
      <c r="U201" s="54">
        <v>37.875300832467552</v>
      </c>
      <c r="X201" s="42" t="s">
        <v>469</v>
      </c>
    </row>
    <row r="202" spans="1:30">
      <c r="A202" s="49" t="s">
        <v>788</v>
      </c>
      <c r="B202" s="49" t="s">
        <v>230</v>
      </c>
      <c r="C202" s="49" t="s">
        <v>256</v>
      </c>
      <c r="D202" s="49" t="s">
        <v>99</v>
      </c>
      <c r="E202" s="46">
        <v>33</v>
      </c>
      <c r="F202" s="46">
        <v>42</v>
      </c>
      <c r="G202" s="46">
        <v>102</v>
      </c>
      <c r="H202" s="46">
        <v>126</v>
      </c>
      <c r="I202" s="46">
        <v>67</v>
      </c>
      <c r="J202" s="46">
        <v>46</v>
      </c>
      <c r="K202" s="46">
        <v>416</v>
      </c>
      <c r="L202" s="42">
        <v>380195</v>
      </c>
      <c r="M202" s="42">
        <v>194003</v>
      </c>
      <c r="N202" s="42">
        <v>186192</v>
      </c>
      <c r="O202" s="54">
        <v>8.6797564407738133</v>
      </c>
      <c r="P202" s="54">
        <v>11.046962742803036</v>
      </c>
      <c r="Q202" s="54">
        <v>26.828338089664513</v>
      </c>
      <c r="R202" s="54">
        <v>33.140888228409104</v>
      </c>
      <c r="S202" s="54">
        <v>17.622535803995316</v>
      </c>
      <c r="T202" s="54">
        <v>12.099054432593801</v>
      </c>
      <c r="U202" s="54">
        <v>109.41753573823958</v>
      </c>
      <c r="X202" s="42" t="s">
        <v>469</v>
      </c>
    </row>
    <row r="203" spans="1:30">
      <c r="A203" s="49" t="s">
        <v>789</v>
      </c>
      <c r="B203" s="49" t="s">
        <v>230</v>
      </c>
      <c r="C203" s="49" t="s">
        <v>256</v>
      </c>
      <c r="D203" s="49" t="s">
        <v>481</v>
      </c>
      <c r="E203" s="46">
        <v>12</v>
      </c>
      <c r="F203" s="46">
        <v>9</v>
      </c>
      <c r="G203" s="46">
        <v>14</v>
      </c>
      <c r="H203" s="46">
        <v>5</v>
      </c>
      <c r="I203" s="46">
        <v>6</v>
      </c>
      <c r="J203" s="46">
        <v>1</v>
      </c>
      <c r="K203" s="46">
        <v>47</v>
      </c>
      <c r="L203" s="42">
        <v>380195</v>
      </c>
      <c r="M203" s="42">
        <v>194003</v>
      </c>
      <c r="N203" s="42">
        <v>186192</v>
      </c>
      <c r="O203" s="54">
        <v>3.1562750693722958</v>
      </c>
      <c r="P203" s="54">
        <v>2.367206302029222</v>
      </c>
      <c r="Q203" s="54">
        <v>3.6823209142676787</v>
      </c>
      <c r="R203" s="54">
        <v>1.3151146122384567</v>
      </c>
      <c r="S203" s="54">
        <v>1.5781375346861479</v>
      </c>
      <c r="T203" s="54">
        <v>0.26302292244769132</v>
      </c>
      <c r="U203" s="54">
        <v>12.362077355041492</v>
      </c>
      <c r="X203" s="42" t="s">
        <v>469</v>
      </c>
    </row>
    <row r="204" spans="1:30">
      <c r="A204" s="49" t="s">
        <v>790</v>
      </c>
      <c r="B204" s="46" t="s">
        <v>230</v>
      </c>
      <c r="C204" s="46" t="s">
        <v>256</v>
      </c>
      <c r="D204" s="49" t="s">
        <v>483</v>
      </c>
      <c r="E204" s="46">
        <v>24</v>
      </c>
      <c r="F204" s="46">
        <v>25</v>
      </c>
      <c r="G204" s="46">
        <v>56</v>
      </c>
      <c r="H204" s="46">
        <v>51</v>
      </c>
      <c r="I204" s="46">
        <v>42</v>
      </c>
      <c r="J204" s="46">
        <v>19</v>
      </c>
      <c r="K204" s="46">
        <v>217</v>
      </c>
      <c r="L204" s="42">
        <v>380195</v>
      </c>
      <c r="M204" s="42">
        <v>194003</v>
      </c>
      <c r="N204" s="42">
        <v>186192</v>
      </c>
      <c r="O204" s="54">
        <v>6.3125501387445917</v>
      </c>
      <c r="P204" s="54">
        <v>6.5755730611922836</v>
      </c>
      <c r="Q204" s="54">
        <v>14.729283657070715</v>
      </c>
      <c r="R204" s="54">
        <v>13.414169044832256</v>
      </c>
      <c r="S204" s="54">
        <v>11.046962742803036</v>
      </c>
      <c r="T204" s="54">
        <v>4.997435526506135</v>
      </c>
      <c r="U204" s="54">
        <v>57.075974171149021</v>
      </c>
      <c r="X204" s="42" t="s">
        <v>469</v>
      </c>
    </row>
    <row r="205" spans="1:30">
      <c r="A205" s="49" t="s">
        <v>791</v>
      </c>
      <c r="B205" s="46" t="s">
        <v>230</v>
      </c>
      <c r="C205" s="46" t="s">
        <v>256</v>
      </c>
      <c r="D205" s="49" t="s">
        <v>128</v>
      </c>
      <c r="E205" s="46">
        <v>8</v>
      </c>
      <c r="F205" s="46">
        <v>3</v>
      </c>
      <c r="G205" s="46">
        <v>6</v>
      </c>
      <c r="H205" s="46">
        <v>6</v>
      </c>
      <c r="I205" s="46">
        <v>3</v>
      </c>
      <c r="J205" s="46">
        <v>2</v>
      </c>
      <c r="K205" s="46">
        <v>28</v>
      </c>
      <c r="L205" s="42">
        <v>380195</v>
      </c>
      <c r="M205" s="42">
        <v>194003</v>
      </c>
      <c r="N205" s="42">
        <v>186192</v>
      </c>
      <c r="O205" s="54">
        <v>2.1041833795815306</v>
      </c>
      <c r="P205" s="54">
        <v>0.78906876734307396</v>
      </c>
      <c r="Q205" s="54">
        <v>1.5781375346861479</v>
      </c>
      <c r="R205" s="54">
        <v>1.5781375346861479</v>
      </c>
      <c r="S205" s="54">
        <v>0.78906876734307396</v>
      </c>
      <c r="T205" s="54">
        <v>0.52604584489538264</v>
      </c>
      <c r="U205" s="54">
        <v>7.3646418285353574</v>
      </c>
      <c r="X205" s="42" t="s">
        <v>469</v>
      </c>
    </row>
    <row r="206" spans="1:30">
      <c r="A206" s="49" t="s">
        <v>792</v>
      </c>
      <c r="B206" s="46" t="s">
        <v>230</v>
      </c>
      <c r="C206" s="46" t="s">
        <v>256</v>
      </c>
      <c r="D206" s="49" t="s">
        <v>132</v>
      </c>
      <c r="E206" s="46">
        <v>40</v>
      </c>
      <c r="F206" s="46">
        <v>31</v>
      </c>
      <c r="G206" s="46">
        <v>59</v>
      </c>
      <c r="H206" s="46">
        <v>68</v>
      </c>
      <c r="I206" s="46">
        <v>57</v>
      </c>
      <c r="J206" s="46">
        <v>41</v>
      </c>
      <c r="K206" s="46">
        <v>296</v>
      </c>
      <c r="L206" s="42">
        <v>380195</v>
      </c>
      <c r="M206" s="42">
        <v>194003</v>
      </c>
      <c r="N206" s="42">
        <v>186192</v>
      </c>
      <c r="O206" s="54">
        <v>20.6182378623011</v>
      </c>
      <c r="P206" s="54">
        <v>15.979134343283352</v>
      </c>
      <c r="Q206" s="54">
        <v>30.41190084689412</v>
      </c>
      <c r="R206" s="54">
        <v>35.051004365911872</v>
      </c>
      <c r="S206" s="54">
        <v>29.380988953779067</v>
      </c>
      <c r="T206" s="54">
        <v>21.133693808858627</v>
      </c>
      <c r="U206" s="54">
        <v>152.57496018102813</v>
      </c>
      <c r="X206" s="42" t="s">
        <v>469</v>
      </c>
    </row>
    <row r="207" spans="1:30">
      <c r="A207" s="49" t="s">
        <v>793</v>
      </c>
      <c r="B207" s="46" t="s">
        <v>230</v>
      </c>
      <c r="C207" s="46" t="s">
        <v>256</v>
      </c>
      <c r="D207" s="49" t="s">
        <v>161</v>
      </c>
      <c r="E207" s="46">
        <v>6</v>
      </c>
      <c r="F207" s="46">
        <v>0</v>
      </c>
      <c r="G207" s="46">
        <v>0</v>
      </c>
      <c r="H207" s="46">
        <v>2</v>
      </c>
      <c r="I207" s="46">
        <v>4</v>
      </c>
      <c r="J207" s="46">
        <v>0</v>
      </c>
      <c r="K207" s="46">
        <v>12</v>
      </c>
      <c r="L207" s="42">
        <v>380195</v>
      </c>
      <c r="M207" s="42">
        <v>194003</v>
      </c>
      <c r="N207" s="42">
        <v>186192</v>
      </c>
      <c r="O207" s="54">
        <v>1.5781375346861479</v>
      </c>
      <c r="P207" s="54" t="s">
        <v>499</v>
      </c>
      <c r="Q207" s="54" t="s">
        <v>499</v>
      </c>
      <c r="R207" s="54">
        <v>0.52604584489538264</v>
      </c>
      <c r="S207" s="54">
        <v>1.0520916897907653</v>
      </c>
      <c r="T207" s="54" t="s">
        <v>499</v>
      </c>
      <c r="U207" s="54">
        <v>3.1562750693722958</v>
      </c>
      <c r="X207" s="42" t="s">
        <v>469</v>
      </c>
    </row>
    <row r="208" spans="1:30">
      <c r="A208" s="49" t="s">
        <v>794</v>
      </c>
      <c r="B208" s="46" t="s">
        <v>230</v>
      </c>
      <c r="C208" s="46" t="s">
        <v>256</v>
      </c>
      <c r="D208" s="49" t="s">
        <v>142</v>
      </c>
      <c r="E208" s="46">
        <v>6</v>
      </c>
      <c r="F208" s="46">
        <v>6</v>
      </c>
      <c r="G208" s="46">
        <v>8</v>
      </c>
      <c r="H208" s="46">
        <v>17</v>
      </c>
      <c r="I208" s="46">
        <v>5</v>
      </c>
      <c r="J208" s="46">
        <v>4</v>
      </c>
      <c r="K208" s="46">
        <v>46</v>
      </c>
      <c r="L208" s="42">
        <v>380195</v>
      </c>
      <c r="M208" s="42">
        <v>194003</v>
      </c>
      <c r="N208" s="42">
        <v>186192</v>
      </c>
      <c r="O208" s="54">
        <v>1.5781375346861479</v>
      </c>
      <c r="P208" s="54">
        <v>1.5781375346861479</v>
      </c>
      <c r="Q208" s="54">
        <v>2.1041833795815306</v>
      </c>
      <c r="R208" s="54">
        <v>4.4713896816107521</v>
      </c>
      <c r="S208" s="54">
        <v>1.3151146122384567</v>
      </c>
      <c r="T208" s="54">
        <v>1.0520916897907653</v>
      </c>
      <c r="U208" s="54">
        <v>12.099054432593801</v>
      </c>
      <c r="X208" s="42" t="s">
        <v>469</v>
      </c>
    </row>
    <row r="209" spans="1:24">
      <c r="A209" s="49" t="s">
        <v>795</v>
      </c>
      <c r="B209" s="46" t="s">
        <v>230</v>
      </c>
      <c r="C209" s="46" t="s">
        <v>256</v>
      </c>
      <c r="D209" s="49" t="s">
        <v>146</v>
      </c>
      <c r="E209" s="46">
        <v>67</v>
      </c>
      <c r="F209" s="46">
        <v>40</v>
      </c>
      <c r="G209" s="46">
        <v>141</v>
      </c>
      <c r="H209" s="46">
        <v>145</v>
      </c>
      <c r="I209" s="46">
        <v>102</v>
      </c>
      <c r="J209" s="46">
        <v>70</v>
      </c>
      <c r="K209" s="46">
        <v>565</v>
      </c>
      <c r="L209" s="42">
        <v>380195</v>
      </c>
      <c r="M209" s="42">
        <v>194003</v>
      </c>
      <c r="N209" s="42">
        <v>186192</v>
      </c>
      <c r="O209" s="54">
        <v>34.535548419354335</v>
      </c>
      <c r="P209" s="54">
        <v>20.6182378623011</v>
      </c>
      <c r="Q209" s="54">
        <v>72.679288464611375</v>
      </c>
      <c r="R209" s="54">
        <v>74.741112250841482</v>
      </c>
      <c r="S209" s="54">
        <v>52.576506548867805</v>
      </c>
      <c r="T209" s="54">
        <v>36.081916259026926</v>
      </c>
      <c r="U209" s="54">
        <v>291.23260980500299</v>
      </c>
      <c r="X209" s="42" t="s">
        <v>469</v>
      </c>
    </row>
    <row r="210" spans="1:24">
      <c r="A210" s="49" t="s">
        <v>796</v>
      </c>
      <c r="B210" s="46" t="s">
        <v>222</v>
      </c>
      <c r="C210" s="46" t="s">
        <v>256</v>
      </c>
      <c r="D210" s="49" t="s">
        <v>60</v>
      </c>
      <c r="E210" s="46">
        <v>35</v>
      </c>
      <c r="F210" s="46">
        <v>16</v>
      </c>
      <c r="G210" s="46">
        <v>49</v>
      </c>
      <c r="H210" s="46">
        <v>49</v>
      </c>
      <c r="I210" s="46">
        <v>36</v>
      </c>
      <c r="J210" s="46">
        <v>26</v>
      </c>
      <c r="K210" s="46">
        <v>211</v>
      </c>
      <c r="L210" s="42">
        <v>380195</v>
      </c>
      <c r="M210" s="42">
        <v>194003</v>
      </c>
      <c r="N210" s="42">
        <v>186192</v>
      </c>
      <c r="O210" s="54">
        <v>9.2058022856691952</v>
      </c>
      <c r="P210" s="54">
        <v>4.2083667591630611</v>
      </c>
      <c r="Q210" s="54">
        <v>12.888123199936873</v>
      </c>
      <c r="R210" s="54">
        <v>12.888123199936873</v>
      </c>
      <c r="S210" s="54">
        <v>9.468825208116888</v>
      </c>
      <c r="T210" s="54">
        <v>6.8385959836399737</v>
      </c>
      <c r="U210" s="54">
        <v>55.497836636462864</v>
      </c>
      <c r="X210" s="42" t="s">
        <v>469</v>
      </c>
    </row>
    <row r="211" spans="1:24">
      <c r="A211" s="49" t="s">
        <v>797</v>
      </c>
      <c r="B211" s="46" t="s">
        <v>222</v>
      </c>
      <c r="C211" s="46" t="s">
        <v>256</v>
      </c>
      <c r="D211" s="49" t="s">
        <v>64</v>
      </c>
      <c r="E211" s="46">
        <v>149</v>
      </c>
      <c r="F211" s="46">
        <v>118</v>
      </c>
      <c r="G211" s="46">
        <v>227</v>
      </c>
      <c r="H211" s="46">
        <v>230</v>
      </c>
      <c r="I211" s="46">
        <v>160</v>
      </c>
      <c r="J211" s="46">
        <v>59</v>
      </c>
      <c r="K211" s="46">
        <v>943</v>
      </c>
      <c r="L211" s="42">
        <v>380195</v>
      </c>
      <c r="M211" s="42">
        <v>194003</v>
      </c>
      <c r="N211" s="42">
        <v>186192</v>
      </c>
      <c r="O211" s="54">
        <v>39.190415444706005</v>
      </c>
      <c r="P211" s="54">
        <v>31.036704848827576</v>
      </c>
      <c r="Q211" s="54">
        <v>59.706203395625934</v>
      </c>
      <c r="R211" s="54">
        <v>60.495272162969002</v>
      </c>
      <c r="S211" s="54">
        <v>42.083667591630615</v>
      </c>
      <c r="T211" s="54">
        <v>15.518352424413788</v>
      </c>
      <c r="U211" s="54">
        <v>248.0306158681729</v>
      </c>
      <c r="X211" s="42" t="s">
        <v>469</v>
      </c>
    </row>
    <row r="212" spans="1:24">
      <c r="A212" s="49" t="s">
        <v>798</v>
      </c>
      <c r="B212" s="46" t="s">
        <v>222</v>
      </c>
      <c r="C212" s="46" t="s">
        <v>256</v>
      </c>
      <c r="D212" s="49" t="s">
        <v>492</v>
      </c>
      <c r="E212" s="46">
        <v>39</v>
      </c>
      <c r="F212" s="46">
        <v>36</v>
      </c>
      <c r="G212" s="46">
        <v>66</v>
      </c>
      <c r="H212" s="46">
        <v>74</v>
      </c>
      <c r="I212" s="46">
        <v>50</v>
      </c>
      <c r="J212" s="46">
        <v>33</v>
      </c>
      <c r="K212" s="46">
        <v>298</v>
      </c>
      <c r="L212" s="42">
        <v>380195</v>
      </c>
      <c r="M212" s="42">
        <v>194003</v>
      </c>
      <c r="N212" s="42">
        <v>186192</v>
      </c>
      <c r="O212" s="54">
        <v>10.257893975459961</v>
      </c>
      <c r="P212" s="54">
        <v>9.468825208116888</v>
      </c>
      <c r="Q212" s="54">
        <v>17.359512881547627</v>
      </c>
      <c r="R212" s="54">
        <v>19.463696261129158</v>
      </c>
      <c r="S212" s="54">
        <v>13.151146122384567</v>
      </c>
      <c r="T212" s="54">
        <v>8.6797564407738133</v>
      </c>
      <c r="U212" s="54">
        <v>78.38083088941201</v>
      </c>
      <c r="X212" s="42" t="s">
        <v>469</v>
      </c>
    </row>
    <row r="213" spans="1:24">
      <c r="A213" s="49" t="s">
        <v>799</v>
      </c>
      <c r="B213" s="46" t="s">
        <v>222</v>
      </c>
      <c r="C213" s="46" t="s">
        <v>256</v>
      </c>
      <c r="D213" s="49" t="s">
        <v>200</v>
      </c>
      <c r="E213" s="46">
        <v>43</v>
      </c>
      <c r="F213" s="46">
        <v>29</v>
      </c>
      <c r="G213" s="46">
        <v>118</v>
      </c>
      <c r="H213" s="46">
        <v>187</v>
      </c>
      <c r="I213" s="46">
        <v>113</v>
      </c>
      <c r="J213" s="46">
        <v>70</v>
      </c>
      <c r="K213" s="46">
        <v>560</v>
      </c>
      <c r="L213" s="42">
        <v>380195</v>
      </c>
      <c r="M213" s="42">
        <v>194003</v>
      </c>
      <c r="N213" s="42">
        <v>186192</v>
      </c>
      <c r="O213" s="54">
        <v>11.309985665250727</v>
      </c>
      <c r="P213" s="54">
        <v>7.6276647509830475</v>
      </c>
      <c r="Q213" s="54">
        <v>31.036704848827576</v>
      </c>
      <c r="R213" s="54">
        <v>49.185286497718273</v>
      </c>
      <c r="S213" s="54">
        <v>29.721590236589119</v>
      </c>
      <c r="T213" s="54">
        <v>18.41160457133839</v>
      </c>
      <c r="U213" s="54">
        <v>147.29283657070712</v>
      </c>
      <c r="X213" s="42" t="s">
        <v>469</v>
      </c>
    </row>
    <row r="214" spans="1:24">
      <c r="A214" s="49" t="s">
        <v>800</v>
      </c>
      <c r="B214" s="46" t="s">
        <v>222</v>
      </c>
      <c r="C214" s="46" t="s">
        <v>256</v>
      </c>
      <c r="D214" s="49" t="s">
        <v>473</v>
      </c>
      <c r="E214" s="46">
        <v>3</v>
      </c>
      <c r="F214" s="46">
        <v>5</v>
      </c>
      <c r="G214" s="46">
        <v>12</v>
      </c>
      <c r="H214" s="46">
        <v>15</v>
      </c>
      <c r="I214" s="46">
        <v>18</v>
      </c>
      <c r="J214" s="46">
        <v>12</v>
      </c>
      <c r="K214" s="46">
        <v>65</v>
      </c>
      <c r="L214" s="42">
        <v>380195</v>
      </c>
      <c r="M214" s="42">
        <v>194003</v>
      </c>
      <c r="N214" s="42">
        <v>186192</v>
      </c>
      <c r="O214" s="54">
        <v>0.78906876734307396</v>
      </c>
      <c r="P214" s="54">
        <v>1.3151146122384567</v>
      </c>
      <c r="Q214" s="54">
        <v>3.1562750693722958</v>
      </c>
      <c r="R214" s="54">
        <v>3.9453438367153697</v>
      </c>
      <c r="S214" s="54">
        <v>4.734412604058444</v>
      </c>
      <c r="T214" s="54">
        <v>3.1562750693722958</v>
      </c>
      <c r="U214" s="54">
        <v>17.096489959099937</v>
      </c>
      <c r="X214" s="42" t="s">
        <v>469</v>
      </c>
    </row>
    <row r="215" spans="1:24">
      <c r="A215" s="49" t="s">
        <v>801</v>
      </c>
      <c r="B215" s="46" t="s">
        <v>222</v>
      </c>
      <c r="C215" s="46" t="s">
        <v>256</v>
      </c>
      <c r="D215" s="49" t="s">
        <v>201</v>
      </c>
      <c r="E215" s="46">
        <v>31</v>
      </c>
      <c r="F215" s="46">
        <v>15</v>
      </c>
      <c r="G215" s="46">
        <v>63</v>
      </c>
      <c r="H215" s="46">
        <v>61</v>
      </c>
      <c r="I215" s="46">
        <v>25</v>
      </c>
      <c r="J215" s="46">
        <v>12</v>
      </c>
      <c r="K215" s="46">
        <v>207</v>
      </c>
      <c r="L215" s="42">
        <v>380195</v>
      </c>
      <c r="M215" s="42">
        <v>194003</v>
      </c>
      <c r="N215" s="42">
        <v>186192</v>
      </c>
      <c r="O215" s="54">
        <v>8.1537105958784313</v>
      </c>
      <c r="P215" s="54">
        <v>3.9453438367153697</v>
      </c>
      <c r="Q215" s="54">
        <v>16.570444114204552</v>
      </c>
      <c r="R215" s="54">
        <v>16.04439826930917</v>
      </c>
      <c r="S215" s="54">
        <v>6.5755730611922836</v>
      </c>
      <c r="T215" s="54">
        <v>3.1562750693722958</v>
      </c>
      <c r="U215" s="54">
        <v>54.445744946672107</v>
      </c>
      <c r="X215" s="42" t="s">
        <v>469</v>
      </c>
    </row>
    <row r="216" spans="1:24">
      <c r="A216" s="49" t="s">
        <v>802</v>
      </c>
      <c r="B216" s="46" t="s">
        <v>222</v>
      </c>
      <c r="C216" s="46" t="s">
        <v>256</v>
      </c>
      <c r="D216" s="49" t="s">
        <v>151</v>
      </c>
      <c r="E216" s="46">
        <v>4</v>
      </c>
      <c r="F216" s="46">
        <v>2</v>
      </c>
      <c r="G216" s="46">
        <v>8</v>
      </c>
      <c r="H216" s="46">
        <v>3</v>
      </c>
      <c r="I216" s="46">
        <v>2</v>
      </c>
      <c r="J216" s="46">
        <v>3</v>
      </c>
      <c r="K216" s="46">
        <v>22</v>
      </c>
      <c r="L216" s="42">
        <v>380195</v>
      </c>
      <c r="M216" s="42">
        <v>194003</v>
      </c>
      <c r="N216" s="42">
        <v>186192</v>
      </c>
      <c r="O216" s="54">
        <v>1.0520916897907653</v>
      </c>
      <c r="P216" s="54">
        <v>0.52604584489538264</v>
      </c>
      <c r="Q216" s="54">
        <v>2.1041833795815306</v>
      </c>
      <c r="R216" s="54">
        <v>0.78906876734307396</v>
      </c>
      <c r="S216" s="54">
        <v>0.52604584489538264</v>
      </c>
      <c r="T216" s="54">
        <v>0.78906876734307396</v>
      </c>
      <c r="U216" s="54">
        <v>5.7865042938492088</v>
      </c>
      <c r="X216" s="42" t="s">
        <v>469</v>
      </c>
    </row>
    <row r="217" spans="1:24">
      <c r="A217" s="49" t="s">
        <v>803</v>
      </c>
      <c r="B217" s="46" t="s">
        <v>222</v>
      </c>
      <c r="C217" s="46" t="s">
        <v>256</v>
      </c>
      <c r="D217" s="49" t="s">
        <v>95</v>
      </c>
      <c r="E217" s="46">
        <v>7</v>
      </c>
      <c r="F217" s="46">
        <v>15</v>
      </c>
      <c r="G217" s="46">
        <v>30</v>
      </c>
      <c r="H217" s="46">
        <v>37</v>
      </c>
      <c r="I217" s="46">
        <v>11</v>
      </c>
      <c r="J217" s="46">
        <v>8</v>
      </c>
      <c r="K217" s="46">
        <v>108</v>
      </c>
      <c r="L217" s="42">
        <v>380195</v>
      </c>
      <c r="M217" s="42">
        <v>194003</v>
      </c>
      <c r="N217" s="42">
        <v>186192</v>
      </c>
      <c r="O217" s="54">
        <v>1.8411604571338394</v>
      </c>
      <c r="P217" s="54">
        <v>3.9453438367153697</v>
      </c>
      <c r="Q217" s="54">
        <v>7.8906876734307394</v>
      </c>
      <c r="R217" s="54">
        <v>9.731848130564579</v>
      </c>
      <c r="S217" s="54">
        <v>2.8932521469246044</v>
      </c>
      <c r="T217" s="54">
        <v>2.1041833795815306</v>
      </c>
      <c r="U217" s="54">
        <v>28.406475624350662</v>
      </c>
      <c r="X217" s="42" t="s">
        <v>469</v>
      </c>
    </row>
    <row r="218" spans="1:24">
      <c r="A218" s="49" t="s">
        <v>804</v>
      </c>
      <c r="B218" s="46" t="s">
        <v>222</v>
      </c>
      <c r="C218" s="46" t="s">
        <v>256</v>
      </c>
      <c r="D218" s="49" t="s">
        <v>154</v>
      </c>
      <c r="E218" s="46">
        <v>6</v>
      </c>
      <c r="F218" s="46">
        <v>6</v>
      </c>
      <c r="G218" s="46">
        <v>7</v>
      </c>
      <c r="H218" s="46">
        <v>0</v>
      </c>
      <c r="I218" s="46">
        <v>1</v>
      </c>
      <c r="J218" s="46">
        <v>1</v>
      </c>
      <c r="K218" s="46">
        <v>21</v>
      </c>
      <c r="L218" s="42">
        <v>380195</v>
      </c>
      <c r="M218" s="42">
        <v>194003</v>
      </c>
      <c r="N218" s="42">
        <v>186192</v>
      </c>
      <c r="O218" s="54">
        <v>1.5781375346861479</v>
      </c>
      <c r="P218" s="54">
        <v>1.5781375346861479</v>
      </c>
      <c r="Q218" s="54">
        <v>1.8411604571338394</v>
      </c>
      <c r="R218" s="54" t="s">
        <v>499</v>
      </c>
      <c r="S218" s="54">
        <v>0.26302292244769132</v>
      </c>
      <c r="T218" s="54">
        <v>0.26302292244769132</v>
      </c>
      <c r="U218" s="54">
        <v>5.5234813714015178</v>
      </c>
      <c r="X218" s="42" t="s">
        <v>469</v>
      </c>
    </row>
    <row r="219" spans="1:24">
      <c r="A219" s="49" t="s">
        <v>805</v>
      </c>
      <c r="B219" s="46" t="s">
        <v>222</v>
      </c>
      <c r="C219" s="46" t="s">
        <v>256</v>
      </c>
      <c r="D219" s="49" t="s">
        <v>155</v>
      </c>
      <c r="E219" s="46">
        <v>74</v>
      </c>
      <c r="F219" s="46">
        <v>22</v>
      </c>
      <c r="G219" s="46">
        <v>40</v>
      </c>
      <c r="H219" s="46">
        <v>23</v>
      </c>
      <c r="I219" s="46">
        <v>12</v>
      </c>
      <c r="J219" s="46">
        <v>10</v>
      </c>
      <c r="K219" s="46">
        <v>181</v>
      </c>
      <c r="L219" s="42">
        <v>380195</v>
      </c>
      <c r="M219" s="42">
        <v>194003</v>
      </c>
      <c r="N219" s="42">
        <v>186192</v>
      </c>
      <c r="O219" s="54">
        <v>19.463696261129158</v>
      </c>
      <c r="P219" s="54">
        <v>5.7865042938492088</v>
      </c>
      <c r="Q219" s="54">
        <v>10.520916897907654</v>
      </c>
      <c r="R219" s="54">
        <v>6.0495272162969007</v>
      </c>
      <c r="S219" s="54">
        <v>3.1562750693722958</v>
      </c>
      <c r="T219" s="54">
        <v>2.6302292244769134</v>
      </c>
      <c r="U219" s="54">
        <v>47.607148963032124</v>
      </c>
      <c r="X219" s="42" t="s">
        <v>469</v>
      </c>
    </row>
    <row r="220" spans="1:24">
      <c r="A220" s="49" t="s">
        <v>806</v>
      </c>
      <c r="B220" s="46" t="s">
        <v>222</v>
      </c>
      <c r="C220" s="46" t="s">
        <v>256</v>
      </c>
      <c r="D220" s="49" t="s">
        <v>99</v>
      </c>
      <c r="E220" s="46">
        <v>50</v>
      </c>
      <c r="F220" s="46">
        <v>30</v>
      </c>
      <c r="G220" s="46">
        <v>91</v>
      </c>
      <c r="H220" s="46">
        <v>80</v>
      </c>
      <c r="I220" s="46">
        <v>36</v>
      </c>
      <c r="J220" s="46">
        <v>21</v>
      </c>
      <c r="K220" s="46">
        <v>308</v>
      </c>
      <c r="L220" s="42">
        <v>380195</v>
      </c>
      <c r="M220" s="42">
        <v>194003</v>
      </c>
      <c r="N220" s="42">
        <v>186192</v>
      </c>
      <c r="O220" s="54">
        <v>13.151146122384567</v>
      </c>
      <c r="P220" s="54">
        <v>7.8906876734307394</v>
      </c>
      <c r="Q220" s="54">
        <v>23.93508594273991</v>
      </c>
      <c r="R220" s="54">
        <v>21.041833795815307</v>
      </c>
      <c r="S220" s="54">
        <v>9.468825208116888</v>
      </c>
      <c r="T220" s="54">
        <v>5.5234813714015178</v>
      </c>
      <c r="U220" s="54">
        <v>81.011060113888931</v>
      </c>
      <c r="X220" s="42" t="s">
        <v>469</v>
      </c>
    </row>
    <row r="221" spans="1:24">
      <c r="A221" s="49" t="s">
        <v>807</v>
      </c>
      <c r="B221" s="49" t="s">
        <v>222</v>
      </c>
      <c r="C221" s="49" t="s">
        <v>256</v>
      </c>
      <c r="D221" s="49" t="s">
        <v>481</v>
      </c>
      <c r="E221" s="50">
        <v>8</v>
      </c>
      <c r="F221" s="50">
        <v>11</v>
      </c>
      <c r="G221" s="50">
        <v>19</v>
      </c>
      <c r="H221" s="50">
        <v>12</v>
      </c>
      <c r="I221" s="50">
        <v>6</v>
      </c>
      <c r="J221" s="50">
        <v>0</v>
      </c>
      <c r="K221" s="50">
        <v>56</v>
      </c>
      <c r="L221" s="42">
        <v>380195</v>
      </c>
      <c r="M221" s="42">
        <v>194003</v>
      </c>
      <c r="N221" s="42">
        <v>186192</v>
      </c>
      <c r="O221" s="54">
        <v>2.1041833795815306</v>
      </c>
      <c r="P221" s="54">
        <v>2.8932521469246044</v>
      </c>
      <c r="Q221" s="54">
        <v>4.997435526506135</v>
      </c>
      <c r="R221" s="54">
        <v>3.1562750693722958</v>
      </c>
      <c r="S221" s="54">
        <v>1.5781375346861479</v>
      </c>
      <c r="T221" s="54" t="s">
        <v>499</v>
      </c>
      <c r="U221" s="54">
        <v>14.729283657070715</v>
      </c>
      <c r="X221" s="42" t="s">
        <v>469</v>
      </c>
    </row>
    <row r="222" spans="1:24">
      <c r="A222" s="49" t="s">
        <v>808</v>
      </c>
      <c r="B222" s="49" t="s">
        <v>222</v>
      </c>
      <c r="C222" s="49" t="s">
        <v>256</v>
      </c>
      <c r="D222" s="49" t="s">
        <v>483</v>
      </c>
      <c r="E222" s="50">
        <v>32</v>
      </c>
      <c r="F222" s="50">
        <v>25</v>
      </c>
      <c r="G222" s="50">
        <v>113</v>
      </c>
      <c r="H222" s="50">
        <v>92</v>
      </c>
      <c r="I222" s="50">
        <v>34</v>
      </c>
      <c r="J222" s="50">
        <v>20</v>
      </c>
      <c r="K222" s="50">
        <v>316</v>
      </c>
      <c r="L222" s="42">
        <v>380195</v>
      </c>
      <c r="M222" s="42">
        <v>194003</v>
      </c>
      <c r="N222" s="42">
        <v>186192</v>
      </c>
      <c r="O222" s="54">
        <v>8.4167335183261223</v>
      </c>
      <c r="P222" s="54">
        <v>6.5755730611922836</v>
      </c>
      <c r="Q222" s="54">
        <v>29.721590236589119</v>
      </c>
      <c r="R222" s="54">
        <v>24.198108865187603</v>
      </c>
      <c r="S222" s="54">
        <v>8.9427793632215042</v>
      </c>
      <c r="T222" s="54">
        <v>5.2604584489538269</v>
      </c>
      <c r="U222" s="54">
        <v>83.115243493470459</v>
      </c>
      <c r="X222" s="42" t="s">
        <v>469</v>
      </c>
    </row>
    <row r="223" spans="1:24">
      <c r="A223" s="49" t="s">
        <v>809</v>
      </c>
      <c r="B223" s="49" t="s">
        <v>222</v>
      </c>
      <c r="C223" s="49" t="s">
        <v>256</v>
      </c>
      <c r="D223" s="49" t="s">
        <v>128</v>
      </c>
      <c r="E223" s="50">
        <v>18</v>
      </c>
      <c r="F223" s="50">
        <v>9</v>
      </c>
      <c r="G223" s="50">
        <v>11</v>
      </c>
      <c r="H223" s="50">
        <v>9</v>
      </c>
      <c r="I223" s="50">
        <v>8</v>
      </c>
      <c r="J223" s="50">
        <v>2</v>
      </c>
      <c r="K223" s="50">
        <v>57</v>
      </c>
      <c r="L223" s="42">
        <v>380195</v>
      </c>
      <c r="M223" s="42">
        <v>194003</v>
      </c>
      <c r="N223" s="42">
        <v>186192</v>
      </c>
      <c r="O223" s="54">
        <v>4.734412604058444</v>
      </c>
      <c r="P223" s="54">
        <v>2.367206302029222</v>
      </c>
      <c r="Q223" s="54">
        <v>2.8932521469246044</v>
      </c>
      <c r="R223" s="54">
        <v>2.367206302029222</v>
      </c>
      <c r="S223" s="54">
        <v>2.1041833795815306</v>
      </c>
      <c r="T223" s="54">
        <v>0.52604584489538264</v>
      </c>
      <c r="U223" s="54">
        <v>14.992306579518404</v>
      </c>
      <c r="X223" s="42" t="s">
        <v>469</v>
      </c>
    </row>
    <row r="224" spans="1:24">
      <c r="A224" s="49" t="s">
        <v>810</v>
      </c>
      <c r="B224" s="49" t="s">
        <v>222</v>
      </c>
      <c r="C224" s="49" t="s">
        <v>256</v>
      </c>
      <c r="D224" s="49" t="s">
        <v>161</v>
      </c>
      <c r="E224" s="50">
        <v>8</v>
      </c>
      <c r="F224" s="50">
        <v>1</v>
      </c>
      <c r="G224" s="50">
        <v>2</v>
      </c>
      <c r="H224" s="50">
        <v>3</v>
      </c>
      <c r="I224" s="50">
        <v>2</v>
      </c>
      <c r="J224" s="50">
        <v>0</v>
      </c>
      <c r="K224" s="50">
        <v>16</v>
      </c>
      <c r="L224" s="42">
        <v>380195</v>
      </c>
      <c r="M224" s="42">
        <v>194003</v>
      </c>
      <c r="N224" s="42">
        <v>186192</v>
      </c>
      <c r="O224" s="54">
        <v>2.1041833795815306</v>
      </c>
      <c r="P224" s="54">
        <v>0.26302292244769132</v>
      </c>
      <c r="Q224" s="54">
        <v>0.52604584489538264</v>
      </c>
      <c r="R224" s="54">
        <v>0.78906876734307396</v>
      </c>
      <c r="S224" s="54">
        <v>0.52604584489538264</v>
      </c>
      <c r="T224" s="54" t="s">
        <v>499</v>
      </c>
      <c r="U224" s="54">
        <v>4.2083667591630611</v>
      </c>
      <c r="X224" s="42" t="s">
        <v>469</v>
      </c>
    </row>
    <row r="225" spans="1:24">
      <c r="A225" s="49" t="s">
        <v>811</v>
      </c>
      <c r="B225" s="49" t="s">
        <v>222</v>
      </c>
      <c r="C225" s="49" t="s">
        <v>256</v>
      </c>
      <c r="D225" s="49" t="s">
        <v>164</v>
      </c>
      <c r="E225" s="50">
        <v>330</v>
      </c>
      <c r="F225" s="50">
        <v>275</v>
      </c>
      <c r="G225" s="50">
        <v>706</v>
      </c>
      <c r="H225" s="50">
        <v>579</v>
      </c>
      <c r="I225" s="50">
        <v>196</v>
      </c>
      <c r="J225" s="50">
        <v>37</v>
      </c>
      <c r="K225" s="50">
        <v>2123</v>
      </c>
      <c r="L225" s="42">
        <v>380195</v>
      </c>
      <c r="M225" s="42">
        <v>194003</v>
      </c>
      <c r="N225" s="42">
        <v>186192</v>
      </c>
      <c r="O225" s="54">
        <v>177.23640113431296</v>
      </c>
      <c r="P225" s="54">
        <v>147.69700094526081</v>
      </c>
      <c r="Q225" s="54">
        <v>379.17848242674228</v>
      </c>
      <c r="R225" s="54">
        <v>310.96932199020364</v>
      </c>
      <c r="S225" s="54">
        <v>105.26768067371316</v>
      </c>
      <c r="T225" s="54">
        <v>19.871960127180543</v>
      </c>
      <c r="U225" s="54">
        <v>1140.2208472974135</v>
      </c>
      <c r="X225" s="42" t="s">
        <v>469</v>
      </c>
    </row>
    <row r="226" spans="1:24">
      <c r="A226" s="49" t="s">
        <v>812</v>
      </c>
      <c r="B226" s="49" t="s">
        <v>222</v>
      </c>
      <c r="C226" s="49" t="s">
        <v>256</v>
      </c>
      <c r="D226" s="49" t="s">
        <v>142</v>
      </c>
      <c r="E226" s="50">
        <v>16</v>
      </c>
      <c r="F226" s="50">
        <v>13</v>
      </c>
      <c r="G226" s="50">
        <v>16</v>
      </c>
      <c r="H226" s="50">
        <v>20</v>
      </c>
      <c r="I226" s="50">
        <v>13</v>
      </c>
      <c r="J226" s="50">
        <v>5</v>
      </c>
      <c r="K226" s="50">
        <v>83</v>
      </c>
      <c r="L226" s="42">
        <v>380195</v>
      </c>
      <c r="M226" s="42">
        <v>194003</v>
      </c>
      <c r="N226" s="42">
        <v>186192</v>
      </c>
      <c r="O226" s="54">
        <v>4.2083667591630611</v>
      </c>
      <c r="P226" s="54">
        <v>3.4192979918199868</v>
      </c>
      <c r="Q226" s="54">
        <v>4.2083667591630611</v>
      </c>
      <c r="R226" s="54">
        <v>5.2604584489538269</v>
      </c>
      <c r="S226" s="54">
        <v>3.4192979918199868</v>
      </c>
      <c r="T226" s="54">
        <v>1.3151146122384567</v>
      </c>
      <c r="U226" s="54">
        <v>21.830902563158379</v>
      </c>
      <c r="X226" s="42" t="s">
        <v>469</v>
      </c>
    </row>
    <row r="227" spans="1:24">
      <c r="A227" s="49" t="s">
        <v>813</v>
      </c>
      <c r="B227" s="49" t="s">
        <v>230</v>
      </c>
      <c r="C227" s="49" t="s">
        <v>261</v>
      </c>
      <c r="D227" s="49" t="s">
        <v>60</v>
      </c>
      <c r="E227" s="50">
        <v>15</v>
      </c>
      <c r="F227" s="50">
        <v>3</v>
      </c>
      <c r="G227" s="50">
        <v>12</v>
      </c>
      <c r="H227" s="50">
        <v>18</v>
      </c>
      <c r="I227" s="50">
        <v>17</v>
      </c>
      <c r="J227" s="50">
        <v>18</v>
      </c>
      <c r="K227" s="50">
        <v>83</v>
      </c>
      <c r="L227" s="42">
        <v>132878</v>
      </c>
      <c r="M227" s="42">
        <v>67266</v>
      </c>
      <c r="N227" s="42">
        <v>65612</v>
      </c>
      <c r="O227" s="54">
        <v>11.288550399614685</v>
      </c>
      <c r="P227" s="54">
        <v>2.2577100799229366</v>
      </c>
      <c r="Q227" s="54">
        <v>9.0308403196917464</v>
      </c>
      <c r="R227" s="54">
        <v>13.54626047953762</v>
      </c>
      <c r="S227" s="54">
        <v>12.793690452896643</v>
      </c>
      <c r="T227" s="54">
        <v>13.54626047953762</v>
      </c>
      <c r="U227" s="54">
        <v>62.463312211201256</v>
      </c>
      <c r="X227" s="42" t="s">
        <v>469</v>
      </c>
    </row>
    <row r="228" spans="1:24">
      <c r="A228" s="49" t="s">
        <v>814</v>
      </c>
      <c r="B228" s="49" t="s">
        <v>230</v>
      </c>
      <c r="C228" s="49" t="s">
        <v>261</v>
      </c>
      <c r="D228" s="49" t="s">
        <v>64</v>
      </c>
      <c r="E228" s="46">
        <v>39</v>
      </c>
      <c r="F228" s="46">
        <v>38</v>
      </c>
      <c r="G228" s="46">
        <v>70</v>
      </c>
      <c r="H228" s="46">
        <v>84</v>
      </c>
      <c r="I228" s="46">
        <v>51</v>
      </c>
      <c r="J228" s="46">
        <v>29</v>
      </c>
      <c r="K228" s="46">
        <v>311</v>
      </c>
      <c r="L228" s="42">
        <v>132878</v>
      </c>
      <c r="M228" s="42">
        <v>67266</v>
      </c>
      <c r="N228" s="42">
        <v>65612</v>
      </c>
      <c r="O228" s="54">
        <v>29.350231038998178</v>
      </c>
      <c r="P228" s="54">
        <v>28.5976610123572</v>
      </c>
      <c r="Q228" s="54">
        <v>52.679901864868526</v>
      </c>
      <c r="R228" s="54">
        <v>63.21588223784223</v>
      </c>
      <c r="S228" s="54">
        <v>38.381071358689923</v>
      </c>
      <c r="T228" s="54">
        <v>21.824530772588389</v>
      </c>
      <c r="U228" s="54">
        <v>234.04927828534443</v>
      </c>
      <c r="X228" s="42" t="s">
        <v>469</v>
      </c>
    </row>
    <row r="229" spans="1:24">
      <c r="A229" s="49" t="s">
        <v>815</v>
      </c>
      <c r="B229" s="49" t="s">
        <v>230</v>
      </c>
      <c r="C229" s="49" t="s">
        <v>261</v>
      </c>
      <c r="D229" s="49" t="s">
        <v>492</v>
      </c>
      <c r="E229" s="46">
        <v>3</v>
      </c>
      <c r="F229" s="46">
        <v>4</v>
      </c>
      <c r="G229" s="46">
        <v>10</v>
      </c>
      <c r="H229" s="46">
        <v>11</v>
      </c>
      <c r="I229" s="46">
        <v>8</v>
      </c>
      <c r="J229" s="46">
        <v>6</v>
      </c>
      <c r="K229" s="46">
        <v>42</v>
      </c>
      <c r="L229" s="42">
        <v>132878</v>
      </c>
      <c r="M229" s="42">
        <v>67266</v>
      </c>
      <c r="N229" s="42">
        <v>65612</v>
      </c>
      <c r="O229" s="54">
        <v>2.2577100799229366</v>
      </c>
      <c r="P229" s="54">
        <v>3.0102801065639158</v>
      </c>
      <c r="Q229" s="54">
        <v>7.525700266409789</v>
      </c>
      <c r="R229" s="54">
        <v>8.2782702930507686</v>
      </c>
      <c r="S229" s="54">
        <v>6.0205602131278315</v>
      </c>
      <c r="T229" s="54">
        <v>4.5154201598458732</v>
      </c>
      <c r="U229" s="54">
        <v>31.607941118921115</v>
      </c>
      <c r="X229" s="42" t="s">
        <v>469</v>
      </c>
    </row>
    <row r="230" spans="1:24">
      <c r="A230" s="49" t="s">
        <v>816</v>
      </c>
      <c r="B230" s="49" t="s">
        <v>230</v>
      </c>
      <c r="C230" s="49" t="s">
        <v>261</v>
      </c>
      <c r="D230" s="49" t="s">
        <v>200</v>
      </c>
      <c r="E230" s="46">
        <v>6</v>
      </c>
      <c r="F230" s="46">
        <v>4</v>
      </c>
      <c r="G230" s="46">
        <v>14</v>
      </c>
      <c r="H230" s="46">
        <v>14</v>
      </c>
      <c r="I230" s="46">
        <v>17</v>
      </c>
      <c r="J230" s="46">
        <v>15</v>
      </c>
      <c r="K230" s="46">
        <v>70</v>
      </c>
      <c r="L230" s="42">
        <v>132878</v>
      </c>
      <c r="M230" s="42">
        <v>67266</v>
      </c>
      <c r="N230" s="42">
        <v>65612</v>
      </c>
      <c r="O230" s="54">
        <v>4.5154201598458732</v>
      </c>
      <c r="P230" s="54">
        <v>3.0102801065639158</v>
      </c>
      <c r="Q230" s="54">
        <v>10.535980372973706</v>
      </c>
      <c r="R230" s="54">
        <v>10.535980372973706</v>
      </c>
      <c r="S230" s="54">
        <v>12.793690452896643</v>
      </c>
      <c r="T230" s="54">
        <v>11.288550399614685</v>
      </c>
      <c r="U230" s="54">
        <v>52.679901864868526</v>
      </c>
      <c r="X230" s="42" t="s">
        <v>469</v>
      </c>
    </row>
    <row r="231" spans="1:24">
      <c r="A231" s="49" t="s">
        <v>817</v>
      </c>
      <c r="B231" s="46" t="s">
        <v>230</v>
      </c>
      <c r="C231" s="46" t="s">
        <v>261</v>
      </c>
      <c r="D231" s="49" t="s">
        <v>54</v>
      </c>
      <c r="E231" s="46">
        <v>106</v>
      </c>
      <c r="F231" s="46">
        <v>150</v>
      </c>
      <c r="G231" s="46">
        <v>272</v>
      </c>
      <c r="H231" s="46">
        <v>343</v>
      </c>
      <c r="I231" s="46">
        <v>255</v>
      </c>
      <c r="J231" s="46">
        <v>164</v>
      </c>
      <c r="K231" s="46">
        <v>1290</v>
      </c>
      <c r="L231" s="42">
        <v>132878</v>
      </c>
      <c r="M231" s="42">
        <v>67266</v>
      </c>
      <c r="N231" s="42">
        <v>65612</v>
      </c>
      <c r="O231" s="54">
        <v>157.58332590015758</v>
      </c>
      <c r="P231" s="54">
        <v>222.995272500223</v>
      </c>
      <c r="Q231" s="54">
        <v>404.36476080040438</v>
      </c>
      <c r="R231" s="54">
        <v>509.91585645050992</v>
      </c>
      <c r="S231" s="54">
        <v>379.09196325037908</v>
      </c>
      <c r="T231" s="54">
        <v>243.8081646002438</v>
      </c>
      <c r="U231" s="54">
        <v>1917.7593435019176</v>
      </c>
      <c r="X231" s="42" t="s">
        <v>469</v>
      </c>
    </row>
    <row r="232" spans="1:24">
      <c r="A232" s="49" t="s">
        <v>818</v>
      </c>
      <c r="B232" s="46" t="s">
        <v>230</v>
      </c>
      <c r="C232" s="46" t="s">
        <v>261</v>
      </c>
      <c r="D232" s="49" t="s">
        <v>69</v>
      </c>
      <c r="E232" s="46">
        <v>4</v>
      </c>
      <c r="F232" s="46">
        <v>4</v>
      </c>
      <c r="G232" s="46">
        <v>10</v>
      </c>
      <c r="H232" s="46">
        <v>18</v>
      </c>
      <c r="I232" s="46">
        <v>14</v>
      </c>
      <c r="J232" s="46">
        <v>19</v>
      </c>
      <c r="K232" s="46">
        <v>69</v>
      </c>
      <c r="L232" s="42">
        <v>132878</v>
      </c>
      <c r="M232" s="42">
        <v>67266</v>
      </c>
      <c r="N232" s="42">
        <v>65612</v>
      </c>
      <c r="O232" s="54">
        <v>5.9465406000059469</v>
      </c>
      <c r="P232" s="54">
        <v>5.9465406000059469</v>
      </c>
      <c r="Q232" s="54">
        <v>14.866351500014867</v>
      </c>
      <c r="R232" s="54">
        <v>26.75943270002676</v>
      </c>
      <c r="S232" s="54">
        <v>20.812892100020811</v>
      </c>
      <c r="T232" s="54">
        <v>28.246067850028243</v>
      </c>
      <c r="U232" s="54">
        <v>102.57782535010257</v>
      </c>
      <c r="X232" s="42" t="s">
        <v>469</v>
      </c>
    </row>
    <row r="233" spans="1:24">
      <c r="A233" s="49" t="s">
        <v>819</v>
      </c>
      <c r="B233" s="46" t="s">
        <v>230</v>
      </c>
      <c r="C233" s="46" t="s">
        <v>261</v>
      </c>
      <c r="D233" s="49" t="s">
        <v>473</v>
      </c>
      <c r="E233" s="46">
        <v>0</v>
      </c>
      <c r="F233" s="46">
        <v>0</v>
      </c>
      <c r="G233" s="46">
        <v>4</v>
      </c>
      <c r="H233" s="46">
        <v>9</v>
      </c>
      <c r="I233" s="46">
        <v>2</v>
      </c>
      <c r="J233" s="46">
        <v>5</v>
      </c>
      <c r="K233" s="46">
        <v>20</v>
      </c>
      <c r="L233" s="42">
        <v>132878</v>
      </c>
      <c r="M233" s="42">
        <v>67266</v>
      </c>
      <c r="N233" s="42">
        <v>65612</v>
      </c>
      <c r="O233" s="54" t="s">
        <v>499</v>
      </c>
      <c r="P233" s="54" t="s">
        <v>499</v>
      </c>
      <c r="Q233" s="54">
        <v>3.0102801065639158</v>
      </c>
      <c r="R233" s="54">
        <v>6.7731302397688102</v>
      </c>
      <c r="S233" s="54">
        <v>1.5051400532819579</v>
      </c>
      <c r="T233" s="54">
        <v>3.7628501332048945</v>
      </c>
      <c r="U233" s="54">
        <v>15.051400532819578</v>
      </c>
      <c r="X233" s="42" t="s">
        <v>469</v>
      </c>
    </row>
    <row r="234" spans="1:24">
      <c r="A234" s="49" t="s">
        <v>820</v>
      </c>
      <c r="B234" s="46" t="s">
        <v>230</v>
      </c>
      <c r="C234" s="46" t="s">
        <v>261</v>
      </c>
      <c r="D234" s="49" t="s">
        <v>201</v>
      </c>
      <c r="E234" s="46">
        <v>6</v>
      </c>
      <c r="F234" s="46">
        <v>10</v>
      </c>
      <c r="G234" s="46">
        <v>14</v>
      </c>
      <c r="H234" s="46">
        <v>12</v>
      </c>
      <c r="I234" s="46">
        <v>7</v>
      </c>
      <c r="J234" s="46">
        <v>1</v>
      </c>
      <c r="K234" s="46">
        <v>50</v>
      </c>
      <c r="L234" s="42">
        <v>132878</v>
      </c>
      <c r="M234" s="42">
        <v>67266</v>
      </c>
      <c r="N234" s="42">
        <v>65612</v>
      </c>
      <c r="O234" s="54">
        <v>4.5154201598458732</v>
      </c>
      <c r="P234" s="54">
        <v>7.525700266409789</v>
      </c>
      <c r="Q234" s="54">
        <v>10.535980372973706</v>
      </c>
      <c r="R234" s="54">
        <v>9.0308403196917464</v>
      </c>
      <c r="S234" s="54">
        <v>5.2679901864868528</v>
      </c>
      <c r="T234" s="54">
        <v>0.75257002664097894</v>
      </c>
      <c r="U234" s="54">
        <v>37.628501332048948</v>
      </c>
      <c r="X234" s="42" t="s">
        <v>469</v>
      </c>
    </row>
    <row r="235" spans="1:24">
      <c r="A235" s="49" t="s">
        <v>821</v>
      </c>
      <c r="B235" s="46" t="s">
        <v>230</v>
      </c>
      <c r="C235" s="46" t="s">
        <v>261</v>
      </c>
      <c r="D235" s="49" t="s">
        <v>151</v>
      </c>
      <c r="E235" s="46">
        <v>1</v>
      </c>
      <c r="F235" s="46">
        <v>1</v>
      </c>
      <c r="G235" s="46">
        <v>0</v>
      </c>
      <c r="H235" s="46">
        <v>1</v>
      </c>
      <c r="I235" s="46">
        <v>1</v>
      </c>
      <c r="J235" s="46">
        <v>1</v>
      </c>
      <c r="K235" s="46">
        <v>5</v>
      </c>
      <c r="L235" s="42">
        <v>132878</v>
      </c>
      <c r="M235" s="42">
        <v>67266</v>
      </c>
      <c r="N235" s="42">
        <v>65612</v>
      </c>
      <c r="O235" s="54">
        <v>0.75257002664097894</v>
      </c>
      <c r="P235" s="54">
        <v>0.75257002664097894</v>
      </c>
      <c r="Q235" s="54" t="s">
        <v>499</v>
      </c>
      <c r="R235" s="54">
        <v>0.75257002664097894</v>
      </c>
      <c r="S235" s="54">
        <v>0.75257002664097894</v>
      </c>
      <c r="T235" s="54">
        <v>0.75257002664097894</v>
      </c>
      <c r="U235" s="54">
        <v>3.7628501332048945</v>
      </c>
      <c r="X235" s="42" t="s">
        <v>469</v>
      </c>
    </row>
    <row r="236" spans="1:24">
      <c r="A236" s="49" t="s">
        <v>822</v>
      </c>
      <c r="B236" s="46" t="s">
        <v>230</v>
      </c>
      <c r="C236" s="46" t="s">
        <v>261</v>
      </c>
      <c r="D236" s="49" t="s">
        <v>95</v>
      </c>
      <c r="E236" s="46">
        <v>9</v>
      </c>
      <c r="F236" s="46">
        <v>1</v>
      </c>
      <c r="G236" s="46">
        <v>12</v>
      </c>
      <c r="H236" s="46">
        <v>7</v>
      </c>
      <c r="I236" s="46">
        <v>4</v>
      </c>
      <c r="J236" s="46">
        <v>2</v>
      </c>
      <c r="K236" s="46">
        <v>35</v>
      </c>
      <c r="L236" s="42">
        <v>132878</v>
      </c>
      <c r="M236" s="42">
        <v>67266</v>
      </c>
      <c r="N236" s="42">
        <v>65612</v>
      </c>
      <c r="O236" s="54">
        <v>6.7731302397688102</v>
      </c>
      <c r="P236" s="54">
        <v>0.75257002664097894</v>
      </c>
      <c r="Q236" s="54">
        <v>9.0308403196917464</v>
      </c>
      <c r="R236" s="54">
        <v>5.2679901864868528</v>
      </c>
      <c r="S236" s="54">
        <v>3.0102801065639158</v>
      </c>
      <c r="T236" s="54">
        <v>1.5051400532819579</v>
      </c>
      <c r="U236" s="54">
        <v>26.339950932434263</v>
      </c>
      <c r="X236" s="42" t="s">
        <v>469</v>
      </c>
    </row>
    <row r="237" spans="1:24">
      <c r="A237" s="49" t="s">
        <v>823</v>
      </c>
      <c r="B237" s="46" t="s">
        <v>230</v>
      </c>
      <c r="C237" s="46" t="s">
        <v>261</v>
      </c>
      <c r="D237" s="49" t="s">
        <v>154</v>
      </c>
      <c r="E237" s="46">
        <v>0</v>
      </c>
      <c r="F237" s="46">
        <v>1</v>
      </c>
      <c r="G237" s="46">
        <v>0</v>
      </c>
      <c r="H237" s="46">
        <v>0</v>
      </c>
      <c r="I237" s="46">
        <v>0</v>
      </c>
      <c r="J237" s="46">
        <v>0</v>
      </c>
      <c r="K237" s="46">
        <v>1</v>
      </c>
      <c r="L237" s="42">
        <v>132878</v>
      </c>
      <c r="M237" s="42">
        <v>67266</v>
      </c>
      <c r="N237" s="42">
        <v>65612</v>
      </c>
      <c r="O237" s="54" t="s">
        <v>499</v>
      </c>
      <c r="P237" s="54">
        <v>0.75257002664097894</v>
      </c>
      <c r="Q237" s="54" t="s">
        <v>499</v>
      </c>
      <c r="R237" s="54" t="s">
        <v>499</v>
      </c>
      <c r="S237" s="54" t="s">
        <v>499</v>
      </c>
      <c r="T237" s="54" t="s">
        <v>499</v>
      </c>
      <c r="U237" s="54">
        <v>0.75257002664097894</v>
      </c>
      <c r="X237" s="42" t="s">
        <v>469</v>
      </c>
    </row>
    <row r="238" spans="1:24">
      <c r="A238" s="49" t="s">
        <v>824</v>
      </c>
      <c r="B238" s="46" t="s">
        <v>230</v>
      </c>
      <c r="C238" s="46" t="s">
        <v>261</v>
      </c>
      <c r="D238" s="49" t="s">
        <v>155</v>
      </c>
      <c r="E238" s="46">
        <v>18</v>
      </c>
      <c r="F238" s="46">
        <v>5</v>
      </c>
      <c r="G238" s="46">
        <v>10</v>
      </c>
      <c r="H238" s="46">
        <v>7</v>
      </c>
      <c r="I238" s="46">
        <v>3</v>
      </c>
      <c r="J238" s="46">
        <v>2</v>
      </c>
      <c r="K238" s="46">
        <v>45</v>
      </c>
      <c r="L238" s="42">
        <v>132878</v>
      </c>
      <c r="M238" s="42">
        <v>67266</v>
      </c>
      <c r="N238" s="42">
        <v>65612</v>
      </c>
      <c r="O238" s="54">
        <v>13.54626047953762</v>
      </c>
      <c r="P238" s="54">
        <v>3.7628501332048945</v>
      </c>
      <c r="Q238" s="54">
        <v>7.525700266409789</v>
      </c>
      <c r="R238" s="54">
        <v>5.2679901864868528</v>
      </c>
      <c r="S238" s="54">
        <v>2.2577100799229366</v>
      </c>
      <c r="T238" s="54">
        <v>1.5051400532819579</v>
      </c>
      <c r="U238" s="54">
        <v>33.865651198844056</v>
      </c>
      <c r="X238" s="42" t="s">
        <v>469</v>
      </c>
    </row>
    <row r="239" spans="1:24">
      <c r="A239" s="49" t="s">
        <v>825</v>
      </c>
      <c r="B239" s="46" t="s">
        <v>230</v>
      </c>
      <c r="C239" s="46" t="s">
        <v>261</v>
      </c>
      <c r="D239" s="49" t="s">
        <v>99</v>
      </c>
      <c r="E239" s="46">
        <v>12</v>
      </c>
      <c r="F239" s="46">
        <v>10</v>
      </c>
      <c r="G239" s="46">
        <v>28</v>
      </c>
      <c r="H239" s="46">
        <v>30</v>
      </c>
      <c r="I239" s="46">
        <v>21</v>
      </c>
      <c r="J239" s="46">
        <v>23</v>
      </c>
      <c r="K239" s="46">
        <v>124</v>
      </c>
      <c r="L239" s="42">
        <v>132878</v>
      </c>
      <c r="M239" s="42">
        <v>67266</v>
      </c>
      <c r="N239" s="42">
        <v>65612</v>
      </c>
      <c r="O239" s="54">
        <v>9.0308403196917464</v>
      </c>
      <c r="P239" s="54">
        <v>7.525700266409789</v>
      </c>
      <c r="Q239" s="54">
        <v>21.071960745947411</v>
      </c>
      <c r="R239" s="54">
        <v>22.57710079922937</v>
      </c>
      <c r="S239" s="54">
        <v>15.803970559460558</v>
      </c>
      <c r="T239" s="54">
        <v>17.309110612742515</v>
      </c>
      <c r="U239" s="54">
        <v>93.318683303481393</v>
      </c>
      <c r="X239" s="42" t="s">
        <v>469</v>
      </c>
    </row>
    <row r="240" spans="1:24">
      <c r="A240" s="49" t="s">
        <v>826</v>
      </c>
      <c r="B240" s="46" t="s">
        <v>230</v>
      </c>
      <c r="C240" s="46" t="s">
        <v>261</v>
      </c>
      <c r="D240" s="49" t="s">
        <v>481</v>
      </c>
      <c r="E240" s="46">
        <v>3</v>
      </c>
      <c r="F240" s="46">
        <v>3</v>
      </c>
      <c r="G240" s="46">
        <v>8</v>
      </c>
      <c r="H240" s="46">
        <v>12</v>
      </c>
      <c r="I240" s="46">
        <v>5</v>
      </c>
      <c r="J240" s="46">
        <v>1</v>
      </c>
      <c r="K240" s="46">
        <v>32</v>
      </c>
      <c r="L240" s="42">
        <v>132878</v>
      </c>
      <c r="M240" s="42">
        <v>67266</v>
      </c>
      <c r="N240" s="42">
        <v>65612</v>
      </c>
      <c r="O240" s="54">
        <v>2.2577100799229366</v>
      </c>
      <c r="P240" s="54">
        <v>2.2577100799229366</v>
      </c>
      <c r="Q240" s="54">
        <v>6.0205602131278315</v>
      </c>
      <c r="R240" s="54">
        <v>9.0308403196917464</v>
      </c>
      <c r="S240" s="54">
        <v>3.7628501332048945</v>
      </c>
      <c r="T240" s="54">
        <v>0.75257002664097894</v>
      </c>
      <c r="U240" s="54">
        <v>24.082240852511326</v>
      </c>
      <c r="X240" s="42" t="s">
        <v>469</v>
      </c>
    </row>
    <row r="241" spans="1:24">
      <c r="A241" s="49" t="s">
        <v>827</v>
      </c>
      <c r="B241" s="46" t="s">
        <v>230</v>
      </c>
      <c r="C241" s="46" t="s">
        <v>261</v>
      </c>
      <c r="D241" s="49" t="s">
        <v>483</v>
      </c>
      <c r="E241" s="46">
        <v>7</v>
      </c>
      <c r="F241" s="46">
        <v>4</v>
      </c>
      <c r="G241" s="46">
        <v>19</v>
      </c>
      <c r="H241" s="46">
        <v>26</v>
      </c>
      <c r="I241" s="46">
        <v>12</v>
      </c>
      <c r="J241" s="46">
        <v>4</v>
      </c>
      <c r="K241" s="46">
        <v>72</v>
      </c>
      <c r="L241" s="42">
        <v>132878</v>
      </c>
      <c r="M241" s="42">
        <v>67266</v>
      </c>
      <c r="N241" s="42">
        <v>65612</v>
      </c>
      <c r="O241" s="54">
        <v>5.2679901864868528</v>
      </c>
      <c r="P241" s="54">
        <v>3.0102801065639158</v>
      </c>
      <c r="Q241" s="54">
        <v>14.2988305061786</v>
      </c>
      <c r="R241" s="54">
        <v>19.566820692665452</v>
      </c>
      <c r="S241" s="54">
        <v>9.0308403196917464</v>
      </c>
      <c r="T241" s="54">
        <v>3.0102801065639158</v>
      </c>
      <c r="U241" s="54">
        <v>54.185041918150482</v>
      </c>
      <c r="X241" s="42" t="s">
        <v>469</v>
      </c>
    </row>
    <row r="242" spans="1:24">
      <c r="A242" s="49" t="s">
        <v>828</v>
      </c>
      <c r="B242" s="46" t="s">
        <v>230</v>
      </c>
      <c r="C242" s="46" t="s">
        <v>261</v>
      </c>
      <c r="D242" s="49" t="s">
        <v>128</v>
      </c>
      <c r="E242" s="46">
        <v>2</v>
      </c>
      <c r="F242" s="46">
        <v>1</v>
      </c>
      <c r="G242" s="46">
        <v>0</v>
      </c>
      <c r="H242" s="46">
        <v>2</v>
      </c>
      <c r="I242" s="46">
        <v>1</v>
      </c>
      <c r="J242" s="46">
        <v>0</v>
      </c>
      <c r="K242" s="46">
        <v>6</v>
      </c>
      <c r="L242" s="42">
        <v>132878</v>
      </c>
      <c r="M242" s="42">
        <v>67266</v>
      </c>
      <c r="N242" s="42">
        <v>65612</v>
      </c>
      <c r="O242" s="54">
        <v>1.5051400532819579</v>
      </c>
      <c r="P242" s="54">
        <v>0.75257002664097894</v>
      </c>
      <c r="Q242" s="54" t="s">
        <v>499</v>
      </c>
      <c r="R242" s="54">
        <v>1.5051400532819579</v>
      </c>
      <c r="S242" s="54">
        <v>0.75257002664097894</v>
      </c>
      <c r="T242" s="54" t="s">
        <v>499</v>
      </c>
      <c r="U242" s="54">
        <v>4.5154201598458732</v>
      </c>
      <c r="X242" s="42" t="s">
        <v>469</v>
      </c>
    </row>
    <row r="243" spans="1:24">
      <c r="A243" s="49" t="s">
        <v>829</v>
      </c>
      <c r="B243" s="46" t="s">
        <v>230</v>
      </c>
      <c r="C243" s="46" t="s">
        <v>261</v>
      </c>
      <c r="D243" s="49" t="s">
        <v>132</v>
      </c>
      <c r="E243" s="46">
        <v>5</v>
      </c>
      <c r="F243" s="46">
        <v>17</v>
      </c>
      <c r="G243" s="46">
        <v>21</v>
      </c>
      <c r="H243" s="46">
        <v>27</v>
      </c>
      <c r="I243" s="46">
        <v>23</v>
      </c>
      <c r="J243" s="46">
        <v>7</v>
      </c>
      <c r="K243" s="46">
        <v>100</v>
      </c>
      <c r="L243" s="42">
        <v>132878</v>
      </c>
      <c r="M243" s="42">
        <v>67266</v>
      </c>
      <c r="N243" s="42">
        <v>65612</v>
      </c>
      <c r="O243" s="54">
        <v>7.4331757500074334</v>
      </c>
      <c r="P243" s="54">
        <v>25.272797550025274</v>
      </c>
      <c r="Q243" s="54">
        <v>31.21933815003122</v>
      </c>
      <c r="R243" s="54">
        <v>40.139149050040139</v>
      </c>
      <c r="S243" s="54">
        <v>34.192608450034193</v>
      </c>
      <c r="T243" s="54">
        <v>10.406446050010405</v>
      </c>
      <c r="U243" s="54">
        <v>148.66351500014866</v>
      </c>
      <c r="X243" s="42" t="s">
        <v>469</v>
      </c>
    </row>
    <row r="244" spans="1:24">
      <c r="A244" s="49" t="s">
        <v>830</v>
      </c>
      <c r="B244" s="46" t="s">
        <v>230</v>
      </c>
      <c r="C244" s="46" t="s">
        <v>261</v>
      </c>
      <c r="D244" s="49" t="s">
        <v>161</v>
      </c>
      <c r="E244" s="46">
        <v>9</v>
      </c>
      <c r="F244" s="46">
        <v>4</v>
      </c>
      <c r="G244" s="46">
        <v>2</v>
      </c>
      <c r="H244" s="46">
        <v>4</v>
      </c>
      <c r="I244" s="46">
        <v>1</v>
      </c>
      <c r="J244" s="46">
        <v>0</v>
      </c>
      <c r="K244" s="46">
        <v>20</v>
      </c>
      <c r="L244" s="42">
        <v>132878</v>
      </c>
      <c r="M244" s="42">
        <v>67266</v>
      </c>
      <c r="N244" s="42">
        <v>65612</v>
      </c>
      <c r="O244" s="54">
        <v>6.7731302397688102</v>
      </c>
      <c r="P244" s="54">
        <v>3.0102801065639158</v>
      </c>
      <c r="Q244" s="54">
        <v>1.5051400532819579</v>
      </c>
      <c r="R244" s="54">
        <v>3.0102801065639158</v>
      </c>
      <c r="S244" s="54">
        <v>0.75257002664097894</v>
      </c>
      <c r="T244" s="54" t="s">
        <v>499</v>
      </c>
      <c r="U244" s="54">
        <v>15.051400532819578</v>
      </c>
      <c r="X244" s="42" t="s">
        <v>469</v>
      </c>
    </row>
    <row r="245" spans="1:24">
      <c r="A245" s="49" t="s">
        <v>831</v>
      </c>
      <c r="B245" s="46" t="s">
        <v>230</v>
      </c>
      <c r="C245" s="46" t="s">
        <v>261</v>
      </c>
      <c r="D245" s="49" t="s">
        <v>142</v>
      </c>
      <c r="E245" s="46">
        <v>3</v>
      </c>
      <c r="F245" s="46">
        <v>1</v>
      </c>
      <c r="G245" s="46">
        <v>4</v>
      </c>
      <c r="H245" s="46">
        <v>6</v>
      </c>
      <c r="I245" s="46">
        <v>1</v>
      </c>
      <c r="J245" s="46">
        <v>0</v>
      </c>
      <c r="K245" s="46">
        <v>15</v>
      </c>
      <c r="L245" s="42">
        <v>132878</v>
      </c>
      <c r="M245" s="42">
        <v>67266</v>
      </c>
      <c r="N245" s="42">
        <v>65612</v>
      </c>
      <c r="O245" s="54">
        <v>2.2577100799229366</v>
      </c>
      <c r="P245" s="54">
        <v>0.75257002664097894</v>
      </c>
      <c r="Q245" s="54">
        <v>3.0102801065639158</v>
      </c>
      <c r="R245" s="54">
        <v>4.5154201598458732</v>
      </c>
      <c r="S245" s="54">
        <v>0.75257002664097894</v>
      </c>
      <c r="T245" s="54" t="s">
        <v>499</v>
      </c>
      <c r="U245" s="54">
        <v>11.288550399614685</v>
      </c>
      <c r="X245" s="42" t="s">
        <v>469</v>
      </c>
    </row>
    <row r="246" spans="1:24">
      <c r="A246" s="49" t="s">
        <v>832</v>
      </c>
      <c r="B246" s="46" t="s">
        <v>230</v>
      </c>
      <c r="C246" s="46" t="s">
        <v>261</v>
      </c>
      <c r="D246" s="49" t="s">
        <v>146</v>
      </c>
      <c r="E246" s="46">
        <v>28</v>
      </c>
      <c r="F246" s="46">
        <v>27</v>
      </c>
      <c r="G246" s="46">
        <v>61</v>
      </c>
      <c r="H246" s="46">
        <v>50</v>
      </c>
      <c r="I246" s="46">
        <v>33</v>
      </c>
      <c r="J246" s="46">
        <v>41</v>
      </c>
      <c r="K246" s="46">
        <v>240</v>
      </c>
      <c r="L246" s="42">
        <v>132878</v>
      </c>
      <c r="M246" s="42">
        <v>67266</v>
      </c>
      <c r="N246" s="42">
        <v>65612</v>
      </c>
      <c r="O246" s="54">
        <v>41.625784200041622</v>
      </c>
      <c r="P246" s="54">
        <v>40.139149050040139</v>
      </c>
      <c r="Q246" s="54">
        <v>90.68474415009068</v>
      </c>
      <c r="R246" s="54">
        <v>74.331757500074332</v>
      </c>
      <c r="S246" s="54">
        <v>49.058959950049065</v>
      </c>
      <c r="T246" s="54">
        <v>60.95204115006095</v>
      </c>
      <c r="U246" s="54">
        <v>356.79243600035676</v>
      </c>
      <c r="X246" s="42" t="s">
        <v>469</v>
      </c>
    </row>
    <row r="247" spans="1:24">
      <c r="A247" s="49" t="s">
        <v>833</v>
      </c>
      <c r="B247" s="46" t="s">
        <v>222</v>
      </c>
      <c r="C247" s="46" t="s">
        <v>261</v>
      </c>
      <c r="D247" s="49" t="s">
        <v>60</v>
      </c>
      <c r="E247" s="46">
        <v>14</v>
      </c>
      <c r="F247" s="46">
        <v>8</v>
      </c>
      <c r="G247" s="46">
        <v>14</v>
      </c>
      <c r="H247" s="46">
        <v>19</v>
      </c>
      <c r="I247" s="46">
        <v>8</v>
      </c>
      <c r="J247" s="46">
        <v>8</v>
      </c>
      <c r="K247" s="46">
        <v>71</v>
      </c>
      <c r="L247" s="42">
        <v>132878</v>
      </c>
      <c r="M247" s="42">
        <v>67266</v>
      </c>
      <c r="N247" s="42">
        <v>65612</v>
      </c>
      <c r="O247" s="54">
        <v>10.535980372973706</v>
      </c>
      <c r="P247" s="54">
        <v>6.0205602131278315</v>
      </c>
      <c r="Q247" s="54">
        <v>10.535980372973706</v>
      </c>
      <c r="R247" s="54">
        <v>14.2988305061786</v>
      </c>
      <c r="S247" s="54">
        <v>6.0205602131278315</v>
      </c>
      <c r="T247" s="54">
        <v>6.0205602131278315</v>
      </c>
      <c r="U247" s="54">
        <v>53.432471891509508</v>
      </c>
      <c r="X247" s="42" t="s">
        <v>469</v>
      </c>
    </row>
    <row r="248" spans="1:24">
      <c r="A248" s="49" t="s">
        <v>834</v>
      </c>
      <c r="B248" s="49" t="s">
        <v>222</v>
      </c>
      <c r="C248" s="49" t="s">
        <v>261</v>
      </c>
      <c r="D248" s="49" t="s">
        <v>64</v>
      </c>
      <c r="E248" s="50">
        <v>54</v>
      </c>
      <c r="F248" s="50">
        <v>43</v>
      </c>
      <c r="G248" s="50">
        <v>105</v>
      </c>
      <c r="H248" s="50">
        <v>86</v>
      </c>
      <c r="I248" s="50">
        <v>52</v>
      </c>
      <c r="J248" s="50">
        <v>34</v>
      </c>
      <c r="K248" s="50">
        <v>374</v>
      </c>
      <c r="L248" s="42">
        <v>132878</v>
      </c>
      <c r="M248" s="42">
        <v>67266</v>
      </c>
      <c r="N248" s="42">
        <v>65612</v>
      </c>
      <c r="O248" s="54">
        <v>40.638781438612867</v>
      </c>
      <c r="P248" s="54">
        <v>32.3605111455621</v>
      </c>
      <c r="Q248" s="54">
        <v>79.019852797302789</v>
      </c>
      <c r="R248" s="54">
        <v>64.7210222911242</v>
      </c>
      <c r="S248" s="54">
        <v>39.133641385330904</v>
      </c>
      <c r="T248" s="54">
        <v>25.587380905793285</v>
      </c>
      <c r="U248" s="54">
        <v>281.4611899637261</v>
      </c>
      <c r="X248" s="42" t="s">
        <v>469</v>
      </c>
    </row>
    <row r="249" spans="1:24">
      <c r="A249" s="49" t="s">
        <v>835</v>
      </c>
      <c r="B249" s="49" t="s">
        <v>222</v>
      </c>
      <c r="C249" s="49" t="s">
        <v>261</v>
      </c>
      <c r="D249" s="49" t="s">
        <v>492</v>
      </c>
      <c r="E249" s="50">
        <v>12</v>
      </c>
      <c r="F249" s="50">
        <v>7</v>
      </c>
      <c r="G249" s="50">
        <v>22</v>
      </c>
      <c r="H249" s="50">
        <v>23</v>
      </c>
      <c r="I249" s="50">
        <v>11</v>
      </c>
      <c r="J249" s="50">
        <v>5</v>
      </c>
      <c r="K249" s="50">
        <v>80</v>
      </c>
      <c r="L249" s="42">
        <v>132878</v>
      </c>
      <c r="M249" s="42">
        <v>67266</v>
      </c>
      <c r="N249" s="42">
        <v>65612</v>
      </c>
      <c r="O249" s="54">
        <v>9.0308403196917464</v>
      </c>
      <c r="P249" s="54">
        <v>5.2679901864868528</v>
      </c>
      <c r="Q249" s="54">
        <v>16.556540586101537</v>
      </c>
      <c r="R249" s="54">
        <v>17.309110612742515</v>
      </c>
      <c r="S249" s="54">
        <v>8.2782702930507686</v>
      </c>
      <c r="T249" s="54">
        <v>3.7628501332048945</v>
      </c>
      <c r="U249" s="54">
        <v>60.205602131278312</v>
      </c>
      <c r="X249" s="42" t="s">
        <v>469</v>
      </c>
    </row>
    <row r="250" spans="1:24">
      <c r="A250" s="49" t="s">
        <v>836</v>
      </c>
      <c r="B250" s="49" t="s">
        <v>222</v>
      </c>
      <c r="C250" s="49" t="s">
        <v>261</v>
      </c>
      <c r="D250" s="49" t="s">
        <v>200</v>
      </c>
      <c r="E250" s="50">
        <v>10</v>
      </c>
      <c r="F250" s="50">
        <v>7</v>
      </c>
      <c r="G250" s="50">
        <v>43</v>
      </c>
      <c r="H250" s="50">
        <v>51</v>
      </c>
      <c r="I250" s="50">
        <v>49</v>
      </c>
      <c r="J250" s="50">
        <v>23</v>
      </c>
      <c r="K250" s="50">
        <v>183</v>
      </c>
      <c r="L250" s="42">
        <v>132878</v>
      </c>
      <c r="M250" s="42">
        <v>67266</v>
      </c>
      <c r="N250" s="42">
        <v>65612</v>
      </c>
      <c r="O250" s="54">
        <v>7.525700266409789</v>
      </c>
      <c r="P250" s="54">
        <v>5.2679901864868528</v>
      </c>
      <c r="Q250" s="54">
        <v>32.3605111455621</v>
      </c>
      <c r="R250" s="54">
        <v>38.381071358689923</v>
      </c>
      <c r="S250" s="54">
        <v>36.875931305407967</v>
      </c>
      <c r="T250" s="54">
        <v>17.309110612742515</v>
      </c>
      <c r="U250" s="54">
        <v>137.72031487529915</v>
      </c>
      <c r="X250" s="42" t="s">
        <v>469</v>
      </c>
    </row>
    <row r="251" spans="1:24">
      <c r="A251" s="49" t="s">
        <v>837</v>
      </c>
      <c r="B251" s="49" t="s">
        <v>222</v>
      </c>
      <c r="C251" s="49" t="s">
        <v>261</v>
      </c>
      <c r="D251" s="49" t="s">
        <v>473</v>
      </c>
      <c r="E251" s="50">
        <v>2</v>
      </c>
      <c r="F251" s="50">
        <v>4</v>
      </c>
      <c r="G251" s="50">
        <v>3</v>
      </c>
      <c r="H251" s="50">
        <v>12</v>
      </c>
      <c r="I251" s="50">
        <v>0</v>
      </c>
      <c r="J251" s="50">
        <v>5</v>
      </c>
      <c r="K251" s="50">
        <v>26</v>
      </c>
      <c r="L251" s="42">
        <v>132878</v>
      </c>
      <c r="M251" s="42">
        <v>67266</v>
      </c>
      <c r="N251" s="42">
        <v>65612</v>
      </c>
      <c r="O251" s="54">
        <v>1.5051400532819579</v>
      </c>
      <c r="P251" s="54">
        <v>3.0102801065639158</v>
      </c>
      <c r="Q251" s="54">
        <v>2.2577100799229366</v>
      </c>
      <c r="R251" s="54">
        <v>9.0308403196917464</v>
      </c>
      <c r="S251" s="54" t="s">
        <v>499</v>
      </c>
      <c r="T251" s="54">
        <v>3.7628501332048945</v>
      </c>
      <c r="U251" s="54">
        <v>19.566820692665452</v>
      </c>
      <c r="X251" s="42" t="s">
        <v>469</v>
      </c>
    </row>
    <row r="252" spans="1:24">
      <c r="A252" s="49" t="s">
        <v>838</v>
      </c>
      <c r="B252" s="49" t="s">
        <v>222</v>
      </c>
      <c r="C252" s="49" t="s">
        <v>261</v>
      </c>
      <c r="D252" s="49" t="s">
        <v>201</v>
      </c>
      <c r="E252" s="50">
        <v>12</v>
      </c>
      <c r="F252" s="50">
        <v>8</v>
      </c>
      <c r="G252" s="50">
        <v>20</v>
      </c>
      <c r="H252" s="50">
        <v>25</v>
      </c>
      <c r="I252" s="50">
        <v>15</v>
      </c>
      <c r="J252" s="50">
        <v>8</v>
      </c>
      <c r="K252" s="50">
        <v>88</v>
      </c>
      <c r="L252" s="42">
        <v>132878</v>
      </c>
      <c r="M252" s="42">
        <v>67266</v>
      </c>
      <c r="N252" s="42">
        <v>65612</v>
      </c>
      <c r="O252" s="54">
        <v>9.0308403196917464</v>
      </c>
      <c r="P252" s="54">
        <v>6.0205602131278315</v>
      </c>
      <c r="Q252" s="54">
        <v>15.051400532819578</v>
      </c>
      <c r="R252" s="54">
        <v>18.814250666024474</v>
      </c>
      <c r="S252" s="54">
        <v>11.288550399614685</v>
      </c>
      <c r="T252" s="54">
        <v>6.0205602131278315</v>
      </c>
      <c r="U252" s="54">
        <v>66.226162344406148</v>
      </c>
      <c r="X252" s="42" t="s">
        <v>469</v>
      </c>
    </row>
    <row r="253" spans="1:24">
      <c r="A253" s="49" t="s">
        <v>839</v>
      </c>
      <c r="B253" s="49" t="s">
        <v>222</v>
      </c>
      <c r="C253" s="49" t="s">
        <v>261</v>
      </c>
      <c r="D253" s="49" t="s">
        <v>151</v>
      </c>
      <c r="E253" s="50">
        <v>2</v>
      </c>
      <c r="F253" s="50">
        <v>0</v>
      </c>
      <c r="G253" s="50">
        <v>2</v>
      </c>
      <c r="H253" s="50">
        <v>0</v>
      </c>
      <c r="I253" s="50">
        <v>2</v>
      </c>
      <c r="J253" s="50">
        <v>3</v>
      </c>
      <c r="K253" s="50">
        <v>9</v>
      </c>
      <c r="L253" s="42">
        <v>132878</v>
      </c>
      <c r="M253" s="42">
        <v>67266</v>
      </c>
      <c r="N253" s="42">
        <v>65612</v>
      </c>
      <c r="O253" s="54">
        <v>1.5051400532819579</v>
      </c>
      <c r="P253" s="54" t="s">
        <v>499</v>
      </c>
      <c r="Q253" s="54">
        <v>1.5051400532819579</v>
      </c>
      <c r="R253" s="54" t="s">
        <v>499</v>
      </c>
      <c r="S253" s="54">
        <v>1.5051400532819579</v>
      </c>
      <c r="T253" s="54">
        <v>2.2577100799229366</v>
      </c>
      <c r="U253" s="54">
        <v>6.7731302397688102</v>
      </c>
      <c r="X253" s="42" t="s">
        <v>469</v>
      </c>
    </row>
    <row r="254" spans="1:24">
      <c r="A254" s="49" t="s">
        <v>840</v>
      </c>
      <c r="B254" s="49" t="s">
        <v>222</v>
      </c>
      <c r="C254" s="49" t="s">
        <v>261</v>
      </c>
      <c r="D254" s="49" t="s">
        <v>95</v>
      </c>
      <c r="E254" s="50">
        <v>5</v>
      </c>
      <c r="F254" s="50">
        <v>11</v>
      </c>
      <c r="G254" s="50">
        <v>13</v>
      </c>
      <c r="H254" s="50">
        <v>12</v>
      </c>
      <c r="I254" s="50">
        <v>2</v>
      </c>
      <c r="J254" s="50">
        <v>2</v>
      </c>
      <c r="K254" s="50">
        <v>45</v>
      </c>
      <c r="L254" s="42">
        <v>132878</v>
      </c>
      <c r="M254" s="42">
        <v>67266</v>
      </c>
      <c r="N254" s="42">
        <v>65612</v>
      </c>
      <c r="O254" s="54">
        <v>3.7628501332048945</v>
      </c>
      <c r="P254" s="54">
        <v>8.2782702930507686</v>
      </c>
      <c r="Q254" s="54">
        <v>9.783410346332726</v>
      </c>
      <c r="R254" s="54">
        <v>9.0308403196917464</v>
      </c>
      <c r="S254" s="54">
        <v>1.5051400532819579</v>
      </c>
      <c r="T254" s="54">
        <v>1.5051400532819579</v>
      </c>
      <c r="U254" s="54">
        <v>33.865651198844056</v>
      </c>
      <c r="X254" s="42" t="s">
        <v>469</v>
      </c>
    </row>
    <row r="255" spans="1:24">
      <c r="A255" s="49" t="s">
        <v>841</v>
      </c>
      <c r="B255" s="49" t="s">
        <v>222</v>
      </c>
      <c r="C255" s="49" t="s">
        <v>261</v>
      </c>
      <c r="D255" s="49" t="s">
        <v>154</v>
      </c>
      <c r="E255" s="46">
        <v>3</v>
      </c>
      <c r="F255" s="46">
        <v>1</v>
      </c>
      <c r="G255" s="46">
        <v>2</v>
      </c>
      <c r="H255" s="46">
        <v>1</v>
      </c>
      <c r="I255" s="46">
        <v>1</v>
      </c>
      <c r="J255" s="46">
        <v>0</v>
      </c>
      <c r="K255" s="46">
        <v>8</v>
      </c>
      <c r="L255" s="42">
        <v>132878</v>
      </c>
      <c r="M255" s="42">
        <v>67266</v>
      </c>
      <c r="N255" s="42">
        <v>65612</v>
      </c>
      <c r="O255" s="54">
        <v>2.2577100799229366</v>
      </c>
      <c r="P255" s="54">
        <v>0.75257002664097894</v>
      </c>
      <c r="Q255" s="54">
        <v>1.5051400532819579</v>
      </c>
      <c r="R255" s="54">
        <v>0.75257002664097894</v>
      </c>
      <c r="S255" s="54">
        <v>0.75257002664097894</v>
      </c>
      <c r="T255" s="54" t="s">
        <v>499</v>
      </c>
      <c r="U255" s="54">
        <v>6.0205602131278315</v>
      </c>
      <c r="X255" s="42" t="s">
        <v>469</v>
      </c>
    </row>
    <row r="256" spans="1:24">
      <c r="A256" s="49" t="s">
        <v>842</v>
      </c>
      <c r="B256" s="49" t="s">
        <v>222</v>
      </c>
      <c r="C256" s="49" t="s">
        <v>261</v>
      </c>
      <c r="D256" s="49" t="s">
        <v>155</v>
      </c>
      <c r="E256" s="46">
        <v>30</v>
      </c>
      <c r="F256" s="46">
        <v>12</v>
      </c>
      <c r="G256" s="46">
        <v>11</v>
      </c>
      <c r="H256" s="46">
        <v>15</v>
      </c>
      <c r="I256" s="46">
        <v>6</v>
      </c>
      <c r="J256" s="46">
        <v>1</v>
      </c>
      <c r="K256" s="46">
        <v>75</v>
      </c>
      <c r="L256" s="42">
        <v>132878</v>
      </c>
      <c r="M256" s="42">
        <v>67266</v>
      </c>
      <c r="N256" s="42">
        <v>65612</v>
      </c>
      <c r="O256" s="54">
        <v>22.57710079922937</v>
      </c>
      <c r="P256" s="54">
        <v>9.0308403196917464</v>
      </c>
      <c r="Q256" s="54">
        <v>8.2782702930507686</v>
      </c>
      <c r="R256" s="54">
        <v>11.288550399614685</v>
      </c>
      <c r="S256" s="54">
        <v>4.5154201598458732</v>
      </c>
      <c r="T256" s="54">
        <v>0.75257002664097894</v>
      </c>
      <c r="U256" s="54">
        <v>56.442751998073419</v>
      </c>
      <c r="X256" s="42" t="s">
        <v>469</v>
      </c>
    </row>
    <row r="257" spans="1:24">
      <c r="A257" s="49" t="s">
        <v>843</v>
      </c>
      <c r="B257" s="49" t="s">
        <v>222</v>
      </c>
      <c r="C257" s="49" t="s">
        <v>261</v>
      </c>
      <c r="D257" s="49" t="s">
        <v>99</v>
      </c>
      <c r="E257" s="46">
        <v>18</v>
      </c>
      <c r="F257" s="46">
        <v>11</v>
      </c>
      <c r="G257" s="46">
        <v>30</v>
      </c>
      <c r="H257" s="46">
        <v>21</v>
      </c>
      <c r="I257" s="46">
        <v>12</v>
      </c>
      <c r="J257" s="46">
        <v>10</v>
      </c>
      <c r="K257" s="46">
        <v>102</v>
      </c>
      <c r="L257" s="42">
        <v>132878</v>
      </c>
      <c r="M257" s="42">
        <v>67266</v>
      </c>
      <c r="N257" s="42">
        <v>65612</v>
      </c>
      <c r="O257" s="54">
        <v>13.54626047953762</v>
      </c>
      <c r="P257" s="54">
        <v>8.2782702930507686</v>
      </c>
      <c r="Q257" s="54">
        <v>22.57710079922937</v>
      </c>
      <c r="R257" s="54">
        <v>15.803970559460558</v>
      </c>
      <c r="S257" s="54">
        <v>9.0308403196917464</v>
      </c>
      <c r="T257" s="54">
        <v>7.525700266409789</v>
      </c>
      <c r="U257" s="54">
        <v>76.762142717379845</v>
      </c>
      <c r="X257" s="42" t="s">
        <v>469</v>
      </c>
    </row>
    <row r="258" spans="1:24">
      <c r="A258" s="49" t="s">
        <v>844</v>
      </c>
      <c r="B258" s="46" t="s">
        <v>222</v>
      </c>
      <c r="C258" s="46" t="s">
        <v>261</v>
      </c>
      <c r="D258" s="49" t="s">
        <v>481</v>
      </c>
      <c r="E258" s="46">
        <v>4</v>
      </c>
      <c r="F258" s="46">
        <v>5</v>
      </c>
      <c r="G258" s="46">
        <v>8</v>
      </c>
      <c r="H258" s="46">
        <v>13</v>
      </c>
      <c r="I258" s="46">
        <v>3</v>
      </c>
      <c r="J258" s="46">
        <v>1</v>
      </c>
      <c r="K258" s="46">
        <v>34</v>
      </c>
      <c r="L258" s="42">
        <v>132878</v>
      </c>
      <c r="M258" s="42">
        <v>67266</v>
      </c>
      <c r="N258" s="42">
        <v>65612</v>
      </c>
      <c r="O258" s="54">
        <v>3.0102801065639158</v>
      </c>
      <c r="P258" s="54">
        <v>3.7628501332048945</v>
      </c>
      <c r="Q258" s="54">
        <v>6.0205602131278315</v>
      </c>
      <c r="R258" s="54">
        <v>9.783410346332726</v>
      </c>
      <c r="S258" s="54">
        <v>2.2577100799229366</v>
      </c>
      <c r="T258" s="54">
        <v>0.75257002664097894</v>
      </c>
      <c r="U258" s="54">
        <v>25.587380905793285</v>
      </c>
      <c r="X258" s="42" t="s">
        <v>469</v>
      </c>
    </row>
    <row r="259" spans="1:24">
      <c r="A259" s="49" t="s">
        <v>845</v>
      </c>
      <c r="B259" s="46" t="s">
        <v>222</v>
      </c>
      <c r="C259" s="46" t="s">
        <v>261</v>
      </c>
      <c r="D259" s="49" t="s">
        <v>483</v>
      </c>
      <c r="E259" s="46">
        <v>11</v>
      </c>
      <c r="F259" s="46">
        <v>10</v>
      </c>
      <c r="G259" s="46">
        <v>28</v>
      </c>
      <c r="H259" s="46">
        <v>30</v>
      </c>
      <c r="I259" s="46">
        <v>9</v>
      </c>
      <c r="J259" s="46">
        <v>7</v>
      </c>
      <c r="K259" s="46">
        <v>95</v>
      </c>
      <c r="L259" s="42">
        <v>132878</v>
      </c>
      <c r="M259" s="42">
        <v>67266</v>
      </c>
      <c r="N259" s="42">
        <v>65612</v>
      </c>
      <c r="O259" s="54">
        <v>8.2782702930507686</v>
      </c>
      <c r="P259" s="54">
        <v>7.525700266409789</v>
      </c>
      <c r="Q259" s="54">
        <v>21.071960745947411</v>
      </c>
      <c r="R259" s="54">
        <v>22.57710079922937</v>
      </c>
      <c r="S259" s="54">
        <v>6.7731302397688102</v>
      </c>
      <c r="T259" s="54">
        <v>5.2679901864868528</v>
      </c>
      <c r="U259" s="54">
        <v>71.494152530893004</v>
      </c>
      <c r="X259" s="42" t="s">
        <v>469</v>
      </c>
    </row>
    <row r="260" spans="1:24">
      <c r="A260" s="49" t="s">
        <v>846</v>
      </c>
      <c r="B260" s="46" t="s">
        <v>222</v>
      </c>
      <c r="C260" s="46" t="s">
        <v>261</v>
      </c>
      <c r="D260" s="49" t="s">
        <v>128</v>
      </c>
      <c r="E260" s="46">
        <v>11</v>
      </c>
      <c r="F260" s="46">
        <v>9</v>
      </c>
      <c r="G260" s="46">
        <v>3</v>
      </c>
      <c r="H260" s="46">
        <v>5</v>
      </c>
      <c r="I260" s="46">
        <v>3</v>
      </c>
      <c r="J260" s="46">
        <v>0</v>
      </c>
      <c r="K260" s="46">
        <v>31</v>
      </c>
      <c r="L260" s="42">
        <v>132878</v>
      </c>
      <c r="M260" s="42">
        <v>67266</v>
      </c>
      <c r="N260" s="42">
        <v>65612</v>
      </c>
      <c r="O260" s="54">
        <v>8.2782702930507686</v>
      </c>
      <c r="P260" s="54">
        <v>6.7731302397688102</v>
      </c>
      <c r="Q260" s="54">
        <v>2.2577100799229366</v>
      </c>
      <c r="R260" s="54">
        <v>3.7628501332048945</v>
      </c>
      <c r="S260" s="54">
        <v>2.2577100799229366</v>
      </c>
      <c r="T260" s="54" t="s">
        <v>499</v>
      </c>
      <c r="U260" s="54">
        <v>23.329670825870348</v>
      </c>
      <c r="X260" s="42" t="s">
        <v>469</v>
      </c>
    </row>
    <row r="261" spans="1:24">
      <c r="A261" s="49" t="s">
        <v>847</v>
      </c>
      <c r="B261" s="46" t="s">
        <v>222</v>
      </c>
      <c r="C261" s="46" t="s">
        <v>261</v>
      </c>
      <c r="D261" s="49" t="s">
        <v>161</v>
      </c>
      <c r="E261" s="46">
        <v>5</v>
      </c>
      <c r="F261" s="46">
        <v>1</v>
      </c>
      <c r="G261" s="46">
        <v>2</v>
      </c>
      <c r="H261" s="46">
        <v>1</v>
      </c>
      <c r="I261" s="46">
        <v>1</v>
      </c>
      <c r="J261" s="46">
        <v>1</v>
      </c>
      <c r="K261" s="46">
        <v>11</v>
      </c>
      <c r="L261" s="42">
        <v>132878</v>
      </c>
      <c r="M261" s="42">
        <v>67266</v>
      </c>
      <c r="N261" s="42">
        <v>65612</v>
      </c>
      <c r="O261" s="54">
        <v>3.7628501332048945</v>
      </c>
      <c r="P261" s="54">
        <v>0.75257002664097894</v>
      </c>
      <c r="Q261" s="54">
        <v>1.5051400532819579</v>
      </c>
      <c r="R261" s="54">
        <v>0.75257002664097894</v>
      </c>
      <c r="S261" s="54">
        <v>0.75257002664097894</v>
      </c>
      <c r="T261" s="54">
        <v>0.75257002664097894</v>
      </c>
      <c r="U261" s="54">
        <v>8.2782702930507686</v>
      </c>
      <c r="X261" s="42" t="s">
        <v>469</v>
      </c>
    </row>
    <row r="262" spans="1:24">
      <c r="A262" s="49" t="s">
        <v>848</v>
      </c>
      <c r="B262" s="46" t="s">
        <v>222</v>
      </c>
      <c r="C262" s="46" t="s">
        <v>261</v>
      </c>
      <c r="D262" s="49" t="s">
        <v>164</v>
      </c>
      <c r="E262" s="46">
        <v>105</v>
      </c>
      <c r="F262" s="46">
        <v>95</v>
      </c>
      <c r="G262" s="46">
        <v>251</v>
      </c>
      <c r="H262" s="46">
        <v>228</v>
      </c>
      <c r="I262" s="46">
        <v>58</v>
      </c>
      <c r="J262" s="46">
        <v>16</v>
      </c>
      <c r="K262" s="46">
        <v>753</v>
      </c>
      <c r="L262" s="42">
        <v>132878</v>
      </c>
      <c r="M262" s="42">
        <v>67266</v>
      </c>
      <c r="N262" s="42">
        <v>65612</v>
      </c>
      <c r="O262" s="54">
        <v>160.03170151801501</v>
      </c>
      <c r="P262" s="54">
        <v>144.79058708772786</v>
      </c>
      <c r="Q262" s="54">
        <v>382.55197220020727</v>
      </c>
      <c r="R262" s="54">
        <v>347.49740901054685</v>
      </c>
      <c r="S262" s="54">
        <v>88.398463695665427</v>
      </c>
      <c r="T262" s="54">
        <v>24.385783088459426</v>
      </c>
      <c r="U262" s="54">
        <v>1147.6559166006218</v>
      </c>
      <c r="X262" s="42" t="s">
        <v>469</v>
      </c>
    </row>
    <row r="263" spans="1:24">
      <c r="A263" s="49" t="s">
        <v>849</v>
      </c>
      <c r="B263" s="46" t="s">
        <v>222</v>
      </c>
      <c r="C263" s="46" t="s">
        <v>261</v>
      </c>
      <c r="D263" s="49" t="s">
        <v>142</v>
      </c>
      <c r="E263" s="46">
        <v>2</v>
      </c>
      <c r="F263" s="46">
        <v>7</v>
      </c>
      <c r="G263" s="46">
        <v>10</v>
      </c>
      <c r="H263" s="46">
        <v>10</v>
      </c>
      <c r="I263" s="46">
        <v>2</v>
      </c>
      <c r="J263" s="46">
        <v>4</v>
      </c>
      <c r="K263" s="46">
        <v>35</v>
      </c>
      <c r="L263" s="42">
        <v>132878</v>
      </c>
      <c r="M263" s="42">
        <v>67266</v>
      </c>
      <c r="N263" s="42">
        <v>65612</v>
      </c>
      <c r="O263" s="54">
        <v>1.5051400532819579</v>
      </c>
      <c r="P263" s="54">
        <v>5.2679901864868528</v>
      </c>
      <c r="Q263" s="54">
        <v>7.525700266409789</v>
      </c>
      <c r="R263" s="54">
        <v>7.525700266409789</v>
      </c>
      <c r="S263" s="54">
        <v>1.5051400532819579</v>
      </c>
      <c r="T263" s="54">
        <v>3.0102801065639158</v>
      </c>
      <c r="U263" s="54">
        <v>26.339950932434263</v>
      </c>
      <c r="X263" s="42" t="s">
        <v>469</v>
      </c>
    </row>
    <row r="264" spans="1:24">
      <c r="A264" s="49" t="s">
        <v>850</v>
      </c>
      <c r="B264" s="46" t="s">
        <v>549</v>
      </c>
      <c r="C264" s="46" t="s">
        <v>224</v>
      </c>
      <c r="D264" s="49" t="s">
        <v>200</v>
      </c>
      <c r="E264" s="46">
        <v>79</v>
      </c>
      <c r="F264" s="46">
        <v>61</v>
      </c>
      <c r="G264" s="46">
        <v>206</v>
      </c>
      <c r="H264" s="46">
        <v>287</v>
      </c>
      <c r="I264" s="46">
        <v>230</v>
      </c>
      <c r="J264" s="46">
        <v>116</v>
      </c>
      <c r="K264" s="46">
        <v>979</v>
      </c>
      <c r="L264" s="42">
        <v>515420</v>
      </c>
      <c r="M264" s="42">
        <v>262053</v>
      </c>
      <c r="N264" s="42">
        <v>253367</v>
      </c>
      <c r="O264" s="54">
        <v>15.327305886461527</v>
      </c>
      <c r="P264" s="54">
        <v>11.835008342710799</v>
      </c>
      <c r="Q264" s="54">
        <v>39.967405222924995</v>
      </c>
      <c r="R264" s="54">
        <v>55.682744169803271</v>
      </c>
      <c r="S264" s="54">
        <v>44.623801947925962</v>
      </c>
      <c r="T264" s="54">
        <v>22.505917504171354</v>
      </c>
      <c r="U264" s="54">
        <v>189.94218307399791</v>
      </c>
      <c r="X264" s="42" t="s">
        <v>469</v>
      </c>
    </row>
    <row r="265" spans="1:24">
      <c r="A265" s="49" t="s">
        <v>851</v>
      </c>
      <c r="B265" s="46" t="s">
        <v>549</v>
      </c>
      <c r="C265" s="46" t="s">
        <v>224</v>
      </c>
      <c r="D265" s="49" t="s">
        <v>54</v>
      </c>
      <c r="E265" s="46">
        <v>364</v>
      </c>
      <c r="F265" s="46">
        <v>423</v>
      </c>
      <c r="G265" s="46">
        <v>925</v>
      </c>
      <c r="H265" s="46">
        <v>1146</v>
      </c>
      <c r="I265" s="46">
        <v>808</v>
      </c>
      <c r="J265" s="46">
        <v>613</v>
      </c>
      <c r="K265" s="46">
        <v>4279</v>
      </c>
      <c r="L265" s="42">
        <v>515420</v>
      </c>
      <c r="M265" s="42">
        <v>262053</v>
      </c>
      <c r="N265" s="42">
        <v>253367</v>
      </c>
      <c r="O265" s="54">
        <v>138.90319897120048</v>
      </c>
      <c r="P265" s="54">
        <v>161.41772847477421</v>
      </c>
      <c r="Q265" s="54">
        <v>352.98203035263856</v>
      </c>
      <c r="R265" s="54">
        <v>437.316115442296</v>
      </c>
      <c r="S265" s="54">
        <v>308.33457354046703</v>
      </c>
      <c r="T265" s="54">
        <v>233.922145520181</v>
      </c>
      <c r="U265" s="54">
        <v>1632.8757923015573</v>
      </c>
      <c r="X265" s="42" t="s">
        <v>469</v>
      </c>
    </row>
    <row r="266" spans="1:24">
      <c r="A266" s="49" t="s">
        <v>852</v>
      </c>
      <c r="B266" s="46" t="s">
        <v>549</v>
      </c>
      <c r="C266" s="46" t="s">
        <v>224</v>
      </c>
      <c r="D266" s="49" t="s">
        <v>60</v>
      </c>
      <c r="E266" s="46">
        <v>65</v>
      </c>
      <c r="F266" s="46">
        <v>47</v>
      </c>
      <c r="G266" s="46">
        <v>141</v>
      </c>
      <c r="H266" s="46">
        <v>133</v>
      </c>
      <c r="I266" s="46">
        <v>150</v>
      </c>
      <c r="J266" s="46">
        <v>82</v>
      </c>
      <c r="K266" s="46">
        <v>618</v>
      </c>
      <c r="L266" s="42">
        <v>515420</v>
      </c>
      <c r="M266" s="42">
        <v>262053</v>
      </c>
      <c r="N266" s="42">
        <v>253367</v>
      </c>
      <c r="O266" s="54">
        <v>12.611074463544293</v>
      </c>
      <c r="P266" s="54">
        <v>9.1187769197935662</v>
      </c>
      <c r="Q266" s="54">
        <v>27.356330759380697</v>
      </c>
      <c r="R266" s="54">
        <v>25.804198517713711</v>
      </c>
      <c r="S266" s="54">
        <v>29.102479531256062</v>
      </c>
      <c r="T266" s="54">
        <v>15.909355477086647</v>
      </c>
      <c r="U266" s="54">
        <v>119.90221566877497</v>
      </c>
      <c r="X266" s="42" t="s">
        <v>469</v>
      </c>
    </row>
    <row r="267" spans="1:24">
      <c r="A267" s="49" t="s">
        <v>853</v>
      </c>
      <c r="B267" s="46" t="s">
        <v>549</v>
      </c>
      <c r="C267" s="46" t="s">
        <v>224</v>
      </c>
      <c r="D267" s="49" t="s">
        <v>69</v>
      </c>
      <c r="E267" s="46">
        <v>22</v>
      </c>
      <c r="F267" s="46">
        <v>27</v>
      </c>
      <c r="G267" s="46">
        <v>67</v>
      </c>
      <c r="H267" s="46">
        <v>83</v>
      </c>
      <c r="I267" s="46">
        <v>58</v>
      </c>
      <c r="J267" s="46">
        <v>57</v>
      </c>
      <c r="K267" s="46">
        <v>314</v>
      </c>
      <c r="L267" s="42">
        <v>515420</v>
      </c>
      <c r="M267" s="42">
        <v>262053</v>
      </c>
      <c r="N267" s="42">
        <v>253367</v>
      </c>
      <c r="O267" s="54">
        <v>8.3952482894681619</v>
      </c>
      <c r="P267" s="54">
        <v>10.303259264347288</v>
      </c>
      <c r="Q267" s="54">
        <v>25.567347063380307</v>
      </c>
      <c r="R267" s="54">
        <v>31.672982182993518</v>
      </c>
      <c r="S267" s="54">
        <v>22.132927308597878</v>
      </c>
      <c r="T267" s="54">
        <v>21.751325113622052</v>
      </c>
      <c r="U267" s="54">
        <v>119.82308922240921</v>
      </c>
      <c r="X267" s="42" t="s">
        <v>469</v>
      </c>
    </row>
    <row r="268" spans="1:24">
      <c r="A268" s="49" t="s">
        <v>854</v>
      </c>
      <c r="B268" s="46" t="s">
        <v>549</v>
      </c>
      <c r="C268" s="46" t="s">
        <v>224</v>
      </c>
      <c r="D268" s="49" t="s">
        <v>64</v>
      </c>
      <c r="E268" s="46">
        <v>307</v>
      </c>
      <c r="F268" s="46">
        <v>234</v>
      </c>
      <c r="G268" s="46">
        <v>525</v>
      </c>
      <c r="H268" s="46">
        <v>488</v>
      </c>
      <c r="I268" s="46">
        <v>377</v>
      </c>
      <c r="J268" s="46">
        <v>194</v>
      </c>
      <c r="K268" s="46">
        <v>2125</v>
      </c>
      <c r="L268" s="42">
        <v>515420</v>
      </c>
      <c r="M268" s="42">
        <v>262053</v>
      </c>
      <c r="N268" s="42">
        <v>253367</v>
      </c>
      <c r="O268" s="54">
        <v>59.56307477397074</v>
      </c>
      <c r="P268" s="54">
        <v>45.399868068759453</v>
      </c>
      <c r="Q268" s="54">
        <v>101.85867835939622</v>
      </c>
      <c r="R268" s="54">
        <v>94.680066741686389</v>
      </c>
      <c r="S268" s="54">
        <v>73.144231888556902</v>
      </c>
      <c r="T268" s="54">
        <v>37.639206860424508</v>
      </c>
      <c r="U268" s="54">
        <v>412.28512669279417</v>
      </c>
      <c r="X268" s="42" t="s">
        <v>469</v>
      </c>
    </row>
    <row r="269" spans="1:24">
      <c r="A269" s="49" t="s">
        <v>855</v>
      </c>
      <c r="B269" s="46" t="s">
        <v>549</v>
      </c>
      <c r="C269" s="46" t="s">
        <v>224</v>
      </c>
      <c r="D269" s="49" t="s">
        <v>492</v>
      </c>
      <c r="E269" s="46">
        <v>88</v>
      </c>
      <c r="F269" s="46">
        <v>59</v>
      </c>
      <c r="G269" s="46">
        <v>152</v>
      </c>
      <c r="H269" s="46">
        <v>141</v>
      </c>
      <c r="I269" s="46">
        <v>138</v>
      </c>
      <c r="J269" s="46">
        <v>68</v>
      </c>
      <c r="K269" s="46">
        <v>646</v>
      </c>
      <c r="L269" s="42">
        <v>515420</v>
      </c>
      <c r="M269" s="42">
        <v>262053</v>
      </c>
      <c r="N269" s="42">
        <v>253367</v>
      </c>
      <c r="O269" s="54">
        <v>17.073454658336889</v>
      </c>
      <c r="P269" s="54">
        <v>11.446975282294051</v>
      </c>
      <c r="Q269" s="54">
        <v>29.490512591672807</v>
      </c>
      <c r="R269" s="54">
        <v>27.356330759380697</v>
      </c>
      <c r="S269" s="54">
        <v>26.774281168755579</v>
      </c>
      <c r="T269" s="54">
        <v>13.193124054169415</v>
      </c>
      <c r="U269" s="54">
        <v>125.33467851460944</v>
      </c>
      <c r="X269" s="42" t="s">
        <v>469</v>
      </c>
    </row>
    <row r="270" spans="1:24">
      <c r="A270" s="49" t="s">
        <v>856</v>
      </c>
      <c r="B270" s="46" t="s">
        <v>549</v>
      </c>
      <c r="C270" s="46" t="s">
        <v>224</v>
      </c>
      <c r="D270" s="49" t="s">
        <v>473</v>
      </c>
      <c r="E270" s="46">
        <v>14</v>
      </c>
      <c r="F270" s="46">
        <v>20</v>
      </c>
      <c r="G270" s="46">
        <v>32</v>
      </c>
      <c r="H270" s="46">
        <v>45</v>
      </c>
      <c r="I270" s="46">
        <v>40</v>
      </c>
      <c r="J270" s="46">
        <v>23</v>
      </c>
      <c r="K270" s="46">
        <v>174</v>
      </c>
      <c r="L270" s="42">
        <v>515420</v>
      </c>
      <c r="M270" s="42">
        <v>262053</v>
      </c>
      <c r="N270" s="42">
        <v>253367</v>
      </c>
      <c r="O270" s="54">
        <v>2.7162314229172329</v>
      </c>
      <c r="P270" s="54">
        <v>3.880330604167475</v>
      </c>
      <c r="Q270" s="54">
        <v>6.2085289666679602</v>
      </c>
      <c r="R270" s="54">
        <v>8.730743859376819</v>
      </c>
      <c r="S270" s="54">
        <v>7.76066120833495</v>
      </c>
      <c r="T270" s="54">
        <v>4.4623801947925958</v>
      </c>
      <c r="U270" s="54">
        <v>33.758876256257032</v>
      </c>
      <c r="X270" s="42" t="s">
        <v>469</v>
      </c>
    </row>
    <row r="271" spans="1:24">
      <c r="A271" s="49" t="s">
        <v>857</v>
      </c>
      <c r="B271" s="46" t="s">
        <v>549</v>
      </c>
      <c r="C271" s="46" t="s">
        <v>224</v>
      </c>
      <c r="D271" s="49" t="s">
        <v>201</v>
      </c>
      <c r="E271" s="46">
        <v>66</v>
      </c>
      <c r="F271" s="46">
        <v>47</v>
      </c>
      <c r="G271" s="46">
        <v>113</v>
      </c>
      <c r="H271" s="46">
        <v>119</v>
      </c>
      <c r="I271" s="46">
        <v>74</v>
      </c>
      <c r="J271" s="46">
        <v>36</v>
      </c>
      <c r="K271" s="46">
        <v>455</v>
      </c>
      <c r="L271" s="42">
        <v>515420</v>
      </c>
      <c r="M271" s="42">
        <v>262053</v>
      </c>
      <c r="N271" s="42">
        <v>253367</v>
      </c>
      <c r="O271" s="54">
        <v>12.805090993752669</v>
      </c>
      <c r="P271" s="54">
        <v>9.1187769197935662</v>
      </c>
      <c r="Q271" s="54">
        <v>21.923867913546236</v>
      </c>
      <c r="R271" s="54">
        <v>23.087967094796475</v>
      </c>
      <c r="S271" s="54">
        <v>14.357223235419658</v>
      </c>
      <c r="T271" s="54">
        <v>6.9845950875014555</v>
      </c>
      <c r="U271" s="54">
        <v>88.27752124481006</v>
      </c>
      <c r="X271" s="42" t="s">
        <v>469</v>
      </c>
    </row>
    <row r="272" spans="1:24">
      <c r="A272" s="49" t="s">
        <v>858</v>
      </c>
      <c r="B272" s="46" t="s">
        <v>549</v>
      </c>
      <c r="C272" s="46" t="s">
        <v>224</v>
      </c>
      <c r="D272" s="49" t="s">
        <v>151</v>
      </c>
      <c r="E272" s="46">
        <v>14</v>
      </c>
      <c r="F272" s="46">
        <v>6</v>
      </c>
      <c r="G272" s="46">
        <v>7</v>
      </c>
      <c r="H272" s="46">
        <v>13</v>
      </c>
      <c r="I272" s="46">
        <v>9</v>
      </c>
      <c r="J272" s="46">
        <v>7</v>
      </c>
      <c r="K272" s="46">
        <v>56</v>
      </c>
      <c r="L272" s="42">
        <v>515420</v>
      </c>
      <c r="M272" s="42">
        <v>262053</v>
      </c>
      <c r="N272" s="42">
        <v>253367</v>
      </c>
      <c r="O272" s="54">
        <v>2.7162314229172329</v>
      </c>
      <c r="P272" s="54">
        <v>1.1640991812502426</v>
      </c>
      <c r="Q272" s="54">
        <v>1.3581157114586164</v>
      </c>
      <c r="R272" s="54">
        <v>2.5222148927088588</v>
      </c>
      <c r="S272" s="54">
        <v>1.7461487718753639</v>
      </c>
      <c r="T272" s="54">
        <v>1.3581157114586164</v>
      </c>
      <c r="U272" s="54">
        <v>10.864925691668931</v>
      </c>
      <c r="X272" s="42" t="s">
        <v>469</v>
      </c>
    </row>
    <row r="273" spans="1:24">
      <c r="A273" s="49" t="s">
        <v>859</v>
      </c>
      <c r="B273" s="46" t="s">
        <v>549</v>
      </c>
      <c r="C273" s="46" t="s">
        <v>224</v>
      </c>
      <c r="D273" s="49" t="s">
        <v>95</v>
      </c>
      <c r="E273" s="46">
        <v>22</v>
      </c>
      <c r="F273" s="46">
        <v>16</v>
      </c>
      <c r="G273" s="46">
        <v>55</v>
      </c>
      <c r="H273" s="46">
        <v>69</v>
      </c>
      <c r="I273" s="46">
        <v>36</v>
      </c>
      <c r="J273" s="46">
        <v>12</v>
      </c>
      <c r="K273" s="46">
        <v>210</v>
      </c>
      <c r="L273" s="42">
        <v>515420</v>
      </c>
      <c r="M273" s="42">
        <v>262053</v>
      </c>
      <c r="N273" s="42">
        <v>253367</v>
      </c>
      <c r="O273" s="54">
        <v>4.2683636645842222</v>
      </c>
      <c r="P273" s="54">
        <v>3.1042644833339801</v>
      </c>
      <c r="Q273" s="54">
        <v>10.670909161460557</v>
      </c>
      <c r="R273" s="54">
        <v>13.387140584377789</v>
      </c>
      <c r="S273" s="54">
        <v>6.9845950875014555</v>
      </c>
      <c r="T273" s="54">
        <v>2.3281983625004852</v>
      </c>
      <c r="U273" s="54">
        <v>40.743471343758486</v>
      </c>
      <c r="X273" s="42" t="s">
        <v>469</v>
      </c>
    </row>
    <row r="274" spans="1:24">
      <c r="A274" s="49" t="s">
        <v>860</v>
      </c>
      <c r="B274" s="46" t="s">
        <v>549</v>
      </c>
      <c r="C274" s="46" t="s">
        <v>224</v>
      </c>
      <c r="D274" s="49" t="s">
        <v>154</v>
      </c>
      <c r="E274" s="46">
        <v>11</v>
      </c>
      <c r="F274" s="46">
        <v>5</v>
      </c>
      <c r="G274" s="46">
        <v>6</v>
      </c>
      <c r="H274" s="46">
        <v>4</v>
      </c>
      <c r="I274" s="46">
        <v>4</v>
      </c>
      <c r="J274" s="46">
        <v>1</v>
      </c>
      <c r="K274" s="46">
        <v>31</v>
      </c>
      <c r="L274" s="42">
        <v>515420</v>
      </c>
      <c r="M274" s="42">
        <v>262053</v>
      </c>
      <c r="N274" s="42">
        <v>253367</v>
      </c>
      <c r="O274" s="54">
        <v>2.1341818322921111</v>
      </c>
      <c r="P274" s="54">
        <v>0.97008265104186875</v>
      </c>
      <c r="Q274" s="54">
        <v>1.1640991812502426</v>
      </c>
      <c r="R274" s="54">
        <v>0.77606612083349502</v>
      </c>
      <c r="S274" s="54">
        <v>0.77606612083349502</v>
      </c>
      <c r="T274" s="54">
        <v>0.19401653020837376</v>
      </c>
      <c r="U274" s="54">
        <v>6.0145124364595866</v>
      </c>
      <c r="X274" s="42" t="s">
        <v>469</v>
      </c>
    </row>
    <row r="275" spans="1:24">
      <c r="A275" s="49" t="s">
        <v>861</v>
      </c>
      <c r="B275" s="49" t="s">
        <v>549</v>
      </c>
      <c r="C275" s="49" t="s">
        <v>224</v>
      </c>
      <c r="D275" s="49" t="s">
        <v>155</v>
      </c>
      <c r="E275" s="50">
        <v>185</v>
      </c>
      <c r="F275" s="50">
        <v>92</v>
      </c>
      <c r="G275" s="50">
        <v>96</v>
      </c>
      <c r="H275" s="50">
        <v>55</v>
      </c>
      <c r="I275" s="50">
        <v>33</v>
      </c>
      <c r="J275" s="50">
        <v>21</v>
      </c>
      <c r="K275" s="50">
        <v>482</v>
      </c>
      <c r="L275" s="42">
        <v>515420</v>
      </c>
      <c r="M275" s="42">
        <v>262053</v>
      </c>
      <c r="N275" s="42">
        <v>253367</v>
      </c>
      <c r="O275" s="54">
        <v>35.893058088549147</v>
      </c>
      <c r="P275" s="54">
        <v>17.849520779170383</v>
      </c>
      <c r="Q275" s="54">
        <v>18.625586900003881</v>
      </c>
      <c r="R275" s="54">
        <v>10.670909161460557</v>
      </c>
      <c r="S275" s="54">
        <v>6.4025454968763347</v>
      </c>
      <c r="T275" s="54">
        <v>4.0743471343758486</v>
      </c>
      <c r="U275" s="54">
        <v>93.515967560436152</v>
      </c>
      <c r="X275" s="42" t="s">
        <v>469</v>
      </c>
    </row>
    <row r="276" spans="1:24">
      <c r="A276" s="49" t="s">
        <v>862</v>
      </c>
      <c r="B276" s="49" t="s">
        <v>549</v>
      </c>
      <c r="C276" s="49" t="s">
        <v>224</v>
      </c>
      <c r="D276" s="49" t="s">
        <v>99</v>
      </c>
      <c r="E276" s="50">
        <v>113</v>
      </c>
      <c r="F276" s="50">
        <v>82</v>
      </c>
      <c r="G276" s="50">
        <v>213</v>
      </c>
      <c r="H276" s="50">
        <v>272</v>
      </c>
      <c r="I276" s="50">
        <v>166</v>
      </c>
      <c r="J276" s="50">
        <v>79</v>
      </c>
      <c r="K276" s="50">
        <v>925</v>
      </c>
      <c r="L276" s="42">
        <v>515420</v>
      </c>
      <c r="M276" s="42">
        <v>262053</v>
      </c>
      <c r="N276" s="42">
        <v>253367</v>
      </c>
      <c r="O276" s="54">
        <v>21.923867913546236</v>
      </c>
      <c r="P276" s="54">
        <v>15.909355477086647</v>
      </c>
      <c r="Q276" s="54">
        <v>41.325520934383611</v>
      </c>
      <c r="R276" s="54">
        <v>52.772496216677659</v>
      </c>
      <c r="S276" s="54">
        <v>32.206744014590043</v>
      </c>
      <c r="T276" s="54">
        <v>15.327305886461527</v>
      </c>
      <c r="U276" s="54">
        <v>179.46529044274573</v>
      </c>
      <c r="X276" s="42" t="s">
        <v>469</v>
      </c>
    </row>
    <row r="277" spans="1:24">
      <c r="A277" s="49" t="s">
        <v>863</v>
      </c>
      <c r="B277" s="49" t="s">
        <v>549</v>
      </c>
      <c r="C277" s="49" t="s">
        <v>224</v>
      </c>
      <c r="D277" s="49" t="s">
        <v>481</v>
      </c>
      <c r="E277" s="50">
        <v>25</v>
      </c>
      <c r="F277" s="50">
        <v>27</v>
      </c>
      <c r="G277" s="50">
        <v>44</v>
      </c>
      <c r="H277" s="50">
        <v>27</v>
      </c>
      <c r="I277" s="50">
        <v>11</v>
      </c>
      <c r="J277" s="50">
        <v>5</v>
      </c>
      <c r="K277" s="50">
        <v>139</v>
      </c>
      <c r="L277" s="42">
        <v>515420</v>
      </c>
      <c r="M277" s="42">
        <v>262053</v>
      </c>
      <c r="N277" s="42">
        <v>253367</v>
      </c>
      <c r="O277" s="54">
        <v>4.8504132552093431</v>
      </c>
      <c r="P277" s="54">
        <v>5.2384463156260912</v>
      </c>
      <c r="Q277" s="54">
        <v>8.5367273291684445</v>
      </c>
      <c r="R277" s="54">
        <v>5.2384463156260912</v>
      </c>
      <c r="S277" s="54">
        <v>2.1341818322921111</v>
      </c>
      <c r="T277" s="54">
        <v>0.97008265104186875</v>
      </c>
      <c r="U277" s="54">
        <v>26.968297698963951</v>
      </c>
      <c r="X277" s="42" t="s">
        <v>469</v>
      </c>
    </row>
    <row r="278" spans="1:24">
      <c r="A278" s="49" t="s">
        <v>864</v>
      </c>
      <c r="B278" s="49" t="s">
        <v>549</v>
      </c>
      <c r="C278" s="49" t="s">
        <v>224</v>
      </c>
      <c r="D278" s="49" t="s">
        <v>483</v>
      </c>
      <c r="E278" s="50">
        <v>75</v>
      </c>
      <c r="F278" s="50">
        <v>61</v>
      </c>
      <c r="G278" s="50">
        <v>164</v>
      </c>
      <c r="H278" s="50">
        <v>162</v>
      </c>
      <c r="I278" s="50">
        <v>91</v>
      </c>
      <c r="J278" s="50">
        <v>36</v>
      </c>
      <c r="K278" s="50">
        <v>589</v>
      </c>
      <c r="L278" s="42">
        <v>515420</v>
      </c>
      <c r="M278" s="42">
        <v>262053</v>
      </c>
      <c r="N278" s="42">
        <v>253367</v>
      </c>
      <c r="O278" s="54">
        <v>14.551239765628031</v>
      </c>
      <c r="P278" s="54">
        <v>11.835008342710799</v>
      </c>
      <c r="Q278" s="54">
        <v>31.818710954173294</v>
      </c>
      <c r="R278" s="54">
        <v>31.430677893756549</v>
      </c>
      <c r="S278" s="54">
        <v>17.655504248962011</v>
      </c>
      <c r="T278" s="54">
        <v>6.9845950875014555</v>
      </c>
      <c r="U278" s="54">
        <v>114.27573629273213</v>
      </c>
      <c r="X278" s="42" t="s">
        <v>469</v>
      </c>
    </row>
    <row r="279" spans="1:24">
      <c r="A279" s="49" t="s">
        <v>865</v>
      </c>
      <c r="B279" s="49" t="s">
        <v>549</v>
      </c>
      <c r="C279" s="49" t="s">
        <v>224</v>
      </c>
      <c r="D279" s="49" t="s">
        <v>128</v>
      </c>
      <c r="E279" s="50">
        <v>39</v>
      </c>
      <c r="F279" s="50">
        <v>19</v>
      </c>
      <c r="G279" s="50">
        <v>22</v>
      </c>
      <c r="H279" s="50">
        <v>17</v>
      </c>
      <c r="I279" s="50">
        <v>12</v>
      </c>
      <c r="J279" s="50">
        <v>3</v>
      </c>
      <c r="K279" s="50">
        <v>112</v>
      </c>
      <c r="L279" s="42">
        <v>515420</v>
      </c>
      <c r="M279" s="42">
        <v>262053</v>
      </c>
      <c r="N279" s="42">
        <v>253367</v>
      </c>
      <c r="O279" s="54">
        <v>7.5666446781265773</v>
      </c>
      <c r="P279" s="54">
        <v>3.6863140739591009</v>
      </c>
      <c r="Q279" s="54">
        <v>4.2683636645842222</v>
      </c>
      <c r="R279" s="54">
        <v>3.2982810135423537</v>
      </c>
      <c r="S279" s="54">
        <v>2.3281983625004852</v>
      </c>
      <c r="T279" s="54">
        <v>0.58204959062512129</v>
      </c>
      <c r="U279" s="54">
        <v>21.729851383337863</v>
      </c>
      <c r="X279" s="42" t="s">
        <v>469</v>
      </c>
    </row>
    <row r="280" spans="1:24">
      <c r="A280" s="49" t="s">
        <v>866</v>
      </c>
      <c r="B280" s="49" t="s">
        <v>549</v>
      </c>
      <c r="C280" s="49" t="s">
        <v>224</v>
      </c>
      <c r="D280" s="49" t="s">
        <v>132</v>
      </c>
      <c r="E280" s="50">
        <v>48</v>
      </c>
      <c r="F280" s="50">
        <v>36</v>
      </c>
      <c r="G280" s="50">
        <v>85</v>
      </c>
      <c r="H280" s="50">
        <v>114</v>
      </c>
      <c r="I280" s="50">
        <v>94</v>
      </c>
      <c r="J280" s="50">
        <v>39</v>
      </c>
      <c r="K280" s="50">
        <v>416</v>
      </c>
      <c r="L280" s="42">
        <v>515420</v>
      </c>
      <c r="M280" s="42">
        <v>262053</v>
      </c>
      <c r="N280" s="42">
        <v>253367</v>
      </c>
      <c r="O280" s="54">
        <v>18.316905358839623</v>
      </c>
      <c r="P280" s="54">
        <v>13.737679019129716</v>
      </c>
      <c r="Q280" s="54">
        <v>32.436186572945168</v>
      </c>
      <c r="R280" s="54">
        <v>43.502650227244104</v>
      </c>
      <c r="S280" s="54">
        <v>35.8706063277276</v>
      </c>
      <c r="T280" s="54">
        <v>14.882485604057193</v>
      </c>
      <c r="U280" s="54">
        <v>158.74651310994341</v>
      </c>
      <c r="X280" s="42" t="s">
        <v>469</v>
      </c>
    </row>
    <row r="281" spans="1:24">
      <c r="A281" s="49" t="s">
        <v>867</v>
      </c>
      <c r="B281" s="49" t="s">
        <v>549</v>
      </c>
      <c r="C281" s="49" t="s">
        <v>224</v>
      </c>
      <c r="D281" s="49" t="s">
        <v>161</v>
      </c>
      <c r="E281" s="50">
        <v>27</v>
      </c>
      <c r="F281" s="50">
        <v>11</v>
      </c>
      <c r="G281" s="50">
        <v>18</v>
      </c>
      <c r="H281" s="50">
        <v>6</v>
      </c>
      <c r="I281" s="50">
        <v>4</v>
      </c>
      <c r="J281" s="50">
        <v>4</v>
      </c>
      <c r="K281" s="50">
        <v>70</v>
      </c>
      <c r="L281" s="42">
        <v>515420</v>
      </c>
      <c r="M281" s="42">
        <v>262053</v>
      </c>
      <c r="N281" s="42">
        <v>253367</v>
      </c>
      <c r="O281" s="54">
        <v>5.2384463156260912</v>
      </c>
      <c r="P281" s="54">
        <v>2.1341818322921111</v>
      </c>
      <c r="Q281" s="54">
        <v>3.4922975437507278</v>
      </c>
      <c r="R281" s="54">
        <v>1.1640991812502426</v>
      </c>
      <c r="S281" s="54">
        <v>0.77606612083349502</v>
      </c>
      <c r="T281" s="54">
        <v>0.77606612083349502</v>
      </c>
      <c r="U281" s="54">
        <v>13.581157114586162</v>
      </c>
      <c r="X281" s="42" t="s">
        <v>469</v>
      </c>
    </row>
    <row r="282" spans="1:24">
      <c r="A282" s="49" t="s">
        <v>868</v>
      </c>
      <c r="B282" s="49" t="s">
        <v>549</v>
      </c>
      <c r="C282" s="49" t="s">
        <v>224</v>
      </c>
      <c r="D282" s="49" t="s">
        <v>164</v>
      </c>
      <c r="E282" s="46">
        <v>260</v>
      </c>
      <c r="F282" s="46">
        <v>240</v>
      </c>
      <c r="G282" s="46">
        <v>761</v>
      </c>
      <c r="H282" s="46">
        <v>767</v>
      </c>
      <c r="I282" s="46">
        <v>282</v>
      </c>
      <c r="J282" s="46">
        <v>62</v>
      </c>
      <c r="K282" s="46">
        <v>2372</v>
      </c>
      <c r="L282" s="42">
        <v>515420</v>
      </c>
      <c r="M282" s="42">
        <v>262053</v>
      </c>
      <c r="N282" s="42">
        <v>253367</v>
      </c>
      <c r="O282" s="54">
        <v>102.61794156302912</v>
      </c>
      <c r="P282" s="54">
        <v>94.724253750488415</v>
      </c>
      <c r="Q282" s="54">
        <v>300.35482126717369</v>
      </c>
      <c r="R282" s="54">
        <v>302.72292761093593</v>
      </c>
      <c r="S282" s="54">
        <v>111.30099815682389</v>
      </c>
      <c r="T282" s="54">
        <v>24.470432218876176</v>
      </c>
      <c r="U282" s="54">
        <v>936.19137456732722</v>
      </c>
      <c r="X282" s="42" t="s">
        <v>469</v>
      </c>
    </row>
    <row r="283" spans="1:24">
      <c r="A283" s="49" t="s">
        <v>869</v>
      </c>
      <c r="B283" s="49" t="s">
        <v>549</v>
      </c>
      <c r="C283" s="49" t="s">
        <v>224</v>
      </c>
      <c r="D283" s="49" t="s">
        <v>142</v>
      </c>
      <c r="E283" s="46">
        <v>42</v>
      </c>
      <c r="F283" s="46">
        <v>18</v>
      </c>
      <c r="G283" s="46">
        <v>31</v>
      </c>
      <c r="H283" s="46">
        <v>39</v>
      </c>
      <c r="I283" s="46">
        <v>37</v>
      </c>
      <c r="J283" s="46">
        <v>12</v>
      </c>
      <c r="K283" s="46">
        <v>179</v>
      </c>
      <c r="L283" s="42">
        <v>515420</v>
      </c>
      <c r="M283" s="42">
        <v>262053</v>
      </c>
      <c r="N283" s="42">
        <v>253367</v>
      </c>
      <c r="O283" s="54">
        <v>8.1486942687516972</v>
      </c>
      <c r="P283" s="54">
        <v>3.4922975437507278</v>
      </c>
      <c r="Q283" s="54">
        <v>6.0145124364595866</v>
      </c>
      <c r="R283" s="54">
        <v>7.5666446781265773</v>
      </c>
      <c r="S283" s="54">
        <v>7.1786116177098291</v>
      </c>
      <c r="T283" s="54">
        <v>2.3281983625004852</v>
      </c>
      <c r="U283" s="54">
        <v>34.728958907298903</v>
      </c>
      <c r="X283" s="42" t="s">
        <v>469</v>
      </c>
    </row>
    <row r="284" spans="1:24">
      <c r="A284" s="49" t="s">
        <v>870</v>
      </c>
      <c r="B284" s="49" t="s">
        <v>549</v>
      </c>
      <c r="C284" s="49" t="s">
        <v>224</v>
      </c>
      <c r="D284" s="49" t="s">
        <v>146</v>
      </c>
      <c r="E284" s="46">
        <v>83</v>
      </c>
      <c r="F284" s="46">
        <v>76</v>
      </c>
      <c r="G284" s="46">
        <v>188</v>
      </c>
      <c r="H284" s="46">
        <v>176</v>
      </c>
      <c r="I284" s="46">
        <v>150</v>
      </c>
      <c r="J284" s="46">
        <v>105</v>
      </c>
      <c r="K284" s="46">
        <v>778</v>
      </c>
      <c r="L284" s="42">
        <v>515420</v>
      </c>
      <c r="M284" s="42">
        <v>262053</v>
      </c>
      <c r="N284" s="42">
        <v>253367</v>
      </c>
      <c r="O284" s="54">
        <v>31.672982182993518</v>
      </c>
      <c r="P284" s="54">
        <v>29.001766818162739</v>
      </c>
      <c r="Q284" s="54">
        <v>71.7412126554552</v>
      </c>
      <c r="R284" s="54">
        <v>67.161986315745295</v>
      </c>
      <c r="S284" s="54">
        <v>57.240329246373818</v>
      </c>
      <c r="T284" s="54">
        <v>40.068230472461678</v>
      </c>
      <c r="U284" s="54">
        <v>296.88650769119226</v>
      </c>
      <c r="X284" s="42" t="s">
        <v>469</v>
      </c>
    </row>
    <row r="285" spans="1:24">
      <c r="A285" s="49" t="s">
        <v>871</v>
      </c>
      <c r="B285" s="46" t="s">
        <v>549</v>
      </c>
      <c r="C285" s="46" t="s">
        <v>232</v>
      </c>
      <c r="D285" s="49" t="s">
        <v>200</v>
      </c>
      <c r="E285" s="46">
        <v>85</v>
      </c>
      <c r="F285" s="46">
        <v>43</v>
      </c>
      <c r="G285" s="46">
        <v>192</v>
      </c>
      <c r="H285" s="46">
        <v>341</v>
      </c>
      <c r="I285" s="46">
        <v>223</v>
      </c>
      <c r="J285" s="46">
        <v>108</v>
      </c>
      <c r="K285" s="46">
        <v>992</v>
      </c>
      <c r="L285" s="42">
        <v>574778</v>
      </c>
      <c r="M285" s="42">
        <v>293337</v>
      </c>
      <c r="N285" s="42">
        <v>281441</v>
      </c>
      <c r="O285" s="54">
        <v>14.788318272446059</v>
      </c>
      <c r="P285" s="54">
        <v>7.481149243708006</v>
      </c>
      <c r="Q285" s="54">
        <v>33.404201274231092</v>
      </c>
      <c r="R285" s="54">
        <v>59.32725330475418</v>
      </c>
      <c r="S285" s="54">
        <v>38.797587938299657</v>
      </c>
      <c r="T285" s="54">
        <v>18.789863216754991</v>
      </c>
      <c r="U285" s="54">
        <v>172.588373250194</v>
      </c>
      <c r="X285" s="42" t="s">
        <v>469</v>
      </c>
    </row>
    <row r="286" spans="1:24">
      <c r="A286" s="49" t="s">
        <v>872</v>
      </c>
      <c r="B286" s="46" t="s">
        <v>549</v>
      </c>
      <c r="C286" s="46" t="s">
        <v>232</v>
      </c>
      <c r="D286" s="49" t="s">
        <v>54</v>
      </c>
      <c r="E286" s="46">
        <v>480</v>
      </c>
      <c r="F286" s="46">
        <v>350</v>
      </c>
      <c r="G286" s="46">
        <v>1040</v>
      </c>
      <c r="H286" s="46">
        <v>1320</v>
      </c>
      <c r="I286" s="46">
        <v>840</v>
      </c>
      <c r="J286" s="46">
        <v>689</v>
      </c>
      <c r="K286" s="46">
        <v>4719</v>
      </c>
      <c r="L286" s="42">
        <v>574778</v>
      </c>
      <c r="M286" s="42">
        <v>293337</v>
      </c>
      <c r="N286" s="42">
        <v>281441</v>
      </c>
      <c r="O286" s="54">
        <v>163.63431820738606</v>
      </c>
      <c r="P286" s="54">
        <v>119.31669035955234</v>
      </c>
      <c r="Q286" s="54">
        <v>354.54102278266976</v>
      </c>
      <c r="R286" s="54">
        <v>449.99437507031161</v>
      </c>
      <c r="S286" s="54">
        <v>286.36005686292555</v>
      </c>
      <c r="T286" s="54">
        <v>234.88342759351872</v>
      </c>
      <c r="U286" s="54">
        <v>1608.7298908763642</v>
      </c>
      <c r="X286" s="42" t="s">
        <v>469</v>
      </c>
    </row>
    <row r="287" spans="1:24">
      <c r="A287" s="49" t="s">
        <v>873</v>
      </c>
      <c r="B287" s="46" t="s">
        <v>549</v>
      </c>
      <c r="C287" s="46" t="s">
        <v>232</v>
      </c>
      <c r="D287" s="49" t="s">
        <v>60</v>
      </c>
      <c r="E287" s="46">
        <v>69</v>
      </c>
      <c r="F287" s="46">
        <v>74</v>
      </c>
      <c r="G287" s="46">
        <v>136</v>
      </c>
      <c r="H287" s="46">
        <v>171</v>
      </c>
      <c r="I287" s="46">
        <v>138</v>
      </c>
      <c r="J287" s="46">
        <v>123</v>
      </c>
      <c r="K287" s="46">
        <v>711</v>
      </c>
      <c r="L287" s="42">
        <v>574778</v>
      </c>
      <c r="M287" s="42">
        <v>293337</v>
      </c>
      <c r="N287" s="42">
        <v>281441</v>
      </c>
      <c r="O287" s="54">
        <v>12.004634832926801</v>
      </c>
      <c r="P287" s="54">
        <v>12.874535907776567</v>
      </c>
      <c r="Q287" s="54">
        <v>23.661309235913691</v>
      </c>
      <c r="R287" s="54">
        <v>29.750616759862069</v>
      </c>
      <c r="S287" s="54">
        <v>24.009269665853601</v>
      </c>
      <c r="T287" s="54">
        <v>21.399566441304295</v>
      </c>
      <c r="U287" s="54">
        <v>123.69993284363703</v>
      </c>
      <c r="X287" s="42" t="s">
        <v>469</v>
      </c>
    </row>
    <row r="288" spans="1:24">
      <c r="A288" s="49" t="s">
        <v>874</v>
      </c>
      <c r="B288" s="46" t="s">
        <v>549</v>
      </c>
      <c r="C288" s="46" t="s">
        <v>232</v>
      </c>
      <c r="D288" s="49" t="s">
        <v>69</v>
      </c>
      <c r="E288" s="46">
        <v>19</v>
      </c>
      <c r="F288" s="46">
        <v>27</v>
      </c>
      <c r="G288" s="46">
        <v>56</v>
      </c>
      <c r="H288" s="46">
        <v>81</v>
      </c>
      <c r="I288" s="46">
        <v>65</v>
      </c>
      <c r="J288" s="46">
        <v>75</v>
      </c>
      <c r="K288" s="46">
        <v>323</v>
      </c>
      <c r="L288" s="42">
        <v>574778</v>
      </c>
      <c r="M288" s="42">
        <v>293337</v>
      </c>
      <c r="N288" s="42">
        <v>281441</v>
      </c>
      <c r="O288" s="54">
        <v>6.4771917623756972</v>
      </c>
      <c r="P288" s="54">
        <v>9.2044303991654637</v>
      </c>
      <c r="Q288" s="54">
        <v>19.090670457528372</v>
      </c>
      <c r="R288" s="54">
        <v>27.613291197496398</v>
      </c>
      <c r="S288" s="54">
        <v>22.15881392391686</v>
      </c>
      <c r="T288" s="54">
        <v>25.567862219904068</v>
      </c>
      <c r="U288" s="54">
        <v>110.11225996038687</v>
      </c>
      <c r="X288" s="42" t="s">
        <v>469</v>
      </c>
    </row>
    <row r="289" spans="1:24">
      <c r="A289" s="49" t="s">
        <v>875</v>
      </c>
      <c r="B289" s="46" t="s">
        <v>549</v>
      </c>
      <c r="C289" s="46" t="s">
        <v>232</v>
      </c>
      <c r="D289" s="49" t="s">
        <v>64</v>
      </c>
      <c r="E289" s="46">
        <v>328</v>
      </c>
      <c r="F289" s="46">
        <v>272</v>
      </c>
      <c r="G289" s="46">
        <v>531</v>
      </c>
      <c r="H289" s="46">
        <v>506</v>
      </c>
      <c r="I289" s="46">
        <v>332</v>
      </c>
      <c r="J289" s="46">
        <v>212</v>
      </c>
      <c r="K289" s="46">
        <v>2181</v>
      </c>
      <c r="L289" s="42">
        <v>574778</v>
      </c>
      <c r="M289" s="42">
        <v>293337</v>
      </c>
      <c r="N289" s="42">
        <v>281441</v>
      </c>
      <c r="O289" s="54">
        <v>57.065510510144783</v>
      </c>
      <c r="P289" s="54">
        <v>47.322618471827383</v>
      </c>
      <c r="Q289" s="54">
        <v>92.383494149045376</v>
      </c>
      <c r="R289" s="54">
        <v>88.033988774796526</v>
      </c>
      <c r="S289" s="54">
        <v>57.761431370024596</v>
      </c>
      <c r="T289" s="54">
        <v>36.88380557363017</v>
      </c>
      <c r="U289" s="54">
        <v>379.45084884946885</v>
      </c>
      <c r="X289" s="42" t="s">
        <v>469</v>
      </c>
    </row>
    <row r="290" spans="1:24">
      <c r="A290" s="49" t="s">
        <v>876</v>
      </c>
      <c r="B290" s="46" t="s">
        <v>549</v>
      </c>
      <c r="C290" s="46" t="s">
        <v>232</v>
      </c>
      <c r="D290" s="49" t="s">
        <v>492</v>
      </c>
      <c r="E290" s="46">
        <v>79</v>
      </c>
      <c r="F290" s="46">
        <v>65</v>
      </c>
      <c r="G290" s="46">
        <v>144</v>
      </c>
      <c r="H290" s="46">
        <v>143</v>
      </c>
      <c r="I290" s="46">
        <v>84</v>
      </c>
      <c r="J290" s="46">
        <v>49</v>
      </c>
      <c r="K290" s="46">
        <v>564</v>
      </c>
      <c r="L290" s="42">
        <v>574778</v>
      </c>
      <c r="M290" s="42">
        <v>293337</v>
      </c>
      <c r="N290" s="42">
        <v>281441</v>
      </c>
      <c r="O290" s="54">
        <v>13.744436982626336</v>
      </c>
      <c r="P290" s="54">
        <v>11.308713973046986</v>
      </c>
      <c r="Q290" s="54">
        <v>25.053150955673321</v>
      </c>
      <c r="R290" s="54">
        <v>24.879170740703366</v>
      </c>
      <c r="S290" s="54">
        <v>14.614338057476106</v>
      </c>
      <c r="T290" s="54">
        <v>8.5250305335277279</v>
      </c>
      <c r="U290" s="54">
        <v>98.124841243053837</v>
      </c>
      <c r="X290" s="42" t="s">
        <v>469</v>
      </c>
    </row>
    <row r="291" spans="1:24">
      <c r="A291" s="49" t="s">
        <v>877</v>
      </c>
      <c r="B291" s="46" t="s">
        <v>549</v>
      </c>
      <c r="C291" s="46" t="s">
        <v>232</v>
      </c>
      <c r="D291" s="49" t="s">
        <v>473</v>
      </c>
      <c r="E291" s="46">
        <v>10</v>
      </c>
      <c r="F291" s="46">
        <v>12</v>
      </c>
      <c r="G291" s="46">
        <v>31</v>
      </c>
      <c r="H291" s="46">
        <v>50</v>
      </c>
      <c r="I291" s="46">
        <v>39</v>
      </c>
      <c r="J291" s="46">
        <v>39</v>
      </c>
      <c r="K291" s="46">
        <v>181</v>
      </c>
      <c r="L291" s="42">
        <v>574778</v>
      </c>
      <c r="M291" s="42">
        <v>293337</v>
      </c>
      <c r="N291" s="42">
        <v>281441</v>
      </c>
      <c r="O291" s="54">
        <v>1.7398021496995362</v>
      </c>
      <c r="P291" s="54">
        <v>2.0877625796394432</v>
      </c>
      <c r="Q291" s="54">
        <v>5.3933866640685624</v>
      </c>
      <c r="R291" s="54">
        <v>8.6990107484976811</v>
      </c>
      <c r="S291" s="54">
        <v>6.7852283838281915</v>
      </c>
      <c r="T291" s="54">
        <v>6.7852283838281915</v>
      </c>
      <c r="U291" s="54">
        <v>31.490418909561605</v>
      </c>
      <c r="X291" s="42" t="s">
        <v>469</v>
      </c>
    </row>
    <row r="292" spans="1:24">
      <c r="A292" s="49" t="s">
        <v>878</v>
      </c>
      <c r="B292" s="46" t="s">
        <v>549</v>
      </c>
      <c r="C292" s="46" t="s">
        <v>232</v>
      </c>
      <c r="D292" s="49" t="s">
        <v>201</v>
      </c>
      <c r="E292" s="46">
        <v>73</v>
      </c>
      <c r="F292" s="46">
        <v>71</v>
      </c>
      <c r="G292" s="46">
        <v>134</v>
      </c>
      <c r="H292" s="46">
        <v>113</v>
      </c>
      <c r="I292" s="46">
        <v>79</v>
      </c>
      <c r="J292" s="46">
        <v>37</v>
      </c>
      <c r="K292" s="46">
        <v>507</v>
      </c>
      <c r="L292" s="42">
        <v>574778</v>
      </c>
      <c r="M292" s="42">
        <v>293337</v>
      </c>
      <c r="N292" s="42">
        <v>281441</v>
      </c>
      <c r="O292" s="54">
        <v>12.700555692806613</v>
      </c>
      <c r="P292" s="54">
        <v>12.352595262866707</v>
      </c>
      <c r="Q292" s="54">
        <v>23.313348805973785</v>
      </c>
      <c r="R292" s="54">
        <v>19.659764291604759</v>
      </c>
      <c r="S292" s="54">
        <v>13.744436982626336</v>
      </c>
      <c r="T292" s="54">
        <v>6.4372679538882833</v>
      </c>
      <c r="U292" s="54">
        <v>88.207968989766485</v>
      </c>
      <c r="X292" s="42" t="s">
        <v>469</v>
      </c>
    </row>
    <row r="293" spans="1:24">
      <c r="A293" s="49" t="s">
        <v>879</v>
      </c>
      <c r="B293" s="46" t="s">
        <v>549</v>
      </c>
      <c r="C293" s="46" t="s">
        <v>232</v>
      </c>
      <c r="D293" s="49" t="s">
        <v>151</v>
      </c>
      <c r="E293" s="46">
        <v>7</v>
      </c>
      <c r="F293" s="46">
        <v>11</v>
      </c>
      <c r="G293" s="46">
        <v>13</v>
      </c>
      <c r="H293" s="46">
        <v>15</v>
      </c>
      <c r="I293" s="46">
        <v>12</v>
      </c>
      <c r="J293" s="46">
        <v>12</v>
      </c>
      <c r="K293" s="46">
        <v>70</v>
      </c>
      <c r="L293" s="42">
        <v>574778</v>
      </c>
      <c r="M293" s="42">
        <v>293337</v>
      </c>
      <c r="N293" s="42">
        <v>281441</v>
      </c>
      <c r="O293" s="54">
        <v>1.2178615047896753</v>
      </c>
      <c r="P293" s="54">
        <v>1.9137823646694898</v>
      </c>
      <c r="Q293" s="54">
        <v>2.2617427946093969</v>
      </c>
      <c r="R293" s="54">
        <v>2.6097032245493041</v>
      </c>
      <c r="S293" s="54">
        <v>2.0877625796394432</v>
      </c>
      <c r="T293" s="54">
        <v>2.0877625796394432</v>
      </c>
      <c r="U293" s="54">
        <v>12.178615047896754</v>
      </c>
      <c r="X293" s="42" t="s">
        <v>469</v>
      </c>
    </row>
    <row r="294" spans="1:24">
      <c r="A294" s="49" t="s">
        <v>880</v>
      </c>
      <c r="B294" s="46" t="s">
        <v>549</v>
      </c>
      <c r="C294" s="46" t="s">
        <v>232</v>
      </c>
      <c r="D294" s="49" t="s">
        <v>95</v>
      </c>
      <c r="E294" s="46">
        <v>27</v>
      </c>
      <c r="F294" s="46">
        <v>28</v>
      </c>
      <c r="G294" s="46">
        <v>53</v>
      </c>
      <c r="H294" s="46">
        <v>59</v>
      </c>
      <c r="I294" s="46">
        <v>33</v>
      </c>
      <c r="J294" s="46">
        <v>9</v>
      </c>
      <c r="K294" s="46">
        <v>209</v>
      </c>
      <c r="L294" s="42">
        <v>574778</v>
      </c>
      <c r="M294" s="42">
        <v>293337</v>
      </c>
      <c r="N294" s="42">
        <v>281441</v>
      </c>
      <c r="O294" s="54">
        <v>4.6974658041887478</v>
      </c>
      <c r="P294" s="54">
        <v>4.871446019158701</v>
      </c>
      <c r="Q294" s="54">
        <v>9.2209513934075424</v>
      </c>
      <c r="R294" s="54">
        <v>10.264832683227263</v>
      </c>
      <c r="S294" s="54">
        <v>5.7413470940084697</v>
      </c>
      <c r="T294" s="54">
        <v>1.5658219347295825</v>
      </c>
      <c r="U294" s="54">
        <v>36.361864928720308</v>
      </c>
      <c r="X294" s="42" t="s">
        <v>469</v>
      </c>
    </row>
    <row r="295" spans="1:24">
      <c r="A295" s="49" t="s">
        <v>881</v>
      </c>
      <c r="B295" s="46" t="s">
        <v>549</v>
      </c>
      <c r="C295" s="46" t="s">
        <v>232</v>
      </c>
      <c r="D295" s="49" t="s">
        <v>154</v>
      </c>
      <c r="E295" s="46">
        <v>15</v>
      </c>
      <c r="F295" s="46">
        <v>14</v>
      </c>
      <c r="G295" s="46">
        <v>11</v>
      </c>
      <c r="H295" s="46">
        <v>7</v>
      </c>
      <c r="I295" s="46">
        <v>4</v>
      </c>
      <c r="J295" s="46">
        <v>2</v>
      </c>
      <c r="K295" s="46">
        <v>53</v>
      </c>
      <c r="L295" s="42">
        <v>574778</v>
      </c>
      <c r="M295" s="42">
        <v>293337</v>
      </c>
      <c r="N295" s="42">
        <v>281441</v>
      </c>
      <c r="O295" s="54">
        <v>2.6097032245493041</v>
      </c>
      <c r="P295" s="54">
        <v>2.4357230095793505</v>
      </c>
      <c r="Q295" s="54">
        <v>1.9137823646694898</v>
      </c>
      <c r="R295" s="54">
        <v>1.2178615047896753</v>
      </c>
      <c r="S295" s="54">
        <v>0.69592085987981456</v>
      </c>
      <c r="T295" s="54">
        <v>0.34796042993990728</v>
      </c>
      <c r="U295" s="54">
        <v>9.2209513934075424</v>
      </c>
      <c r="X295" s="42" t="s">
        <v>469</v>
      </c>
    </row>
    <row r="296" spans="1:24">
      <c r="A296" s="49" t="s">
        <v>882</v>
      </c>
      <c r="B296" s="46" t="s">
        <v>549</v>
      </c>
      <c r="C296" s="46" t="s">
        <v>232</v>
      </c>
      <c r="D296" s="49" t="s">
        <v>155</v>
      </c>
      <c r="E296" s="46">
        <v>183</v>
      </c>
      <c r="F296" s="46">
        <v>72</v>
      </c>
      <c r="G296" s="46">
        <v>108</v>
      </c>
      <c r="H296" s="46">
        <v>82</v>
      </c>
      <c r="I296" s="46">
        <v>44</v>
      </c>
      <c r="J296" s="46">
        <v>28</v>
      </c>
      <c r="K296" s="46">
        <v>517</v>
      </c>
      <c r="L296" s="42">
        <v>574778</v>
      </c>
      <c r="M296" s="42">
        <v>293337</v>
      </c>
      <c r="N296" s="42">
        <v>281441</v>
      </c>
      <c r="O296" s="54">
        <v>31.838379339501511</v>
      </c>
      <c r="P296" s="54">
        <v>12.52657547783666</v>
      </c>
      <c r="Q296" s="54">
        <v>18.789863216754991</v>
      </c>
      <c r="R296" s="54">
        <v>14.266377627536196</v>
      </c>
      <c r="S296" s="54">
        <v>7.6551294586779592</v>
      </c>
      <c r="T296" s="54">
        <v>4.871446019158701</v>
      </c>
      <c r="U296" s="54">
        <v>89.947771139466013</v>
      </c>
      <c r="X296" s="42" t="s">
        <v>469</v>
      </c>
    </row>
    <row r="297" spans="1:24">
      <c r="A297" s="49" t="s">
        <v>883</v>
      </c>
      <c r="B297" s="46" t="s">
        <v>549</v>
      </c>
      <c r="C297" s="46" t="s">
        <v>232</v>
      </c>
      <c r="D297" s="49" t="s">
        <v>99</v>
      </c>
      <c r="E297" s="46">
        <v>115</v>
      </c>
      <c r="F297" s="46">
        <v>99</v>
      </c>
      <c r="G297" s="46">
        <v>184</v>
      </c>
      <c r="H297" s="46">
        <v>171</v>
      </c>
      <c r="I297" s="46">
        <v>103</v>
      </c>
      <c r="J297" s="46">
        <v>84</v>
      </c>
      <c r="K297" s="46">
        <v>756</v>
      </c>
      <c r="L297" s="42">
        <v>574778</v>
      </c>
      <c r="M297" s="42">
        <v>293337</v>
      </c>
      <c r="N297" s="42">
        <v>281441</v>
      </c>
      <c r="O297" s="54">
        <v>20.007724721544665</v>
      </c>
      <c r="P297" s="54">
        <v>17.224041282025407</v>
      </c>
      <c r="Q297" s="54">
        <v>32.012359554471466</v>
      </c>
      <c r="R297" s="54">
        <v>29.750616759862069</v>
      </c>
      <c r="S297" s="54">
        <v>17.919962141905224</v>
      </c>
      <c r="T297" s="54">
        <v>14.614338057476106</v>
      </c>
      <c r="U297" s="54">
        <v>131.52904251728495</v>
      </c>
      <c r="X297" s="42" t="s">
        <v>469</v>
      </c>
    </row>
    <row r="298" spans="1:24">
      <c r="A298" s="49" t="s">
        <v>884</v>
      </c>
      <c r="B298" s="46" t="s">
        <v>549</v>
      </c>
      <c r="C298" s="46" t="s">
        <v>232</v>
      </c>
      <c r="D298" s="49" t="s">
        <v>481</v>
      </c>
      <c r="E298" s="46">
        <v>29</v>
      </c>
      <c r="F298" s="46">
        <v>25</v>
      </c>
      <c r="G298" s="46">
        <v>45</v>
      </c>
      <c r="H298" s="46">
        <v>58</v>
      </c>
      <c r="I298" s="46">
        <v>15</v>
      </c>
      <c r="J298" s="46">
        <v>4</v>
      </c>
      <c r="K298" s="46">
        <v>176</v>
      </c>
      <c r="L298" s="42">
        <v>574778</v>
      </c>
      <c r="M298" s="42">
        <v>293337</v>
      </c>
      <c r="N298" s="42">
        <v>281441</v>
      </c>
      <c r="O298" s="54">
        <v>5.0454262341286551</v>
      </c>
      <c r="P298" s="54">
        <v>4.3495053742488405</v>
      </c>
      <c r="Q298" s="54">
        <v>7.8291096736479124</v>
      </c>
      <c r="R298" s="54">
        <v>10.09085246825731</v>
      </c>
      <c r="S298" s="54">
        <v>2.6097032245493041</v>
      </c>
      <c r="T298" s="54">
        <v>0.69592085987981456</v>
      </c>
      <c r="U298" s="54">
        <v>30.620517834711837</v>
      </c>
      <c r="X298" s="42" t="s">
        <v>469</v>
      </c>
    </row>
    <row r="299" spans="1:24">
      <c r="A299" s="49" t="s">
        <v>885</v>
      </c>
      <c r="B299" s="46" t="s">
        <v>549</v>
      </c>
      <c r="C299" s="46" t="s">
        <v>232</v>
      </c>
      <c r="D299" s="49" t="s">
        <v>483</v>
      </c>
      <c r="E299" s="46">
        <v>96</v>
      </c>
      <c r="F299" s="46">
        <v>73</v>
      </c>
      <c r="G299" s="46">
        <v>170</v>
      </c>
      <c r="H299" s="46">
        <v>160</v>
      </c>
      <c r="I299" s="46">
        <v>96</v>
      </c>
      <c r="J299" s="46">
        <v>51</v>
      </c>
      <c r="K299" s="46">
        <v>646</v>
      </c>
      <c r="L299" s="42">
        <v>574778</v>
      </c>
      <c r="M299" s="42">
        <v>293337</v>
      </c>
      <c r="N299" s="42">
        <v>281441</v>
      </c>
      <c r="O299" s="54">
        <v>16.702100637115546</v>
      </c>
      <c r="P299" s="54">
        <v>12.700555692806613</v>
      </c>
      <c r="Q299" s="54">
        <v>29.576636544892118</v>
      </c>
      <c r="R299" s="54">
        <v>27.836834395192579</v>
      </c>
      <c r="S299" s="54">
        <v>16.702100637115546</v>
      </c>
      <c r="T299" s="54">
        <v>8.8729909634676343</v>
      </c>
      <c r="U299" s="54">
        <v>112.39121887059004</v>
      </c>
      <c r="X299" s="42" t="s">
        <v>469</v>
      </c>
    </row>
    <row r="300" spans="1:24">
      <c r="A300" s="49" t="s">
        <v>886</v>
      </c>
      <c r="B300" s="46" t="s">
        <v>549</v>
      </c>
      <c r="C300" s="46" t="s">
        <v>232</v>
      </c>
      <c r="D300" s="49" t="s">
        <v>128</v>
      </c>
      <c r="E300" s="46">
        <v>62</v>
      </c>
      <c r="F300" s="46">
        <v>23</v>
      </c>
      <c r="G300" s="46">
        <v>33</v>
      </c>
      <c r="H300" s="46">
        <v>30</v>
      </c>
      <c r="I300" s="46">
        <v>17</v>
      </c>
      <c r="J300" s="46">
        <v>4</v>
      </c>
      <c r="K300" s="46">
        <v>169</v>
      </c>
      <c r="L300" s="42">
        <v>574778</v>
      </c>
      <c r="M300" s="42">
        <v>293337</v>
      </c>
      <c r="N300" s="42">
        <v>281441</v>
      </c>
      <c r="O300" s="54">
        <v>10.786773328137125</v>
      </c>
      <c r="P300" s="54">
        <v>4.0015449443089333</v>
      </c>
      <c r="Q300" s="54">
        <v>5.7413470940084697</v>
      </c>
      <c r="R300" s="54">
        <v>5.2194064490986083</v>
      </c>
      <c r="S300" s="54">
        <v>2.9576636544892114</v>
      </c>
      <c r="T300" s="54">
        <v>0.69592085987981456</v>
      </c>
      <c r="U300" s="54">
        <v>29.402656329922163</v>
      </c>
      <c r="X300" s="42" t="s">
        <v>469</v>
      </c>
    </row>
    <row r="301" spans="1:24">
      <c r="A301" s="49" t="s">
        <v>887</v>
      </c>
      <c r="B301" s="46" t="s">
        <v>549</v>
      </c>
      <c r="C301" s="46" t="s">
        <v>232</v>
      </c>
      <c r="D301" s="49" t="s">
        <v>132</v>
      </c>
      <c r="E301" s="46">
        <v>65</v>
      </c>
      <c r="F301" s="46">
        <v>29</v>
      </c>
      <c r="G301" s="46">
        <v>82</v>
      </c>
      <c r="H301" s="46">
        <v>94</v>
      </c>
      <c r="I301" s="46">
        <v>63</v>
      </c>
      <c r="J301" s="46">
        <v>36</v>
      </c>
      <c r="K301" s="46">
        <v>369</v>
      </c>
      <c r="L301" s="42">
        <v>574778</v>
      </c>
      <c r="M301" s="42">
        <v>293337</v>
      </c>
      <c r="N301" s="42">
        <v>281441</v>
      </c>
      <c r="O301" s="54">
        <v>22.15881392391686</v>
      </c>
      <c r="P301" s="54">
        <v>9.8862400583629064</v>
      </c>
      <c r="Q301" s="54">
        <v>27.954196027095115</v>
      </c>
      <c r="R301" s="54">
        <v>32.045053982279768</v>
      </c>
      <c r="S301" s="54">
        <v>21.477004264719419</v>
      </c>
      <c r="T301" s="54">
        <v>12.272573865553953</v>
      </c>
      <c r="U301" s="54">
        <v>125.79388212192802</v>
      </c>
      <c r="X301" s="42" t="s">
        <v>469</v>
      </c>
    </row>
    <row r="302" spans="1:24">
      <c r="A302" s="49" t="s">
        <v>888</v>
      </c>
      <c r="B302" s="49" t="s">
        <v>549</v>
      </c>
      <c r="C302" s="49" t="s">
        <v>232</v>
      </c>
      <c r="D302" s="49" t="s">
        <v>161</v>
      </c>
      <c r="E302" s="50">
        <v>30</v>
      </c>
      <c r="F302" s="50">
        <v>5</v>
      </c>
      <c r="G302" s="50">
        <v>11</v>
      </c>
      <c r="H302" s="50">
        <v>3</v>
      </c>
      <c r="I302" s="50">
        <v>4</v>
      </c>
      <c r="J302" s="50">
        <v>1</v>
      </c>
      <c r="K302" s="50">
        <v>54</v>
      </c>
      <c r="L302" s="42">
        <v>574778</v>
      </c>
      <c r="M302" s="42">
        <v>293337</v>
      </c>
      <c r="N302" s="42">
        <v>281441</v>
      </c>
      <c r="O302" s="54">
        <v>5.2194064490986083</v>
      </c>
      <c r="P302" s="54">
        <v>0.86990107484976809</v>
      </c>
      <c r="Q302" s="54">
        <v>1.9137823646694898</v>
      </c>
      <c r="R302" s="54">
        <v>0.52194064490986081</v>
      </c>
      <c r="S302" s="54">
        <v>0.69592085987981456</v>
      </c>
      <c r="T302" s="54">
        <v>0.17398021496995364</v>
      </c>
      <c r="U302" s="54">
        <v>9.3949316083774956</v>
      </c>
      <c r="X302" s="42" t="s">
        <v>469</v>
      </c>
    </row>
    <row r="303" spans="1:24">
      <c r="A303" s="49" t="s">
        <v>889</v>
      </c>
      <c r="B303" s="49" t="s">
        <v>549</v>
      </c>
      <c r="C303" s="49" t="s">
        <v>232</v>
      </c>
      <c r="D303" s="49" t="s">
        <v>164</v>
      </c>
      <c r="E303" s="50">
        <v>431</v>
      </c>
      <c r="F303" s="50">
        <v>418</v>
      </c>
      <c r="G303" s="50">
        <v>1051</v>
      </c>
      <c r="H303" s="50">
        <v>778</v>
      </c>
      <c r="I303" s="50">
        <v>199</v>
      </c>
      <c r="J303" s="50">
        <v>70</v>
      </c>
      <c r="K303" s="50">
        <v>2947</v>
      </c>
      <c r="L303" s="42">
        <v>574778</v>
      </c>
      <c r="M303" s="42">
        <v>293337</v>
      </c>
      <c r="N303" s="42">
        <v>281441</v>
      </c>
      <c r="O303" s="54">
        <v>153.14044506663919</v>
      </c>
      <c r="P303" s="54">
        <v>148.52135971660135</v>
      </c>
      <c r="Q303" s="54">
        <v>373.43528483767466</v>
      </c>
      <c r="R303" s="54">
        <v>276.43449248688</v>
      </c>
      <c r="S303" s="54">
        <v>70.707537281348493</v>
      </c>
      <c r="T303" s="54">
        <v>24.8719980386653</v>
      </c>
      <c r="U303" s="54">
        <v>1047.1111174278089</v>
      </c>
      <c r="X303" s="42" t="s">
        <v>469</v>
      </c>
    </row>
    <row r="304" spans="1:24">
      <c r="A304" s="49" t="s">
        <v>890</v>
      </c>
      <c r="B304" s="49" t="s">
        <v>549</v>
      </c>
      <c r="C304" s="49" t="s">
        <v>232</v>
      </c>
      <c r="D304" s="49" t="s">
        <v>142</v>
      </c>
      <c r="E304" s="50">
        <v>55</v>
      </c>
      <c r="F304" s="50">
        <v>27</v>
      </c>
      <c r="G304" s="50">
        <v>32</v>
      </c>
      <c r="H304" s="50">
        <v>42</v>
      </c>
      <c r="I304" s="50">
        <v>25</v>
      </c>
      <c r="J304" s="50">
        <v>14</v>
      </c>
      <c r="K304" s="50">
        <v>195</v>
      </c>
      <c r="L304" s="42">
        <v>574778</v>
      </c>
      <c r="M304" s="42">
        <v>293337</v>
      </c>
      <c r="N304" s="42">
        <v>281441</v>
      </c>
      <c r="O304" s="54">
        <v>9.5689118233474488</v>
      </c>
      <c r="P304" s="54">
        <v>4.6974658041887478</v>
      </c>
      <c r="Q304" s="54">
        <v>5.5673668790385165</v>
      </c>
      <c r="R304" s="54">
        <v>7.3071690287380529</v>
      </c>
      <c r="S304" s="54">
        <v>4.3495053742488405</v>
      </c>
      <c r="T304" s="54">
        <v>2.4357230095793505</v>
      </c>
      <c r="U304" s="54">
        <v>33.926141919140953</v>
      </c>
      <c r="X304" s="42" t="s">
        <v>469</v>
      </c>
    </row>
    <row r="305" spans="1:24">
      <c r="A305" s="49" t="s">
        <v>891</v>
      </c>
      <c r="B305" s="49" t="s">
        <v>549</v>
      </c>
      <c r="C305" s="49" t="s">
        <v>232</v>
      </c>
      <c r="D305" s="49" t="s">
        <v>146</v>
      </c>
      <c r="E305" s="50">
        <v>96</v>
      </c>
      <c r="F305" s="50">
        <v>78</v>
      </c>
      <c r="G305" s="50">
        <v>176</v>
      </c>
      <c r="H305" s="50">
        <v>195</v>
      </c>
      <c r="I305" s="50">
        <v>140</v>
      </c>
      <c r="J305" s="50">
        <v>89</v>
      </c>
      <c r="K305" s="50">
        <v>774</v>
      </c>
      <c r="L305" s="42">
        <v>574778</v>
      </c>
      <c r="M305" s="42">
        <v>293337</v>
      </c>
      <c r="N305" s="42">
        <v>281441</v>
      </c>
      <c r="O305" s="54">
        <v>32.726863641477209</v>
      </c>
      <c r="P305" s="54">
        <v>26.59057670870023</v>
      </c>
      <c r="Q305" s="54">
        <v>59.999250009374876</v>
      </c>
      <c r="R305" s="54">
        <v>66.476441771750586</v>
      </c>
      <c r="S305" s="54">
        <v>47.726676143820931</v>
      </c>
      <c r="T305" s="54">
        <v>30.340529834286162</v>
      </c>
      <c r="U305" s="54">
        <v>263.86033810941001</v>
      </c>
      <c r="X305" s="42" t="s">
        <v>469</v>
      </c>
    </row>
    <row r="306" spans="1:24">
      <c r="A306" s="49" t="s">
        <v>892</v>
      </c>
      <c r="B306" s="49" t="s">
        <v>549</v>
      </c>
      <c r="C306" s="49" t="s">
        <v>239</v>
      </c>
      <c r="D306" s="49" t="s">
        <v>200</v>
      </c>
      <c r="E306" s="50">
        <v>107</v>
      </c>
      <c r="F306" s="50">
        <v>85</v>
      </c>
      <c r="G306" s="50">
        <v>250</v>
      </c>
      <c r="H306" s="50">
        <v>458</v>
      </c>
      <c r="I306" s="50">
        <v>289</v>
      </c>
      <c r="J306" s="50">
        <v>160</v>
      </c>
      <c r="K306" s="50">
        <v>1349</v>
      </c>
      <c r="L306" s="42">
        <v>685911</v>
      </c>
      <c r="M306" s="42">
        <v>349251</v>
      </c>
      <c r="N306" s="42">
        <v>336660</v>
      </c>
      <c r="O306" s="54">
        <v>15.599691505166122</v>
      </c>
      <c r="P306" s="54">
        <v>12.392278298496452</v>
      </c>
      <c r="Q306" s="54">
        <v>36.447877348518972</v>
      </c>
      <c r="R306" s="54">
        <v>66.772511302486762</v>
      </c>
      <c r="S306" s="54">
        <v>42.133746214887935</v>
      </c>
      <c r="T306" s="54">
        <v>23.326641503052148</v>
      </c>
      <c r="U306" s="54">
        <v>196.67274617260841</v>
      </c>
      <c r="X306" s="42" t="s">
        <v>469</v>
      </c>
    </row>
    <row r="307" spans="1:24">
      <c r="A307" s="49" t="s">
        <v>893</v>
      </c>
      <c r="B307" s="49" t="s">
        <v>549</v>
      </c>
      <c r="C307" s="49" t="s">
        <v>239</v>
      </c>
      <c r="D307" s="49" t="s">
        <v>54</v>
      </c>
      <c r="E307" s="50">
        <v>550</v>
      </c>
      <c r="F307" s="50">
        <v>481</v>
      </c>
      <c r="G307" s="50">
        <v>1411</v>
      </c>
      <c r="H307" s="50">
        <v>1763</v>
      </c>
      <c r="I307" s="50">
        <v>1126</v>
      </c>
      <c r="J307" s="50">
        <v>831</v>
      </c>
      <c r="K307" s="50">
        <v>6162</v>
      </c>
      <c r="L307" s="42">
        <v>685911</v>
      </c>
      <c r="M307" s="42">
        <v>349251</v>
      </c>
      <c r="N307" s="42">
        <v>336660</v>
      </c>
      <c r="O307" s="54">
        <v>157.47986405192827</v>
      </c>
      <c r="P307" s="54">
        <v>137.72329928905</v>
      </c>
      <c r="Q307" s="54">
        <v>404.00743304958326</v>
      </c>
      <c r="R307" s="54">
        <v>504.79454604281739</v>
      </c>
      <c r="S307" s="54">
        <v>322.40423076812954</v>
      </c>
      <c r="T307" s="54">
        <v>237.93775823118617</v>
      </c>
      <c r="U307" s="54">
        <v>1764.3471314326944</v>
      </c>
      <c r="X307" s="42" t="s">
        <v>469</v>
      </c>
    </row>
    <row r="308" spans="1:24">
      <c r="A308" s="49" t="s">
        <v>894</v>
      </c>
      <c r="B308" s="49" t="s">
        <v>549</v>
      </c>
      <c r="C308" s="49" t="s">
        <v>239</v>
      </c>
      <c r="D308" s="49" t="s">
        <v>60</v>
      </c>
      <c r="E308" s="46">
        <v>99</v>
      </c>
      <c r="F308" s="46">
        <v>70</v>
      </c>
      <c r="G308" s="46">
        <v>184</v>
      </c>
      <c r="H308" s="46">
        <v>245</v>
      </c>
      <c r="I308" s="46">
        <v>135</v>
      </c>
      <c r="J308" s="46">
        <v>107</v>
      </c>
      <c r="K308" s="46">
        <v>840</v>
      </c>
      <c r="L308" s="42">
        <v>685911</v>
      </c>
      <c r="M308" s="42">
        <v>349251</v>
      </c>
      <c r="N308" s="42">
        <v>336660</v>
      </c>
      <c r="O308" s="54">
        <v>14.433359430013516</v>
      </c>
      <c r="P308" s="54">
        <v>10.205405657585313</v>
      </c>
      <c r="Q308" s="54">
        <v>26.825637728509967</v>
      </c>
      <c r="R308" s="54">
        <v>35.718919801548594</v>
      </c>
      <c r="S308" s="54">
        <v>19.681853768200245</v>
      </c>
      <c r="T308" s="54">
        <v>15.599691505166122</v>
      </c>
      <c r="U308" s="54">
        <v>122.46486789102376</v>
      </c>
      <c r="X308" s="42" t="s">
        <v>469</v>
      </c>
    </row>
    <row r="309" spans="1:24">
      <c r="A309" s="49" t="s">
        <v>895</v>
      </c>
      <c r="B309" s="49" t="s">
        <v>549</v>
      </c>
      <c r="C309" s="49" t="s">
        <v>239</v>
      </c>
      <c r="D309" s="49" t="s">
        <v>69</v>
      </c>
      <c r="E309" s="46">
        <v>21</v>
      </c>
      <c r="F309" s="46">
        <v>36</v>
      </c>
      <c r="G309" s="46">
        <v>74</v>
      </c>
      <c r="H309" s="46">
        <v>94</v>
      </c>
      <c r="I309" s="46">
        <v>94</v>
      </c>
      <c r="J309" s="46">
        <v>91</v>
      </c>
      <c r="K309" s="46">
        <v>410</v>
      </c>
      <c r="L309" s="42">
        <v>685911</v>
      </c>
      <c r="M309" s="42">
        <v>349251</v>
      </c>
      <c r="N309" s="42">
        <v>336660</v>
      </c>
      <c r="O309" s="54">
        <v>6.0128675365281703</v>
      </c>
      <c r="P309" s="54">
        <v>10.307772919762577</v>
      </c>
      <c r="Q309" s="54">
        <v>21.188199890623075</v>
      </c>
      <c r="R309" s="54">
        <v>26.914740401602284</v>
      </c>
      <c r="S309" s="54">
        <v>26.914740401602284</v>
      </c>
      <c r="T309" s="54">
        <v>26.055759324955403</v>
      </c>
      <c r="U309" s="54">
        <v>117.39408047507381</v>
      </c>
      <c r="X309" s="42" t="s">
        <v>469</v>
      </c>
    </row>
    <row r="310" spans="1:24">
      <c r="A310" s="49" t="s">
        <v>896</v>
      </c>
      <c r="B310" s="49" t="s">
        <v>549</v>
      </c>
      <c r="C310" s="49" t="s">
        <v>239</v>
      </c>
      <c r="D310" s="49" t="s">
        <v>64</v>
      </c>
      <c r="E310" s="46">
        <v>467</v>
      </c>
      <c r="F310" s="46">
        <v>337</v>
      </c>
      <c r="G310" s="46">
        <v>816</v>
      </c>
      <c r="H310" s="46">
        <v>815</v>
      </c>
      <c r="I310" s="46">
        <v>458</v>
      </c>
      <c r="J310" s="46">
        <v>250</v>
      </c>
      <c r="K310" s="46">
        <v>3143</v>
      </c>
      <c r="L310" s="42">
        <v>685911</v>
      </c>
      <c r="M310" s="42">
        <v>349251</v>
      </c>
      <c r="N310" s="42">
        <v>336660</v>
      </c>
      <c r="O310" s="54">
        <v>68.084634887033445</v>
      </c>
      <c r="P310" s="54">
        <v>49.131738665803582</v>
      </c>
      <c r="Q310" s="54">
        <v>118.96587166556594</v>
      </c>
      <c r="R310" s="54">
        <v>118.82008015617187</v>
      </c>
      <c r="S310" s="54">
        <v>66.772511302486762</v>
      </c>
      <c r="T310" s="54">
        <v>36.447877348518972</v>
      </c>
      <c r="U310" s="54">
        <v>458.22271402558056</v>
      </c>
      <c r="X310" s="42" t="s">
        <v>469</v>
      </c>
    </row>
    <row r="311" spans="1:24">
      <c r="A311" s="49" t="s">
        <v>897</v>
      </c>
      <c r="B311" s="46" t="s">
        <v>549</v>
      </c>
      <c r="C311" s="46" t="s">
        <v>239</v>
      </c>
      <c r="D311" s="49" t="s">
        <v>492</v>
      </c>
      <c r="E311" s="46">
        <v>112</v>
      </c>
      <c r="F311" s="46">
        <v>93</v>
      </c>
      <c r="G311" s="46">
        <v>206</v>
      </c>
      <c r="H311" s="46">
        <v>238</v>
      </c>
      <c r="I311" s="46">
        <v>116</v>
      </c>
      <c r="J311" s="46">
        <v>63</v>
      </c>
      <c r="K311" s="46">
        <v>828</v>
      </c>
      <c r="L311" s="42">
        <v>685911</v>
      </c>
      <c r="M311" s="42">
        <v>349251</v>
      </c>
      <c r="N311" s="42">
        <v>336660</v>
      </c>
      <c r="O311" s="54">
        <v>16.328649052136502</v>
      </c>
      <c r="P311" s="54">
        <v>13.55861037364906</v>
      </c>
      <c r="Q311" s="54">
        <v>30.033050935179638</v>
      </c>
      <c r="R311" s="54">
        <v>34.698379235790071</v>
      </c>
      <c r="S311" s="54">
        <v>16.911815089712803</v>
      </c>
      <c r="T311" s="54">
        <v>9.1848650918267811</v>
      </c>
      <c r="U311" s="54">
        <v>120.71536977829484</v>
      </c>
      <c r="X311" s="42" t="s">
        <v>469</v>
      </c>
    </row>
    <row r="312" spans="1:24">
      <c r="A312" s="49" t="s">
        <v>898</v>
      </c>
      <c r="B312" s="46" t="s">
        <v>549</v>
      </c>
      <c r="C312" s="46" t="s">
        <v>239</v>
      </c>
      <c r="D312" s="49" t="s">
        <v>473</v>
      </c>
      <c r="E312" s="46">
        <v>18</v>
      </c>
      <c r="F312" s="46">
        <v>11</v>
      </c>
      <c r="G312" s="46">
        <v>33</v>
      </c>
      <c r="H312" s="46">
        <v>58</v>
      </c>
      <c r="I312" s="46">
        <v>48</v>
      </c>
      <c r="J312" s="46">
        <v>43</v>
      </c>
      <c r="K312" s="46">
        <v>211</v>
      </c>
      <c r="L312" s="42">
        <v>685911</v>
      </c>
      <c r="M312" s="42">
        <v>349251</v>
      </c>
      <c r="N312" s="42">
        <v>336660</v>
      </c>
      <c r="O312" s="54">
        <v>2.6242471690933664</v>
      </c>
      <c r="P312" s="54">
        <v>1.6037066033348351</v>
      </c>
      <c r="Q312" s="54">
        <v>4.8111198100045049</v>
      </c>
      <c r="R312" s="54">
        <v>8.4559075448564016</v>
      </c>
      <c r="S312" s="54">
        <v>6.9979924509156435</v>
      </c>
      <c r="T312" s="54">
        <v>6.269034903945264</v>
      </c>
      <c r="U312" s="54">
        <v>30.762008482150019</v>
      </c>
      <c r="X312" s="42" t="s">
        <v>469</v>
      </c>
    </row>
    <row r="313" spans="1:24">
      <c r="A313" s="49" t="s">
        <v>899</v>
      </c>
      <c r="B313" s="46" t="s">
        <v>549</v>
      </c>
      <c r="C313" s="46" t="s">
        <v>239</v>
      </c>
      <c r="D313" s="49" t="s">
        <v>201</v>
      </c>
      <c r="E313" s="46">
        <v>90</v>
      </c>
      <c r="F313" s="46">
        <v>65</v>
      </c>
      <c r="G313" s="46">
        <v>159</v>
      </c>
      <c r="H313" s="46">
        <v>142</v>
      </c>
      <c r="I313" s="46">
        <v>101</v>
      </c>
      <c r="J313" s="46">
        <v>39</v>
      </c>
      <c r="K313" s="46">
        <v>596</v>
      </c>
      <c r="L313" s="42">
        <v>685911</v>
      </c>
      <c r="M313" s="42">
        <v>349251</v>
      </c>
      <c r="N313" s="42">
        <v>336660</v>
      </c>
      <c r="O313" s="54">
        <v>13.121235845466831</v>
      </c>
      <c r="P313" s="54">
        <v>9.4764481106149336</v>
      </c>
      <c r="Q313" s="54">
        <v>23.180849993658072</v>
      </c>
      <c r="R313" s="54">
        <v>20.702394333958779</v>
      </c>
      <c r="S313" s="54">
        <v>14.724942448801666</v>
      </c>
      <c r="T313" s="54">
        <v>5.6858688663689598</v>
      </c>
      <c r="U313" s="54">
        <v>86.89173959886925</v>
      </c>
      <c r="X313" s="42" t="s">
        <v>469</v>
      </c>
    </row>
    <row r="314" spans="1:24">
      <c r="A314" s="49" t="s">
        <v>900</v>
      </c>
      <c r="B314" s="46" t="s">
        <v>549</v>
      </c>
      <c r="C314" s="46" t="s">
        <v>239</v>
      </c>
      <c r="D314" s="49" t="s">
        <v>151</v>
      </c>
      <c r="E314" s="46">
        <v>12</v>
      </c>
      <c r="F314" s="46">
        <v>5</v>
      </c>
      <c r="G314" s="46">
        <v>11</v>
      </c>
      <c r="H314" s="46">
        <v>13</v>
      </c>
      <c r="I314" s="46">
        <v>10</v>
      </c>
      <c r="J314" s="46">
        <v>7</v>
      </c>
      <c r="K314" s="46">
        <v>58</v>
      </c>
      <c r="L314" s="42">
        <v>685911</v>
      </c>
      <c r="M314" s="42">
        <v>349251</v>
      </c>
      <c r="N314" s="42">
        <v>336660</v>
      </c>
      <c r="O314" s="54">
        <v>1.7494981127289109</v>
      </c>
      <c r="P314" s="54">
        <v>0.72895754697037962</v>
      </c>
      <c r="Q314" s="54">
        <v>1.6037066033348351</v>
      </c>
      <c r="R314" s="54">
        <v>1.8952896221229869</v>
      </c>
      <c r="S314" s="54">
        <v>1.4579150939407592</v>
      </c>
      <c r="T314" s="54">
        <v>1.0205405657585314</v>
      </c>
      <c r="U314" s="54">
        <v>8.4559075448564016</v>
      </c>
      <c r="X314" s="42" t="s">
        <v>469</v>
      </c>
    </row>
    <row r="315" spans="1:24">
      <c r="A315" s="49" t="s">
        <v>901</v>
      </c>
      <c r="B315" s="46" t="s">
        <v>549</v>
      </c>
      <c r="C315" s="46" t="s">
        <v>239</v>
      </c>
      <c r="D315" s="49" t="s">
        <v>95</v>
      </c>
      <c r="E315" s="46">
        <v>30</v>
      </c>
      <c r="F315" s="46">
        <v>35</v>
      </c>
      <c r="G315" s="46">
        <v>61</v>
      </c>
      <c r="H315" s="46">
        <v>83</v>
      </c>
      <c r="I315" s="46">
        <v>27</v>
      </c>
      <c r="J315" s="46">
        <v>14</v>
      </c>
      <c r="K315" s="46">
        <v>250</v>
      </c>
      <c r="L315" s="42">
        <v>685911</v>
      </c>
      <c r="M315" s="42">
        <v>349251</v>
      </c>
      <c r="N315" s="42">
        <v>336660</v>
      </c>
      <c r="O315" s="54">
        <v>4.3737452818222771</v>
      </c>
      <c r="P315" s="54">
        <v>5.1027028287926566</v>
      </c>
      <c r="Q315" s="54">
        <v>8.8932820730386304</v>
      </c>
      <c r="R315" s="54">
        <v>12.100695279708299</v>
      </c>
      <c r="S315" s="54">
        <v>3.9363707536400496</v>
      </c>
      <c r="T315" s="54">
        <v>2.0410811315170627</v>
      </c>
      <c r="U315" s="54">
        <v>36.447877348518972</v>
      </c>
      <c r="X315" s="42" t="s">
        <v>469</v>
      </c>
    </row>
    <row r="316" spans="1:24">
      <c r="A316" s="49" t="s">
        <v>902</v>
      </c>
      <c r="B316" s="46" t="s">
        <v>549</v>
      </c>
      <c r="C316" s="46" t="s">
        <v>239</v>
      </c>
      <c r="D316" s="49" t="s">
        <v>154</v>
      </c>
      <c r="E316" s="46">
        <v>16</v>
      </c>
      <c r="F316" s="46">
        <v>10</v>
      </c>
      <c r="G316" s="46">
        <v>18</v>
      </c>
      <c r="H316" s="46">
        <v>8</v>
      </c>
      <c r="I316" s="46">
        <v>3</v>
      </c>
      <c r="J316" s="46">
        <v>2</v>
      </c>
      <c r="K316" s="46">
        <v>57</v>
      </c>
      <c r="L316" s="42">
        <v>685911</v>
      </c>
      <c r="M316" s="42">
        <v>349251</v>
      </c>
      <c r="N316" s="42">
        <v>336660</v>
      </c>
      <c r="O316" s="54">
        <v>2.3326641503052148</v>
      </c>
      <c r="P316" s="54">
        <v>1.4579150939407592</v>
      </c>
      <c r="Q316" s="54">
        <v>2.6242471690933664</v>
      </c>
      <c r="R316" s="54">
        <v>1.1663320751526074</v>
      </c>
      <c r="S316" s="54">
        <v>0.43737452818222772</v>
      </c>
      <c r="T316" s="54">
        <v>0.29158301878815185</v>
      </c>
      <c r="U316" s="54">
        <v>8.3101160354623271</v>
      </c>
      <c r="X316" s="42" t="s">
        <v>469</v>
      </c>
    </row>
    <row r="317" spans="1:24">
      <c r="A317" s="49" t="s">
        <v>903</v>
      </c>
      <c r="B317" s="46" t="s">
        <v>549</v>
      </c>
      <c r="C317" s="46" t="s">
        <v>239</v>
      </c>
      <c r="D317" s="49" t="s">
        <v>155</v>
      </c>
      <c r="E317" s="46">
        <v>286</v>
      </c>
      <c r="F317" s="46">
        <v>107</v>
      </c>
      <c r="G317" s="46">
        <v>142</v>
      </c>
      <c r="H317" s="46">
        <v>150</v>
      </c>
      <c r="I317" s="46">
        <v>57</v>
      </c>
      <c r="J317" s="46">
        <v>44</v>
      </c>
      <c r="K317" s="46">
        <v>786</v>
      </c>
      <c r="L317" s="42">
        <v>685911</v>
      </c>
      <c r="M317" s="42">
        <v>349251</v>
      </c>
      <c r="N317" s="42">
        <v>336660</v>
      </c>
      <c r="O317" s="54">
        <v>41.69637168670571</v>
      </c>
      <c r="P317" s="54">
        <v>15.599691505166122</v>
      </c>
      <c r="Q317" s="54">
        <v>20.702394333958779</v>
      </c>
      <c r="R317" s="54">
        <v>21.868726409111389</v>
      </c>
      <c r="S317" s="54">
        <v>8.3101160354623271</v>
      </c>
      <c r="T317" s="54">
        <v>6.4148264133393402</v>
      </c>
      <c r="U317" s="54">
        <v>114.59212638374365</v>
      </c>
      <c r="X317" s="42" t="s">
        <v>469</v>
      </c>
    </row>
    <row r="318" spans="1:24">
      <c r="A318" s="49" t="s">
        <v>904</v>
      </c>
      <c r="B318" s="46" t="s">
        <v>549</v>
      </c>
      <c r="C318" s="46" t="s">
        <v>239</v>
      </c>
      <c r="D318" s="49" t="s">
        <v>99</v>
      </c>
      <c r="E318" s="46">
        <v>167</v>
      </c>
      <c r="F318" s="46">
        <v>135</v>
      </c>
      <c r="G318" s="46">
        <v>316</v>
      </c>
      <c r="H318" s="46">
        <v>373</v>
      </c>
      <c r="I318" s="46">
        <v>139</v>
      </c>
      <c r="J318" s="46">
        <v>129</v>
      </c>
      <c r="K318" s="46">
        <v>1259</v>
      </c>
      <c r="L318" s="42">
        <v>685911</v>
      </c>
      <c r="M318" s="42">
        <v>349251</v>
      </c>
      <c r="N318" s="42">
        <v>336660</v>
      </c>
      <c r="O318" s="54">
        <v>24.347182068810675</v>
      </c>
      <c r="P318" s="54">
        <v>19.681853768200245</v>
      </c>
      <c r="Q318" s="54">
        <v>46.070116968527984</v>
      </c>
      <c r="R318" s="54">
        <v>54.380233003990305</v>
      </c>
      <c r="S318" s="54">
        <v>20.265019805776554</v>
      </c>
      <c r="T318" s="54">
        <v>18.807104711835795</v>
      </c>
      <c r="U318" s="54">
        <v>183.55151032714159</v>
      </c>
      <c r="X318" s="42" t="s">
        <v>469</v>
      </c>
    </row>
    <row r="319" spans="1:24">
      <c r="A319" s="49" t="s">
        <v>905</v>
      </c>
      <c r="B319" s="46" t="s">
        <v>549</v>
      </c>
      <c r="C319" s="46" t="s">
        <v>239</v>
      </c>
      <c r="D319" s="49" t="s">
        <v>481</v>
      </c>
      <c r="E319" s="46">
        <v>45</v>
      </c>
      <c r="F319" s="46">
        <v>32</v>
      </c>
      <c r="G319" s="46">
        <v>65</v>
      </c>
      <c r="H319" s="46">
        <v>48</v>
      </c>
      <c r="I319" s="46">
        <v>8</v>
      </c>
      <c r="J319" s="46">
        <v>9</v>
      </c>
      <c r="K319" s="46">
        <v>207</v>
      </c>
      <c r="L319" s="42">
        <v>685911</v>
      </c>
      <c r="M319" s="42">
        <v>349251</v>
      </c>
      <c r="N319" s="42">
        <v>336660</v>
      </c>
      <c r="O319" s="54">
        <v>6.5606179227334156</v>
      </c>
      <c r="P319" s="54">
        <v>4.6653283006104296</v>
      </c>
      <c r="Q319" s="54">
        <v>9.4764481106149336</v>
      </c>
      <c r="R319" s="54">
        <v>6.9979924509156435</v>
      </c>
      <c r="S319" s="54">
        <v>1.1663320751526074</v>
      </c>
      <c r="T319" s="54">
        <v>1.3121235845466832</v>
      </c>
      <c r="U319" s="54">
        <v>30.178842444573711</v>
      </c>
      <c r="X319" s="42" t="s">
        <v>469</v>
      </c>
    </row>
    <row r="320" spans="1:24">
      <c r="A320" s="49" t="s">
        <v>906</v>
      </c>
      <c r="B320" s="46" t="s">
        <v>549</v>
      </c>
      <c r="C320" s="46" t="s">
        <v>239</v>
      </c>
      <c r="D320" s="49" t="s">
        <v>483</v>
      </c>
      <c r="E320" s="46">
        <v>117</v>
      </c>
      <c r="F320" s="46">
        <v>80</v>
      </c>
      <c r="G320" s="46">
        <v>283</v>
      </c>
      <c r="H320" s="46">
        <v>232</v>
      </c>
      <c r="I320" s="46">
        <v>112</v>
      </c>
      <c r="J320" s="46">
        <v>73</v>
      </c>
      <c r="K320" s="46">
        <v>897</v>
      </c>
      <c r="L320" s="42">
        <v>685911</v>
      </c>
      <c r="M320" s="42">
        <v>349251</v>
      </c>
      <c r="N320" s="42">
        <v>336660</v>
      </c>
      <c r="O320" s="54">
        <v>17.057606599106879</v>
      </c>
      <c r="P320" s="54">
        <v>11.663320751526074</v>
      </c>
      <c r="Q320" s="54">
        <v>41.258997158523485</v>
      </c>
      <c r="R320" s="54">
        <v>33.823630179425606</v>
      </c>
      <c r="S320" s="54">
        <v>16.328649052136502</v>
      </c>
      <c r="T320" s="54">
        <v>10.64278018576754</v>
      </c>
      <c r="U320" s="54">
        <v>130.7749839264861</v>
      </c>
      <c r="X320" s="42" t="s">
        <v>469</v>
      </c>
    </row>
    <row r="321" spans="1:24">
      <c r="A321" s="49" t="s">
        <v>907</v>
      </c>
      <c r="B321" s="46" t="s">
        <v>549</v>
      </c>
      <c r="C321" s="46" t="s">
        <v>239</v>
      </c>
      <c r="D321" s="49" t="s">
        <v>128</v>
      </c>
      <c r="E321" s="46">
        <v>76</v>
      </c>
      <c r="F321" s="46">
        <v>36</v>
      </c>
      <c r="G321" s="46">
        <v>68</v>
      </c>
      <c r="H321" s="46">
        <v>48</v>
      </c>
      <c r="I321" s="46">
        <v>18</v>
      </c>
      <c r="J321" s="46">
        <v>10</v>
      </c>
      <c r="K321" s="46">
        <v>256</v>
      </c>
      <c r="L321" s="42">
        <v>685911</v>
      </c>
      <c r="M321" s="42">
        <v>349251</v>
      </c>
      <c r="N321" s="42">
        <v>336660</v>
      </c>
      <c r="O321" s="54">
        <v>11.080154713949769</v>
      </c>
      <c r="P321" s="54">
        <v>5.2484943381867328</v>
      </c>
      <c r="Q321" s="54">
        <v>9.9138226387971606</v>
      </c>
      <c r="R321" s="54">
        <v>6.9979924509156435</v>
      </c>
      <c r="S321" s="54">
        <v>2.6242471690933664</v>
      </c>
      <c r="T321" s="54">
        <v>1.4579150939407592</v>
      </c>
      <c r="U321" s="54">
        <v>37.322626404883437</v>
      </c>
      <c r="X321" s="42" t="s">
        <v>469</v>
      </c>
    </row>
    <row r="322" spans="1:24">
      <c r="A322" s="49" t="s">
        <v>908</v>
      </c>
      <c r="B322" s="46" t="s">
        <v>549</v>
      </c>
      <c r="C322" s="46" t="s">
        <v>239</v>
      </c>
      <c r="D322" s="49" t="s">
        <v>132</v>
      </c>
      <c r="E322" s="46">
        <v>70</v>
      </c>
      <c r="F322" s="46">
        <v>59</v>
      </c>
      <c r="G322" s="46">
        <v>110</v>
      </c>
      <c r="H322" s="46">
        <v>113</v>
      </c>
      <c r="I322" s="46">
        <v>85</v>
      </c>
      <c r="J322" s="46">
        <v>52</v>
      </c>
      <c r="K322" s="46">
        <v>489</v>
      </c>
      <c r="L322" s="42">
        <v>685911</v>
      </c>
      <c r="M322" s="42">
        <v>349251</v>
      </c>
      <c r="N322" s="42">
        <v>336660</v>
      </c>
      <c r="O322" s="54">
        <v>20.042891788427234</v>
      </c>
      <c r="P322" s="54">
        <v>16.893294507388671</v>
      </c>
      <c r="Q322" s="54">
        <v>31.495972810385652</v>
      </c>
      <c r="R322" s="54">
        <v>32.354953887032536</v>
      </c>
      <c r="S322" s="54">
        <v>24.337797171661641</v>
      </c>
      <c r="T322" s="54">
        <v>14.889005328545945</v>
      </c>
      <c r="U322" s="54">
        <v>140.01391549344169</v>
      </c>
      <c r="X322" s="42" t="s">
        <v>469</v>
      </c>
    </row>
    <row r="323" spans="1:24">
      <c r="A323" s="49" t="s">
        <v>909</v>
      </c>
      <c r="B323" s="46" t="s">
        <v>549</v>
      </c>
      <c r="C323" s="46" t="s">
        <v>239</v>
      </c>
      <c r="D323" s="49" t="s">
        <v>161</v>
      </c>
      <c r="E323" s="46">
        <v>45</v>
      </c>
      <c r="F323" s="46">
        <v>12</v>
      </c>
      <c r="G323" s="46">
        <v>15</v>
      </c>
      <c r="H323" s="46">
        <v>18</v>
      </c>
      <c r="I323" s="46">
        <v>8</v>
      </c>
      <c r="J323" s="46">
        <v>9</v>
      </c>
      <c r="K323" s="46">
        <v>107</v>
      </c>
      <c r="L323" s="42">
        <v>685911</v>
      </c>
      <c r="M323" s="42">
        <v>349251</v>
      </c>
      <c r="N323" s="42">
        <v>336660</v>
      </c>
      <c r="O323" s="54">
        <v>6.5606179227334156</v>
      </c>
      <c r="P323" s="54">
        <v>1.7494981127289109</v>
      </c>
      <c r="Q323" s="54">
        <v>2.1868726409111385</v>
      </c>
      <c r="R323" s="54">
        <v>2.6242471690933664</v>
      </c>
      <c r="S323" s="54">
        <v>1.1663320751526074</v>
      </c>
      <c r="T323" s="54">
        <v>1.3121235845466832</v>
      </c>
      <c r="U323" s="54">
        <v>15.599691505166122</v>
      </c>
      <c r="X323" s="42" t="s">
        <v>469</v>
      </c>
    </row>
    <row r="324" spans="1:24">
      <c r="A324" s="49" t="s">
        <v>910</v>
      </c>
      <c r="B324" s="46" t="s">
        <v>549</v>
      </c>
      <c r="C324" s="46" t="s">
        <v>239</v>
      </c>
      <c r="D324" s="49" t="s">
        <v>164</v>
      </c>
      <c r="E324" s="46">
        <v>607</v>
      </c>
      <c r="F324" s="46">
        <v>573</v>
      </c>
      <c r="G324" s="46">
        <v>1284</v>
      </c>
      <c r="H324" s="46">
        <v>1202</v>
      </c>
      <c r="I324" s="46">
        <v>391</v>
      </c>
      <c r="J324" s="46">
        <v>95</v>
      </c>
      <c r="K324" s="46">
        <v>4152</v>
      </c>
      <c r="L324" s="42">
        <v>685911</v>
      </c>
      <c r="M324" s="42">
        <v>349251</v>
      </c>
      <c r="N324" s="42">
        <v>336660</v>
      </c>
      <c r="O324" s="54">
        <v>180.30060001188141</v>
      </c>
      <c r="P324" s="54">
        <v>170.20139012653715</v>
      </c>
      <c r="Q324" s="54">
        <v>381.39369096417749</v>
      </c>
      <c r="R324" s="54">
        <v>357.03677300540608</v>
      </c>
      <c r="S324" s="54">
        <v>116.14091368145904</v>
      </c>
      <c r="T324" s="54">
        <v>28.218380561991324</v>
      </c>
      <c r="U324" s="54">
        <v>1233.2917483514525</v>
      </c>
      <c r="X324" s="42" t="s">
        <v>469</v>
      </c>
    </row>
    <row r="325" spans="1:24">
      <c r="A325" s="49" t="s">
        <v>911</v>
      </c>
      <c r="B325" s="46" t="s">
        <v>549</v>
      </c>
      <c r="C325" s="46" t="s">
        <v>239</v>
      </c>
      <c r="D325" s="49" t="s">
        <v>142</v>
      </c>
      <c r="E325" s="46">
        <v>59</v>
      </c>
      <c r="F325" s="46">
        <v>27</v>
      </c>
      <c r="G325" s="46">
        <v>75</v>
      </c>
      <c r="H325" s="46">
        <v>67</v>
      </c>
      <c r="I325" s="46">
        <v>34</v>
      </c>
      <c r="J325" s="46">
        <v>24</v>
      </c>
      <c r="K325" s="46">
        <v>286</v>
      </c>
      <c r="L325" s="42">
        <v>685911</v>
      </c>
      <c r="M325" s="42">
        <v>349251</v>
      </c>
      <c r="N325" s="42">
        <v>336660</v>
      </c>
      <c r="O325" s="54">
        <v>8.6016990542504796</v>
      </c>
      <c r="P325" s="54">
        <v>3.9363707536400496</v>
      </c>
      <c r="Q325" s="54">
        <v>10.934363204555694</v>
      </c>
      <c r="R325" s="54">
        <v>9.7680311294030862</v>
      </c>
      <c r="S325" s="54">
        <v>4.9569113193985803</v>
      </c>
      <c r="T325" s="54">
        <v>3.4989962254578217</v>
      </c>
      <c r="U325" s="54">
        <v>41.69637168670571</v>
      </c>
      <c r="X325" s="42" t="s">
        <v>469</v>
      </c>
    </row>
    <row r="326" spans="1:24">
      <c r="A326" s="49" t="s">
        <v>912</v>
      </c>
      <c r="B326" s="46" t="s">
        <v>549</v>
      </c>
      <c r="C326" s="46" t="s">
        <v>239</v>
      </c>
      <c r="D326" s="49" t="s">
        <v>146</v>
      </c>
      <c r="E326" s="46">
        <v>100</v>
      </c>
      <c r="F326" s="46">
        <v>74</v>
      </c>
      <c r="G326" s="46">
        <v>229</v>
      </c>
      <c r="H326" s="46">
        <v>279</v>
      </c>
      <c r="I326" s="46">
        <v>172</v>
      </c>
      <c r="J326" s="46">
        <v>92</v>
      </c>
      <c r="K326" s="46">
        <v>946</v>
      </c>
      <c r="L326" s="42">
        <v>685911</v>
      </c>
      <c r="M326" s="42">
        <v>349251</v>
      </c>
      <c r="N326" s="42">
        <v>336660</v>
      </c>
      <c r="O326" s="54">
        <v>28.632702554896046</v>
      </c>
      <c r="P326" s="54">
        <v>21.188199890623075</v>
      </c>
      <c r="Q326" s="54">
        <v>65.568888850711957</v>
      </c>
      <c r="R326" s="54">
        <v>79.885240128159978</v>
      </c>
      <c r="S326" s="54">
        <v>49.248248394421196</v>
      </c>
      <c r="T326" s="54">
        <v>26.342086350504367</v>
      </c>
      <c r="U326" s="54">
        <v>270.86536616931659</v>
      </c>
      <c r="X326" s="42" t="s">
        <v>469</v>
      </c>
    </row>
    <row r="327" spans="1:24">
      <c r="A327" s="49" t="s">
        <v>913</v>
      </c>
      <c r="B327" s="46" t="s">
        <v>549</v>
      </c>
      <c r="C327" s="46" t="s">
        <v>246</v>
      </c>
      <c r="D327" s="49" t="s">
        <v>200</v>
      </c>
      <c r="E327" s="46">
        <v>52</v>
      </c>
      <c r="F327" s="46">
        <v>37</v>
      </c>
      <c r="G327" s="46">
        <v>118</v>
      </c>
      <c r="H327" s="46">
        <v>286</v>
      </c>
      <c r="I327" s="46">
        <v>151</v>
      </c>
      <c r="J327" s="46">
        <v>95</v>
      </c>
      <c r="K327" s="46">
        <v>739</v>
      </c>
      <c r="L327" s="42">
        <v>467837</v>
      </c>
      <c r="M327" s="42">
        <v>238790</v>
      </c>
      <c r="N327" s="42">
        <v>229047</v>
      </c>
      <c r="O327" s="54">
        <v>11.114982354965511</v>
      </c>
      <c r="P327" s="54">
        <v>7.9087374448793071</v>
      </c>
      <c r="Q327" s="54">
        <v>25.222459959344814</v>
      </c>
      <c r="R327" s="54">
        <v>61.132402952310315</v>
      </c>
      <c r="S327" s="54">
        <v>32.276198761534467</v>
      </c>
      <c r="T327" s="54">
        <v>20.3062177638793</v>
      </c>
      <c r="U327" s="54">
        <v>157.96099923691372</v>
      </c>
      <c r="X327" s="42" t="s">
        <v>469</v>
      </c>
    </row>
    <row r="328" spans="1:24">
      <c r="A328" s="49" t="s">
        <v>914</v>
      </c>
      <c r="B328" s="46" t="s">
        <v>549</v>
      </c>
      <c r="C328" s="46" t="s">
        <v>246</v>
      </c>
      <c r="D328" s="49" t="s">
        <v>54</v>
      </c>
      <c r="E328" s="46">
        <v>295</v>
      </c>
      <c r="F328" s="46">
        <v>242</v>
      </c>
      <c r="G328" s="46">
        <v>720</v>
      </c>
      <c r="H328" s="46">
        <v>933</v>
      </c>
      <c r="I328" s="46">
        <v>617</v>
      </c>
      <c r="J328" s="46">
        <v>465</v>
      </c>
      <c r="K328" s="46">
        <v>3272</v>
      </c>
      <c r="L328" s="42">
        <v>467837</v>
      </c>
      <c r="M328" s="42">
        <v>238790</v>
      </c>
      <c r="N328" s="42">
        <v>229047</v>
      </c>
      <c r="O328" s="54">
        <v>123.53951170484525</v>
      </c>
      <c r="P328" s="54">
        <v>101.34427739855103</v>
      </c>
      <c r="Q328" s="54">
        <v>301.52016416097825</v>
      </c>
      <c r="R328" s="54">
        <v>390.71987939193434</v>
      </c>
      <c r="S328" s="54">
        <v>258.3860295657272</v>
      </c>
      <c r="T328" s="54">
        <v>194.73177268729847</v>
      </c>
      <c r="U328" s="54">
        <v>1370.2416349093344</v>
      </c>
      <c r="X328" s="42" t="s">
        <v>469</v>
      </c>
    </row>
    <row r="329" spans="1:24">
      <c r="A329" s="49" t="s">
        <v>915</v>
      </c>
      <c r="B329" s="49" t="s">
        <v>549</v>
      </c>
      <c r="C329" s="49" t="s">
        <v>246</v>
      </c>
      <c r="D329" s="49" t="s">
        <v>60</v>
      </c>
      <c r="E329" s="50">
        <v>62</v>
      </c>
      <c r="F329" s="50">
        <v>63</v>
      </c>
      <c r="G329" s="50">
        <v>144</v>
      </c>
      <c r="H329" s="50">
        <v>162</v>
      </c>
      <c r="I329" s="50">
        <v>126</v>
      </c>
      <c r="J329" s="50">
        <v>152</v>
      </c>
      <c r="K329" s="50">
        <v>709</v>
      </c>
      <c r="L329" s="42">
        <v>467837</v>
      </c>
      <c r="M329" s="42">
        <v>238790</v>
      </c>
      <c r="N329" s="42">
        <v>229047</v>
      </c>
      <c r="O329" s="54">
        <v>13.252478961689649</v>
      </c>
      <c r="P329" s="54">
        <v>13.466228622362062</v>
      </c>
      <c r="Q329" s="54">
        <v>30.779951136827574</v>
      </c>
      <c r="R329" s="54">
        <v>34.627445028931014</v>
      </c>
      <c r="S329" s="54">
        <v>26.932457244724123</v>
      </c>
      <c r="T329" s="54">
        <v>32.489948422206879</v>
      </c>
      <c r="U329" s="54">
        <v>151.5485094167413</v>
      </c>
      <c r="X329" s="42" t="s">
        <v>469</v>
      </c>
    </row>
    <row r="330" spans="1:24">
      <c r="A330" s="49" t="s">
        <v>916</v>
      </c>
      <c r="B330" s="49" t="s">
        <v>549</v>
      </c>
      <c r="C330" s="49" t="s">
        <v>246</v>
      </c>
      <c r="D330" s="49" t="s">
        <v>69</v>
      </c>
      <c r="E330" s="50">
        <v>18</v>
      </c>
      <c r="F330" s="50">
        <v>15</v>
      </c>
      <c r="G330" s="50">
        <v>41</v>
      </c>
      <c r="H330" s="50">
        <v>41</v>
      </c>
      <c r="I330" s="50">
        <v>54</v>
      </c>
      <c r="J330" s="50">
        <v>46</v>
      </c>
      <c r="K330" s="50">
        <v>215</v>
      </c>
      <c r="L330" s="42">
        <v>467837</v>
      </c>
      <c r="M330" s="42">
        <v>238790</v>
      </c>
      <c r="N330" s="42">
        <v>229047</v>
      </c>
      <c r="O330" s="54">
        <v>7.5380041040244565</v>
      </c>
      <c r="P330" s="54">
        <v>6.281670086687047</v>
      </c>
      <c r="Q330" s="54">
        <v>17.169898236944597</v>
      </c>
      <c r="R330" s="54">
        <v>17.169898236944597</v>
      </c>
      <c r="S330" s="54">
        <v>22.61401231207337</v>
      </c>
      <c r="T330" s="54">
        <v>19.263788265840279</v>
      </c>
      <c r="U330" s="54">
        <v>90.037271242514336</v>
      </c>
      <c r="X330" s="42" t="s">
        <v>469</v>
      </c>
    </row>
    <row r="331" spans="1:24">
      <c r="A331" s="49" t="s">
        <v>917</v>
      </c>
      <c r="B331" s="49" t="s">
        <v>549</v>
      </c>
      <c r="C331" s="49" t="s">
        <v>246</v>
      </c>
      <c r="D331" s="49" t="s">
        <v>64</v>
      </c>
      <c r="E331" s="50">
        <v>227</v>
      </c>
      <c r="F331" s="50">
        <v>146</v>
      </c>
      <c r="G331" s="50">
        <v>394</v>
      </c>
      <c r="H331" s="50">
        <v>369</v>
      </c>
      <c r="I331" s="50">
        <v>281</v>
      </c>
      <c r="J331" s="50">
        <v>142</v>
      </c>
      <c r="K331" s="50">
        <v>1559</v>
      </c>
      <c r="L331" s="42">
        <v>467837</v>
      </c>
      <c r="M331" s="42">
        <v>238790</v>
      </c>
      <c r="N331" s="42">
        <v>229047</v>
      </c>
      <c r="O331" s="54">
        <v>48.521172972637906</v>
      </c>
      <c r="P331" s="54">
        <v>31.207450458172396</v>
      </c>
      <c r="Q331" s="54">
        <v>84.217366304930991</v>
      </c>
      <c r="R331" s="54">
        <v>78.873624788120651</v>
      </c>
      <c r="S331" s="54">
        <v>60.063654648948244</v>
      </c>
      <c r="T331" s="54">
        <v>30.352451815482741</v>
      </c>
      <c r="U331" s="54">
        <v>333.23572098829294</v>
      </c>
      <c r="X331" s="42" t="s">
        <v>469</v>
      </c>
    </row>
    <row r="332" spans="1:24">
      <c r="A332" s="49" t="s">
        <v>918</v>
      </c>
      <c r="B332" s="49" t="s">
        <v>549</v>
      </c>
      <c r="C332" s="49" t="s">
        <v>246</v>
      </c>
      <c r="D332" s="49" t="s">
        <v>492</v>
      </c>
      <c r="E332" s="50">
        <v>68</v>
      </c>
      <c r="F332" s="50">
        <v>51</v>
      </c>
      <c r="G332" s="50">
        <v>115</v>
      </c>
      <c r="H332" s="50">
        <v>119</v>
      </c>
      <c r="I332" s="50">
        <v>74</v>
      </c>
      <c r="J332" s="50">
        <v>36</v>
      </c>
      <c r="K332" s="50">
        <v>463</v>
      </c>
      <c r="L332" s="42">
        <v>467837</v>
      </c>
      <c r="M332" s="42">
        <v>238790</v>
      </c>
      <c r="N332" s="42">
        <v>229047</v>
      </c>
      <c r="O332" s="54">
        <v>14.534976925724132</v>
      </c>
      <c r="P332" s="54">
        <v>10.901232694293098</v>
      </c>
      <c r="Q332" s="54">
        <v>24.581210977327572</v>
      </c>
      <c r="R332" s="54">
        <v>25.43620962001723</v>
      </c>
      <c r="S332" s="54">
        <v>15.817474889758614</v>
      </c>
      <c r="T332" s="54">
        <v>7.6949877842068934</v>
      </c>
      <c r="U332" s="54">
        <v>98.966092891327534</v>
      </c>
      <c r="X332" s="42" t="s">
        <v>469</v>
      </c>
    </row>
    <row r="333" spans="1:24">
      <c r="A333" s="49" t="s">
        <v>919</v>
      </c>
      <c r="B333" s="49" t="s">
        <v>549</v>
      </c>
      <c r="C333" s="49" t="s">
        <v>246</v>
      </c>
      <c r="D333" s="49" t="s">
        <v>473</v>
      </c>
      <c r="E333" s="50">
        <v>14</v>
      </c>
      <c r="F333" s="50">
        <v>7</v>
      </c>
      <c r="G333" s="50">
        <v>28</v>
      </c>
      <c r="H333" s="50">
        <v>29</v>
      </c>
      <c r="I333" s="50">
        <v>45</v>
      </c>
      <c r="J333" s="50">
        <v>37</v>
      </c>
      <c r="K333" s="50">
        <v>160</v>
      </c>
      <c r="L333" s="42">
        <v>467837</v>
      </c>
      <c r="M333" s="42">
        <v>238790</v>
      </c>
      <c r="N333" s="42">
        <v>229047</v>
      </c>
      <c r="O333" s="54">
        <v>2.9924952494137913</v>
      </c>
      <c r="P333" s="54">
        <v>1.4962476247068957</v>
      </c>
      <c r="Q333" s="54">
        <v>5.9849904988275826</v>
      </c>
      <c r="R333" s="54">
        <v>6.1987401594999971</v>
      </c>
      <c r="S333" s="54">
        <v>9.6187347302586144</v>
      </c>
      <c r="T333" s="54">
        <v>7.9087374448793071</v>
      </c>
      <c r="U333" s="54">
        <v>34.199945707586188</v>
      </c>
      <c r="X333" s="42" t="s">
        <v>469</v>
      </c>
    </row>
    <row r="334" spans="1:24">
      <c r="A334" s="49" t="s">
        <v>920</v>
      </c>
      <c r="B334" s="49" t="s">
        <v>549</v>
      </c>
      <c r="C334" s="49" t="s">
        <v>246</v>
      </c>
      <c r="D334" s="49" t="s">
        <v>201</v>
      </c>
      <c r="E334" s="50">
        <v>61</v>
      </c>
      <c r="F334" s="50">
        <v>46</v>
      </c>
      <c r="G334" s="50">
        <v>120</v>
      </c>
      <c r="H334" s="50">
        <v>95</v>
      </c>
      <c r="I334" s="50">
        <v>53</v>
      </c>
      <c r="J334" s="50">
        <v>16</v>
      </c>
      <c r="K334" s="50">
        <v>391</v>
      </c>
      <c r="L334" s="42">
        <v>467837</v>
      </c>
      <c r="M334" s="42">
        <v>238790</v>
      </c>
      <c r="N334" s="42">
        <v>229047</v>
      </c>
      <c r="O334" s="54">
        <v>13.038729301017234</v>
      </c>
      <c r="P334" s="54">
        <v>9.8324843909310289</v>
      </c>
      <c r="Q334" s="54">
        <v>25.649959280689643</v>
      </c>
      <c r="R334" s="54">
        <v>20.3062177638793</v>
      </c>
      <c r="S334" s="54">
        <v>11.328732015637925</v>
      </c>
      <c r="T334" s="54">
        <v>3.419994570758619</v>
      </c>
      <c r="U334" s="54">
        <v>83.576117322913746</v>
      </c>
      <c r="X334" s="42" t="s">
        <v>469</v>
      </c>
    </row>
    <row r="335" spans="1:24">
      <c r="A335" s="49" t="s">
        <v>921</v>
      </c>
      <c r="B335" s="49" t="s">
        <v>549</v>
      </c>
      <c r="C335" s="49" t="s">
        <v>246</v>
      </c>
      <c r="D335" s="49" t="s">
        <v>151</v>
      </c>
      <c r="E335" s="46">
        <v>17</v>
      </c>
      <c r="F335" s="46">
        <v>3</v>
      </c>
      <c r="G335" s="46">
        <v>10</v>
      </c>
      <c r="H335" s="46">
        <v>12</v>
      </c>
      <c r="I335" s="46">
        <v>9</v>
      </c>
      <c r="J335" s="46">
        <v>10</v>
      </c>
      <c r="K335" s="46">
        <v>61</v>
      </c>
      <c r="L335" s="42">
        <v>467837</v>
      </c>
      <c r="M335" s="42">
        <v>238790</v>
      </c>
      <c r="N335" s="42">
        <v>229047</v>
      </c>
      <c r="O335" s="54">
        <v>3.6337442314310331</v>
      </c>
      <c r="P335" s="54">
        <v>0.64124898201724101</v>
      </c>
      <c r="Q335" s="54">
        <v>2.1374966067241368</v>
      </c>
      <c r="R335" s="54">
        <v>2.564995928068964</v>
      </c>
      <c r="S335" s="54">
        <v>1.9237469460517234</v>
      </c>
      <c r="T335" s="54">
        <v>2.1374966067241368</v>
      </c>
      <c r="U335" s="54">
        <v>13.038729301017234</v>
      </c>
      <c r="X335" s="42" t="s">
        <v>469</v>
      </c>
    </row>
    <row r="336" spans="1:24">
      <c r="A336" s="49" t="s">
        <v>922</v>
      </c>
      <c r="B336" s="49" t="s">
        <v>549</v>
      </c>
      <c r="C336" s="49" t="s">
        <v>246</v>
      </c>
      <c r="D336" s="49" t="s">
        <v>95</v>
      </c>
      <c r="E336" s="46">
        <v>16</v>
      </c>
      <c r="F336" s="46">
        <v>26</v>
      </c>
      <c r="G336" s="46">
        <v>44</v>
      </c>
      <c r="H336" s="46">
        <v>33</v>
      </c>
      <c r="I336" s="46">
        <v>16</v>
      </c>
      <c r="J336" s="46">
        <v>10</v>
      </c>
      <c r="K336" s="46">
        <v>145</v>
      </c>
      <c r="L336" s="42">
        <v>467837</v>
      </c>
      <c r="M336" s="42">
        <v>238790</v>
      </c>
      <c r="N336" s="42">
        <v>229047</v>
      </c>
      <c r="O336" s="54">
        <v>3.419994570758619</v>
      </c>
      <c r="P336" s="54">
        <v>5.5574911774827553</v>
      </c>
      <c r="Q336" s="54">
        <v>9.4049850695862016</v>
      </c>
      <c r="R336" s="54">
        <v>7.0537388021896517</v>
      </c>
      <c r="S336" s="54">
        <v>3.419994570758619</v>
      </c>
      <c r="T336" s="54">
        <v>2.1374966067241368</v>
      </c>
      <c r="U336" s="54">
        <v>30.993700797499983</v>
      </c>
      <c r="X336" s="42" t="s">
        <v>469</v>
      </c>
    </row>
    <row r="337" spans="1:24">
      <c r="A337" s="49" t="s">
        <v>923</v>
      </c>
      <c r="B337" s="49" t="s">
        <v>549</v>
      </c>
      <c r="C337" s="49" t="s">
        <v>246</v>
      </c>
      <c r="D337" s="49" t="s">
        <v>154</v>
      </c>
      <c r="E337" s="46">
        <v>13</v>
      </c>
      <c r="F337" s="46">
        <v>6</v>
      </c>
      <c r="G337" s="46">
        <v>6</v>
      </c>
      <c r="H337" s="46">
        <v>5</v>
      </c>
      <c r="I337" s="46">
        <v>4</v>
      </c>
      <c r="J337" s="46">
        <v>0</v>
      </c>
      <c r="K337" s="46">
        <v>34</v>
      </c>
      <c r="L337" s="42">
        <v>467837</v>
      </c>
      <c r="M337" s="42">
        <v>238790</v>
      </c>
      <c r="N337" s="42">
        <v>229047</v>
      </c>
      <c r="O337" s="54">
        <v>2.7787455887413777</v>
      </c>
      <c r="P337" s="54">
        <v>1.282497964034482</v>
      </c>
      <c r="Q337" s="54">
        <v>1.282497964034482</v>
      </c>
      <c r="R337" s="54">
        <v>1.0687483033620684</v>
      </c>
      <c r="S337" s="54">
        <v>0.85499864268965475</v>
      </c>
      <c r="T337" s="54" t="s">
        <v>499</v>
      </c>
      <c r="U337" s="54">
        <v>7.2674884628620662</v>
      </c>
      <c r="X337" s="42" t="s">
        <v>469</v>
      </c>
    </row>
    <row r="338" spans="1:24">
      <c r="A338" s="49" t="s">
        <v>924</v>
      </c>
      <c r="B338" s="46" t="s">
        <v>549</v>
      </c>
      <c r="C338" s="46" t="s">
        <v>246</v>
      </c>
      <c r="D338" s="49" t="s">
        <v>155</v>
      </c>
      <c r="E338" s="46">
        <v>128</v>
      </c>
      <c r="F338" s="46">
        <v>51</v>
      </c>
      <c r="G338" s="46">
        <v>75</v>
      </c>
      <c r="H338" s="46">
        <v>56</v>
      </c>
      <c r="I338" s="46">
        <v>22</v>
      </c>
      <c r="J338" s="46">
        <v>20</v>
      </c>
      <c r="K338" s="46">
        <v>352</v>
      </c>
      <c r="L338" s="42">
        <v>467837</v>
      </c>
      <c r="M338" s="42">
        <v>238790</v>
      </c>
      <c r="N338" s="42">
        <v>229047</v>
      </c>
      <c r="O338" s="54">
        <v>27.359956566068952</v>
      </c>
      <c r="P338" s="54">
        <v>10.901232694293098</v>
      </c>
      <c r="Q338" s="54">
        <v>16.031224550431027</v>
      </c>
      <c r="R338" s="54">
        <v>11.969980997655165</v>
      </c>
      <c r="S338" s="54">
        <v>4.7024925347931008</v>
      </c>
      <c r="T338" s="54">
        <v>4.2749932134482735</v>
      </c>
      <c r="U338" s="54">
        <v>75.239880556689613</v>
      </c>
      <c r="X338" s="42" t="s">
        <v>469</v>
      </c>
    </row>
    <row r="339" spans="1:24">
      <c r="A339" s="49" t="s">
        <v>925</v>
      </c>
      <c r="B339" s="46" t="s">
        <v>549</v>
      </c>
      <c r="C339" s="46" t="s">
        <v>246</v>
      </c>
      <c r="D339" s="49" t="s">
        <v>99</v>
      </c>
      <c r="E339" s="46">
        <v>113</v>
      </c>
      <c r="F339" s="46">
        <v>107</v>
      </c>
      <c r="G339" s="46">
        <v>188</v>
      </c>
      <c r="H339" s="46">
        <v>214</v>
      </c>
      <c r="I339" s="46">
        <v>115</v>
      </c>
      <c r="J339" s="46">
        <v>95</v>
      </c>
      <c r="K339" s="46">
        <v>832</v>
      </c>
      <c r="L339" s="42">
        <v>467837</v>
      </c>
      <c r="M339" s="42">
        <v>238790</v>
      </c>
      <c r="N339" s="42">
        <v>229047</v>
      </c>
      <c r="O339" s="54">
        <v>24.153711655982747</v>
      </c>
      <c r="P339" s="54">
        <v>22.871213691948263</v>
      </c>
      <c r="Q339" s="54">
        <v>40.184936206413767</v>
      </c>
      <c r="R339" s="54">
        <v>45.742427383896526</v>
      </c>
      <c r="S339" s="54">
        <v>24.581210977327572</v>
      </c>
      <c r="T339" s="54">
        <v>20.3062177638793</v>
      </c>
      <c r="U339" s="54">
        <v>177.83971767944817</v>
      </c>
      <c r="X339" s="42" t="s">
        <v>469</v>
      </c>
    </row>
    <row r="340" spans="1:24">
      <c r="A340" s="49" t="s">
        <v>926</v>
      </c>
      <c r="B340" s="46" t="s">
        <v>549</v>
      </c>
      <c r="C340" s="46" t="s">
        <v>246</v>
      </c>
      <c r="D340" s="49" t="s">
        <v>481</v>
      </c>
      <c r="E340" s="46">
        <v>27</v>
      </c>
      <c r="F340" s="46">
        <v>13</v>
      </c>
      <c r="G340" s="46">
        <v>33</v>
      </c>
      <c r="H340" s="46">
        <v>30</v>
      </c>
      <c r="I340" s="46">
        <v>9</v>
      </c>
      <c r="J340" s="46">
        <v>6</v>
      </c>
      <c r="K340" s="46">
        <v>118</v>
      </c>
      <c r="L340" s="42">
        <v>467837</v>
      </c>
      <c r="M340" s="42">
        <v>238790</v>
      </c>
      <c r="N340" s="42">
        <v>229047</v>
      </c>
      <c r="O340" s="54">
        <v>5.771240838155169</v>
      </c>
      <c r="P340" s="54">
        <v>2.7787455887413777</v>
      </c>
      <c r="Q340" s="54">
        <v>7.0537388021896517</v>
      </c>
      <c r="R340" s="54">
        <v>6.4124898201724108</v>
      </c>
      <c r="S340" s="54">
        <v>1.9237469460517234</v>
      </c>
      <c r="T340" s="54">
        <v>1.282497964034482</v>
      </c>
      <c r="U340" s="54">
        <v>25.222459959344814</v>
      </c>
      <c r="X340" s="42" t="s">
        <v>469</v>
      </c>
    </row>
    <row r="341" spans="1:24">
      <c r="A341" s="49" t="s">
        <v>927</v>
      </c>
      <c r="B341" s="46" t="s">
        <v>549</v>
      </c>
      <c r="C341" s="46" t="s">
        <v>246</v>
      </c>
      <c r="D341" s="49" t="s">
        <v>483</v>
      </c>
      <c r="E341" s="46">
        <v>59</v>
      </c>
      <c r="F341" s="46">
        <v>54</v>
      </c>
      <c r="G341" s="46">
        <v>126</v>
      </c>
      <c r="H341" s="46">
        <v>169</v>
      </c>
      <c r="I341" s="46">
        <v>76</v>
      </c>
      <c r="J341" s="46">
        <v>59</v>
      </c>
      <c r="K341" s="46">
        <v>543</v>
      </c>
      <c r="L341" s="42">
        <v>467837</v>
      </c>
      <c r="M341" s="42">
        <v>238790</v>
      </c>
      <c r="N341" s="42">
        <v>229047</v>
      </c>
      <c r="O341" s="54">
        <v>12.611229979672407</v>
      </c>
      <c r="P341" s="54">
        <v>11.542481676310338</v>
      </c>
      <c r="Q341" s="54">
        <v>26.932457244724123</v>
      </c>
      <c r="R341" s="54">
        <v>36.12369265363791</v>
      </c>
      <c r="S341" s="54">
        <v>16.24497421110344</v>
      </c>
      <c r="T341" s="54">
        <v>12.611229979672407</v>
      </c>
      <c r="U341" s="54">
        <v>116.06606574512062</v>
      </c>
      <c r="X341" s="42" t="s">
        <v>469</v>
      </c>
    </row>
    <row r="342" spans="1:24">
      <c r="A342" s="49" t="s">
        <v>928</v>
      </c>
      <c r="B342" s="46" t="s">
        <v>549</v>
      </c>
      <c r="C342" s="46" t="s">
        <v>246</v>
      </c>
      <c r="D342" s="49" t="s">
        <v>128</v>
      </c>
      <c r="E342" s="46">
        <v>35</v>
      </c>
      <c r="F342" s="46">
        <v>12</v>
      </c>
      <c r="G342" s="46">
        <v>23</v>
      </c>
      <c r="H342" s="46">
        <v>23</v>
      </c>
      <c r="I342" s="46">
        <v>15</v>
      </c>
      <c r="J342" s="46">
        <v>6</v>
      </c>
      <c r="K342" s="46">
        <v>114</v>
      </c>
      <c r="L342" s="42">
        <v>467837</v>
      </c>
      <c r="M342" s="42">
        <v>238790</v>
      </c>
      <c r="N342" s="42">
        <v>229047</v>
      </c>
      <c r="O342" s="54">
        <v>7.4812381235344798</v>
      </c>
      <c r="P342" s="54">
        <v>2.564995928068964</v>
      </c>
      <c r="Q342" s="54">
        <v>4.9162421954655144</v>
      </c>
      <c r="R342" s="54">
        <v>4.9162421954655144</v>
      </c>
      <c r="S342" s="54">
        <v>3.2062449100862054</v>
      </c>
      <c r="T342" s="54">
        <v>1.282497964034482</v>
      </c>
      <c r="U342" s="54">
        <v>24.367461316655159</v>
      </c>
      <c r="X342" s="42" t="s">
        <v>469</v>
      </c>
    </row>
    <row r="343" spans="1:24">
      <c r="A343" s="49" t="s">
        <v>929</v>
      </c>
      <c r="B343" s="46" t="s">
        <v>549</v>
      </c>
      <c r="C343" s="46" t="s">
        <v>246</v>
      </c>
      <c r="D343" s="49" t="s">
        <v>132</v>
      </c>
      <c r="E343" s="46">
        <v>34</v>
      </c>
      <c r="F343" s="46">
        <v>31</v>
      </c>
      <c r="G343" s="46">
        <v>69</v>
      </c>
      <c r="H343" s="46">
        <v>73</v>
      </c>
      <c r="I343" s="46">
        <v>73</v>
      </c>
      <c r="J343" s="46">
        <v>41</v>
      </c>
      <c r="K343" s="46">
        <v>321</v>
      </c>
      <c r="L343" s="42">
        <v>467837</v>
      </c>
      <c r="M343" s="42">
        <v>238790</v>
      </c>
      <c r="N343" s="42">
        <v>229047</v>
      </c>
      <c r="O343" s="54">
        <v>14.238452196490639</v>
      </c>
      <c r="P343" s="54">
        <v>12.982118179153231</v>
      </c>
      <c r="Q343" s="54">
        <v>28.895682398760417</v>
      </c>
      <c r="R343" s="54">
        <v>30.570794421876965</v>
      </c>
      <c r="S343" s="54">
        <v>30.570794421876965</v>
      </c>
      <c r="T343" s="54">
        <v>17.169898236944597</v>
      </c>
      <c r="U343" s="54">
        <v>134.42773985510283</v>
      </c>
      <c r="X343" s="42" t="s">
        <v>469</v>
      </c>
    </row>
    <row r="344" spans="1:24">
      <c r="A344" s="49" t="s">
        <v>930</v>
      </c>
      <c r="B344" s="46" t="s">
        <v>549</v>
      </c>
      <c r="C344" s="46" t="s">
        <v>246</v>
      </c>
      <c r="D344" s="49" t="s">
        <v>161</v>
      </c>
      <c r="E344" s="46">
        <v>28</v>
      </c>
      <c r="F344" s="46">
        <v>7</v>
      </c>
      <c r="G344" s="46">
        <v>8</v>
      </c>
      <c r="H344" s="46">
        <v>5</v>
      </c>
      <c r="I344" s="46">
        <v>1</v>
      </c>
      <c r="J344" s="46">
        <v>4</v>
      </c>
      <c r="K344" s="46">
        <v>53</v>
      </c>
      <c r="L344" s="42">
        <v>467837</v>
      </c>
      <c r="M344" s="42">
        <v>238790</v>
      </c>
      <c r="N344" s="42">
        <v>229047</v>
      </c>
      <c r="O344" s="54">
        <v>5.9849904988275826</v>
      </c>
      <c r="P344" s="54">
        <v>1.4962476247068957</v>
      </c>
      <c r="Q344" s="54">
        <v>1.7099972853793095</v>
      </c>
      <c r="R344" s="54">
        <v>1.0687483033620684</v>
      </c>
      <c r="S344" s="54">
        <v>0.21374966067241369</v>
      </c>
      <c r="T344" s="54">
        <v>0.85499864268965475</v>
      </c>
      <c r="U344" s="54">
        <v>11.328732015637925</v>
      </c>
      <c r="X344" s="42" t="s">
        <v>469</v>
      </c>
    </row>
    <row r="345" spans="1:24">
      <c r="A345" s="49" t="s">
        <v>931</v>
      </c>
      <c r="B345" s="46" t="s">
        <v>549</v>
      </c>
      <c r="C345" s="46" t="s">
        <v>246</v>
      </c>
      <c r="D345" s="49" t="s">
        <v>164</v>
      </c>
      <c r="E345" s="46">
        <v>283</v>
      </c>
      <c r="F345" s="46">
        <v>227</v>
      </c>
      <c r="G345" s="46">
        <v>620</v>
      </c>
      <c r="H345" s="46">
        <v>882</v>
      </c>
      <c r="I345" s="46">
        <v>190</v>
      </c>
      <c r="J345" s="46">
        <v>30</v>
      </c>
      <c r="K345" s="46">
        <v>2232</v>
      </c>
      <c r="L345" s="42">
        <v>467837</v>
      </c>
      <c r="M345" s="42">
        <v>238790</v>
      </c>
      <c r="N345" s="42">
        <v>229047</v>
      </c>
      <c r="O345" s="54">
        <v>123.55542748868136</v>
      </c>
      <c r="P345" s="54">
        <v>99.106296960885757</v>
      </c>
      <c r="Q345" s="54">
        <v>270.68680227202282</v>
      </c>
      <c r="R345" s="54">
        <v>385.07380581278079</v>
      </c>
      <c r="S345" s="54">
        <v>82.952407147877949</v>
      </c>
      <c r="T345" s="54">
        <v>13.09774849703336</v>
      </c>
      <c r="U345" s="54">
        <v>974.47248817928187</v>
      </c>
      <c r="X345" s="42" t="s">
        <v>469</v>
      </c>
    </row>
    <row r="346" spans="1:24">
      <c r="A346" s="49" t="s">
        <v>932</v>
      </c>
      <c r="B346" s="46" t="s">
        <v>549</v>
      </c>
      <c r="C346" s="46" t="s">
        <v>246</v>
      </c>
      <c r="D346" s="49" t="s">
        <v>142</v>
      </c>
      <c r="E346" s="46">
        <v>36</v>
      </c>
      <c r="F346" s="46">
        <v>12</v>
      </c>
      <c r="G346" s="46">
        <v>29</v>
      </c>
      <c r="H346" s="46">
        <v>27</v>
      </c>
      <c r="I346" s="46">
        <v>29</v>
      </c>
      <c r="J346" s="46">
        <v>11</v>
      </c>
      <c r="K346" s="46">
        <v>144</v>
      </c>
      <c r="L346" s="42">
        <v>467837</v>
      </c>
      <c r="M346" s="42">
        <v>238790</v>
      </c>
      <c r="N346" s="42">
        <v>229047</v>
      </c>
      <c r="O346" s="54">
        <v>7.6949877842068934</v>
      </c>
      <c r="P346" s="54">
        <v>2.564995928068964</v>
      </c>
      <c r="Q346" s="54">
        <v>6.1987401594999971</v>
      </c>
      <c r="R346" s="54">
        <v>5.771240838155169</v>
      </c>
      <c r="S346" s="54">
        <v>6.1987401594999971</v>
      </c>
      <c r="T346" s="54">
        <v>2.3512462673965504</v>
      </c>
      <c r="U346" s="54">
        <v>30.779951136827574</v>
      </c>
      <c r="X346" s="42" t="s">
        <v>469</v>
      </c>
    </row>
    <row r="347" spans="1:24">
      <c r="A347" s="49" t="s">
        <v>933</v>
      </c>
      <c r="B347" s="46" t="s">
        <v>549</v>
      </c>
      <c r="C347" s="46" t="s">
        <v>246</v>
      </c>
      <c r="D347" s="49" t="s">
        <v>146</v>
      </c>
      <c r="E347" s="46">
        <v>51</v>
      </c>
      <c r="F347" s="46">
        <v>46</v>
      </c>
      <c r="G347" s="46">
        <v>101</v>
      </c>
      <c r="H347" s="46">
        <v>114</v>
      </c>
      <c r="I347" s="46">
        <v>77</v>
      </c>
      <c r="J347" s="46">
        <v>46</v>
      </c>
      <c r="K347" s="46">
        <v>435</v>
      </c>
      <c r="L347" s="42">
        <v>467837</v>
      </c>
      <c r="M347" s="42">
        <v>238790</v>
      </c>
      <c r="N347" s="42">
        <v>229047</v>
      </c>
      <c r="O347" s="54">
        <v>21.357678294735962</v>
      </c>
      <c r="P347" s="54">
        <v>19.263788265840279</v>
      </c>
      <c r="Q347" s="54">
        <v>42.296578583692785</v>
      </c>
      <c r="R347" s="54">
        <v>47.740692658821558</v>
      </c>
      <c r="S347" s="54">
        <v>32.245906444993508</v>
      </c>
      <c r="T347" s="54">
        <v>19.263788265840279</v>
      </c>
      <c r="U347" s="54">
        <v>182.16843251392436</v>
      </c>
      <c r="X347" s="42" t="s">
        <v>469</v>
      </c>
    </row>
    <row r="348" spans="1:24">
      <c r="A348" s="49" t="s">
        <v>934</v>
      </c>
      <c r="B348" s="46" t="s">
        <v>549</v>
      </c>
      <c r="C348" s="46" t="s">
        <v>251</v>
      </c>
      <c r="D348" s="49" t="s">
        <v>200</v>
      </c>
      <c r="E348" s="46">
        <v>36</v>
      </c>
      <c r="F348" s="46">
        <v>26</v>
      </c>
      <c r="G348" s="46">
        <v>91</v>
      </c>
      <c r="H348" s="46">
        <v>174</v>
      </c>
      <c r="I348" s="46">
        <v>95</v>
      </c>
      <c r="J348" s="46">
        <v>43</v>
      </c>
      <c r="K348" s="46">
        <v>465</v>
      </c>
      <c r="L348" s="42">
        <v>292952</v>
      </c>
      <c r="M348" s="42">
        <v>149778</v>
      </c>
      <c r="N348" s="42">
        <v>143174</v>
      </c>
      <c r="O348" s="54">
        <v>12.28870258608919</v>
      </c>
      <c r="P348" s="54">
        <v>8.8751740899533029</v>
      </c>
      <c r="Q348" s="54">
        <v>31.063109314836559</v>
      </c>
      <c r="R348" s="54">
        <v>59.395395832764414</v>
      </c>
      <c r="S348" s="54">
        <v>32.428520713290915</v>
      </c>
      <c r="T348" s="54">
        <v>14.678172533384307</v>
      </c>
      <c r="U348" s="54">
        <v>158.72907507031869</v>
      </c>
      <c r="X348" s="42" t="s">
        <v>469</v>
      </c>
    </row>
    <row r="349" spans="1:24">
      <c r="A349" s="49" t="s">
        <v>935</v>
      </c>
      <c r="B349" s="46" t="s">
        <v>549</v>
      </c>
      <c r="C349" s="46" t="s">
        <v>251</v>
      </c>
      <c r="D349" s="49" t="s">
        <v>54</v>
      </c>
      <c r="E349" s="46">
        <v>188</v>
      </c>
      <c r="F349" s="46">
        <v>194</v>
      </c>
      <c r="G349" s="46">
        <v>506</v>
      </c>
      <c r="H349" s="46">
        <v>611</v>
      </c>
      <c r="I349" s="46">
        <v>442</v>
      </c>
      <c r="J349" s="46">
        <v>285</v>
      </c>
      <c r="K349" s="46">
        <v>2226</v>
      </c>
      <c r="L349" s="42">
        <v>292952</v>
      </c>
      <c r="M349" s="42">
        <v>149778</v>
      </c>
      <c r="N349" s="42">
        <v>143174</v>
      </c>
      <c r="O349" s="54">
        <v>125.51910160370683</v>
      </c>
      <c r="P349" s="54">
        <v>129.52503037829322</v>
      </c>
      <c r="Q349" s="54">
        <v>337.83332665678535</v>
      </c>
      <c r="R349" s="54">
        <v>407.93708021204714</v>
      </c>
      <c r="S349" s="54">
        <v>295.10341972786392</v>
      </c>
      <c r="T349" s="54">
        <v>190.28161679285341</v>
      </c>
      <c r="U349" s="54">
        <v>1486.1995753715498</v>
      </c>
      <c r="X349" s="42" t="s">
        <v>469</v>
      </c>
    </row>
    <row r="350" spans="1:24">
      <c r="A350" s="49" t="s">
        <v>936</v>
      </c>
      <c r="B350" s="46" t="s">
        <v>549</v>
      </c>
      <c r="C350" s="46" t="s">
        <v>251</v>
      </c>
      <c r="D350" s="49" t="s">
        <v>60</v>
      </c>
      <c r="E350" s="46">
        <v>27</v>
      </c>
      <c r="F350" s="46">
        <v>25</v>
      </c>
      <c r="G350" s="46">
        <v>74</v>
      </c>
      <c r="H350" s="46">
        <v>86</v>
      </c>
      <c r="I350" s="46">
        <v>73</v>
      </c>
      <c r="J350" s="46">
        <v>55</v>
      </c>
      <c r="K350" s="46">
        <v>340</v>
      </c>
      <c r="L350" s="42">
        <v>292952</v>
      </c>
      <c r="M350" s="42">
        <v>149778</v>
      </c>
      <c r="N350" s="42">
        <v>143174</v>
      </c>
      <c r="O350" s="54">
        <v>9.2165269395668901</v>
      </c>
      <c r="P350" s="54">
        <v>8.533821240339714</v>
      </c>
      <c r="Q350" s="54">
        <v>25.260110871405551</v>
      </c>
      <c r="R350" s="54">
        <v>29.356345066768615</v>
      </c>
      <c r="S350" s="54">
        <v>24.918758021791966</v>
      </c>
      <c r="T350" s="54">
        <v>18.774406728747373</v>
      </c>
      <c r="U350" s="54">
        <v>116.05996886862012</v>
      </c>
      <c r="X350" s="42" t="s">
        <v>469</v>
      </c>
    </row>
    <row r="351" spans="1:24">
      <c r="A351" s="49" t="s">
        <v>937</v>
      </c>
      <c r="B351" s="46" t="s">
        <v>549</v>
      </c>
      <c r="C351" s="46" t="s">
        <v>251</v>
      </c>
      <c r="D351" s="49" t="s">
        <v>69</v>
      </c>
      <c r="E351" s="46">
        <v>16</v>
      </c>
      <c r="F351" s="46">
        <v>17</v>
      </c>
      <c r="G351" s="46">
        <v>37</v>
      </c>
      <c r="H351" s="46">
        <v>39</v>
      </c>
      <c r="I351" s="46">
        <v>54</v>
      </c>
      <c r="J351" s="46">
        <v>25</v>
      </c>
      <c r="K351" s="46">
        <v>188</v>
      </c>
      <c r="L351" s="42">
        <v>292952</v>
      </c>
      <c r="M351" s="42">
        <v>149778</v>
      </c>
      <c r="N351" s="42">
        <v>143174</v>
      </c>
      <c r="O351" s="54">
        <v>10.682476732230366</v>
      </c>
      <c r="P351" s="54">
        <v>11.350131527994765</v>
      </c>
      <c r="Q351" s="54">
        <v>24.703227443282728</v>
      </c>
      <c r="R351" s="54">
        <v>26.038537034811522</v>
      </c>
      <c r="S351" s="54">
        <v>36.05335897127749</v>
      </c>
      <c r="T351" s="54">
        <v>16.69136989410995</v>
      </c>
      <c r="U351" s="54">
        <v>125.51910160370683</v>
      </c>
      <c r="X351" s="42" t="s">
        <v>469</v>
      </c>
    </row>
    <row r="352" spans="1:24">
      <c r="A352" s="49" t="s">
        <v>938</v>
      </c>
      <c r="B352" s="46" t="s">
        <v>549</v>
      </c>
      <c r="C352" s="46" t="s">
        <v>251</v>
      </c>
      <c r="D352" s="49" t="s">
        <v>64</v>
      </c>
      <c r="E352" s="46">
        <v>184</v>
      </c>
      <c r="F352" s="46">
        <v>150</v>
      </c>
      <c r="G352" s="46">
        <v>254</v>
      </c>
      <c r="H352" s="46">
        <v>275</v>
      </c>
      <c r="I352" s="46">
        <v>165</v>
      </c>
      <c r="J352" s="46">
        <v>65</v>
      </c>
      <c r="K352" s="46">
        <v>1093</v>
      </c>
      <c r="L352" s="42">
        <v>292952</v>
      </c>
      <c r="M352" s="42">
        <v>149778</v>
      </c>
      <c r="N352" s="42">
        <v>143174</v>
      </c>
      <c r="O352" s="54">
        <v>62.808924328900297</v>
      </c>
      <c r="P352" s="54">
        <v>51.202927442038288</v>
      </c>
      <c r="Q352" s="54">
        <v>86.703623801851506</v>
      </c>
      <c r="R352" s="54">
        <v>93.872033643736856</v>
      </c>
      <c r="S352" s="54">
        <v>56.323220186242118</v>
      </c>
      <c r="T352" s="54">
        <v>22.187935224883258</v>
      </c>
      <c r="U352" s="54">
        <v>373.09866462765234</v>
      </c>
      <c r="X352" s="42" t="s">
        <v>469</v>
      </c>
    </row>
    <row r="353" spans="1:24">
      <c r="A353" s="49" t="s">
        <v>939</v>
      </c>
      <c r="B353" s="46" t="s">
        <v>549</v>
      </c>
      <c r="C353" s="46" t="s">
        <v>251</v>
      </c>
      <c r="D353" s="49" t="s">
        <v>492</v>
      </c>
      <c r="E353" s="46">
        <v>36</v>
      </c>
      <c r="F353" s="46">
        <v>44</v>
      </c>
      <c r="G353" s="46">
        <v>76</v>
      </c>
      <c r="H353" s="46">
        <v>56</v>
      </c>
      <c r="I353" s="46">
        <v>68</v>
      </c>
      <c r="J353" s="46">
        <v>29</v>
      </c>
      <c r="K353" s="46">
        <v>309</v>
      </c>
      <c r="L353" s="42">
        <v>292952</v>
      </c>
      <c r="M353" s="42">
        <v>149778</v>
      </c>
      <c r="N353" s="42">
        <v>143174</v>
      </c>
      <c r="O353" s="54">
        <v>12.28870258608919</v>
      </c>
      <c r="P353" s="54">
        <v>15.019525382997898</v>
      </c>
      <c r="Q353" s="54">
        <v>25.942816570632733</v>
      </c>
      <c r="R353" s="54">
        <v>19.115759578360962</v>
      </c>
      <c r="S353" s="54">
        <v>23.211993773724025</v>
      </c>
      <c r="T353" s="54">
        <v>9.8992326387940679</v>
      </c>
      <c r="U353" s="54">
        <v>105.47803053059887</v>
      </c>
      <c r="X353" s="42" t="s">
        <v>469</v>
      </c>
    </row>
    <row r="354" spans="1:24">
      <c r="A354" s="49" t="s">
        <v>940</v>
      </c>
      <c r="B354" s="46" t="s">
        <v>549</v>
      </c>
      <c r="C354" s="46" t="s">
        <v>251</v>
      </c>
      <c r="D354" s="49" t="s">
        <v>473</v>
      </c>
      <c r="E354" s="46">
        <v>3</v>
      </c>
      <c r="F354" s="46">
        <v>4</v>
      </c>
      <c r="G354" s="46">
        <v>20</v>
      </c>
      <c r="H354" s="46">
        <v>29</v>
      </c>
      <c r="I354" s="46">
        <v>13</v>
      </c>
      <c r="J354" s="46">
        <v>11</v>
      </c>
      <c r="K354" s="46">
        <v>80</v>
      </c>
      <c r="L354" s="42">
        <v>292952</v>
      </c>
      <c r="M354" s="42">
        <v>149778</v>
      </c>
      <c r="N354" s="42">
        <v>143174</v>
      </c>
      <c r="O354" s="54">
        <v>1.0240585488407659</v>
      </c>
      <c r="P354" s="54">
        <v>1.3654113984543543</v>
      </c>
      <c r="Q354" s="54">
        <v>6.8270569922717712</v>
      </c>
      <c r="R354" s="54">
        <v>9.8992326387940679</v>
      </c>
      <c r="S354" s="54">
        <v>4.4375870449766515</v>
      </c>
      <c r="T354" s="54">
        <v>3.7548813457494745</v>
      </c>
      <c r="U354" s="54">
        <v>27.308227969087085</v>
      </c>
      <c r="X354" s="42" t="s">
        <v>469</v>
      </c>
    </row>
    <row r="355" spans="1:24">
      <c r="A355" s="49" t="s">
        <v>941</v>
      </c>
      <c r="B355" s="46" t="s">
        <v>549</v>
      </c>
      <c r="C355" s="46" t="s">
        <v>251</v>
      </c>
      <c r="D355" s="49" t="s">
        <v>201</v>
      </c>
      <c r="E355" s="46">
        <v>43</v>
      </c>
      <c r="F355" s="46">
        <v>32</v>
      </c>
      <c r="G355" s="46">
        <v>71</v>
      </c>
      <c r="H355" s="46">
        <v>71</v>
      </c>
      <c r="I355" s="46">
        <v>35</v>
      </c>
      <c r="J355" s="46">
        <v>21</v>
      </c>
      <c r="K355" s="46">
        <v>273</v>
      </c>
      <c r="L355" s="42">
        <v>292952</v>
      </c>
      <c r="M355" s="42">
        <v>149778</v>
      </c>
      <c r="N355" s="42">
        <v>143174</v>
      </c>
      <c r="O355" s="54">
        <v>14.678172533384307</v>
      </c>
      <c r="P355" s="54">
        <v>10.923291187634835</v>
      </c>
      <c r="Q355" s="54">
        <v>24.236052322564788</v>
      </c>
      <c r="R355" s="54">
        <v>24.236052322564788</v>
      </c>
      <c r="S355" s="54">
        <v>11.9473497364756</v>
      </c>
      <c r="T355" s="54">
        <v>7.168409841885361</v>
      </c>
      <c r="U355" s="54">
        <v>93.189327944509671</v>
      </c>
      <c r="X355" s="42" t="s">
        <v>469</v>
      </c>
    </row>
    <row r="356" spans="1:24">
      <c r="A356" s="49" t="s">
        <v>942</v>
      </c>
      <c r="B356" s="49" t="s">
        <v>549</v>
      </c>
      <c r="C356" s="49" t="s">
        <v>251</v>
      </c>
      <c r="D356" s="49" t="s">
        <v>151</v>
      </c>
      <c r="E356" s="50">
        <v>13</v>
      </c>
      <c r="F356" s="50">
        <v>1</v>
      </c>
      <c r="G356" s="50">
        <v>3</v>
      </c>
      <c r="H356" s="50">
        <v>8</v>
      </c>
      <c r="I356" s="50">
        <v>4</v>
      </c>
      <c r="J356" s="50">
        <v>8</v>
      </c>
      <c r="K356" s="50">
        <v>37</v>
      </c>
      <c r="L356" s="42">
        <v>292952</v>
      </c>
      <c r="M356" s="42">
        <v>149778</v>
      </c>
      <c r="N356" s="42">
        <v>143174</v>
      </c>
      <c r="O356" s="54">
        <v>4.4375870449766515</v>
      </c>
      <c r="P356" s="54">
        <v>0.34135284961358858</v>
      </c>
      <c r="Q356" s="54">
        <v>1.0240585488407659</v>
      </c>
      <c r="R356" s="54">
        <v>2.7308227969087087</v>
      </c>
      <c r="S356" s="54">
        <v>1.3654113984543543</v>
      </c>
      <c r="T356" s="54">
        <v>2.7308227969087087</v>
      </c>
      <c r="U356" s="54">
        <v>12.630055435702776</v>
      </c>
      <c r="X356" s="42" t="s">
        <v>469</v>
      </c>
    </row>
    <row r="357" spans="1:24">
      <c r="A357" s="49" t="s">
        <v>943</v>
      </c>
      <c r="B357" s="49" t="s">
        <v>549</v>
      </c>
      <c r="C357" s="49" t="s">
        <v>251</v>
      </c>
      <c r="D357" s="49" t="s">
        <v>95</v>
      </c>
      <c r="E357" s="50">
        <v>10</v>
      </c>
      <c r="F357" s="50">
        <v>12</v>
      </c>
      <c r="G357" s="50">
        <v>27</v>
      </c>
      <c r="H357" s="50">
        <v>22</v>
      </c>
      <c r="I357" s="50">
        <v>9</v>
      </c>
      <c r="J357" s="50">
        <v>3</v>
      </c>
      <c r="K357" s="50">
        <v>83</v>
      </c>
      <c r="L357" s="42">
        <v>292952</v>
      </c>
      <c r="M357" s="42">
        <v>149778</v>
      </c>
      <c r="N357" s="42">
        <v>143174</v>
      </c>
      <c r="O357" s="54">
        <v>3.4135284961358856</v>
      </c>
      <c r="P357" s="54">
        <v>4.0962341953630634</v>
      </c>
      <c r="Q357" s="54">
        <v>9.2165269395668901</v>
      </c>
      <c r="R357" s="54">
        <v>7.509762691498949</v>
      </c>
      <c r="S357" s="54">
        <v>3.0721756465222976</v>
      </c>
      <c r="T357" s="54">
        <v>1.0240585488407659</v>
      </c>
      <c r="U357" s="54">
        <v>28.332286517927852</v>
      </c>
      <c r="X357" s="42" t="s">
        <v>469</v>
      </c>
    </row>
    <row r="358" spans="1:24">
      <c r="A358" s="49" t="s">
        <v>944</v>
      </c>
      <c r="B358" s="49" t="s">
        <v>549</v>
      </c>
      <c r="C358" s="49" t="s">
        <v>251</v>
      </c>
      <c r="D358" s="49" t="s">
        <v>154</v>
      </c>
      <c r="E358" s="50">
        <v>10</v>
      </c>
      <c r="F358" s="50">
        <v>4</v>
      </c>
      <c r="G358" s="50">
        <v>6</v>
      </c>
      <c r="H358" s="50">
        <v>7</v>
      </c>
      <c r="I358" s="50">
        <v>0</v>
      </c>
      <c r="J358" s="50">
        <v>0</v>
      </c>
      <c r="K358" s="50">
        <v>27</v>
      </c>
      <c r="L358" s="42">
        <v>292952</v>
      </c>
      <c r="M358" s="42">
        <v>149778</v>
      </c>
      <c r="N358" s="42">
        <v>143174</v>
      </c>
      <c r="O358" s="54">
        <v>3.4135284961358856</v>
      </c>
      <c r="P358" s="54">
        <v>1.3654113984543543</v>
      </c>
      <c r="Q358" s="54">
        <v>2.0481170976815317</v>
      </c>
      <c r="R358" s="54">
        <v>2.3894699472951202</v>
      </c>
      <c r="S358" s="54" t="s">
        <v>499</v>
      </c>
      <c r="T358" s="54" t="s">
        <v>499</v>
      </c>
      <c r="U358" s="54">
        <v>9.2165269395668901</v>
      </c>
      <c r="X358" s="42" t="s">
        <v>469</v>
      </c>
    </row>
    <row r="359" spans="1:24">
      <c r="A359" s="49" t="s">
        <v>945</v>
      </c>
      <c r="B359" s="49" t="s">
        <v>549</v>
      </c>
      <c r="C359" s="49" t="s">
        <v>251</v>
      </c>
      <c r="D359" s="49" t="s">
        <v>155</v>
      </c>
      <c r="E359" s="50">
        <v>131</v>
      </c>
      <c r="F359" s="50">
        <v>56</v>
      </c>
      <c r="G359" s="50">
        <v>58</v>
      </c>
      <c r="H359" s="50">
        <v>51</v>
      </c>
      <c r="I359" s="50">
        <v>26</v>
      </c>
      <c r="J359" s="50">
        <v>10</v>
      </c>
      <c r="K359" s="50">
        <v>332</v>
      </c>
      <c r="L359" s="42">
        <v>292952</v>
      </c>
      <c r="M359" s="42">
        <v>149778</v>
      </c>
      <c r="N359" s="42">
        <v>143174</v>
      </c>
      <c r="O359" s="54">
        <v>44.717223299380102</v>
      </c>
      <c r="P359" s="54">
        <v>19.115759578360962</v>
      </c>
      <c r="Q359" s="54">
        <v>19.798465277588136</v>
      </c>
      <c r="R359" s="54">
        <v>17.408995330293017</v>
      </c>
      <c r="S359" s="54">
        <v>8.8751740899533029</v>
      </c>
      <c r="T359" s="54">
        <v>3.4135284961358856</v>
      </c>
      <c r="U359" s="54">
        <v>113.32914607171141</v>
      </c>
      <c r="X359" s="42" t="s">
        <v>469</v>
      </c>
    </row>
    <row r="360" spans="1:24">
      <c r="A360" s="49" t="s">
        <v>946</v>
      </c>
      <c r="B360" s="49" t="s">
        <v>549</v>
      </c>
      <c r="C360" s="49" t="s">
        <v>251</v>
      </c>
      <c r="D360" s="49" t="s">
        <v>99</v>
      </c>
      <c r="E360" s="50">
        <v>52</v>
      </c>
      <c r="F360" s="50">
        <v>36</v>
      </c>
      <c r="G360" s="50">
        <v>108</v>
      </c>
      <c r="H360" s="50">
        <v>105</v>
      </c>
      <c r="I360" s="50">
        <v>67</v>
      </c>
      <c r="J360" s="50">
        <v>30</v>
      </c>
      <c r="K360" s="50">
        <v>398</v>
      </c>
      <c r="L360" s="42">
        <v>292952</v>
      </c>
      <c r="M360" s="42">
        <v>149778</v>
      </c>
      <c r="N360" s="42">
        <v>143174</v>
      </c>
      <c r="O360" s="54">
        <v>17.750348179906606</v>
      </c>
      <c r="P360" s="54">
        <v>12.28870258608919</v>
      </c>
      <c r="Q360" s="54">
        <v>36.86610775826756</v>
      </c>
      <c r="R360" s="54">
        <v>35.842049209426797</v>
      </c>
      <c r="S360" s="54">
        <v>22.870640924110436</v>
      </c>
      <c r="T360" s="54">
        <v>10.240585488407657</v>
      </c>
      <c r="U360" s="54">
        <v>135.85843414620825</v>
      </c>
      <c r="X360" s="42" t="s">
        <v>469</v>
      </c>
    </row>
    <row r="361" spans="1:24">
      <c r="A361" s="49" t="s">
        <v>947</v>
      </c>
      <c r="B361" s="49" t="s">
        <v>549</v>
      </c>
      <c r="C361" s="49" t="s">
        <v>251</v>
      </c>
      <c r="D361" s="49" t="s">
        <v>481</v>
      </c>
      <c r="E361" s="50">
        <v>17</v>
      </c>
      <c r="F361" s="50">
        <v>17</v>
      </c>
      <c r="G361" s="50">
        <v>15</v>
      </c>
      <c r="H361" s="50">
        <v>15</v>
      </c>
      <c r="I361" s="50">
        <v>6</v>
      </c>
      <c r="J361" s="50">
        <v>3</v>
      </c>
      <c r="K361" s="50">
        <v>73</v>
      </c>
      <c r="L361" s="42">
        <v>292952</v>
      </c>
      <c r="M361" s="42">
        <v>149778</v>
      </c>
      <c r="N361" s="42">
        <v>143174</v>
      </c>
      <c r="O361" s="54">
        <v>5.8029984434310062</v>
      </c>
      <c r="P361" s="54">
        <v>5.8029984434310062</v>
      </c>
      <c r="Q361" s="54">
        <v>5.1202927442038284</v>
      </c>
      <c r="R361" s="54">
        <v>5.1202927442038284</v>
      </c>
      <c r="S361" s="54">
        <v>2.0481170976815317</v>
      </c>
      <c r="T361" s="54">
        <v>1.0240585488407659</v>
      </c>
      <c r="U361" s="54">
        <v>24.918758021791966</v>
      </c>
      <c r="X361" s="42" t="s">
        <v>469</v>
      </c>
    </row>
    <row r="362" spans="1:24">
      <c r="A362" s="49" t="s">
        <v>948</v>
      </c>
      <c r="B362" s="49" t="s">
        <v>549</v>
      </c>
      <c r="C362" s="49" t="s">
        <v>251</v>
      </c>
      <c r="D362" s="49" t="s">
        <v>483</v>
      </c>
      <c r="E362" s="46">
        <v>39</v>
      </c>
      <c r="F362" s="46">
        <v>30</v>
      </c>
      <c r="G362" s="46">
        <v>81</v>
      </c>
      <c r="H362" s="46">
        <v>88</v>
      </c>
      <c r="I362" s="46">
        <v>38</v>
      </c>
      <c r="J362" s="46">
        <v>26</v>
      </c>
      <c r="K362" s="46">
        <v>302</v>
      </c>
      <c r="L362" s="42">
        <v>292952</v>
      </c>
      <c r="M362" s="42">
        <v>149778</v>
      </c>
      <c r="N362" s="42">
        <v>143174</v>
      </c>
      <c r="O362" s="54">
        <v>13.312761134929955</v>
      </c>
      <c r="P362" s="54">
        <v>10.240585488407657</v>
      </c>
      <c r="Q362" s="54">
        <v>27.649580818700677</v>
      </c>
      <c r="R362" s="54">
        <v>30.039050765995796</v>
      </c>
      <c r="S362" s="54">
        <v>12.971408285316366</v>
      </c>
      <c r="T362" s="54">
        <v>8.8751740899533029</v>
      </c>
      <c r="U362" s="54">
        <v>103.08856058330375</v>
      </c>
      <c r="X362" s="42" t="s">
        <v>469</v>
      </c>
    </row>
    <row r="363" spans="1:24">
      <c r="A363" s="49" t="s">
        <v>949</v>
      </c>
      <c r="B363" s="49" t="s">
        <v>549</v>
      </c>
      <c r="C363" s="49" t="s">
        <v>251</v>
      </c>
      <c r="D363" s="49" t="s">
        <v>128</v>
      </c>
      <c r="E363" s="46">
        <v>23</v>
      </c>
      <c r="F363" s="46">
        <v>13</v>
      </c>
      <c r="G363" s="46">
        <v>14</v>
      </c>
      <c r="H363" s="46">
        <v>9</v>
      </c>
      <c r="I363" s="46">
        <v>7</v>
      </c>
      <c r="J363" s="46">
        <v>1</v>
      </c>
      <c r="K363" s="46">
        <v>67</v>
      </c>
      <c r="L363" s="42">
        <v>292952</v>
      </c>
      <c r="M363" s="42">
        <v>149778</v>
      </c>
      <c r="N363" s="42">
        <v>143174</v>
      </c>
      <c r="O363" s="54">
        <v>7.8511155411125371</v>
      </c>
      <c r="P363" s="54">
        <v>4.4375870449766515</v>
      </c>
      <c r="Q363" s="54">
        <v>4.7789398945902404</v>
      </c>
      <c r="R363" s="54">
        <v>3.0721756465222976</v>
      </c>
      <c r="S363" s="54">
        <v>2.3894699472951202</v>
      </c>
      <c r="T363" s="54">
        <v>0.34135284961358858</v>
      </c>
      <c r="U363" s="54">
        <v>22.870640924110436</v>
      </c>
      <c r="X363" s="42" t="s">
        <v>469</v>
      </c>
    </row>
    <row r="364" spans="1:24">
      <c r="A364" s="49" t="s">
        <v>950</v>
      </c>
      <c r="B364" s="49" t="s">
        <v>549</v>
      </c>
      <c r="C364" s="49" t="s">
        <v>251</v>
      </c>
      <c r="D364" s="49" t="s">
        <v>132</v>
      </c>
      <c r="E364" s="46">
        <v>27</v>
      </c>
      <c r="F364" s="46">
        <v>20</v>
      </c>
      <c r="G364" s="46">
        <v>32</v>
      </c>
      <c r="H364" s="46">
        <v>68</v>
      </c>
      <c r="I364" s="46">
        <v>39</v>
      </c>
      <c r="J364" s="46">
        <v>16</v>
      </c>
      <c r="K364" s="46">
        <v>202</v>
      </c>
      <c r="L364" s="42">
        <v>292952</v>
      </c>
      <c r="M364" s="42">
        <v>149778</v>
      </c>
      <c r="N364" s="42">
        <v>143174</v>
      </c>
      <c r="O364" s="54">
        <v>18.026679485638745</v>
      </c>
      <c r="P364" s="54">
        <v>13.353095915287961</v>
      </c>
      <c r="Q364" s="54">
        <v>21.364953464460733</v>
      </c>
      <c r="R364" s="54">
        <v>45.400526111979062</v>
      </c>
      <c r="S364" s="54">
        <v>26.038537034811522</v>
      </c>
      <c r="T364" s="54">
        <v>10.682476732230366</v>
      </c>
      <c r="U364" s="54">
        <v>134.86626874440839</v>
      </c>
      <c r="X364" s="42" t="s">
        <v>469</v>
      </c>
    </row>
    <row r="365" spans="1:24">
      <c r="A365" s="49" t="s">
        <v>951</v>
      </c>
      <c r="B365" s="46" t="s">
        <v>549</v>
      </c>
      <c r="C365" s="46" t="s">
        <v>251</v>
      </c>
      <c r="D365" s="49" t="s">
        <v>161</v>
      </c>
      <c r="E365" s="46">
        <v>24</v>
      </c>
      <c r="F365" s="46">
        <v>4</v>
      </c>
      <c r="G365" s="46">
        <v>5</v>
      </c>
      <c r="H365" s="46">
        <v>3</v>
      </c>
      <c r="I365" s="46">
        <v>1</v>
      </c>
      <c r="J365" s="46">
        <v>1</v>
      </c>
      <c r="K365" s="46">
        <v>38</v>
      </c>
      <c r="L365" s="42">
        <v>292952</v>
      </c>
      <c r="M365" s="42">
        <v>149778</v>
      </c>
      <c r="N365" s="42">
        <v>143174</v>
      </c>
      <c r="O365" s="54">
        <v>8.1924683907261269</v>
      </c>
      <c r="P365" s="54">
        <v>1.3654113984543543</v>
      </c>
      <c r="Q365" s="54">
        <v>1.7067642480679428</v>
      </c>
      <c r="R365" s="54">
        <v>1.0240585488407659</v>
      </c>
      <c r="S365" s="54">
        <v>0.34135284961358858</v>
      </c>
      <c r="T365" s="54">
        <v>0.34135284961358858</v>
      </c>
      <c r="U365" s="54">
        <v>12.971408285316366</v>
      </c>
      <c r="X365" s="42" t="s">
        <v>469</v>
      </c>
    </row>
    <row r="366" spans="1:24">
      <c r="A366" s="49" t="s">
        <v>952</v>
      </c>
      <c r="B366" s="46" t="s">
        <v>549</v>
      </c>
      <c r="C366" s="46" t="s">
        <v>251</v>
      </c>
      <c r="D366" s="49" t="s">
        <v>164</v>
      </c>
      <c r="E366" s="46">
        <v>178</v>
      </c>
      <c r="F366" s="46">
        <v>152</v>
      </c>
      <c r="G366" s="46">
        <v>417</v>
      </c>
      <c r="H366" s="46">
        <v>400</v>
      </c>
      <c r="I366" s="46">
        <v>95</v>
      </c>
      <c r="J366" s="46">
        <v>14</v>
      </c>
      <c r="K366" s="46">
        <v>1256</v>
      </c>
      <c r="L366" s="42">
        <v>292952</v>
      </c>
      <c r="M366" s="42">
        <v>149778</v>
      </c>
      <c r="N366" s="42">
        <v>143174</v>
      </c>
      <c r="O366" s="54">
        <v>124.32424881612583</v>
      </c>
      <c r="P366" s="54">
        <v>106.16452707893892</v>
      </c>
      <c r="Q366" s="54">
        <v>291.25399863103638</v>
      </c>
      <c r="R366" s="54">
        <v>279.3803344182603</v>
      </c>
      <c r="S366" s="54">
        <v>66.352829424336818</v>
      </c>
      <c r="T366" s="54">
        <v>9.7783117046391101</v>
      </c>
      <c r="U366" s="54">
        <v>877.25425007333729</v>
      </c>
      <c r="X366" s="42" t="s">
        <v>469</v>
      </c>
    </row>
    <row r="367" spans="1:24">
      <c r="A367" s="49" t="s">
        <v>953</v>
      </c>
      <c r="B367" s="46" t="s">
        <v>549</v>
      </c>
      <c r="C367" s="46" t="s">
        <v>251</v>
      </c>
      <c r="D367" s="49" t="s">
        <v>142</v>
      </c>
      <c r="E367" s="46">
        <v>27</v>
      </c>
      <c r="F367" s="46">
        <v>9</v>
      </c>
      <c r="G367" s="46">
        <v>21</v>
      </c>
      <c r="H367" s="46">
        <v>20</v>
      </c>
      <c r="I367" s="46">
        <v>12</v>
      </c>
      <c r="J367" s="46">
        <v>6</v>
      </c>
      <c r="K367" s="46">
        <v>95</v>
      </c>
      <c r="L367" s="42">
        <v>292952</v>
      </c>
      <c r="M367" s="42">
        <v>149778</v>
      </c>
      <c r="N367" s="42">
        <v>143174</v>
      </c>
      <c r="O367" s="54">
        <v>9.2165269395668901</v>
      </c>
      <c r="P367" s="54">
        <v>3.0721756465222976</v>
      </c>
      <c r="Q367" s="54">
        <v>7.168409841885361</v>
      </c>
      <c r="R367" s="54">
        <v>6.8270569922717712</v>
      </c>
      <c r="S367" s="54">
        <v>4.0962341953630634</v>
      </c>
      <c r="T367" s="54">
        <v>2.0481170976815317</v>
      </c>
      <c r="U367" s="54">
        <v>32.428520713290915</v>
      </c>
      <c r="X367" s="42" t="s">
        <v>469</v>
      </c>
    </row>
    <row r="368" spans="1:24">
      <c r="A368" s="49" t="s">
        <v>954</v>
      </c>
      <c r="B368" s="46" t="s">
        <v>549</v>
      </c>
      <c r="C368" s="46" t="s">
        <v>251</v>
      </c>
      <c r="D368" s="49" t="s">
        <v>146</v>
      </c>
      <c r="E368" s="46">
        <v>53</v>
      </c>
      <c r="F368" s="46">
        <v>30</v>
      </c>
      <c r="G368" s="46">
        <v>110</v>
      </c>
      <c r="H368" s="46">
        <v>117</v>
      </c>
      <c r="I368" s="46">
        <v>68</v>
      </c>
      <c r="J368" s="46">
        <v>38</v>
      </c>
      <c r="K368" s="46">
        <v>416</v>
      </c>
      <c r="L368" s="42">
        <v>292952</v>
      </c>
      <c r="M368" s="42">
        <v>149778</v>
      </c>
      <c r="N368" s="42">
        <v>143174</v>
      </c>
      <c r="O368" s="54">
        <v>35.385704175513091</v>
      </c>
      <c r="P368" s="54">
        <v>20.029643872931942</v>
      </c>
      <c r="Q368" s="54">
        <v>73.442027534083778</v>
      </c>
      <c r="R368" s="54">
        <v>78.115611104434564</v>
      </c>
      <c r="S368" s="54">
        <v>45.400526111979062</v>
      </c>
      <c r="T368" s="54">
        <v>25.37088223904712</v>
      </c>
      <c r="U368" s="54">
        <v>277.74439503798953</v>
      </c>
      <c r="X368" s="42" t="s">
        <v>469</v>
      </c>
    </row>
    <row r="369" spans="1:24">
      <c r="A369" s="49" t="s">
        <v>955</v>
      </c>
      <c r="B369" s="46" t="s">
        <v>549</v>
      </c>
      <c r="C369" s="46" t="s">
        <v>256</v>
      </c>
      <c r="D369" s="49" t="s">
        <v>200</v>
      </c>
      <c r="E369" s="46">
        <v>55</v>
      </c>
      <c r="F369" s="46">
        <v>40</v>
      </c>
      <c r="G369" s="46">
        <v>159</v>
      </c>
      <c r="H369" s="46">
        <v>251</v>
      </c>
      <c r="I369" s="46">
        <v>160</v>
      </c>
      <c r="J369" s="46">
        <v>104</v>
      </c>
      <c r="K369" s="46">
        <v>769</v>
      </c>
      <c r="L369" s="42">
        <v>380195</v>
      </c>
      <c r="M369" s="42">
        <v>194003</v>
      </c>
      <c r="N369" s="42">
        <v>186192</v>
      </c>
      <c r="O369" s="54">
        <v>14.46626073462302</v>
      </c>
      <c r="P369" s="54">
        <v>10.520916897907654</v>
      </c>
      <c r="Q369" s="54">
        <v>41.820644669182919</v>
      </c>
      <c r="R369" s="54">
        <v>66.018753534370532</v>
      </c>
      <c r="S369" s="54">
        <v>42.083667591630615</v>
      </c>
      <c r="T369" s="54">
        <v>27.354383934559895</v>
      </c>
      <c r="U369" s="54">
        <v>202.26462736227464</v>
      </c>
      <c r="X369" s="42" t="s">
        <v>469</v>
      </c>
    </row>
    <row r="370" spans="1:24">
      <c r="A370" s="49" t="s">
        <v>956</v>
      </c>
      <c r="B370" s="46" t="s">
        <v>549</v>
      </c>
      <c r="C370" s="46" t="s">
        <v>256</v>
      </c>
      <c r="D370" s="49" t="s">
        <v>54</v>
      </c>
      <c r="E370" s="46">
        <v>340</v>
      </c>
      <c r="F370" s="46">
        <v>283</v>
      </c>
      <c r="G370" s="46">
        <v>759</v>
      </c>
      <c r="H370" s="46">
        <v>956</v>
      </c>
      <c r="I370" s="46">
        <v>647</v>
      </c>
      <c r="J370" s="46">
        <v>466</v>
      </c>
      <c r="K370" s="46">
        <v>3451</v>
      </c>
      <c r="L370" s="42">
        <v>380195</v>
      </c>
      <c r="M370" s="42">
        <v>194003</v>
      </c>
      <c r="N370" s="42">
        <v>186192</v>
      </c>
      <c r="O370" s="54">
        <v>175.25502182955933</v>
      </c>
      <c r="P370" s="54">
        <v>145.87403287578027</v>
      </c>
      <c r="Q370" s="54">
        <v>391.23106343716336</v>
      </c>
      <c r="R370" s="54">
        <v>492.77588490899626</v>
      </c>
      <c r="S370" s="54">
        <v>333.4999974227203</v>
      </c>
      <c r="T370" s="54">
        <v>240.20247109580779</v>
      </c>
      <c r="U370" s="54">
        <v>1778.8384715700274</v>
      </c>
      <c r="X370" s="42" t="s">
        <v>469</v>
      </c>
    </row>
    <row r="371" spans="1:24">
      <c r="A371" s="49" t="s">
        <v>957</v>
      </c>
      <c r="B371" s="46" t="s">
        <v>549</v>
      </c>
      <c r="C371" s="46" t="s">
        <v>256</v>
      </c>
      <c r="D371" s="49" t="s">
        <v>60</v>
      </c>
      <c r="E371" s="46">
        <v>58</v>
      </c>
      <c r="F371" s="46">
        <v>44</v>
      </c>
      <c r="G371" s="46">
        <v>95</v>
      </c>
      <c r="H371" s="46">
        <v>109</v>
      </c>
      <c r="I371" s="46">
        <v>98</v>
      </c>
      <c r="J371" s="46">
        <v>65</v>
      </c>
      <c r="K371" s="46">
        <v>469</v>
      </c>
      <c r="L371" s="42">
        <v>380195</v>
      </c>
      <c r="M371" s="42">
        <v>194003</v>
      </c>
      <c r="N371" s="42">
        <v>186192</v>
      </c>
      <c r="O371" s="54">
        <v>15.255329501966095</v>
      </c>
      <c r="P371" s="54">
        <v>11.573008587698418</v>
      </c>
      <c r="Q371" s="54">
        <v>24.987177632530674</v>
      </c>
      <c r="R371" s="54">
        <v>28.669498546798351</v>
      </c>
      <c r="S371" s="54">
        <v>25.776246399873745</v>
      </c>
      <c r="T371" s="54">
        <v>17.096489959099937</v>
      </c>
      <c r="U371" s="54">
        <v>123.35775062796723</v>
      </c>
      <c r="X371" s="42" t="s">
        <v>469</v>
      </c>
    </row>
    <row r="372" spans="1:24">
      <c r="A372" s="49" t="s">
        <v>958</v>
      </c>
      <c r="B372" s="46" t="s">
        <v>549</v>
      </c>
      <c r="C372" s="46" t="s">
        <v>256</v>
      </c>
      <c r="D372" s="49" t="s">
        <v>69</v>
      </c>
      <c r="E372" s="46">
        <v>16</v>
      </c>
      <c r="F372" s="46">
        <v>20</v>
      </c>
      <c r="G372" s="46">
        <v>24</v>
      </c>
      <c r="H372" s="46">
        <v>44</v>
      </c>
      <c r="I372" s="46">
        <v>45</v>
      </c>
      <c r="J372" s="46">
        <v>43</v>
      </c>
      <c r="K372" s="46">
        <v>192</v>
      </c>
      <c r="L372" s="42">
        <v>380195</v>
      </c>
      <c r="M372" s="42">
        <v>194003</v>
      </c>
      <c r="N372" s="42">
        <v>186192</v>
      </c>
      <c r="O372" s="54">
        <v>8.2472951449204395</v>
      </c>
      <c r="P372" s="54">
        <v>10.30911893115055</v>
      </c>
      <c r="Q372" s="54">
        <v>12.370942717380659</v>
      </c>
      <c r="R372" s="54">
        <v>22.680061648531208</v>
      </c>
      <c r="S372" s="54">
        <v>23.195517595088734</v>
      </c>
      <c r="T372" s="54">
        <v>22.164605701973681</v>
      </c>
      <c r="U372" s="54">
        <v>98.967541739045274</v>
      </c>
      <c r="X372" s="42" t="s">
        <v>469</v>
      </c>
    </row>
    <row r="373" spans="1:24">
      <c r="A373" s="49" t="s">
        <v>959</v>
      </c>
      <c r="B373" s="46" t="s">
        <v>549</v>
      </c>
      <c r="C373" s="46" t="s">
        <v>256</v>
      </c>
      <c r="D373" s="49" t="s">
        <v>64</v>
      </c>
      <c r="E373" s="46">
        <v>232</v>
      </c>
      <c r="F373" s="46">
        <v>196</v>
      </c>
      <c r="G373" s="46">
        <v>384</v>
      </c>
      <c r="H373" s="46">
        <v>433</v>
      </c>
      <c r="I373" s="46">
        <v>293</v>
      </c>
      <c r="J373" s="46">
        <v>123</v>
      </c>
      <c r="K373" s="46">
        <v>1661</v>
      </c>
      <c r="L373" s="42">
        <v>380195</v>
      </c>
      <c r="M373" s="42">
        <v>194003</v>
      </c>
      <c r="N373" s="42">
        <v>186192</v>
      </c>
      <c r="O373" s="54">
        <v>61.02131800786438</v>
      </c>
      <c r="P373" s="54">
        <v>51.55249279974749</v>
      </c>
      <c r="Q373" s="54">
        <v>101.00080221991347</v>
      </c>
      <c r="R373" s="54">
        <v>113.88892541985034</v>
      </c>
      <c r="S373" s="54">
        <v>77.06571627717355</v>
      </c>
      <c r="T373" s="54">
        <v>32.351819461066036</v>
      </c>
      <c r="U373" s="54">
        <v>436.88107418561526</v>
      </c>
      <c r="X373" s="42" t="s">
        <v>469</v>
      </c>
    </row>
    <row r="374" spans="1:24">
      <c r="A374" s="49" t="s">
        <v>960</v>
      </c>
      <c r="B374" s="46" t="s">
        <v>549</v>
      </c>
      <c r="C374" s="46" t="s">
        <v>256</v>
      </c>
      <c r="D374" s="49" t="s">
        <v>492</v>
      </c>
      <c r="E374" s="46">
        <v>50</v>
      </c>
      <c r="F374" s="46">
        <v>52</v>
      </c>
      <c r="G374" s="46">
        <v>96</v>
      </c>
      <c r="H374" s="46">
        <v>111</v>
      </c>
      <c r="I374" s="46">
        <v>75</v>
      </c>
      <c r="J374" s="46">
        <v>50</v>
      </c>
      <c r="K374" s="46">
        <v>434</v>
      </c>
      <c r="L374" s="42">
        <v>380195</v>
      </c>
      <c r="M374" s="42">
        <v>194003</v>
      </c>
      <c r="N374" s="42">
        <v>186192</v>
      </c>
      <c r="O374" s="54">
        <v>13.151146122384567</v>
      </c>
      <c r="P374" s="54">
        <v>13.677191967279947</v>
      </c>
      <c r="Q374" s="54">
        <v>25.250200554978367</v>
      </c>
      <c r="R374" s="54">
        <v>29.195544391693737</v>
      </c>
      <c r="S374" s="54">
        <v>19.726719183576847</v>
      </c>
      <c r="T374" s="54">
        <v>13.151146122384567</v>
      </c>
      <c r="U374" s="54">
        <v>114.15194834229804</v>
      </c>
      <c r="X374" s="42" t="s">
        <v>469</v>
      </c>
    </row>
    <row r="375" spans="1:24">
      <c r="A375" s="49" t="s">
        <v>961</v>
      </c>
      <c r="B375" s="46" t="s">
        <v>549</v>
      </c>
      <c r="C375" s="46" t="s">
        <v>256</v>
      </c>
      <c r="D375" s="49" t="s">
        <v>473</v>
      </c>
      <c r="E375" s="46">
        <v>9</v>
      </c>
      <c r="F375" s="46">
        <v>7</v>
      </c>
      <c r="G375" s="46">
        <v>23</v>
      </c>
      <c r="H375" s="46">
        <v>26</v>
      </c>
      <c r="I375" s="46">
        <v>30</v>
      </c>
      <c r="J375" s="46">
        <v>19</v>
      </c>
      <c r="K375" s="46">
        <v>114</v>
      </c>
      <c r="L375" s="42">
        <v>380195</v>
      </c>
      <c r="M375" s="42">
        <v>194003</v>
      </c>
      <c r="N375" s="42">
        <v>186192</v>
      </c>
      <c r="O375" s="54">
        <v>2.367206302029222</v>
      </c>
      <c r="P375" s="54">
        <v>1.8411604571338394</v>
      </c>
      <c r="Q375" s="54">
        <v>6.0495272162969007</v>
      </c>
      <c r="R375" s="54">
        <v>6.8385959836399737</v>
      </c>
      <c r="S375" s="54">
        <v>7.8906876734307394</v>
      </c>
      <c r="T375" s="54">
        <v>4.997435526506135</v>
      </c>
      <c r="U375" s="54">
        <v>29.984613159036808</v>
      </c>
      <c r="X375" s="42" t="s">
        <v>469</v>
      </c>
    </row>
    <row r="376" spans="1:24">
      <c r="A376" s="49" t="s">
        <v>962</v>
      </c>
      <c r="B376" s="46" t="s">
        <v>549</v>
      </c>
      <c r="C376" s="46" t="s">
        <v>256</v>
      </c>
      <c r="D376" s="49" t="s">
        <v>201</v>
      </c>
      <c r="E376" s="46">
        <v>50</v>
      </c>
      <c r="F376" s="46">
        <v>31</v>
      </c>
      <c r="G376" s="46">
        <v>92</v>
      </c>
      <c r="H376" s="46">
        <v>98</v>
      </c>
      <c r="I376" s="46">
        <v>45</v>
      </c>
      <c r="J376" s="46">
        <v>21</v>
      </c>
      <c r="K376" s="46">
        <v>337</v>
      </c>
      <c r="L376" s="42">
        <v>380195</v>
      </c>
      <c r="M376" s="42">
        <v>194003</v>
      </c>
      <c r="N376" s="42">
        <v>186192</v>
      </c>
      <c r="O376" s="54">
        <v>13.151146122384567</v>
      </c>
      <c r="P376" s="54">
        <v>8.1537105958784313</v>
      </c>
      <c r="Q376" s="54">
        <v>24.198108865187603</v>
      </c>
      <c r="R376" s="54">
        <v>25.776246399873745</v>
      </c>
      <c r="S376" s="54">
        <v>11.836031510146109</v>
      </c>
      <c r="T376" s="54">
        <v>5.5234813714015178</v>
      </c>
      <c r="U376" s="54">
        <v>88.638724864871975</v>
      </c>
      <c r="X376" s="42" t="s">
        <v>469</v>
      </c>
    </row>
    <row r="377" spans="1:24">
      <c r="A377" s="49" t="s">
        <v>963</v>
      </c>
      <c r="B377" s="46" t="s">
        <v>549</v>
      </c>
      <c r="C377" s="46" t="s">
        <v>256</v>
      </c>
      <c r="D377" s="49" t="s">
        <v>151</v>
      </c>
      <c r="E377" s="46">
        <v>9</v>
      </c>
      <c r="F377" s="46">
        <v>3</v>
      </c>
      <c r="G377" s="46">
        <v>10</v>
      </c>
      <c r="H377" s="46">
        <v>9</v>
      </c>
      <c r="I377" s="46">
        <v>11</v>
      </c>
      <c r="J377" s="46">
        <v>7</v>
      </c>
      <c r="K377" s="46">
        <v>49</v>
      </c>
      <c r="L377" s="42">
        <v>380195</v>
      </c>
      <c r="M377" s="42">
        <v>194003</v>
      </c>
      <c r="N377" s="42">
        <v>186192</v>
      </c>
      <c r="O377" s="54">
        <v>2.367206302029222</v>
      </c>
      <c r="P377" s="54">
        <v>0.78906876734307396</v>
      </c>
      <c r="Q377" s="54">
        <v>2.6302292244769134</v>
      </c>
      <c r="R377" s="54">
        <v>2.367206302029222</v>
      </c>
      <c r="S377" s="54">
        <v>2.8932521469246044</v>
      </c>
      <c r="T377" s="54">
        <v>1.8411604571338394</v>
      </c>
      <c r="U377" s="54">
        <v>12.888123199936873</v>
      </c>
      <c r="X377" s="42" t="s">
        <v>469</v>
      </c>
    </row>
    <row r="378" spans="1:24">
      <c r="A378" s="49" t="s">
        <v>964</v>
      </c>
      <c r="B378" s="46" t="s">
        <v>549</v>
      </c>
      <c r="C378" s="46" t="s">
        <v>256</v>
      </c>
      <c r="D378" s="49" t="s">
        <v>95</v>
      </c>
      <c r="E378" s="46">
        <v>10</v>
      </c>
      <c r="F378" s="46">
        <v>21</v>
      </c>
      <c r="G378" s="46">
        <v>47</v>
      </c>
      <c r="H378" s="46">
        <v>55</v>
      </c>
      <c r="I378" s="46">
        <v>25</v>
      </c>
      <c r="J378" s="46">
        <v>14</v>
      </c>
      <c r="K378" s="46">
        <v>172</v>
      </c>
      <c r="L378" s="42">
        <v>380195</v>
      </c>
      <c r="M378" s="42">
        <v>194003</v>
      </c>
      <c r="N378" s="42">
        <v>186192</v>
      </c>
      <c r="O378" s="54">
        <v>2.6302292244769134</v>
      </c>
      <c r="P378" s="54">
        <v>5.5234813714015178</v>
      </c>
      <c r="Q378" s="54">
        <v>12.362077355041492</v>
      </c>
      <c r="R378" s="54">
        <v>14.46626073462302</v>
      </c>
      <c r="S378" s="54">
        <v>6.5755730611922836</v>
      </c>
      <c r="T378" s="54">
        <v>3.6823209142676787</v>
      </c>
      <c r="U378" s="54">
        <v>45.239942661002907</v>
      </c>
      <c r="X378" s="42" t="s">
        <v>469</v>
      </c>
    </row>
    <row r="379" spans="1:24">
      <c r="A379" s="49" t="s">
        <v>965</v>
      </c>
      <c r="B379" s="46" t="s">
        <v>549</v>
      </c>
      <c r="C379" s="46" t="s">
        <v>256</v>
      </c>
      <c r="D379" s="49" t="s">
        <v>154</v>
      </c>
      <c r="E379" s="46">
        <v>10</v>
      </c>
      <c r="F379" s="46">
        <v>6</v>
      </c>
      <c r="G379" s="46">
        <v>8</v>
      </c>
      <c r="H379" s="46">
        <v>2</v>
      </c>
      <c r="I379" s="46">
        <v>4</v>
      </c>
      <c r="J379" s="46">
        <v>1</v>
      </c>
      <c r="K379" s="46">
        <v>31</v>
      </c>
      <c r="L379" s="42">
        <v>380195</v>
      </c>
      <c r="M379" s="42">
        <v>194003</v>
      </c>
      <c r="N379" s="42">
        <v>186192</v>
      </c>
      <c r="O379" s="54">
        <v>2.6302292244769134</v>
      </c>
      <c r="P379" s="54">
        <v>1.5781375346861479</v>
      </c>
      <c r="Q379" s="54">
        <v>2.1041833795815306</v>
      </c>
      <c r="R379" s="54">
        <v>0.52604584489538264</v>
      </c>
      <c r="S379" s="54">
        <v>1.0520916897907653</v>
      </c>
      <c r="T379" s="54">
        <v>0.26302292244769132</v>
      </c>
      <c r="U379" s="54">
        <v>8.1537105958784313</v>
      </c>
      <c r="X379" s="42" t="s">
        <v>469</v>
      </c>
    </row>
    <row r="380" spans="1:24">
      <c r="A380" s="49" t="s">
        <v>966</v>
      </c>
      <c r="B380" s="46" t="s">
        <v>549</v>
      </c>
      <c r="C380" s="46" t="s">
        <v>256</v>
      </c>
      <c r="D380" s="49" t="s">
        <v>155</v>
      </c>
      <c r="E380" s="46">
        <v>138</v>
      </c>
      <c r="F380" s="46">
        <v>39</v>
      </c>
      <c r="G380" s="46">
        <v>71</v>
      </c>
      <c r="H380" s="46">
        <v>40</v>
      </c>
      <c r="I380" s="46">
        <v>25</v>
      </c>
      <c r="J380" s="46">
        <v>12</v>
      </c>
      <c r="K380" s="46">
        <v>325</v>
      </c>
      <c r="L380" s="42">
        <v>380195</v>
      </c>
      <c r="M380" s="42">
        <v>194003</v>
      </c>
      <c r="N380" s="42">
        <v>186192</v>
      </c>
      <c r="O380" s="54">
        <v>36.297163297781402</v>
      </c>
      <c r="P380" s="54">
        <v>10.257893975459961</v>
      </c>
      <c r="Q380" s="54">
        <v>18.674627493786083</v>
      </c>
      <c r="R380" s="54">
        <v>10.520916897907654</v>
      </c>
      <c r="S380" s="54">
        <v>6.5755730611922836</v>
      </c>
      <c r="T380" s="54">
        <v>3.1562750693722958</v>
      </c>
      <c r="U380" s="54">
        <v>85.482449795499676</v>
      </c>
      <c r="X380" s="42" t="s">
        <v>469</v>
      </c>
    </row>
    <row r="381" spans="1:24">
      <c r="A381" s="49" t="s">
        <v>967</v>
      </c>
      <c r="B381" s="46" t="s">
        <v>549</v>
      </c>
      <c r="C381" s="46" t="s">
        <v>256</v>
      </c>
      <c r="D381" s="49" t="s">
        <v>99</v>
      </c>
      <c r="E381" s="46">
        <v>83</v>
      </c>
      <c r="F381" s="46">
        <v>72</v>
      </c>
      <c r="G381" s="46">
        <v>193</v>
      </c>
      <c r="H381" s="46">
        <v>206</v>
      </c>
      <c r="I381" s="46">
        <v>103</v>
      </c>
      <c r="J381" s="46">
        <v>67</v>
      </c>
      <c r="K381" s="46">
        <v>724</v>
      </c>
      <c r="L381" s="42">
        <v>380195</v>
      </c>
      <c r="M381" s="42">
        <v>194003</v>
      </c>
      <c r="N381" s="42">
        <v>186192</v>
      </c>
      <c r="O381" s="54">
        <v>21.830902563158379</v>
      </c>
      <c r="P381" s="54">
        <v>18.937650416233776</v>
      </c>
      <c r="Q381" s="54">
        <v>50.76342403240443</v>
      </c>
      <c r="R381" s="54">
        <v>54.182722024224411</v>
      </c>
      <c r="S381" s="54">
        <v>27.091361012112205</v>
      </c>
      <c r="T381" s="54">
        <v>17.622535803995316</v>
      </c>
      <c r="U381" s="54">
        <v>190.4285958521285</v>
      </c>
      <c r="X381" s="42" t="s">
        <v>469</v>
      </c>
    </row>
    <row r="382" spans="1:24">
      <c r="A382" s="49" t="s">
        <v>968</v>
      </c>
      <c r="B382" s="46" t="s">
        <v>549</v>
      </c>
      <c r="C382" s="46" t="s">
        <v>256</v>
      </c>
      <c r="D382" s="49" t="s">
        <v>481</v>
      </c>
      <c r="E382" s="46">
        <v>20</v>
      </c>
      <c r="F382" s="46">
        <v>20</v>
      </c>
      <c r="G382" s="46">
        <v>33</v>
      </c>
      <c r="H382" s="46">
        <v>17</v>
      </c>
      <c r="I382" s="46">
        <v>12</v>
      </c>
      <c r="J382" s="46">
        <v>1</v>
      </c>
      <c r="K382" s="46">
        <v>103</v>
      </c>
      <c r="L382" s="42">
        <v>380195</v>
      </c>
      <c r="M382" s="42">
        <v>194003</v>
      </c>
      <c r="N382" s="42">
        <v>186192</v>
      </c>
      <c r="O382" s="54">
        <v>5.2604584489538269</v>
      </c>
      <c r="P382" s="54">
        <v>5.2604584489538269</v>
      </c>
      <c r="Q382" s="54">
        <v>8.6797564407738133</v>
      </c>
      <c r="R382" s="54">
        <v>4.4713896816107521</v>
      </c>
      <c r="S382" s="54">
        <v>3.1562750693722958</v>
      </c>
      <c r="T382" s="54">
        <v>0.26302292244769132</v>
      </c>
      <c r="U382" s="54">
        <v>27.091361012112205</v>
      </c>
      <c r="X382" s="42" t="s">
        <v>469</v>
      </c>
    </row>
    <row r="383" spans="1:24">
      <c r="A383" s="49" t="s">
        <v>969</v>
      </c>
      <c r="B383" s="49" t="s">
        <v>549</v>
      </c>
      <c r="C383" s="49" t="s">
        <v>256</v>
      </c>
      <c r="D383" s="49" t="s">
        <v>483</v>
      </c>
      <c r="E383" s="50">
        <v>56</v>
      </c>
      <c r="F383" s="50">
        <v>50</v>
      </c>
      <c r="G383" s="50">
        <v>169</v>
      </c>
      <c r="H383" s="50">
        <v>143</v>
      </c>
      <c r="I383" s="50">
        <v>76</v>
      </c>
      <c r="J383" s="50">
        <v>39</v>
      </c>
      <c r="K383" s="50">
        <v>533</v>
      </c>
      <c r="L383" s="42">
        <v>380195</v>
      </c>
      <c r="M383" s="42">
        <v>194003</v>
      </c>
      <c r="N383" s="42">
        <v>186192</v>
      </c>
      <c r="O383" s="54">
        <v>14.729283657070715</v>
      </c>
      <c r="P383" s="54">
        <v>13.151146122384567</v>
      </c>
      <c r="Q383" s="54">
        <v>44.450873893659832</v>
      </c>
      <c r="R383" s="54">
        <v>37.612277910019856</v>
      </c>
      <c r="S383" s="54">
        <v>19.98974210602454</v>
      </c>
      <c r="T383" s="54">
        <v>10.257893975459961</v>
      </c>
      <c r="U383" s="54">
        <v>140.19121766461947</v>
      </c>
      <c r="X383" s="42" t="s">
        <v>469</v>
      </c>
    </row>
    <row r="384" spans="1:24">
      <c r="A384" s="49" t="s">
        <v>970</v>
      </c>
      <c r="B384" s="49" t="s">
        <v>549</v>
      </c>
      <c r="C384" s="49" t="s">
        <v>256</v>
      </c>
      <c r="D384" s="49" t="s">
        <v>128</v>
      </c>
      <c r="E384" s="50">
        <v>26</v>
      </c>
      <c r="F384" s="50">
        <v>12</v>
      </c>
      <c r="G384" s="50">
        <v>17</v>
      </c>
      <c r="H384" s="50">
        <v>15</v>
      </c>
      <c r="I384" s="50">
        <v>11</v>
      </c>
      <c r="J384" s="50">
        <v>4</v>
      </c>
      <c r="K384" s="50">
        <v>85</v>
      </c>
      <c r="L384" s="42">
        <v>380195</v>
      </c>
      <c r="M384" s="42">
        <v>194003</v>
      </c>
      <c r="N384" s="42">
        <v>186192</v>
      </c>
      <c r="O384" s="54">
        <v>6.8385959836399737</v>
      </c>
      <c r="P384" s="54">
        <v>3.1562750693722958</v>
      </c>
      <c r="Q384" s="54">
        <v>4.4713896816107521</v>
      </c>
      <c r="R384" s="54">
        <v>3.9453438367153697</v>
      </c>
      <c r="S384" s="54">
        <v>2.8932521469246044</v>
      </c>
      <c r="T384" s="54">
        <v>1.0520916897907653</v>
      </c>
      <c r="U384" s="54">
        <v>22.356948408053764</v>
      </c>
      <c r="X384" s="42" t="s">
        <v>469</v>
      </c>
    </row>
    <row r="385" spans="1:24">
      <c r="A385" s="49" t="s">
        <v>971</v>
      </c>
      <c r="B385" s="49" t="s">
        <v>549</v>
      </c>
      <c r="C385" s="49" t="s">
        <v>256</v>
      </c>
      <c r="D385" s="49" t="s">
        <v>132</v>
      </c>
      <c r="E385" s="50">
        <v>40</v>
      </c>
      <c r="F385" s="50">
        <v>31</v>
      </c>
      <c r="G385" s="50">
        <v>59</v>
      </c>
      <c r="H385" s="50">
        <v>68</v>
      </c>
      <c r="I385" s="50">
        <v>57</v>
      </c>
      <c r="J385" s="50">
        <v>41</v>
      </c>
      <c r="K385" s="50">
        <v>296</v>
      </c>
      <c r="L385" s="42">
        <v>380195</v>
      </c>
      <c r="M385" s="42">
        <v>194003</v>
      </c>
      <c r="N385" s="42">
        <v>186192</v>
      </c>
      <c r="O385" s="54">
        <v>20.6182378623011</v>
      </c>
      <c r="P385" s="54">
        <v>15.979134343283352</v>
      </c>
      <c r="Q385" s="54">
        <v>30.41190084689412</v>
      </c>
      <c r="R385" s="54">
        <v>35.051004365911872</v>
      </c>
      <c r="S385" s="54">
        <v>29.380988953779067</v>
      </c>
      <c r="T385" s="54">
        <v>21.133693808858627</v>
      </c>
      <c r="U385" s="54">
        <v>152.57496018102813</v>
      </c>
      <c r="X385" s="42" t="s">
        <v>469</v>
      </c>
    </row>
    <row r="386" spans="1:24">
      <c r="A386" s="49" t="s">
        <v>972</v>
      </c>
      <c r="B386" s="49" t="s">
        <v>549</v>
      </c>
      <c r="C386" s="49" t="s">
        <v>256</v>
      </c>
      <c r="D386" s="49" t="s">
        <v>161</v>
      </c>
      <c r="E386" s="50">
        <v>14</v>
      </c>
      <c r="F386" s="50">
        <v>1</v>
      </c>
      <c r="G386" s="50">
        <v>2</v>
      </c>
      <c r="H386" s="50">
        <v>5</v>
      </c>
      <c r="I386" s="50">
        <v>6</v>
      </c>
      <c r="J386" s="50">
        <v>0</v>
      </c>
      <c r="K386" s="50">
        <v>28</v>
      </c>
      <c r="L386" s="42">
        <v>380195</v>
      </c>
      <c r="M386" s="42">
        <v>194003</v>
      </c>
      <c r="N386" s="42">
        <v>186192</v>
      </c>
      <c r="O386" s="54">
        <v>3.6823209142676787</v>
      </c>
      <c r="P386" s="54">
        <v>0.26302292244769132</v>
      </c>
      <c r="Q386" s="54">
        <v>0.52604584489538264</v>
      </c>
      <c r="R386" s="54">
        <v>1.3151146122384567</v>
      </c>
      <c r="S386" s="54">
        <v>1.5781375346861479</v>
      </c>
      <c r="T386" s="54" t="s">
        <v>499</v>
      </c>
      <c r="U386" s="54">
        <v>7.3646418285353574</v>
      </c>
      <c r="X386" s="42" t="s">
        <v>469</v>
      </c>
    </row>
    <row r="387" spans="1:24">
      <c r="A387" s="49" t="s">
        <v>973</v>
      </c>
      <c r="B387" s="49" t="s">
        <v>549</v>
      </c>
      <c r="C387" s="49" t="s">
        <v>256</v>
      </c>
      <c r="D387" s="49" t="s">
        <v>164</v>
      </c>
      <c r="E387" s="50">
        <v>330</v>
      </c>
      <c r="F387" s="50">
        <v>275</v>
      </c>
      <c r="G387" s="50">
        <v>706</v>
      </c>
      <c r="H387" s="50">
        <v>579</v>
      </c>
      <c r="I387" s="50">
        <v>196</v>
      </c>
      <c r="J387" s="50">
        <v>37</v>
      </c>
      <c r="K387" s="50">
        <v>2123</v>
      </c>
      <c r="L387" s="42">
        <v>380195</v>
      </c>
      <c r="M387" s="42">
        <v>194003</v>
      </c>
      <c r="N387" s="42">
        <v>186192</v>
      </c>
      <c r="O387" s="54">
        <v>177.23640113431296</v>
      </c>
      <c r="P387" s="54">
        <v>147.69700094526081</v>
      </c>
      <c r="Q387" s="54">
        <v>379.17848242674228</v>
      </c>
      <c r="R387" s="54">
        <v>310.96932199020364</v>
      </c>
      <c r="S387" s="54">
        <v>105.26768067371316</v>
      </c>
      <c r="T387" s="54">
        <v>19.871960127180543</v>
      </c>
      <c r="U387" s="54">
        <v>1140.2208472974135</v>
      </c>
      <c r="X387" s="42" t="s">
        <v>469</v>
      </c>
    </row>
    <row r="388" spans="1:24">
      <c r="A388" s="49" t="s">
        <v>974</v>
      </c>
      <c r="B388" s="49" t="s">
        <v>549</v>
      </c>
      <c r="C388" s="49" t="s">
        <v>256</v>
      </c>
      <c r="D388" s="49" t="s">
        <v>142</v>
      </c>
      <c r="E388" s="50">
        <v>22</v>
      </c>
      <c r="F388" s="50">
        <v>19</v>
      </c>
      <c r="G388" s="50">
        <v>24</v>
      </c>
      <c r="H388" s="50">
        <v>37</v>
      </c>
      <c r="I388" s="50">
        <v>18</v>
      </c>
      <c r="J388" s="50">
        <v>9</v>
      </c>
      <c r="K388" s="50">
        <v>129</v>
      </c>
      <c r="L388" s="42">
        <v>380195</v>
      </c>
      <c r="M388" s="42">
        <v>194003</v>
      </c>
      <c r="N388" s="42">
        <v>186192</v>
      </c>
      <c r="O388" s="54">
        <v>5.7865042938492088</v>
      </c>
      <c r="P388" s="54">
        <v>4.997435526506135</v>
      </c>
      <c r="Q388" s="54">
        <v>6.3125501387445917</v>
      </c>
      <c r="R388" s="54">
        <v>9.731848130564579</v>
      </c>
      <c r="S388" s="54">
        <v>4.734412604058444</v>
      </c>
      <c r="T388" s="54">
        <v>2.367206302029222</v>
      </c>
      <c r="U388" s="54">
        <v>33.929956995752178</v>
      </c>
      <c r="X388" s="42" t="s">
        <v>469</v>
      </c>
    </row>
    <row r="389" spans="1:24">
      <c r="A389" s="49" t="s">
        <v>975</v>
      </c>
      <c r="B389" s="49" t="s">
        <v>549</v>
      </c>
      <c r="C389" s="49" t="s">
        <v>256</v>
      </c>
      <c r="D389" s="49" t="s">
        <v>146</v>
      </c>
      <c r="E389" s="46">
        <v>67</v>
      </c>
      <c r="F389" s="46">
        <v>40</v>
      </c>
      <c r="G389" s="46">
        <v>141</v>
      </c>
      <c r="H389" s="46">
        <v>145</v>
      </c>
      <c r="I389" s="46">
        <v>102</v>
      </c>
      <c r="J389" s="46">
        <v>70</v>
      </c>
      <c r="K389" s="46">
        <v>565</v>
      </c>
      <c r="L389" s="42">
        <v>380195</v>
      </c>
      <c r="M389" s="42">
        <v>194003</v>
      </c>
      <c r="N389" s="42">
        <v>186192</v>
      </c>
      <c r="O389" s="54">
        <v>34.535548419354335</v>
      </c>
      <c r="P389" s="54">
        <v>20.6182378623011</v>
      </c>
      <c r="Q389" s="54">
        <v>72.679288464611375</v>
      </c>
      <c r="R389" s="54">
        <v>74.741112250841482</v>
      </c>
      <c r="S389" s="54">
        <v>52.576506548867805</v>
      </c>
      <c r="T389" s="54">
        <v>36.081916259026926</v>
      </c>
      <c r="U389" s="54">
        <v>291.23260980500299</v>
      </c>
      <c r="X389" s="42" t="s">
        <v>469</v>
      </c>
    </row>
    <row r="390" spans="1:24">
      <c r="A390" s="49" t="s">
        <v>976</v>
      </c>
      <c r="B390" s="49" t="s">
        <v>549</v>
      </c>
      <c r="C390" s="49" t="s">
        <v>261</v>
      </c>
      <c r="D390" s="49" t="s">
        <v>200</v>
      </c>
      <c r="E390" s="46">
        <v>16</v>
      </c>
      <c r="F390" s="46">
        <v>11</v>
      </c>
      <c r="G390" s="46">
        <v>57</v>
      </c>
      <c r="H390" s="46">
        <v>65</v>
      </c>
      <c r="I390" s="46">
        <v>66</v>
      </c>
      <c r="J390" s="46">
        <v>38</v>
      </c>
      <c r="K390" s="46">
        <v>253</v>
      </c>
      <c r="L390" s="42">
        <v>132878</v>
      </c>
      <c r="M390" s="42">
        <v>67266</v>
      </c>
      <c r="N390" s="42">
        <v>65612</v>
      </c>
      <c r="O390" s="54">
        <v>12.041120426255663</v>
      </c>
      <c r="P390" s="54">
        <v>8.2782702930507686</v>
      </c>
      <c r="Q390" s="54">
        <v>42.896491518535797</v>
      </c>
      <c r="R390" s="54">
        <v>48.917051731663626</v>
      </c>
      <c r="S390" s="54">
        <v>49.669621758304615</v>
      </c>
      <c r="T390" s="54">
        <v>28.5976610123572</v>
      </c>
      <c r="U390" s="54">
        <v>190.40021674016765</v>
      </c>
      <c r="X390" s="42" t="s">
        <v>469</v>
      </c>
    </row>
    <row r="391" spans="1:24">
      <c r="A391" s="49" t="s">
        <v>977</v>
      </c>
      <c r="B391" s="49" t="s">
        <v>549</v>
      </c>
      <c r="C391" s="49" t="s">
        <v>261</v>
      </c>
      <c r="D391" s="49" t="s">
        <v>54</v>
      </c>
      <c r="E391" s="46">
        <v>106</v>
      </c>
      <c r="F391" s="46">
        <v>150</v>
      </c>
      <c r="G391" s="46">
        <v>272</v>
      </c>
      <c r="H391" s="46">
        <v>343</v>
      </c>
      <c r="I391" s="46">
        <v>255</v>
      </c>
      <c r="J391" s="46">
        <v>164</v>
      </c>
      <c r="K391" s="46">
        <v>1290</v>
      </c>
      <c r="L391" s="42">
        <v>132878</v>
      </c>
      <c r="M391" s="42">
        <v>67266</v>
      </c>
      <c r="N391" s="42">
        <v>65612</v>
      </c>
      <c r="O391" s="54">
        <v>157.58332590015758</v>
      </c>
      <c r="P391" s="54">
        <v>222.995272500223</v>
      </c>
      <c r="Q391" s="54">
        <v>404.36476080040438</v>
      </c>
      <c r="R391" s="54">
        <v>509.91585645050992</v>
      </c>
      <c r="S391" s="54">
        <v>379.09196325037908</v>
      </c>
      <c r="T391" s="54">
        <v>243.8081646002438</v>
      </c>
      <c r="U391" s="54">
        <v>1917.7593435019176</v>
      </c>
      <c r="X391" s="42" t="s">
        <v>469</v>
      </c>
    </row>
    <row r="392" spans="1:24">
      <c r="A392" s="49" t="s">
        <v>978</v>
      </c>
      <c r="B392" s="46" t="s">
        <v>549</v>
      </c>
      <c r="C392" s="46" t="s">
        <v>261</v>
      </c>
      <c r="D392" s="49" t="s">
        <v>60</v>
      </c>
      <c r="E392" s="46">
        <v>29</v>
      </c>
      <c r="F392" s="46">
        <v>11</v>
      </c>
      <c r="G392" s="46">
        <v>26</v>
      </c>
      <c r="H392" s="46">
        <v>37</v>
      </c>
      <c r="I392" s="46">
        <v>25</v>
      </c>
      <c r="J392" s="46">
        <v>26</v>
      </c>
      <c r="K392" s="46">
        <v>154</v>
      </c>
      <c r="L392" s="42">
        <v>132878</v>
      </c>
      <c r="M392" s="42">
        <v>67266</v>
      </c>
      <c r="N392" s="42">
        <v>65612</v>
      </c>
      <c r="O392" s="54">
        <v>21.824530772588389</v>
      </c>
      <c r="P392" s="54">
        <v>8.2782702930507686</v>
      </c>
      <c r="Q392" s="54">
        <v>19.566820692665452</v>
      </c>
      <c r="R392" s="54">
        <v>27.845090985716222</v>
      </c>
      <c r="S392" s="54">
        <v>18.814250666024474</v>
      </c>
      <c r="T392" s="54">
        <v>19.566820692665452</v>
      </c>
      <c r="U392" s="54">
        <v>115.89578410271075</v>
      </c>
      <c r="X392" s="42" t="s">
        <v>469</v>
      </c>
    </row>
    <row r="393" spans="1:24">
      <c r="A393" s="49" t="s">
        <v>979</v>
      </c>
      <c r="B393" s="46" t="s">
        <v>549</v>
      </c>
      <c r="C393" s="46" t="s">
        <v>261</v>
      </c>
      <c r="D393" s="49" t="s">
        <v>69</v>
      </c>
      <c r="E393" s="46">
        <v>4</v>
      </c>
      <c r="F393" s="46">
        <v>4</v>
      </c>
      <c r="G393" s="46">
        <v>10</v>
      </c>
      <c r="H393" s="46">
        <v>18</v>
      </c>
      <c r="I393" s="46">
        <v>14</v>
      </c>
      <c r="J393" s="46">
        <v>19</v>
      </c>
      <c r="K393" s="46">
        <v>69</v>
      </c>
      <c r="L393" s="42">
        <v>132878</v>
      </c>
      <c r="M393" s="42">
        <v>67266</v>
      </c>
      <c r="N393" s="42">
        <v>65612</v>
      </c>
      <c r="O393" s="54">
        <v>5.9465406000059469</v>
      </c>
      <c r="P393" s="54">
        <v>5.9465406000059469</v>
      </c>
      <c r="Q393" s="54">
        <v>14.866351500014867</v>
      </c>
      <c r="R393" s="54">
        <v>26.75943270002676</v>
      </c>
      <c r="S393" s="54">
        <v>20.812892100020811</v>
      </c>
      <c r="T393" s="54">
        <v>28.246067850028243</v>
      </c>
      <c r="U393" s="54">
        <v>102.57782535010257</v>
      </c>
      <c r="X393" s="42" t="s">
        <v>469</v>
      </c>
    </row>
    <row r="394" spans="1:24">
      <c r="A394" s="49" t="s">
        <v>980</v>
      </c>
      <c r="B394" s="46" t="s">
        <v>549</v>
      </c>
      <c r="C394" s="46" t="s">
        <v>261</v>
      </c>
      <c r="D394" s="49" t="s">
        <v>64</v>
      </c>
      <c r="E394" s="46">
        <v>93</v>
      </c>
      <c r="F394" s="46">
        <v>81</v>
      </c>
      <c r="G394" s="46">
        <v>175</v>
      </c>
      <c r="H394" s="46">
        <v>170</v>
      </c>
      <c r="I394" s="46">
        <v>103</v>
      </c>
      <c r="J394" s="46">
        <v>63</v>
      </c>
      <c r="K394" s="46">
        <v>685</v>
      </c>
      <c r="L394" s="42">
        <v>132878</v>
      </c>
      <c r="M394" s="42">
        <v>67266</v>
      </c>
      <c r="N394" s="42">
        <v>65612</v>
      </c>
      <c r="O394" s="54">
        <v>69.989012477611041</v>
      </c>
      <c r="P394" s="54">
        <v>60.9581721579193</v>
      </c>
      <c r="Q394" s="54">
        <v>131.6997546621713</v>
      </c>
      <c r="R394" s="54">
        <v>127.93690452896642</v>
      </c>
      <c r="S394" s="54">
        <v>77.514712744020841</v>
      </c>
      <c r="T394" s="54">
        <v>47.411911678381671</v>
      </c>
      <c r="U394" s="54">
        <v>515.51046824907064</v>
      </c>
      <c r="X394" s="42" t="s">
        <v>469</v>
      </c>
    </row>
    <row r="395" spans="1:24">
      <c r="A395" s="49" t="s">
        <v>981</v>
      </c>
      <c r="B395" s="46" t="s">
        <v>549</v>
      </c>
      <c r="C395" s="46" t="s">
        <v>261</v>
      </c>
      <c r="D395" s="49" t="s">
        <v>492</v>
      </c>
      <c r="E395" s="46">
        <v>15</v>
      </c>
      <c r="F395" s="46">
        <v>11</v>
      </c>
      <c r="G395" s="46">
        <v>32</v>
      </c>
      <c r="H395" s="46">
        <v>34</v>
      </c>
      <c r="I395" s="46">
        <v>19</v>
      </c>
      <c r="J395" s="46">
        <v>11</v>
      </c>
      <c r="K395" s="46">
        <v>122</v>
      </c>
      <c r="L395" s="42">
        <v>132878</v>
      </c>
      <c r="M395" s="42">
        <v>67266</v>
      </c>
      <c r="N395" s="42">
        <v>65612</v>
      </c>
      <c r="O395" s="54">
        <v>11.288550399614685</v>
      </c>
      <c r="P395" s="54">
        <v>8.2782702930507686</v>
      </c>
      <c r="Q395" s="54">
        <v>24.082240852511326</v>
      </c>
      <c r="R395" s="54">
        <v>25.587380905793285</v>
      </c>
      <c r="S395" s="54">
        <v>14.2988305061786</v>
      </c>
      <c r="T395" s="54">
        <v>8.2782702930507686</v>
      </c>
      <c r="U395" s="54">
        <v>91.81354325019943</v>
      </c>
      <c r="X395" s="42" t="s">
        <v>469</v>
      </c>
    </row>
    <row r="396" spans="1:24">
      <c r="A396" s="49" t="s">
        <v>982</v>
      </c>
      <c r="B396" s="46" t="s">
        <v>549</v>
      </c>
      <c r="C396" s="46" t="s">
        <v>261</v>
      </c>
      <c r="D396" s="49" t="s">
        <v>473</v>
      </c>
      <c r="E396" s="46">
        <v>2</v>
      </c>
      <c r="F396" s="46">
        <v>4</v>
      </c>
      <c r="G396" s="46">
        <v>7</v>
      </c>
      <c r="H396" s="46">
        <v>21</v>
      </c>
      <c r="I396" s="46">
        <v>2</v>
      </c>
      <c r="J396" s="46">
        <v>10</v>
      </c>
      <c r="K396" s="46">
        <v>46</v>
      </c>
      <c r="L396" s="42">
        <v>132878</v>
      </c>
      <c r="M396" s="42">
        <v>67266</v>
      </c>
      <c r="N396" s="42">
        <v>65612</v>
      </c>
      <c r="O396" s="54">
        <v>1.5051400532819579</v>
      </c>
      <c r="P396" s="54">
        <v>3.0102801065639158</v>
      </c>
      <c r="Q396" s="54">
        <v>5.2679901864868528</v>
      </c>
      <c r="R396" s="54">
        <v>15.803970559460558</v>
      </c>
      <c r="S396" s="54">
        <v>1.5051400532819579</v>
      </c>
      <c r="T396" s="54">
        <v>7.525700266409789</v>
      </c>
      <c r="U396" s="54">
        <v>34.61822122548503</v>
      </c>
      <c r="X396" s="42" t="s">
        <v>469</v>
      </c>
    </row>
    <row r="397" spans="1:24">
      <c r="A397" s="49" t="s">
        <v>983</v>
      </c>
      <c r="B397" s="46" t="s">
        <v>549</v>
      </c>
      <c r="C397" s="46" t="s">
        <v>261</v>
      </c>
      <c r="D397" s="49" t="s">
        <v>201</v>
      </c>
      <c r="E397" s="46">
        <v>18</v>
      </c>
      <c r="F397" s="46">
        <v>18</v>
      </c>
      <c r="G397" s="46">
        <v>34</v>
      </c>
      <c r="H397" s="46">
        <v>37</v>
      </c>
      <c r="I397" s="46">
        <v>22</v>
      </c>
      <c r="J397" s="46">
        <v>9</v>
      </c>
      <c r="K397" s="46">
        <v>138</v>
      </c>
      <c r="L397" s="42">
        <v>132878</v>
      </c>
      <c r="M397" s="42">
        <v>67266</v>
      </c>
      <c r="N397" s="42">
        <v>65612</v>
      </c>
      <c r="O397" s="54">
        <v>13.54626047953762</v>
      </c>
      <c r="P397" s="54">
        <v>13.54626047953762</v>
      </c>
      <c r="Q397" s="54">
        <v>25.587380905793285</v>
      </c>
      <c r="R397" s="54">
        <v>27.845090985716222</v>
      </c>
      <c r="S397" s="54">
        <v>16.556540586101537</v>
      </c>
      <c r="T397" s="54">
        <v>6.7731302397688102</v>
      </c>
      <c r="U397" s="54">
        <v>103.8546636764551</v>
      </c>
      <c r="X397" s="42" t="s">
        <v>469</v>
      </c>
    </row>
    <row r="398" spans="1:24">
      <c r="A398" s="49" t="s">
        <v>984</v>
      </c>
      <c r="B398" s="46" t="s">
        <v>549</v>
      </c>
      <c r="C398" s="46" t="s">
        <v>261</v>
      </c>
      <c r="D398" s="49" t="s">
        <v>151</v>
      </c>
      <c r="E398" s="46">
        <v>3</v>
      </c>
      <c r="F398" s="46">
        <v>1</v>
      </c>
      <c r="G398" s="46">
        <v>2</v>
      </c>
      <c r="H398" s="46">
        <v>1</v>
      </c>
      <c r="I398" s="46">
        <v>3</v>
      </c>
      <c r="J398" s="46">
        <v>4</v>
      </c>
      <c r="K398" s="46">
        <v>14</v>
      </c>
      <c r="L398" s="42">
        <v>132878</v>
      </c>
      <c r="M398" s="42">
        <v>67266</v>
      </c>
      <c r="N398" s="42">
        <v>65612</v>
      </c>
      <c r="O398" s="54">
        <v>2.2577100799229366</v>
      </c>
      <c r="P398" s="54">
        <v>0.75257002664097894</v>
      </c>
      <c r="Q398" s="54">
        <v>1.5051400532819579</v>
      </c>
      <c r="R398" s="54">
        <v>0.75257002664097894</v>
      </c>
      <c r="S398" s="54">
        <v>2.2577100799229366</v>
      </c>
      <c r="T398" s="54">
        <v>3.0102801065639158</v>
      </c>
      <c r="U398" s="54">
        <v>10.535980372973706</v>
      </c>
      <c r="X398" s="42" t="s">
        <v>469</v>
      </c>
    </row>
    <row r="399" spans="1:24">
      <c r="A399" s="49" t="s">
        <v>985</v>
      </c>
      <c r="B399" s="46" t="s">
        <v>549</v>
      </c>
      <c r="C399" s="46" t="s">
        <v>261</v>
      </c>
      <c r="D399" s="49" t="s">
        <v>95</v>
      </c>
      <c r="E399" s="46">
        <v>14</v>
      </c>
      <c r="F399" s="46">
        <v>12</v>
      </c>
      <c r="G399" s="46">
        <v>25</v>
      </c>
      <c r="H399" s="46">
        <v>19</v>
      </c>
      <c r="I399" s="46">
        <v>6</v>
      </c>
      <c r="J399" s="46">
        <v>4</v>
      </c>
      <c r="K399" s="46">
        <v>80</v>
      </c>
      <c r="L399" s="42">
        <v>132878</v>
      </c>
      <c r="M399" s="42">
        <v>67266</v>
      </c>
      <c r="N399" s="42">
        <v>65612</v>
      </c>
      <c r="O399" s="54">
        <v>10.535980372973706</v>
      </c>
      <c r="P399" s="54">
        <v>9.0308403196917464</v>
      </c>
      <c r="Q399" s="54">
        <v>18.814250666024474</v>
      </c>
      <c r="R399" s="54">
        <v>14.2988305061786</v>
      </c>
      <c r="S399" s="54">
        <v>4.5154201598458732</v>
      </c>
      <c r="T399" s="54">
        <v>3.0102801065639158</v>
      </c>
      <c r="U399" s="54">
        <v>60.205602131278312</v>
      </c>
      <c r="X399" s="42" t="s">
        <v>469</v>
      </c>
    </row>
    <row r="400" spans="1:24">
      <c r="A400" s="49" t="s">
        <v>986</v>
      </c>
      <c r="B400" s="46" t="s">
        <v>549</v>
      </c>
      <c r="C400" s="46" t="s">
        <v>261</v>
      </c>
      <c r="D400" s="49" t="s">
        <v>154</v>
      </c>
      <c r="E400" s="46">
        <v>3</v>
      </c>
      <c r="F400" s="46">
        <v>2</v>
      </c>
      <c r="G400" s="46">
        <v>2</v>
      </c>
      <c r="H400" s="46">
        <v>1</v>
      </c>
      <c r="I400" s="46">
        <v>1</v>
      </c>
      <c r="J400" s="46">
        <v>0</v>
      </c>
      <c r="K400" s="46">
        <v>9</v>
      </c>
      <c r="L400" s="42">
        <v>132878</v>
      </c>
      <c r="M400" s="42">
        <v>67266</v>
      </c>
      <c r="N400" s="42">
        <v>65612</v>
      </c>
      <c r="O400" s="54">
        <v>2.2577100799229366</v>
      </c>
      <c r="P400" s="54">
        <v>1.5051400532819579</v>
      </c>
      <c r="Q400" s="54">
        <v>1.5051400532819579</v>
      </c>
      <c r="R400" s="54">
        <v>0.75257002664097894</v>
      </c>
      <c r="S400" s="54">
        <v>0.75257002664097894</v>
      </c>
      <c r="T400" s="54" t="s">
        <v>499</v>
      </c>
      <c r="U400" s="54">
        <v>6.7731302397688102</v>
      </c>
      <c r="X400" s="42" t="s">
        <v>469</v>
      </c>
    </row>
    <row r="401" spans="1:24">
      <c r="A401" s="49" t="s">
        <v>987</v>
      </c>
      <c r="B401" s="46" t="s">
        <v>549</v>
      </c>
      <c r="C401" s="46" t="s">
        <v>261</v>
      </c>
      <c r="D401" s="49" t="s">
        <v>155</v>
      </c>
      <c r="E401" s="46">
        <v>48</v>
      </c>
      <c r="F401" s="46">
        <v>17</v>
      </c>
      <c r="G401" s="46">
        <v>21</v>
      </c>
      <c r="H401" s="46">
        <v>22</v>
      </c>
      <c r="I401" s="46">
        <v>9</v>
      </c>
      <c r="J401" s="46">
        <v>3</v>
      </c>
      <c r="K401" s="46">
        <v>120</v>
      </c>
      <c r="L401" s="42">
        <v>132878</v>
      </c>
      <c r="M401" s="42">
        <v>67266</v>
      </c>
      <c r="N401" s="42">
        <v>65612</v>
      </c>
      <c r="O401" s="54">
        <v>36.123361278766986</v>
      </c>
      <c r="P401" s="54">
        <v>12.793690452896643</v>
      </c>
      <c r="Q401" s="54">
        <v>15.803970559460558</v>
      </c>
      <c r="R401" s="54">
        <v>16.556540586101537</v>
      </c>
      <c r="S401" s="54">
        <v>6.7731302397688102</v>
      </c>
      <c r="T401" s="54">
        <v>2.2577100799229366</v>
      </c>
      <c r="U401" s="54">
        <v>90.308403196917482</v>
      </c>
      <c r="X401" s="42" t="s">
        <v>469</v>
      </c>
    </row>
    <row r="402" spans="1:24">
      <c r="A402" s="49" t="s">
        <v>988</v>
      </c>
      <c r="B402" s="46" t="s">
        <v>549</v>
      </c>
      <c r="C402" s="46" t="s">
        <v>261</v>
      </c>
      <c r="D402" s="49" t="s">
        <v>99</v>
      </c>
      <c r="E402" s="46">
        <v>30</v>
      </c>
      <c r="F402" s="46">
        <v>21</v>
      </c>
      <c r="G402" s="46">
        <v>58</v>
      </c>
      <c r="H402" s="46">
        <v>51</v>
      </c>
      <c r="I402" s="46">
        <v>33</v>
      </c>
      <c r="J402" s="46">
        <v>33</v>
      </c>
      <c r="K402" s="46">
        <v>226</v>
      </c>
      <c r="L402" s="42">
        <v>132878</v>
      </c>
      <c r="M402" s="42">
        <v>67266</v>
      </c>
      <c r="N402" s="42">
        <v>65612</v>
      </c>
      <c r="O402" s="54">
        <v>22.57710079922937</v>
      </c>
      <c r="P402" s="54">
        <v>15.803970559460558</v>
      </c>
      <c r="Q402" s="54">
        <v>43.649061545176778</v>
      </c>
      <c r="R402" s="54">
        <v>38.381071358689923</v>
      </c>
      <c r="S402" s="54">
        <v>24.834810879152307</v>
      </c>
      <c r="T402" s="54">
        <v>24.834810879152307</v>
      </c>
      <c r="U402" s="54">
        <v>170.08082602086122</v>
      </c>
      <c r="X402" s="42" t="s">
        <v>469</v>
      </c>
    </row>
    <row r="403" spans="1:24">
      <c r="A403" s="49" t="s">
        <v>989</v>
      </c>
      <c r="B403" s="46" t="s">
        <v>549</v>
      </c>
      <c r="C403" s="46" t="s">
        <v>261</v>
      </c>
      <c r="D403" s="49" t="s">
        <v>481</v>
      </c>
      <c r="E403" s="46">
        <v>7</v>
      </c>
      <c r="F403" s="46">
        <v>8</v>
      </c>
      <c r="G403" s="46">
        <v>16</v>
      </c>
      <c r="H403" s="46">
        <v>25</v>
      </c>
      <c r="I403" s="46">
        <v>8</v>
      </c>
      <c r="J403" s="46">
        <v>2</v>
      </c>
      <c r="K403" s="46">
        <v>66</v>
      </c>
      <c r="L403" s="42">
        <v>132878</v>
      </c>
      <c r="M403" s="42">
        <v>67266</v>
      </c>
      <c r="N403" s="42">
        <v>65612</v>
      </c>
      <c r="O403" s="54">
        <v>5.2679901864868528</v>
      </c>
      <c r="P403" s="54">
        <v>6.0205602131278315</v>
      </c>
      <c r="Q403" s="54">
        <v>12.041120426255663</v>
      </c>
      <c r="R403" s="54">
        <v>18.814250666024474</v>
      </c>
      <c r="S403" s="54">
        <v>6.0205602131278315</v>
      </c>
      <c r="T403" s="54">
        <v>1.5051400532819579</v>
      </c>
      <c r="U403" s="54">
        <v>49.669621758304615</v>
      </c>
      <c r="X403" s="42" t="s">
        <v>469</v>
      </c>
    </row>
    <row r="404" spans="1:24">
      <c r="A404" s="49" t="s">
        <v>990</v>
      </c>
      <c r="B404" s="46" t="s">
        <v>549</v>
      </c>
      <c r="C404" s="46" t="s">
        <v>261</v>
      </c>
      <c r="D404" s="49" t="s">
        <v>483</v>
      </c>
      <c r="E404" s="46">
        <v>18</v>
      </c>
      <c r="F404" s="46">
        <v>14</v>
      </c>
      <c r="G404" s="46">
        <v>47</v>
      </c>
      <c r="H404" s="46">
        <v>56</v>
      </c>
      <c r="I404" s="46">
        <v>21</v>
      </c>
      <c r="J404" s="46">
        <v>11</v>
      </c>
      <c r="K404" s="46">
        <v>167</v>
      </c>
      <c r="L404" s="42">
        <v>132878</v>
      </c>
      <c r="M404" s="42">
        <v>67266</v>
      </c>
      <c r="N404" s="42">
        <v>65612</v>
      </c>
      <c r="O404" s="54">
        <v>13.54626047953762</v>
      </c>
      <c r="P404" s="54">
        <v>10.535980372973706</v>
      </c>
      <c r="Q404" s="54">
        <v>35.370791252126011</v>
      </c>
      <c r="R404" s="54">
        <v>42.143921491894822</v>
      </c>
      <c r="S404" s="54">
        <v>15.803970559460558</v>
      </c>
      <c r="T404" s="54">
        <v>8.2782702930507686</v>
      </c>
      <c r="U404" s="54">
        <v>125.67919444904348</v>
      </c>
      <c r="X404" s="42" t="s">
        <v>469</v>
      </c>
    </row>
    <row r="405" spans="1:24">
      <c r="A405" s="49" t="s">
        <v>991</v>
      </c>
      <c r="B405" s="46" t="s">
        <v>549</v>
      </c>
      <c r="C405" s="46" t="s">
        <v>261</v>
      </c>
      <c r="D405" s="49" t="s">
        <v>128</v>
      </c>
      <c r="E405" s="46">
        <v>13</v>
      </c>
      <c r="F405" s="46">
        <v>10</v>
      </c>
      <c r="G405" s="46">
        <v>3</v>
      </c>
      <c r="H405" s="46">
        <v>7</v>
      </c>
      <c r="I405" s="46">
        <v>4</v>
      </c>
      <c r="J405" s="46">
        <v>0</v>
      </c>
      <c r="K405" s="46">
        <v>37</v>
      </c>
      <c r="L405" s="42">
        <v>132878</v>
      </c>
      <c r="M405" s="42">
        <v>67266</v>
      </c>
      <c r="N405" s="42">
        <v>65612</v>
      </c>
      <c r="O405" s="54">
        <v>9.783410346332726</v>
      </c>
      <c r="P405" s="54">
        <v>7.525700266409789</v>
      </c>
      <c r="Q405" s="54">
        <v>2.2577100799229366</v>
      </c>
      <c r="R405" s="54">
        <v>5.2679901864868528</v>
      </c>
      <c r="S405" s="54">
        <v>3.0102801065639158</v>
      </c>
      <c r="T405" s="54" t="s">
        <v>499</v>
      </c>
      <c r="U405" s="54">
        <v>27.845090985716222</v>
      </c>
      <c r="X405" s="42" t="s">
        <v>469</v>
      </c>
    </row>
    <row r="406" spans="1:24">
      <c r="A406" s="49" t="s">
        <v>992</v>
      </c>
      <c r="B406" s="46" t="s">
        <v>549</v>
      </c>
      <c r="C406" s="46" t="s">
        <v>261</v>
      </c>
      <c r="D406" s="49" t="s">
        <v>132</v>
      </c>
      <c r="E406" s="46">
        <v>5</v>
      </c>
      <c r="F406" s="46">
        <v>17</v>
      </c>
      <c r="G406" s="46">
        <v>21</v>
      </c>
      <c r="H406" s="46">
        <v>27</v>
      </c>
      <c r="I406" s="46">
        <v>23</v>
      </c>
      <c r="J406" s="46">
        <v>7</v>
      </c>
      <c r="K406" s="46">
        <v>100</v>
      </c>
      <c r="L406" s="42">
        <v>132878</v>
      </c>
      <c r="M406" s="42">
        <v>67266</v>
      </c>
      <c r="N406" s="42">
        <v>65612</v>
      </c>
      <c r="O406" s="54">
        <v>7.4331757500074334</v>
      </c>
      <c r="P406" s="54">
        <v>25.272797550025274</v>
      </c>
      <c r="Q406" s="54">
        <v>31.21933815003122</v>
      </c>
      <c r="R406" s="54">
        <v>40.139149050040139</v>
      </c>
      <c r="S406" s="54">
        <v>34.192608450034193</v>
      </c>
      <c r="T406" s="54">
        <v>10.406446050010405</v>
      </c>
      <c r="U406" s="54">
        <v>148.66351500014866</v>
      </c>
      <c r="X406" s="42" t="s">
        <v>469</v>
      </c>
    </row>
    <row r="407" spans="1:24">
      <c r="A407" s="49" t="s">
        <v>993</v>
      </c>
      <c r="B407" s="46" t="s">
        <v>549</v>
      </c>
      <c r="C407" s="46" t="s">
        <v>261</v>
      </c>
      <c r="D407" s="49" t="s">
        <v>161</v>
      </c>
      <c r="E407" s="46">
        <v>14</v>
      </c>
      <c r="F407" s="46">
        <v>5</v>
      </c>
      <c r="G407" s="46">
        <v>4</v>
      </c>
      <c r="H407" s="46">
        <v>5</v>
      </c>
      <c r="I407" s="46">
        <v>2</v>
      </c>
      <c r="J407" s="46">
        <v>1</v>
      </c>
      <c r="K407" s="46">
        <v>31</v>
      </c>
      <c r="L407" s="42">
        <v>132878</v>
      </c>
      <c r="M407" s="42">
        <v>67266</v>
      </c>
      <c r="N407" s="42">
        <v>65612</v>
      </c>
      <c r="O407" s="54">
        <v>10.535980372973706</v>
      </c>
      <c r="P407" s="54">
        <v>3.7628501332048945</v>
      </c>
      <c r="Q407" s="54">
        <v>3.0102801065639158</v>
      </c>
      <c r="R407" s="54">
        <v>3.7628501332048945</v>
      </c>
      <c r="S407" s="54">
        <v>1.5051400532819579</v>
      </c>
      <c r="T407" s="54">
        <v>0.75257002664097894</v>
      </c>
      <c r="U407" s="54">
        <v>23.329670825870348</v>
      </c>
      <c r="X407" s="42" t="s">
        <v>469</v>
      </c>
    </row>
    <row r="408" spans="1:24">
      <c r="A408" s="49" t="s">
        <v>994</v>
      </c>
      <c r="B408" s="46" t="s">
        <v>549</v>
      </c>
      <c r="C408" s="46" t="s">
        <v>261</v>
      </c>
      <c r="D408" s="49" t="s">
        <v>164</v>
      </c>
      <c r="E408" s="46">
        <v>105</v>
      </c>
      <c r="F408" s="46">
        <v>95</v>
      </c>
      <c r="G408" s="46">
        <v>251</v>
      </c>
      <c r="H408" s="46">
        <v>228</v>
      </c>
      <c r="I408" s="46">
        <v>58</v>
      </c>
      <c r="J408" s="46">
        <v>16</v>
      </c>
      <c r="K408" s="46">
        <v>753</v>
      </c>
      <c r="L408" s="42">
        <v>132878</v>
      </c>
      <c r="M408" s="42">
        <v>67266</v>
      </c>
      <c r="N408" s="42">
        <v>65612</v>
      </c>
      <c r="O408" s="54">
        <v>160.03170151801501</v>
      </c>
      <c r="P408" s="54">
        <v>144.79058708772786</v>
      </c>
      <c r="Q408" s="54">
        <v>382.55197220020727</v>
      </c>
      <c r="R408" s="54">
        <v>347.49740901054685</v>
      </c>
      <c r="S408" s="54">
        <v>88.398463695665427</v>
      </c>
      <c r="T408" s="54">
        <v>24.385783088459426</v>
      </c>
      <c r="U408" s="54">
        <v>1147.6559166006218</v>
      </c>
      <c r="X408" s="42" t="s">
        <v>469</v>
      </c>
    </row>
    <row r="409" spans="1:24">
      <c r="A409" s="49" t="s">
        <v>995</v>
      </c>
      <c r="B409" s="46" t="s">
        <v>549</v>
      </c>
      <c r="C409" s="46" t="s">
        <v>261</v>
      </c>
      <c r="D409" s="49" t="s">
        <v>142</v>
      </c>
      <c r="E409" s="46">
        <v>5</v>
      </c>
      <c r="F409" s="46">
        <v>8</v>
      </c>
      <c r="G409" s="46">
        <v>14</v>
      </c>
      <c r="H409" s="46">
        <v>16</v>
      </c>
      <c r="I409" s="46">
        <v>3</v>
      </c>
      <c r="J409" s="46">
        <v>4</v>
      </c>
      <c r="K409" s="46">
        <v>50</v>
      </c>
      <c r="L409" s="42">
        <v>132878</v>
      </c>
      <c r="M409" s="42">
        <v>67266</v>
      </c>
      <c r="N409" s="42">
        <v>65612</v>
      </c>
      <c r="O409" s="54">
        <v>3.7628501332048945</v>
      </c>
      <c r="P409" s="54">
        <v>6.0205602131278315</v>
      </c>
      <c r="Q409" s="54">
        <v>10.535980372973706</v>
      </c>
      <c r="R409" s="54">
        <v>12.041120426255663</v>
      </c>
      <c r="S409" s="54">
        <v>2.2577100799229366</v>
      </c>
      <c r="T409" s="54">
        <v>3.0102801065639158</v>
      </c>
      <c r="U409" s="54">
        <v>37.628501332048948</v>
      </c>
      <c r="X409" s="42" t="s">
        <v>469</v>
      </c>
    </row>
    <row r="410" spans="1:24">
      <c r="A410" s="49" t="s">
        <v>996</v>
      </c>
      <c r="B410" s="49" t="s">
        <v>549</v>
      </c>
      <c r="C410" s="49" t="s">
        <v>261</v>
      </c>
      <c r="D410" s="49" t="s">
        <v>146</v>
      </c>
      <c r="E410" s="50">
        <v>28</v>
      </c>
      <c r="F410" s="50">
        <v>27</v>
      </c>
      <c r="G410" s="50">
        <v>61</v>
      </c>
      <c r="H410" s="50">
        <v>50</v>
      </c>
      <c r="I410" s="50">
        <v>33</v>
      </c>
      <c r="J410" s="50">
        <v>41</v>
      </c>
      <c r="K410" s="50">
        <v>240</v>
      </c>
      <c r="L410" s="42">
        <v>132878</v>
      </c>
      <c r="M410" s="42">
        <v>67266</v>
      </c>
      <c r="N410" s="42">
        <v>65612</v>
      </c>
      <c r="O410" s="54">
        <v>41.625784200041622</v>
      </c>
      <c r="P410" s="54">
        <v>40.139149050040139</v>
      </c>
      <c r="Q410" s="54">
        <v>90.68474415009068</v>
      </c>
      <c r="R410" s="54">
        <v>74.331757500074332</v>
      </c>
      <c r="S410" s="54">
        <v>49.058959950049065</v>
      </c>
      <c r="T410" s="54">
        <v>60.95204115006095</v>
      </c>
      <c r="U410" s="54">
        <v>356.79243600035676</v>
      </c>
      <c r="X410" s="42" t="s">
        <v>469</v>
      </c>
    </row>
    <row r="411" spans="1:24">
      <c r="B411" s="47"/>
      <c r="C411" s="47"/>
      <c r="E411" s="51"/>
      <c r="F411" s="51"/>
      <c r="G411" s="51"/>
      <c r="H411" s="51"/>
      <c r="I411" s="51"/>
      <c r="J411" s="51"/>
      <c r="K411" s="51"/>
      <c r="X411" s="42" t="s">
        <v>469</v>
      </c>
    </row>
    <row r="412" spans="1:24">
      <c r="B412" s="47"/>
      <c r="C412" s="47"/>
      <c r="E412" s="51"/>
      <c r="F412" s="51"/>
      <c r="G412" s="51"/>
      <c r="H412" s="51"/>
      <c r="I412" s="51"/>
      <c r="J412" s="51"/>
      <c r="K412" s="51"/>
      <c r="X412" s="42" t="s">
        <v>469</v>
      </c>
    </row>
    <row r="413" spans="1:24">
      <c r="B413" s="47"/>
      <c r="C413" s="47"/>
      <c r="E413" s="51"/>
      <c r="F413" s="51"/>
      <c r="G413" s="51"/>
      <c r="H413" s="51"/>
      <c r="I413" s="51"/>
      <c r="J413" s="51"/>
      <c r="K413" s="51"/>
      <c r="X413" s="42" t="s">
        <v>469</v>
      </c>
    </row>
    <row r="414" spans="1:24">
      <c r="B414" s="47"/>
      <c r="C414" s="47"/>
      <c r="X414" s="42" t="s">
        <v>469</v>
      </c>
    </row>
    <row r="415" spans="1:24">
      <c r="B415" s="47"/>
      <c r="C415" s="47"/>
      <c r="X415" s="42" t="s">
        <v>469</v>
      </c>
    </row>
    <row r="416" spans="1:24">
      <c r="B416" s="47"/>
      <c r="C416" s="47"/>
      <c r="X416" s="42" t="s">
        <v>469</v>
      </c>
    </row>
    <row r="417" spans="24:24">
      <c r="X417" s="42" t="s">
        <v>469</v>
      </c>
    </row>
    <row r="418" spans="24:24">
      <c r="X418" s="42" t="s">
        <v>469</v>
      </c>
    </row>
    <row r="419" spans="24:24">
      <c r="X419" s="42" t="s">
        <v>469</v>
      </c>
    </row>
    <row r="420" spans="24:24">
      <c r="X420" s="42" t="s">
        <v>469</v>
      </c>
    </row>
    <row r="421" spans="24:24">
      <c r="X421" s="42" t="s">
        <v>469</v>
      </c>
    </row>
    <row r="422" spans="24:24">
      <c r="X422" s="42" t="s">
        <v>469</v>
      </c>
    </row>
    <row r="423" spans="24:24">
      <c r="X423" s="42" t="s">
        <v>469</v>
      </c>
    </row>
    <row r="424" spans="24:24">
      <c r="X424" s="42" t="s">
        <v>469</v>
      </c>
    </row>
    <row r="425" spans="24:24">
      <c r="X425" s="42" t="s">
        <v>469</v>
      </c>
    </row>
    <row r="426" spans="24:24">
      <c r="X426" s="42" t="s">
        <v>469</v>
      </c>
    </row>
    <row r="427" spans="24:24">
      <c r="X427" s="42" t="s">
        <v>469</v>
      </c>
    </row>
    <row r="428" spans="24:24">
      <c r="X428" s="42" t="s">
        <v>469</v>
      </c>
    </row>
    <row r="429" spans="24:24">
      <c r="X429" s="42" t="s">
        <v>469</v>
      </c>
    </row>
    <row r="430" spans="24:24">
      <c r="X430" s="42" t="s">
        <v>469</v>
      </c>
    </row>
    <row r="431" spans="24:24">
      <c r="X431" s="42" t="s">
        <v>469</v>
      </c>
    </row>
    <row r="432" spans="24:24">
      <c r="X432" s="42" t="s">
        <v>469</v>
      </c>
    </row>
    <row r="433" spans="24:24">
      <c r="X433" s="42" t="s">
        <v>469</v>
      </c>
    </row>
    <row r="434" spans="24:24">
      <c r="X434" s="42" t="s">
        <v>469</v>
      </c>
    </row>
    <row r="435" spans="24:24">
      <c r="X435" s="42" t="s">
        <v>469</v>
      </c>
    </row>
    <row r="436" spans="24:24">
      <c r="X436" s="42" t="s">
        <v>469</v>
      </c>
    </row>
    <row r="437" spans="24:24">
      <c r="X437" s="42" t="s">
        <v>469</v>
      </c>
    </row>
    <row r="438" spans="24:24">
      <c r="X438" s="42" t="s">
        <v>469</v>
      </c>
    </row>
    <row r="439" spans="24:24">
      <c r="X439" s="42" t="s">
        <v>469</v>
      </c>
    </row>
    <row r="440" spans="24:24">
      <c r="X440" s="42" t="s">
        <v>469</v>
      </c>
    </row>
    <row r="441" spans="24:24">
      <c r="X441" s="42" t="s">
        <v>469</v>
      </c>
    </row>
    <row r="442" spans="24:24">
      <c r="X442" s="42" t="s">
        <v>469</v>
      </c>
    </row>
    <row r="443" spans="24:24">
      <c r="X443" s="42" t="s">
        <v>469</v>
      </c>
    </row>
    <row r="444" spans="24:24">
      <c r="X444" s="42" t="s">
        <v>469</v>
      </c>
    </row>
    <row r="445" spans="24:24">
      <c r="X445" s="42" t="s">
        <v>469</v>
      </c>
    </row>
    <row r="446" spans="24:24">
      <c r="X446" s="42" t="s">
        <v>469</v>
      </c>
    </row>
    <row r="447" spans="24:24">
      <c r="X447" s="42" t="s">
        <v>469</v>
      </c>
    </row>
    <row r="448" spans="24:24">
      <c r="X448" s="42" t="s">
        <v>469</v>
      </c>
    </row>
    <row r="449" spans="3:24">
      <c r="X449" s="42" t="s">
        <v>469</v>
      </c>
    </row>
    <row r="450" spans="3:24">
      <c r="X450" s="42" t="s">
        <v>469</v>
      </c>
    </row>
    <row r="451" spans="3:24">
      <c r="X451" s="42" t="s">
        <v>469</v>
      </c>
    </row>
    <row r="452" spans="3:24">
      <c r="X452" s="42" t="s">
        <v>469</v>
      </c>
    </row>
    <row r="453" spans="3:24">
      <c r="X453" s="42" t="s">
        <v>469</v>
      </c>
    </row>
    <row r="454" spans="3:24">
      <c r="X454" s="42" t="s">
        <v>469</v>
      </c>
    </row>
    <row r="455" spans="3:24">
      <c r="X455" s="42" t="s">
        <v>469</v>
      </c>
    </row>
    <row r="456" spans="3:24">
      <c r="X456" s="42" t="s">
        <v>469</v>
      </c>
    </row>
    <row r="457" spans="3:24">
      <c r="X457" s="42" t="s">
        <v>469</v>
      </c>
    </row>
    <row r="458" spans="3:24">
      <c r="X458" s="42" t="s">
        <v>469</v>
      </c>
    </row>
    <row r="459" spans="3:24">
      <c r="X459" s="42" t="s">
        <v>469</v>
      </c>
    </row>
    <row r="460" spans="3:24">
      <c r="X460" s="42" t="s">
        <v>469</v>
      </c>
    </row>
    <row r="461" spans="3:24">
      <c r="X461" s="42" t="s">
        <v>469</v>
      </c>
    </row>
    <row r="462" spans="3:24">
      <c r="C462" s="47"/>
      <c r="X462" s="42" t="s">
        <v>469</v>
      </c>
    </row>
    <row r="463" spans="3:24">
      <c r="C463" s="47"/>
      <c r="X463" s="42" t="s">
        <v>469</v>
      </c>
    </row>
    <row r="464" spans="3:24">
      <c r="C464" s="47"/>
      <c r="X464" s="42" t="s">
        <v>469</v>
      </c>
    </row>
    <row r="465" spans="3:24">
      <c r="C465" s="47"/>
      <c r="X465" s="42" t="s">
        <v>469</v>
      </c>
    </row>
    <row r="466" spans="3:24">
      <c r="C466" s="47"/>
      <c r="X466" s="42" t="s">
        <v>469</v>
      </c>
    </row>
    <row r="467" spans="3:24">
      <c r="C467" s="47"/>
      <c r="X467" s="42" t="s">
        <v>469</v>
      </c>
    </row>
    <row r="468" spans="3:24">
      <c r="C468" s="47"/>
      <c r="X468" s="42" t="s">
        <v>469</v>
      </c>
    </row>
    <row r="469" spans="3:24">
      <c r="C469" s="47"/>
      <c r="X469" s="42" t="s">
        <v>469</v>
      </c>
    </row>
    <row r="470" spans="3:24">
      <c r="C470" s="47"/>
      <c r="X470" s="42" t="s">
        <v>469</v>
      </c>
    </row>
    <row r="471" spans="3:24">
      <c r="C471" s="47"/>
      <c r="X471" s="42" t="s">
        <v>469</v>
      </c>
    </row>
    <row r="472" spans="3:24">
      <c r="X472" s="42" t="s">
        <v>469</v>
      </c>
    </row>
    <row r="473" spans="3:24">
      <c r="X473" s="42" t="s">
        <v>469</v>
      </c>
    </row>
    <row r="474" spans="3:24">
      <c r="X474" s="42" t="s">
        <v>469</v>
      </c>
    </row>
    <row r="475" spans="3:24">
      <c r="X475" s="42" t="s">
        <v>469</v>
      </c>
    </row>
    <row r="476" spans="3:24">
      <c r="X476" s="42" t="s">
        <v>469</v>
      </c>
    </row>
    <row r="477" spans="3:24">
      <c r="X477" s="42" t="s">
        <v>469</v>
      </c>
    </row>
    <row r="478" spans="3:24">
      <c r="X478" s="42" t="s">
        <v>469</v>
      </c>
    </row>
    <row r="479" spans="3:24">
      <c r="X479" s="42" t="s">
        <v>469</v>
      </c>
    </row>
    <row r="480" spans="3:24">
      <c r="X480" s="42" t="s">
        <v>469</v>
      </c>
    </row>
    <row r="481" spans="3:24">
      <c r="X481" s="42" t="s">
        <v>469</v>
      </c>
    </row>
    <row r="482" spans="3:24">
      <c r="X482" s="42" t="s">
        <v>469</v>
      </c>
    </row>
    <row r="483" spans="3:24">
      <c r="X483" s="42" t="s">
        <v>469</v>
      </c>
    </row>
    <row r="484" spans="3:24">
      <c r="X484" s="42" t="s">
        <v>469</v>
      </c>
    </row>
    <row r="485" spans="3:24">
      <c r="X485" s="42" t="s">
        <v>469</v>
      </c>
    </row>
    <row r="486" spans="3:24">
      <c r="X486" s="42" t="s">
        <v>469</v>
      </c>
    </row>
    <row r="487" spans="3:24">
      <c r="X487" s="42" t="s">
        <v>469</v>
      </c>
    </row>
    <row r="488" spans="3:24">
      <c r="X488" s="42" t="s">
        <v>469</v>
      </c>
    </row>
    <row r="489" spans="3:24">
      <c r="C489" s="47"/>
      <c r="X489" s="42" t="s">
        <v>469</v>
      </c>
    </row>
    <row r="490" spans="3:24">
      <c r="C490" s="47"/>
      <c r="X490" s="42" t="s">
        <v>469</v>
      </c>
    </row>
    <row r="491" spans="3:24">
      <c r="C491" s="47"/>
      <c r="X491" s="42" t="s">
        <v>469</v>
      </c>
    </row>
    <row r="492" spans="3:24">
      <c r="C492" s="47"/>
      <c r="X492" s="42" t="s">
        <v>469</v>
      </c>
    </row>
    <row r="493" spans="3:24">
      <c r="C493" s="47"/>
      <c r="X493" s="42" t="s">
        <v>469</v>
      </c>
    </row>
    <row r="494" spans="3:24">
      <c r="C494" s="47"/>
      <c r="X494" s="42" t="s">
        <v>469</v>
      </c>
    </row>
    <row r="495" spans="3:24">
      <c r="C495" s="47"/>
      <c r="X495" s="42" t="s">
        <v>469</v>
      </c>
    </row>
    <row r="496" spans="3:24">
      <c r="C496" s="47"/>
      <c r="X496" s="42" t="s">
        <v>469</v>
      </c>
    </row>
    <row r="497" spans="3:24">
      <c r="C497" s="47"/>
      <c r="X497" s="42" t="s">
        <v>469</v>
      </c>
    </row>
    <row r="498" spans="3:24">
      <c r="C498" s="47"/>
      <c r="X498" s="42" t="s">
        <v>469</v>
      </c>
    </row>
    <row r="499" spans="3:24">
      <c r="X499" s="42" t="s">
        <v>469</v>
      </c>
    </row>
    <row r="500" spans="3:24">
      <c r="X500" s="42" t="s">
        <v>469</v>
      </c>
    </row>
    <row r="501" spans="3:24">
      <c r="X501" s="42" t="s">
        <v>469</v>
      </c>
    </row>
    <row r="502" spans="3:24">
      <c r="X502" s="42" t="s">
        <v>469</v>
      </c>
    </row>
    <row r="503" spans="3:24">
      <c r="X503" s="42" t="s">
        <v>469</v>
      </c>
    </row>
    <row r="504" spans="3:24">
      <c r="X504" s="42" t="s">
        <v>469</v>
      </c>
    </row>
    <row r="505" spans="3:24">
      <c r="X505" s="42" t="s">
        <v>469</v>
      </c>
    </row>
    <row r="506" spans="3:24">
      <c r="X506" s="42" t="s">
        <v>469</v>
      </c>
    </row>
    <row r="507" spans="3:24">
      <c r="X507" s="42" t="s">
        <v>469</v>
      </c>
    </row>
    <row r="508" spans="3:24">
      <c r="X508" s="42" t="s">
        <v>469</v>
      </c>
    </row>
    <row r="509" spans="3:24">
      <c r="X509" s="42" t="s">
        <v>469</v>
      </c>
    </row>
    <row r="510" spans="3:24">
      <c r="X510" s="42" t="s">
        <v>469</v>
      </c>
    </row>
    <row r="511" spans="3:24">
      <c r="X511" s="42" t="s">
        <v>469</v>
      </c>
    </row>
    <row r="512" spans="3:24">
      <c r="X512" s="42" t="s">
        <v>469</v>
      </c>
    </row>
    <row r="513" spans="3:24">
      <c r="X513" s="42" t="s">
        <v>469</v>
      </c>
    </row>
    <row r="514" spans="3:24">
      <c r="X514" s="42" t="s">
        <v>469</v>
      </c>
    </row>
    <row r="515" spans="3:24">
      <c r="X515" s="42" t="s">
        <v>469</v>
      </c>
    </row>
    <row r="516" spans="3:24">
      <c r="C516" s="47"/>
      <c r="X516" s="42" t="s">
        <v>469</v>
      </c>
    </row>
    <row r="517" spans="3:24">
      <c r="C517" s="47"/>
      <c r="X517" s="42" t="s">
        <v>469</v>
      </c>
    </row>
    <row r="518" spans="3:24">
      <c r="C518" s="47"/>
      <c r="X518" s="42" t="s">
        <v>469</v>
      </c>
    </row>
    <row r="519" spans="3:24">
      <c r="C519" s="47"/>
      <c r="X519" s="42" t="s">
        <v>469</v>
      </c>
    </row>
    <row r="520" spans="3:24">
      <c r="C520" s="47"/>
      <c r="X520" s="42" t="s">
        <v>469</v>
      </c>
    </row>
    <row r="521" spans="3:24">
      <c r="C521" s="47"/>
      <c r="X521" s="42" t="s">
        <v>469</v>
      </c>
    </row>
    <row r="522" spans="3:24">
      <c r="C522" s="47"/>
      <c r="X522" s="42" t="s">
        <v>469</v>
      </c>
    </row>
    <row r="523" spans="3:24">
      <c r="C523" s="47"/>
      <c r="X523" s="42" t="s">
        <v>469</v>
      </c>
    </row>
    <row r="524" spans="3:24">
      <c r="C524" s="47"/>
      <c r="X524" s="42" t="s">
        <v>469</v>
      </c>
    </row>
    <row r="525" spans="3:24">
      <c r="C525" s="47"/>
      <c r="X525" s="42" t="s">
        <v>469</v>
      </c>
    </row>
    <row r="526" spans="3:24">
      <c r="X526" s="42" t="s">
        <v>469</v>
      </c>
    </row>
    <row r="527" spans="3:24">
      <c r="X527" s="42" t="s">
        <v>469</v>
      </c>
    </row>
    <row r="528" spans="3:24">
      <c r="X528" s="42" t="s">
        <v>469</v>
      </c>
    </row>
    <row r="529" spans="24:24">
      <c r="X529" s="42" t="s">
        <v>469</v>
      </c>
    </row>
    <row r="530" spans="24:24">
      <c r="X530" s="42" t="s">
        <v>469</v>
      </c>
    </row>
    <row r="531" spans="24:24">
      <c r="X531" s="42" t="s">
        <v>469</v>
      </c>
    </row>
    <row r="532" spans="24:24">
      <c r="X532" s="42" t="s">
        <v>469</v>
      </c>
    </row>
    <row r="533" spans="24:24">
      <c r="X533" s="42" t="s">
        <v>469</v>
      </c>
    </row>
    <row r="534" spans="24:24">
      <c r="X534" s="42" t="s">
        <v>469</v>
      </c>
    </row>
    <row r="535" spans="24:24">
      <c r="X535" s="42" t="s">
        <v>469</v>
      </c>
    </row>
    <row r="536" spans="24:24">
      <c r="X536" s="42" t="s">
        <v>469</v>
      </c>
    </row>
    <row r="537" spans="24:24">
      <c r="X537" s="42" t="s">
        <v>469</v>
      </c>
    </row>
    <row r="538" spans="24:24">
      <c r="X538" s="42" t="s">
        <v>469</v>
      </c>
    </row>
    <row r="539" spans="24:24">
      <c r="X539" s="42" t="s">
        <v>469</v>
      </c>
    </row>
    <row r="540" spans="24:24">
      <c r="X540" s="42" t="s">
        <v>469</v>
      </c>
    </row>
    <row r="541" spans="24:24">
      <c r="X541" s="42" t="s">
        <v>469</v>
      </c>
    </row>
    <row r="542" spans="24:24">
      <c r="X542" s="42" t="s">
        <v>469</v>
      </c>
    </row>
    <row r="543" spans="24:24">
      <c r="X543" s="42" t="s">
        <v>469</v>
      </c>
    </row>
    <row r="544" spans="24:24">
      <c r="X544" s="42" t="s">
        <v>469</v>
      </c>
    </row>
    <row r="545" spans="24:24">
      <c r="X545" s="42" t="s">
        <v>469</v>
      </c>
    </row>
    <row r="546" spans="24:24">
      <c r="X546" s="42" t="s">
        <v>469</v>
      </c>
    </row>
    <row r="547" spans="24:24">
      <c r="X547" s="42" t="s">
        <v>469</v>
      </c>
    </row>
    <row r="548" spans="24:24">
      <c r="X548" s="42" t="s">
        <v>469</v>
      </c>
    </row>
    <row r="549" spans="24:24">
      <c r="X549" s="42" t="s">
        <v>469</v>
      </c>
    </row>
    <row r="550" spans="24:24">
      <c r="X550" s="42" t="s">
        <v>469</v>
      </c>
    </row>
    <row r="551" spans="24:24">
      <c r="X551" s="42" t="s">
        <v>469</v>
      </c>
    </row>
    <row r="552" spans="24:24">
      <c r="X552" s="42" t="s">
        <v>469</v>
      </c>
    </row>
    <row r="553" spans="24:24">
      <c r="X553" s="42" t="s">
        <v>469</v>
      </c>
    </row>
    <row r="554" spans="24:24">
      <c r="X554" s="42" t="s">
        <v>469</v>
      </c>
    </row>
    <row r="555" spans="24:24">
      <c r="X555" s="42" t="s">
        <v>469</v>
      </c>
    </row>
    <row r="556" spans="24:24">
      <c r="X556" s="42" t="s">
        <v>469</v>
      </c>
    </row>
    <row r="557" spans="24:24">
      <c r="X557" s="42" t="s">
        <v>469</v>
      </c>
    </row>
    <row r="558" spans="24:24">
      <c r="X558" s="42" t="s">
        <v>469</v>
      </c>
    </row>
    <row r="559" spans="24:24">
      <c r="X559" s="42" t="s">
        <v>469</v>
      </c>
    </row>
    <row r="560" spans="24:24">
      <c r="X560" s="42" t="s">
        <v>469</v>
      </c>
    </row>
    <row r="561" spans="24:24">
      <c r="X561" s="42" t="s">
        <v>469</v>
      </c>
    </row>
    <row r="562" spans="24:24">
      <c r="X562" s="42" t="s">
        <v>469</v>
      </c>
    </row>
    <row r="563" spans="24:24">
      <c r="X563" s="42" t="s">
        <v>469</v>
      </c>
    </row>
    <row r="564" spans="24:24">
      <c r="X564" s="42" t="s">
        <v>469</v>
      </c>
    </row>
    <row r="565" spans="24:24">
      <c r="X565" s="42" t="s">
        <v>469</v>
      </c>
    </row>
    <row r="566" spans="24:24">
      <c r="X566" s="42" t="s">
        <v>469</v>
      </c>
    </row>
    <row r="567" spans="24:24">
      <c r="X567" s="42" t="s">
        <v>469</v>
      </c>
    </row>
    <row r="568" spans="24:24">
      <c r="X568" s="42" t="s">
        <v>469</v>
      </c>
    </row>
    <row r="569" spans="24:24">
      <c r="X569" s="42" t="s">
        <v>469</v>
      </c>
    </row>
    <row r="570" spans="24:24">
      <c r="X570" s="42" t="s">
        <v>469</v>
      </c>
    </row>
    <row r="571" spans="24:24">
      <c r="X571" s="42" t="s">
        <v>469</v>
      </c>
    </row>
    <row r="572" spans="24:24">
      <c r="X572" s="42" t="s">
        <v>469</v>
      </c>
    </row>
    <row r="573" spans="24:24">
      <c r="X573" s="42" t="s">
        <v>469</v>
      </c>
    </row>
    <row r="574" spans="24:24">
      <c r="X574" s="42" t="s">
        <v>469</v>
      </c>
    </row>
    <row r="575" spans="24:24">
      <c r="X575" s="42" t="s">
        <v>469</v>
      </c>
    </row>
    <row r="576" spans="24:24">
      <c r="X576" s="42" t="s">
        <v>469</v>
      </c>
    </row>
    <row r="577" spans="24:24">
      <c r="X577" s="42" t="s">
        <v>469</v>
      </c>
    </row>
    <row r="578" spans="24:24">
      <c r="X578" s="42" t="s">
        <v>469</v>
      </c>
    </row>
    <row r="579" spans="24:24">
      <c r="X579" s="42" t="s">
        <v>469</v>
      </c>
    </row>
    <row r="580" spans="24:24">
      <c r="X580" s="42" t="s">
        <v>469</v>
      </c>
    </row>
    <row r="581" spans="24:24">
      <c r="X581" s="42" t="s">
        <v>469</v>
      </c>
    </row>
    <row r="582" spans="24:24">
      <c r="X582" s="42" t="s">
        <v>469</v>
      </c>
    </row>
    <row r="583" spans="24:24">
      <c r="X583" s="42" t="s">
        <v>469</v>
      </c>
    </row>
    <row r="584" spans="24:24">
      <c r="X584" s="42" t="s">
        <v>469</v>
      </c>
    </row>
    <row r="585" spans="24:24">
      <c r="X585" s="42" t="s">
        <v>469</v>
      </c>
    </row>
    <row r="586" spans="24:24">
      <c r="X586" s="42" t="s">
        <v>469</v>
      </c>
    </row>
    <row r="587" spans="24:24">
      <c r="X587" s="42" t="s">
        <v>469</v>
      </c>
    </row>
    <row r="588" spans="24:24">
      <c r="X588" s="42" t="s">
        <v>469</v>
      </c>
    </row>
    <row r="589" spans="24:24">
      <c r="X589" s="42" t="s">
        <v>469</v>
      </c>
    </row>
    <row r="590" spans="24:24">
      <c r="X590" s="42" t="s">
        <v>469</v>
      </c>
    </row>
    <row r="591" spans="24:24">
      <c r="X591" s="42" t="s">
        <v>469</v>
      </c>
    </row>
    <row r="592" spans="24:24">
      <c r="X592" s="42" t="s">
        <v>469</v>
      </c>
    </row>
    <row r="593" spans="24:24">
      <c r="X593" s="42" t="s">
        <v>469</v>
      </c>
    </row>
    <row r="594" spans="24:24">
      <c r="X594" s="42" t="s">
        <v>469</v>
      </c>
    </row>
    <row r="595" spans="24:24">
      <c r="X595" s="42" t="s">
        <v>469</v>
      </c>
    </row>
    <row r="596" spans="24:24">
      <c r="X596" s="42" t="s">
        <v>469</v>
      </c>
    </row>
    <row r="597" spans="24:24">
      <c r="X597" s="42" t="s">
        <v>469</v>
      </c>
    </row>
    <row r="598" spans="24:24">
      <c r="X598" s="42" t="s">
        <v>469</v>
      </c>
    </row>
    <row r="599" spans="24:24">
      <c r="X599" s="42" t="s">
        <v>469</v>
      </c>
    </row>
    <row r="600" spans="24:24">
      <c r="X600" s="42" t="s">
        <v>469</v>
      </c>
    </row>
    <row r="601" spans="24:24">
      <c r="X601" s="42" t="s">
        <v>469</v>
      </c>
    </row>
    <row r="602" spans="24:24">
      <c r="X602" s="42" t="s">
        <v>469</v>
      </c>
    </row>
    <row r="603" spans="24:24">
      <c r="X603" s="42" t="s">
        <v>469</v>
      </c>
    </row>
    <row r="604" spans="24:24">
      <c r="X604" s="42" t="s">
        <v>469</v>
      </c>
    </row>
    <row r="605" spans="24:24">
      <c r="X605" s="42" t="s">
        <v>469</v>
      </c>
    </row>
    <row r="606" spans="24:24">
      <c r="X606" s="42" t="s">
        <v>469</v>
      </c>
    </row>
    <row r="607" spans="24:24">
      <c r="X607" s="42" t="s">
        <v>469</v>
      </c>
    </row>
    <row r="608" spans="24:24">
      <c r="X608" s="42" t="s">
        <v>469</v>
      </c>
    </row>
    <row r="609" spans="24:24">
      <c r="X609" s="42" t="s">
        <v>469</v>
      </c>
    </row>
    <row r="610" spans="24:24">
      <c r="X610" s="42" t="s">
        <v>469</v>
      </c>
    </row>
    <row r="611" spans="24:24">
      <c r="X611" s="42" t="s">
        <v>469</v>
      </c>
    </row>
    <row r="612" spans="24:24">
      <c r="X612" s="42" t="s">
        <v>469</v>
      </c>
    </row>
    <row r="613" spans="24:24">
      <c r="X613" s="42" t="s">
        <v>469</v>
      </c>
    </row>
    <row r="614" spans="24:24">
      <c r="X614" s="42" t="s">
        <v>469</v>
      </c>
    </row>
    <row r="615" spans="24:24">
      <c r="X615" s="42" t="s">
        <v>469</v>
      </c>
    </row>
    <row r="616" spans="24:24">
      <c r="X616" s="42" t="s">
        <v>469</v>
      </c>
    </row>
    <row r="617" spans="24:24">
      <c r="X617" s="42" t="s">
        <v>469</v>
      </c>
    </row>
    <row r="618" spans="24:24">
      <c r="X618" s="42" t="s">
        <v>469</v>
      </c>
    </row>
    <row r="619" spans="24:24">
      <c r="X619" s="42" t="s">
        <v>469</v>
      </c>
    </row>
    <row r="620" spans="24:24">
      <c r="X620" s="42" t="s">
        <v>469</v>
      </c>
    </row>
    <row r="621" spans="24:24">
      <c r="X621" s="42" t="s">
        <v>469</v>
      </c>
    </row>
    <row r="622" spans="24:24">
      <c r="X622" s="42" t="s">
        <v>469</v>
      </c>
    </row>
    <row r="623" spans="24:24">
      <c r="X623" s="42" t="s">
        <v>469</v>
      </c>
    </row>
    <row r="624" spans="24:24">
      <c r="X624" s="42" t="s">
        <v>469</v>
      </c>
    </row>
    <row r="625" spans="24:24">
      <c r="X625" s="42" t="s">
        <v>469</v>
      </c>
    </row>
    <row r="626" spans="24:24">
      <c r="X626" s="42" t="s">
        <v>469</v>
      </c>
    </row>
    <row r="627" spans="24:24">
      <c r="X627" s="42" t="s">
        <v>469</v>
      </c>
    </row>
    <row r="628" spans="24:24">
      <c r="X628" s="42" t="s">
        <v>469</v>
      </c>
    </row>
    <row r="629" spans="24:24">
      <c r="X629" s="42" t="s">
        <v>469</v>
      </c>
    </row>
    <row r="630" spans="24:24">
      <c r="X630" s="42" t="s">
        <v>469</v>
      </c>
    </row>
    <row r="631" spans="24:24">
      <c r="X631" s="42" t="s">
        <v>469</v>
      </c>
    </row>
    <row r="632" spans="24:24">
      <c r="X632" s="42" t="s">
        <v>469</v>
      </c>
    </row>
    <row r="633" spans="24:24">
      <c r="X633" s="42" t="s">
        <v>469</v>
      </c>
    </row>
    <row r="634" spans="24:24">
      <c r="X634" s="42" t="s">
        <v>469</v>
      </c>
    </row>
    <row r="635" spans="24:24">
      <c r="X635" s="42" t="s">
        <v>469</v>
      </c>
    </row>
    <row r="636" spans="24:24">
      <c r="X636" s="42" t="s">
        <v>469</v>
      </c>
    </row>
    <row r="637" spans="24:24">
      <c r="X637" s="42" t="s">
        <v>469</v>
      </c>
    </row>
    <row r="638" spans="24:24">
      <c r="X638" s="42" t="s">
        <v>469</v>
      </c>
    </row>
    <row r="639" spans="24:24">
      <c r="X639" s="42" t="s">
        <v>469</v>
      </c>
    </row>
    <row r="640" spans="24:24">
      <c r="X640" s="42" t="s">
        <v>469</v>
      </c>
    </row>
    <row r="641" spans="24:24">
      <c r="X641" s="42" t="s">
        <v>469</v>
      </c>
    </row>
    <row r="642" spans="24:24">
      <c r="X642" s="42" t="s">
        <v>469</v>
      </c>
    </row>
    <row r="643" spans="24:24">
      <c r="X643" s="42" t="s">
        <v>469</v>
      </c>
    </row>
    <row r="644" spans="24:24">
      <c r="X644" s="42" t="s">
        <v>469</v>
      </c>
    </row>
    <row r="645" spans="24:24">
      <c r="X645" s="42" t="s">
        <v>469</v>
      </c>
    </row>
    <row r="646" spans="24:24">
      <c r="X646" s="42" t="s">
        <v>469</v>
      </c>
    </row>
    <row r="647" spans="24:24">
      <c r="X647" s="42" t="s">
        <v>469</v>
      </c>
    </row>
    <row r="648" spans="24:24">
      <c r="X648" s="42" t="s">
        <v>469</v>
      </c>
    </row>
    <row r="649" spans="24:24">
      <c r="X649" s="42" t="s">
        <v>469</v>
      </c>
    </row>
    <row r="650" spans="24:24">
      <c r="X650" s="42" t="s">
        <v>469</v>
      </c>
    </row>
    <row r="651" spans="24:24">
      <c r="X651" s="42" t="s">
        <v>469</v>
      </c>
    </row>
    <row r="652" spans="24:24">
      <c r="X652" s="42" t="s">
        <v>469</v>
      </c>
    </row>
    <row r="653" spans="24:24">
      <c r="X653" s="42" t="s">
        <v>469</v>
      </c>
    </row>
    <row r="654" spans="24:24">
      <c r="X654" s="42" t="s">
        <v>469</v>
      </c>
    </row>
    <row r="655" spans="24:24">
      <c r="X655" s="42" t="s">
        <v>469</v>
      </c>
    </row>
    <row r="656" spans="24:24">
      <c r="X656" s="42" t="s">
        <v>469</v>
      </c>
    </row>
    <row r="657" spans="24:24">
      <c r="X657" s="42" t="s">
        <v>469</v>
      </c>
    </row>
    <row r="658" spans="24:24">
      <c r="X658" s="42" t="s">
        <v>469</v>
      </c>
    </row>
    <row r="659" spans="24:24">
      <c r="X659" s="42" t="s">
        <v>469</v>
      </c>
    </row>
    <row r="660" spans="24:24">
      <c r="X660" s="42" t="s">
        <v>469</v>
      </c>
    </row>
    <row r="661" spans="24:24">
      <c r="X661" s="42" t="s">
        <v>469</v>
      </c>
    </row>
    <row r="662" spans="24:24">
      <c r="X662" s="42" t="s">
        <v>469</v>
      </c>
    </row>
    <row r="663" spans="24:24">
      <c r="X663" s="42" t="s">
        <v>469</v>
      </c>
    </row>
    <row r="664" spans="24:24">
      <c r="X664" s="42" t="s">
        <v>469</v>
      </c>
    </row>
    <row r="665" spans="24:24">
      <c r="X665" s="42" t="s">
        <v>469</v>
      </c>
    </row>
    <row r="666" spans="24:24">
      <c r="X666" s="42" t="s">
        <v>469</v>
      </c>
    </row>
    <row r="667" spans="24:24">
      <c r="X667" s="42" t="s">
        <v>469</v>
      </c>
    </row>
    <row r="668" spans="24:24">
      <c r="X668" s="42" t="s">
        <v>469</v>
      </c>
    </row>
    <row r="669" spans="24:24">
      <c r="X669" s="42" t="s">
        <v>469</v>
      </c>
    </row>
    <row r="670" spans="24:24">
      <c r="X670" s="42" t="s">
        <v>469</v>
      </c>
    </row>
    <row r="671" spans="24:24">
      <c r="X671" s="42" t="s">
        <v>469</v>
      </c>
    </row>
    <row r="672" spans="24:24">
      <c r="X672" s="42" t="s">
        <v>469</v>
      </c>
    </row>
    <row r="673" spans="24:24">
      <c r="X673" s="42" t="s">
        <v>469</v>
      </c>
    </row>
    <row r="674" spans="24:24">
      <c r="X674" s="42" t="s">
        <v>469</v>
      </c>
    </row>
    <row r="675" spans="24:24">
      <c r="X675" s="42" t="s">
        <v>469</v>
      </c>
    </row>
    <row r="676" spans="24:24">
      <c r="X676" s="42" t="s">
        <v>469</v>
      </c>
    </row>
    <row r="677" spans="24:24">
      <c r="X677" s="42" t="s">
        <v>469</v>
      </c>
    </row>
    <row r="678" spans="24:24">
      <c r="X678" s="42" t="s">
        <v>469</v>
      </c>
    </row>
    <row r="679" spans="24:24">
      <c r="X679" s="42" t="s">
        <v>469</v>
      </c>
    </row>
    <row r="680" spans="24:24">
      <c r="X680" s="42" t="s">
        <v>469</v>
      </c>
    </row>
    <row r="681" spans="24:24">
      <c r="X681" s="42" t="s">
        <v>469</v>
      </c>
    </row>
    <row r="682" spans="24:24">
      <c r="X682" s="42" t="s">
        <v>469</v>
      </c>
    </row>
    <row r="683" spans="24:24">
      <c r="X683" s="42" t="s">
        <v>469</v>
      </c>
    </row>
    <row r="684" spans="24:24">
      <c r="X684" s="42" t="s">
        <v>469</v>
      </c>
    </row>
    <row r="685" spans="24:24">
      <c r="X685" s="42" t="s">
        <v>469</v>
      </c>
    </row>
    <row r="686" spans="24:24">
      <c r="X686" s="42" t="s">
        <v>469</v>
      </c>
    </row>
    <row r="687" spans="24:24">
      <c r="X687" s="42" t="s">
        <v>469</v>
      </c>
    </row>
    <row r="688" spans="24:24">
      <c r="X688" s="42" t="s">
        <v>469</v>
      </c>
    </row>
    <row r="689" spans="24:24">
      <c r="X689" s="42" t="s">
        <v>469</v>
      </c>
    </row>
    <row r="690" spans="24:24">
      <c r="X690" s="42" t="s">
        <v>469</v>
      </c>
    </row>
    <row r="691" spans="24:24">
      <c r="X691" s="42" t="s">
        <v>469</v>
      </c>
    </row>
    <row r="692" spans="24:24">
      <c r="X692" s="42" t="s">
        <v>469</v>
      </c>
    </row>
    <row r="693" spans="24:24">
      <c r="X693" s="42" t="s">
        <v>469</v>
      </c>
    </row>
    <row r="694" spans="24:24">
      <c r="X694" s="42" t="s">
        <v>469</v>
      </c>
    </row>
    <row r="695" spans="24:24">
      <c r="X695" s="42" t="s">
        <v>469</v>
      </c>
    </row>
    <row r="696" spans="24:24">
      <c r="X696" s="42" t="s">
        <v>469</v>
      </c>
    </row>
    <row r="697" spans="24:24">
      <c r="X697" s="42" t="s">
        <v>469</v>
      </c>
    </row>
    <row r="698" spans="24:24">
      <c r="X698" s="42" t="s">
        <v>469</v>
      </c>
    </row>
    <row r="699" spans="24:24">
      <c r="X699" s="42" t="s">
        <v>469</v>
      </c>
    </row>
    <row r="700" spans="24:24">
      <c r="X700" s="42" t="s">
        <v>469</v>
      </c>
    </row>
    <row r="701" spans="24:24">
      <c r="X701" s="42" t="s">
        <v>469</v>
      </c>
    </row>
    <row r="702" spans="24:24">
      <c r="X702" s="42" t="s">
        <v>469</v>
      </c>
    </row>
    <row r="703" spans="24:24">
      <c r="X703" s="42" t="s">
        <v>469</v>
      </c>
    </row>
    <row r="704" spans="24:24">
      <c r="X704" s="42" t="s">
        <v>469</v>
      </c>
    </row>
    <row r="705" spans="24:24">
      <c r="X705" s="42" t="s">
        <v>469</v>
      </c>
    </row>
    <row r="706" spans="24:24">
      <c r="X706" s="42" t="s">
        <v>469</v>
      </c>
    </row>
    <row r="707" spans="24:24">
      <c r="X707" s="42" t="s">
        <v>469</v>
      </c>
    </row>
    <row r="708" spans="24:24">
      <c r="X708" s="42" t="s">
        <v>469</v>
      </c>
    </row>
    <row r="709" spans="24:24">
      <c r="X709" s="42" t="s">
        <v>469</v>
      </c>
    </row>
    <row r="710" spans="24:24">
      <c r="X710" s="42" t="s">
        <v>469</v>
      </c>
    </row>
    <row r="711" spans="24:24">
      <c r="X711" s="42" t="s">
        <v>469</v>
      </c>
    </row>
    <row r="712" spans="24:24">
      <c r="X712" s="42" t="s">
        <v>469</v>
      </c>
    </row>
    <row r="713" spans="24:24">
      <c r="X713" s="42" t="s">
        <v>469</v>
      </c>
    </row>
    <row r="714" spans="24:24">
      <c r="X714" s="42" t="s">
        <v>469</v>
      </c>
    </row>
    <row r="715" spans="24:24">
      <c r="X715" s="42" t="s">
        <v>469</v>
      </c>
    </row>
    <row r="716" spans="24:24">
      <c r="X716" s="42" t="s">
        <v>469</v>
      </c>
    </row>
    <row r="717" spans="24:24">
      <c r="X717" s="42" t="s">
        <v>469</v>
      </c>
    </row>
    <row r="718" spans="24:24">
      <c r="X718" s="42" t="s">
        <v>469</v>
      </c>
    </row>
    <row r="719" spans="24:24">
      <c r="X719" s="42" t="s">
        <v>469</v>
      </c>
    </row>
    <row r="720" spans="24:24">
      <c r="X720" s="42" t="s">
        <v>469</v>
      </c>
    </row>
    <row r="721" spans="24:24">
      <c r="X721" s="42" t="s">
        <v>469</v>
      </c>
    </row>
    <row r="722" spans="24:24">
      <c r="X722" s="42" t="s">
        <v>469</v>
      </c>
    </row>
    <row r="723" spans="24:24">
      <c r="X723" s="42" t="s">
        <v>469</v>
      </c>
    </row>
    <row r="724" spans="24:24">
      <c r="X724" s="42" t="s">
        <v>469</v>
      </c>
    </row>
    <row r="725" spans="24:24">
      <c r="X725" s="42" t="s">
        <v>469</v>
      </c>
    </row>
    <row r="726" spans="24:24">
      <c r="X726" s="42" t="s">
        <v>469</v>
      </c>
    </row>
    <row r="727" spans="24:24">
      <c r="X727" s="42" t="s">
        <v>469</v>
      </c>
    </row>
    <row r="728" spans="24:24">
      <c r="X728" s="42" t="s">
        <v>469</v>
      </c>
    </row>
    <row r="729" spans="24:24">
      <c r="X729" s="42" t="s">
        <v>469</v>
      </c>
    </row>
    <row r="730" spans="24:24">
      <c r="X730" s="42" t="s">
        <v>469</v>
      </c>
    </row>
    <row r="731" spans="24:24">
      <c r="X731" s="42" t="s">
        <v>469</v>
      </c>
    </row>
    <row r="732" spans="24:24">
      <c r="X732" s="42" t="s">
        <v>469</v>
      </c>
    </row>
    <row r="733" spans="24:24">
      <c r="X733" s="42" t="s">
        <v>469</v>
      </c>
    </row>
    <row r="734" spans="24:24">
      <c r="X734" s="42" t="s">
        <v>469</v>
      </c>
    </row>
    <row r="735" spans="24:24">
      <c r="X735" s="42" t="s">
        <v>469</v>
      </c>
    </row>
    <row r="736" spans="24:24">
      <c r="X736" s="42" t="s">
        <v>469</v>
      </c>
    </row>
    <row r="737" spans="24:24">
      <c r="X737" s="42" t="s">
        <v>469</v>
      </c>
    </row>
    <row r="738" spans="24:24">
      <c r="X738" s="42" t="s">
        <v>469</v>
      </c>
    </row>
    <row r="739" spans="24:24">
      <c r="X739" s="42" t="s">
        <v>469</v>
      </c>
    </row>
    <row r="740" spans="24:24">
      <c r="X740" s="42" t="s">
        <v>469</v>
      </c>
    </row>
    <row r="741" spans="24:24">
      <c r="X741" s="42" t="s">
        <v>469</v>
      </c>
    </row>
    <row r="742" spans="24:24">
      <c r="X742" s="42" t="s">
        <v>469</v>
      </c>
    </row>
    <row r="743" spans="24:24">
      <c r="X743" s="42" t="s">
        <v>469</v>
      </c>
    </row>
    <row r="744" spans="24:24">
      <c r="X744" s="42" t="s">
        <v>469</v>
      </c>
    </row>
    <row r="745" spans="24:24">
      <c r="X745" s="42" t="s">
        <v>469</v>
      </c>
    </row>
    <row r="746" spans="24:24">
      <c r="X746" s="42" t="s">
        <v>469</v>
      </c>
    </row>
    <row r="747" spans="24:24">
      <c r="X747" s="42" t="s">
        <v>469</v>
      </c>
    </row>
    <row r="748" spans="24:24">
      <c r="X748" s="42" t="s">
        <v>469</v>
      </c>
    </row>
    <row r="749" spans="24:24">
      <c r="X749" s="42" t="s">
        <v>469</v>
      </c>
    </row>
    <row r="750" spans="24:24">
      <c r="X750" s="42" t="s">
        <v>469</v>
      </c>
    </row>
    <row r="751" spans="24:24">
      <c r="X751" s="42" t="s">
        <v>469</v>
      </c>
    </row>
    <row r="752" spans="24:24">
      <c r="X752" s="42" t="s">
        <v>469</v>
      </c>
    </row>
    <row r="753" spans="24:24">
      <c r="X753" s="42" t="s">
        <v>469</v>
      </c>
    </row>
    <row r="754" spans="24:24">
      <c r="X754" s="42" t="s">
        <v>469</v>
      </c>
    </row>
    <row r="755" spans="24:24">
      <c r="X755" s="42" t="s">
        <v>469</v>
      </c>
    </row>
    <row r="756" spans="24:24">
      <c r="X756" s="42" t="s">
        <v>469</v>
      </c>
    </row>
    <row r="757" spans="24:24">
      <c r="X757" s="42" t="s">
        <v>469</v>
      </c>
    </row>
    <row r="758" spans="24:24">
      <c r="X758" s="42" t="s">
        <v>469</v>
      </c>
    </row>
    <row r="759" spans="24:24">
      <c r="X759" s="42" t="s">
        <v>469</v>
      </c>
    </row>
    <row r="760" spans="24:24">
      <c r="X760" s="42" t="s">
        <v>469</v>
      </c>
    </row>
    <row r="761" spans="24:24">
      <c r="X761" s="42" t="s">
        <v>469</v>
      </c>
    </row>
    <row r="762" spans="24:24">
      <c r="X762" s="42" t="s">
        <v>469</v>
      </c>
    </row>
    <row r="763" spans="24:24">
      <c r="X763" s="42" t="s">
        <v>469</v>
      </c>
    </row>
    <row r="764" spans="24:24">
      <c r="X764" s="42" t="s">
        <v>469</v>
      </c>
    </row>
    <row r="765" spans="24:24">
      <c r="X765" s="42" t="s">
        <v>469</v>
      </c>
    </row>
    <row r="766" spans="24:24">
      <c r="X766" s="42" t="s">
        <v>469</v>
      </c>
    </row>
    <row r="767" spans="24:24">
      <c r="X767" s="42" t="s">
        <v>469</v>
      </c>
    </row>
    <row r="768" spans="24:24">
      <c r="X768" s="42" t="s">
        <v>469</v>
      </c>
    </row>
    <row r="769" spans="24:24">
      <c r="X769" s="42" t="s">
        <v>469</v>
      </c>
    </row>
    <row r="770" spans="24:24">
      <c r="X770" s="42" t="s">
        <v>469</v>
      </c>
    </row>
    <row r="771" spans="24:24">
      <c r="X771" s="42" t="s">
        <v>469</v>
      </c>
    </row>
    <row r="772" spans="24:24">
      <c r="X772" s="42" t="s">
        <v>469</v>
      </c>
    </row>
    <row r="773" spans="24:24">
      <c r="X773" s="42" t="s">
        <v>469</v>
      </c>
    </row>
    <row r="774" spans="24:24">
      <c r="X774" s="42" t="s">
        <v>469</v>
      </c>
    </row>
    <row r="775" spans="24:24">
      <c r="X775" s="42" t="s">
        <v>469</v>
      </c>
    </row>
    <row r="776" spans="24:24">
      <c r="X776" s="42" t="s">
        <v>469</v>
      </c>
    </row>
    <row r="777" spans="24:24">
      <c r="X777" s="42" t="s">
        <v>469</v>
      </c>
    </row>
    <row r="778" spans="24:24">
      <c r="X778" s="42" t="s">
        <v>469</v>
      </c>
    </row>
    <row r="779" spans="24:24">
      <c r="X779" s="42" t="s">
        <v>469</v>
      </c>
    </row>
    <row r="780" spans="24:24">
      <c r="X780" s="42" t="s">
        <v>469</v>
      </c>
    </row>
    <row r="781" spans="24:24">
      <c r="X781" s="42" t="s">
        <v>469</v>
      </c>
    </row>
    <row r="782" spans="24:24">
      <c r="X782" s="42" t="s">
        <v>469</v>
      </c>
    </row>
    <row r="783" spans="24:24">
      <c r="X783" s="42" t="s">
        <v>469</v>
      </c>
    </row>
    <row r="784" spans="24:24">
      <c r="X784" s="42" t="s">
        <v>469</v>
      </c>
    </row>
    <row r="785" spans="24:24">
      <c r="X785" s="42" t="s">
        <v>469</v>
      </c>
    </row>
    <row r="786" spans="24:24">
      <c r="X786" s="42" t="s">
        <v>469</v>
      </c>
    </row>
    <row r="787" spans="24:24">
      <c r="X787" s="42" t="s">
        <v>469</v>
      </c>
    </row>
    <row r="788" spans="24:24">
      <c r="X788" s="42" t="s">
        <v>469</v>
      </c>
    </row>
    <row r="789" spans="24:24">
      <c r="X789" s="42" t="s">
        <v>469</v>
      </c>
    </row>
    <row r="790" spans="24:24">
      <c r="X790" s="42" t="s">
        <v>469</v>
      </c>
    </row>
    <row r="791" spans="24:24">
      <c r="X791" s="42" t="s">
        <v>469</v>
      </c>
    </row>
    <row r="792" spans="24:24">
      <c r="X792" s="42" t="s">
        <v>469</v>
      </c>
    </row>
    <row r="793" spans="24:24">
      <c r="X793" s="42" t="s">
        <v>469</v>
      </c>
    </row>
    <row r="794" spans="24:24">
      <c r="X794" s="42" t="s">
        <v>469</v>
      </c>
    </row>
    <row r="795" spans="24:24">
      <c r="X795" s="42" t="s">
        <v>469</v>
      </c>
    </row>
    <row r="796" spans="24:24">
      <c r="X796" s="42" t="s">
        <v>469</v>
      </c>
    </row>
    <row r="797" spans="24:24">
      <c r="X797" s="42" t="s">
        <v>469</v>
      </c>
    </row>
    <row r="798" spans="24:24">
      <c r="X798" s="42" t="s">
        <v>469</v>
      </c>
    </row>
    <row r="799" spans="24:24">
      <c r="X799" s="42" t="s">
        <v>469</v>
      </c>
    </row>
    <row r="800" spans="24:24">
      <c r="X800" s="42" t="s">
        <v>469</v>
      </c>
    </row>
    <row r="801" spans="24:24">
      <c r="X801" s="42" t="s">
        <v>469</v>
      </c>
    </row>
    <row r="802" spans="24:24">
      <c r="X802" s="42" t="s">
        <v>469</v>
      </c>
    </row>
    <row r="803" spans="24:24">
      <c r="X803" s="42" t="s">
        <v>469</v>
      </c>
    </row>
    <row r="804" spans="24:24">
      <c r="X804" s="42" t="s">
        <v>469</v>
      </c>
    </row>
    <row r="805" spans="24:24">
      <c r="X805" s="42" t="s">
        <v>469</v>
      </c>
    </row>
    <row r="806" spans="24:24">
      <c r="X806" s="42" t="s">
        <v>469</v>
      </c>
    </row>
    <row r="807" spans="24:24">
      <c r="X807" s="42" t="s">
        <v>469</v>
      </c>
    </row>
    <row r="808" spans="24:24">
      <c r="X808" s="42" t="s">
        <v>469</v>
      </c>
    </row>
    <row r="809" spans="24:24">
      <c r="X809" s="42" t="s">
        <v>469</v>
      </c>
    </row>
    <row r="810" spans="24:24">
      <c r="X810" s="42" t="s">
        <v>469</v>
      </c>
    </row>
    <row r="811" spans="24:24">
      <c r="X811" s="42" t="s">
        <v>469</v>
      </c>
    </row>
    <row r="812" spans="24:24">
      <c r="X812" s="42" t="s">
        <v>469</v>
      </c>
    </row>
    <row r="813" spans="24:24">
      <c r="X813" s="42" t="s">
        <v>469</v>
      </c>
    </row>
    <row r="814" spans="24:24">
      <c r="X814" s="42" t="s">
        <v>469</v>
      </c>
    </row>
    <row r="815" spans="24:24">
      <c r="X815" s="42" t="s">
        <v>469</v>
      </c>
    </row>
    <row r="816" spans="24:24">
      <c r="X816" s="42" t="s">
        <v>469</v>
      </c>
    </row>
    <row r="817" spans="24:24">
      <c r="X817" s="42" t="s">
        <v>469</v>
      </c>
    </row>
    <row r="818" spans="24:24">
      <c r="X818" s="42" t="s">
        <v>469</v>
      </c>
    </row>
    <row r="819" spans="24:24">
      <c r="X819" s="42" t="s">
        <v>469</v>
      </c>
    </row>
    <row r="820" spans="24:24">
      <c r="X820" s="42" t="s">
        <v>469</v>
      </c>
    </row>
    <row r="821" spans="24:24">
      <c r="X821" s="42" t="s">
        <v>469</v>
      </c>
    </row>
    <row r="822" spans="24:24">
      <c r="X822" s="42" t="s">
        <v>469</v>
      </c>
    </row>
    <row r="823" spans="24:24">
      <c r="X823" s="42" t="s">
        <v>469</v>
      </c>
    </row>
    <row r="824" spans="24:24">
      <c r="X824" s="42" t="s">
        <v>469</v>
      </c>
    </row>
    <row r="825" spans="24:24">
      <c r="X825" s="42" t="s">
        <v>469</v>
      </c>
    </row>
    <row r="826" spans="24:24">
      <c r="X826" s="42" t="s">
        <v>469</v>
      </c>
    </row>
    <row r="827" spans="24:24">
      <c r="X827" s="42" t="s">
        <v>469</v>
      </c>
    </row>
    <row r="828" spans="24:24">
      <c r="X828" s="42" t="s">
        <v>469</v>
      </c>
    </row>
    <row r="829" spans="24:24">
      <c r="X829" s="42" t="s">
        <v>469</v>
      </c>
    </row>
    <row r="830" spans="24:24">
      <c r="X830" s="42" t="s">
        <v>469</v>
      </c>
    </row>
    <row r="831" spans="24:24">
      <c r="X831" s="42" t="s">
        <v>469</v>
      </c>
    </row>
    <row r="832" spans="24:24">
      <c r="X832" s="42" t="s">
        <v>469</v>
      </c>
    </row>
    <row r="833" spans="24:24">
      <c r="X833" s="42" t="s">
        <v>469</v>
      </c>
    </row>
    <row r="834" spans="24:24">
      <c r="X834" s="42" t="s">
        <v>469</v>
      </c>
    </row>
    <row r="835" spans="24:24">
      <c r="X835" s="42" t="s">
        <v>469</v>
      </c>
    </row>
    <row r="836" spans="24:24">
      <c r="X836" s="42" t="s">
        <v>469</v>
      </c>
    </row>
    <row r="837" spans="24:24">
      <c r="X837" s="42" t="s">
        <v>469</v>
      </c>
    </row>
    <row r="838" spans="24:24">
      <c r="X838" s="42" t="s">
        <v>469</v>
      </c>
    </row>
    <row r="839" spans="24:24">
      <c r="X839" s="42" t="s">
        <v>469</v>
      </c>
    </row>
    <row r="840" spans="24:24">
      <c r="X840" s="42" t="s">
        <v>469</v>
      </c>
    </row>
    <row r="841" spans="24:24">
      <c r="X841" s="42" t="s">
        <v>469</v>
      </c>
    </row>
    <row r="842" spans="24:24">
      <c r="X842" s="42" t="s">
        <v>469</v>
      </c>
    </row>
    <row r="843" spans="24:24">
      <c r="X843" s="42" t="s">
        <v>469</v>
      </c>
    </row>
    <row r="844" spans="24:24">
      <c r="X844" s="42" t="s">
        <v>469</v>
      </c>
    </row>
    <row r="845" spans="24:24">
      <c r="X845" s="42" t="s">
        <v>469</v>
      </c>
    </row>
    <row r="846" spans="24:24">
      <c r="X846" s="42" t="s">
        <v>469</v>
      </c>
    </row>
    <row r="847" spans="24:24">
      <c r="X847" s="42" t="s">
        <v>469</v>
      </c>
    </row>
    <row r="848" spans="24:24">
      <c r="X848" s="42" t="s">
        <v>469</v>
      </c>
    </row>
    <row r="849" spans="24:24">
      <c r="X849" s="42" t="s">
        <v>469</v>
      </c>
    </row>
    <row r="850" spans="24:24">
      <c r="X850" s="42" t="s">
        <v>469</v>
      </c>
    </row>
    <row r="851" spans="24:24">
      <c r="X851" s="42" t="s">
        <v>469</v>
      </c>
    </row>
    <row r="852" spans="24:24">
      <c r="X852" s="42" t="s">
        <v>469</v>
      </c>
    </row>
    <row r="853" spans="24:24">
      <c r="X853" s="42" t="s">
        <v>469</v>
      </c>
    </row>
    <row r="854" spans="24:24">
      <c r="X854" s="42" t="s">
        <v>469</v>
      </c>
    </row>
    <row r="855" spans="24:24">
      <c r="X855" s="42" t="s">
        <v>469</v>
      </c>
    </row>
    <row r="856" spans="24:24">
      <c r="X856" s="42" t="s">
        <v>469</v>
      </c>
    </row>
    <row r="857" spans="24:24">
      <c r="X857" s="42" t="s">
        <v>469</v>
      </c>
    </row>
    <row r="858" spans="24:24">
      <c r="X858" s="42" t="s">
        <v>469</v>
      </c>
    </row>
    <row r="859" spans="24:24">
      <c r="X859" s="42" t="s">
        <v>469</v>
      </c>
    </row>
    <row r="860" spans="24:24">
      <c r="X860" s="42" t="s">
        <v>469</v>
      </c>
    </row>
    <row r="861" spans="24:24">
      <c r="X861" s="42" t="s">
        <v>469</v>
      </c>
    </row>
    <row r="862" spans="24:24">
      <c r="X862" s="42" t="s">
        <v>469</v>
      </c>
    </row>
    <row r="863" spans="24:24">
      <c r="X863" s="42" t="s">
        <v>469</v>
      </c>
    </row>
    <row r="864" spans="24:24">
      <c r="X864" s="42" t="s">
        <v>469</v>
      </c>
    </row>
    <row r="865" spans="24:24">
      <c r="X865" s="42" t="s">
        <v>469</v>
      </c>
    </row>
    <row r="866" spans="24:24">
      <c r="X866" s="42" t="s">
        <v>469</v>
      </c>
    </row>
    <row r="867" spans="24:24">
      <c r="X867" s="42" t="s">
        <v>469</v>
      </c>
    </row>
    <row r="868" spans="24:24">
      <c r="X868" s="42" t="s">
        <v>469</v>
      </c>
    </row>
    <row r="869" spans="24:24">
      <c r="X869" s="42" t="s">
        <v>469</v>
      </c>
    </row>
    <row r="870" spans="24:24">
      <c r="X870" s="42" t="s">
        <v>469</v>
      </c>
    </row>
    <row r="871" spans="24:24">
      <c r="X871" s="42" t="s">
        <v>469</v>
      </c>
    </row>
    <row r="872" spans="24:24">
      <c r="X872" s="42" t="s">
        <v>469</v>
      </c>
    </row>
    <row r="873" spans="24:24">
      <c r="X873" s="42" t="s">
        <v>469</v>
      </c>
    </row>
    <row r="874" spans="24:24">
      <c r="X874" s="42" t="s">
        <v>469</v>
      </c>
    </row>
    <row r="875" spans="24:24">
      <c r="X875" s="42" t="s">
        <v>469</v>
      </c>
    </row>
    <row r="876" spans="24:24">
      <c r="X876" s="42" t="s">
        <v>469</v>
      </c>
    </row>
    <row r="877" spans="24:24">
      <c r="X877" s="42" t="s">
        <v>469</v>
      </c>
    </row>
    <row r="878" spans="24:24">
      <c r="X878" s="42" t="s">
        <v>469</v>
      </c>
    </row>
    <row r="879" spans="24:24">
      <c r="X879" s="42" t="s">
        <v>469</v>
      </c>
    </row>
    <row r="880" spans="24:24">
      <c r="X880" s="42" t="s">
        <v>469</v>
      </c>
    </row>
    <row r="881" spans="24:24">
      <c r="X881" s="42" t="s">
        <v>469</v>
      </c>
    </row>
    <row r="882" spans="24:24">
      <c r="X882" s="42" t="s">
        <v>469</v>
      </c>
    </row>
    <row r="883" spans="24:24">
      <c r="X883" s="42" t="s">
        <v>469</v>
      </c>
    </row>
    <row r="884" spans="24:24">
      <c r="X884" s="42" t="s">
        <v>469</v>
      </c>
    </row>
    <row r="885" spans="24:24">
      <c r="X885" s="42" t="s">
        <v>469</v>
      </c>
    </row>
    <row r="886" spans="24:24">
      <c r="X886" s="42" t="s">
        <v>469</v>
      </c>
    </row>
    <row r="887" spans="24:24">
      <c r="X887" s="42" t="s">
        <v>469</v>
      </c>
    </row>
    <row r="888" spans="24:24">
      <c r="X888" s="42" t="s">
        <v>469</v>
      </c>
    </row>
    <row r="889" spans="24:24">
      <c r="X889" s="42" t="s">
        <v>469</v>
      </c>
    </row>
    <row r="890" spans="24:24">
      <c r="X890" s="42" t="s">
        <v>469</v>
      </c>
    </row>
    <row r="891" spans="24:24">
      <c r="X891" s="42" t="s">
        <v>469</v>
      </c>
    </row>
    <row r="892" spans="24:24">
      <c r="X892" s="42" t="s">
        <v>469</v>
      </c>
    </row>
    <row r="893" spans="24:24">
      <c r="X893" s="42" t="s">
        <v>469</v>
      </c>
    </row>
    <row r="894" spans="24:24">
      <c r="X894" s="42" t="s">
        <v>469</v>
      </c>
    </row>
    <row r="895" spans="24:24">
      <c r="X895" s="42" t="s">
        <v>469</v>
      </c>
    </row>
    <row r="896" spans="24:24">
      <c r="X896" s="42" t="s">
        <v>469</v>
      </c>
    </row>
    <row r="897" spans="24:24">
      <c r="X897" s="42" t="s">
        <v>469</v>
      </c>
    </row>
    <row r="898" spans="24:24">
      <c r="X898" s="42" t="s">
        <v>469</v>
      </c>
    </row>
    <row r="899" spans="24:24">
      <c r="X899" s="42" t="s">
        <v>469</v>
      </c>
    </row>
    <row r="900" spans="24:24">
      <c r="X900" s="42" t="s">
        <v>469</v>
      </c>
    </row>
    <row r="901" spans="24:24">
      <c r="X901" s="42" t="s">
        <v>469</v>
      </c>
    </row>
    <row r="902" spans="24:24">
      <c r="X902" s="42" t="s">
        <v>469</v>
      </c>
    </row>
    <row r="903" spans="24:24">
      <c r="X903" s="42" t="s">
        <v>469</v>
      </c>
    </row>
    <row r="904" spans="24:24">
      <c r="X904" s="42" t="s">
        <v>469</v>
      </c>
    </row>
    <row r="905" spans="24:24">
      <c r="X905" s="42" t="s">
        <v>469</v>
      </c>
    </row>
    <row r="906" spans="24:24">
      <c r="X906" s="42" t="s">
        <v>469</v>
      </c>
    </row>
    <row r="907" spans="24:24">
      <c r="X907" s="42" t="s">
        <v>469</v>
      </c>
    </row>
    <row r="908" spans="24:24">
      <c r="X908" s="42" t="s">
        <v>469</v>
      </c>
    </row>
    <row r="909" spans="24:24">
      <c r="X909" s="42" t="s">
        <v>469</v>
      </c>
    </row>
    <row r="910" spans="24:24">
      <c r="X910" s="42" t="s">
        <v>469</v>
      </c>
    </row>
    <row r="911" spans="24:24">
      <c r="X911" s="42" t="s">
        <v>469</v>
      </c>
    </row>
    <row r="912" spans="24:24">
      <c r="X912" s="42" t="s">
        <v>469</v>
      </c>
    </row>
    <row r="913" spans="24:24">
      <c r="X913" s="42" t="s">
        <v>469</v>
      </c>
    </row>
    <row r="914" spans="24:24">
      <c r="X914" s="42" t="s">
        <v>469</v>
      </c>
    </row>
    <row r="915" spans="24:24">
      <c r="X915" s="42" t="s">
        <v>469</v>
      </c>
    </row>
    <row r="916" spans="24:24">
      <c r="X916" s="42" t="s">
        <v>469</v>
      </c>
    </row>
    <row r="917" spans="24:24">
      <c r="X917" s="42" t="s">
        <v>469</v>
      </c>
    </row>
    <row r="918" spans="24:24">
      <c r="X918" s="42" t="s">
        <v>469</v>
      </c>
    </row>
    <row r="919" spans="24:24">
      <c r="X919" s="42" t="s">
        <v>469</v>
      </c>
    </row>
    <row r="920" spans="24:24">
      <c r="X920" s="42" t="s">
        <v>469</v>
      </c>
    </row>
    <row r="921" spans="24:24">
      <c r="X921" s="42" t="s">
        <v>469</v>
      </c>
    </row>
    <row r="922" spans="24:24">
      <c r="X922" s="42" t="s">
        <v>469</v>
      </c>
    </row>
    <row r="923" spans="24:24">
      <c r="X923" s="42" t="s">
        <v>469</v>
      </c>
    </row>
    <row r="924" spans="24:24">
      <c r="X924" s="42" t="s">
        <v>469</v>
      </c>
    </row>
    <row r="925" spans="24:24">
      <c r="X925" s="42" t="s">
        <v>469</v>
      </c>
    </row>
    <row r="926" spans="24:24">
      <c r="X926" s="42" t="s">
        <v>469</v>
      </c>
    </row>
    <row r="927" spans="24:24">
      <c r="X927" s="42" t="s">
        <v>469</v>
      </c>
    </row>
    <row r="928" spans="24:24">
      <c r="X928" s="42" t="s">
        <v>469</v>
      </c>
    </row>
    <row r="929" spans="24:24">
      <c r="X929" s="42" t="s">
        <v>469</v>
      </c>
    </row>
    <row r="930" spans="24:24">
      <c r="X930" s="42" t="s">
        <v>469</v>
      </c>
    </row>
    <row r="931" spans="24:24">
      <c r="X931" s="42" t="s">
        <v>469</v>
      </c>
    </row>
    <row r="932" spans="24:24">
      <c r="X932" s="42" t="s">
        <v>469</v>
      </c>
    </row>
    <row r="933" spans="24:24">
      <c r="X933" s="42" t="s">
        <v>469</v>
      </c>
    </row>
    <row r="934" spans="24:24">
      <c r="X934" s="42" t="s">
        <v>469</v>
      </c>
    </row>
    <row r="935" spans="24:24">
      <c r="X935" s="42" t="s">
        <v>469</v>
      </c>
    </row>
    <row r="936" spans="24:24">
      <c r="X936" s="42" t="s">
        <v>469</v>
      </c>
    </row>
    <row r="937" spans="24:24">
      <c r="X937" s="42" t="s">
        <v>469</v>
      </c>
    </row>
    <row r="938" spans="24:24">
      <c r="X938" s="42" t="s">
        <v>469</v>
      </c>
    </row>
    <row r="939" spans="24:24">
      <c r="X939" s="42" t="s">
        <v>469</v>
      </c>
    </row>
    <row r="940" spans="24:24">
      <c r="X940" s="42" t="s">
        <v>469</v>
      </c>
    </row>
    <row r="941" spans="24:24">
      <c r="X941" s="42" t="s">
        <v>469</v>
      </c>
    </row>
    <row r="942" spans="24:24">
      <c r="X942" s="42" t="s">
        <v>469</v>
      </c>
    </row>
    <row r="943" spans="24:24">
      <c r="X943" s="42" t="s">
        <v>469</v>
      </c>
    </row>
    <row r="944" spans="24:24">
      <c r="X944" s="42" t="s">
        <v>469</v>
      </c>
    </row>
    <row r="945" spans="24:24">
      <c r="X945" s="42" t="s">
        <v>469</v>
      </c>
    </row>
    <row r="946" spans="24:24">
      <c r="X946" s="42" t="s">
        <v>469</v>
      </c>
    </row>
    <row r="947" spans="24:24">
      <c r="X947" s="42" t="s">
        <v>469</v>
      </c>
    </row>
    <row r="948" spans="24:24">
      <c r="X948" s="42" t="s">
        <v>469</v>
      </c>
    </row>
    <row r="949" spans="24:24">
      <c r="X949" s="42" t="s">
        <v>469</v>
      </c>
    </row>
    <row r="950" spans="24:24">
      <c r="X950" s="42" t="s">
        <v>469</v>
      </c>
    </row>
    <row r="951" spans="24:24">
      <c r="X951" s="42" t="s">
        <v>469</v>
      </c>
    </row>
    <row r="952" spans="24:24">
      <c r="X952" s="42" t="s">
        <v>469</v>
      </c>
    </row>
    <row r="953" spans="24:24">
      <c r="X953" s="42" t="s">
        <v>469</v>
      </c>
    </row>
    <row r="954" spans="24:24">
      <c r="X954" s="42" t="s">
        <v>469</v>
      </c>
    </row>
    <row r="955" spans="24:24">
      <c r="X955" s="42" t="s">
        <v>469</v>
      </c>
    </row>
    <row r="956" spans="24:24">
      <c r="X956" s="42" t="s">
        <v>469</v>
      </c>
    </row>
    <row r="957" spans="24:24">
      <c r="X957" s="42" t="s">
        <v>469</v>
      </c>
    </row>
    <row r="958" spans="24:24">
      <c r="X958" s="42" t="s">
        <v>469</v>
      </c>
    </row>
    <row r="959" spans="24:24">
      <c r="X959" s="42" t="s">
        <v>469</v>
      </c>
    </row>
    <row r="960" spans="24:24">
      <c r="X960" s="42" t="s">
        <v>469</v>
      </c>
    </row>
    <row r="961" spans="24:24">
      <c r="X961" s="42" t="s">
        <v>469</v>
      </c>
    </row>
    <row r="962" spans="24:24">
      <c r="X962" s="42" t="s">
        <v>469</v>
      </c>
    </row>
    <row r="963" spans="24:24">
      <c r="X963" s="42" t="s">
        <v>469</v>
      </c>
    </row>
    <row r="964" spans="24:24">
      <c r="X964" s="42" t="s">
        <v>469</v>
      </c>
    </row>
    <row r="965" spans="24:24">
      <c r="X965" s="42" t="s">
        <v>469</v>
      </c>
    </row>
    <row r="966" spans="24:24">
      <c r="X966" s="42" t="s">
        <v>469</v>
      </c>
    </row>
    <row r="967" spans="24:24">
      <c r="X967" s="42" t="s">
        <v>469</v>
      </c>
    </row>
    <row r="968" spans="24:24">
      <c r="X968" s="42" t="s">
        <v>469</v>
      </c>
    </row>
    <row r="969" spans="24:24">
      <c r="X969" s="42" t="s">
        <v>469</v>
      </c>
    </row>
    <row r="970" spans="24:24">
      <c r="X970" s="42" t="s">
        <v>469</v>
      </c>
    </row>
    <row r="971" spans="24:24">
      <c r="X971" s="42" t="s">
        <v>469</v>
      </c>
    </row>
    <row r="972" spans="24:24">
      <c r="X972" s="42" t="s">
        <v>469</v>
      </c>
    </row>
    <row r="973" spans="24:24">
      <c r="X973" s="42" t="s">
        <v>469</v>
      </c>
    </row>
    <row r="974" spans="24:24">
      <c r="X974" s="42" t="s">
        <v>469</v>
      </c>
    </row>
    <row r="975" spans="24:24">
      <c r="X975" s="42" t="s">
        <v>469</v>
      </c>
    </row>
    <row r="976" spans="24:24">
      <c r="X976" s="42" t="s">
        <v>469</v>
      </c>
    </row>
    <row r="977" spans="24:24">
      <c r="X977" s="42" t="s">
        <v>469</v>
      </c>
    </row>
    <row r="978" spans="24:24">
      <c r="X978" s="42" t="s">
        <v>469</v>
      </c>
    </row>
    <row r="979" spans="24:24">
      <c r="X979" s="42" t="s">
        <v>469</v>
      </c>
    </row>
    <row r="980" spans="24:24">
      <c r="X980" s="42" t="s">
        <v>469</v>
      </c>
    </row>
    <row r="981" spans="24:24">
      <c r="X981" s="42" t="s">
        <v>469</v>
      </c>
    </row>
    <row r="982" spans="24:24">
      <c r="X982" s="42" t="s">
        <v>469</v>
      </c>
    </row>
    <row r="983" spans="24:24">
      <c r="X983" s="42" t="s">
        <v>469</v>
      </c>
    </row>
    <row r="984" spans="24:24">
      <c r="X984" s="42" t="s">
        <v>469</v>
      </c>
    </row>
    <row r="985" spans="24:24">
      <c r="X985" s="42" t="s">
        <v>469</v>
      </c>
    </row>
    <row r="986" spans="24:24">
      <c r="X986" s="42" t="s">
        <v>469</v>
      </c>
    </row>
    <row r="987" spans="24:24">
      <c r="X987" s="42" t="s">
        <v>469</v>
      </c>
    </row>
    <row r="988" spans="24:24">
      <c r="X988" s="42" t="s">
        <v>469</v>
      </c>
    </row>
    <row r="989" spans="24:24">
      <c r="X989" s="42" t="s">
        <v>469</v>
      </c>
    </row>
    <row r="990" spans="24:24">
      <c r="X990" s="42" t="s">
        <v>469</v>
      </c>
    </row>
    <row r="991" spans="24:24">
      <c r="X991" s="42" t="s">
        <v>469</v>
      </c>
    </row>
    <row r="992" spans="24:24">
      <c r="X992" s="42" t="s">
        <v>469</v>
      </c>
    </row>
    <row r="993" spans="24:24">
      <c r="X993" s="42" t="s">
        <v>469</v>
      </c>
    </row>
    <row r="994" spans="24:24">
      <c r="X994" s="42" t="s">
        <v>469</v>
      </c>
    </row>
    <row r="995" spans="24:24">
      <c r="X995" s="42" t="s">
        <v>469</v>
      </c>
    </row>
    <row r="996" spans="24:24">
      <c r="X996" s="42" t="s">
        <v>469</v>
      </c>
    </row>
    <row r="997" spans="24:24">
      <c r="X997" s="42" t="s">
        <v>469</v>
      </c>
    </row>
    <row r="998" spans="24:24">
      <c r="X998" s="42" t="s">
        <v>469</v>
      </c>
    </row>
    <row r="999" spans="24:24">
      <c r="X999" s="42" t="s">
        <v>469</v>
      </c>
    </row>
    <row r="1000" spans="24:24">
      <c r="X1000" s="42" t="s">
        <v>469</v>
      </c>
    </row>
    <row r="1001" spans="24:24">
      <c r="X1001" s="42" t="s">
        <v>469</v>
      </c>
    </row>
    <row r="1002" spans="24:24">
      <c r="X1002" s="42" t="s">
        <v>469</v>
      </c>
    </row>
    <row r="1003" spans="24:24">
      <c r="X1003" s="42" t="s">
        <v>469</v>
      </c>
    </row>
    <row r="1004" spans="24:24">
      <c r="X1004" s="42" t="s">
        <v>469</v>
      </c>
    </row>
    <row r="1005" spans="24:24">
      <c r="X1005" s="42" t="s">
        <v>469</v>
      </c>
    </row>
    <row r="1006" spans="24:24">
      <c r="X1006" s="42" t="s">
        <v>469</v>
      </c>
    </row>
    <row r="1007" spans="24:24">
      <c r="X1007" s="42" t="s">
        <v>469</v>
      </c>
    </row>
    <row r="1008" spans="24:24">
      <c r="X1008" s="42" t="s">
        <v>469</v>
      </c>
    </row>
    <row r="1009" spans="24:24">
      <c r="X1009" s="42" t="s">
        <v>469</v>
      </c>
    </row>
    <row r="1010" spans="24:24">
      <c r="X1010" s="42" t="s">
        <v>469</v>
      </c>
    </row>
    <row r="1011" spans="24:24">
      <c r="X1011" s="42" t="s">
        <v>469</v>
      </c>
    </row>
    <row r="1012" spans="24:24">
      <c r="X1012" s="42" t="s">
        <v>469</v>
      </c>
    </row>
    <row r="1013" spans="24:24">
      <c r="X1013" s="42" t="s">
        <v>469</v>
      </c>
    </row>
    <row r="1014" spans="24:24">
      <c r="X1014" s="42" t="s">
        <v>469</v>
      </c>
    </row>
    <row r="1015" spans="24:24">
      <c r="X1015" s="42" t="s">
        <v>469</v>
      </c>
    </row>
    <row r="1016" spans="24:24">
      <c r="X1016" s="42" t="s">
        <v>469</v>
      </c>
    </row>
    <row r="1017" spans="24:24">
      <c r="X1017" s="42" t="s">
        <v>469</v>
      </c>
    </row>
    <row r="1018" spans="24:24">
      <c r="X1018" s="42" t="s">
        <v>469</v>
      </c>
    </row>
    <row r="1019" spans="24:24">
      <c r="X1019" s="42" t="s">
        <v>469</v>
      </c>
    </row>
    <row r="1020" spans="24:24">
      <c r="X1020" s="42" t="s">
        <v>469</v>
      </c>
    </row>
    <row r="1021" spans="24:24">
      <c r="X1021" s="42" t="s">
        <v>469</v>
      </c>
    </row>
    <row r="1022" spans="24:24">
      <c r="X1022" s="42" t="s">
        <v>469</v>
      </c>
    </row>
    <row r="1023" spans="24:24">
      <c r="X1023" s="42" t="s">
        <v>469</v>
      </c>
    </row>
    <row r="1024" spans="24:24">
      <c r="X1024" s="42" t="s">
        <v>469</v>
      </c>
    </row>
    <row r="1025" spans="24:24">
      <c r="X1025" s="42" t="s">
        <v>469</v>
      </c>
    </row>
    <row r="1026" spans="24:24">
      <c r="X1026" s="42" t="s">
        <v>469</v>
      </c>
    </row>
    <row r="1027" spans="24:24">
      <c r="X1027" s="42" t="s">
        <v>469</v>
      </c>
    </row>
    <row r="1028" spans="24:24">
      <c r="X1028" s="42" t="s">
        <v>469</v>
      </c>
    </row>
    <row r="1029" spans="24:24">
      <c r="X1029" s="42" t="s">
        <v>469</v>
      </c>
    </row>
    <row r="1030" spans="24:24">
      <c r="X1030" s="42" t="s">
        <v>469</v>
      </c>
    </row>
    <row r="1031" spans="24:24">
      <c r="X1031" s="42" t="s">
        <v>469</v>
      </c>
    </row>
    <row r="1032" spans="24:24">
      <c r="X1032" s="42" t="s">
        <v>469</v>
      </c>
    </row>
    <row r="1033" spans="24:24">
      <c r="X1033" s="42" t="s">
        <v>469</v>
      </c>
    </row>
    <row r="1034" spans="24:24">
      <c r="X1034" s="42" t="s">
        <v>469</v>
      </c>
    </row>
    <row r="1035" spans="24:24">
      <c r="X1035" s="42" t="s">
        <v>469</v>
      </c>
    </row>
    <row r="1036" spans="24:24">
      <c r="X1036" s="42" t="s">
        <v>469</v>
      </c>
    </row>
    <row r="1037" spans="24:24">
      <c r="X1037" s="42" t="s">
        <v>469</v>
      </c>
    </row>
    <row r="1038" spans="24:24">
      <c r="X1038" s="42" t="s">
        <v>469</v>
      </c>
    </row>
    <row r="1039" spans="24:24">
      <c r="X1039" s="42" t="s">
        <v>469</v>
      </c>
    </row>
    <row r="1040" spans="24:24">
      <c r="X1040" s="42" t="s">
        <v>469</v>
      </c>
    </row>
    <row r="1041" spans="24:24">
      <c r="X1041" s="42" t="s">
        <v>469</v>
      </c>
    </row>
    <row r="1042" spans="24:24">
      <c r="X1042" s="42" t="s">
        <v>469</v>
      </c>
    </row>
    <row r="1043" spans="24:24">
      <c r="X1043" s="42" t="s">
        <v>469</v>
      </c>
    </row>
    <row r="1044" spans="24:24">
      <c r="X1044" s="42" t="s">
        <v>469</v>
      </c>
    </row>
    <row r="1045" spans="24:24">
      <c r="X1045" s="42" t="s">
        <v>469</v>
      </c>
    </row>
    <row r="1046" spans="24:24">
      <c r="X1046" s="42" t="s">
        <v>469</v>
      </c>
    </row>
    <row r="1047" spans="24:24">
      <c r="X1047" s="42" t="s">
        <v>469</v>
      </c>
    </row>
    <row r="1048" spans="24:24">
      <c r="X1048" s="42" t="s">
        <v>469</v>
      </c>
    </row>
    <row r="1049" spans="24:24">
      <c r="X1049" s="42" t="s">
        <v>469</v>
      </c>
    </row>
    <row r="1050" spans="24:24">
      <c r="X1050" s="42" t="s">
        <v>469</v>
      </c>
    </row>
    <row r="1051" spans="24:24">
      <c r="X1051" s="42" t="s">
        <v>469</v>
      </c>
    </row>
    <row r="1052" spans="24:24">
      <c r="X1052" s="42" t="s">
        <v>469</v>
      </c>
    </row>
    <row r="1053" spans="24:24">
      <c r="X1053" s="42" t="s">
        <v>469</v>
      </c>
    </row>
    <row r="1054" spans="24:24">
      <c r="X1054" s="42" t="s">
        <v>469</v>
      </c>
    </row>
    <row r="1055" spans="24:24">
      <c r="X1055" s="42" t="s">
        <v>469</v>
      </c>
    </row>
    <row r="1056" spans="24:24">
      <c r="X1056" s="42" t="s">
        <v>469</v>
      </c>
    </row>
    <row r="1057" spans="24:24">
      <c r="X1057" s="42" t="s">
        <v>469</v>
      </c>
    </row>
    <row r="1058" spans="24:24">
      <c r="X1058" s="42" t="s">
        <v>469</v>
      </c>
    </row>
    <row r="1059" spans="24:24">
      <c r="X1059" s="42" t="s">
        <v>469</v>
      </c>
    </row>
    <row r="1060" spans="24:24">
      <c r="X1060" s="42" t="s">
        <v>469</v>
      </c>
    </row>
    <row r="1061" spans="24:24">
      <c r="X1061" s="42" t="s">
        <v>469</v>
      </c>
    </row>
    <row r="1062" spans="24:24">
      <c r="X1062" s="42" t="s">
        <v>469</v>
      </c>
    </row>
    <row r="1063" spans="24:24">
      <c r="X1063" s="42" t="s">
        <v>469</v>
      </c>
    </row>
    <row r="1064" spans="24:24">
      <c r="X1064" s="42" t="s">
        <v>469</v>
      </c>
    </row>
    <row r="1065" spans="24:24">
      <c r="X1065" s="42" t="s">
        <v>469</v>
      </c>
    </row>
    <row r="1066" spans="24:24">
      <c r="X1066" s="42" t="s">
        <v>469</v>
      </c>
    </row>
    <row r="1067" spans="24:24">
      <c r="X1067" s="42" t="s">
        <v>469</v>
      </c>
    </row>
    <row r="1068" spans="24:24">
      <c r="X1068" s="42" t="s">
        <v>469</v>
      </c>
    </row>
    <row r="1069" spans="24:24">
      <c r="X1069" s="42" t="s">
        <v>469</v>
      </c>
    </row>
    <row r="1070" spans="24:24">
      <c r="X1070" s="42" t="s">
        <v>469</v>
      </c>
    </row>
    <row r="1071" spans="24:24">
      <c r="X1071" s="42" t="s">
        <v>469</v>
      </c>
    </row>
    <row r="1072" spans="24:24">
      <c r="X1072" s="42" t="s">
        <v>469</v>
      </c>
    </row>
    <row r="1073" spans="24:24">
      <c r="X1073" s="42" t="s">
        <v>469</v>
      </c>
    </row>
    <row r="1074" spans="24:24">
      <c r="X1074" s="42" t="s">
        <v>469</v>
      </c>
    </row>
    <row r="1075" spans="24:24">
      <c r="X1075" s="42" t="s">
        <v>469</v>
      </c>
    </row>
    <row r="1076" spans="24:24">
      <c r="X1076" s="42" t="s">
        <v>469</v>
      </c>
    </row>
    <row r="1077" spans="24:24">
      <c r="X1077" s="42" t="s">
        <v>469</v>
      </c>
    </row>
    <row r="1078" spans="24:24">
      <c r="X1078" s="42" t="s">
        <v>469</v>
      </c>
    </row>
    <row r="1079" spans="24:24">
      <c r="X1079" s="42" t="s">
        <v>469</v>
      </c>
    </row>
    <row r="1080" spans="24:24">
      <c r="X1080" s="42" t="s">
        <v>469</v>
      </c>
    </row>
    <row r="1081" spans="24:24">
      <c r="X1081" s="42" t="s">
        <v>469</v>
      </c>
    </row>
    <row r="1082" spans="24:24">
      <c r="X1082" s="42" t="s">
        <v>469</v>
      </c>
    </row>
    <row r="1083" spans="24:24">
      <c r="X1083" s="42" t="s">
        <v>469</v>
      </c>
    </row>
    <row r="1084" spans="24:24">
      <c r="X1084" s="42" t="s">
        <v>469</v>
      </c>
    </row>
    <row r="1085" spans="24:24">
      <c r="X1085" s="42" t="s">
        <v>469</v>
      </c>
    </row>
    <row r="1086" spans="24:24">
      <c r="X1086" s="42" t="s">
        <v>469</v>
      </c>
    </row>
    <row r="1087" spans="24:24">
      <c r="X1087" s="42" t="s">
        <v>469</v>
      </c>
    </row>
    <row r="1088" spans="24:24">
      <c r="X1088" s="42" t="s">
        <v>469</v>
      </c>
    </row>
    <row r="1089" spans="24:24">
      <c r="X1089" s="42" t="s">
        <v>469</v>
      </c>
    </row>
    <row r="1090" spans="24:24">
      <c r="X1090" s="42" t="s">
        <v>469</v>
      </c>
    </row>
    <row r="1091" spans="24:24">
      <c r="X1091" s="42" t="s">
        <v>469</v>
      </c>
    </row>
    <row r="1092" spans="24:24">
      <c r="X1092" s="42" t="s">
        <v>469</v>
      </c>
    </row>
    <row r="1093" spans="24:24">
      <c r="X1093" s="42" t="s">
        <v>469</v>
      </c>
    </row>
    <row r="1094" spans="24:24">
      <c r="X1094" s="42" t="s">
        <v>469</v>
      </c>
    </row>
    <row r="1095" spans="24:24">
      <c r="X1095" s="42" t="s">
        <v>469</v>
      </c>
    </row>
    <row r="1096" spans="24:24">
      <c r="X1096" s="42" t="s">
        <v>469</v>
      </c>
    </row>
    <row r="1097" spans="24:24">
      <c r="X1097" s="42" t="s">
        <v>469</v>
      </c>
    </row>
    <row r="1098" spans="24:24">
      <c r="X1098" s="42" t="s">
        <v>469</v>
      </c>
    </row>
    <row r="1099" spans="24:24">
      <c r="X1099" s="42" t="s">
        <v>469</v>
      </c>
    </row>
    <row r="1100" spans="24:24">
      <c r="X1100" s="42" t="s">
        <v>469</v>
      </c>
    </row>
    <row r="1101" spans="24:24">
      <c r="X1101" s="42" t="s">
        <v>469</v>
      </c>
    </row>
    <row r="1102" spans="24:24">
      <c r="X1102" s="42" t="s">
        <v>469</v>
      </c>
    </row>
    <row r="1103" spans="24:24">
      <c r="X1103" s="42" t="s">
        <v>469</v>
      </c>
    </row>
    <row r="1104" spans="24:24">
      <c r="X1104" s="42" t="s">
        <v>469</v>
      </c>
    </row>
    <row r="1105" spans="24:24">
      <c r="X1105" s="42" t="s">
        <v>469</v>
      </c>
    </row>
    <row r="1106" spans="24:24">
      <c r="X1106" s="42" t="s">
        <v>469</v>
      </c>
    </row>
    <row r="1107" spans="24:24">
      <c r="X1107" s="42" t="s">
        <v>469</v>
      </c>
    </row>
    <row r="1108" spans="24:24">
      <c r="X1108" s="42" t="s">
        <v>469</v>
      </c>
    </row>
    <row r="1109" spans="24:24">
      <c r="X1109" s="42" t="s">
        <v>469</v>
      </c>
    </row>
    <row r="1110" spans="24:24">
      <c r="X1110" s="42" t="s">
        <v>469</v>
      </c>
    </row>
    <row r="1111" spans="24:24">
      <c r="X1111" s="42" t="s">
        <v>469</v>
      </c>
    </row>
    <row r="1112" spans="24:24">
      <c r="X1112" s="42" t="s">
        <v>469</v>
      </c>
    </row>
    <row r="1113" spans="24:24">
      <c r="X1113" s="42" t="s">
        <v>469</v>
      </c>
    </row>
    <row r="1114" spans="24:24">
      <c r="X1114" s="42" t="s">
        <v>469</v>
      </c>
    </row>
    <row r="1115" spans="24:24">
      <c r="X1115" s="42" t="s">
        <v>469</v>
      </c>
    </row>
    <row r="1116" spans="24:24">
      <c r="X1116" s="42" t="s">
        <v>469</v>
      </c>
    </row>
    <row r="1117" spans="24:24">
      <c r="X1117" s="42" t="s">
        <v>469</v>
      </c>
    </row>
    <row r="1118" spans="24:24">
      <c r="X1118" s="42" t="s">
        <v>469</v>
      </c>
    </row>
    <row r="1119" spans="24:24">
      <c r="X1119" s="42" t="s">
        <v>469</v>
      </c>
    </row>
    <row r="1120" spans="24:24">
      <c r="X1120" s="42" t="s">
        <v>469</v>
      </c>
    </row>
    <row r="1121" spans="24:24">
      <c r="X1121" s="42" t="s">
        <v>469</v>
      </c>
    </row>
    <row r="1122" spans="24:24">
      <c r="X1122" s="42" t="s">
        <v>469</v>
      </c>
    </row>
    <row r="1123" spans="24:24">
      <c r="X1123" s="42" t="s">
        <v>469</v>
      </c>
    </row>
    <row r="1124" spans="24:24">
      <c r="X1124" s="42" t="s">
        <v>469</v>
      </c>
    </row>
    <row r="1125" spans="24:24">
      <c r="X1125" s="42" t="s">
        <v>469</v>
      </c>
    </row>
    <row r="1126" spans="24:24">
      <c r="X1126" s="42" t="s">
        <v>469</v>
      </c>
    </row>
    <row r="1127" spans="24:24">
      <c r="X1127" s="42" t="s">
        <v>469</v>
      </c>
    </row>
    <row r="1128" spans="24:24">
      <c r="X1128" s="42" t="s">
        <v>469</v>
      </c>
    </row>
    <row r="1129" spans="24:24">
      <c r="X1129" s="42" t="s">
        <v>469</v>
      </c>
    </row>
    <row r="1130" spans="24:24">
      <c r="X1130" s="42" t="s">
        <v>469</v>
      </c>
    </row>
    <row r="1131" spans="24:24">
      <c r="X1131" s="42" t="s">
        <v>469</v>
      </c>
    </row>
    <row r="1132" spans="24:24">
      <c r="X1132" s="42" t="s">
        <v>469</v>
      </c>
    </row>
    <row r="1133" spans="24:24">
      <c r="X1133" s="42" t="s">
        <v>469</v>
      </c>
    </row>
    <row r="1134" spans="24:24">
      <c r="X1134" s="42" t="s">
        <v>469</v>
      </c>
    </row>
    <row r="1135" spans="24:24">
      <c r="X1135" s="42" t="s">
        <v>469</v>
      </c>
    </row>
    <row r="1136" spans="24:24">
      <c r="X1136" s="42" t="s">
        <v>469</v>
      </c>
    </row>
    <row r="1137" spans="24:24">
      <c r="X1137" s="42" t="s">
        <v>469</v>
      </c>
    </row>
    <row r="1138" spans="24:24">
      <c r="X1138" s="42" t="s">
        <v>469</v>
      </c>
    </row>
    <row r="1139" spans="24:24">
      <c r="X1139" s="42" t="s">
        <v>469</v>
      </c>
    </row>
    <row r="1140" spans="24:24">
      <c r="X1140" s="42" t="s">
        <v>469</v>
      </c>
    </row>
    <row r="1141" spans="24:24">
      <c r="X1141" s="42" t="s">
        <v>469</v>
      </c>
    </row>
    <row r="1142" spans="24:24">
      <c r="X1142" s="42" t="s">
        <v>469</v>
      </c>
    </row>
    <row r="1143" spans="24:24">
      <c r="X1143" s="42" t="s">
        <v>469</v>
      </c>
    </row>
    <row r="1144" spans="24:24">
      <c r="X1144" s="42" t="s">
        <v>469</v>
      </c>
    </row>
    <row r="1145" spans="24:24">
      <c r="X1145" s="42" t="s">
        <v>469</v>
      </c>
    </row>
    <row r="1146" spans="24:24">
      <c r="X1146" s="42" t="s">
        <v>469</v>
      </c>
    </row>
    <row r="1147" spans="24:24">
      <c r="X1147" s="42" t="s">
        <v>469</v>
      </c>
    </row>
    <row r="1148" spans="24:24">
      <c r="X1148" s="42" t="s">
        <v>469</v>
      </c>
    </row>
    <row r="1149" spans="24:24">
      <c r="X1149" s="42" t="s">
        <v>469</v>
      </c>
    </row>
    <row r="1150" spans="24:24">
      <c r="X1150" s="42" t="s">
        <v>469</v>
      </c>
    </row>
    <row r="1151" spans="24:24">
      <c r="X1151" s="42" t="s">
        <v>469</v>
      </c>
    </row>
    <row r="1152" spans="24:24">
      <c r="X1152" s="42" t="s">
        <v>469</v>
      </c>
    </row>
    <row r="1153" spans="24:24">
      <c r="X1153" s="42" t="s">
        <v>469</v>
      </c>
    </row>
    <row r="1154" spans="24:24">
      <c r="X1154" s="42" t="s">
        <v>469</v>
      </c>
    </row>
    <row r="1155" spans="24:24">
      <c r="X1155" s="42" t="s">
        <v>469</v>
      </c>
    </row>
    <row r="1156" spans="24:24">
      <c r="X1156" s="42" t="s">
        <v>469</v>
      </c>
    </row>
    <row r="1157" spans="24:24">
      <c r="X1157" s="42" t="s">
        <v>469</v>
      </c>
    </row>
    <row r="1158" spans="24:24">
      <c r="X1158" s="42" t="s">
        <v>469</v>
      </c>
    </row>
    <row r="1159" spans="24:24">
      <c r="X1159" s="42" t="s">
        <v>469</v>
      </c>
    </row>
    <row r="1160" spans="24:24">
      <c r="X1160" s="42" t="s">
        <v>469</v>
      </c>
    </row>
    <row r="1161" spans="24:24">
      <c r="X1161" s="42" t="s">
        <v>469</v>
      </c>
    </row>
    <row r="1162" spans="24:24">
      <c r="X1162" s="42" t="s">
        <v>469</v>
      </c>
    </row>
    <row r="1163" spans="24:24">
      <c r="X1163" s="42" t="s">
        <v>469</v>
      </c>
    </row>
    <row r="1164" spans="24:24">
      <c r="X1164" s="42" t="s">
        <v>469</v>
      </c>
    </row>
    <row r="1165" spans="24:24">
      <c r="X1165" s="42" t="s">
        <v>469</v>
      </c>
    </row>
    <row r="1166" spans="24:24">
      <c r="X1166" s="42" t="s">
        <v>469</v>
      </c>
    </row>
    <row r="1167" spans="24:24">
      <c r="X1167" s="42" t="s">
        <v>469</v>
      </c>
    </row>
    <row r="1168" spans="24:24">
      <c r="X1168" s="42" t="s">
        <v>469</v>
      </c>
    </row>
    <row r="1169" spans="24:24">
      <c r="X1169" s="42" t="s">
        <v>469</v>
      </c>
    </row>
    <row r="1170" spans="24:24">
      <c r="X1170" s="42" t="s">
        <v>469</v>
      </c>
    </row>
    <row r="1171" spans="24:24">
      <c r="X1171" s="42" t="s">
        <v>469</v>
      </c>
    </row>
    <row r="1172" spans="24:24">
      <c r="X1172" s="42" t="s">
        <v>469</v>
      </c>
    </row>
    <row r="1173" spans="24:24">
      <c r="X1173" s="42" t="s">
        <v>469</v>
      </c>
    </row>
    <row r="1174" spans="24:24">
      <c r="X1174" s="42" t="s">
        <v>469</v>
      </c>
    </row>
    <row r="1175" spans="24:24">
      <c r="X1175" s="42" t="s">
        <v>469</v>
      </c>
    </row>
    <row r="1176" spans="24:24">
      <c r="X1176" s="42" t="s">
        <v>469</v>
      </c>
    </row>
    <row r="1177" spans="24:24">
      <c r="X1177" s="42" t="s">
        <v>469</v>
      </c>
    </row>
    <row r="1178" spans="24:24">
      <c r="X1178" s="42" t="s">
        <v>469</v>
      </c>
    </row>
    <row r="1179" spans="24:24">
      <c r="X1179" s="42" t="s">
        <v>469</v>
      </c>
    </row>
    <row r="1180" spans="24:24">
      <c r="X1180" s="42" t="s">
        <v>469</v>
      </c>
    </row>
    <row r="1181" spans="24:24">
      <c r="X1181" s="42" t="s">
        <v>469</v>
      </c>
    </row>
    <row r="1182" spans="24:24">
      <c r="X1182" s="42" t="s">
        <v>469</v>
      </c>
    </row>
    <row r="1183" spans="24:24">
      <c r="X1183" s="42" t="s">
        <v>469</v>
      </c>
    </row>
    <row r="1184" spans="24:24">
      <c r="X1184" s="42" t="s">
        <v>469</v>
      </c>
    </row>
    <row r="1185" spans="24:24">
      <c r="X1185" s="42" t="s">
        <v>469</v>
      </c>
    </row>
    <row r="1186" spans="24:24">
      <c r="X1186" s="42" t="s">
        <v>469</v>
      </c>
    </row>
    <row r="1187" spans="24:24">
      <c r="X1187" s="42" t="s">
        <v>469</v>
      </c>
    </row>
    <row r="1188" spans="24:24">
      <c r="X1188" s="42" t="s">
        <v>469</v>
      </c>
    </row>
    <row r="1189" spans="24:24">
      <c r="X1189" s="42" t="s">
        <v>469</v>
      </c>
    </row>
    <row r="1190" spans="24:24">
      <c r="X1190" s="42" t="s">
        <v>469</v>
      </c>
    </row>
    <row r="1191" spans="24:24">
      <c r="X1191" s="42" t="s">
        <v>469</v>
      </c>
    </row>
    <row r="1192" spans="24:24">
      <c r="X1192" s="42" t="s">
        <v>469</v>
      </c>
    </row>
    <row r="1193" spans="24:24">
      <c r="X1193" s="42" t="s">
        <v>469</v>
      </c>
    </row>
    <row r="1194" spans="24:24">
      <c r="X1194" s="42" t="s">
        <v>469</v>
      </c>
    </row>
    <row r="1195" spans="24:24">
      <c r="X1195" s="42" t="s">
        <v>469</v>
      </c>
    </row>
    <row r="1196" spans="24:24">
      <c r="X1196" s="42" t="s">
        <v>469</v>
      </c>
    </row>
    <row r="1197" spans="24:24">
      <c r="X1197" s="42" t="s">
        <v>469</v>
      </c>
    </row>
    <row r="1198" spans="24:24">
      <c r="X1198" s="42" t="s">
        <v>469</v>
      </c>
    </row>
    <row r="1199" spans="24:24">
      <c r="X1199" s="42" t="s">
        <v>469</v>
      </c>
    </row>
    <row r="1200" spans="24:24">
      <c r="X1200" s="42" t="s">
        <v>469</v>
      </c>
    </row>
    <row r="1201" spans="24:24">
      <c r="X1201" s="42" t="s">
        <v>469</v>
      </c>
    </row>
    <row r="1202" spans="24:24">
      <c r="X1202" s="42" t="s">
        <v>469</v>
      </c>
    </row>
    <row r="1203" spans="24:24">
      <c r="X1203" s="42" t="s">
        <v>469</v>
      </c>
    </row>
    <row r="1204" spans="24:24">
      <c r="X1204" s="42" t="s">
        <v>469</v>
      </c>
    </row>
    <row r="1205" spans="24:24">
      <c r="X1205" s="42" t="s">
        <v>469</v>
      </c>
    </row>
    <row r="1206" spans="24:24">
      <c r="X1206" s="42" t="s">
        <v>469</v>
      </c>
    </row>
    <row r="1207" spans="24:24">
      <c r="X1207" s="42" t="s">
        <v>469</v>
      </c>
    </row>
    <row r="1208" spans="24:24">
      <c r="X1208" s="42" t="s">
        <v>469</v>
      </c>
    </row>
    <row r="1209" spans="24:24">
      <c r="X1209" s="42" t="s">
        <v>469</v>
      </c>
    </row>
    <row r="1210" spans="24:24">
      <c r="X1210" s="42" t="s">
        <v>469</v>
      </c>
    </row>
    <row r="1211" spans="24:24">
      <c r="X1211" s="42" t="s">
        <v>469</v>
      </c>
    </row>
    <row r="1212" spans="24:24">
      <c r="X1212" s="42" t="s">
        <v>469</v>
      </c>
    </row>
    <row r="1213" spans="24:24">
      <c r="X1213" s="42" t="s">
        <v>469</v>
      </c>
    </row>
    <row r="1214" spans="24:24">
      <c r="X1214" s="42" t="s">
        <v>469</v>
      </c>
    </row>
    <row r="1215" spans="24:24">
      <c r="X1215" s="42" t="s">
        <v>469</v>
      </c>
    </row>
    <row r="1216" spans="24:24">
      <c r="X1216" s="42" t="s">
        <v>469</v>
      </c>
    </row>
    <row r="1217" spans="24:24">
      <c r="X1217" s="42" t="s">
        <v>469</v>
      </c>
    </row>
    <row r="1218" spans="24:24">
      <c r="X1218" s="42" t="s">
        <v>469</v>
      </c>
    </row>
    <row r="1219" spans="24:24">
      <c r="X1219" s="42" t="s">
        <v>469</v>
      </c>
    </row>
    <row r="1220" spans="24:24">
      <c r="X1220" s="42" t="s">
        <v>469</v>
      </c>
    </row>
    <row r="1221" spans="24:24">
      <c r="X1221" s="42" t="s">
        <v>469</v>
      </c>
    </row>
    <row r="1222" spans="24:24">
      <c r="X1222" s="42" t="s">
        <v>469</v>
      </c>
    </row>
    <row r="1223" spans="24:24">
      <c r="X1223" s="42" t="s">
        <v>469</v>
      </c>
    </row>
    <row r="1224" spans="24:24">
      <c r="X1224" s="42" t="s">
        <v>469</v>
      </c>
    </row>
    <row r="1225" spans="24:24">
      <c r="X1225" s="42" t="s">
        <v>469</v>
      </c>
    </row>
    <row r="1226" spans="24:24">
      <c r="X1226" s="42" t="s">
        <v>469</v>
      </c>
    </row>
    <row r="1227" spans="24:24">
      <c r="X1227" s="42" t="s">
        <v>469</v>
      </c>
    </row>
    <row r="1228" spans="24:24">
      <c r="X1228" s="42" t="s">
        <v>469</v>
      </c>
    </row>
    <row r="1229" spans="24:24">
      <c r="X1229" s="42" t="s">
        <v>469</v>
      </c>
    </row>
    <row r="1230" spans="24:24">
      <c r="X1230" s="42" t="s">
        <v>469</v>
      </c>
    </row>
    <row r="1231" spans="24:24">
      <c r="X1231" s="42" t="s">
        <v>469</v>
      </c>
    </row>
    <row r="1232" spans="24:24">
      <c r="X1232" s="42" t="s">
        <v>469</v>
      </c>
    </row>
    <row r="1233" spans="24:24">
      <c r="X1233" s="42" t="s">
        <v>469</v>
      </c>
    </row>
    <row r="1234" spans="24:24">
      <c r="X1234" s="42" t="s">
        <v>469</v>
      </c>
    </row>
    <row r="1235" spans="24:24">
      <c r="X1235" s="42" t="s">
        <v>469</v>
      </c>
    </row>
    <row r="1236" spans="24:24">
      <c r="X1236" s="42" t="s">
        <v>469</v>
      </c>
    </row>
    <row r="1237" spans="24:24">
      <c r="X1237" s="42" t="s">
        <v>469</v>
      </c>
    </row>
    <row r="1238" spans="24:24">
      <c r="X1238" s="42" t="s">
        <v>469</v>
      </c>
    </row>
    <row r="1239" spans="24:24">
      <c r="X1239" s="42" t="s">
        <v>469</v>
      </c>
    </row>
    <row r="1240" spans="24:24">
      <c r="X1240" s="42" t="s">
        <v>469</v>
      </c>
    </row>
    <row r="1241" spans="24:24">
      <c r="X1241" s="42" t="s">
        <v>469</v>
      </c>
    </row>
    <row r="1242" spans="24:24">
      <c r="X1242" s="42" t="s">
        <v>469</v>
      </c>
    </row>
    <row r="1243" spans="24:24">
      <c r="X1243" s="42" t="s">
        <v>469</v>
      </c>
    </row>
    <row r="1244" spans="24:24">
      <c r="X1244" s="42" t="s">
        <v>469</v>
      </c>
    </row>
    <row r="1245" spans="24:24">
      <c r="X1245" s="42" t="s">
        <v>469</v>
      </c>
    </row>
    <row r="1246" spans="24:24">
      <c r="X1246" s="42" t="s">
        <v>469</v>
      </c>
    </row>
    <row r="1247" spans="24:24">
      <c r="X1247" s="42" t="s">
        <v>469</v>
      </c>
    </row>
    <row r="1248" spans="24:24">
      <c r="X1248" s="42" t="s">
        <v>469</v>
      </c>
    </row>
    <row r="1249" spans="24:24">
      <c r="X1249" s="42" t="s">
        <v>469</v>
      </c>
    </row>
    <row r="1250" spans="24:24">
      <c r="X1250" s="42" t="s">
        <v>469</v>
      </c>
    </row>
    <row r="1251" spans="24:24">
      <c r="X1251" s="42" t="s">
        <v>469</v>
      </c>
    </row>
    <row r="1252" spans="24:24">
      <c r="X1252" s="42" t="s">
        <v>469</v>
      </c>
    </row>
    <row r="1253" spans="24:24">
      <c r="X1253" s="42" t="s">
        <v>469</v>
      </c>
    </row>
    <row r="1254" spans="24:24">
      <c r="X1254" s="42" t="s">
        <v>469</v>
      </c>
    </row>
    <row r="1255" spans="24:24">
      <c r="X1255" s="42" t="s">
        <v>469</v>
      </c>
    </row>
    <row r="1256" spans="24:24">
      <c r="X1256" s="42" t="s">
        <v>469</v>
      </c>
    </row>
    <row r="1257" spans="24:24">
      <c r="X1257" s="42" t="s">
        <v>469</v>
      </c>
    </row>
    <row r="1258" spans="24:24">
      <c r="X1258" s="42" t="s">
        <v>469</v>
      </c>
    </row>
    <row r="1259" spans="24:24">
      <c r="X1259" s="42" t="s">
        <v>469</v>
      </c>
    </row>
    <row r="1260" spans="24:24">
      <c r="X1260" s="42" t="s">
        <v>469</v>
      </c>
    </row>
    <row r="1261" spans="24:24">
      <c r="X1261" s="42" t="s">
        <v>469</v>
      </c>
    </row>
    <row r="1262" spans="24:24">
      <c r="X1262" s="42" t="s">
        <v>469</v>
      </c>
    </row>
    <row r="1263" spans="24:24">
      <c r="X1263" s="42" t="s">
        <v>469</v>
      </c>
    </row>
    <row r="1264" spans="24:24">
      <c r="X1264" s="42" t="s">
        <v>469</v>
      </c>
    </row>
    <row r="1265" spans="24:24">
      <c r="X1265" s="42" t="s">
        <v>469</v>
      </c>
    </row>
    <row r="1266" spans="24:24">
      <c r="X1266" s="42" t="s">
        <v>469</v>
      </c>
    </row>
    <row r="1267" spans="24:24">
      <c r="X1267" s="42" t="s">
        <v>469</v>
      </c>
    </row>
    <row r="1268" spans="24:24">
      <c r="X1268" s="42" t="s">
        <v>469</v>
      </c>
    </row>
    <row r="1269" spans="24:24">
      <c r="X1269" s="42" t="s">
        <v>469</v>
      </c>
    </row>
    <row r="1270" spans="24:24">
      <c r="X1270" s="42" t="s">
        <v>469</v>
      </c>
    </row>
    <row r="1271" spans="24:24">
      <c r="X1271" s="42" t="s">
        <v>469</v>
      </c>
    </row>
    <row r="1272" spans="24:24">
      <c r="X1272" s="42" t="s">
        <v>469</v>
      </c>
    </row>
    <row r="1273" spans="24:24">
      <c r="X1273" s="42" t="s">
        <v>469</v>
      </c>
    </row>
    <row r="1274" spans="24:24">
      <c r="X1274" s="42" t="s">
        <v>469</v>
      </c>
    </row>
    <row r="1275" spans="24:24">
      <c r="X1275" s="42" t="s">
        <v>469</v>
      </c>
    </row>
    <row r="1276" spans="24:24">
      <c r="X1276" s="42" t="s">
        <v>469</v>
      </c>
    </row>
    <row r="1277" spans="24:24">
      <c r="X1277" s="42" t="s">
        <v>469</v>
      </c>
    </row>
    <row r="1278" spans="24:24">
      <c r="X1278" s="42" t="s">
        <v>469</v>
      </c>
    </row>
    <row r="1279" spans="24:24">
      <c r="X1279" s="42" t="s">
        <v>469</v>
      </c>
    </row>
    <row r="1280" spans="24:24">
      <c r="X1280" s="42" t="s">
        <v>469</v>
      </c>
    </row>
    <row r="1281" spans="24:24">
      <c r="X1281" s="42" t="s">
        <v>469</v>
      </c>
    </row>
    <row r="1282" spans="24:24">
      <c r="X1282" s="42" t="s">
        <v>469</v>
      </c>
    </row>
    <row r="1283" spans="24:24">
      <c r="X1283" s="42" t="s">
        <v>469</v>
      </c>
    </row>
    <row r="1284" spans="24:24">
      <c r="X1284" s="42" t="s">
        <v>469</v>
      </c>
    </row>
    <row r="1285" spans="24:24">
      <c r="X1285" s="42" t="s">
        <v>469</v>
      </c>
    </row>
    <row r="1286" spans="24:24">
      <c r="X1286" s="42" t="s">
        <v>469</v>
      </c>
    </row>
    <row r="1287" spans="24:24">
      <c r="X1287" s="42" t="s">
        <v>469</v>
      </c>
    </row>
    <row r="1288" spans="24:24">
      <c r="X1288" s="42" t="s">
        <v>469</v>
      </c>
    </row>
    <row r="1289" spans="24:24">
      <c r="X1289" s="42" t="s">
        <v>469</v>
      </c>
    </row>
    <row r="1290" spans="24:24">
      <c r="X1290" s="42" t="s">
        <v>469</v>
      </c>
    </row>
    <row r="1291" spans="24:24">
      <c r="X1291" s="42" t="s">
        <v>469</v>
      </c>
    </row>
    <row r="1292" spans="24:24">
      <c r="X1292" s="42" t="s">
        <v>469</v>
      </c>
    </row>
    <row r="1293" spans="24:24">
      <c r="X1293" s="42" t="s">
        <v>469</v>
      </c>
    </row>
    <row r="1294" spans="24:24">
      <c r="X1294" s="42" t="s">
        <v>469</v>
      </c>
    </row>
    <row r="1295" spans="24:24">
      <c r="X1295" s="42" t="s">
        <v>469</v>
      </c>
    </row>
    <row r="1296" spans="24:24">
      <c r="X1296" s="42" t="s">
        <v>469</v>
      </c>
    </row>
    <row r="1297" spans="24:24">
      <c r="X1297" s="42" t="s">
        <v>469</v>
      </c>
    </row>
    <row r="1298" spans="24:24">
      <c r="X1298" s="42" t="s">
        <v>469</v>
      </c>
    </row>
    <row r="1299" spans="24:24">
      <c r="X1299" s="42" t="s">
        <v>469</v>
      </c>
    </row>
    <row r="1300" spans="24:24">
      <c r="X1300" s="42" t="s">
        <v>469</v>
      </c>
    </row>
    <row r="1301" spans="24:24">
      <c r="X1301" s="42" t="s">
        <v>469</v>
      </c>
    </row>
    <row r="1302" spans="24:24">
      <c r="X1302" s="42" t="s">
        <v>469</v>
      </c>
    </row>
    <row r="1303" spans="24:24">
      <c r="X1303" s="42" t="s">
        <v>469</v>
      </c>
    </row>
    <row r="1304" spans="24:24">
      <c r="X1304" s="42" t="s">
        <v>469</v>
      </c>
    </row>
    <row r="1305" spans="24:24">
      <c r="X1305" s="42" t="s">
        <v>469</v>
      </c>
    </row>
    <row r="1306" spans="24:24">
      <c r="X1306" s="42" t="s">
        <v>469</v>
      </c>
    </row>
    <row r="1307" spans="24:24">
      <c r="X1307" s="42" t="s">
        <v>469</v>
      </c>
    </row>
    <row r="1308" spans="24:24">
      <c r="X1308" s="42" t="s">
        <v>469</v>
      </c>
    </row>
    <row r="1309" spans="24:24">
      <c r="X1309" s="42" t="s">
        <v>469</v>
      </c>
    </row>
    <row r="1310" spans="24:24">
      <c r="X1310" s="42" t="s">
        <v>469</v>
      </c>
    </row>
    <row r="1311" spans="24:24">
      <c r="X1311" s="42" t="s">
        <v>469</v>
      </c>
    </row>
    <row r="1312" spans="24:24">
      <c r="X1312" s="42" t="s">
        <v>469</v>
      </c>
    </row>
    <row r="1313" spans="24:24">
      <c r="X1313" s="42" t="s">
        <v>469</v>
      </c>
    </row>
    <row r="1314" spans="24:24">
      <c r="X1314" s="42" t="s">
        <v>469</v>
      </c>
    </row>
    <row r="1315" spans="24:24">
      <c r="X1315" s="42" t="s">
        <v>469</v>
      </c>
    </row>
    <row r="1316" spans="24:24">
      <c r="X1316" s="42" t="s">
        <v>469</v>
      </c>
    </row>
    <row r="1317" spans="24:24">
      <c r="X1317" s="42" t="s">
        <v>469</v>
      </c>
    </row>
    <row r="1318" spans="24:24">
      <c r="X1318" s="42" t="s">
        <v>469</v>
      </c>
    </row>
    <row r="1319" spans="24:24">
      <c r="X1319" s="42" t="s">
        <v>469</v>
      </c>
    </row>
    <row r="1320" spans="24:24">
      <c r="X1320" s="42" t="s">
        <v>469</v>
      </c>
    </row>
    <row r="1321" spans="24:24">
      <c r="X1321" s="42" t="s">
        <v>469</v>
      </c>
    </row>
    <row r="1322" spans="24:24">
      <c r="X1322" s="42" t="s">
        <v>469</v>
      </c>
    </row>
    <row r="1323" spans="24:24">
      <c r="X1323" s="42" t="s">
        <v>469</v>
      </c>
    </row>
    <row r="1324" spans="24:24">
      <c r="X1324" s="42" t="s">
        <v>469</v>
      </c>
    </row>
    <row r="1325" spans="24:24">
      <c r="X1325" s="42" t="s">
        <v>469</v>
      </c>
    </row>
    <row r="1326" spans="24:24">
      <c r="X1326" s="42" t="s">
        <v>469</v>
      </c>
    </row>
    <row r="1327" spans="24:24">
      <c r="X1327" s="42" t="s">
        <v>469</v>
      </c>
    </row>
    <row r="1328" spans="24:24">
      <c r="X1328" s="42" t="s">
        <v>469</v>
      </c>
    </row>
    <row r="1329" spans="24:24">
      <c r="X1329" s="42" t="s">
        <v>469</v>
      </c>
    </row>
    <row r="1330" spans="24:24">
      <c r="X1330" s="42" t="s">
        <v>469</v>
      </c>
    </row>
    <row r="1331" spans="24:24">
      <c r="X1331" s="42" t="s">
        <v>469</v>
      </c>
    </row>
    <row r="1332" spans="24:24">
      <c r="X1332" s="42" t="s">
        <v>469</v>
      </c>
    </row>
    <row r="1333" spans="24:24">
      <c r="X1333" s="42" t="s">
        <v>469</v>
      </c>
    </row>
    <row r="1334" spans="24:24">
      <c r="X1334" s="42" t="s">
        <v>469</v>
      </c>
    </row>
    <row r="1335" spans="24:24">
      <c r="X1335" s="42" t="s">
        <v>469</v>
      </c>
    </row>
    <row r="1336" spans="24:24">
      <c r="X1336" s="42" t="s">
        <v>469</v>
      </c>
    </row>
    <row r="1337" spans="24:24">
      <c r="X1337" s="42" t="s">
        <v>469</v>
      </c>
    </row>
    <row r="1338" spans="24:24">
      <c r="X1338" s="42" t="s">
        <v>469</v>
      </c>
    </row>
    <row r="1339" spans="24:24">
      <c r="X1339" s="42" t="s">
        <v>469</v>
      </c>
    </row>
    <row r="1340" spans="24:24">
      <c r="X1340" s="42" t="s">
        <v>469</v>
      </c>
    </row>
    <row r="1341" spans="24:24">
      <c r="X1341" s="42" t="s">
        <v>469</v>
      </c>
    </row>
    <row r="1342" spans="24:24">
      <c r="X1342" s="42" t="s">
        <v>469</v>
      </c>
    </row>
    <row r="1343" spans="24:24">
      <c r="X1343" s="42" t="s">
        <v>469</v>
      </c>
    </row>
    <row r="1344" spans="24:24">
      <c r="X1344" s="42" t="s">
        <v>469</v>
      </c>
    </row>
    <row r="1345" spans="24:24">
      <c r="X1345" s="42" t="s">
        <v>469</v>
      </c>
    </row>
    <row r="1346" spans="24:24">
      <c r="X1346" s="42" t="s">
        <v>469</v>
      </c>
    </row>
    <row r="1347" spans="24:24">
      <c r="X1347" s="42" t="s">
        <v>469</v>
      </c>
    </row>
    <row r="1348" spans="24:24">
      <c r="X1348" s="42" t="s">
        <v>469</v>
      </c>
    </row>
    <row r="1349" spans="24:24">
      <c r="X1349" s="42" t="s">
        <v>469</v>
      </c>
    </row>
    <row r="1350" spans="24:24">
      <c r="X1350" s="42" t="s">
        <v>469</v>
      </c>
    </row>
    <row r="1351" spans="24:24">
      <c r="X1351" s="42" t="s">
        <v>469</v>
      </c>
    </row>
    <row r="1352" spans="24:24">
      <c r="X1352" s="42" t="s">
        <v>469</v>
      </c>
    </row>
    <row r="1353" spans="24:24">
      <c r="X1353" s="42" t="s">
        <v>469</v>
      </c>
    </row>
    <row r="1354" spans="24:24">
      <c r="X1354" s="42" t="s">
        <v>469</v>
      </c>
    </row>
    <row r="1355" spans="24:24">
      <c r="X1355" s="42" t="s">
        <v>469</v>
      </c>
    </row>
    <row r="1356" spans="24:24">
      <c r="X1356" s="42" t="s">
        <v>469</v>
      </c>
    </row>
    <row r="1357" spans="24:24">
      <c r="X1357" s="42" t="s">
        <v>469</v>
      </c>
    </row>
    <row r="1358" spans="24:24">
      <c r="X1358" s="42" t="s">
        <v>469</v>
      </c>
    </row>
    <row r="1359" spans="24:24">
      <c r="X1359" s="42" t="s">
        <v>469</v>
      </c>
    </row>
    <row r="1360" spans="24:24">
      <c r="X1360" s="42" t="s">
        <v>469</v>
      </c>
    </row>
    <row r="1361" spans="24:24">
      <c r="X1361" s="42" t="s">
        <v>469</v>
      </c>
    </row>
    <row r="1362" spans="24:24">
      <c r="X1362" s="42" t="s">
        <v>469</v>
      </c>
    </row>
    <row r="1363" spans="24:24">
      <c r="X1363" s="42" t="s">
        <v>469</v>
      </c>
    </row>
    <row r="1364" spans="24:24">
      <c r="X1364" s="42" t="s">
        <v>469</v>
      </c>
    </row>
    <row r="1365" spans="24:24">
      <c r="X1365" s="42" t="s">
        <v>469</v>
      </c>
    </row>
    <row r="1366" spans="24:24">
      <c r="X1366" s="42" t="s">
        <v>469</v>
      </c>
    </row>
    <row r="1367" spans="24:24">
      <c r="X1367" s="42" t="s">
        <v>469</v>
      </c>
    </row>
    <row r="1368" spans="24:24">
      <c r="X1368" s="42" t="s">
        <v>469</v>
      </c>
    </row>
    <row r="1369" spans="24:24">
      <c r="X1369" s="42" t="s">
        <v>469</v>
      </c>
    </row>
    <row r="1370" spans="24:24">
      <c r="X1370" s="42" t="s">
        <v>469</v>
      </c>
    </row>
    <row r="1371" spans="24:24">
      <c r="X1371" s="42" t="s">
        <v>469</v>
      </c>
    </row>
    <row r="1372" spans="24:24">
      <c r="X1372" s="42" t="s">
        <v>469</v>
      </c>
    </row>
    <row r="1373" spans="24:24">
      <c r="X1373" s="42" t="s">
        <v>469</v>
      </c>
    </row>
    <row r="1374" spans="24:24">
      <c r="X1374" s="42" t="s">
        <v>469</v>
      </c>
    </row>
    <row r="1375" spans="24:24">
      <c r="X1375" s="42" t="s">
        <v>469</v>
      </c>
    </row>
    <row r="1376" spans="24:24">
      <c r="X1376" s="42" t="s">
        <v>469</v>
      </c>
    </row>
    <row r="1377" spans="24:24">
      <c r="X1377" s="42" t="s">
        <v>469</v>
      </c>
    </row>
    <row r="1378" spans="24:24">
      <c r="X1378" s="42" t="s">
        <v>469</v>
      </c>
    </row>
    <row r="1379" spans="24:24">
      <c r="X1379" s="42" t="s">
        <v>469</v>
      </c>
    </row>
    <row r="1380" spans="24:24">
      <c r="X1380" s="42" t="s">
        <v>469</v>
      </c>
    </row>
    <row r="1381" spans="24:24">
      <c r="X1381" s="42" t="s">
        <v>469</v>
      </c>
    </row>
    <row r="1382" spans="24:24">
      <c r="X1382" s="42" t="s">
        <v>469</v>
      </c>
    </row>
    <row r="1383" spans="24:24">
      <c r="X1383" s="42" t="s">
        <v>469</v>
      </c>
    </row>
    <row r="1384" spans="24:24">
      <c r="X1384" s="42" t="s">
        <v>469</v>
      </c>
    </row>
    <row r="1385" spans="24:24">
      <c r="X1385" s="42" t="s">
        <v>469</v>
      </c>
    </row>
    <row r="1386" spans="24:24">
      <c r="X1386" s="42" t="s">
        <v>469</v>
      </c>
    </row>
    <row r="1387" spans="24:24">
      <c r="X1387" s="42" t="s">
        <v>469</v>
      </c>
    </row>
    <row r="1388" spans="24:24">
      <c r="X1388" s="42" t="s">
        <v>469</v>
      </c>
    </row>
    <row r="1389" spans="24:24">
      <c r="X1389" s="42" t="s">
        <v>469</v>
      </c>
    </row>
    <row r="1390" spans="24:24">
      <c r="X1390" s="42" t="s">
        <v>469</v>
      </c>
    </row>
    <row r="1391" spans="24:24">
      <c r="X1391" s="42" t="s">
        <v>469</v>
      </c>
    </row>
    <row r="1392" spans="24:24">
      <c r="X1392" s="42" t="s">
        <v>469</v>
      </c>
    </row>
    <row r="1393" spans="24:24">
      <c r="X1393" s="42" t="s">
        <v>469</v>
      </c>
    </row>
    <row r="1394" spans="24:24">
      <c r="X1394" s="42" t="s">
        <v>469</v>
      </c>
    </row>
    <row r="1395" spans="24:24">
      <c r="X1395" s="42" t="s">
        <v>469</v>
      </c>
    </row>
    <row r="1396" spans="24:24">
      <c r="X1396" s="42" t="s">
        <v>469</v>
      </c>
    </row>
    <row r="1397" spans="24:24">
      <c r="X1397" s="42" t="s">
        <v>469</v>
      </c>
    </row>
    <row r="1398" spans="24:24">
      <c r="X1398" s="42" t="s">
        <v>469</v>
      </c>
    </row>
    <row r="1399" spans="24:24">
      <c r="X1399" s="42" t="s">
        <v>469</v>
      </c>
    </row>
    <row r="1400" spans="24:24">
      <c r="X1400" s="42" t="s">
        <v>469</v>
      </c>
    </row>
    <row r="1401" spans="24:24">
      <c r="X1401" s="42" t="s">
        <v>469</v>
      </c>
    </row>
    <row r="1402" spans="24:24">
      <c r="X1402" s="42" t="s">
        <v>469</v>
      </c>
    </row>
    <row r="1403" spans="24:24">
      <c r="X1403" s="42" t="s">
        <v>469</v>
      </c>
    </row>
    <row r="1404" spans="24:24">
      <c r="X1404" s="42" t="s">
        <v>469</v>
      </c>
    </row>
    <row r="1405" spans="24:24">
      <c r="X1405" s="42" t="s">
        <v>469</v>
      </c>
    </row>
    <row r="1406" spans="24:24">
      <c r="X1406" s="42" t="s">
        <v>469</v>
      </c>
    </row>
    <row r="1407" spans="24:24">
      <c r="X1407" s="42" t="s">
        <v>469</v>
      </c>
    </row>
    <row r="1408" spans="24:24">
      <c r="X1408" s="42" t="s">
        <v>469</v>
      </c>
    </row>
    <row r="1409" spans="24:24">
      <c r="X1409" s="42" t="s">
        <v>469</v>
      </c>
    </row>
    <row r="1410" spans="24:24">
      <c r="X1410" s="42" t="s">
        <v>469</v>
      </c>
    </row>
    <row r="1411" spans="24:24">
      <c r="X1411" s="42" t="s">
        <v>469</v>
      </c>
    </row>
    <row r="1412" spans="24:24">
      <c r="X1412" s="42" t="s">
        <v>469</v>
      </c>
    </row>
    <row r="1413" spans="24:24">
      <c r="X1413" s="42" t="s">
        <v>469</v>
      </c>
    </row>
    <row r="1414" spans="24:24">
      <c r="X1414" s="42" t="s">
        <v>469</v>
      </c>
    </row>
    <row r="1415" spans="24:24">
      <c r="X1415" s="42" t="s">
        <v>469</v>
      </c>
    </row>
    <row r="1416" spans="24:24">
      <c r="X1416" s="42" t="s">
        <v>469</v>
      </c>
    </row>
    <row r="1417" spans="24:24">
      <c r="X1417" s="42" t="s">
        <v>469</v>
      </c>
    </row>
    <row r="1418" spans="24:24">
      <c r="X1418" s="42" t="s">
        <v>469</v>
      </c>
    </row>
    <row r="1419" spans="24:24">
      <c r="X1419" s="42" t="s">
        <v>469</v>
      </c>
    </row>
    <row r="1420" spans="24:24">
      <c r="X1420" s="42" t="s">
        <v>469</v>
      </c>
    </row>
    <row r="1421" spans="24:24">
      <c r="X1421" s="42" t="s">
        <v>469</v>
      </c>
    </row>
    <row r="1422" spans="24:24">
      <c r="X1422" s="42" t="s">
        <v>469</v>
      </c>
    </row>
    <row r="1423" spans="24:24">
      <c r="X1423" s="42" t="s">
        <v>469</v>
      </c>
    </row>
    <row r="1424" spans="24:24">
      <c r="X1424" s="42" t="s">
        <v>469</v>
      </c>
    </row>
    <row r="1425" spans="24:24">
      <c r="X1425" s="42" t="s">
        <v>469</v>
      </c>
    </row>
    <row r="1426" spans="24:24">
      <c r="X1426" s="42" t="s">
        <v>469</v>
      </c>
    </row>
    <row r="1427" spans="24:24">
      <c r="X1427" s="42" t="s">
        <v>469</v>
      </c>
    </row>
    <row r="1428" spans="24:24">
      <c r="X1428" s="42" t="s">
        <v>469</v>
      </c>
    </row>
    <row r="1429" spans="24:24">
      <c r="X1429" s="42" t="s">
        <v>469</v>
      </c>
    </row>
    <row r="1430" spans="24:24">
      <c r="X1430" s="42" t="s">
        <v>469</v>
      </c>
    </row>
    <row r="1431" spans="24:24">
      <c r="X1431" s="42" t="s">
        <v>469</v>
      </c>
    </row>
    <row r="1432" spans="24:24">
      <c r="X1432" s="42" t="s">
        <v>469</v>
      </c>
    </row>
    <row r="1433" spans="24:24">
      <c r="X1433" s="42" t="s">
        <v>469</v>
      </c>
    </row>
    <row r="1434" spans="24:24">
      <c r="X1434" s="42" t="s">
        <v>469</v>
      </c>
    </row>
    <row r="1435" spans="24:24">
      <c r="X1435" s="42" t="s">
        <v>469</v>
      </c>
    </row>
    <row r="1436" spans="24:24">
      <c r="X1436" s="42" t="s">
        <v>469</v>
      </c>
    </row>
    <row r="1437" spans="24:24">
      <c r="X1437" s="42" t="s">
        <v>469</v>
      </c>
    </row>
    <row r="1438" spans="24:24">
      <c r="X1438" s="42" t="s">
        <v>469</v>
      </c>
    </row>
    <row r="1439" spans="24:24">
      <c r="X1439" s="42" t="s">
        <v>469</v>
      </c>
    </row>
    <row r="1440" spans="24:24">
      <c r="X1440" s="42" t="s">
        <v>469</v>
      </c>
    </row>
    <row r="1441" spans="24:24">
      <c r="X1441" s="42" t="s">
        <v>469</v>
      </c>
    </row>
    <row r="1442" spans="24:24">
      <c r="X1442" s="42" t="s">
        <v>469</v>
      </c>
    </row>
    <row r="1443" spans="24:24">
      <c r="X1443" s="42" t="s">
        <v>469</v>
      </c>
    </row>
    <row r="1444" spans="24:24">
      <c r="X1444" s="42" t="s">
        <v>469</v>
      </c>
    </row>
    <row r="1445" spans="24:24">
      <c r="X1445" s="42" t="s">
        <v>469</v>
      </c>
    </row>
    <row r="1446" spans="24:24">
      <c r="X1446" s="42" t="s">
        <v>469</v>
      </c>
    </row>
    <row r="1447" spans="24:24">
      <c r="X1447" s="42" t="s">
        <v>469</v>
      </c>
    </row>
    <row r="1448" spans="24:24">
      <c r="X1448" s="42" t="s">
        <v>469</v>
      </c>
    </row>
    <row r="1449" spans="24:24">
      <c r="X1449" s="42" t="s">
        <v>469</v>
      </c>
    </row>
    <row r="1450" spans="24:24">
      <c r="X1450" s="42" t="s">
        <v>469</v>
      </c>
    </row>
    <row r="1451" spans="24:24">
      <c r="X1451" s="42" t="s">
        <v>469</v>
      </c>
    </row>
    <row r="1452" spans="24:24">
      <c r="X1452" s="42" t="s">
        <v>469</v>
      </c>
    </row>
    <row r="1453" spans="24:24">
      <c r="X1453" s="42" t="s">
        <v>469</v>
      </c>
    </row>
    <row r="1454" spans="24:24">
      <c r="X1454" s="42" t="s">
        <v>469</v>
      </c>
    </row>
    <row r="1455" spans="24:24">
      <c r="X1455" s="42" t="s">
        <v>469</v>
      </c>
    </row>
    <row r="1456" spans="24:24">
      <c r="X1456" s="42" t="s">
        <v>469</v>
      </c>
    </row>
    <row r="1457" spans="24:24">
      <c r="X1457" s="42" t="s">
        <v>469</v>
      </c>
    </row>
    <row r="1458" spans="24:24">
      <c r="X1458" s="42" t="s">
        <v>469</v>
      </c>
    </row>
    <row r="1459" spans="24:24">
      <c r="X1459" s="42" t="s">
        <v>469</v>
      </c>
    </row>
    <row r="1460" spans="24:24">
      <c r="X1460" s="42" t="s">
        <v>469</v>
      </c>
    </row>
    <row r="1461" spans="24:24">
      <c r="X1461" s="42" t="s">
        <v>469</v>
      </c>
    </row>
    <row r="1462" spans="24:24">
      <c r="X1462" s="42" t="s">
        <v>469</v>
      </c>
    </row>
    <row r="1463" spans="24:24">
      <c r="X1463" s="42" t="s">
        <v>469</v>
      </c>
    </row>
    <row r="1464" spans="24:24">
      <c r="X1464" s="42" t="s">
        <v>469</v>
      </c>
    </row>
    <row r="1465" spans="24:24">
      <c r="X1465" s="42" t="s">
        <v>469</v>
      </c>
    </row>
    <row r="1466" spans="24:24">
      <c r="X1466" s="42" t="s">
        <v>469</v>
      </c>
    </row>
    <row r="1467" spans="24:24">
      <c r="X1467" s="42" t="s">
        <v>469</v>
      </c>
    </row>
    <row r="1468" spans="24:24">
      <c r="X1468" s="42" t="s">
        <v>469</v>
      </c>
    </row>
    <row r="1469" spans="24:24">
      <c r="X1469" s="42" t="s">
        <v>469</v>
      </c>
    </row>
    <row r="1470" spans="24:24">
      <c r="X1470" s="42" t="s">
        <v>469</v>
      </c>
    </row>
    <row r="1471" spans="24:24">
      <c r="X1471" s="42" t="s">
        <v>469</v>
      </c>
    </row>
    <row r="1472" spans="24:24">
      <c r="X1472" s="42" t="s">
        <v>469</v>
      </c>
    </row>
    <row r="1473" spans="24:24">
      <c r="X1473" s="42" t="s">
        <v>469</v>
      </c>
    </row>
    <row r="1474" spans="24:24">
      <c r="X1474" s="42" t="s">
        <v>469</v>
      </c>
    </row>
    <row r="1475" spans="24:24">
      <c r="X1475" s="42" t="s">
        <v>469</v>
      </c>
    </row>
    <row r="1476" spans="24:24">
      <c r="X1476" s="42" t="s">
        <v>469</v>
      </c>
    </row>
    <row r="1477" spans="24:24">
      <c r="X1477" s="42" t="s">
        <v>469</v>
      </c>
    </row>
    <row r="1478" spans="24:24">
      <c r="X1478" s="42" t="s">
        <v>469</v>
      </c>
    </row>
    <row r="1479" spans="24:24">
      <c r="X1479" s="42" t="s">
        <v>469</v>
      </c>
    </row>
    <row r="1480" spans="24:24">
      <c r="X1480" s="42" t="s">
        <v>469</v>
      </c>
    </row>
    <row r="1481" spans="24:24">
      <c r="X1481" s="42" t="s">
        <v>469</v>
      </c>
    </row>
    <row r="1482" spans="24:24">
      <c r="X1482" s="42" t="s">
        <v>469</v>
      </c>
    </row>
    <row r="1483" spans="24:24">
      <c r="X1483" s="42" t="s">
        <v>469</v>
      </c>
    </row>
    <row r="1484" spans="24:24">
      <c r="X1484" s="42" t="s">
        <v>469</v>
      </c>
    </row>
    <row r="1485" spans="24:24">
      <c r="X1485" s="42" t="s">
        <v>469</v>
      </c>
    </row>
    <row r="1486" spans="24:24">
      <c r="X1486" s="42" t="s">
        <v>469</v>
      </c>
    </row>
    <row r="1487" spans="24:24">
      <c r="X1487" s="42" t="s">
        <v>469</v>
      </c>
    </row>
    <row r="1488" spans="24:24">
      <c r="X1488" s="42" t="s">
        <v>469</v>
      </c>
    </row>
    <row r="1489" spans="24:24">
      <c r="X1489" s="42" t="s">
        <v>469</v>
      </c>
    </row>
    <row r="1490" spans="24:24">
      <c r="X1490" s="42" t="s">
        <v>469</v>
      </c>
    </row>
    <row r="1491" spans="24:24">
      <c r="X1491" s="42" t="s">
        <v>469</v>
      </c>
    </row>
    <row r="1492" spans="24:24">
      <c r="X1492" s="42" t="s">
        <v>469</v>
      </c>
    </row>
    <row r="1493" spans="24:24">
      <c r="X1493" s="42" t="s">
        <v>469</v>
      </c>
    </row>
    <row r="1494" spans="24:24">
      <c r="X1494" s="42" t="s">
        <v>469</v>
      </c>
    </row>
    <row r="1495" spans="24:24">
      <c r="X1495" s="42" t="s">
        <v>469</v>
      </c>
    </row>
    <row r="1496" spans="24:24">
      <c r="X1496" s="42" t="s">
        <v>469</v>
      </c>
    </row>
    <row r="1497" spans="24:24">
      <c r="X1497" s="42" t="s">
        <v>469</v>
      </c>
    </row>
    <row r="1498" spans="24:24">
      <c r="X1498" s="42" t="s">
        <v>469</v>
      </c>
    </row>
    <row r="1499" spans="24:24">
      <c r="X1499" s="42" t="s">
        <v>469</v>
      </c>
    </row>
    <row r="1500" spans="24:24">
      <c r="X1500" s="42" t="s">
        <v>469</v>
      </c>
    </row>
    <row r="1501" spans="24:24">
      <c r="X1501" s="42" t="s">
        <v>469</v>
      </c>
    </row>
    <row r="1502" spans="24:24">
      <c r="X1502" s="42" t="s">
        <v>469</v>
      </c>
    </row>
    <row r="1503" spans="24:24">
      <c r="X1503" s="42" t="s">
        <v>469</v>
      </c>
    </row>
    <row r="1504" spans="24:24">
      <c r="X1504" s="42" t="s">
        <v>469</v>
      </c>
    </row>
    <row r="1505" spans="24:24">
      <c r="X1505" s="42" t="s">
        <v>469</v>
      </c>
    </row>
    <row r="1506" spans="24:24">
      <c r="X1506" s="42" t="s">
        <v>469</v>
      </c>
    </row>
    <row r="1507" spans="24:24">
      <c r="X1507" s="42" t="s">
        <v>469</v>
      </c>
    </row>
    <row r="1508" spans="24:24">
      <c r="X1508" s="42" t="s">
        <v>469</v>
      </c>
    </row>
    <row r="1509" spans="24:24">
      <c r="X1509" s="42" t="s">
        <v>469</v>
      </c>
    </row>
    <row r="1510" spans="24:24">
      <c r="X1510" s="42" t="s">
        <v>469</v>
      </c>
    </row>
    <row r="1511" spans="24:24">
      <c r="X1511" s="42" t="s">
        <v>469</v>
      </c>
    </row>
    <row r="1512" spans="24:24">
      <c r="X1512" s="42" t="s">
        <v>469</v>
      </c>
    </row>
    <row r="1513" spans="24:24">
      <c r="X1513" s="42" t="s">
        <v>469</v>
      </c>
    </row>
    <row r="1514" spans="24:24">
      <c r="X1514" s="42" t="s">
        <v>469</v>
      </c>
    </row>
    <row r="1515" spans="24:24">
      <c r="X1515" s="42" t="s">
        <v>469</v>
      </c>
    </row>
    <row r="1516" spans="24:24">
      <c r="X1516" s="42" t="s">
        <v>469</v>
      </c>
    </row>
    <row r="1517" spans="24:24">
      <c r="X1517" s="42" t="s">
        <v>469</v>
      </c>
    </row>
    <row r="1518" spans="24:24">
      <c r="X1518" s="42" t="s">
        <v>469</v>
      </c>
    </row>
    <row r="1519" spans="24:24">
      <c r="X1519" s="42" t="s">
        <v>469</v>
      </c>
    </row>
    <row r="1520" spans="24:24">
      <c r="X1520" s="42" t="s">
        <v>469</v>
      </c>
    </row>
    <row r="1521" spans="24:24">
      <c r="X1521" s="42" t="s">
        <v>469</v>
      </c>
    </row>
    <row r="1522" spans="24:24">
      <c r="X1522" s="42" t="s">
        <v>469</v>
      </c>
    </row>
    <row r="1523" spans="24:24">
      <c r="X1523" s="42" t="s">
        <v>469</v>
      </c>
    </row>
    <row r="1524" spans="24:24">
      <c r="X1524" s="42" t="s">
        <v>469</v>
      </c>
    </row>
    <row r="1525" spans="24:24">
      <c r="X1525" s="42" t="s">
        <v>469</v>
      </c>
    </row>
    <row r="1526" spans="24:24">
      <c r="X1526" s="42" t="s">
        <v>469</v>
      </c>
    </row>
    <row r="1527" spans="24:24">
      <c r="X1527" s="42" t="s">
        <v>469</v>
      </c>
    </row>
    <row r="1528" spans="24:24">
      <c r="X1528" s="42" t="s">
        <v>469</v>
      </c>
    </row>
    <row r="1529" spans="24:24">
      <c r="X1529" s="42" t="s">
        <v>469</v>
      </c>
    </row>
    <row r="1530" spans="24:24">
      <c r="X1530" s="42" t="s">
        <v>469</v>
      </c>
    </row>
    <row r="1531" spans="24:24">
      <c r="X1531" s="42" t="s">
        <v>469</v>
      </c>
    </row>
    <row r="1532" spans="24:24">
      <c r="X1532" s="42" t="s">
        <v>469</v>
      </c>
    </row>
    <row r="1533" spans="24:24">
      <c r="X1533" s="42" t="s">
        <v>469</v>
      </c>
    </row>
    <row r="1534" spans="24:24">
      <c r="X1534" s="42" t="s">
        <v>469</v>
      </c>
    </row>
    <row r="1535" spans="24:24">
      <c r="X1535" s="42" t="s">
        <v>469</v>
      </c>
    </row>
    <row r="1536" spans="24:24">
      <c r="X1536" s="42" t="s">
        <v>469</v>
      </c>
    </row>
    <row r="1537" spans="24:24">
      <c r="X1537" s="42" t="s">
        <v>469</v>
      </c>
    </row>
    <row r="1538" spans="24:24">
      <c r="X1538" s="42" t="s">
        <v>469</v>
      </c>
    </row>
    <row r="1539" spans="24:24">
      <c r="X1539" s="42" t="s">
        <v>469</v>
      </c>
    </row>
    <row r="1540" spans="24:24">
      <c r="X1540" s="42" t="s">
        <v>469</v>
      </c>
    </row>
    <row r="1541" spans="24:24">
      <c r="X1541" s="42" t="s">
        <v>469</v>
      </c>
    </row>
    <row r="1542" spans="24:24">
      <c r="X1542" s="42" t="s">
        <v>469</v>
      </c>
    </row>
    <row r="1543" spans="24:24">
      <c r="X1543" s="42" t="s">
        <v>469</v>
      </c>
    </row>
    <row r="1544" spans="24:24">
      <c r="X1544" s="42" t="s">
        <v>469</v>
      </c>
    </row>
    <row r="1545" spans="24:24">
      <c r="X1545" s="42" t="s">
        <v>469</v>
      </c>
    </row>
    <row r="1546" spans="24:24">
      <c r="X1546" s="42" t="s">
        <v>469</v>
      </c>
    </row>
    <row r="1547" spans="24:24">
      <c r="X1547" s="42" t="s">
        <v>469</v>
      </c>
    </row>
    <row r="1548" spans="24:24">
      <c r="X1548" s="42" t="s">
        <v>469</v>
      </c>
    </row>
    <row r="1549" spans="24:24">
      <c r="X1549" s="42" t="s">
        <v>469</v>
      </c>
    </row>
    <row r="1550" spans="24:24">
      <c r="X1550" s="42" t="s">
        <v>469</v>
      </c>
    </row>
    <row r="1551" spans="24:24">
      <c r="X1551" s="42" t="s">
        <v>469</v>
      </c>
    </row>
    <row r="1552" spans="24:24">
      <c r="X1552" s="42" t="s">
        <v>469</v>
      </c>
    </row>
    <row r="1553" spans="24:24">
      <c r="X1553" s="42" t="s">
        <v>469</v>
      </c>
    </row>
    <row r="1554" spans="24:24">
      <c r="X1554" s="42" t="s">
        <v>469</v>
      </c>
    </row>
    <row r="1555" spans="24:24">
      <c r="X1555" s="42" t="s">
        <v>469</v>
      </c>
    </row>
    <row r="1556" spans="24:24">
      <c r="X1556" s="42" t="s">
        <v>469</v>
      </c>
    </row>
    <row r="1557" spans="24:24">
      <c r="X1557" s="42" t="s">
        <v>469</v>
      </c>
    </row>
    <row r="1558" spans="24:24">
      <c r="X1558" s="42" t="s">
        <v>469</v>
      </c>
    </row>
    <row r="1559" spans="24:24">
      <c r="X1559" s="42" t="s">
        <v>469</v>
      </c>
    </row>
    <row r="1560" spans="24:24">
      <c r="X1560" s="42" t="s">
        <v>469</v>
      </c>
    </row>
    <row r="1561" spans="24:24">
      <c r="X1561" s="42" t="s">
        <v>469</v>
      </c>
    </row>
    <row r="1562" spans="24:24">
      <c r="X1562" s="42" t="s">
        <v>469</v>
      </c>
    </row>
    <row r="1563" spans="24:24">
      <c r="X1563" s="42" t="s">
        <v>469</v>
      </c>
    </row>
    <row r="1564" spans="24:24">
      <c r="X1564" s="42" t="s">
        <v>469</v>
      </c>
    </row>
    <row r="1565" spans="24:24">
      <c r="X1565" s="42" t="s">
        <v>469</v>
      </c>
    </row>
    <row r="1566" spans="24:24">
      <c r="X1566" s="42" t="s">
        <v>469</v>
      </c>
    </row>
    <row r="1567" spans="24:24">
      <c r="X1567" s="42" t="s">
        <v>469</v>
      </c>
    </row>
    <row r="1568" spans="24:24">
      <c r="X1568" s="42" t="s">
        <v>469</v>
      </c>
    </row>
    <row r="1569" spans="24:24">
      <c r="X1569" s="42" t="s">
        <v>469</v>
      </c>
    </row>
    <row r="1570" spans="24:24">
      <c r="X1570" s="42" t="s">
        <v>469</v>
      </c>
    </row>
    <row r="1571" spans="24:24">
      <c r="X1571" s="42" t="s">
        <v>469</v>
      </c>
    </row>
    <row r="1572" spans="24:24">
      <c r="X1572" s="42" t="s">
        <v>469</v>
      </c>
    </row>
    <row r="1573" spans="24:24">
      <c r="X1573" s="42" t="s">
        <v>469</v>
      </c>
    </row>
    <row r="1574" spans="24:24">
      <c r="X1574" s="42" t="s">
        <v>469</v>
      </c>
    </row>
    <row r="1575" spans="24:24">
      <c r="X1575" s="42" t="s">
        <v>469</v>
      </c>
    </row>
    <row r="1576" spans="24:24">
      <c r="X1576" s="42" t="s">
        <v>469</v>
      </c>
    </row>
    <row r="1577" spans="24:24">
      <c r="X1577" s="42" t="s">
        <v>469</v>
      </c>
    </row>
    <row r="1578" spans="24:24">
      <c r="X1578" s="42" t="s">
        <v>469</v>
      </c>
    </row>
    <row r="1579" spans="24:24">
      <c r="X1579" s="42" t="s">
        <v>469</v>
      </c>
    </row>
    <row r="1580" spans="24:24">
      <c r="X1580" s="42" t="s">
        <v>469</v>
      </c>
    </row>
    <row r="1581" spans="24:24">
      <c r="X1581" s="42" t="s">
        <v>469</v>
      </c>
    </row>
    <row r="1582" spans="24:24">
      <c r="X1582" s="42" t="s">
        <v>469</v>
      </c>
    </row>
    <row r="1583" spans="24:24">
      <c r="X1583" s="42" t="s">
        <v>469</v>
      </c>
    </row>
    <row r="1584" spans="24:24">
      <c r="X1584" s="42" t="s">
        <v>469</v>
      </c>
    </row>
    <row r="1585" spans="24:24">
      <c r="X1585" s="42" t="s">
        <v>469</v>
      </c>
    </row>
    <row r="1586" spans="24:24">
      <c r="X1586" s="42" t="s">
        <v>469</v>
      </c>
    </row>
    <row r="1587" spans="24:24">
      <c r="X1587" s="42" t="s">
        <v>469</v>
      </c>
    </row>
    <row r="1588" spans="24:24">
      <c r="X1588" s="42" t="s">
        <v>469</v>
      </c>
    </row>
    <row r="1589" spans="24:24">
      <c r="X1589" s="42" t="s">
        <v>469</v>
      </c>
    </row>
    <row r="1590" spans="24:24">
      <c r="X1590" s="42" t="s">
        <v>469</v>
      </c>
    </row>
    <row r="1591" spans="24:24">
      <c r="X1591" s="42" t="s">
        <v>469</v>
      </c>
    </row>
    <row r="1592" spans="24:24">
      <c r="X1592" s="42" t="s">
        <v>469</v>
      </c>
    </row>
    <row r="1593" spans="24:24">
      <c r="X1593" s="42" t="s">
        <v>469</v>
      </c>
    </row>
    <row r="1594" spans="24:24">
      <c r="X1594" s="42" t="s">
        <v>469</v>
      </c>
    </row>
    <row r="1595" spans="24:24">
      <c r="X1595" s="42" t="s">
        <v>469</v>
      </c>
    </row>
    <row r="1596" spans="24:24">
      <c r="X1596" s="42" t="s">
        <v>469</v>
      </c>
    </row>
    <row r="1597" spans="24:24">
      <c r="X1597" s="42" t="s">
        <v>469</v>
      </c>
    </row>
    <row r="1598" spans="24:24">
      <c r="X1598" s="42" t="s">
        <v>469</v>
      </c>
    </row>
    <row r="1599" spans="24:24">
      <c r="X1599" s="42" t="s">
        <v>469</v>
      </c>
    </row>
    <row r="1600" spans="24:24">
      <c r="X1600" s="42" t="s">
        <v>469</v>
      </c>
    </row>
    <row r="1601" spans="24:24">
      <c r="X1601" s="42" t="s">
        <v>469</v>
      </c>
    </row>
    <row r="1602" spans="24:24">
      <c r="X1602" s="42" t="s">
        <v>469</v>
      </c>
    </row>
    <row r="1603" spans="24:24">
      <c r="X1603" s="42" t="s">
        <v>469</v>
      </c>
    </row>
    <row r="1604" spans="24:24">
      <c r="X1604" s="42" t="s">
        <v>469</v>
      </c>
    </row>
    <row r="1605" spans="24:24">
      <c r="X1605" s="42" t="s">
        <v>469</v>
      </c>
    </row>
    <row r="1606" spans="24:24">
      <c r="X1606" s="42" t="s">
        <v>469</v>
      </c>
    </row>
    <row r="1607" spans="24:24">
      <c r="X1607" s="42" t="s">
        <v>469</v>
      </c>
    </row>
    <row r="1608" spans="24:24">
      <c r="X1608" s="42" t="s">
        <v>469</v>
      </c>
    </row>
    <row r="1609" spans="24:24">
      <c r="X1609" s="42" t="s">
        <v>469</v>
      </c>
    </row>
    <row r="1610" spans="24:24">
      <c r="X1610" s="42" t="s">
        <v>469</v>
      </c>
    </row>
    <row r="1611" spans="24:24">
      <c r="X1611" s="42" t="s">
        <v>469</v>
      </c>
    </row>
    <row r="1612" spans="24:24">
      <c r="X1612" s="42" t="s">
        <v>469</v>
      </c>
    </row>
    <row r="1613" spans="24:24">
      <c r="X1613" s="42" t="s">
        <v>469</v>
      </c>
    </row>
    <row r="1614" spans="24:24">
      <c r="X1614" s="42" t="s">
        <v>469</v>
      </c>
    </row>
    <row r="1615" spans="24:24">
      <c r="X1615" s="42" t="s">
        <v>469</v>
      </c>
    </row>
    <row r="1616" spans="24:24">
      <c r="X1616" s="42" t="s">
        <v>469</v>
      </c>
    </row>
    <row r="1617" spans="24:24">
      <c r="X1617" s="42" t="s">
        <v>469</v>
      </c>
    </row>
    <row r="1618" spans="24:24">
      <c r="X1618" s="42" t="s">
        <v>469</v>
      </c>
    </row>
    <row r="1619" spans="24:24">
      <c r="X1619" s="42" t="s">
        <v>469</v>
      </c>
    </row>
    <row r="1620" spans="24:24">
      <c r="X1620" s="42" t="s">
        <v>469</v>
      </c>
    </row>
    <row r="1621" spans="24:24">
      <c r="X1621" s="42" t="s">
        <v>469</v>
      </c>
    </row>
    <row r="1622" spans="24:24">
      <c r="X1622" s="42" t="s">
        <v>469</v>
      </c>
    </row>
    <row r="1623" spans="24:24">
      <c r="X1623" s="42" t="s">
        <v>469</v>
      </c>
    </row>
    <row r="1624" spans="24:24">
      <c r="X1624" s="42" t="s">
        <v>469</v>
      </c>
    </row>
    <row r="1625" spans="24:24">
      <c r="X1625" s="42" t="s">
        <v>469</v>
      </c>
    </row>
    <row r="1626" spans="24:24">
      <c r="X1626" s="42" t="s">
        <v>469</v>
      </c>
    </row>
    <row r="1627" spans="24:24">
      <c r="X1627" s="42" t="s">
        <v>469</v>
      </c>
    </row>
    <row r="1628" spans="24:24">
      <c r="X1628" s="42" t="s">
        <v>469</v>
      </c>
    </row>
    <row r="1629" spans="24:24">
      <c r="X1629" s="42" t="s">
        <v>469</v>
      </c>
    </row>
    <row r="1630" spans="24:24">
      <c r="X1630" s="42" t="s">
        <v>469</v>
      </c>
    </row>
    <row r="1631" spans="24:24">
      <c r="X1631" s="42" t="s">
        <v>469</v>
      </c>
    </row>
    <row r="1632" spans="24:24">
      <c r="X1632" s="42" t="s">
        <v>469</v>
      </c>
    </row>
    <row r="1633" spans="24:24">
      <c r="X1633" s="42" t="s">
        <v>469</v>
      </c>
    </row>
    <row r="1634" spans="24:24">
      <c r="X1634" s="42" t="s">
        <v>469</v>
      </c>
    </row>
    <row r="1635" spans="24:24">
      <c r="X1635" s="42" t="s">
        <v>469</v>
      </c>
    </row>
    <row r="1636" spans="24:24">
      <c r="X1636" s="42" t="s">
        <v>469</v>
      </c>
    </row>
    <row r="1637" spans="24:24">
      <c r="X1637" s="42" t="s">
        <v>469</v>
      </c>
    </row>
    <row r="1638" spans="24:24">
      <c r="X1638" s="42" t="s">
        <v>469</v>
      </c>
    </row>
    <row r="1639" spans="24:24">
      <c r="X1639" s="42" t="s">
        <v>469</v>
      </c>
    </row>
    <row r="1640" spans="24:24">
      <c r="X1640" s="42" t="s">
        <v>469</v>
      </c>
    </row>
    <row r="1641" spans="24:24">
      <c r="X1641" s="42" t="s">
        <v>469</v>
      </c>
    </row>
    <row r="1642" spans="24:24">
      <c r="X1642" s="42" t="s">
        <v>469</v>
      </c>
    </row>
    <row r="1643" spans="24:24">
      <c r="X1643" s="42" t="s">
        <v>469</v>
      </c>
    </row>
    <row r="1644" spans="24:24">
      <c r="X1644" s="42" t="s">
        <v>469</v>
      </c>
    </row>
    <row r="1645" spans="24:24">
      <c r="X1645" s="42" t="s">
        <v>469</v>
      </c>
    </row>
    <row r="1646" spans="24:24">
      <c r="X1646" s="42" t="s">
        <v>469</v>
      </c>
    </row>
    <row r="1647" spans="24:24">
      <c r="X1647" s="42" t="s">
        <v>469</v>
      </c>
    </row>
    <row r="1648" spans="24:24">
      <c r="X1648" s="42" t="s">
        <v>469</v>
      </c>
    </row>
    <row r="1649" spans="24:24">
      <c r="X1649" s="42" t="s">
        <v>469</v>
      </c>
    </row>
    <row r="1650" spans="24:24">
      <c r="X1650" s="42" t="s">
        <v>469</v>
      </c>
    </row>
    <row r="1651" spans="24:24">
      <c r="X1651" s="42" t="s">
        <v>469</v>
      </c>
    </row>
    <row r="1652" spans="24:24">
      <c r="X1652" s="42" t="s">
        <v>469</v>
      </c>
    </row>
    <row r="1653" spans="24:24">
      <c r="X1653" s="42" t="s">
        <v>469</v>
      </c>
    </row>
    <row r="1654" spans="24:24">
      <c r="X1654" s="42" t="s">
        <v>469</v>
      </c>
    </row>
    <row r="1655" spans="24:24">
      <c r="X1655" s="42" t="s">
        <v>469</v>
      </c>
    </row>
    <row r="1656" spans="24:24">
      <c r="X1656" s="42" t="s">
        <v>469</v>
      </c>
    </row>
    <row r="1657" spans="24:24">
      <c r="X1657" s="42" t="s">
        <v>469</v>
      </c>
    </row>
    <row r="1658" spans="24:24">
      <c r="X1658" s="42" t="s">
        <v>469</v>
      </c>
    </row>
    <row r="1659" spans="24:24">
      <c r="X1659" s="42" t="s">
        <v>469</v>
      </c>
    </row>
    <row r="1660" spans="24:24">
      <c r="X1660" s="42" t="s">
        <v>469</v>
      </c>
    </row>
    <row r="1661" spans="24:24">
      <c r="X1661" s="42" t="s">
        <v>469</v>
      </c>
    </row>
    <row r="1662" spans="24:24">
      <c r="X1662" s="42" t="s">
        <v>469</v>
      </c>
    </row>
    <row r="1663" spans="24:24">
      <c r="X1663" s="42" t="s">
        <v>469</v>
      </c>
    </row>
    <row r="1664" spans="24:24">
      <c r="X1664" s="42" t="s">
        <v>469</v>
      </c>
    </row>
    <row r="1665" spans="24:24">
      <c r="X1665" s="42" t="s">
        <v>469</v>
      </c>
    </row>
    <row r="1666" spans="24:24">
      <c r="X1666" s="42" t="s">
        <v>469</v>
      </c>
    </row>
    <row r="1667" spans="24:24">
      <c r="X1667" s="42" t="s">
        <v>469</v>
      </c>
    </row>
    <row r="1668" spans="24:24">
      <c r="X1668" s="42" t="s">
        <v>469</v>
      </c>
    </row>
    <row r="1669" spans="24:24">
      <c r="X1669" s="42" t="s">
        <v>469</v>
      </c>
    </row>
    <row r="1670" spans="24:24">
      <c r="X1670" s="42" t="s">
        <v>469</v>
      </c>
    </row>
    <row r="1671" spans="24:24">
      <c r="X1671" s="42" t="s">
        <v>469</v>
      </c>
    </row>
    <row r="1672" spans="24:24">
      <c r="X1672" s="42" t="s">
        <v>469</v>
      </c>
    </row>
    <row r="1673" spans="24:24">
      <c r="X1673" s="42" t="s">
        <v>469</v>
      </c>
    </row>
    <row r="1674" spans="24:24">
      <c r="X1674" s="42" t="s">
        <v>469</v>
      </c>
    </row>
    <row r="1675" spans="24:24">
      <c r="X1675" s="42" t="s">
        <v>469</v>
      </c>
    </row>
    <row r="1676" spans="24:24">
      <c r="X1676" s="42" t="s">
        <v>469</v>
      </c>
    </row>
    <row r="1677" spans="24:24">
      <c r="X1677" s="42" t="s">
        <v>469</v>
      </c>
    </row>
    <row r="1678" spans="24:24">
      <c r="X1678" s="42" t="s">
        <v>469</v>
      </c>
    </row>
    <row r="1679" spans="24:24">
      <c r="X1679" s="42" t="s">
        <v>469</v>
      </c>
    </row>
    <row r="1680" spans="24:24">
      <c r="X1680" s="42" t="s">
        <v>469</v>
      </c>
    </row>
    <row r="1681" spans="24:24">
      <c r="X1681" s="42" t="s">
        <v>469</v>
      </c>
    </row>
    <row r="1682" spans="24:24">
      <c r="X1682" s="42" t="s">
        <v>469</v>
      </c>
    </row>
    <row r="1683" spans="24:24">
      <c r="X1683" s="42" t="s">
        <v>469</v>
      </c>
    </row>
    <row r="1684" spans="24:24">
      <c r="X1684" s="42" t="s">
        <v>469</v>
      </c>
    </row>
    <row r="1685" spans="24:24">
      <c r="X1685" s="42" t="s">
        <v>469</v>
      </c>
    </row>
    <row r="1686" spans="24:24">
      <c r="X1686" s="42" t="s">
        <v>469</v>
      </c>
    </row>
    <row r="1687" spans="24:24">
      <c r="X1687" s="42" t="s">
        <v>469</v>
      </c>
    </row>
    <row r="1688" spans="24:24">
      <c r="X1688" s="42" t="s">
        <v>469</v>
      </c>
    </row>
    <row r="1689" spans="24:24">
      <c r="X1689" s="42" t="s">
        <v>469</v>
      </c>
    </row>
    <row r="1690" spans="24:24">
      <c r="X1690" s="42" t="s">
        <v>469</v>
      </c>
    </row>
    <row r="1691" spans="24:24">
      <c r="X1691" s="42" t="s">
        <v>469</v>
      </c>
    </row>
    <row r="1692" spans="24:24">
      <c r="X1692" s="42" t="s">
        <v>469</v>
      </c>
    </row>
    <row r="1693" spans="24:24">
      <c r="X1693" s="42" t="s">
        <v>469</v>
      </c>
    </row>
    <row r="1694" spans="24:24">
      <c r="X1694" s="42" t="s">
        <v>469</v>
      </c>
    </row>
    <row r="1695" spans="24:24">
      <c r="X1695" s="42" t="s">
        <v>469</v>
      </c>
    </row>
    <row r="1696" spans="24:24">
      <c r="X1696" s="42" t="s">
        <v>469</v>
      </c>
    </row>
    <row r="1697" spans="24:24">
      <c r="X1697" s="42" t="s">
        <v>469</v>
      </c>
    </row>
    <row r="1698" spans="24:24">
      <c r="X1698" s="42" t="s">
        <v>469</v>
      </c>
    </row>
    <row r="1699" spans="24:24">
      <c r="X1699" s="42" t="s">
        <v>469</v>
      </c>
    </row>
    <row r="1700" spans="24:24">
      <c r="X1700" s="42" t="s">
        <v>469</v>
      </c>
    </row>
    <row r="1701" spans="24:24">
      <c r="X1701" s="42" t="s">
        <v>469</v>
      </c>
    </row>
    <row r="1702" spans="24:24">
      <c r="X1702" s="42" t="s">
        <v>469</v>
      </c>
    </row>
    <row r="1703" spans="24:24">
      <c r="X1703" s="42" t="s">
        <v>469</v>
      </c>
    </row>
    <row r="1704" spans="24:24">
      <c r="X1704" s="42" t="s">
        <v>469</v>
      </c>
    </row>
    <row r="1705" spans="24:24">
      <c r="X1705" s="42" t="s">
        <v>469</v>
      </c>
    </row>
    <row r="1706" spans="24:24">
      <c r="X1706" s="42" t="s">
        <v>469</v>
      </c>
    </row>
    <row r="1707" spans="24:24">
      <c r="X1707" s="42" t="s">
        <v>469</v>
      </c>
    </row>
    <row r="1708" spans="24:24">
      <c r="X1708" s="42" t="s">
        <v>469</v>
      </c>
    </row>
    <row r="1709" spans="24:24">
      <c r="X1709" s="42" t="s">
        <v>469</v>
      </c>
    </row>
    <row r="1710" spans="24:24">
      <c r="X1710" s="42" t="s">
        <v>469</v>
      </c>
    </row>
    <row r="1711" spans="24:24">
      <c r="X1711" s="42" t="s">
        <v>469</v>
      </c>
    </row>
    <row r="1712" spans="24:24">
      <c r="X1712" s="42" t="s">
        <v>469</v>
      </c>
    </row>
    <row r="1713" spans="24:24">
      <c r="X1713" s="42" t="s">
        <v>469</v>
      </c>
    </row>
    <row r="1714" spans="24:24">
      <c r="X1714" s="42" t="s">
        <v>469</v>
      </c>
    </row>
    <row r="1715" spans="24:24">
      <c r="X1715" s="42" t="s">
        <v>469</v>
      </c>
    </row>
    <row r="1716" spans="24:24">
      <c r="X1716" s="42" t="s">
        <v>469</v>
      </c>
    </row>
    <row r="1717" spans="24:24">
      <c r="X1717" s="42" t="s">
        <v>469</v>
      </c>
    </row>
    <row r="1718" spans="24:24">
      <c r="X1718" s="42" t="s">
        <v>469</v>
      </c>
    </row>
    <row r="1719" spans="24:24">
      <c r="X1719" s="42" t="s">
        <v>469</v>
      </c>
    </row>
    <row r="1720" spans="24:24">
      <c r="X1720" s="42" t="s">
        <v>469</v>
      </c>
    </row>
    <row r="1721" spans="24:24">
      <c r="X1721" s="42" t="s">
        <v>469</v>
      </c>
    </row>
    <row r="1722" spans="24:24">
      <c r="X1722" s="42" t="s">
        <v>469</v>
      </c>
    </row>
    <row r="1723" spans="24:24">
      <c r="X1723" s="42" t="s">
        <v>469</v>
      </c>
    </row>
    <row r="1724" spans="24:24">
      <c r="X1724" s="42" t="s">
        <v>469</v>
      </c>
    </row>
    <row r="1725" spans="24:24">
      <c r="X1725" s="42" t="s">
        <v>469</v>
      </c>
    </row>
    <row r="1726" spans="24:24">
      <c r="X1726" s="42" t="s">
        <v>469</v>
      </c>
    </row>
    <row r="1727" spans="24:24">
      <c r="X1727" s="42" t="s">
        <v>469</v>
      </c>
    </row>
    <row r="1728" spans="24:24">
      <c r="X1728" s="42" t="s">
        <v>469</v>
      </c>
    </row>
    <row r="1729" spans="24:24">
      <c r="X1729" s="42" t="s">
        <v>469</v>
      </c>
    </row>
    <row r="1730" spans="24:24">
      <c r="X1730" s="42" t="s">
        <v>469</v>
      </c>
    </row>
    <row r="1731" spans="24:24">
      <c r="X1731" s="42" t="s">
        <v>469</v>
      </c>
    </row>
    <row r="1732" spans="24:24">
      <c r="X1732" s="42" t="s">
        <v>469</v>
      </c>
    </row>
    <row r="1733" spans="24:24">
      <c r="X1733" s="42" t="s">
        <v>469</v>
      </c>
    </row>
    <row r="1734" spans="24:24">
      <c r="X1734" s="42" t="s">
        <v>469</v>
      </c>
    </row>
    <row r="1735" spans="24:24">
      <c r="X1735" s="42" t="s">
        <v>469</v>
      </c>
    </row>
    <row r="1736" spans="24:24">
      <c r="X1736" s="42" t="s">
        <v>469</v>
      </c>
    </row>
    <row r="1737" spans="24:24">
      <c r="X1737" s="42" t="s">
        <v>469</v>
      </c>
    </row>
    <row r="1738" spans="24:24">
      <c r="X1738" s="42" t="s">
        <v>469</v>
      </c>
    </row>
    <row r="1739" spans="24:24">
      <c r="X1739" s="42" t="s">
        <v>469</v>
      </c>
    </row>
    <row r="1740" spans="24:24">
      <c r="X1740" s="42" t="s">
        <v>469</v>
      </c>
    </row>
    <row r="1741" spans="24:24">
      <c r="X1741" s="42" t="s">
        <v>469</v>
      </c>
    </row>
    <row r="1742" spans="24:24">
      <c r="X1742" s="42" t="s">
        <v>469</v>
      </c>
    </row>
    <row r="1743" spans="24:24">
      <c r="X1743" s="42" t="s">
        <v>469</v>
      </c>
    </row>
    <row r="1744" spans="24:24">
      <c r="X1744" s="42" t="s">
        <v>469</v>
      </c>
    </row>
    <row r="1745" spans="24:24">
      <c r="X1745" s="42" t="s">
        <v>469</v>
      </c>
    </row>
    <row r="1746" spans="24:24">
      <c r="X1746" s="42" t="s">
        <v>469</v>
      </c>
    </row>
    <row r="1747" spans="24:24">
      <c r="X1747" s="42" t="s">
        <v>469</v>
      </c>
    </row>
    <row r="1748" spans="24:24">
      <c r="X1748" s="42" t="s">
        <v>469</v>
      </c>
    </row>
    <row r="1749" spans="24:24">
      <c r="X1749" s="42" t="s">
        <v>469</v>
      </c>
    </row>
    <row r="1750" spans="24:24">
      <c r="X1750" s="42" t="s">
        <v>469</v>
      </c>
    </row>
    <row r="1751" spans="24:24">
      <c r="X1751" s="42" t="s">
        <v>469</v>
      </c>
    </row>
    <row r="1752" spans="24:24">
      <c r="X1752" s="42" t="s">
        <v>469</v>
      </c>
    </row>
    <row r="1753" spans="24:24">
      <c r="X1753" s="42" t="s">
        <v>469</v>
      </c>
    </row>
    <row r="1754" spans="24:24">
      <c r="X1754" s="42" t="s">
        <v>469</v>
      </c>
    </row>
    <row r="1755" spans="24:24">
      <c r="X1755" s="42" t="s">
        <v>469</v>
      </c>
    </row>
    <row r="1756" spans="24:24">
      <c r="X1756" s="42" t="s">
        <v>469</v>
      </c>
    </row>
    <row r="1757" spans="24:24">
      <c r="X1757" s="42" t="s">
        <v>469</v>
      </c>
    </row>
    <row r="1758" spans="24:24">
      <c r="X1758" s="42" t="s">
        <v>469</v>
      </c>
    </row>
    <row r="1759" spans="24:24">
      <c r="X1759" s="42" t="s">
        <v>469</v>
      </c>
    </row>
    <row r="1760" spans="24:24">
      <c r="X1760" s="42" t="s">
        <v>469</v>
      </c>
    </row>
    <row r="1761" spans="24:24">
      <c r="X1761" s="42" t="s">
        <v>469</v>
      </c>
    </row>
    <row r="1762" spans="24:24">
      <c r="X1762" s="42" t="s">
        <v>469</v>
      </c>
    </row>
    <row r="1763" spans="24:24">
      <c r="X1763" s="42" t="s">
        <v>469</v>
      </c>
    </row>
    <row r="1764" spans="24:24">
      <c r="X1764" s="42" t="s">
        <v>469</v>
      </c>
    </row>
    <row r="1765" spans="24:24">
      <c r="X1765" s="42" t="s">
        <v>469</v>
      </c>
    </row>
    <row r="1766" spans="24:24">
      <c r="X1766" s="42" t="s">
        <v>469</v>
      </c>
    </row>
    <row r="1767" spans="24:24">
      <c r="X1767" s="42" t="s">
        <v>469</v>
      </c>
    </row>
    <row r="1768" spans="24:24">
      <c r="X1768" s="42" t="s">
        <v>469</v>
      </c>
    </row>
    <row r="1769" spans="24:24">
      <c r="X1769" s="42" t="s">
        <v>469</v>
      </c>
    </row>
    <row r="1770" spans="24:24">
      <c r="X1770" s="42" t="s">
        <v>469</v>
      </c>
    </row>
    <row r="1771" spans="24:24">
      <c r="X1771" s="42" t="s">
        <v>469</v>
      </c>
    </row>
    <row r="1772" spans="24:24">
      <c r="X1772" s="42" t="s">
        <v>469</v>
      </c>
    </row>
    <row r="1773" spans="24:24">
      <c r="X1773" s="42" t="s">
        <v>469</v>
      </c>
    </row>
    <row r="1774" spans="24:24">
      <c r="X1774" s="42" t="s">
        <v>469</v>
      </c>
    </row>
    <row r="1775" spans="24:24">
      <c r="X1775" s="42" t="s">
        <v>469</v>
      </c>
    </row>
    <row r="1776" spans="24:24">
      <c r="X1776" s="42" t="s">
        <v>469</v>
      </c>
    </row>
    <row r="1777" spans="24:24">
      <c r="X1777" s="42" t="s">
        <v>469</v>
      </c>
    </row>
    <row r="1778" spans="24:24">
      <c r="X1778" s="42" t="s">
        <v>469</v>
      </c>
    </row>
    <row r="1779" spans="24:24">
      <c r="X1779" s="42" t="s">
        <v>469</v>
      </c>
    </row>
    <row r="1780" spans="24:24">
      <c r="X1780" s="42" t="s">
        <v>469</v>
      </c>
    </row>
    <row r="1781" spans="24:24">
      <c r="X1781" s="42" t="s">
        <v>469</v>
      </c>
    </row>
    <row r="1782" spans="24:24">
      <c r="X1782" s="42" t="s">
        <v>469</v>
      </c>
    </row>
    <row r="1783" spans="24:24">
      <c r="X1783" s="42" t="s">
        <v>469</v>
      </c>
    </row>
    <row r="1784" spans="24:24">
      <c r="X1784" s="42" t="s">
        <v>469</v>
      </c>
    </row>
    <row r="1785" spans="24:24">
      <c r="X1785" s="42" t="s">
        <v>469</v>
      </c>
    </row>
    <row r="1786" spans="24:24">
      <c r="X1786" s="42" t="s">
        <v>469</v>
      </c>
    </row>
    <row r="1787" spans="24:24">
      <c r="X1787" s="42" t="s">
        <v>469</v>
      </c>
    </row>
    <row r="1788" spans="24:24">
      <c r="X1788" s="42" t="s">
        <v>469</v>
      </c>
    </row>
    <row r="1789" spans="24:24">
      <c r="X1789" s="42" t="s">
        <v>469</v>
      </c>
    </row>
    <row r="1790" spans="24:24">
      <c r="X1790" s="42" t="s">
        <v>469</v>
      </c>
    </row>
    <row r="1791" spans="24:24">
      <c r="X1791" s="42" t="s">
        <v>469</v>
      </c>
    </row>
    <row r="1792" spans="24:24">
      <c r="X1792" s="42" t="s">
        <v>469</v>
      </c>
    </row>
    <row r="1793" spans="24:24">
      <c r="X1793" s="42" t="s">
        <v>469</v>
      </c>
    </row>
    <row r="1794" spans="24:24">
      <c r="X1794" s="42" t="s">
        <v>469</v>
      </c>
    </row>
    <row r="1795" spans="24:24">
      <c r="X1795" s="42" t="s">
        <v>469</v>
      </c>
    </row>
    <row r="1796" spans="24:24">
      <c r="X1796" s="42" t="s">
        <v>469</v>
      </c>
    </row>
    <row r="1797" spans="24:24">
      <c r="X1797" s="42" t="s">
        <v>469</v>
      </c>
    </row>
    <row r="1798" spans="24:24">
      <c r="X1798" s="42" t="s">
        <v>469</v>
      </c>
    </row>
    <row r="1799" spans="24:24">
      <c r="X1799" s="42" t="s">
        <v>469</v>
      </c>
    </row>
    <row r="1800" spans="24:24">
      <c r="X1800" s="42" t="s">
        <v>469</v>
      </c>
    </row>
    <row r="1801" spans="24:24">
      <c r="X1801" s="42" t="s">
        <v>469</v>
      </c>
    </row>
    <row r="1802" spans="24:24">
      <c r="X1802" s="42" t="s">
        <v>469</v>
      </c>
    </row>
    <row r="1803" spans="24:24">
      <c r="X1803" s="42" t="s">
        <v>469</v>
      </c>
    </row>
    <row r="1804" spans="24:24">
      <c r="X1804" s="42" t="s">
        <v>469</v>
      </c>
    </row>
    <row r="1805" spans="24:24">
      <c r="X1805" s="42" t="s">
        <v>469</v>
      </c>
    </row>
    <row r="1806" spans="24:24">
      <c r="X1806" s="42" t="s">
        <v>469</v>
      </c>
    </row>
    <row r="1807" spans="24:24">
      <c r="X1807" s="42" t="s">
        <v>469</v>
      </c>
    </row>
    <row r="1808" spans="24:24">
      <c r="X1808" s="42" t="s">
        <v>469</v>
      </c>
    </row>
    <row r="1809" spans="24:24">
      <c r="X1809" s="42" t="s">
        <v>469</v>
      </c>
    </row>
    <row r="1810" spans="24:24">
      <c r="X1810" s="42" t="s">
        <v>469</v>
      </c>
    </row>
    <row r="1811" spans="24:24">
      <c r="X1811" s="42" t="s">
        <v>469</v>
      </c>
    </row>
    <row r="1812" spans="24:24">
      <c r="X1812" s="42" t="s">
        <v>469</v>
      </c>
    </row>
    <row r="1813" spans="24:24">
      <c r="X1813" s="42" t="s">
        <v>469</v>
      </c>
    </row>
    <row r="1814" spans="24:24">
      <c r="X1814" s="42" t="s">
        <v>469</v>
      </c>
    </row>
    <row r="1815" spans="24:24">
      <c r="X1815" s="42" t="s">
        <v>469</v>
      </c>
    </row>
    <row r="1816" spans="24:24">
      <c r="X1816" s="42" t="s">
        <v>469</v>
      </c>
    </row>
    <row r="1817" spans="24:24">
      <c r="X1817" s="42" t="s">
        <v>469</v>
      </c>
    </row>
    <row r="1818" spans="24:24">
      <c r="X1818" s="42" t="s">
        <v>469</v>
      </c>
    </row>
    <row r="1819" spans="24:24">
      <c r="X1819" s="42" t="s">
        <v>469</v>
      </c>
    </row>
    <row r="1820" spans="24:24">
      <c r="X1820" s="42" t="s">
        <v>469</v>
      </c>
    </row>
    <row r="1821" spans="24:24">
      <c r="X1821" s="42" t="s">
        <v>469</v>
      </c>
    </row>
    <row r="1822" spans="24:24">
      <c r="X1822" s="42" t="s">
        <v>469</v>
      </c>
    </row>
    <row r="1823" spans="24:24">
      <c r="X1823" s="42" t="s">
        <v>469</v>
      </c>
    </row>
    <row r="1824" spans="24:24">
      <c r="X1824" s="42" t="s">
        <v>469</v>
      </c>
    </row>
    <row r="1825" spans="24:24">
      <c r="X1825" s="42" t="s">
        <v>469</v>
      </c>
    </row>
    <row r="1826" spans="24:24">
      <c r="X1826" s="42" t="s">
        <v>469</v>
      </c>
    </row>
    <row r="1827" spans="24:24">
      <c r="X1827" s="42" t="s">
        <v>469</v>
      </c>
    </row>
    <row r="1828" spans="24:24">
      <c r="X1828" s="42" t="s">
        <v>469</v>
      </c>
    </row>
    <row r="1829" spans="24:24">
      <c r="X1829" s="42" t="s">
        <v>469</v>
      </c>
    </row>
    <row r="1830" spans="24:24">
      <c r="X1830" s="42" t="s">
        <v>469</v>
      </c>
    </row>
    <row r="1831" spans="24:24">
      <c r="X1831" s="42" t="s">
        <v>469</v>
      </c>
    </row>
    <row r="1832" spans="24:24">
      <c r="X1832" s="42" t="s">
        <v>469</v>
      </c>
    </row>
    <row r="1833" spans="24:24">
      <c r="X1833" s="42" t="s">
        <v>469</v>
      </c>
    </row>
    <row r="1834" spans="24:24">
      <c r="X1834" s="42" t="s">
        <v>469</v>
      </c>
    </row>
    <row r="1835" spans="24:24">
      <c r="X1835" s="42" t="s">
        <v>469</v>
      </c>
    </row>
    <row r="1836" spans="24:24">
      <c r="X1836" s="42" t="s">
        <v>469</v>
      </c>
    </row>
    <row r="1837" spans="24:24">
      <c r="X1837" s="42" t="s">
        <v>469</v>
      </c>
    </row>
    <row r="1838" spans="24:24">
      <c r="X1838" s="42" t="s">
        <v>469</v>
      </c>
    </row>
    <row r="1839" spans="24:24">
      <c r="X1839" s="42" t="s">
        <v>469</v>
      </c>
    </row>
    <row r="1840" spans="24:24">
      <c r="X1840" s="42" t="s">
        <v>469</v>
      </c>
    </row>
    <row r="1841" spans="24:24">
      <c r="X1841" s="42" t="s">
        <v>469</v>
      </c>
    </row>
    <row r="1842" spans="24:24">
      <c r="X1842" s="42" t="s">
        <v>469</v>
      </c>
    </row>
    <row r="1843" spans="24:24">
      <c r="X1843" s="42" t="s">
        <v>469</v>
      </c>
    </row>
    <row r="1844" spans="24:24">
      <c r="X1844" s="42" t="s">
        <v>469</v>
      </c>
    </row>
    <row r="1845" spans="24:24">
      <c r="X1845" s="42" t="s">
        <v>469</v>
      </c>
    </row>
    <row r="1846" spans="24:24">
      <c r="X1846" s="42" t="s">
        <v>469</v>
      </c>
    </row>
    <row r="1847" spans="24:24">
      <c r="X1847" s="42" t="s">
        <v>469</v>
      </c>
    </row>
    <row r="1848" spans="24:24">
      <c r="X1848" s="42" t="s">
        <v>469</v>
      </c>
    </row>
    <row r="1849" spans="24:24">
      <c r="X1849" s="42" t="s">
        <v>469</v>
      </c>
    </row>
    <row r="1850" spans="24:24">
      <c r="X1850" s="42" t="s">
        <v>469</v>
      </c>
    </row>
    <row r="1851" spans="24:24">
      <c r="X1851" s="42" t="s">
        <v>469</v>
      </c>
    </row>
    <row r="1852" spans="24:24">
      <c r="X1852" s="42" t="s">
        <v>469</v>
      </c>
    </row>
    <row r="1853" spans="24:24">
      <c r="X1853" s="42" t="s">
        <v>469</v>
      </c>
    </row>
    <row r="1854" spans="24:24">
      <c r="X1854" s="42" t="s">
        <v>469</v>
      </c>
    </row>
    <row r="1855" spans="24:24">
      <c r="X1855" s="42" t="s">
        <v>469</v>
      </c>
    </row>
    <row r="1856" spans="24:24">
      <c r="X1856" s="42" t="s">
        <v>469</v>
      </c>
    </row>
    <row r="1857" spans="24:24">
      <c r="X1857" s="42" t="s">
        <v>469</v>
      </c>
    </row>
    <row r="1858" spans="24:24">
      <c r="X1858" s="42" t="s">
        <v>469</v>
      </c>
    </row>
    <row r="1859" spans="24:24">
      <c r="X1859" s="42" t="s">
        <v>469</v>
      </c>
    </row>
    <row r="1860" spans="24:24">
      <c r="X1860" s="42" t="s">
        <v>469</v>
      </c>
    </row>
    <row r="1861" spans="24:24">
      <c r="X1861" s="42" t="s">
        <v>469</v>
      </c>
    </row>
    <row r="1862" spans="24:24">
      <c r="X1862" s="42" t="s">
        <v>469</v>
      </c>
    </row>
    <row r="1863" spans="24:24">
      <c r="X1863" s="42" t="s">
        <v>469</v>
      </c>
    </row>
    <row r="1864" spans="24:24">
      <c r="X1864" s="42" t="s">
        <v>469</v>
      </c>
    </row>
    <row r="1865" spans="24:24">
      <c r="X1865" s="42" t="s">
        <v>469</v>
      </c>
    </row>
    <row r="1866" spans="24:24">
      <c r="X1866" s="42" t="s">
        <v>469</v>
      </c>
    </row>
    <row r="1867" spans="24:24">
      <c r="X1867" s="42" t="s">
        <v>469</v>
      </c>
    </row>
    <row r="1868" spans="24:24">
      <c r="X1868" s="42" t="s">
        <v>469</v>
      </c>
    </row>
    <row r="1869" spans="24:24">
      <c r="X1869" s="42" t="s">
        <v>469</v>
      </c>
    </row>
    <row r="1870" spans="24:24">
      <c r="X1870" s="42" t="s">
        <v>469</v>
      </c>
    </row>
    <row r="1871" spans="24:24">
      <c r="X1871" s="42" t="s">
        <v>469</v>
      </c>
    </row>
    <row r="1872" spans="24:24">
      <c r="X1872" s="42" t="s">
        <v>469</v>
      </c>
    </row>
    <row r="1873" spans="24:24">
      <c r="X1873" s="42" t="s">
        <v>469</v>
      </c>
    </row>
    <row r="1874" spans="24:24">
      <c r="X1874" s="42" t="s">
        <v>469</v>
      </c>
    </row>
    <row r="1875" spans="24:24">
      <c r="X1875" s="42" t="s">
        <v>469</v>
      </c>
    </row>
    <row r="1876" spans="24:24">
      <c r="X1876" s="42" t="s">
        <v>469</v>
      </c>
    </row>
    <row r="1877" spans="24:24">
      <c r="X1877" s="42" t="s">
        <v>469</v>
      </c>
    </row>
    <row r="1878" spans="24:24">
      <c r="X1878" s="42" t="s">
        <v>469</v>
      </c>
    </row>
    <row r="1879" spans="24:24">
      <c r="X1879" s="42" t="s">
        <v>469</v>
      </c>
    </row>
    <row r="1880" spans="24:24">
      <c r="X1880" s="42" t="s">
        <v>469</v>
      </c>
    </row>
    <row r="1881" spans="24:24">
      <c r="X1881" s="42" t="s">
        <v>469</v>
      </c>
    </row>
    <row r="1882" spans="24:24">
      <c r="X1882" s="42" t="s">
        <v>469</v>
      </c>
    </row>
    <row r="1883" spans="24:24">
      <c r="X1883" s="42" t="s">
        <v>469</v>
      </c>
    </row>
    <row r="1884" spans="24:24">
      <c r="X1884" s="42" t="s">
        <v>469</v>
      </c>
    </row>
    <row r="1885" spans="24:24">
      <c r="X1885" s="42" t="s">
        <v>469</v>
      </c>
    </row>
    <row r="1886" spans="24:24">
      <c r="X1886" s="42" t="s">
        <v>469</v>
      </c>
    </row>
    <row r="1887" spans="24:24">
      <c r="X1887" s="42" t="s">
        <v>469</v>
      </c>
    </row>
    <row r="1888" spans="24:24">
      <c r="X1888" s="42" t="s">
        <v>469</v>
      </c>
    </row>
    <row r="1889" spans="24:24">
      <c r="X1889" s="42" t="s">
        <v>469</v>
      </c>
    </row>
    <row r="1890" spans="24:24">
      <c r="X1890" s="42" t="s">
        <v>469</v>
      </c>
    </row>
    <row r="1891" spans="24:24">
      <c r="X1891" s="42" t="s">
        <v>469</v>
      </c>
    </row>
    <row r="1892" spans="24:24">
      <c r="X1892" s="42" t="s">
        <v>469</v>
      </c>
    </row>
    <row r="1893" spans="24:24">
      <c r="X1893" s="42" t="s">
        <v>469</v>
      </c>
    </row>
    <row r="1894" spans="24:24">
      <c r="X1894" s="42" t="s">
        <v>469</v>
      </c>
    </row>
    <row r="1895" spans="24:24">
      <c r="X1895" s="42" t="s">
        <v>469</v>
      </c>
    </row>
    <row r="1896" spans="24:24">
      <c r="X1896" s="42" t="s">
        <v>469</v>
      </c>
    </row>
    <row r="1897" spans="24:24">
      <c r="X1897" s="42" t="s">
        <v>469</v>
      </c>
    </row>
    <row r="1898" spans="24:24">
      <c r="X1898" s="42" t="s">
        <v>469</v>
      </c>
    </row>
    <row r="1899" spans="24:24">
      <c r="X1899" s="42" t="s">
        <v>469</v>
      </c>
    </row>
    <row r="1900" spans="24:24">
      <c r="X1900" s="42" t="s">
        <v>469</v>
      </c>
    </row>
    <row r="1901" spans="24:24">
      <c r="X1901" s="42" t="s">
        <v>469</v>
      </c>
    </row>
    <row r="1902" spans="24:24">
      <c r="X1902" s="42" t="s">
        <v>469</v>
      </c>
    </row>
    <row r="1903" spans="24:24">
      <c r="X1903" s="42" t="s">
        <v>469</v>
      </c>
    </row>
    <row r="1904" spans="24:24">
      <c r="X1904" s="42" t="s">
        <v>469</v>
      </c>
    </row>
    <row r="1905" spans="24:24">
      <c r="X1905" s="42" t="s">
        <v>469</v>
      </c>
    </row>
    <row r="1906" spans="24:24">
      <c r="X1906" s="42" t="s">
        <v>469</v>
      </c>
    </row>
    <row r="1907" spans="24:24">
      <c r="X1907" s="42" t="s">
        <v>469</v>
      </c>
    </row>
    <row r="1908" spans="24:24">
      <c r="X1908" s="42" t="s">
        <v>469</v>
      </c>
    </row>
    <row r="1909" spans="24:24">
      <c r="X1909" s="42" t="s">
        <v>469</v>
      </c>
    </row>
    <row r="1910" spans="24:24">
      <c r="X1910" s="42" t="s">
        <v>469</v>
      </c>
    </row>
    <row r="1911" spans="24:24">
      <c r="X1911" s="42" t="s">
        <v>469</v>
      </c>
    </row>
    <row r="1912" spans="24:24">
      <c r="X1912" s="42" t="s">
        <v>469</v>
      </c>
    </row>
    <row r="1913" spans="24:24">
      <c r="X1913" s="42" t="s">
        <v>469</v>
      </c>
    </row>
    <row r="1914" spans="24:24">
      <c r="X1914" s="42" t="s">
        <v>469</v>
      </c>
    </row>
    <row r="1915" spans="24:24">
      <c r="X1915" s="42" t="s">
        <v>469</v>
      </c>
    </row>
    <row r="1916" spans="24:24">
      <c r="X1916" s="42" t="s">
        <v>469</v>
      </c>
    </row>
    <row r="1917" spans="24:24">
      <c r="X1917" s="42" t="s">
        <v>469</v>
      </c>
    </row>
    <row r="1918" spans="24:24">
      <c r="X1918" s="42" t="s">
        <v>469</v>
      </c>
    </row>
    <row r="1919" spans="24:24">
      <c r="X1919" s="42" t="s">
        <v>469</v>
      </c>
    </row>
    <row r="1920" spans="24:24">
      <c r="X1920" s="42" t="s">
        <v>469</v>
      </c>
    </row>
    <row r="1921" spans="24:24">
      <c r="X1921" s="42" t="s">
        <v>469</v>
      </c>
    </row>
    <row r="1922" spans="24:24">
      <c r="X1922" s="42" t="s">
        <v>469</v>
      </c>
    </row>
    <row r="1923" spans="24:24">
      <c r="X1923" s="42" t="s">
        <v>469</v>
      </c>
    </row>
    <row r="1924" spans="24:24">
      <c r="X1924" s="42" t="s">
        <v>469</v>
      </c>
    </row>
    <row r="1925" spans="24:24">
      <c r="X1925" s="42" t="s">
        <v>469</v>
      </c>
    </row>
    <row r="1926" spans="24:24">
      <c r="X1926" s="42" t="s">
        <v>469</v>
      </c>
    </row>
    <row r="1927" spans="24:24">
      <c r="X1927" s="42" t="s">
        <v>469</v>
      </c>
    </row>
    <row r="1928" spans="24:24">
      <c r="X1928" s="42" t="s">
        <v>469</v>
      </c>
    </row>
    <row r="1929" spans="24:24">
      <c r="X1929" s="42" t="s">
        <v>469</v>
      </c>
    </row>
    <row r="1930" spans="24:24">
      <c r="X1930" s="42" t="s">
        <v>469</v>
      </c>
    </row>
    <row r="1931" spans="24:24">
      <c r="X1931" s="42" t="s">
        <v>469</v>
      </c>
    </row>
    <row r="1932" spans="24:24">
      <c r="X1932" s="42" t="s">
        <v>469</v>
      </c>
    </row>
    <row r="1933" spans="24:24">
      <c r="X1933" s="42" t="s">
        <v>469</v>
      </c>
    </row>
    <row r="1934" spans="24:24">
      <c r="X1934" s="42" t="s">
        <v>469</v>
      </c>
    </row>
    <row r="1935" spans="24:24">
      <c r="X1935" s="42" t="s">
        <v>469</v>
      </c>
    </row>
    <row r="1936" spans="24:24">
      <c r="X1936" s="42" t="s">
        <v>469</v>
      </c>
    </row>
    <row r="1937" spans="24:24">
      <c r="X1937" s="42" t="s">
        <v>469</v>
      </c>
    </row>
    <row r="1938" spans="24:24">
      <c r="X1938" s="42" t="s">
        <v>469</v>
      </c>
    </row>
    <row r="1939" spans="24:24">
      <c r="X1939" s="42" t="s">
        <v>469</v>
      </c>
    </row>
    <row r="1940" spans="24:24">
      <c r="X1940" s="42" t="s">
        <v>469</v>
      </c>
    </row>
    <row r="1941" spans="24:24">
      <c r="X1941" s="42" t="s">
        <v>469</v>
      </c>
    </row>
    <row r="1942" spans="24:24">
      <c r="X1942" s="42" t="s">
        <v>469</v>
      </c>
    </row>
    <row r="1943" spans="24:24">
      <c r="X1943" s="42" t="s">
        <v>469</v>
      </c>
    </row>
    <row r="1944" spans="24:24">
      <c r="X1944" s="42" t="s">
        <v>469</v>
      </c>
    </row>
    <row r="1945" spans="24:24">
      <c r="X1945" s="42" t="s">
        <v>469</v>
      </c>
    </row>
    <row r="1946" spans="24:24">
      <c r="X1946" s="42" t="s">
        <v>469</v>
      </c>
    </row>
    <row r="1947" spans="24:24">
      <c r="X1947" s="42" t="s">
        <v>469</v>
      </c>
    </row>
    <row r="1948" spans="24:24">
      <c r="X1948" s="42" t="s">
        <v>469</v>
      </c>
    </row>
    <row r="1949" spans="24:24">
      <c r="X1949" s="42" t="s">
        <v>469</v>
      </c>
    </row>
    <row r="1950" spans="24:24">
      <c r="X1950" s="42" t="s">
        <v>469</v>
      </c>
    </row>
    <row r="1951" spans="24:24">
      <c r="X1951" s="42" t="s">
        <v>469</v>
      </c>
    </row>
    <row r="1952" spans="24:24">
      <c r="X1952" s="42" t="s">
        <v>469</v>
      </c>
    </row>
    <row r="1953" spans="24:24">
      <c r="X1953" s="42" t="s">
        <v>469</v>
      </c>
    </row>
    <row r="1954" spans="24:24">
      <c r="X1954" s="42" t="s">
        <v>469</v>
      </c>
    </row>
    <row r="1955" spans="24:24">
      <c r="X1955" s="42" t="s">
        <v>469</v>
      </c>
    </row>
    <row r="1956" spans="24:24">
      <c r="X1956" s="42" t="s">
        <v>469</v>
      </c>
    </row>
    <row r="1957" spans="24:24">
      <c r="X1957" s="42" t="s">
        <v>469</v>
      </c>
    </row>
    <row r="1958" spans="24:24">
      <c r="X1958" s="42" t="s">
        <v>469</v>
      </c>
    </row>
    <row r="1959" spans="24:24">
      <c r="X1959" s="42" t="s">
        <v>469</v>
      </c>
    </row>
    <row r="1960" spans="24:24">
      <c r="X1960" s="42" t="s">
        <v>469</v>
      </c>
    </row>
    <row r="1961" spans="24:24">
      <c r="X1961" s="42" t="s">
        <v>469</v>
      </c>
    </row>
    <row r="1962" spans="24:24">
      <c r="X1962" s="42" t="s">
        <v>469</v>
      </c>
    </row>
    <row r="1963" spans="24:24">
      <c r="X1963" s="42" t="s">
        <v>469</v>
      </c>
    </row>
    <row r="1964" spans="24:24">
      <c r="X1964" s="42" t="s">
        <v>469</v>
      </c>
    </row>
    <row r="1965" spans="24:24">
      <c r="X1965" s="42" t="s">
        <v>469</v>
      </c>
    </row>
    <row r="1966" spans="24:24">
      <c r="X1966" s="42" t="s">
        <v>469</v>
      </c>
    </row>
    <row r="1967" spans="24:24">
      <c r="X1967" s="42" t="s">
        <v>469</v>
      </c>
    </row>
    <row r="1968" spans="24:24">
      <c r="X1968" s="42" t="s">
        <v>469</v>
      </c>
    </row>
    <row r="1969" spans="24:24">
      <c r="X1969" s="42" t="s">
        <v>469</v>
      </c>
    </row>
    <row r="1970" spans="24:24">
      <c r="X1970" s="42" t="s">
        <v>469</v>
      </c>
    </row>
    <row r="1971" spans="24:24">
      <c r="X1971" s="42" t="s">
        <v>469</v>
      </c>
    </row>
    <row r="1972" spans="24:24">
      <c r="X1972" s="42" t="s">
        <v>469</v>
      </c>
    </row>
    <row r="1973" spans="24:24">
      <c r="X1973" s="42" t="s">
        <v>469</v>
      </c>
    </row>
    <row r="1974" spans="24:24">
      <c r="X1974" s="42" t="s">
        <v>469</v>
      </c>
    </row>
    <row r="1975" spans="24:24">
      <c r="X1975" s="42" t="s">
        <v>469</v>
      </c>
    </row>
    <row r="1976" spans="24:24">
      <c r="X1976" s="42" t="s">
        <v>469</v>
      </c>
    </row>
    <row r="1977" spans="24:24">
      <c r="X1977" s="42" t="s">
        <v>469</v>
      </c>
    </row>
    <row r="1978" spans="24:24">
      <c r="X1978" s="42" t="s">
        <v>469</v>
      </c>
    </row>
    <row r="1979" spans="24:24">
      <c r="X1979" s="42" t="s">
        <v>469</v>
      </c>
    </row>
    <row r="1980" spans="24:24">
      <c r="X1980" s="42" t="s">
        <v>469</v>
      </c>
    </row>
    <row r="1981" spans="24:24">
      <c r="X1981" s="42" t="s">
        <v>469</v>
      </c>
    </row>
    <row r="1982" spans="24:24">
      <c r="X1982" s="42" t="s">
        <v>469</v>
      </c>
    </row>
    <row r="1983" spans="24:24">
      <c r="X1983" s="42" t="s">
        <v>469</v>
      </c>
    </row>
    <row r="1984" spans="24:24">
      <c r="X1984" s="42" t="s">
        <v>469</v>
      </c>
    </row>
    <row r="1985" spans="24:24">
      <c r="X1985" s="42" t="s">
        <v>469</v>
      </c>
    </row>
    <row r="1986" spans="24:24">
      <c r="X1986" s="42" t="s">
        <v>469</v>
      </c>
    </row>
    <row r="1987" spans="24:24">
      <c r="X1987" s="42" t="s">
        <v>469</v>
      </c>
    </row>
    <row r="1988" spans="24:24">
      <c r="X1988" s="42" t="s">
        <v>469</v>
      </c>
    </row>
    <row r="1989" spans="24:24">
      <c r="X1989" s="42" t="s">
        <v>469</v>
      </c>
    </row>
    <row r="1990" spans="24:24">
      <c r="X1990" s="42" t="s">
        <v>469</v>
      </c>
    </row>
    <row r="1991" spans="24:24">
      <c r="X1991" s="42" t="s">
        <v>469</v>
      </c>
    </row>
    <row r="1992" spans="24:24">
      <c r="X1992" s="42" t="s">
        <v>469</v>
      </c>
    </row>
    <row r="1993" spans="24:24">
      <c r="X1993" s="42" t="s">
        <v>469</v>
      </c>
    </row>
    <row r="1994" spans="24:24">
      <c r="X1994" s="42" t="s">
        <v>469</v>
      </c>
    </row>
    <row r="1995" spans="24:24">
      <c r="X1995" s="42" t="s">
        <v>469</v>
      </c>
    </row>
    <row r="1996" spans="24:24">
      <c r="X1996" s="42" t="s">
        <v>469</v>
      </c>
    </row>
    <row r="1997" spans="24:24">
      <c r="X1997" s="42" t="s">
        <v>469</v>
      </c>
    </row>
    <row r="1998" spans="24:24">
      <c r="X1998" s="42" t="s">
        <v>469</v>
      </c>
    </row>
    <row r="1999" spans="24:24">
      <c r="X1999" s="42" t="s">
        <v>469</v>
      </c>
    </row>
    <row r="2000" spans="24:24">
      <c r="X2000" s="42" t="s">
        <v>469</v>
      </c>
    </row>
    <row r="2001" spans="24:24">
      <c r="X2001" s="42" t="s">
        <v>469</v>
      </c>
    </row>
    <row r="2002" spans="24:24">
      <c r="X2002" s="42" t="s">
        <v>469</v>
      </c>
    </row>
    <row r="2003" spans="24:24">
      <c r="X2003" s="42" t="s">
        <v>469</v>
      </c>
    </row>
    <row r="2004" spans="24:24">
      <c r="X2004" s="42" t="s">
        <v>469</v>
      </c>
    </row>
    <row r="2005" spans="24:24">
      <c r="X2005" s="42" t="s">
        <v>469</v>
      </c>
    </row>
    <row r="2006" spans="24:24">
      <c r="X2006" s="42" t="s">
        <v>469</v>
      </c>
    </row>
    <row r="2007" spans="24:24">
      <c r="X2007" s="42" t="s">
        <v>469</v>
      </c>
    </row>
    <row r="2008" spans="24:24">
      <c r="X2008" s="42" t="s">
        <v>469</v>
      </c>
    </row>
    <row r="2009" spans="24:24">
      <c r="X2009" s="42" t="s">
        <v>469</v>
      </c>
    </row>
    <row r="2010" spans="24:24">
      <c r="X2010" s="42" t="s">
        <v>469</v>
      </c>
    </row>
    <row r="2011" spans="24:24">
      <c r="X2011" s="42" t="s">
        <v>469</v>
      </c>
    </row>
    <row r="2012" spans="24:24">
      <c r="X2012" s="42" t="s">
        <v>469</v>
      </c>
    </row>
    <row r="2013" spans="24:24">
      <c r="X2013" s="42" t="s">
        <v>469</v>
      </c>
    </row>
    <row r="2014" spans="24:24">
      <c r="X2014" s="42" t="s">
        <v>469</v>
      </c>
    </row>
    <row r="2015" spans="24:24">
      <c r="X2015" s="42" t="s">
        <v>469</v>
      </c>
    </row>
    <row r="2016" spans="24:24">
      <c r="X2016" s="42" t="s">
        <v>469</v>
      </c>
    </row>
    <row r="2017" spans="24:24">
      <c r="X2017" s="42" t="s">
        <v>469</v>
      </c>
    </row>
    <row r="2018" spans="24:24">
      <c r="X2018" s="42" t="s">
        <v>469</v>
      </c>
    </row>
    <row r="2019" spans="24:24">
      <c r="X2019" s="42" t="s">
        <v>469</v>
      </c>
    </row>
    <row r="2020" spans="24:24">
      <c r="X2020" s="42" t="s">
        <v>469</v>
      </c>
    </row>
    <row r="2021" spans="24:24">
      <c r="X2021" s="42" t="s">
        <v>469</v>
      </c>
    </row>
    <row r="2022" spans="24:24">
      <c r="X2022" s="42" t="s">
        <v>469</v>
      </c>
    </row>
    <row r="2023" spans="24:24">
      <c r="X2023" s="42" t="s">
        <v>469</v>
      </c>
    </row>
    <row r="2024" spans="24:24">
      <c r="X2024" s="42" t="s">
        <v>469</v>
      </c>
    </row>
    <row r="2025" spans="24:24">
      <c r="X2025" s="42" t="s">
        <v>469</v>
      </c>
    </row>
    <row r="2026" spans="24:24">
      <c r="X2026" s="42" t="s">
        <v>469</v>
      </c>
    </row>
    <row r="2027" spans="24:24">
      <c r="X2027" s="42" t="s">
        <v>469</v>
      </c>
    </row>
    <row r="2028" spans="24:24">
      <c r="X2028" s="42" t="s">
        <v>469</v>
      </c>
    </row>
    <row r="2029" spans="24:24">
      <c r="X2029" s="42" t="s">
        <v>469</v>
      </c>
    </row>
    <row r="2030" spans="24:24">
      <c r="X2030" s="42" t="s">
        <v>469</v>
      </c>
    </row>
    <row r="2031" spans="24:24">
      <c r="X2031" s="42" t="s">
        <v>469</v>
      </c>
    </row>
    <row r="2032" spans="24:24">
      <c r="X2032" s="42" t="s">
        <v>469</v>
      </c>
    </row>
    <row r="2033" spans="24:24">
      <c r="X2033" s="42" t="s">
        <v>469</v>
      </c>
    </row>
    <row r="2034" spans="24:24">
      <c r="X2034" s="42" t="s">
        <v>469</v>
      </c>
    </row>
    <row r="2035" spans="24:24">
      <c r="X2035" s="42" t="s">
        <v>469</v>
      </c>
    </row>
    <row r="2036" spans="24:24">
      <c r="X2036" s="42" t="s">
        <v>469</v>
      </c>
    </row>
    <row r="2037" spans="24:24">
      <c r="X2037" s="42" t="s">
        <v>469</v>
      </c>
    </row>
    <row r="2038" spans="24:24">
      <c r="X2038" s="42" t="s">
        <v>469</v>
      </c>
    </row>
    <row r="2039" spans="24:24">
      <c r="X2039" s="42" t="s">
        <v>469</v>
      </c>
    </row>
    <row r="2040" spans="24:24">
      <c r="X2040" s="42" t="s">
        <v>469</v>
      </c>
    </row>
    <row r="2041" spans="24:24">
      <c r="X2041" s="42" t="s">
        <v>469</v>
      </c>
    </row>
    <row r="2042" spans="24:24">
      <c r="X2042" s="42" t="s">
        <v>469</v>
      </c>
    </row>
    <row r="2043" spans="24:24">
      <c r="X2043" s="42" t="s">
        <v>469</v>
      </c>
    </row>
    <row r="2044" spans="24:24">
      <c r="X2044" s="42" t="s">
        <v>469</v>
      </c>
    </row>
    <row r="2045" spans="24:24">
      <c r="X2045" s="42" t="s">
        <v>469</v>
      </c>
    </row>
    <row r="2046" spans="24:24">
      <c r="X2046" s="42" t="s">
        <v>469</v>
      </c>
    </row>
    <row r="2047" spans="24:24">
      <c r="X2047" s="42" t="s">
        <v>469</v>
      </c>
    </row>
    <row r="2048" spans="24:24">
      <c r="X2048" s="42" t="s">
        <v>469</v>
      </c>
    </row>
    <row r="2049" spans="24:24">
      <c r="X2049" s="42" t="s">
        <v>469</v>
      </c>
    </row>
    <row r="2050" spans="24:24">
      <c r="X2050" s="42" t="s">
        <v>469</v>
      </c>
    </row>
    <row r="2051" spans="24:24">
      <c r="X2051" s="42" t="s">
        <v>469</v>
      </c>
    </row>
    <row r="2052" spans="24:24">
      <c r="X2052" s="42" t="s">
        <v>469</v>
      </c>
    </row>
    <row r="2053" spans="24:24">
      <c r="X2053" s="42" t="s">
        <v>469</v>
      </c>
    </row>
    <row r="2054" spans="24:24">
      <c r="X2054" s="42" t="s">
        <v>469</v>
      </c>
    </row>
    <row r="2055" spans="24:24">
      <c r="X2055" s="42" t="s">
        <v>469</v>
      </c>
    </row>
    <row r="2056" spans="24:24">
      <c r="X2056" s="42" t="s">
        <v>469</v>
      </c>
    </row>
    <row r="2057" spans="24:24">
      <c r="X2057" s="42" t="s">
        <v>469</v>
      </c>
    </row>
    <row r="2058" spans="24:24">
      <c r="X2058" s="42" t="s">
        <v>469</v>
      </c>
    </row>
    <row r="2059" spans="24:24">
      <c r="X2059" s="42" t="s">
        <v>469</v>
      </c>
    </row>
    <row r="2060" spans="24:24">
      <c r="X2060" s="42" t="s">
        <v>469</v>
      </c>
    </row>
    <row r="2061" spans="24:24">
      <c r="X2061" s="42" t="s">
        <v>469</v>
      </c>
    </row>
    <row r="2062" spans="24:24">
      <c r="X2062" s="42" t="s">
        <v>469</v>
      </c>
    </row>
    <row r="2063" spans="24:24">
      <c r="X2063" s="42" t="s">
        <v>469</v>
      </c>
    </row>
    <row r="2064" spans="24:24">
      <c r="X2064" s="42" t="s">
        <v>469</v>
      </c>
    </row>
    <row r="2065" spans="24:24">
      <c r="X2065" s="42" t="s">
        <v>469</v>
      </c>
    </row>
    <row r="2066" spans="24:24">
      <c r="X2066" s="42" t="s">
        <v>469</v>
      </c>
    </row>
    <row r="2067" spans="24:24">
      <c r="X2067" s="42" t="s">
        <v>469</v>
      </c>
    </row>
    <row r="2068" spans="24:24">
      <c r="X2068" s="42" t="s">
        <v>469</v>
      </c>
    </row>
    <row r="2069" spans="24:24">
      <c r="X2069" s="42" t="s">
        <v>469</v>
      </c>
    </row>
    <row r="2070" spans="24:24">
      <c r="X2070" s="42" t="s">
        <v>469</v>
      </c>
    </row>
    <row r="2071" spans="24:24">
      <c r="X2071" s="42" t="s">
        <v>469</v>
      </c>
    </row>
    <row r="2072" spans="24:24">
      <c r="X2072" s="42" t="s">
        <v>469</v>
      </c>
    </row>
    <row r="2073" spans="24:24">
      <c r="X2073" s="42" t="s">
        <v>469</v>
      </c>
    </row>
    <row r="2074" spans="24:24">
      <c r="X2074" s="42" t="s">
        <v>469</v>
      </c>
    </row>
    <row r="2075" spans="24:24">
      <c r="X2075" s="42" t="s">
        <v>469</v>
      </c>
    </row>
    <row r="2076" spans="24:24">
      <c r="X2076" s="42" t="s">
        <v>469</v>
      </c>
    </row>
    <row r="2077" spans="24:24">
      <c r="X2077" s="42" t="s">
        <v>469</v>
      </c>
    </row>
    <row r="2078" spans="24:24">
      <c r="X2078" s="42" t="s">
        <v>469</v>
      </c>
    </row>
    <row r="2079" spans="24:24">
      <c r="X2079" s="42" t="s">
        <v>469</v>
      </c>
    </row>
    <row r="2080" spans="24:24">
      <c r="X2080" s="42" t="s">
        <v>469</v>
      </c>
    </row>
    <row r="2081" spans="24:24">
      <c r="X2081" s="42" t="s">
        <v>469</v>
      </c>
    </row>
    <row r="2082" spans="24:24">
      <c r="X2082" s="42" t="s">
        <v>469</v>
      </c>
    </row>
    <row r="2083" spans="24:24">
      <c r="X2083" s="42" t="s">
        <v>469</v>
      </c>
    </row>
    <row r="2084" spans="24:24">
      <c r="X2084" s="42" t="s">
        <v>469</v>
      </c>
    </row>
    <row r="2085" spans="24:24">
      <c r="X2085" s="42" t="s">
        <v>469</v>
      </c>
    </row>
    <row r="2086" spans="24:24">
      <c r="X2086" s="42" t="s">
        <v>469</v>
      </c>
    </row>
    <row r="2087" spans="24:24">
      <c r="X2087" s="42" t="s">
        <v>469</v>
      </c>
    </row>
    <row r="2088" spans="24:24">
      <c r="X2088" s="42" t="s">
        <v>469</v>
      </c>
    </row>
    <row r="2089" spans="24:24">
      <c r="X2089" s="42" t="s">
        <v>469</v>
      </c>
    </row>
    <row r="2090" spans="24:24">
      <c r="X2090" s="42" t="s">
        <v>469</v>
      </c>
    </row>
    <row r="2091" spans="24:24">
      <c r="X2091" s="42" t="s">
        <v>469</v>
      </c>
    </row>
    <row r="2092" spans="24:24">
      <c r="X2092" s="42" t="s">
        <v>469</v>
      </c>
    </row>
    <row r="2093" spans="24:24">
      <c r="X2093" s="42" t="s">
        <v>469</v>
      </c>
    </row>
    <row r="2094" spans="24:24">
      <c r="X2094" s="42" t="s">
        <v>469</v>
      </c>
    </row>
    <row r="2095" spans="24:24">
      <c r="X2095" s="42" t="s">
        <v>469</v>
      </c>
    </row>
    <row r="2096" spans="24:24">
      <c r="X2096" s="42" t="s">
        <v>469</v>
      </c>
    </row>
    <row r="2097" spans="24:24">
      <c r="X2097" s="42" t="s">
        <v>469</v>
      </c>
    </row>
    <row r="2098" spans="24:24">
      <c r="X2098" s="42" t="s">
        <v>469</v>
      </c>
    </row>
    <row r="2099" spans="24:24">
      <c r="X2099" s="42" t="s">
        <v>469</v>
      </c>
    </row>
    <row r="2100" spans="24:24">
      <c r="X2100" s="42" t="s">
        <v>469</v>
      </c>
    </row>
    <row r="2101" spans="24:24">
      <c r="X2101" s="42" t="s">
        <v>469</v>
      </c>
    </row>
    <row r="2102" spans="24:24">
      <c r="X2102" s="42" t="s">
        <v>469</v>
      </c>
    </row>
    <row r="2103" spans="24:24">
      <c r="X2103" s="42" t="s">
        <v>469</v>
      </c>
    </row>
    <row r="2104" spans="24:24">
      <c r="X2104" s="42" t="s">
        <v>469</v>
      </c>
    </row>
    <row r="2105" spans="24:24">
      <c r="X2105" s="42" t="s">
        <v>469</v>
      </c>
    </row>
    <row r="2106" spans="24:24">
      <c r="X2106" s="42" t="s">
        <v>469</v>
      </c>
    </row>
    <row r="2107" spans="24:24">
      <c r="X2107" s="42" t="s">
        <v>469</v>
      </c>
    </row>
    <row r="2108" spans="24:24">
      <c r="X2108" s="42" t="s">
        <v>469</v>
      </c>
    </row>
    <row r="2109" spans="24:24">
      <c r="X2109" s="42" t="s">
        <v>469</v>
      </c>
    </row>
    <row r="2110" spans="24:24">
      <c r="X2110" s="42" t="s">
        <v>469</v>
      </c>
    </row>
    <row r="2111" spans="24:24">
      <c r="X2111" s="42" t="s">
        <v>469</v>
      </c>
    </row>
    <row r="2112" spans="24:24">
      <c r="X2112" s="42" t="s">
        <v>469</v>
      </c>
    </row>
    <row r="2113" spans="24:24">
      <c r="X2113" s="42" t="s">
        <v>469</v>
      </c>
    </row>
    <row r="2114" spans="24:24">
      <c r="X2114" s="42" t="s">
        <v>469</v>
      </c>
    </row>
    <row r="2115" spans="24:24">
      <c r="X2115" s="42" t="s">
        <v>469</v>
      </c>
    </row>
    <row r="2116" spans="24:24">
      <c r="X2116" s="42" t="s">
        <v>469</v>
      </c>
    </row>
    <row r="2117" spans="24:24">
      <c r="X2117" s="42" t="s">
        <v>469</v>
      </c>
    </row>
    <row r="2118" spans="24:24">
      <c r="X2118" s="42" t="s">
        <v>469</v>
      </c>
    </row>
    <row r="2119" spans="24:24">
      <c r="X2119" s="42" t="s">
        <v>469</v>
      </c>
    </row>
    <row r="2120" spans="24:24">
      <c r="X2120" s="42" t="s">
        <v>469</v>
      </c>
    </row>
    <row r="2121" spans="24:24">
      <c r="X2121" s="42" t="s">
        <v>469</v>
      </c>
    </row>
    <row r="2122" spans="24:24">
      <c r="X2122" s="42" t="s">
        <v>469</v>
      </c>
    </row>
    <row r="2123" spans="24:24">
      <c r="X2123" s="42" t="s">
        <v>469</v>
      </c>
    </row>
    <row r="2124" spans="24:24">
      <c r="X2124" s="42" t="s">
        <v>469</v>
      </c>
    </row>
    <row r="2125" spans="24:24">
      <c r="X2125" s="42" t="s">
        <v>469</v>
      </c>
    </row>
    <row r="2126" spans="24:24">
      <c r="X2126" s="42" t="s">
        <v>469</v>
      </c>
    </row>
    <row r="2127" spans="24:24">
      <c r="X2127" s="42" t="s">
        <v>469</v>
      </c>
    </row>
    <row r="2128" spans="24:24">
      <c r="X2128" s="42" t="s">
        <v>469</v>
      </c>
    </row>
    <row r="2129" spans="24:24">
      <c r="X2129" s="42" t="s">
        <v>469</v>
      </c>
    </row>
    <row r="2130" spans="24:24">
      <c r="X2130" s="42" t="s">
        <v>469</v>
      </c>
    </row>
    <row r="2131" spans="24:24">
      <c r="X2131" s="42" t="s">
        <v>469</v>
      </c>
    </row>
    <row r="2132" spans="24:24">
      <c r="X2132" s="42" t="s">
        <v>469</v>
      </c>
    </row>
    <row r="2133" spans="24:24">
      <c r="X2133" s="42" t="s">
        <v>469</v>
      </c>
    </row>
    <row r="2134" spans="24:24">
      <c r="X2134" s="42" t="s">
        <v>469</v>
      </c>
    </row>
    <row r="2135" spans="24:24">
      <c r="X2135" s="42" t="s">
        <v>469</v>
      </c>
    </row>
    <row r="2136" spans="24:24">
      <c r="X2136" s="42" t="s">
        <v>469</v>
      </c>
    </row>
    <row r="2137" spans="24:24">
      <c r="X2137" s="42" t="s">
        <v>469</v>
      </c>
    </row>
    <row r="2138" spans="24:24">
      <c r="X2138" s="42" t="s">
        <v>469</v>
      </c>
    </row>
    <row r="2139" spans="24:24">
      <c r="X2139" s="42" t="s">
        <v>469</v>
      </c>
    </row>
    <row r="2140" spans="24:24">
      <c r="X2140" s="42" t="s">
        <v>469</v>
      </c>
    </row>
    <row r="2141" spans="24:24">
      <c r="X2141" s="42" t="s">
        <v>469</v>
      </c>
    </row>
    <row r="2142" spans="24:24">
      <c r="X2142" s="42" t="s">
        <v>469</v>
      </c>
    </row>
    <row r="2143" spans="24:24">
      <c r="X2143" s="42" t="s">
        <v>469</v>
      </c>
    </row>
    <row r="2144" spans="24:24">
      <c r="X2144" s="42" t="s">
        <v>469</v>
      </c>
    </row>
    <row r="2145" spans="24:24">
      <c r="X2145" s="42" t="s">
        <v>469</v>
      </c>
    </row>
    <row r="2146" spans="24:24">
      <c r="X2146" s="42" t="s">
        <v>469</v>
      </c>
    </row>
    <row r="2147" spans="24:24">
      <c r="X2147" s="42" t="s">
        <v>469</v>
      </c>
    </row>
    <row r="2148" spans="24:24">
      <c r="X2148" s="42" t="s">
        <v>469</v>
      </c>
    </row>
    <row r="2149" spans="24:24">
      <c r="X2149" s="42" t="s">
        <v>469</v>
      </c>
    </row>
    <row r="2150" spans="24:24">
      <c r="X2150" s="42" t="s">
        <v>469</v>
      </c>
    </row>
    <row r="2151" spans="24:24">
      <c r="X2151" s="42" t="s">
        <v>469</v>
      </c>
    </row>
    <row r="2152" spans="24:24">
      <c r="X2152" s="42" t="s">
        <v>469</v>
      </c>
    </row>
    <row r="2153" spans="24:24">
      <c r="X2153" s="42" t="s">
        <v>469</v>
      </c>
    </row>
    <row r="2154" spans="24:24">
      <c r="X2154" s="42" t="s">
        <v>469</v>
      </c>
    </row>
    <row r="2155" spans="24:24">
      <c r="X2155" s="42" t="s">
        <v>469</v>
      </c>
    </row>
    <row r="2156" spans="24:24">
      <c r="X2156" s="42" t="s">
        <v>469</v>
      </c>
    </row>
    <row r="2157" spans="24:24">
      <c r="X2157" s="42" t="s">
        <v>469</v>
      </c>
    </row>
    <row r="2158" spans="24:24">
      <c r="X2158" s="42" t="s">
        <v>469</v>
      </c>
    </row>
    <row r="2159" spans="24:24">
      <c r="X2159" s="42" t="s">
        <v>469</v>
      </c>
    </row>
    <row r="2160" spans="24:24">
      <c r="X2160" s="42" t="s">
        <v>469</v>
      </c>
    </row>
    <row r="2161" spans="24:24">
      <c r="X2161" s="42" t="s">
        <v>469</v>
      </c>
    </row>
    <row r="2162" spans="24:24">
      <c r="X2162" s="42" t="s">
        <v>469</v>
      </c>
    </row>
    <row r="2163" spans="24:24">
      <c r="X2163" s="42" t="s">
        <v>469</v>
      </c>
    </row>
    <row r="2164" spans="24:24">
      <c r="X2164" s="42" t="s">
        <v>469</v>
      </c>
    </row>
    <row r="2165" spans="24:24">
      <c r="X2165" s="42" t="s">
        <v>469</v>
      </c>
    </row>
    <row r="2166" spans="24:24">
      <c r="X2166" s="42" t="s">
        <v>469</v>
      </c>
    </row>
    <row r="2167" spans="24:24">
      <c r="X2167" s="42" t="s">
        <v>469</v>
      </c>
    </row>
    <row r="2168" spans="24:24">
      <c r="X2168" s="42" t="s">
        <v>469</v>
      </c>
    </row>
    <row r="2169" spans="24:24">
      <c r="X2169" s="42" t="s">
        <v>469</v>
      </c>
    </row>
    <row r="2170" spans="24:24">
      <c r="X2170" s="42" t="s">
        <v>469</v>
      </c>
    </row>
    <row r="2171" spans="24:24">
      <c r="X2171" s="42" t="s">
        <v>469</v>
      </c>
    </row>
    <row r="2172" spans="24:24">
      <c r="X2172" s="42" t="s">
        <v>469</v>
      </c>
    </row>
    <row r="2173" spans="24:24">
      <c r="X2173" s="42" t="s">
        <v>469</v>
      </c>
    </row>
    <row r="2174" spans="24:24">
      <c r="X2174" s="42" t="s">
        <v>469</v>
      </c>
    </row>
    <row r="2175" spans="24:24">
      <c r="X2175" s="42" t="s">
        <v>469</v>
      </c>
    </row>
    <row r="2176" spans="24:24">
      <c r="X2176" s="42" t="s">
        <v>469</v>
      </c>
    </row>
    <row r="2177" spans="24:24">
      <c r="X2177" s="42" t="s">
        <v>469</v>
      </c>
    </row>
    <row r="2178" spans="24:24">
      <c r="X2178" s="42" t="s">
        <v>469</v>
      </c>
    </row>
    <row r="2179" spans="24:24">
      <c r="X2179" s="42" t="s">
        <v>469</v>
      </c>
    </row>
    <row r="2180" spans="24:24">
      <c r="X2180" s="42" t="s">
        <v>469</v>
      </c>
    </row>
    <row r="2181" spans="24:24">
      <c r="X2181" s="42" t="s">
        <v>469</v>
      </c>
    </row>
    <row r="2182" spans="24:24">
      <c r="X2182" s="42" t="s">
        <v>469</v>
      </c>
    </row>
    <row r="2183" spans="24:24">
      <c r="X2183" s="42" t="s">
        <v>469</v>
      </c>
    </row>
    <row r="2184" spans="24:24">
      <c r="X2184" s="42" t="s">
        <v>469</v>
      </c>
    </row>
    <row r="2185" spans="24:24">
      <c r="X2185" s="42" t="s">
        <v>469</v>
      </c>
    </row>
    <row r="2186" spans="24:24">
      <c r="X2186" s="42" t="s">
        <v>469</v>
      </c>
    </row>
    <row r="2187" spans="24:24">
      <c r="X2187" s="42" t="s">
        <v>469</v>
      </c>
    </row>
    <row r="2188" spans="24:24">
      <c r="X2188" s="42" t="s">
        <v>469</v>
      </c>
    </row>
    <row r="2189" spans="24:24">
      <c r="X2189" s="42" t="s">
        <v>469</v>
      </c>
    </row>
    <row r="2190" spans="24:24">
      <c r="X2190" s="42" t="s">
        <v>469</v>
      </c>
    </row>
    <row r="2191" spans="24:24">
      <c r="X2191" s="42" t="s">
        <v>469</v>
      </c>
    </row>
    <row r="2192" spans="24:24">
      <c r="X2192" s="42" t="s">
        <v>469</v>
      </c>
    </row>
    <row r="2193" spans="24:24">
      <c r="X2193" s="42" t="s">
        <v>469</v>
      </c>
    </row>
    <row r="2194" spans="24:24">
      <c r="X2194" s="42" t="s">
        <v>469</v>
      </c>
    </row>
    <row r="2195" spans="24:24">
      <c r="X2195" s="42" t="s">
        <v>469</v>
      </c>
    </row>
    <row r="2196" spans="24:24">
      <c r="X2196" s="42" t="s">
        <v>469</v>
      </c>
    </row>
    <row r="2197" spans="24:24">
      <c r="X2197" s="42" t="s">
        <v>469</v>
      </c>
    </row>
    <row r="2198" spans="24:24">
      <c r="X2198" s="42" t="s">
        <v>469</v>
      </c>
    </row>
    <row r="2199" spans="24:24">
      <c r="X2199" s="42" t="s">
        <v>469</v>
      </c>
    </row>
    <row r="2200" spans="24:24">
      <c r="X2200" s="42" t="s">
        <v>469</v>
      </c>
    </row>
    <row r="2201" spans="24:24">
      <c r="X2201" s="42" t="s">
        <v>469</v>
      </c>
    </row>
    <row r="2202" spans="24:24">
      <c r="X2202" s="42" t="s">
        <v>469</v>
      </c>
    </row>
    <row r="2203" spans="24:24">
      <c r="X2203" s="42" t="s">
        <v>469</v>
      </c>
    </row>
    <row r="2204" spans="24:24">
      <c r="X2204" s="42" t="s">
        <v>469</v>
      </c>
    </row>
    <row r="2205" spans="24:24">
      <c r="X2205" s="42" t="s">
        <v>469</v>
      </c>
    </row>
    <row r="2206" spans="24:24">
      <c r="X2206" s="42" t="s">
        <v>469</v>
      </c>
    </row>
    <row r="2207" spans="24:24">
      <c r="X2207" s="42" t="s">
        <v>469</v>
      </c>
    </row>
    <row r="2208" spans="24:24">
      <c r="X2208" s="42" t="s">
        <v>469</v>
      </c>
    </row>
    <row r="2209" spans="24:24">
      <c r="X2209" s="42" t="s">
        <v>469</v>
      </c>
    </row>
    <row r="2210" spans="24:24">
      <c r="X2210" s="42" t="s">
        <v>469</v>
      </c>
    </row>
    <row r="2211" spans="24:24">
      <c r="X2211" s="42" t="s">
        <v>469</v>
      </c>
    </row>
    <row r="2212" spans="24:24">
      <c r="X2212" s="42" t="s">
        <v>469</v>
      </c>
    </row>
    <row r="2213" spans="24:24">
      <c r="X2213" s="42" t="s">
        <v>469</v>
      </c>
    </row>
    <row r="2214" spans="24:24">
      <c r="X2214" s="42" t="s">
        <v>469</v>
      </c>
    </row>
    <row r="2215" spans="24:24">
      <c r="X2215" s="42" t="s">
        <v>469</v>
      </c>
    </row>
    <row r="2216" spans="24:24">
      <c r="X2216" s="42" t="s">
        <v>469</v>
      </c>
    </row>
    <row r="2217" spans="24:24">
      <c r="X2217" s="42" t="s">
        <v>469</v>
      </c>
    </row>
    <row r="2218" spans="24:24">
      <c r="X2218" s="42" t="s">
        <v>469</v>
      </c>
    </row>
    <row r="2219" spans="24:24">
      <c r="X2219" s="42" t="s">
        <v>469</v>
      </c>
    </row>
    <row r="2220" spans="24:24">
      <c r="X2220" s="42" t="s">
        <v>469</v>
      </c>
    </row>
    <row r="2221" spans="24:24">
      <c r="X2221" s="42" t="s">
        <v>469</v>
      </c>
    </row>
    <row r="2222" spans="24:24">
      <c r="X2222" s="42" t="s">
        <v>469</v>
      </c>
    </row>
    <row r="2223" spans="24:24">
      <c r="X2223" s="42" t="s">
        <v>469</v>
      </c>
    </row>
    <row r="2224" spans="24:24">
      <c r="X2224" s="42" t="s">
        <v>469</v>
      </c>
    </row>
    <row r="2225" spans="24:24">
      <c r="X2225" s="42" t="s">
        <v>469</v>
      </c>
    </row>
    <row r="2226" spans="24:24">
      <c r="X2226" s="42" t="s">
        <v>469</v>
      </c>
    </row>
    <row r="2227" spans="24:24">
      <c r="X2227" s="42" t="s">
        <v>469</v>
      </c>
    </row>
    <row r="2228" spans="24:24">
      <c r="X2228" s="42" t="s">
        <v>469</v>
      </c>
    </row>
    <row r="2229" spans="24:24">
      <c r="X2229" s="42" t="s">
        <v>469</v>
      </c>
    </row>
    <row r="2230" spans="24:24">
      <c r="X2230" s="42" t="s">
        <v>469</v>
      </c>
    </row>
    <row r="2231" spans="24:24">
      <c r="X2231" s="42" t="s">
        <v>469</v>
      </c>
    </row>
    <row r="2232" spans="24:24">
      <c r="X2232" s="42" t="s">
        <v>469</v>
      </c>
    </row>
    <row r="2233" spans="24:24">
      <c r="X2233" s="42" t="s">
        <v>469</v>
      </c>
    </row>
    <row r="2234" spans="24:24">
      <c r="X2234" s="42" t="s">
        <v>469</v>
      </c>
    </row>
    <row r="2235" spans="24:24">
      <c r="X2235" s="42" t="s">
        <v>469</v>
      </c>
    </row>
    <row r="2236" spans="24:24">
      <c r="X2236" s="42" t="s">
        <v>469</v>
      </c>
    </row>
    <row r="2237" spans="24:24">
      <c r="X2237" s="42" t="s">
        <v>469</v>
      </c>
    </row>
    <row r="2238" spans="24:24">
      <c r="X2238" s="42" t="s">
        <v>469</v>
      </c>
    </row>
    <row r="2239" spans="24:24">
      <c r="X2239" s="42" t="s">
        <v>469</v>
      </c>
    </row>
    <row r="2240" spans="24:24">
      <c r="X2240" s="42" t="s">
        <v>469</v>
      </c>
    </row>
    <row r="2241" spans="24:24">
      <c r="X2241" s="42" t="s">
        <v>469</v>
      </c>
    </row>
    <row r="2242" spans="24:24">
      <c r="X2242" s="42" t="s">
        <v>469</v>
      </c>
    </row>
    <row r="2243" spans="24:24">
      <c r="X2243" s="42" t="s">
        <v>469</v>
      </c>
    </row>
    <row r="2244" spans="24:24">
      <c r="X2244" s="42" t="s">
        <v>469</v>
      </c>
    </row>
    <row r="2245" spans="24:24">
      <c r="X2245" s="42" t="s">
        <v>469</v>
      </c>
    </row>
    <row r="2246" spans="24:24">
      <c r="X2246" s="42" t="s">
        <v>469</v>
      </c>
    </row>
    <row r="2247" spans="24:24">
      <c r="X2247" s="42" t="s">
        <v>469</v>
      </c>
    </row>
    <row r="2248" spans="24:24">
      <c r="X2248" s="42" t="s">
        <v>469</v>
      </c>
    </row>
    <row r="2249" spans="24:24">
      <c r="X2249" s="42" t="s">
        <v>469</v>
      </c>
    </row>
    <row r="2250" spans="24:24">
      <c r="X2250" s="42" t="s">
        <v>469</v>
      </c>
    </row>
    <row r="2251" spans="24:24">
      <c r="X2251" s="42" t="s">
        <v>469</v>
      </c>
    </row>
    <row r="2252" spans="24:24">
      <c r="X2252" s="42" t="s">
        <v>469</v>
      </c>
    </row>
    <row r="2253" spans="24:24">
      <c r="X2253" s="42" t="s">
        <v>469</v>
      </c>
    </row>
    <row r="2254" spans="24:24">
      <c r="X2254" s="42" t="s">
        <v>469</v>
      </c>
    </row>
    <row r="2255" spans="24:24">
      <c r="X2255" s="42" t="s">
        <v>469</v>
      </c>
    </row>
    <row r="2256" spans="24:24">
      <c r="X2256" s="42" t="s">
        <v>469</v>
      </c>
    </row>
    <row r="2257" spans="24:24">
      <c r="X2257" s="42" t="s">
        <v>469</v>
      </c>
    </row>
    <row r="2258" spans="24:24">
      <c r="X2258" s="42" t="s">
        <v>469</v>
      </c>
    </row>
    <row r="2259" spans="24:24">
      <c r="X2259" s="42" t="s">
        <v>469</v>
      </c>
    </row>
    <row r="2260" spans="24:24">
      <c r="X2260" s="42" t="s">
        <v>469</v>
      </c>
    </row>
    <row r="2261" spans="24:24">
      <c r="X2261" s="42" t="s">
        <v>469</v>
      </c>
    </row>
    <row r="2262" spans="24:24">
      <c r="X2262" s="42" t="s">
        <v>469</v>
      </c>
    </row>
    <row r="2263" spans="24:24">
      <c r="X2263" s="42" t="s">
        <v>469</v>
      </c>
    </row>
    <row r="2264" spans="24:24">
      <c r="X2264" s="42" t="s">
        <v>469</v>
      </c>
    </row>
    <row r="2265" spans="24:24">
      <c r="X2265" s="42" t="s">
        <v>469</v>
      </c>
    </row>
    <row r="2266" spans="24:24">
      <c r="X2266" s="42" t="s">
        <v>469</v>
      </c>
    </row>
    <row r="2267" spans="24:24">
      <c r="X2267" s="42" t="s">
        <v>469</v>
      </c>
    </row>
    <row r="2268" spans="24:24">
      <c r="X2268" s="42" t="s">
        <v>469</v>
      </c>
    </row>
    <row r="2269" spans="24:24">
      <c r="X2269" s="42" t="s">
        <v>469</v>
      </c>
    </row>
    <row r="2270" spans="24:24">
      <c r="X2270" s="42" t="s">
        <v>469</v>
      </c>
    </row>
    <row r="2271" spans="24:24">
      <c r="X2271" s="42" t="s">
        <v>469</v>
      </c>
    </row>
    <row r="2272" spans="24:24">
      <c r="X2272" s="42" t="s">
        <v>469</v>
      </c>
    </row>
    <row r="2273" spans="24:24">
      <c r="X2273" s="42" t="s">
        <v>469</v>
      </c>
    </row>
    <row r="2274" spans="24:24">
      <c r="X2274" s="42" t="s">
        <v>469</v>
      </c>
    </row>
    <row r="2275" spans="24:24">
      <c r="X2275" s="42" t="s">
        <v>469</v>
      </c>
    </row>
    <row r="2276" spans="24:24">
      <c r="X2276" s="42" t="s">
        <v>469</v>
      </c>
    </row>
    <row r="2277" spans="24:24">
      <c r="X2277" s="42" t="s">
        <v>469</v>
      </c>
    </row>
    <row r="2278" spans="24:24">
      <c r="X2278" s="42" t="s">
        <v>469</v>
      </c>
    </row>
    <row r="2279" spans="24:24">
      <c r="X2279" s="42" t="s">
        <v>469</v>
      </c>
    </row>
    <row r="2280" spans="24:24">
      <c r="X2280" s="42" t="s">
        <v>469</v>
      </c>
    </row>
    <row r="2281" spans="24:24">
      <c r="X2281" s="42" t="s">
        <v>469</v>
      </c>
    </row>
    <row r="2282" spans="24:24">
      <c r="X2282" s="42" t="s">
        <v>469</v>
      </c>
    </row>
    <row r="2283" spans="24:24">
      <c r="X2283" s="42" t="s">
        <v>469</v>
      </c>
    </row>
    <row r="2284" spans="24:24">
      <c r="X2284" s="42" t="s">
        <v>469</v>
      </c>
    </row>
    <row r="2285" spans="24:24">
      <c r="X2285" s="42" t="s">
        <v>469</v>
      </c>
    </row>
    <row r="2286" spans="24:24">
      <c r="X2286" s="42" t="s">
        <v>469</v>
      </c>
    </row>
    <row r="2287" spans="24:24">
      <c r="X2287" s="42" t="s">
        <v>469</v>
      </c>
    </row>
    <row r="2288" spans="24:24">
      <c r="X2288" s="42" t="s">
        <v>469</v>
      </c>
    </row>
    <row r="2289" spans="24:24">
      <c r="X2289" s="42" t="s">
        <v>469</v>
      </c>
    </row>
    <row r="2290" spans="24:24">
      <c r="X2290" s="42" t="s">
        <v>469</v>
      </c>
    </row>
    <row r="2291" spans="24:24">
      <c r="X2291" s="42" t="s">
        <v>469</v>
      </c>
    </row>
    <row r="2292" spans="24:24">
      <c r="X2292" s="42" t="s">
        <v>469</v>
      </c>
    </row>
    <row r="2293" spans="24:24">
      <c r="X2293" s="42" t="s">
        <v>469</v>
      </c>
    </row>
    <row r="2294" spans="24:24">
      <c r="X2294" s="42" t="s">
        <v>469</v>
      </c>
    </row>
    <row r="2295" spans="24:24">
      <c r="X2295" s="42" t="s">
        <v>469</v>
      </c>
    </row>
    <row r="2296" spans="24:24">
      <c r="X2296" s="42" t="s">
        <v>469</v>
      </c>
    </row>
    <row r="2297" spans="24:24">
      <c r="X2297" s="42" t="s">
        <v>469</v>
      </c>
    </row>
    <row r="2298" spans="24:24">
      <c r="X2298" s="42" t="s">
        <v>469</v>
      </c>
    </row>
    <row r="2299" spans="24:24">
      <c r="X2299" s="42" t="s">
        <v>469</v>
      </c>
    </row>
    <row r="2300" spans="24:24">
      <c r="X2300" s="42" t="s">
        <v>469</v>
      </c>
    </row>
    <row r="2301" spans="24:24">
      <c r="X2301" s="42" t="s">
        <v>469</v>
      </c>
    </row>
    <row r="2302" spans="24:24">
      <c r="X2302" s="42" t="s">
        <v>469</v>
      </c>
    </row>
    <row r="2303" spans="24:24">
      <c r="X2303" s="42" t="s">
        <v>469</v>
      </c>
    </row>
    <row r="2304" spans="24:24">
      <c r="X2304" s="42" t="s">
        <v>469</v>
      </c>
    </row>
    <row r="2305" spans="24:24">
      <c r="X2305" s="42" t="s">
        <v>469</v>
      </c>
    </row>
    <row r="2306" spans="24:24">
      <c r="X2306" s="42" t="s">
        <v>469</v>
      </c>
    </row>
    <row r="2307" spans="24:24">
      <c r="X2307" s="42" t="s">
        <v>469</v>
      </c>
    </row>
    <row r="2308" spans="24:24">
      <c r="X2308" s="42" t="s">
        <v>469</v>
      </c>
    </row>
    <row r="2309" spans="24:24">
      <c r="X2309" s="42" t="s">
        <v>469</v>
      </c>
    </row>
    <row r="2310" spans="24:24">
      <c r="X2310" s="42" t="s">
        <v>469</v>
      </c>
    </row>
    <row r="2311" spans="24:24">
      <c r="X2311" s="42" t="s">
        <v>469</v>
      </c>
    </row>
    <row r="2312" spans="24:24">
      <c r="X2312" s="42" t="s">
        <v>469</v>
      </c>
    </row>
    <row r="2313" spans="24:24">
      <c r="X2313" s="42" t="s">
        <v>469</v>
      </c>
    </row>
    <row r="2314" spans="24:24">
      <c r="X2314" s="42" t="s">
        <v>469</v>
      </c>
    </row>
    <row r="2315" spans="24:24">
      <c r="X2315" s="42" t="s">
        <v>469</v>
      </c>
    </row>
    <row r="2316" spans="24:24">
      <c r="X2316" s="42" t="s">
        <v>469</v>
      </c>
    </row>
    <row r="2317" spans="24:24">
      <c r="X2317" s="42" t="s">
        <v>469</v>
      </c>
    </row>
    <row r="2318" spans="24:24">
      <c r="X2318" s="42" t="s">
        <v>469</v>
      </c>
    </row>
    <row r="2319" spans="24:24">
      <c r="X2319" s="42" t="s">
        <v>469</v>
      </c>
    </row>
    <row r="2320" spans="24:24">
      <c r="X2320" s="42" t="s">
        <v>469</v>
      </c>
    </row>
    <row r="2321" spans="24:24">
      <c r="X2321" s="42" t="s">
        <v>469</v>
      </c>
    </row>
    <row r="2322" spans="24:24">
      <c r="X2322" s="42" t="s">
        <v>469</v>
      </c>
    </row>
    <row r="2323" spans="24:24">
      <c r="X2323" s="42" t="s">
        <v>469</v>
      </c>
    </row>
    <row r="2324" spans="24:24">
      <c r="X2324" s="42" t="s">
        <v>469</v>
      </c>
    </row>
    <row r="2325" spans="24:24">
      <c r="X2325" s="42" t="s">
        <v>469</v>
      </c>
    </row>
    <row r="2326" spans="24:24">
      <c r="X2326" s="42" t="s">
        <v>469</v>
      </c>
    </row>
    <row r="2327" spans="24:24">
      <c r="X2327" s="42" t="s">
        <v>469</v>
      </c>
    </row>
    <row r="2328" spans="24:24">
      <c r="X2328" s="42" t="s">
        <v>469</v>
      </c>
    </row>
    <row r="2329" spans="24:24">
      <c r="X2329" s="42" t="s">
        <v>469</v>
      </c>
    </row>
    <row r="2330" spans="24:24">
      <c r="X2330" s="42" t="s">
        <v>469</v>
      </c>
    </row>
    <row r="2331" spans="24:24">
      <c r="X2331" s="42" t="s">
        <v>469</v>
      </c>
    </row>
    <row r="2332" spans="24:24">
      <c r="X2332" s="42" t="s">
        <v>469</v>
      </c>
    </row>
    <row r="2333" spans="24:24">
      <c r="X2333" s="42" t="s">
        <v>469</v>
      </c>
    </row>
    <row r="2334" spans="24:24">
      <c r="X2334" s="42" t="s">
        <v>469</v>
      </c>
    </row>
    <row r="2335" spans="24:24">
      <c r="X2335" s="42" t="s">
        <v>469</v>
      </c>
    </row>
    <row r="2336" spans="24:24">
      <c r="X2336" s="42" t="s">
        <v>469</v>
      </c>
    </row>
    <row r="2337" spans="24:24">
      <c r="X2337" s="42" t="s">
        <v>469</v>
      </c>
    </row>
    <row r="2338" spans="24:24">
      <c r="X2338" s="42" t="s">
        <v>469</v>
      </c>
    </row>
    <row r="2339" spans="24:24">
      <c r="X2339" s="42" t="s">
        <v>469</v>
      </c>
    </row>
    <row r="2340" spans="24:24">
      <c r="X2340" s="42" t="s">
        <v>469</v>
      </c>
    </row>
    <row r="2341" spans="24:24">
      <c r="X2341" s="42" t="s">
        <v>469</v>
      </c>
    </row>
    <row r="2342" spans="24:24">
      <c r="X2342" s="42" t="s">
        <v>469</v>
      </c>
    </row>
    <row r="2343" spans="24:24">
      <c r="X2343" s="42" t="s">
        <v>469</v>
      </c>
    </row>
    <row r="2344" spans="24:24">
      <c r="X2344" s="42" t="s">
        <v>469</v>
      </c>
    </row>
    <row r="2345" spans="24:24">
      <c r="X2345" s="42" t="s">
        <v>469</v>
      </c>
    </row>
    <row r="2346" spans="24:24">
      <c r="X2346" s="42" t="s">
        <v>469</v>
      </c>
    </row>
    <row r="2347" spans="24:24">
      <c r="X2347" s="42" t="s">
        <v>469</v>
      </c>
    </row>
    <row r="2348" spans="24:24">
      <c r="X2348" s="42" t="s">
        <v>469</v>
      </c>
    </row>
    <row r="2349" spans="24:24">
      <c r="X2349" s="42" t="s">
        <v>469</v>
      </c>
    </row>
    <row r="2350" spans="24:24">
      <c r="X2350" s="42" t="s">
        <v>469</v>
      </c>
    </row>
    <row r="2351" spans="24:24">
      <c r="X2351" s="42" t="s">
        <v>469</v>
      </c>
    </row>
    <row r="2352" spans="24:24">
      <c r="X2352" s="42" t="s">
        <v>469</v>
      </c>
    </row>
    <row r="2353" spans="24:24">
      <c r="X2353" s="42" t="s">
        <v>469</v>
      </c>
    </row>
    <row r="2354" spans="24:24">
      <c r="X2354" s="42" t="s">
        <v>469</v>
      </c>
    </row>
    <row r="2355" spans="24:24">
      <c r="X2355" s="42" t="s">
        <v>469</v>
      </c>
    </row>
    <row r="2356" spans="24:24">
      <c r="X2356" s="42" t="s">
        <v>469</v>
      </c>
    </row>
    <row r="2357" spans="24:24">
      <c r="X2357" s="42" t="s">
        <v>469</v>
      </c>
    </row>
    <row r="2358" spans="24:24">
      <c r="X2358" s="42" t="s">
        <v>469</v>
      </c>
    </row>
    <row r="2359" spans="24:24">
      <c r="X2359" s="42" t="s">
        <v>469</v>
      </c>
    </row>
    <row r="2360" spans="24:24">
      <c r="X2360" s="42" t="s">
        <v>469</v>
      </c>
    </row>
    <row r="2361" spans="24:24">
      <c r="X2361" s="42" t="s">
        <v>469</v>
      </c>
    </row>
    <row r="2362" spans="24:24">
      <c r="X2362" s="42" t="s">
        <v>469</v>
      </c>
    </row>
    <row r="2363" spans="24:24">
      <c r="X2363" s="42" t="s">
        <v>469</v>
      </c>
    </row>
    <row r="2364" spans="24:24">
      <c r="X2364" s="42" t="s">
        <v>469</v>
      </c>
    </row>
    <row r="2365" spans="24:24">
      <c r="X2365" s="42" t="s">
        <v>469</v>
      </c>
    </row>
    <row r="2366" spans="24:24">
      <c r="X2366" s="42" t="s">
        <v>469</v>
      </c>
    </row>
    <row r="2367" spans="24:24">
      <c r="X2367" s="42" t="s">
        <v>469</v>
      </c>
    </row>
    <row r="2368" spans="24:24">
      <c r="X2368" s="42" t="s">
        <v>469</v>
      </c>
    </row>
    <row r="2369" spans="24:24">
      <c r="X2369" s="42" t="s">
        <v>469</v>
      </c>
    </row>
    <row r="2370" spans="24:24">
      <c r="X2370" s="42" t="s">
        <v>469</v>
      </c>
    </row>
    <row r="2371" spans="24:24">
      <c r="X2371" s="42" t="s">
        <v>469</v>
      </c>
    </row>
    <row r="2372" spans="24:24">
      <c r="X2372" s="42" t="s">
        <v>469</v>
      </c>
    </row>
    <row r="2373" spans="24:24">
      <c r="X2373" s="42" t="s">
        <v>469</v>
      </c>
    </row>
    <row r="2374" spans="24:24">
      <c r="X2374" s="42" t="s">
        <v>469</v>
      </c>
    </row>
    <row r="2375" spans="24:24">
      <c r="X2375" s="42" t="s">
        <v>469</v>
      </c>
    </row>
    <row r="2376" spans="24:24">
      <c r="X2376" s="42" t="s">
        <v>469</v>
      </c>
    </row>
    <row r="2377" spans="24:24">
      <c r="X2377" s="42" t="s">
        <v>469</v>
      </c>
    </row>
    <row r="2378" spans="24:24">
      <c r="X2378" s="42" t="s">
        <v>469</v>
      </c>
    </row>
    <row r="2379" spans="24:24">
      <c r="X2379" s="42" t="s">
        <v>469</v>
      </c>
    </row>
    <row r="2380" spans="24:24">
      <c r="X2380" s="42" t="s">
        <v>469</v>
      </c>
    </row>
    <row r="2381" spans="24:24">
      <c r="X2381" s="42" t="s">
        <v>469</v>
      </c>
    </row>
    <row r="2382" spans="24:24">
      <c r="X2382" s="42" t="s">
        <v>469</v>
      </c>
    </row>
    <row r="2383" spans="24:24">
      <c r="X2383" s="42" t="s">
        <v>469</v>
      </c>
    </row>
    <row r="2384" spans="24:24">
      <c r="X2384" s="42" t="s">
        <v>469</v>
      </c>
    </row>
    <row r="2385" spans="24:24">
      <c r="X2385" s="42" t="s">
        <v>469</v>
      </c>
    </row>
    <row r="2386" spans="24:24">
      <c r="X2386" s="42" t="s">
        <v>469</v>
      </c>
    </row>
    <row r="2387" spans="24:24">
      <c r="X2387" s="42" t="s">
        <v>469</v>
      </c>
    </row>
    <row r="2388" spans="24:24">
      <c r="X2388" s="42" t="s">
        <v>469</v>
      </c>
    </row>
    <row r="2389" spans="24:24">
      <c r="X2389" s="42" t="s">
        <v>469</v>
      </c>
    </row>
    <row r="2390" spans="24:24">
      <c r="X2390" s="42" t="s">
        <v>469</v>
      </c>
    </row>
    <row r="2391" spans="24:24">
      <c r="X2391" s="42" t="s">
        <v>469</v>
      </c>
    </row>
    <row r="2392" spans="24:24">
      <c r="X2392" s="42" t="s">
        <v>469</v>
      </c>
    </row>
    <row r="2393" spans="24:24">
      <c r="X2393" s="42" t="s">
        <v>469</v>
      </c>
    </row>
    <row r="2394" spans="24:24">
      <c r="X2394" s="42" t="s">
        <v>469</v>
      </c>
    </row>
    <row r="2395" spans="24:24">
      <c r="X2395" s="42" t="s">
        <v>469</v>
      </c>
    </row>
    <row r="2396" spans="24:24">
      <c r="X2396" s="42" t="s">
        <v>469</v>
      </c>
    </row>
    <row r="2397" spans="24:24">
      <c r="X2397" s="42" t="s">
        <v>469</v>
      </c>
    </row>
    <row r="2398" spans="24:24">
      <c r="X2398" s="42" t="s">
        <v>469</v>
      </c>
    </row>
    <row r="2399" spans="24:24">
      <c r="X2399" s="42" t="s">
        <v>469</v>
      </c>
    </row>
    <row r="2400" spans="24:24">
      <c r="X2400" s="42" t="s">
        <v>469</v>
      </c>
    </row>
    <row r="2401" spans="24:24">
      <c r="X2401" s="42" t="s">
        <v>469</v>
      </c>
    </row>
    <row r="2402" spans="24:24">
      <c r="X2402" s="42" t="s">
        <v>469</v>
      </c>
    </row>
    <row r="2403" spans="24:24">
      <c r="X2403" s="42" t="s">
        <v>469</v>
      </c>
    </row>
    <row r="2404" spans="24:24">
      <c r="X2404" s="42" t="s">
        <v>469</v>
      </c>
    </row>
    <row r="2405" spans="24:24">
      <c r="X2405" s="42" t="s">
        <v>469</v>
      </c>
    </row>
    <row r="2406" spans="24:24">
      <c r="X2406" s="42" t="s">
        <v>469</v>
      </c>
    </row>
    <row r="2407" spans="24:24">
      <c r="X2407" s="42" t="s">
        <v>469</v>
      </c>
    </row>
    <row r="2408" spans="24:24">
      <c r="X2408" s="42" t="s">
        <v>469</v>
      </c>
    </row>
    <row r="2409" spans="24:24">
      <c r="X2409" s="42" t="s">
        <v>469</v>
      </c>
    </row>
    <row r="2410" spans="24:24">
      <c r="X2410" s="42" t="s">
        <v>469</v>
      </c>
    </row>
    <row r="2411" spans="24:24">
      <c r="X2411" s="42" t="s">
        <v>469</v>
      </c>
    </row>
    <row r="2412" spans="24:24">
      <c r="X2412" s="42" t="s">
        <v>469</v>
      </c>
    </row>
    <row r="2413" spans="24:24">
      <c r="X2413" s="42" t="s">
        <v>469</v>
      </c>
    </row>
    <row r="2414" spans="24:24">
      <c r="X2414" s="42" t="s">
        <v>469</v>
      </c>
    </row>
    <row r="2415" spans="24:24">
      <c r="X2415" s="42" t="s">
        <v>469</v>
      </c>
    </row>
    <row r="2416" spans="24:24">
      <c r="X2416" s="42" t="s">
        <v>469</v>
      </c>
    </row>
    <row r="2417" spans="24:24">
      <c r="X2417" s="42" t="s">
        <v>469</v>
      </c>
    </row>
    <row r="2418" spans="24:24">
      <c r="X2418" s="42" t="s">
        <v>469</v>
      </c>
    </row>
    <row r="2419" spans="24:24">
      <c r="X2419" s="42" t="s">
        <v>469</v>
      </c>
    </row>
    <row r="2420" spans="24:24">
      <c r="X2420" s="42" t="s">
        <v>469</v>
      </c>
    </row>
    <row r="2421" spans="24:24">
      <c r="X2421" s="42" t="s">
        <v>469</v>
      </c>
    </row>
    <row r="2422" spans="24:24">
      <c r="X2422" s="42" t="s">
        <v>469</v>
      </c>
    </row>
    <row r="2423" spans="24:24">
      <c r="X2423" s="42" t="s">
        <v>469</v>
      </c>
    </row>
    <row r="2424" spans="24:24">
      <c r="X2424" s="42" t="s">
        <v>469</v>
      </c>
    </row>
    <row r="2425" spans="24:24">
      <c r="X2425" s="42" t="s">
        <v>469</v>
      </c>
    </row>
    <row r="2426" spans="24:24">
      <c r="X2426" s="42" t="s">
        <v>469</v>
      </c>
    </row>
    <row r="2427" spans="24:24">
      <c r="X2427" s="42" t="s">
        <v>469</v>
      </c>
    </row>
    <row r="2428" spans="24:24">
      <c r="X2428" s="42" t="s">
        <v>469</v>
      </c>
    </row>
    <row r="2429" spans="24:24">
      <c r="X2429" s="42" t="s">
        <v>469</v>
      </c>
    </row>
    <row r="2430" spans="24:24">
      <c r="X2430" s="42" t="s">
        <v>469</v>
      </c>
    </row>
    <row r="2431" spans="24:24">
      <c r="X2431" s="42" t="s">
        <v>469</v>
      </c>
    </row>
    <row r="2432" spans="24:24">
      <c r="X2432" s="42" t="s">
        <v>469</v>
      </c>
    </row>
    <row r="2433" spans="24:24">
      <c r="X2433" s="42" t="s">
        <v>469</v>
      </c>
    </row>
    <row r="2434" spans="24:24">
      <c r="X2434" s="42" t="s">
        <v>469</v>
      </c>
    </row>
    <row r="2435" spans="24:24">
      <c r="X2435" s="42" t="s">
        <v>469</v>
      </c>
    </row>
    <row r="2436" spans="24:24">
      <c r="X2436" s="42" t="s">
        <v>469</v>
      </c>
    </row>
    <row r="2437" spans="24:24">
      <c r="X2437" s="42" t="s">
        <v>469</v>
      </c>
    </row>
    <row r="2438" spans="24:24">
      <c r="X2438" s="42" t="s">
        <v>469</v>
      </c>
    </row>
    <row r="2439" spans="24:24">
      <c r="X2439" s="42" t="s">
        <v>469</v>
      </c>
    </row>
    <row r="2440" spans="24:24">
      <c r="X2440" s="42" t="s">
        <v>469</v>
      </c>
    </row>
    <row r="2441" spans="24:24">
      <c r="X2441" s="42" t="s">
        <v>469</v>
      </c>
    </row>
    <row r="2442" spans="24:24">
      <c r="X2442" s="42" t="s">
        <v>469</v>
      </c>
    </row>
    <row r="2443" spans="24:24">
      <c r="X2443" s="42" t="s">
        <v>469</v>
      </c>
    </row>
    <row r="2444" spans="24:24">
      <c r="X2444" s="42" t="s">
        <v>469</v>
      </c>
    </row>
    <row r="2445" spans="24:24">
      <c r="X2445" s="42" t="s">
        <v>469</v>
      </c>
    </row>
    <row r="2446" spans="24:24">
      <c r="X2446" s="42" t="s">
        <v>469</v>
      </c>
    </row>
    <row r="2447" spans="24:24">
      <c r="X2447" s="42" t="s">
        <v>469</v>
      </c>
    </row>
    <row r="2448" spans="24:24">
      <c r="X2448" s="42" t="s">
        <v>469</v>
      </c>
    </row>
    <row r="2449" spans="24:24">
      <c r="X2449" s="42" t="s">
        <v>469</v>
      </c>
    </row>
    <row r="2450" spans="24:24">
      <c r="X2450" s="42" t="s">
        <v>469</v>
      </c>
    </row>
    <row r="2451" spans="24:24">
      <c r="X2451" s="42" t="s">
        <v>469</v>
      </c>
    </row>
    <row r="2452" spans="24:24">
      <c r="X2452" s="42" t="s">
        <v>469</v>
      </c>
    </row>
    <row r="2453" spans="24:24">
      <c r="X2453" s="42" t="s">
        <v>469</v>
      </c>
    </row>
    <row r="2454" spans="24:24">
      <c r="X2454" s="42" t="s">
        <v>469</v>
      </c>
    </row>
    <row r="2455" spans="24:24">
      <c r="X2455" s="42" t="s">
        <v>469</v>
      </c>
    </row>
    <row r="2456" spans="24:24">
      <c r="X2456" s="42" t="s">
        <v>469</v>
      </c>
    </row>
    <row r="2457" spans="24:24">
      <c r="X2457" s="42" t="s">
        <v>469</v>
      </c>
    </row>
    <row r="2458" spans="24:24">
      <c r="X2458" s="42" t="s">
        <v>469</v>
      </c>
    </row>
    <row r="2459" spans="24:24">
      <c r="X2459" s="42" t="s">
        <v>469</v>
      </c>
    </row>
    <row r="2460" spans="24:24">
      <c r="X2460" s="42" t="s">
        <v>469</v>
      </c>
    </row>
    <row r="2461" spans="24:24">
      <c r="X2461" s="42" t="s">
        <v>469</v>
      </c>
    </row>
    <row r="2462" spans="24:24">
      <c r="X2462" s="42" t="s">
        <v>469</v>
      </c>
    </row>
    <row r="2463" spans="24:24">
      <c r="X2463" s="42" t="s">
        <v>469</v>
      </c>
    </row>
    <row r="2464" spans="24:24">
      <c r="X2464" s="42" t="s">
        <v>469</v>
      </c>
    </row>
    <row r="2465" spans="24:24">
      <c r="X2465" s="42" t="s">
        <v>469</v>
      </c>
    </row>
    <row r="2466" spans="24:24">
      <c r="X2466" s="42" t="s">
        <v>469</v>
      </c>
    </row>
    <row r="2467" spans="24:24">
      <c r="X2467" s="42" t="s">
        <v>469</v>
      </c>
    </row>
    <row r="2468" spans="24:24">
      <c r="X2468" s="42" t="s">
        <v>469</v>
      </c>
    </row>
    <row r="2469" spans="24:24">
      <c r="X2469" s="42" t="s">
        <v>469</v>
      </c>
    </row>
    <row r="2470" spans="24:24">
      <c r="X2470" s="42" t="s">
        <v>469</v>
      </c>
    </row>
    <row r="2471" spans="24:24">
      <c r="X2471" s="42" t="s">
        <v>469</v>
      </c>
    </row>
    <row r="2472" spans="24:24">
      <c r="X2472" s="42" t="s">
        <v>469</v>
      </c>
    </row>
    <row r="2473" spans="24:24">
      <c r="X2473" s="42" t="s">
        <v>469</v>
      </c>
    </row>
    <row r="2474" spans="24:24">
      <c r="X2474" s="42" t="s">
        <v>469</v>
      </c>
    </row>
    <row r="2475" spans="24:24">
      <c r="X2475" s="42" t="s">
        <v>469</v>
      </c>
    </row>
    <row r="2476" spans="24:24">
      <c r="X2476" s="42" t="s">
        <v>469</v>
      </c>
    </row>
    <row r="2477" spans="24:24">
      <c r="X2477" s="42" t="s">
        <v>469</v>
      </c>
    </row>
    <row r="2478" spans="24:24">
      <c r="X2478" s="42" t="s">
        <v>469</v>
      </c>
    </row>
    <row r="2479" spans="24:24">
      <c r="X2479" s="42" t="s">
        <v>469</v>
      </c>
    </row>
    <row r="2480" spans="24:24">
      <c r="X2480" s="42" t="s">
        <v>469</v>
      </c>
    </row>
    <row r="2481" spans="24:24">
      <c r="X2481" s="42" t="s">
        <v>469</v>
      </c>
    </row>
    <row r="2482" spans="24:24">
      <c r="X2482" s="42" t="s">
        <v>469</v>
      </c>
    </row>
    <row r="2483" spans="24:24">
      <c r="X2483" s="42" t="s">
        <v>469</v>
      </c>
    </row>
    <row r="2484" spans="24:24">
      <c r="X2484" s="42" t="s">
        <v>469</v>
      </c>
    </row>
    <row r="2485" spans="24:24">
      <c r="X2485" s="42" t="s">
        <v>469</v>
      </c>
    </row>
    <row r="2486" spans="24:24">
      <c r="X2486" s="42" t="s">
        <v>469</v>
      </c>
    </row>
    <row r="2487" spans="24:24">
      <c r="X2487" s="42" t="s">
        <v>469</v>
      </c>
    </row>
    <row r="2488" spans="24:24">
      <c r="X2488" s="42" t="s">
        <v>469</v>
      </c>
    </row>
    <row r="2489" spans="24:24">
      <c r="X2489" s="42" t="s">
        <v>469</v>
      </c>
    </row>
    <row r="2490" spans="24:24">
      <c r="X2490" s="42" t="s">
        <v>469</v>
      </c>
    </row>
    <row r="2491" spans="24:24">
      <c r="X2491" s="42" t="s">
        <v>469</v>
      </c>
    </row>
    <row r="2492" spans="24:24">
      <c r="X2492" s="42" t="s">
        <v>469</v>
      </c>
    </row>
    <row r="2493" spans="24:24">
      <c r="X2493" s="42" t="s">
        <v>469</v>
      </c>
    </row>
    <row r="2494" spans="24:24">
      <c r="X2494" s="42" t="s">
        <v>469</v>
      </c>
    </row>
    <row r="2495" spans="24:24">
      <c r="X2495" s="42" t="s">
        <v>469</v>
      </c>
    </row>
    <row r="2496" spans="24:24">
      <c r="X2496" s="42" t="s">
        <v>469</v>
      </c>
    </row>
    <row r="2497" spans="24:24">
      <c r="X2497" s="42" t="s">
        <v>469</v>
      </c>
    </row>
    <row r="2498" spans="24:24">
      <c r="X2498" s="42" t="s">
        <v>469</v>
      </c>
    </row>
    <row r="2499" spans="24:24">
      <c r="X2499" s="42" t="s">
        <v>469</v>
      </c>
    </row>
    <row r="2500" spans="24:24">
      <c r="X2500" s="42" t="s">
        <v>469</v>
      </c>
    </row>
    <row r="2501" spans="24:24">
      <c r="X2501" s="42" t="s">
        <v>469</v>
      </c>
    </row>
    <row r="2502" spans="24:24">
      <c r="X2502" s="42" t="s">
        <v>469</v>
      </c>
    </row>
    <row r="2503" spans="24:24">
      <c r="X2503" s="42" t="s">
        <v>469</v>
      </c>
    </row>
    <row r="2504" spans="24:24">
      <c r="X2504" s="42" t="s">
        <v>469</v>
      </c>
    </row>
    <row r="2505" spans="24:24">
      <c r="X2505" s="42" t="s">
        <v>469</v>
      </c>
    </row>
    <row r="2506" spans="24:24">
      <c r="X2506" s="42" t="s">
        <v>469</v>
      </c>
    </row>
    <row r="2507" spans="24:24">
      <c r="X2507" s="42" t="s">
        <v>469</v>
      </c>
    </row>
    <row r="2508" spans="24:24">
      <c r="X2508" s="42" t="s">
        <v>469</v>
      </c>
    </row>
    <row r="2509" spans="24:24">
      <c r="X2509" s="42" t="s">
        <v>469</v>
      </c>
    </row>
    <row r="2510" spans="24:24">
      <c r="X2510" s="42" t="s">
        <v>469</v>
      </c>
    </row>
    <row r="2511" spans="24:24">
      <c r="X2511" s="42" t="s">
        <v>469</v>
      </c>
    </row>
    <row r="2512" spans="24:24">
      <c r="X2512" s="42" t="s">
        <v>469</v>
      </c>
    </row>
    <row r="2513" spans="24:24">
      <c r="X2513" s="42" t="s">
        <v>469</v>
      </c>
    </row>
    <row r="2514" spans="24:24">
      <c r="X2514" s="42" t="s">
        <v>469</v>
      </c>
    </row>
    <row r="2515" spans="24:24">
      <c r="X2515" s="42" t="s">
        <v>469</v>
      </c>
    </row>
    <row r="2516" spans="24:24">
      <c r="X2516" s="42" t="s">
        <v>469</v>
      </c>
    </row>
    <row r="2517" spans="24:24">
      <c r="X2517" s="42" t="s">
        <v>469</v>
      </c>
    </row>
    <row r="2518" spans="24:24">
      <c r="X2518" s="42" t="s">
        <v>469</v>
      </c>
    </row>
    <row r="2519" spans="24:24">
      <c r="X2519" s="42" t="s">
        <v>469</v>
      </c>
    </row>
    <row r="2520" spans="24:24">
      <c r="X2520" s="42" t="s">
        <v>469</v>
      </c>
    </row>
    <row r="2521" spans="24:24">
      <c r="X2521" s="42" t="s">
        <v>469</v>
      </c>
    </row>
    <row r="2522" spans="24:24">
      <c r="X2522" s="42" t="s">
        <v>469</v>
      </c>
    </row>
    <row r="2523" spans="24:24">
      <c r="X2523" s="42" t="s">
        <v>469</v>
      </c>
    </row>
    <row r="2524" spans="24:24">
      <c r="X2524" s="42" t="s">
        <v>469</v>
      </c>
    </row>
    <row r="2525" spans="24:24">
      <c r="X2525" s="42" t="s">
        <v>469</v>
      </c>
    </row>
    <row r="2526" spans="24:24">
      <c r="X2526" s="42" t="s">
        <v>469</v>
      </c>
    </row>
    <row r="2527" spans="24:24">
      <c r="X2527" s="42" t="s">
        <v>469</v>
      </c>
    </row>
    <row r="2528" spans="24:24">
      <c r="X2528" s="42" t="s">
        <v>469</v>
      </c>
    </row>
    <row r="2529" spans="24:24">
      <c r="X2529" s="42" t="s">
        <v>469</v>
      </c>
    </row>
    <row r="2530" spans="24:24">
      <c r="X2530" s="42" t="s">
        <v>469</v>
      </c>
    </row>
    <row r="2531" spans="24:24">
      <c r="X2531" s="42" t="s">
        <v>469</v>
      </c>
    </row>
    <row r="2532" spans="24:24">
      <c r="X2532" s="42" t="s">
        <v>469</v>
      </c>
    </row>
    <row r="2533" spans="24:24">
      <c r="X2533" s="42" t="s">
        <v>469</v>
      </c>
    </row>
    <row r="2534" spans="24:24">
      <c r="X2534" s="42" t="s">
        <v>469</v>
      </c>
    </row>
    <row r="2535" spans="24:24">
      <c r="X2535" s="42" t="s">
        <v>469</v>
      </c>
    </row>
    <row r="2536" spans="24:24">
      <c r="X2536" s="42" t="s">
        <v>469</v>
      </c>
    </row>
    <row r="2537" spans="24:24">
      <c r="X2537" s="42" t="s">
        <v>469</v>
      </c>
    </row>
    <row r="2538" spans="24:24">
      <c r="X2538" s="42" t="s">
        <v>469</v>
      </c>
    </row>
    <row r="2539" spans="24:24">
      <c r="X2539" s="42" t="s">
        <v>469</v>
      </c>
    </row>
    <row r="2540" spans="24:24">
      <c r="X2540" s="42" t="s">
        <v>469</v>
      </c>
    </row>
    <row r="2541" spans="24:24">
      <c r="X2541" s="42" t="s">
        <v>469</v>
      </c>
    </row>
    <row r="2542" spans="24:24">
      <c r="X2542" s="42" t="s">
        <v>469</v>
      </c>
    </row>
    <row r="2543" spans="24:24">
      <c r="X2543" s="42" t="s">
        <v>469</v>
      </c>
    </row>
    <row r="2544" spans="24:24">
      <c r="X2544" s="42" t="s">
        <v>469</v>
      </c>
    </row>
    <row r="2545" spans="24:24">
      <c r="X2545" s="42" t="s">
        <v>469</v>
      </c>
    </row>
    <row r="2546" spans="24:24">
      <c r="X2546" s="42" t="s">
        <v>469</v>
      </c>
    </row>
    <row r="2547" spans="24:24">
      <c r="X2547" s="42" t="s">
        <v>469</v>
      </c>
    </row>
    <row r="2548" spans="24:24">
      <c r="X2548" s="42" t="s">
        <v>469</v>
      </c>
    </row>
    <row r="2549" spans="24:24">
      <c r="X2549" s="42" t="s">
        <v>469</v>
      </c>
    </row>
    <row r="2550" spans="24:24">
      <c r="X2550" s="42" t="s">
        <v>469</v>
      </c>
    </row>
    <row r="2551" spans="24:24">
      <c r="X2551" s="42" t="s">
        <v>469</v>
      </c>
    </row>
    <row r="2552" spans="24:24">
      <c r="X2552" s="42" t="s">
        <v>469</v>
      </c>
    </row>
    <row r="2553" spans="24:24">
      <c r="X2553" s="42" t="s">
        <v>469</v>
      </c>
    </row>
    <row r="2554" spans="24:24">
      <c r="X2554" s="42" t="s">
        <v>469</v>
      </c>
    </row>
    <row r="2555" spans="24:24">
      <c r="X2555" s="42" t="s">
        <v>469</v>
      </c>
    </row>
    <row r="2556" spans="24:24">
      <c r="X2556" s="42" t="s">
        <v>469</v>
      </c>
    </row>
    <row r="2557" spans="24:24">
      <c r="X2557" s="42" t="s">
        <v>469</v>
      </c>
    </row>
    <row r="2558" spans="24:24">
      <c r="X2558" s="42" t="s">
        <v>469</v>
      </c>
    </row>
    <row r="2559" spans="24:24">
      <c r="X2559" s="42" t="s">
        <v>469</v>
      </c>
    </row>
    <row r="2560" spans="24:24">
      <c r="X2560" s="42" t="s">
        <v>469</v>
      </c>
    </row>
    <row r="2561" spans="24:24">
      <c r="X2561" s="42" t="s">
        <v>469</v>
      </c>
    </row>
    <row r="2562" spans="24:24">
      <c r="X2562" s="42" t="s">
        <v>469</v>
      </c>
    </row>
    <row r="2563" spans="24:24">
      <c r="X2563" s="42" t="s">
        <v>469</v>
      </c>
    </row>
    <row r="2564" spans="24:24">
      <c r="X2564" s="42" t="s">
        <v>469</v>
      </c>
    </row>
    <row r="2565" spans="24:24">
      <c r="X2565" s="42" t="s">
        <v>469</v>
      </c>
    </row>
    <row r="2566" spans="24:24">
      <c r="X2566" s="42" t="s">
        <v>469</v>
      </c>
    </row>
    <row r="2567" spans="24:24">
      <c r="X2567" s="42" t="s">
        <v>469</v>
      </c>
    </row>
    <row r="2568" spans="24:24">
      <c r="X2568" s="42" t="s">
        <v>469</v>
      </c>
    </row>
    <row r="2569" spans="24:24">
      <c r="X2569" s="42" t="s">
        <v>469</v>
      </c>
    </row>
    <row r="2570" spans="24:24">
      <c r="X2570" s="42" t="s">
        <v>469</v>
      </c>
    </row>
    <row r="2571" spans="24:24">
      <c r="X2571" s="42" t="s">
        <v>469</v>
      </c>
    </row>
    <row r="2572" spans="24:24">
      <c r="X2572" s="42" t="s">
        <v>469</v>
      </c>
    </row>
    <row r="2573" spans="24:24">
      <c r="X2573" s="42" t="s">
        <v>469</v>
      </c>
    </row>
    <row r="2574" spans="24:24">
      <c r="X2574" s="42" t="s">
        <v>469</v>
      </c>
    </row>
    <row r="2575" spans="24:24">
      <c r="X2575" s="42" t="s">
        <v>469</v>
      </c>
    </row>
    <row r="2576" spans="24:24">
      <c r="X2576" s="42" t="s">
        <v>469</v>
      </c>
    </row>
    <row r="2577" spans="24:24">
      <c r="X2577" s="42" t="s">
        <v>469</v>
      </c>
    </row>
    <row r="2578" spans="24:24">
      <c r="X2578" s="42" t="s">
        <v>469</v>
      </c>
    </row>
    <row r="2579" spans="24:24">
      <c r="X2579" s="42" t="s">
        <v>469</v>
      </c>
    </row>
    <row r="2580" spans="24:24">
      <c r="X2580" s="42" t="s">
        <v>469</v>
      </c>
    </row>
    <row r="2581" spans="24:24">
      <c r="X2581" s="42" t="s">
        <v>469</v>
      </c>
    </row>
    <row r="2582" spans="24:24">
      <c r="X2582" s="42" t="s">
        <v>469</v>
      </c>
    </row>
    <row r="2583" spans="24:24">
      <c r="X2583" s="42" t="s">
        <v>469</v>
      </c>
    </row>
    <row r="2584" spans="24:24">
      <c r="X2584" s="42" t="s">
        <v>469</v>
      </c>
    </row>
    <row r="2585" spans="24:24">
      <c r="X2585" s="42" t="s">
        <v>469</v>
      </c>
    </row>
    <row r="2586" spans="24:24">
      <c r="X2586" s="42" t="s">
        <v>469</v>
      </c>
    </row>
    <row r="2587" spans="24:24">
      <c r="X2587" s="42" t="s">
        <v>469</v>
      </c>
    </row>
    <row r="2588" spans="24:24">
      <c r="X2588" s="42" t="s">
        <v>469</v>
      </c>
    </row>
    <row r="2589" spans="24:24">
      <c r="X2589" s="42" t="s">
        <v>469</v>
      </c>
    </row>
    <row r="2590" spans="24:24">
      <c r="X2590" s="42" t="s">
        <v>469</v>
      </c>
    </row>
    <row r="2591" spans="24:24">
      <c r="X2591" s="42" t="s">
        <v>469</v>
      </c>
    </row>
    <row r="2592" spans="24:24">
      <c r="X2592" s="42" t="s">
        <v>469</v>
      </c>
    </row>
    <row r="2593" spans="24:24">
      <c r="X2593" s="42" t="s">
        <v>469</v>
      </c>
    </row>
    <row r="2594" spans="24:24">
      <c r="X2594" s="42" t="s">
        <v>469</v>
      </c>
    </row>
    <row r="2595" spans="24:24">
      <c r="X2595" s="42" t="s">
        <v>469</v>
      </c>
    </row>
    <row r="2596" spans="24:24">
      <c r="X2596" s="42" t="s">
        <v>469</v>
      </c>
    </row>
    <row r="2597" spans="24:24">
      <c r="X2597" s="42" t="s">
        <v>469</v>
      </c>
    </row>
    <row r="2598" spans="24:24">
      <c r="X2598" s="42" t="s">
        <v>469</v>
      </c>
    </row>
    <row r="2599" spans="24:24">
      <c r="X2599" s="42" t="s">
        <v>469</v>
      </c>
    </row>
    <row r="2600" spans="24:24">
      <c r="X2600" s="42" t="s">
        <v>469</v>
      </c>
    </row>
    <row r="2601" spans="24:24">
      <c r="X2601" s="42" t="s">
        <v>469</v>
      </c>
    </row>
    <row r="2602" spans="24:24">
      <c r="X2602" s="42" t="s">
        <v>469</v>
      </c>
    </row>
    <row r="2603" spans="24:24">
      <c r="X2603" s="42" t="s">
        <v>469</v>
      </c>
    </row>
    <row r="2604" spans="24:24">
      <c r="X2604" s="42" t="s">
        <v>469</v>
      </c>
    </row>
    <row r="2605" spans="24:24">
      <c r="X2605" s="42" t="s">
        <v>469</v>
      </c>
    </row>
    <row r="2606" spans="24:24">
      <c r="X2606" s="42" t="s">
        <v>469</v>
      </c>
    </row>
    <row r="2607" spans="24:24">
      <c r="X2607" s="42" t="s">
        <v>469</v>
      </c>
    </row>
    <row r="2608" spans="24:24">
      <c r="X2608" s="42" t="s">
        <v>469</v>
      </c>
    </row>
    <row r="2609" spans="24:24">
      <c r="X2609" s="42" t="s">
        <v>469</v>
      </c>
    </row>
    <row r="2610" spans="24:24">
      <c r="X2610" s="42" t="s">
        <v>469</v>
      </c>
    </row>
    <row r="2611" spans="24:24">
      <c r="X2611" s="42" t="s">
        <v>469</v>
      </c>
    </row>
    <row r="2612" spans="24:24">
      <c r="X2612" s="42" t="s">
        <v>469</v>
      </c>
    </row>
    <row r="2613" spans="24:24">
      <c r="X2613" s="42" t="s">
        <v>469</v>
      </c>
    </row>
    <row r="2614" spans="24:24">
      <c r="X2614" s="42" t="s">
        <v>469</v>
      </c>
    </row>
    <row r="2615" spans="24:24">
      <c r="X2615" s="42" t="s">
        <v>469</v>
      </c>
    </row>
    <row r="2616" spans="24:24">
      <c r="X2616" s="42" t="s">
        <v>469</v>
      </c>
    </row>
    <row r="2617" spans="24:24">
      <c r="X2617" s="42" t="s">
        <v>469</v>
      </c>
    </row>
    <row r="2618" spans="24:24">
      <c r="X2618" s="42" t="s">
        <v>469</v>
      </c>
    </row>
    <row r="2619" spans="24:24">
      <c r="X2619" s="42" t="s">
        <v>469</v>
      </c>
    </row>
    <row r="2620" spans="24:24">
      <c r="X2620" s="42" t="s">
        <v>469</v>
      </c>
    </row>
    <row r="2621" spans="24:24">
      <c r="X2621" s="42" t="s">
        <v>469</v>
      </c>
    </row>
    <row r="2622" spans="24:24">
      <c r="X2622" s="42" t="s">
        <v>469</v>
      </c>
    </row>
    <row r="2623" spans="24:24">
      <c r="X2623" s="42" t="s">
        <v>469</v>
      </c>
    </row>
    <row r="2624" spans="24:24">
      <c r="X2624" s="42" t="s">
        <v>469</v>
      </c>
    </row>
    <row r="2625" spans="24:24">
      <c r="X2625" s="42" t="s">
        <v>469</v>
      </c>
    </row>
    <row r="2626" spans="24:24">
      <c r="X2626" s="42" t="s">
        <v>469</v>
      </c>
    </row>
    <row r="2627" spans="24:24">
      <c r="X2627" s="42" t="s">
        <v>469</v>
      </c>
    </row>
    <row r="2628" spans="24:24">
      <c r="X2628" s="42" t="s">
        <v>469</v>
      </c>
    </row>
    <row r="2629" spans="24:24">
      <c r="X2629" s="42" t="s">
        <v>469</v>
      </c>
    </row>
    <row r="2630" spans="24:24">
      <c r="X2630" s="42" t="s">
        <v>469</v>
      </c>
    </row>
    <row r="2631" spans="24:24">
      <c r="X2631" s="42" t="s">
        <v>469</v>
      </c>
    </row>
    <row r="2632" spans="24:24">
      <c r="X2632" s="42" t="s">
        <v>469</v>
      </c>
    </row>
    <row r="2633" spans="24:24">
      <c r="X2633" s="42" t="s">
        <v>469</v>
      </c>
    </row>
    <row r="2634" spans="24:24">
      <c r="X2634" s="42" t="s">
        <v>469</v>
      </c>
    </row>
    <row r="2635" spans="24:24">
      <c r="X2635" s="42" t="s">
        <v>469</v>
      </c>
    </row>
    <row r="2636" spans="24:24">
      <c r="X2636" s="42" t="s">
        <v>469</v>
      </c>
    </row>
    <row r="2637" spans="24:24">
      <c r="X2637" s="42" t="s">
        <v>469</v>
      </c>
    </row>
    <row r="2638" spans="24:24">
      <c r="X2638" s="42" t="s">
        <v>469</v>
      </c>
    </row>
    <row r="2639" spans="24:24">
      <c r="X2639" s="42" t="s">
        <v>469</v>
      </c>
    </row>
    <row r="2640" spans="24:24">
      <c r="X2640" s="42" t="s">
        <v>469</v>
      </c>
    </row>
    <row r="2641" spans="24:24">
      <c r="X2641" s="42" t="s">
        <v>469</v>
      </c>
    </row>
    <row r="2642" spans="24:24">
      <c r="X2642" s="42" t="s">
        <v>469</v>
      </c>
    </row>
    <row r="2643" spans="24:24">
      <c r="X2643" s="42" t="s">
        <v>469</v>
      </c>
    </row>
    <row r="2644" spans="24:24">
      <c r="X2644" s="42" t="s">
        <v>469</v>
      </c>
    </row>
    <row r="2645" spans="24:24">
      <c r="X2645" s="42" t="s">
        <v>469</v>
      </c>
    </row>
    <row r="2646" spans="24:24">
      <c r="X2646" s="42" t="s">
        <v>469</v>
      </c>
    </row>
    <row r="2647" spans="24:24">
      <c r="X2647" s="42" t="s">
        <v>469</v>
      </c>
    </row>
    <row r="2648" spans="24:24">
      <c r="X2648" s="42" t="s">
        <v>469</v>
      </c>
    </row>
    <row r="2649" spans="24:24">
      <c r="X2649" s="42" t="s">
        <v>469</v>
      </c>
    </row>
    <row r="2650" spans="24:24">
      <c r="X2650" s="42" t="s">
        <v>469</v>
      </c>
    </row>
    <row r="2651" spans="24:24">
      <c r="X2651" s="42" t="s">
        <v>469</v>
      </c>
    </row>
    <row r="2652" spans="24:24">
      <c r="X2652" s="42" t="s">
        <v>469</v>
      </c>
    </row>
    <row r="2653" spans="24:24">
      <c r="X2653" s="42" t="s">
        <v>469</v>
      </c>
    </row>
    <row r="2654" spans="24:24">
      <c r="X2654" s="42" t="s">
        <v>469</v>
      </c>
    </row>
    <row r="2655" spans="24:24">
      <c r="X2655" s="42" t="s">
        <v>469</v>
      </c>
    </row>
    <row r="2656" spans="24:24">
      <c r="X2656" s="42" t="s">
        <v>469</v>
      </c>
    </row>
    <row r="2657" spans="24:24">
      <c r="X2657" s="42" t="s">
        <v>469</v>
      </c>
    </row>
    <row r="2658" spans="24:24">
      <c r="X2658" s="42" t="s">
        <v>469</v>
      </c>
    </row>
    <row r="2659" spans="24:24">
      <c r="X2659" s="42" t="s">
        <v>469</v>
      </c>
    </row>
    <row r="2660" spans="24:24">
      <c r="X2660" s="42" t="s">
        <v>469</v>
      </c>
    </row>
    <row r="2661" spans="24:24">
      <c r="X2661" s="42" t="s">
        <v>469</v>
      </c>
    </row>
    <row r="2662" spans="24:24">
      <c r="X2662" s="42" t="s">
        <v>469</v>
      </c>
    </row>
    <row r="2663" spans="24:24">
      <c r="X2663" s="42" t="s">
        <v>469</v>
      </c>
    </row>
    <row r="2664" spans="24:24">
      <c r="X2664" s="42" t="s">
        <v>469</v>
      </c>
    </row>
    <row r="2665" spans="24:24">
      <c r="X2665" s="42" t="s">
        <v>469</v>
      </c>
    </row>
    <row r="2666" spans="24:24">
      <c r="X2666" s="42" t="s">
        <v>469</v>
      </c>
    </row>
    <row r="2667" spans="24:24">
      <c r="X2667" s="42" t="s">
        <v>469</v>
      </c>
    </row>
    <row r="2668" spans="24:24">
      <c r="X2668" s="42" t="s">
        <v>469</v>
      </c>
    </row>
    <row r="2669" spans="24:24">
      <c r="X2669" s="42" t="s">
        <v>469</v>
      </c>
    </row>
    <row r="2670" spans="24:24">
      <c r="X2670" s="42" t="s">
        <v>469</v>
      </c>
    </row>
    <row r="2671" spans="24:24">
      <c r="X2671" s="42" t="s">
        <v>469</v>
      </c>
    </row>
    <row r="2672" spans="24:24">
      <c r="X2672" s="42" t="s">
        <v>469</v>
      </c>
    </row>
    <row r="2673" spans="24:24">
      <c r="X2673" s="42" t="s">
        <v>469</v>
      </c>
    </row>
    <row r="2674" spans="24:24">
      <c r="X2674" s="42" t="s">
        <v>469</v>
      </c>
    </row>
    <row r="2675" spans="24:24">
      <c r="X2675" s="42" t="s">
        <v>469</v>
      </c>
    </row>
    <row r="2676" spans="24:24">
      <c r="X2676" s="42" t="s">
        <v>469</v>
      </c>
    </row>
    <row r="2677" spans="24:24">
      <c r="X2677" s="42" t="s">
        <v>469</v>
      </c>
    </row>
    <row r="2678" spans="24:24">
      <c r="X2678" s="42" t="s">
        <v>469</v>
      </c>
    </row>
    <row r="2679" spans="24:24">
      <c r="X2679" s="42" t="s">
        <v>469</v>
      </c>
    </row>
    <row r="2680" spans="24:24">
      <c r="X2680" s="42" t="s">
        <v>469</v>
      </c>
    </row>
    <row r="2681" spans="24:24">
      <c r="X2681" s="42" t="s">
        <v>469</v>
      </c>
    </row>
    <row r="2682" spans="24:24">
      <c r="X2682" s="42" t="s">
        <v>469</v>
      </c>
    </row>
    <row r="2683" spans="24:24">
      <c r="X2683" s="42" t="s">
        <v>469</v>
      </c>
    </row>
    <row r="2684" spans="24:24">
      <c r="X2684" s="42" t="s">
        <v>469</v>
      </c>
    </row>
    <row r="2685" spans="24:24">
      <c r="X2685" s="42" t="s">
        <v>469</v>
      </c>
    </row>
    <row r="2686" spans="24:24">
      <c r="X2686" s="42" t="s">
        <v>469</v>
      </c>
    </row>
    <row r="2687" spans="24:24">
      <c r="X2687" s="42" t="s">
        <v>469</v>
      </c>
    </row>
    <row r="2688" spans="24:24">
      <c r="X2688" s="42" t="s">
        <v>469</v>
      </c>
    </row>
    <row r="2689" spans="24:24">
      <c r="X2689" s="42" t="s">
        <v>469</v>
      </c>
    </row>
    <row r="2690" spans="24:24">
      <c r="X2690" s="42" t="s">
        <v>469</v>
      </c>
    </row>
    <row r="2691" spans="24:24">
      <c r="X2691" s="42" t="s">
        <v>469</v>
      </c>
    </row>
    <row r="2692" spans="24:24">
      <c r="X2692" s="42" t="s">
        <v>469</v>
      </c>
    </row>
    <row r="2693" spans="24:24">
      <c r="X2693" s="42" t="s">
        <v>469</v>
      </c>
    </row>
    <row r="2694" spans="24:24">
      <c r="X2694" s="42" t="s">
        <v>469</v>
      </c>
    </row>
    <row r="2695" spans="24:24">
      <c r="X2695" s="42" t="s">
        <v>469</v>
      </c>
    </row>
    <row r="2696" spans="24:24">
      <c r="X2696" s="42" t="s">
        <v>469</v>
      </c>
    </row>
    <row r="2697" spans="24:24">
      <c r="X2697" s="42" t="s">
        <v>469</v>
      </c>
    </row>
    <row r="2698" spans="24:24">
      <c r="X2698" s="42" t="s">
        <v>469</v>
      </c>
    </row>
    <row r="2699" spans="24:24">
      <c r="X2699" s="42" t="s">
        <v>469</v>
      </c>
    </row>
    <row r="2700" spans="24:24">
      <c r="X2700" s="42" t="s">
        <v>469</v>
      </c>
    </row>
    <row r="2701" spans="24:24">
      <c r="X2701" s="42" t="s">
        <v>469</v>
      </c>
    </row>
    <row r="2702" spans="24:24">
      <c r="X2702" s="42" t="s">
        <v>469</v>
      </c>
    </row>
    <row r="2703" spans="24:24">
      <c r="X2703" s="42" t="s">
        <v>469</v>
      </c>
    </row>
    <row r="2704" spans="24:24">
      <c r="X2704" s="42" t="s">
        <v>469</v>
      </c>
    </row>
    <row r="2705" spans="24:24">
      <c r="X2705" s="42" t="s">
        <v>469</v>
      </c>
    </row>
    <row r="2706" spans="24:24">
      <c r="X2706" s="42" t="s">
        <v>469</v>
      </c>
    </row>
    <row r="2707" spans="24:24">
      <c r="X2707" s="42" t="s">
        <v>469</v>
      </c>
    </row>
    <row r="2708" spans="24:24">
      <c r="X2708" s="42" t="s">
        <v>469</v>
      </c>
    </row>
    <row r="2709" spans="24:24">
      <c r="X2709" s="42" t="s">
        <v>469</v>
      </c>
    </row>
    <row r="2710" spans="24:24">
      <c r="X2710" s="42" t="s">
        <v>469</v>
      </c>
    </row>
    <row r="2711" spans="24:24">
      <c r="X2711" s="42" t="s">
        <v>469</v>
      </c>
    </row>
    <row r="2712" spans="24:24">
      <c r="X2712" s="42" t="s">
        <v>469</v>
      </c>
    </row>
    <row r="2713" spans="24:24">
      <c r="X2713" s="42" t="s">
        <v>469</v>
      </c>
    </row>
    <row r="2714" spans="24:24">
      <c r="X2714" s="42" t="s">
        <v>469</v>
      </c>
    </row>
    <row r="2715" spans="24:24">
      <c r="X2715" s="42" t="s">
        <v>469</v>
      </c>
    </row>
    <row r="2716" spans="24:24">
      <c r="X2716" s="42" t="s">
        <v>469</v>
      </c>
    </row>
    <row r="2717" spans="24:24">
      <c r="X2717" s="42" t="s">
        <v>469</v>
      </c>
    </row>
    <row r="2718" spans="24:24">
      <c r="X2718" s="42" t="s">
        <v>469</v>
      </c>
    </row>
    <row r="2719" spans="24:24">
      <c r="X2719" s="42" t="s">
        <v>469</v>
      </c>
    </row>
    <row r="2720" spans="24:24">
      <c r="X2720" s="42" t="s">
        <v>469</v>
      </c>
    </row>
    <row r="2721" spans="24:24">
      <c r="X2721" s="42" t="s">
        <v>469</v>
      </c>
    </row>
    <row r="2722" spans="24:24">
      <c r="X2722" s="42" t="s">
        <v>469</v>
      </c>
    </row>
    <row r="2723" spans="24:24">
      <c r="X2723" s="42" t="s">
        <v>469</v>
      </c>
    </row>
    <row r="2724" spans="24:24">
      <c r="X2724" s="42" t="s">
        <v>469</v>
      </c>
    </row>
    <row r="2725" spans="24:24">
      <c r="X2725" s="42" t="s">
        <v>469</v>
      </c>
    </row>
    <row r="2726" spans="24:24">
      <c r="X2726" s="42" t="s">
        <v>469</v>
      </c>
    </row>
    <row r="2727" spans="24:24">
      <c r="X2727" s="42" t="s">
        <v>469</v>
      </c>
    </row>
    <row r="2728" spans="24:24">
      <c r="X2728" s="42" t="s">
        <v>469</v>
      </c>
    </row>
    <row r="2729" spans="24:24">
      <c r="X2729" s="42" t="s">
        <v>469</v>
      </c>
    </row>
    <row r="2730" spans="24:24">
      <c r="X2730" s="42" t="s">
        <v>469</v>
      </c>
    </row>
    <row r="2731" spans="24:24">
      <c r="X2731" s="42" t="s">
        <v>469</v>
      </c>
    </row>
    <row r="2732" spans="24:24">
      <c r="X2732" s="42" t="s">
        <v>469</v>
      </c>
    </row>
    <row r="2733" spans="24:24">
      <c r="X2733" s="42" t="s">
        <v>469</v>
      </c>
    </row>
    <row r="2734" spans="24:24">
      <c r="X2734" s="42" t="s">
        <v>469</v>
      </c>
    </row>
    <row r="2735" spans="24:24">
      <c r="X2735" s="42" t="s">
        <v>469</v>
      </c>
    </row>
    <row r="2736" spans="24:24">
      <c r="X2736" s="42" t="s">
        <v>469</v>
      </c>
    </row>
    <row r="2737" spans="24:24">
      <c r="X2737" s="42" t="s">
        <v>469</v>
      </c>
    </row>
    <row r="2738" spans="24:24">
      <c r="X2738" s="42" t="s">
        <v>469</v>
      </c>
    </row>
    <row r="2739" spans="24:24">
      <c r="X2739" s="42" t="s">
        <v>469</v>
      </c>
    </row>
    <row r="2740" spans="24:24">
      <c r="X2740" s="42" t="s">
        <v>469</v>
      </c>
    </row>
    <row r="2741" spans="24:24">
      <c r="X2741" s="42" t="s">
        <v>469</v>
      </c>
    </row>
    <row r="2742" spans="24:24">
      <c r="X2742" s="42" t="s">
        <v>469</v>
      </c>
    </row>
    <row r="2743" spans="24:24">
      <c r="X2743" s="42" t="s">
        <v>469</v>
      </c>
    </row>
    <row r="2744" spans="24:24">
      <c r="X2744" s="42" t="s">
        <v>469</v>
      </c>
    </row>
    <row r="2745" spans="24:24">
      <c r="X2745" s="42" t="s">
        <v>469</v>
      </c>
    </row>
    <row r="2746" spans="24:24">
      <c r="X2746" s="42" t="s">
        <v>469</v>
      </c>
    </row>
    <row r="2747" spans="24:24">
      <c r="X2747" s="42" t="s">
        <v>469</v>
      </c>
    </row>
    <row r="2748" spans="24:24">
      <c r="X2748" s="42" t="s">
        <v>469</v>
      </c>
    </row>
    <row r="2749" spans="24:24">
      <c r="X2749" s="42" t="s">
        <v>469</v>
      </c>
    </row>
    <row r="2750" spans="24:24">
      <c r="X2750" s="42" t="s">
        <v>469</v>
      </c>
    </row>
    <row r="2751" spans="24:24">
      <c r="X2751" s="42" t="s">
        <v>469</v>
      </c>
    </row>
    <row r="2752" spans="24:24">
      <c r="X2752" s="42" t="s">
        <v>469</v>
      </c>
    </row>
    <row r="2753" spans="24:24">
      <c r="X2753" s="42" t="s">
        <v>469</v>
      </c>
    </row>
    <row r="2754" spans="24:24">
      <c r="X2754" s="42" t="s">
        <v>469</v>
      </c>
    </row>
    <row r="2755" spans="24:24">
      <c r="X2755" s="42" t="s">
        <v>469</v>
      </c>
    </row>
    <row r="2756" spans="24:24">
      <c r="X2756" s="42" t="s">
        <v>469</v>
      </c>
    </row>
    <row r="2757" spans="24:24">
      <c r="X2757" s="42" t="s">
        <v>469</v>
      </c>
    </row>
    <row r="2758" spans="24:24">
      <c r="X2758" s="42" t="s">
        <v>469</v>
      </c>
    </row>
    <row r="2759" spans="24:24">
      <c r="X2759" s="42" t="s">
        <v>469</v>
      </c>
    </row>
    <row r="2760" spans="24:24">
      <c r="X2760" s="42" t="s">
        <v>469</v>
      </c>
    </row>
    <row r="2761" spans="24:24">
      <c r="X2761" s="42" t="s">
        <v>469</v>
      </c>
    </row>
    <row r="2762" spans="24:24">
      <c r="X2762" s="42" t="s">
        <v>469</v>
      </c>
    </row>
    <row r="2763" spans="24:24">
      <c r="X2763" s="42" t="s">
        <v>469</v>
      </c>
    </row>
    <row r="2764" spans="24:24">
      <c r="X2764" s="42" t="s">
        <v>469</v>
      </c>
    </row>
    <row r="2765" spans="24:24">
      <c r="X2765" s="42" t="s">
        <v>469</v>
      </c>
    </row>
    <row r="2766" spans="24:24">
      <c r="X2766" s="42" t="s">
        <v>469</v>
      </c>
    </row>
    <row r="2767" spans="24:24">
      <c r="X2767" s="42" t="s">
        <v>469</v>
      </c>
    </row>
    <row r="2768" spans="24:24">
      <c r="X2768" s="42" t="s">
        <v>469</v>
      </c>
    </row>
    <row r="2769" spans="24:24">
      <c r="X2769" s="42" t="s">
        <v>469</v>
      </c>
    </row>
    <row r="2770" spans="24:24">
      <c r="X2770" s="42" t="s">
        <v>469</v>
      </c>
    </row>
    <row r="2771" spans="24:24">
      <c r="X2771" s="42" t="s">
        <v>469</v>
      </c>
    </row>
    <row r="2772" spans="24:24">
      <c r="X2772" s="42" t="s">
        <v>469</v>
      </c>
    </row>
    <row r="2773" spans="24:24">
      <c r="X2773" s="42" t="s">
        <v>469</v>
      </c>
    </row>
    <row r="2774" spans="24:24">
      <c r="X2774" s="42" t="s">
        <v>469</v>
      </c>
    </row>
    <row r="2775" spans="24:24">
      <c r="X2775" s="42" t="s">
        <v>469</v>
      </c>
    </row>
    <row r="2776" spans="24:24">
      <c r="X2776" s="42" t="s">
        <v>469</v>
      </c>
    </row>
    <row r="2777" spans="24:24">
      <c r="X2777" s="42" t="s">
        <v>469</v>
      </c>
    </row>
    <row r="2778" spans="24:24">
      <c r="X2778" s="42" t="s">
        <v>469</v>
      </c>
    </row>
    <row r="2779" spans="24:24">
      <c r="X2779" s="42" t="s">
        <v>469</v>
      </c>
    </row>
    <row r="2780" spans="24:24">
      <c r="X2780" s="42" t="s">
        <v>469</v>
      </c>
    </row>
    <row r="2781" spans="24:24">
      <c r="X2781" s="42" t="s">
        <v>469</v>
      </c>
    </row>
    <row r="2782" spans="24:24">
      <c r="X2782" s="42" t="s">
        <v>469</v>
      </c>
    </row>
    <row r="2783" spans="24:24">
      <c r="X2783" s="42" t="s">
        <v>469</v>
      </c>
    </row>
    <row r="2784" spans="24:24">
      <c r="X2784" s="42" t="s">
        <v>469</v>
      </c>
    </row>
    <row r="2785" spans="24:24">
      <c r="X2785" s="42" t="s">
        <v>469</v>
      </c>
    </row>
    <row r="2786" spans="24:24">
      <c r="X2786" s="42" t="s">
        <v>469</v>
      </c>
    </row>
    <row r="2787" spans="24:24">
      <c r="X2787" s="42" t="s">
        <v>469</v>
      </c>
    </row>
    <row r="2788" spans="24:24">
      <c r="X2788" s="42" t="s">
        <v>469</v>
      </c>
    </row>
    <row r="2789" spans="24:24">
      <c r="X2789" s="42" t="s">
        <v>469</v>
      </c>
    </row>
    <row r="2790" spans="24:24">
      <c r="X2790" s="42" t="s">
        <v>469</v>
      </c>
    </row>
    <row r="2791" spans="24:24">
      <c r="X2791" s="42" t="s">
        <v>469</v>
      </c>
    </row>
    <row r="2792" spans="24:24">
      <c r="X2792" s="42" t="s">
        <v>469</v>
      </c>
    </row>
    <row r="2793" spans="24:24">
      <c r="X2793" s="42" t="s">
        <v>469</v>
      </c>
    </row>
    <row r="2794" spans="24:24">
      <c r="X2794" s="42" t="s">
        <v>469</v>
      </c>
    </row>
    <row r="2795" spans="24:24">
      <c r="X2795" s="42" t="s">
        <v>469</v>
      </c>
    </row>
    <row r="2796" spans="24:24">
      <c r="X2796" s="42" t="s">
        <v>469</v>
      </c>
    </row>
    <row r="2797" spans="24:24">
      <c r="X2797" s="42" t="s">
        <v>469</v>
      </c>
    </row>
    <row r="2798" spans="24:24">
      <c r="X2798" s="42" t="s">
        <v>469</v>
      </c>
    </row>
    <row r="2799" spans="24:24">
      <c r="X2799" s="42" t="s">
        <v>469</v>
      </c>
    </row>
    <row r="2800" spans="24:24">
      <c r="X2800" s="42" t="s">
        <v>469</v>
      </c>
    </row>
    <row r="2801" spans="24:24">
      <c r="X2801" s="42" t="s">
        <v>469</v>
      </c>
    </row>
    <row r="2802" spans="24:24">
      <c r="X2802" s="42" t="s">
        <v>469</v>
      </c>
    </row>
    <row r="2803" spans="24:24">
      <c r="X2803" s="42" t="s">
        <v>469</v>
      </c>
    </row>
    <row r="2804" spans="24:24">
      <c r="X2804" s="42" t="s">
        <v>469</v>
      </c>
    </row>
    <row r="2805" spans="24:24">
      <c r="X2805" s="42" t="s">
        <v>469</v>
      </c>
    </row>
    <row r="2806" spans="24:24">
      <c r="X2806" s="42" t="s">
        <v>469</v>
      </c>
    </row>
    <row r="2807" spans="24:24">
      <c r="X2807" s="42" t="s">
        <v>469</v>
      </c>
    </row>
    <row r="2808" spans="24:24">
      <c r="X2808" s="42" t="s">
        <v>469</v>
      </c>
    </row>
    <row r="2809" spans="24:24">
      <c r="X2809" s="42" t="s">
        <v>469</v>
      </c>
    </row>
    <row r="2810" spans="24:24">
      <c r="X2810" s="42" t="s">
        <v>469</v>
      </c>
    </row>
    <row r="2811" spans="24:24">
      <c r="X2811" s="42" t="s">
        <v>469</v>
      </c>
    </row>
    <row r="2812" spans="24:24">
      <c r="X2812" s="42" t="s">
        <v>469</v>
      </c>
    </row>
    <row r="2813" spans="24:24">
      <c r="X2813" s="42" t="s">
        <v>469</v>
      </c>
    </row>
    <row r="2814" spans="24:24">
      <c r="X2814" s="42" t="s">
        <v>469</v>
      </c>
    </row>
    <row r="2815" spans="24:24">
      <c r="X2815" s="42" t="s">
        <v>469</v>
      </c>
    </row>
    <row r="2816" spans="24:24">
      <c r="X2816" s="42" t="s">
        <v>469</v>
      </c>
    </row>
    <row r="2817" spans="24:24">
      <c r="X2817" s="42" t="s">
        <v>469</v>
      </c>
    </row>
    <row r="2818" spans="24:24">
      <c r="X2818" s="42" t="s">
        <v>469</v>
      </c>
    </row>
    <row r="2819" spans="24:24">
      <c r="X2819" s="42" t="s">
        <v>469</v>
      </c>
    </row>
    <row r="2820" spans="24:24">
      <c r="X2820" s="42" t="s">
        <v>469</v>
      </c>
    </row>
    <row r="2821" spans="24:24">
      <c r="X2821" s="42" t="s">
        <v>469</v>
      </c>
    </row>
    <row r="2822" spans="24:24">
      <c r="X2822" s="42" t="s">
        <v>469</v>
      </c>
    </row>
    <row r="2823" spans="24:24">
      <c r="X2823" s="42" t="s">
        <v>469</v>
      </c>
    </row>
    <row r="2824" spans="24:24">
      <c r="X2824" s="42" t="s">
        <v>469</v>
      </c>
    </row>
    <row r="2825" spans="24:24">
      <c r="X2825" s="42" t="s">
        <v>469</v>
      </c>
    </row>
    <row r="2826" spans="24:24">
      <c r="X2826" s="42" t="s">
        <v>469</v>
      </c>
    </row>
    <row r="2827" spans="24:24">
      <c r="X2827" s="42" t="s">
        <v>469</v>
      </c>
    </row>
    <row r="2828" spans="24:24">
      <c r="X2828" s="42" t="s">
        <v>469</v>
      </c>
    </row>
    <row r="2829" spans="24:24">
      <c r="X2829" s="42" t="s">
        <v>469</v>
      </c>
    </row>
    <row r="2830" spans="24:24">
      <c r="X2830" s="42" t="s">
        <v>469</v>
      </c>
    </row>
    <row r="2831" spans="24:24">
      <c r="X2831" s="42" t="s">
        <v>469</v>
      </c>
    </row>
    <row r="2832" spans="24:24">
      <c r="X2832" s="42" t="s">
        <v>469</v>
      </c>
    </row>
    <row r="2833" spans="24:24">
      <c r="X2833" s="42" t="s">
        <v>469</v>
      </c>
    </row>
    <row r="2834" spans="24:24">
      <c r="X2834" s="42" t="s">
        <v>469</v>
      </c>
    </row>
    <row r="2835" spans="24:24">
      <c r="X2835" s="42" t="s">
        <v>469</v>
      </c>
    </row>
    <row r="2836" spans="24:24">
      <c r="X2836" s="42" t="s">
        <v>469</v>
      </c>
    </row>
    <row r="2837" spans="24:24">
      <c r="X2837" s="42" t="s">
        <v>469</v>
      </c>
    </row>
    <row r="2838" spans="24:24">
      <c r="X2838" s="42" t="s">
        <v>469</v>
      </c>
    </row>
    <row r="2839" spans="24:24">
      <c r="X2839" s="42" t="s">
        <v>469</v>
      </c>
    </row>
    <row r="2840" spans="24:24">
      <c r="X2840" s="42" t="s">
        <v>469</v>
      </c>
    </row>
    <row r="2841" spans="24:24">
      <c r="X2841" s="42" t="s">
        <v>469</v>
      </c>
    </row>
    <row r="2842" spans="24:24">
      <c r="X2842" s="42" t="s">
        <v>469</v>
      </c>
    </row>
    <row r="2843" spans="24:24">
      <c r="X2843" s="42" t="s">
        <v>469</v>
      </c>
    </row>
    <row r="2844" spans="24:24">
      <c r="X2844" s="42" t="s">
        <v>469</v>
      </c>
    </row>
    <row r="2845" spans="24:24">
      <c r="X2845" s="42" t="s">
        <v>469</v>
      </c>
    </row>
    <row r="2846" spans="24:24">
      <c r="X2846" s="42" t="s">
        <v>469</v>
      </c>
    </row>
    <row r="2847" spans="24:24">
      <c r="X2847" s="42" t="s">
        <v>469</v>
      </c>
    </row>
    <row r="2848" spans="24:24">
      <c r="X2848" s="42" t="s">
        <v>469</v>
      </c>
    </row>
    <row r="2849" spans="24:24">
      <c r="X2849" s="42" t="s">
        <v>469</v>
      </c>
    </row>
    <row r="2850" spans="24:24">
      <c r="X2850" s="42" t="s">
        <v>469</v>
      </c>
    </row>
    <row r="2851" spans="24:24">
      <c r="X2851" s="42" t="s">
        <v>469</v>
      </c>
    </row>
    <row r="2852" spans="24:24">
      <c r="X2852" s="42" t="s">
        <v>469</v>
      </c>
    </row>
    <row r="2853" spans="24:24">
      <c r="X2853" s="42" t="s">
        <v>469</v>
      </c>
    </row>
    <row r="2854" spans="24:24">
      <c r="X2854" s="42" t="s">
        <v>469</v>
      </c>
    </row>
    <row r="2855" spans="24:24">
      <c r="X2855" s="42" t="s">
        <v>469</v>
      </c>
    </row>
    <row r="2856" spans="24:24">
      <c r="X2856" s="42" t="s">
        <v>469</v>
      </c>
    </row>
    <row r="2857" spans="24:24">
      <c r="X2857" s="42" t="s">
        <v>469</v>
      </c>
    </row>
    <row r="2858" spans="24:24">
      <c r="X2858" s="42" t="s">
        <v>469</v>
      </c>
    </row>
    <row r="2859" spans="24:24">
      <c r="X2859" s="42" t="s">
        <v>469</v>
      </c>
    </row>
    <row r="2860" spans="24:24">
      <c r="X2860" s="42" t="s">
        <v>469</v>
      </c>
    </row>
    <row r="2861" spans="24:24">
      <c r="X2861" s="42" t="s">
        <v>469</v>
      </c>
    </row>
    <row r="2862" spans="24:24">
      <c r="X2862" s="42" t="s">
        <v>469</v>
      </c>
    </row>
    <row r="2863" spans="24:24">
      <c r="X2863" s="42" t="s">
        <v>469</v>
      </c>
    </row>
    <row r="2864" spans="24:24">
      <c r="X2864" s="42" t="s">
        <v>469</v>
      </c>
    </row>
    <row r="2865" spans="24:24">
      <c r="X2865" s="42" t="s">
        <v>469</v>
      </c>
    </row>
    <row r="2866" spans="24:24">
      <c r="X2866" s="42" t="s">
        <v>469</v>
      </c>
    </row>
    <row r="2867" spans="24:24">
      <c r="X2867" s="42" t="s">
        <v>469</v>
      </c>
    </row>
    <row r="2868" spans="24:24">
      <c r="X2868" s="42" t="s">
        <v>469</v>
      </c>
    </row>
    <row r="2869" spans="24:24">
      <c r="X2869" s="42" t="s">
        <v>469</v>
      </c>
    </row>
    <row r="2870" spans="24:24">
      <c r="X2870" s="42" t="s">
        <v>469</v>
      </c>
    </row>
    <row r="2871" spans="24:24">
      <c r="X2871" s="42" t="s">
        <v>469</v>
      </c>
    </row>
    <row r="2872" spans="24:24">
      <c r="X2872" s="42" t="s">
        <v>469</v>
      </c>
    </row>
    <row r="2873" spans="24:24">
      <c r="X2873" s="42" t="s">
        <v>469</v>
      </c>
    </row>
    <row r="2874" spans="24:24">
      <c r="X2874" s="42" t="s">
        <v>469</v>
      </c>
    </row>
    <row r="2875" spans="24:24">
      <c r="X2875" s="42" t="s">
        <v>469</v>
      </c>
    </row>
    <row r="2876" spans="24:24">
      <c r="X2876" s="42" t="s">
        <v>469</v>
      </c>
    </row>
    <row r="2877" spans="24:24">
      <c r="X2877" s="42" t="s">
        <v>469</v>
      </c>
    </row>
    <row r="2878" spans="24:24">
      <c r="X2878" s="42" t="s">
        <v>469</v>
      </c>
    </row>
    <row r="2879" spans="24:24">
      <c r="X2879" s="42" t="s">
        <v>469</v>
      </c>
    </row>
    <row r="2880" spans="24:24">
      <c r="X2880" s="42" t="s">
        <v>469</v>
      </c>
    </row>
    <row r="2881" spans="24:24">
      <c r="X2881" s="42" t="s">
        <v>469</v>
      </c>
    </row>
    <row r="2882" spans="24:24">
      <c r="X2882" s="42" t="s">
        <v>469</v>
      </c>
    </row>
    <row r="2883" spans="24:24">
      <c r="X2883" s="42" t="s">
        <v>469</v>
      </c>
    </row>
    <row r="2884" spans="24:24">
      <c r="X2884" s="42" t="s">
        <v>469</v>
      </c>
    </row>
    <row r="2885" spans="24:24">
      <c r="X2885" s="42" t="s">
        <v>469</v>
      </c>
    </row>
    <row r="2886" spans="24:24">
      <c r="X2886" s="42" t="s">
        <v>469</v>
      </c>
    </row>
    <row r="2887" spans="24:24">
      <c r="X2887" s="42" t="s">
        <v>469</v>
      </c>
    </row>
    <row r="2888" spans="24:24">
      <c r="X2888" s="42" t="s">
        <v>469</v>
      </c>
    </row>
    <row r="2889" spans="24:24">
      <c r="X2889" s="42" t="s">
        <v>469</v>
      </c>
    </row>
    <row r="2890" spans="24:24">
      <c r="X2890" s="42" t="s">
        <v>469</v>
      </c>
    </row>
    <row r="2891" spans="24:24">
      <c r="X2891" s="42" t="s">
        <v>469</v>
      </c>
    </row>
    <row r="2892" spans="24:24">
      <c r="X2892" s="42" t="s">
        <v>469</v>
      </c>
    </row>
    <row r="2893" spans="24:24">
      <c r="X2893" s="42" t="s">
        <v>469</v>
      </c>
    </row>
    <row r="2894" spans="24:24">
      <c r="X2894" s="42" t="s">
        <v>469</v>
      </c>
    </row>
    <row r="2895" spans="24:24">
      <c r="X2895" s="42" t="s">
        <v>469</v>
      </c>
    </row>
    <row r="2896" spans="24:24">
      <c r="X2896" s="42" t="s">
        <v>469</v>
      </c>
    </row>
    <row r="2897" spans="24:24">
      <c r="X2897" s="42" t="s">
        <v>469</v>
      </c>
    </row>
    <row r="2898" spans="24:24">
      <c r="X2898" s="42" t="s">
        <v>469</v>
      </c>
    </row>
    <row r="2899" spans="24:24">
      <c r="X2899" s="42" t="s">
        <v>469</v>
      </c>
    </row>
    <row r="2900" spans="24:24">
      <c r="X2900" s="42" t="s">
        <v>469</v>
      </c>
    </row>
    <row r="2901" spans="24:24">
      <c r="X2901" s="42" t="s">
        <v>469</v>
      </c>
    </row>
    <row r="2902" spans="24:24">
      <c r="X2902" s="42" t="s">
        <v>469</v>
      </c>
    </row>
    <row r="2903" spans="24:24">
      <c r="X2903" s="42" t="s">
        <v>469</v>
      </c>
    </row>
    <row r="2904" spans="24:24">
      <c r="X2904" s="42" t="s">
        <v>469</v>
      </c>
    </row>
    <row r="2905" spans="24:24">
      <c r="X2905" s="42" t="s">
        <v>469</v>
      </c>
    </row>
    <row r="2906" spans="24:24">
      <c r="X2906" s="42" t="s">
        <v>469</v>
      </c>
    </row>
    <row r="2907" spans="24:24">
      <c r="X2907" s="42" t="s">
        <v>469</v>
      </c>
    </row>
    <row r="2908" spans="24:24">
      <c r="X2908" s="42" t="s">
        <v>469</v>
      </c>
    </row>
    <row r="2909" spans="24:24">
      <c r="X2909" s="42" t="s">
        <v>469</v>
      </c>
    </row>
    <row r="2910" spans="24:24">
      <c r="X2910" s="42" t="s">
        <v>469</v>
      </c>
    </row>
    <row r="2911" spans="24:24">
      <c r="X2911" s="42" t="s">
        <v>469</v>
      </c>
    </row>
    <row r="2912" spans="24:24">
      <c r="X2912" s="42" t="s">
        <v>469</v>
      </c>
    </row>
    <row r="2913" spans="24:24">
      <c r="X2913" s="42" t="s">
        <v>469</v>
      </c>
    </row>
    <row r="2914" spans="24:24">
      <c r="X2914" s="42" t="s">
        <v>469</v>
      </c>
    </row>
    <row r="2915" spans="24:24">
      <c r="X2915" s="42" t="s">
        <v>469</v>
      </c>
    </row>
    <row r="2916" spans="24:24">
      <c r="X2916" s="42" t="s">
        <v>469</v>
      </c>
    </row>
    <row r="2917" spans="24:24">
      <c r="X2917" s="42" t="s">
        <v>469</v>
      </c>
    </row>
    <row r="2918" spans="24:24">
      <c r="X2918" s="42" t="s">
        <v>469</v>
      </c>
    </row>
    <row r="2919" spans="24:24">
      <c r="X2919" s="42" t="s">
        <v>469</v>
      </c>
    </row>
    <row r="2920" spans="24:24">
      <c r="X2920" s="42" t="s">
        <v>469</v>
      </c>
    </row>
    <row r="2921" spans="24:24">
      <c r="X2921" s="42" t="s">
        <v>469</v>
      </c>
    </row>
    <row r="2922" spans="24:24">
      <c r="X2922" s="42" t="s">
        <v>469</v>
      </c>
    </row>
    <row r="2923" spans="24:24">
      <c r="X2923" s="42" t="s">
        <v>469</v>
      </c>
    </row>
    <row r="2924" spans="24:24">
      <c r="X2924" s="42" t="s">
        <v>469</v>
      </c>
    </row>
    <row r="2925" spans="24:24">
      <c r="X2925" s="42" t="s">
        <v>469</v>
      </c>
    </row>
    <row r="2926" spans="24:24">
      <c r="X2926" s="42" t="s">
        <v>469</v>
      </c>
    </row>
    <row r="2927" spans="24:24">
      <c r="X2927" s="42" t="s">
        <v>469</v>
      </c>
    </row>
    <row r="2928" spans="24:24">
      <c r="X2928" s="42" t="s">
        <v>469</v>
      </c>
    </row>
    <row r="2929" spans="24:24">
      <c r="X2929" s="42" t="s">
        <v>469</v>
      </c>
    </row>
    <row r="2930" spans="24:24">
      <c r="X2930" s="42" t="s">
        <v>469</v>
      </c>
    </row>
    <row r="2931" spans="24:24">
      <c r="X2931" s="42" t="s">
        <v>469</v>
      </c>
    </row>
    <row r="2932" spans="24:24">
      <c r="X2932" s="42" t="s">
        <v>469</v>
      </c>
    </row>
    <row r="2933" spans="24:24">
      <c r="X2933" s="42" t="s">
        <v>469</v>
      </c>
    </row>
    <row r="2934" spans="24:24">
      <c r="X2934" s="42" t="s">
        <v>469</v>
      </c>
    </row>
    <row r="2935" spans="24:24">
      <c r="X2935" s="42" t="s">
        <v>469</v>
      </c>
    </row>
    <row r="2936" spans="24:24">
      <c r="X2936" s="42" t="s">
        <v>469</v>
      </c>
    </row>
    <row r="2937" spans="24:24">
      <c r="X2937" s="42" t="s">
        <v>469</v>
      </c>
    </row>
    <row r="2938" spans="24:24">
      <c r="X2938" s="42" t="s">
        <v>469</v>
      </c>
    </row>
    <row r="2939" spans="24:24">
      <c r="X2939" s="42" t="s">
        <v>469</v>
      </c>
    </row>
    <row r="2940" spans="24:24">
      <c r="X2940" s="42" t="s">
        <v>469</v>
      </c>
    </row>
    <row r="2941" spans="24:24">
      <c r="X2941" s="42" t="s">
        <v>469</v>
      </c>
    </row>
    <row r="2942" spans="24:24">
      <c r="X2942" s="42" t="s">
        <v>469</v>
      </c>
    </row>
    <row r="2943" spans="24:24">
      <c r="X2943" s="42" t="s">
        <v>469</v>
      </c>
    </row>
    <row r="2944" spans="24:24">
      <c r="X2944" s="42" t="s">
        <v>469</v>
      </c>
    </row>
    <row r="2945" spans="24:24">
      <c r="X2945" s="42" t="s">
        <v>469</v>
      </c>
    </row>
    <row r="2946" spans="24:24">
      <c r="X2946" s="42" t="s">
        <v>469</v>
      </c>
    </row>
    <row r="2947" spans="24:24">
      <c r="X2947" s="42" t="s">
        <v>469</v>
      </c>
    </row>
    <row r="2948" spans="24:24">
      <c r="X2948" s="42" t="s">
        <v>469</v>
      </c>
    </row>
    <row r="2949" spans="24:24">
      <c r="X2949" s="42" t="s">
        <v>469</v>
      </c>
    </row>
    <row r="2950" spans="24:24">
      <c r="X2950" s="42" t="s">
        <v>469</v>
      </c>
    </row>
    <row r="2951" spans="24:24">
      <c r="X2951" s="42" t="s">
        <v>469</v>
      </c>
    </row>
    <row r="2952" spans="24:24">
      <c r="X2952" s="42" t="s">
        <v>469</v>
      </c>
    </row>
    <row r="2953" spans="24:24">
      <c r="X2953" s="42" t="s">
        <v>469</v>
      </c>
    </row>
    <row r="2954" spans="24:24">
      <c r="X2954" s="42" t="s">
        <v>469</v>
      </c>
    </row>
    <row r="2955" spans="24:24">
      <c r="X2955" s="42" t="s">
        <v>469</v>
      </c>
    </row>
    <row r="2956" spans="24:24">
      <c r="X2956" s="42" t="s">
        <v>469</v>
      </c>
    </row>
    <row r="2957" spans="24:24">
      <c r="X2957" s="42" t="s">
        <v>469</v>
      </c>
    </row>
    <row r="2958" spans="24:24">
      <c r="X2958" s="42" t="s">
        <v>469</v>
      </c>
    </row>
    <row r="2959" spans="24:24">
      <c r="X2959" s="42" t="s">
        <v>469</v>
      </c>
    </row>
    <row r="2960" spans="24:24">
      <c r="X2960" s="42" t="s">
        <v>469</v>
      </c>
    </row>
    <row r="2961" spans="24:24">
      <c r="X2961" s="42" t="s">
        <v>469</v>
      </c>
    </row>
    <row r="2962" spans="24:24">
      <c r="X2962" s="42" t="s">
        <v>469</v>
      </c>
    </row>
    <row r="2963" spans="24:24">
      <c r="X2963" s="42" t="s">
        <v>469</v>
      </c>
    </row>
    <row r="2964" spans="24:24">
      <c r="X2964" s="42" t="s">
        <v>469</v>
      </c>
    </row>
    <row r="2965" spans="24:24">
      <c r="X2965" s="42" t="s">
        <v>469</v>
      </c>
    </row>
    <row r="2966" spans="24:24">
      <c r="X2966" s="42" t="s">
        <v>469</v>
      </c>
    </row>
    <row r="2967" spans="24:24">
      <c r="X2967" s="42" t="s">
        <v>469</v>
      </c>
    </row>
    <row r="2968" spans="24:24">
      <c r="X2968" s="42" t="s">
        <v>469</v>
      </c>
    </row>
    <row r="2969" spans="24:24">
      <c r="X2969" s="42" t="s">
        <v>469</v>
      </c>
    </row>
    <row r="2970" spans="24:24">
      <c r="X2970" s="42" t="s">
        <v>469</v>
      </c>
    </row>
    <row r="2971" spans="24:24">
      <c r="X2971" s="42" t="s">
        <v>469</v>
      </c>
    </row>
    <row r="2972" spans="24:24">
      <c r="X2972" s="42" t="s">
        <v>469</v>
      </c>
    </row>
    <row r="2973" spans="24:24">
      <c r="X2973" s="42" t="s">
        <v>469</v>
      </c>
    </row>
    <row r="2974" spans="24:24">
      <c r="X2974" s="42" t="s">
        <v>469</v>
      </c>
    </row>
    <row r="2975" spans="24:24">
      <c r="X2975" s="42" t="s">
        <v>469</v>
      </c>
    </row>
    <row r="2976" spans="24:24">
      <c r="X2976" s="42" t="s">
        <v>469</v>
      </c>
    </row>
    <row r="2977" spans="24:24">
      <c r="X2977" s="42" t="s">
        <v>469</v>
      </c>
    </row>
    <row r="2978" spans="24:24">
      <c r="X2978" s="42" t="s">
        <v>469</v>
      </c>
    </row>
    <row r="2979" spans="24:24">
      <c r="X2979" s="42" t="s">
        <v>469</v>
      </c>
    </row>
    <row r="2980" spans="24:24">
      <c r="X2980" s="42" t="s">
        <v>469</v>
      </c>
    </row>
    <row r="2981" spans="24:24">
      <c r="X2981" s="42" t="s">
        <v>469</v>
      </c>
    </row>
    <row r="2982" spans="24:24">
      <c r="X2982" s="42" t="s">
        <v>469</v>
      </c>
    </row>
    <row r="2983" spans="24:24">
      <c r="X2983" s="42" t="s">
        <v>469</v>
      </c>
    </row>
    <row r="2984" spans="24:24">
      <c r="X2984" s="42" t="s">
        <v>469</v>
      </c>
    </row>
    <row r="2985" spans="24:24">
      <c r="X2985" s="42" t="s">
        <v>469</v>
      </c>
    </row>
    <row r="2986" spans="24:24">
      <c r="X2986" s="42" t="s">
        <v>469</v>
      </c>
    </row>
    <row r="2987" spans="24:24">
      <c r="X2987" s="42" t="s">
        <v>469</v>
      </c>
    </row>
    <row r="2988" spans="24:24">
      <c r="X2988" s="42" t="s">
        <v>469</v>
      </c>
    </row>
    <row r="2989" spans="24:24">
      <c r="X2989" s="42" t="s">
        <v>469</v>
      </c>
    </row>
    <row r="2990" spans="24:24">
      <c r="X2990" s="42" t="s">
        <v>469</v>
      </c>
    </row>
    <row r="2991" spans="24:24">
      <c r="X2991" s="42" t="s">
        <v>469</v>
      </c>
    </row>
    <row r="2992" spans="24:24">
      <c r="X2992" s="42" t="s">
        <v>469</v>
      </c>
    </row>
    <row r="2993" spans="24:24">
      <c r="X2993" s="42" t="s">
        <v>469</v>
      </c>
    </row>
    <row r="2994" spans="24:24">
      <c r="X2994" s="42" t="s">
        <v>469</v>
      </c>
    </row>
    <row r="2995" spans="24:24">
      <c r="X2995" s="42" t="s">
        <v>469</v>
      </c>
    </row>
    <row r="2996" spans="24:24">
      <c r="X2996" s="42" t="s">
        <v>469</v>
      </c>
    </row>
    <row r="2997" spans="24:24">
      <c r="X2997" s="42" t="s">
        <v>469</v>
      </c>
    </row>
    <row r="2998" spans="24:24">
      <c r="X2998" s="42" t="s">
        <v>469</v>
      </c>
    </row>
    <row r="2999" spans="24:24">
      <c r="X2999" s="42" t="s">
        <v>469</v>
      </c>
    </row>
    <row r="3000" spans="24:24">
      <c r="X3000" s="42" t="s">
        <v>469</v>
      </c>
    </row>
    <row r="3001" spans="24:24">
      <c r="X3001" s="42" t="s">
        <v>469</v>
      </c>
    </row>
    <row r="3002" spans="24:24">
      <c r="X3002" s="42" t="s">
        <v>469</v>
      </c>
    </row>
    <row r="3003" spans="24:24">
      <c r="X3003" s="42" t="s">
        <v>469</v>
      </c>
    </row>
    <row r="3004" spans="24:24">
      <c r="X3004" s="42" t="s">
        <v>469</v>
      </c>
    </row>
    <row r="3005" spans="24:24">
      <c r="X3005" s="42" t="s">
        <v>469</v>
      </c>
    </row>
    <row r="3006" spans="24:24">
      <c r="X3006" s="42" t="s">
        <v>469</v>
      </c>
    </row>
    <row r="3007" spans="24:24">
      <c r="X3007" s="42" t="s">
        <v>469</v>
      </c>
    </row>
    <row r="3008" spans="24:24">
      <c r="X3008" s="42" t="s">
        <v>469</v>
      </c>
    </row>
    <row r="3009" spans="24:24">
      <c r="X3009" s="42" t="s">
        <v>469</v>
      </c>
    </row>
    <row r="3010" spans="24:24">
      <c r="X3010" s="42" t="s">
        <v>469</v>
      </c>
    </row>
    <row r="3011" spans="24:24">
      <c r="X3011" s="42" t="s">
        <v>469</v>
      </c>
    </row>
    <row r="3012" spans="24:24">
      <c r="X3012" s="42" t="s">
        <v>469</v>
      </c>
    </row>
    <row r="3013" spans="24:24">
      <c r="X3013" s="42" t="s">
        <v>469</v>
      </c>
    </row>
    <row r="3014" spans="24:24">
      <c r="X3014" s="42" t="s">
        <v>469</v>
      </c>
    </row>
    <row r="3015" spans="24:24">
      <c r="X3015" s="42" t="s">
        <v>469</v>
      </c>
    </row>
    <row r="3016" spans="24:24">
      <c r="X3016" s="42" t="s">
        <v>469</v>
      </c>
    </row>
    <row r="3017" spans="24:24">
      <c r="X3017" s="42" t="s">
        <v>469</v>
      </c>
    </row>
    <row r="3018" spans="24:24">
      <c r="X3018" s="42" t="s">
        <v>469</v>
      </c>
    </row>
    <row r="3019" spans="24:24">
      <c r="X3019" s="42" t="s">
        <v>469</v>
      </c>
    </row>
    <row r="3020" spans="24:24">
      <c r="X3020" s="42" t="s">
        <v>469</v>
      </c>
    </row>
    <row r="3021" spans="24:24">
      <c r="X3021" s="42" t="s">
        <v>469</v>
      </c>
    </row>
    <row r="3022" spans="24:24">
      <c r="X3022" s="42" t="s">
        <v>469</v>
      </c>
    </row>
    <row r="3023" spans="24:24">
      <c r="X3023" s="42" t="s">
        <v>469</v>
      </c>
    </row>
    <row r="3024" spans="24:24">
      <c r="X3024" s="42" t="s">
        <v>469</v>
      </c>
    </row>
    <row r="3025" spans="24:24">
      <c r="X3025" s="42" t="s">
        <v>469</v>
      </c>
    </row>
    <row r="3026" spans="24:24">
      <c r="X3026" s="42" t="s">
        <v>469</v>
      </c>
    </row>
    <row r="3027" spans="24:24">
      <c r="X3027" s="42" t="s">
        <v>469</v>
      </c>
    </row>
    <row r="3028" spans="24:24">
      <c r="X3028" s="42" t="s">
        <v>469</v>
      </c>
    </row>
    <row r="3029" spans="24:24">
      <c r="X3029" s="42" t="s">
        <v>469</v>
      </c>
    </row>
    <row r="3030" spans="24:24">
      <c r="X3030" s="42" t="s">
        <v>469</v>
      </c>
    </row>
    <row r="3031" spans="24:24">
      <c r="X3031" s="42" t="s">
        <v>469</v>
      </c>
    </row>
    <row r="3032" spans="24:24">
      <c r="X3032" s="42" t="s">
        <v>469</v>
      </c>
    </row>
    <row r="3033" spans="24:24">
      <c r="X3033" s="42" t="s">
        <v>469</v>
      </c>
    </row>
    <row r="3034" spans="24:24">
      <c r="X3034" s="42" t="s">
        <v>469</v>
      </c>
    </row>
    <row r="3035" spans="24:24">
      <c r="X3035" s="42" t="s">
        <v>469</v>
      </c>
    </row>
    <row r="3036" spans="24:24">
      <c r="X3036" s="42" t="s">
        <v>469</v>
      </c>
    </row>
    <row r="3037" spans="24:24">
      <c r="X3037" s="42" t="s">
        <v>469</v>
      </c>
    </row>
    <row r="3038" spans="24:24">
      <c r="X3038" s="42" t="s">
        <v>469</v>
      </c>
    </row>
    <row r="3039" spans="24:24">
      <c r="X3039" s="42" t="s">
        <v>469</v>
      </c>
    </row>
    <row r="3040" spans="24:24">
      <c r="X3040" s="42" t="s">
        <v>469</v>
      </c>
    </row>
    <row r="3041" spans="24:24">
      <c r="X3041" s="42" t="s">
        <v>469</v>
      </c>
    </row>
    <row r="3042" spans="24:24">
      <c r="X3042" s="42" t="s">
        <v>469</v>
      </c>
    </row>
    <row r="3043" spans="24:24">
      <c r="X3043" s="42" t="s">
        <v>469</v>
      </c>
    </row>
    <row r="3044" spans="24:24">
      <c r="X3044" s="42" t="s">
        <v>469</v>
      </c>
    </row>
    <row r="3045" spans="24:24">
      <c r="X3045" s="42" t="s">
        <v>469</v>
      </c>
    </row>
    <row r="3046" spans="24:24">
      <c r="X3046" s="42" t="s">
        <v>469</v>
      </c>
    </row>
    <row r="3047" spans="24:24">
      <c r="X3047" s="42" t="s">
        <v>469</v>
      </c>
    </row>
    <row r="3048" spans="24:24">
      <c r="X3048" s="42" t="s">
        <v>469</v>
      </c>
    </row>
    <row r="3049" spans="24:24">
      <c r="X3049" s="42" t="s">
        <v>469</v>
      </c>
    </row>
    <row r="3050" spans="24:24">
      <c r="X3050" s="42" t="s">
        <v>469</v>
      </c>
    </row>
    <row r="3051" spans="24:24">
      <c r="X3051" s="42" t="s">
        <v>469</v>
      </c>
    </row>
    <row r="3052" spans="24:24">
      <c r="X3052" s="42" t="s">
        <v>469</v>
      </c>
    </row>
    <row r="3053" spans="24:24">
      <c r="X3053" s="42" t="s">
        <v>469</v>
      </c>
    </row>
    <row r="3054" spans="24:24">
      <c r="X3054" s="42" t="s">
        <v>469</v>
      </c>
    </row>
    <row r="3055" spans="24:24">
      <c r="X3055" s="42" t="s">
        <v>469</v>
      </c>
    </row>
    <row r="3056" spans="24:24">
      <c r="X3056" s="42" t="s">
        <v>469</v>
      </c>
    </row>
    <row r="3057" spans="24:24">
      <c r="X3057" s="42" t="s">
        <v>469</v>
      </c>
    </row>
    <row r="3058" spans="24:24">
      <c r="X3058" s="42" t="s">
        <v>469</v>
      </c>
    </row>
    <row r="3059" spans="24:24">
      <c r="X3059" s="42" t="s">
        <v>469</v>
      </c>
    </row>
    <row r="3060" spans="24:24">
      <c r="X3060" s="42" t="s">
        <v>469</v>
      </c>
    </row>
    <row r="3061" spans="24:24">
      <c r="X3061" s="42" t="s">
        <v>469</v>
      </c>
    </row>
    <row r="3062" spans="24:24">
      <c r="X3062" s="42" t="s">
        <v>469</v>
      </c>
    </row>
    <row r="3063" spans="24:24">
      <c r="X3063" s="42" t="s">
        <v>469</v>
      </c>
    </row>
    <row r="3064" spans="24:24">
      <c r="X3064" s="42" t="s">
        <v>469</v>
      </c>
    </row>
    <row r="3065" spans="24:24">
      <c r="X3065" s="42" t="s">
        <v>469</v>
      </c>
    </row>
    <row r="3066" spans="24:24">
      <c r="X3066" s="42" t="s">
        <v>469</v>
      </c>
    </row>
    <row r="3067" spans="24:24">
      <c r="X3067" s="42" t="s">
        <v>469</v>
      </c>
    </row>
    <row r="3068" spans="24:24">
      <c r="X3068" s="42" t="s">
        <v>469</v>
      </c>
    </row>
    <row r="3069" spans="24:24">
      <c r="X3069" s="42" t="s">
        <v>469</v>
      </c>
    </row>
    <row r="3070" spans="24:24">
      <c r="X3070" s="42" t="s">
        <v>469</v>
      </c>
    </row>
    <row r="3071" spans="24:24">
      <c r="X3071" s="42" t="s">
        <v>469</v>
      </c>
    </row>
    <row r="3072" spans="24:24">
      <c r="X3072" s="42" t="s">
        <v>469</v>
      </c>
    </row>
    <row r="3073" spans="24:24">
      <c r="X3073" s="42" t="s">
        <v>469</v>
      </c>
    </row>
    <row r="3074" spans="24:24">
      <c r="X3074" s="42" t="s">
        <v>469</v>
      </c>
    </row>
    <row r="3075" spans="24:24">
      <c r="X3075" s="42" t="s">
        <v>469</v>
      </c>
    </row>
    <row r="3076" spans="24:24">
      <c r="X3076" s="42" t="s">
        <v>469</v>
      </c>
    </row>
    <row r="3077" spans="24:24">
      <c r="X3077" s="42" t="s">
        <v>469</v>
      </c>
    </row>
    <row r="3078" spans="24:24">
      <c r="X3078" s="42" t="s">
        <v>469</v>
      </c>
    </row>
    <row r="3079" spans="24:24">
      <c r="X3079" s="42" t="s">
        <v>469</v>
      </c>
    </row>
    <row r="3080" spans="24:24">
      <c r="X3080" s="42" t="s">
        <v>469</v>
      </c>
    </row>
    <row r="3081" spans="24:24">
      <c r="X3081" s="42" t="s">
        <v>469</v>
      </c>
    </row>
    <row r="3082" spans="24:24">
      <c r="X3082" s="42" t="s">
        <v>469</v>
      </c>
    </row>
    <row r="3083" spans="24:24">
      <c r="X3083" s="42" t="s">
        <v>469</v>
      </c>
    </row>
    <row r="3084" spans="24:24">
      <c r="X3084" s="42" t="s">
        <v>469</v>
      </c>
    </row>
    <row r="3085" spans="24:24">
      <c r="X3085" s="42" t="s">
        <v>469</v>
      </c>
    </row>
    <row r="3086" spans="24:24">
      <c r="X3086" s="42" t="s">
        <v>469</v>
      </c>
    </row>
    <row r="3087" spans="24:24">
      <c r="X3087" s="42" t="s">
        <v>469</v>
      </c>
    </row>
    <row r="3088" spans="24:24">
      <c r="X3088" s="42" t="s">
        <v>469</v>
      </c>
    </row>
    <row r="3089" spans="24:24">
      <c r="X3089" s="42" t="s">
        <v>469</v>
      </c>
    </row>
    <row r="3090" spans="24:24">
      <c r="X3090" s="42" t="s">
        <v>469</v>
      </c>
    </row>
    <row r="3091" spans="24:24">
      <c r="X3091" s="42" t="s">
        <v>469</v>
      </c>
    </row>
    <row r="3092" spans="24:24">
      <c r="X3092" s="42" t="s">
        <v>469</v>
      </c>
    </row>
    <row r="3093" spans="24:24">
      <c r="X3093" s="42" t="s">
        <v>469</v>
      </c>
    </row>
    <row r="3094" spans="24:24">
      <c r="X3094" s="42" t="s">
        <v>469</v>
      </c>
    </row>
    <row r="3095" spans="24:24">
      <c r="X3095" s="42" t="s">
        <v>469</v>
      </c>
    </row>
    <row r="3096" spans="24:24">
      <c r="X3096" s="42" t="s">
        <v>469</v>
      </c>
    </row>
    <row r="3097" spans="24:24">
      <c r="X3097" s="42" t="s">
        <v>469</v>
      </c>
    </row>
    <row r="3098" spans="24:24">
      <c r="X3098" s="42" t="s">
        <v>469</v>
      </c>
    </row>
    <row r="3099" spans="24:24">
      <c r="X3099" s="42" t="s">
        <v>469</v>
      </c>
    </row>
    <row r="3100" spans="24:24">
      <c r="X3100" s="42" t="s">
        <v>469</v>
      </c>
    </row>
    <row r="3101" spans="24:24">
      <c r="X3101" s="42" t="s">
        <v>469</v>
      </c>
    </row>
    <row r="3102" spans="24:24">
      <c r="X3102" s="42" t="s">
        <v>469</v>
      </c>
    </row>
    <row r="3103" spans="24:24">
      <c r="X3103" s="42" t="s">
        <v>469</v>
      </c>
    </row>
    <row r="3104" spans="24:24">
      <c r="X3104" s="42" t="s">
        <v>469</v>
      </c>
    </row>
    <row r="3105" spans="24:24">
      <c r="X3105" s="42" t="s">
        <v>469</v>
      </c>
    </row>
    <row r="3106" spans="24:24">
      <c r="X3106" s="42" t="s">
        <v>469</v>
      </c>
    </row>
    <row r="3107" spans="24:24">
      <c r="X3107" s="42" t="s">
        <v>469</v>
      </c>
    </row>
    <row r="3108" spans="24:24">
      <c r="X3108" s="42" t="s">
        <v>469</v>
      </c>
    </row>
    <row r="3109" spans="24:24">
      <c r="X3109" s="42" t="s">
        <v>469</v>
      </c>
    </row>
    <row r="3110" spans="24:24">
      <c r="X3110" s="42" t="s">
        <v>469</v>
      </c>
    </row>
    <row r="3111" spans="24:24">
      <c r="X3111" s="42" t="s">
        <v>469</v>
      </c>
    </row>
    <row r="3112" spans="24:24">
      <c r="X3112" s="42" t="s">
        <v>469</v>
      </c>
    </row>
    <row r="3113" spans="24:24">
      <c r="X3113" s="42" t="s">
        <v>469</v>
      </c>
    </row>
    <row r="3114" spans="24:24">
      <c r="X3114" s="42" t="s">
        <v>469</v>
      </c>
    </row>
    <row r="3115" spans="24:24">
      <c r="X3115" s="42" t="s">
        <v>469</v>
      </c>
    </row>
    <row r="3116" spans="24:24">
      <c r="X3116" s="42" t="s">
        <v>469</v>
      </c>
    </row>
    <row r="3117" spans="24:24">
      <c r="X3117" s="42" t="s">
        <v>469</v>
      </c>
    </row>
    <row r="3118" spans="24:24">
      <c r="X3118" s="42" t="s">
        <v>469</v>
      </c>
    </row>
    <row r="3119" spans="24:24">
      <c r="X3119" s="42" t="s">
        <v>469</v>
      </c>
    </row>
    <row r="3120" spans="24:24">
      <c r="X3120" s="42" t="s">
        <v>469</v>
      </c>
    </row>
    <row r="3121" spans="24:24">
      <c r="X3121" s="42" t="s">
        <v>469</v>
      </c>
    </row>
    <row r="3122" spans="24:24">
      <c r="X3122" s="42" t="s">
        <v>469</v>
      </c>
    </row>
    <row r="3123" spans="24:24">
      <c r="X3123" s="42" t="s">
        <v>469</v>
      </c>
    </row>
    <row r="3124" spans="24:24">
      <c r="X3124" s="42" t="s">
        <v>469</v>
      </c>
    </row>
    <row r="3125" spans="24:24">
      <c r="X3125" s="42" t="s">
        <v>469</v>
      </c>
    </row>
    <row r="3126" spans="24:24">
      <c r="X3126" s="42" t="s">
        <v>469</v>
      </c>
    </row>
    <row r="3127" spans="24:24">
      <c r="X3127" s="42" t="s">
        <v>469</v>
      </c>
    </row>
    <row r="3128" spans="24:24">
      <c r="X3128" s="42" t="s">
        <v>469</v>
      </c>
    </row>
    <row r="3129" spans="24:24">
      <c r="X3129" s="42" t="s">
        <v>469</v>
      </c>
    </row>
    <row r="3130" spans="24:24">
      <c r="X3130" s="42" t="s">
        <v>469</v>
      </c>
    </row>
    <row r="3131" spans="24:24">
      <c r="X3131" s="42" t="s">
        <v>469</v>
      </c>
    </row>
    <row r="3132" spans="24:24">
      <c r="X3132" s="42" t="s">
        <v>469</v>
      </c>
    </row>
    <row r="3133" spans="24:24">
      <c r="X3133" s="42" t="s">
        <v>469</v>
      </c>
    </row>
    <row r="3134" spans="24:24">
      <c r="X3134" s="42" t="s">
        <v>469</v>
      </c>
    </row>
    <row r="3135" spans="24:24">
      <c r="X3135" s="42" t="s">
        <v>469</v>
      </c>
    </row>
    <row r="3136" spans="24:24">
      <c r="X3136" s="42" t="s">
        <v>469</v>
      </c>
    </row>
    <row r="3137" spans="24:24">
      <c r="X3137" s="42" t="s">
        <v>469</v>
      </c>
    </row>
    <row r="3138" spans="24:24">
      <c r="X3138" s="42" t="s">
        <v>469</v>
      </c>
    </row>
    <row r="3139" spans="24:24">
      <c r="X3139" s="42" t="s">
        <v>469</v>
      </c>
    </row>
    <row r="3140" spans="24:24">
      <c r="X3140" s="42" t="s">
        <v>469</v>
      </c>
    </row>
    <row r="3141" spans="24:24">
      <c r="X3141" s="42" t="s">
        <v>469</v>
      </c>
    </row>
    <row r="3142" spans="24:24">
      <c r="X3142" s="42" t="s">
        <v>469</v>
      </c>
    </row>
    <row r="3143" spans="24:24">
      <c r="X3143" s="42" t="s">
        <v>469</v>
      </c>
    </row>
    <row r="3144" spans="24:24">
      <c r="X3144" s="42" t="s">
        <v>469</v>
      </c>
    </row>
    <row r="3145" spans="24:24">
      <c r="X3145" s="42" t="s">
        <v>469</v>
      </c>
    </row>
    <row r="3146" spans="24:24">
      <c r="X3146" s="42" t="s">
        <v>469</v>
      </c>
    </row>
    <row r="3147" spans="24:24">
      <c r="X3147" s="42" t="s">
        <v>469</v>
      </c>
    </row>
    <row r="3148" spans="24:24">
      <c r="X3148" s="42" t="s">
        <v>469</v>
      </c>
    </row>
    <row r="3149" spans="24:24">
      <c r="X3149" s="42" t="s">
        <v>469</v>
      </c>
    </row>
    <row r="3150" spans="24:24">
      <c r="X3150" s="42" t="s">
        <v>469</v>
      </c>
    </row>
    <row r="3151" spans="24:24">
      <c r="X3151" s="42" t="s">
        <v>469</v>
      </c>
    </row>
    <row r="3152" spans="24:24">
      <c r="X3152" s="42" t="s">
        <v>469</v>
      </c>
    </row>
    <row r="3153" spans="24:24">
      <c r="X3153" s="42" t="s">
        <v>469</v>
      </c>
    </row>
    <row r="3154" spans="24:24">
      <c r="X3154" s="42" t="s">
        <v>469</v>
      </c>
    </row>
    <row r="3155" spans="24:24">
      <c r="X3155" s="42" t="s">
        <v>469</v>
      </c>
    </row>
    <row r="3156" spans="24:24">
      <c r="X3156" s="42" t="s">
        <v>469</v>
      </c>
    </row>
    <row r="3157" spans="24:24">
      <c r="X3157" s="42" t="s">
        <v>469</v>
      </c>
    </row>
    <row r="3158" spans="24:24">
      <c r="X3158" s="42" t="s">
        <v>469</v>
      </c>
    </row>
    <row r="3159" spans="24:24">
      <c r="X3159" s="42" t="s">
        <v>469</v>
      </c>
    </row>
    <row r="3160" spans="24:24">
      <c r="X3160" s="42" t="s">
        <v>469</v>
      </c>
    </row>
    <row r="3161" spans="24:24">
      <c r="X3161" s="42" t="s">
        <v>469</v>
      </c>
    </row>
    <row r="3162" spans="24:24">
      <c r="X3162" s="42" t="s">
        <v>469</v>
      </c>
    </row>
    <row r="3163" spans="24:24">
      <c r="X3163" s="42" t="s">
        <v>469</v>
      </c>
    </row>
    <row r="3164" spans="24:24">
      <c r="X3164" s="42" t="s">
        <v>469</v>
      </c>
    </row>
    <row r="3165" spans="24:24">
      <c r="X3165" s="42" t="s">
        <v>469</v>
      </c>
    </row>
    <row r="3166" spans="24:24">
      <c r="X3166" s="42" t="s">
        <v>469</v>
      </c>
    </row>
    <row r="3167" spans="24:24">
      <c r="X3167" s="42" t="s">
        <v>469</v>
      </c>
    </row>
    <row r="3168" spans="24:24">
      <c r="X3168" s="42" t="s">
        <v>469</v>
      </c>
    </row>
    <row r="3169" spans="24:24">
      <c r="X3169" s="42" t="s">
        <v>469</v>
      </c>
    </row>
    <row r="3170" spans="24:24">
      <c r="X3170" s="42" t="s">
        <v>469</v>
      </c>
    </row>
    <row r="3171" spans="24:24">
      <c r="X3171" s="42" t="s">
        <v>469</v>
      </c>
    </row>
    <row r="3172" spans="24:24">
      <c r="X3172" s="42" t="s">
        <v>469</v>
      </c>
    </row>
    <row r="3173" spans="24:24">
      <c r="X3173" s="42" t="s">
        <v>469</v>
      </c>
    </row>
    <row r="3174" spans="24:24">
      <c r="X3174" s="42" t="s">
        <v>469</v>
      </c>
    </row>
    <row r="3175" spans="24:24">
      <c r="X3175" s="42" t="s">
        <v>469</v>
      </c>
    </row>
    <row r="3176" spans="24:24">
      <c r="X3176" s="42" t="s">
        <v>469</v>
      </c>
    </row>
    <row r="3177" spans="24:24">
      <c r="X3177" s="42" t="s">
        <v>469</v>
      </c>
    </row>
    <row r="3178" spans="24:24">
      <c r="X3178" s="42" t="s">
        <v>469</v>
      </c>
    </row>
    <row r="3179" spans="24:24">
      <c r="X3179" s="42" t="s">
        <v>469</v>
      </c>
    </row>
    <row r="3180" spans="24:24">
      <c r="X3180" s="42" t="s">
        <v>469</v>
      </c>
    </row>
    <row r="3181" spans="24:24">
      <c r="X3181" s="42" t="s">
        <v>469</v>
      </c>
    </row>
    <row r="3182" spans="24:24">
      <c r="X3182" s="42" t="s">
        <v>469</v>
      </c>
    </row>
    <row r="3183" spans="24:24">
      <c r="X3183" s="42" t="s">
        <v>469</v>
      </c>
    </row>
    <row r="3184" spans="24:24">
      <c r="X3184" s="42" t="s">
        <v>469</v>
      </c>
    </row>
    <row r="3185" spans="24:24">
      <c r="X3185" s="42" t="s">
        <v>469</v>
      </c>
    </row>
    <row r="3186" spans="24:24">
      <c r="X3186" s="42" t="s">
        <v>469</v>
      </c>
    </row>
    <row r="3187" spans="24:24">
      <c r="X3187" s="42" t="s">
        <v>469</v>
      </c>
    </row>
    <row r="3188" spans="24:24">
      <c r="X3188" s="42" t="s">
        <v>469</v>
      </c>
    </row>
    <row r="3189" spans="24:24">
      <c r="X3189" s="42" t="s">
        <v>469</v>
      </c>
    </row>
    <row r="3190" spans="24:24">
      <c r="X3190" s="42" t="s">
        <v>469</v>
      </c>
    </row>
    <row r="3191" spans="24:24">
      <c r="X3191" s="42" t="s">
        <v>469</v>
      </c>
    </row>
    <row r="3192" spans="24:24">
      <c r="X3192" s="42" t="s">
        <v>469</v>
      </c>
    </row>
    <row r="3193" spans="24:24">
      <c r="X3193" s="42" t="s">
        <v>469</v>
      </c>
    </row>
    <row r="3194" spans="24:24">
      <c r="X3194" s="42" t="s">
        <v>469</v>
      </c>
    </row>
    <row r="3195" spans="24:24">
      <c r="X3195" s="42" t="s">
        <v>469</v>
      </c>
    </row>
    <row r="3196" spans="24:24">
      <c r="X3196" s="42" t="s">
        <v>469</v>
      </c>
    </row>
    <row r="3197" spans="24:24">
      <c r="X3197" s="42" t="s">
        <v>469</v>
      </c>
    </row>
    <row r="3198" spans="24:24">
      <c r="X3198" s="42" t="s">
        <v>469</v>
      </c>
    </row>
    <row r="3199" spans="24:24">
      <c r="X3199" s="42" t="s">
        <v>469</v>
      </c>
    </row>
    <row r="3200" spans="24:24">
      <c r="X3200" s="42" t="s">
        <v>469</v>
      </c>
    </row>
    <row r="3201" spans="24:24">
      <c r="X3201" s="42" t="s">
        <v>469</v>
      </c>
    </row>
    <row r="3202" spans="24:24">
      <c r="X3202" s="42" t="s">
        <v>469</v>
      </c>
    </row>
    <row r="3203" spans="24:24">
      <c r="X3203" s="42" t="s">
        <v>469</v>
      </c>
    </row>
    <row r="3204" spans="24:24">
      <c r="X3204" s="42" t="s">
        <v>469</v>
      </c>
    </row>
    <row r="3205" spans="24:24">
      <c r="X3205" s="42" t="s">
        <v>469</v>
      </c>
    </row>
    <row r="3206" spans="24:24">
      <c r="X3206" s="42" t="s">
        <v>469</v>
      </c>
    </row>
    <row r="3207" spans="24:24">
      <c r="X3207" s="42" t="s">
        <v>469</v>
      </c>
    </row>
    <row r="3208" spans="24:24">
      <c r="X3208" s="42" t="s">
        <v>469</v>
      </c>
    </row>
    <row r="3209" spans="24:24">
      <c r="X3209" s="42" t="s">
        <v>469</v>
      </c>
    </row>
    <row r="3210" spans="24:24">
      <c r="X3210" s="42" t="s">
        <v>469</v>
      </c>
    </row>
    <row r="3211" spans="24:24">
      <c r="X3211" s="42" t="s">
        <v>469</v>
      </c>
    </row>
    <row r="3212" spans="24:24">
      <c r="X3212" s="42" t="s">
        <v>469</v>
      </c>
    </row>
    <row r="3213" spans="24:24">
      <c r="X3213" s="42" t="s">
        <v>469</v>
      </c>
    </row>
    <row r="3214" spans="24:24">
      <c r="X3214" s="42" t="s">
        <v>469</v>
      </c>
    </row>
    <row r="3215" spans="24:24">
      <c r="X3215" s="42" t="s">
        <v>469</v>
      </c>
    </row>
    <row r="3216" spans="24:24">
      <c r="X3216" s="42" t="s">
        <v>469</v>
      </c>
    </row>
    <row r="3217" spans="24:24">
      <c r="X3217" s="42" t="s">
        <v>469</v>
      </c>
    </row>
    <row r="3218" spans="24:24">
      <c r="X3218" s="42" t="s">
        <v>469</v>
      </c>
    </row>
    <row r="3219" spans="24:24">
      <c r="X3219" s="42" t="s">
        <v>469</v>
      </c>
    </row>
    <row r="3220" spans="24:24">
      <c r="X3220" s="42" t="s">
        <v>469</v>
      </c>
    </row>
    <row r="3221" spans="24:24">
      <c r="X3221" s="42" t="s">
        <v>469</v>
      </c>
    </row>
    <row r="3222" spans="24:24">
      <c r="X3222" s="42" t="s">
        <v>469</v>
      </c>
    </row>
    <row r="3223" spans="24:24">
      <c r="X3223" s="42" t="s">
        <v>469</v>
      </c>
    </row>
    <row r="3224" spans="24:24">
      <c r="X3224" s="42" t="s">
        <v>469</v>
      </c>
    </row>
    <row r="3225" spans="24:24">
      <c r="X3225" s="42" t="s">
        <v>469</v>
      </c>
    </row>
    <row r="3226" spans="24:24">
      <c r="X3226" s="42" t="s">
        <v>469</v>
      </c>
    </row>
    <row r="3227" spans="24:24">
      <c r="X3227" s="42" t="s">
        <v>469</v>
      </c>
    </row>
    <row r="3228" spans="24:24">
      <c r="X3228" s="42" t="s">
        <v>469</v>
      </c>
    </row>
    <row r="3229" spans="24:24">
      <c r="X3229" s="42" t="s">
        <v>469</v>
      </c>
    </row>
    <row r="3230" spans="24:24">
      <c r="X3230" s="42" t="s">
        <v>469</v>
      </c>
    </row>
    <row r="3231" spans="24:24">
      <c r="X3231" s="42" t="s">
        <v>469</v>
      </c>
    </row>
    <row r="3232" spans="24:24">
      <c r="X3232" s="42" t="s">
        <v>469</v>
      </c>
    </row>
    <row r="3233" spans="24:24">
      <c r="X3233" s="42" t="s">
        <v>469</v>
      </c>
    </row>
    <row r="3234" spans="24:24">
      <c r="X3234" s="42" t="s">
        <v>469</v>
      </c>
    </row>
    <row r="3235" spans="24:24">
      <c r="X3235" s="42" t="s">
        <v>469</v>
      </c>
    </row>
    <row r="3236" spans="24:24">
      <c r="X3236" s="42" t="s">
        <v>469</v>
      </c>
    </row>
    <row r="3237" spans="24:24">
      <c r="X3237" s="42" t="s">
        <v>469</v>
      </c>
    </row>
    <row r="3238" spans="24:24">
      <c r="X3238" s="42" t="s">
        <v>469</v>
      </c>
    </row>
    <row r="3239" spans="24:24">
      <c r="X3239" s="42" t="s">
        <v>469</v>
      </c>
    </row>
    <row r="3240" spans="24:24">
      <c r="X3240" s="42" t="s">
        <v>469</v>
      </c>
    </row>
    <row r="3241" spans="24:24">
      <c r="X3241" s="42" t="s">
        <v>469</v>
      </c>
    </row>
    <row r="3242" spans="24:24">
      <c r="X3242" s="42" t="s">
        <v>469</v>
      </c>
    </row>
    <row r="3243" spans="24:24">
      <c r="X3243" s="42" t="s">
        <v>469</v>
      </c>
    </row>
    <row r="3244" spans="24:24">
      <c r="X3244" s="42" t="s">
        <v>469</v>
      </c>
    </row>
    <row r="3245" spans="24:24">
      <c r="X3245" s="42" t="s">
        <v>469</v>
      </c>
    </row>
    <row r="3246" spans="24:24">
      <c r="X3246" s="42" t="s">
        <v>469</v>
      </c>
    </row>
    <row r="3247" spans="24:24">
      <c r="X3247" s="42" t="s">
        <v>469</v>
      </c>
    </row>
    <row r="3248" spans="24:24">
      <c r="X3248" s="42" t="s">
        <v>469</v>
      </c>
    </row>
    <row r="3249" spans="24:24">
      <c r="X3249" s="42" t="s">
        <v>469</v>
      </c>
    </row>
    <row r="3250" spans="24:24">
      <c r="X3250" s="42" t="s">
        <v>469</v>
      </c>
    </row>
    <row r="3251" spans="24:24">
      <c r="X3251" s="42" t="s">
        <v>469</v>
      </c>
    </row>
    <row r="3252" spans="24:24">
      <c r="X3252" s="42" t="s">
        <v>469</v>
      </c>
    </row>
    <row r="3253" spans="24:24">
      <c r="X3253" s="42" t="s">
        <v>469</v>
      </c>
    </row>
    <row r="3254" spans="24:24">
      <c r="X3254" s="42" t="s">
        <v>469</v>
      </c>
    </row>
    <row r="3255" spans="24:24">
      <c r="X3255" s="42" t="s">
        <v>469</v>
      </c>
    </row>
    <row r="3256" spans="24:24">
      <c r="X3256" s="42" t="s">
        <v>469</v>
      </c>
    </row>
    <row r="3257" spans="24:24">
      <c r="X3257" s="42" t="s">
        <v>469</v>
      </c>
    </row>
    <row r="3258" spans="24:24">
      <c r="X3258" s="42" t="s">
        <v>469</v>
      </c>
    </row>
    <row r="3259" spans="24:24">
      <c r="X3259" s="42" t="s">
        <v>469</v>
      </c>
    </row>
    <row r="3260" spans="24:24">
      <c r="X3260" s="42" t="s">
        <v>469</v>
      </c>
    </row>
    <row r="3261" spans="24:24">
      <c r="X3261" s="42" t="s">
        <v>469</v>
      </c>
    </row>
    <row r="3262" spans="24:24">
      <c r="X3262" s="42" t="s">
        <v>469</v>
      </c>
    </row>
    <row r="3263" spans="24:24">
      <c r="X3263" s="42" t="s">
        <v>469</v>
      </c>
    </row>
    <row r="3264" spans="24:24">
      <c r="X3264" s="42" t="s">
        <v>469</v>
      </c>
    </row>
    <row r="3265" spans="24:24">
      <c r="X3265" s="42" t="s">
        <v>469</v>
      </c>
    </row>
    <row r="3266" spans="24:24">
      <c r="X3266" s="42" t="s">
        <v>469</v>
      </c>
    </row>
    <row r="3267" spans="24:24">
      <c r="X3267" s="42" t="s">
        <v>469</v>
      </c>
    </row>
    <row r="3268" spans="24:24">
      <c r="X3268" s="42" t="s">
        <v>469</v>
      </c>
    </row>
    <row r="3269" spans="24:24">
      <c r="X3269" s="42" t="s">
        <v>469</v>
      </c>
    </row>
    <row r="3270" spans="24:24">
      <c r="X3270" s="42" t="s">
        <v>469</v>
      </c>
    </row>
    <row r="3271" spans="24:24">
      <c r="X3271" s="42" t="s">
        <v>469</v>
      </c>
    </row>
    <row r="3272" spans="24:24">
      <c r="X3272" s="42" t="s">
        <v>469</v>
      </c>
    </row>
    <row r="3273" spans="24:24">
      <c r="X3273" s="42" t="s">
        <v>469</v>
      </c>
    </row>
    <row r="3274" spans="24:24">
      <c r="X3274" s="42" t="s">
        <v>469</v>
      </c>
    </row>
    <row r="3275" spans="24:24">
      <c r="X3275" s="42" t="s">
        <v>469</v>
      </c>
    </row>
    <row r="3276" spans="24:24">
      <c r="X3276" s="42" t="s">
        <v>469</v>
      </c>
    </row>
    <row r="3277" spans="24:24">
      <c r="X3277" s="42" t="s">
        <v>469</v>
      </c>
    </row>
    <row r="3278" spans="24:24">
      <c r="X3278" s="42" t="s">
        <v>469</v>
      </c>
    </row>
    <row r="3279" spans="24:24">
      <c r="X3279" s="42" t="s">
        <v>469</v>
      </c>
    </row>
    <row r="3280" spans="24:24">
      <c r="X3280" s="42" t="s">
        <v>469</v>
      </c>
    </row>
    <row r="3281" spans="24:24">
      <c r="X3281" s="42" t="s">
        <v>469</v>
      </c>
    </row>
    <row r="3282" spans="24:24">
      <c r="X3282" s="42" t="s">
        <v>469</v>
      </c>
    </row>
    <row r="3283" spans="24:24">
      <c r="X3283" s="42" t="s">
        <v>469</v>
      </c>
    </row>
    <row r="3284" spans="24:24">
      <c r="X3284" s="42" t="s">
        <v>469</v>
      </c>
    </row>
    <row r="3285" spans="24:24">
      <c r="X3285" s="42" t="s">
        <v>469</v>
      </c>
    </row>
    <row r="3286" spans="24:24">
      <c r="X3286" s="42" t="s">
        <v>469</v>
      </c>
    </row>
    <row r="3287" spans="24:24">
      <c r="X3287" s="42" t="s">
        <v>469</v>
      </c>
    </row>
    <row r="3288" spans="24:24">
      <c r="X3288" s="42" t="s">
        <v>469</v>
      </c>
    </row>
    <row r="3289" spans="24:24">
      <c r="X3289" s="42" t="s">
        <v>469</v>
      </c>
    </row>
    <row r="3290" spans="24:24">
      <c r="X3290" s="42" t="s">
        <v>469</v>
      </c>
    </row>
    <row r="3291" spans="24:24">
      <c r="X3291" s="42" t="s">
        <v>469</v>
      </c>
    </row>
    <row r="3292" spans="24:24">
      <c r="X3292" s="42" t="s">
        <v>469</v>
      </c>
    </row>
    <row r="3293" spans="24:24">
      <c r="X3293" s="42" t="s">
        <v>469</v>
      </c>
    </row>
    <row r="3294" spans="24:24">
      <c r="X3294" s="42" t="s">
        <v>469</v>
      </c>
    </row>
    <row r="3295" spans="24:24">
      <c r="X3295" s="42" t="s">
        <v>469</v>
      </c>
    </row>
    <row r="3296" spans="24:24">
      <c r="X3296" s="42" t="s">
        <v>469</v>
      </c>
    </row>
    <row r="3297" spans="24:24">
      <c r="X3297" s="42" t="s">
        <v>469</v>
      </c>
    </row>
    <row r="3298" spans="24:24">
      <c r="X3298" s="42" t="s">
        <v>469</v>
      </c>
    </row>
    <row r="3299" spans="24:24">
      <c r="X3299" s="42" t="s">
        <v>469</v>
      </c>
    </row>
    <row r="3300" spans="24:24">
      <c r="X3300" s="42" t="s">
        <v>469</v>
      </c>
    </row>
    <row r="3301" spans="24:24">
      <c r="X3301" s="42" t="s">
        <v>469</v>
      </c>
    </row>
    <row r="3302" spans="24:24">
      <c r="X3302" s="42" t="s">
        <v>469</v>
      </c>
    </row>
    <row r="3303" spans="24:24">
      <c r="X3303" s="42" t="s">
        <v>469</v>
      </c>
    </row>
    <row r="3304" spans="24:24">
      <c r="X3304" s="42" t="s">
        <v>469</v>
      </c>
    </row>
    <row r="3305" spans="24:24">
      <c r="X3305" s="42" t="s">
        <v>469</v>
      </c>
    </row>
    <row r="3306" spans="24:24">
      <c r="X3306" s="42" t="s">
        <v>469</v>
      </c>
    </row>
    <row r="3307" spans="24:24">
      <c r="X3307" s="42" t="s">
        <v>469</v>
      </c>
    </row>
    <row r="3308" spans="24:24">
      <c r="X3308" s="42" t="s">
        <v>469</v>
      </c>
    </row>
    <row r="3309" spans="24:24">
      <c r="X3309" s="42" t="s">
        <v>469</v>
      </c>
    </row>
    <row r="3310" spans="24:24">
      <c r="X3310" s="42" t="s">
        <v>469</v>
      </c>
    </row>
    <row r="3311" spans="24:24">
      <c r="X3311" s="42" t="s">
        <v>469</v>
      </c>
    </row>
    <row r="3312" spans="24:24">
      <c r="X3312" s="42" t="s">
        <v>469</v>
      </c>
    </row>
    <row r="3313" spans="24:24">
      <c r="X3313" s="42" t="s">
        <v>469</v>
      </c>
    </row>
    <row r="3314" spans="24:24">
      <c r="X3314" s="42" t="s">
        <v>469</v>
      </c>
    </row>
    <row r="3315" spans="24:24">
      <c r="X3315" s="42" t="s">
        <v>469</v>
      </c>
    </row>
    <row r="3316" spans="24:24">
      <c r="X3316" s="42" t="s">
        <v>469</v>
      </c>
    </row>
    <row r="3317" spans="24:24">
      <c r="X3317" s="42" t="s">
        <v>469</v>
      </c>
    </row>
    <row r="3318" spans="24:24">
      <c r="X3318" s="42" t="s">
        <v>469</v>
      </c>
    </row>
    <row r="3319" spans="24:24">
      <c r="X3319" s="42" t="s">
        <v>469</v>
      </c>
    </row>
    <row r="3320" spans="24:24">
      <c r="X3320" s="42" t="s">
        <v>469</v>
      </c>
    </row>
    <row r="3321" spans="24:24">
      <c r="X3321" s="42" t="s">
        <v>469</v>
      </c>
    </row>
    <row r="3322" spans="24:24">
      <c r="X3322" s="42" t="s">
        <v>469</v>
      </c>
    </row>
    <row r="3323" spans="24:24">
      <c r="X3323" s="42" t="s">
        <v>469</v>
      </c>
    </row>
    <row r="3324" spans="24:24">
      <c r="X3324" s="42" t="s">
        <v>469</v>
      </c>
    </row>
    <row r="3325" spans="24:24">
      <c r="X3325" s="42" t="s">
        <v>469</v>
      </c>
    </row>
    <row r="3326" spans="24:24">
      <c r="X3326" s="42" t="s">
        <v>469</v>
      </c>
    </row>
    <row r="3327" spans="24:24">
      <c r="X3327" s="42" t="s">
        <v>469</v>
      </c>
    </row>
    <row r="3328" spans="24:24">
      <c r="X3328" s="42" t="s">
        <v>469</v>
      </c>
    </row>
    <row r="3329" spans="24:24">
      <c r="X3329" s="42" t="s">
        <v>469</v>
      </c>
    </row>
    <row r="3330" spans="24:24">
      <c r="X3330" s="42" t="s">
        <v>469</v>
      </c>
    </row>
    <row r="3331" spans="24:24">
      <c r="X3331" s="42" t="s">
        <v>469</v>
      </c>
    </row>
    <row r="3332" spans="24:24">
      <c r="X3332" s="42" t="s">
        <v>469</v>
      </c>
    </row>
    <row r="3333" spans="24:24">
      <c r="X3333" s="42" t="s">
        <v>469</v>
      </c>
    </row>
    <row r="3334" spans="24:24">
      <c r="X3334" s="42" t="s">
        <v>469</v>
      </c>
    </row>
    <row r="3335" spans="24:24">
      <c r="X3335" s="42" t="s">
        <v>469</v>
      </c>
    </row>
    <row r="3336" spans="24:24">
      <c r="X3336" s="42" t="s">
        <v>469</v>
      </c>
    </row>
    <row r="3337" spans="24:24">
      <c r="X3337" s="42" t="s">
        <v>469</v>
      </c>
    </row>
    <row r="3338" spans="24:24">
      <c r="X3338" s="42" t="s">
        <v>469</v>
      </c>
    </row>
    <row r="3339" spans="24:24">
      <c r="X3339" s="42" t="s">
        <v>469</v>
      </c>
    </row>
    <row r="3340" spans="24:24">
      <c r="X3340" s="42" t="s">
        <v>469</v>
      </c>
    </row>
    <row r="3341" spans="24:24">
      <c r="X3341" s="42" t="s">
        <v>469</v>
      </c>
    </row>
    <row r="3342" spans="24:24">
      <c r="X3342" s="42" t="s">
        <v>469</v>
      </c>
    </row>
    <row r="3343" spans="24:24">
      <c r="X3343" s="42" t="s">
        <v>469</v>
      </c>
    </row>
    <row r="3344" spans="24:24">
      <c r="X3344" s="42" t="s">
        <v>469</v>
      </c>
    </row>
    <row r="3345" spans="24:24">
      <c r="X3345" s="42" t="s">
        <v>469</v>
      </c>
    </row>
    <row r="3346" spans="24:24">
      <c r="X3346" s="42" t="s">
        <v>469</v>
      </c>
    </row>
    <row r="3347" spans="24:24">
      <c r="X3347" s="42" t="s">
        <v>469</v>
      </c>
    </row>
    <row r="3348" spans="24:24">
      <c r="X3348" s="42" t="s">
        <v>469</v>
      </c>
    </row>
    <row r="3349" spans="24:24">
      <c r="X3349" s="42" t="s">
        <v>469</v>
      </c>
    </row>
    <row r="3350" spans="24:24">
      <c r="X3350" s="42" t="s">
        <v>469</v>
      </c>
    </row>
    <row r="3351" spans="24:24">
      <c r="X3351" s="42" t="s">
        <v>469</v>
      </c>
    </row>
    <row r="3352" spans="24:24">
      <c r="X3352" s="42" t="s">
        <v>469</v>
      </c>
    </row>
    <row r="3353" spans="24:24">
      <c r="X3353" s="42" t="s">
        <v>469</v>
      </c>
    </row>
    <row r="3354" spans="24:24">
      <c r="X3354" s="42" t="s">
        <v>469</v>
      </c>
    </row>
    <row r="3355" spans="24:24">
      <c r="X3355" s="42" t="s">
        <v>469</v>
      </c>
    </row>
    <row r="3356" spans="24:24">
      <c r="X3356" s="42" t="s">
        <v>469</v>
      </c>
    </row>
    <row r="3357" spans="24:24">
      <c r="X3357" s="42" t="s">
        <v>469</v>
      </c>
    </row>
    <row r="3358" spans="24:24">
      <c r="X3358" s="42" t="s">
        <v>469</v>
      </c>
    </row>
    <row r="3359" spans="24:24">
      <c r="X3359" s="42" t="s">
        <v>469</v>
      </c>
    </row>
    <row r="3360" spans="24:24">
      <c r="X3360" s="42" t="s">
        <v>469</v>
      </c>
    </row>
    <row r="3361" spans="24:24">
      <c r="X3361" s="42" t="s">
        <v>469</v>
      </c>
    </row>
    <row r="3362" spans="24:24">
      <c r="X3362" s="42" t="s">
        <v>469</v>
      </c>
    </row>
    <row r="3363" spans="24:24">
      <c r="X3363" s="42" t="s">
        <v>469</v>
      </c>
    </row>
    <row r="3364" spans="24:24">
      <c r="X3364" s="42" t="s">
        <v>469</v>
      </c>
    </row>
    <row r="3365" spans="24:24">
      <c r="X3365" s="42" t="s">
        <v>469</v>
      </c>
    </row>
    <row r="3366" spans="24:24">
      <c r="X3366" s="42" t="s">
        <v>469</v>
      </c>
    </row>
    <row r="3367" spans="24:24">
      <c r="X3367" s="42" t="s">
        <v>469</v>
      </c>
    </row>
    <row r="3368" spans="24:24">
      <c r="X3368" s="42" t="s">
        <v>469</v>
      </c>
    </row>
    <row r="3369" spans="24:24">
      <c r="X3369" s="42" t="s">
        <v>469</v>
      </c>
    </row>
    <row r="3370" spans="24:24">
      <c r="X3370" s="42" t="s">
        <v>469</v>
      </c>
    </row>
    <row r="3371" spans="24:24">
      <c r="X3371" s="42" t="s">
        <v>469</v>
      </c>
    </row>
    <row r="3372" spans="24:24">
      <c r="X3372" s="42" t="s">
        <v>469</v>
      </c>
    </row>
    <row r="3373" spans="24:24">
      <c r="X3373" s="42" t="s">
        <v>469</v>
      </c>
    </row>
    <row r="3374" spans="24:24">
      <c r="X3374" s="42" t="s">
        <v>469</v>
      </c>
    </row>
    <row r="3375" spans="24:24">
      <c r="X3375" s="42" t="s">
        <v>469</v>
      </c>
    </row>
    <row r="3376" spans="24:24">
      <c r="X3376" s="42" t="s">
        <v>469</v>
      </c>
    </row>
    <row r="3377" spans="24:24">
      <c r="X3377" s="42" t="s">
        <v>469</v>
      </c>
    </row>
    <row r="3378" spans="24:24">
      <c r="X3378" s="42" t="s">
        <v>469</v>
      </c>
    </row>
    <row r="3379" spans="24:24">
      <c r="X3379" s="42" t="s">
        <v>469</v>
      </c>
    </row>
    <row r="3380" spans="24:24">
      <c r="X3380" s="42" t="s">
        <v>469</v>
      </c>
    </row>
    <row r="3381" spans="24:24">
      <c r="X3381" s="42" t="s">
        <v>469</v>
      </c>
    </row>
    <row r="3382" spans="24:24">
      <c r="X3382" s="42" t="s">
        <v>469</v>
      </c>
    </row>
    <row r="3383" spans="24:24">
      <c r="X3383" s="42" t="s">
        <v>469</v>
      </c>
    </row>
    <row r="3384" spans="24:24">
      <c r="X3384" s="42" t="s">
        <v>469</v>
      </c>
    </row>
    <row r="3385" spans="24:24">
      <c r="X3385" s="42" t="s">
        <v>469</v>
      </c>
    </row>
    <row r="3386" spans="24:24">
      <c r="X3386" s="42" t="s">
        <v>469</v>
      </c>
    </row>
    <row r="3387" spans="24:24">
      <c r="X3387" s="42" t="s">
        <v>469</v>
      </c>
    </row>
    <row r="3388" spans="24:24">
      <c r="X3388" s="42" t="s">
        <v>469</v>
      </c>
    </row>
    <row r="3389" spans="24:24">
      <c r="X3389" s="42" t="s">
        <v>469</v>
      </c>
    </row>
    <row r="3390" spans="24:24">
      <c r="X3390" s="42" t="s">
        <v>469</v>
      </c>
    </row>
    <row r="3391" spans="24:24">
      <c r="X3391" s="42" t="s">
        <v>469</v>
      </c>
    </row>
    <row r="3392" spans="24:24">
      <c r="X3392" s="42" t="s">
        <v>469</v>
      </c>
    </row>
    <row r="3393" spans="24:24">
      <c r="X3393" s="42" t="s">
        <v>469</v>
      </c>
    </row>
    <row r="3394" spans="24:24">
      <c r="X3394" s="42" t="s">
        <v>469</v>
      </c>
    </row>
    <row r="3395" spans="24:24">
      <c r="X3395" s="42" t="s">
        <v>469</v>
      </c>
    </row>
    <row r="3396" spans="24:24">
      <c r="X3396" s="42" t="s">
        <v>469</v>
      </c>
    </row>
    <row r="3397" spans="24:24">
      <c r="X3397" s="42" t="s">
        <v>469</v>
      </c>
    </row>
    <row r="3398" spans="24:24">
      <c r="X3398" s="42" t="s">
        <v>469</v>
      </c>
    </row>
    <row r="3399" spans="24:24">
      <c r="X3399" s="42" t="s">
        <v>469</v>
      </c>
    </row>
    <row r="3400" spans="24:24">
      <c r="X3400" s="42" t="s">
        <v>469</v>
      </c>
    </row>
    <row r="3401" spans="24:24">
      <c r="X3401" s="42" t="s">
        <v>469</v>
      </c>
    </row>
    <row r="3402" spans="24:24">
      <c r="X3402" s="42" t="s">
        <v>469</v>
      </c>
    </row>
    <row r="3403" spans="24:24">
      <c r="X3403" s="42" t="s">
        <v>469</v>
      </c>
    </row>
    <row r="3404" spans="24:24">
      <c r="X3404" s="42" t="s">
        <v>469</v>
      </c>
    </row>
    <row r="3405" spans="24:24">
      <c r="X3405" s="42" t="s">
        <v>469</v>
      </c>
    </row>
    <row r="3406" spans="24:24">
      <c r="X3406" s="42" t="s">
        <v>469</v>
      </c>
    </row>
    <row r="3407" spans="24:24">
      <c r="X3407" s="42" t="s">
        <v>469</v>
      </c>
    </row>
    <row r="3408" spans="24:24">
      <c r="X3408" s="42" t="s">
        <v>469</v>
      </c>
    </row>
    <row r="3409" spans="24:24">
      <c r="X3409" s="42" t="s">
        <v>469</v>
      </c>
    </row>
    <row r="3410" spans="24:24">
      <c r="X3410" s="42" t="s">
        <v>469</v>
      </c>
    </row>
    <row r="3411" spans="24:24">
      <c r="X3411" s="42" t="s">
        <v>469</v>
      </c>
    </row>
    <row r="3412" spans="24:24">
      <c r="X3412" s="42" t="s">
        <v>469</v>
      </c>
    </row>
    <row r="3413" spans="24:24">
      <c r="X3413" s="42" t="s">
        <v>469</v>
      </c>
    </row>
    <row r="3414" spans="24:24">
      <c r="X3414" s="42" t="s">
        <v>469</v>
      </c>
    </row>
    <row r="3415" spans="24:24">
      <c r="X3415" s="42" t="s">
        <v>469</v>
      </c>
    </row>
    <row r="3416" spans="24:24">
      <c r="X3416" s="42" t="s">
        <v>469</v>
      </c>
    </row>
    <row r="3417" spans="24:24">
      <c r="X3417" s="42" t="s">
        <v>469</v>
      </c>
    </row>
    <row r="3418" spans="24:24">
      <c r="X3418" s="42" t="s">
        <v>469</v>
      </c>
    </row>
    <row r="3419" spans="24:24">
      <c r="X3419" s="42" t="s">
        <v>469</v>
      </c>
    </row>
    <row r="3420" spans="24:24">
      <c r="X3420" s="42" t="s">
        <v>469</v>
      </c>
    </row>
    <row r="3421" spans="24:24">
      <c r="X3421" s="42" t="s">
        <v>469</v>
      </c>
    </row>
    <row r="3422" spans="24:24">
      <c r="X3422" s="42" t="s">
        <v>469</v>
      </c>
    </row>
    <row r="3423" spans="24:24">
      <c r="X3423" s="42" t="s">
        <v>469</v>
      </c>
    </row>
    <row r="3424" spans="24:24">
      <c r="X3424" s="42" t="s">
        <v>469</v>
      </c>
    </row>
    <row r="3425" spans="24:24">
      <c r="X3425" s="42" t="s">
        <v>469</v>
      </c>
    </row>
    <row r="3426" spans="24:24">
      <c r="X3426" s="42" t="s">
        <v>469</v>
      </c>
    </row>
    <row r="3427" spans="24:24">
      <c r="X3427" s="42" t="s">
        <v>469</v>
      </c>
    </row>
    <row r="3428" spans="24:24">
      <c r="X3428" s="42" t="s">
        <v>469</v>
      </c>
    </row>
    <row r="3429" spans="24:24">
      <c r="X3429" s="42" t="s">
        <v>469</v>
      </c>
    </row>
    <row r="3430" spans="24:24">
      <c r="X3430" s="42" t="s">
        <v>469</v>
      </c>
    </row>
    <row r="3431" spans="24:24">
      <c r="X3431" s="42" t="s">
        <v>469</v>
      </c>
    </row>
    <row r="3432" spans="24:24">
      <c r="X3432" s="42" t="s">
        <v>469</v>
      </c>
    </row>
    <row r="3433" spans="24:24">
      <c r="X3433" s="42" t="s">
        <v>469</v>
      </c>
    </row>
    <row r="3434" spans="24:24">
      <c r="X3434" s="42" t="s">
        <v>469</v>
      </c>
    </row>
    <row r="3435" spans="24:24">
      <c r="X3435" s="42" t="s">
        <v>469</v>
      </c>
    </row>
    <row r="3436" spans="24:24">
      <c r="X3436" s="42" t="s">
        <v>469</v>
      </c>
    </row>
    <row r="3437" spans="24:24">
      <c r="X3437" s="42" t="s">
        <v>469</v>
      </c>
    </row>
    <row r="3438" spans="24:24">
      <c r="X3438" s="42" t="s">
        <v>469</v>
      </c>
    </row>
    <row r="3439" spans="24:24">
      <c r="X3439" s="42" t="s">
        <v>469</v>
      </c>
    </row>
    <row r="3440" spans="24:24">
      <c r="X3440" s="42" t="s">
        <v>469</v>
      </c>
    </row>
    <row r="3441" spans="24:24">
      <c r="X3441" s="42" t="s">
        <v>469</v>
      </c>
    </row>
    <row r="3442" spans="24:24">
      <c r="X3442" s="42" t="s">
        <v>469</v>
      </c>
    </row>
    <row r="3443" spans="24:24">
      <c r="X3443" s="42" t="s">
        <v>469</v>
      </c>
    </row>
    <row r="3444" spans="24:24">
      <c r="X3444" s="42" t="s">
        <v>469</v>
      </c>
    </row>
    <row r="3445" spans="24:24">
      <c r="X3445" s="42" t="s">
        <v>469</v>
      </c>
    </row>
    <row r="3446" spans="24:24">
      <c r="X3446" s="42" t="s">
        <v>469</v>
      </c>
    </row>
    <row r="3447" spans="24:24">
      <c r="X3447" s="42" t="s">
        <v>469</v>
      </c>
    </row>
    <row r="3448" spans="24:24">
      <c r="X3448" s="42" t="s">
        <v>469</v>
      </c>
    </row>
    <row r="3449" spans="24:24">
      <c r="X3449" s="42" t="s">
        <v>469</v>
      </c>
    </row>
    <row r="3450" spans="24:24">
      <c r="X3450" s="42" t="s">
        <v>469</v>
      </c>
    </row>
    <row r="3451" spans="24:24">
      <c r="X3451" s="42" t="s">
        <v>469</v>
      </c>
    </row>
    <row r="3452" spans="24:24">
      <c r="X3452" s="42" t="s">
        <v>469</v>
      </c>
    </row>
    <row r="3453" spans="24:24">
      <c r="X3453" s="42" t="s">
        <v>469</v>
      </c>
    </row>
    <row r="3454" spans="24:24">
      <c r="X3454" s="42" t="s">
        <v>469</v>
      </c>
    </row>
    <row r="3455" spans="24:24">
      <c r="X3455" s="42" t="s">
        <v>469</v>
      </c>
    </row>
    <row r="3456" spans="24:24">
      <c r="X3456" s="42" t="s">
        <v>469</v>
      </c>
    </row>
    <row r="3457" spans="24:24">
      <c r="X3457" s="42" t="s">
        <v>469</v>
      </c>
    </row>
    <row r="3458" spans="24:24">
      <c r="X3458" s="42" t="s">
        <v>469</v>
      </c>
    </row>
    <row r="3459" spans="24:24">
      <c r="X3459" s="42" t="s">
        <v>469</v>
      </c>
    </row>
    <row r="3460" spans="24:24">
      <c r="X3460" s="42" t="s">
        <v>469</v>
      </c>
    </row>
    <row r="3461" spans="24:24">
      <c r="X3461" s="42" t="s">
        <v>469</v>
      </c>
    </row>
    <row r="3462" spans="24:24">
      <c r="X3462" s="42" t="s">
        <v>469</v>
      </c>
    </row>
    <row r="3463" spans="24:24">
      <c r="X3463" s="42" t="s">
        <v>469</v>
      </c>
    </row>
    <row r="3464" spans="24:24">
      <c r="X3464" s="42" t="s">
        <v>469</v>
      </c>
    </row>
    <row r="3465" spans="24:24">
      <c r="X3465" s="42" t="s">
        <v>469</v>
      </c>
    </row>
    <row r="3466" spans="24:24">
      <c r="X3466" s="42" t="s">
        <v>469</v>
      </c>
    </row>
    <row r="3467" spans="24:24">
      <c r="X3467" s="42" t="s">
        <v>469</v>
      </c>
    </row>
    <row r="3468" spans="24:24">
      <c r="X3468" s="42" t="s">
        <v>469</v>
      </c>
    </row>
    <row r="3469" spans="24:24">
      <c r="X3469" s="42" t="s">
        <v>469</v>
      </c>
    </row>
    <row r="3470" spans="24:24">
      <c r="X3470" s="42" t="s">
        <v>469</v>
      </c>
    </row>
    <row r="3471" spans="24:24">
      <c r="X3471" s="42" t="s">
        <v>469</v>
      </c>
    </row>
    <row r="3472" spans="24:24">
      <c r="X3472" s="42" t="s">
        <v>469</v>
      </c>
    </row>
    <row r="3473" spans="24:24">
      <c r="X3473" s="42" t="s">
        <v>469</v>
      </c>
    </row>
    <row r="3474" spans="24:24">
      <c r="X3474" s="42" t="s">
        <v>469</v>
      </c>
    </row>
    <row r="3475" spans="24:24">
      <c r="X3475" s="42" t="s">
        <v>469</v>
      </c>
    </row>
    <row r="3476" spans="24:24">
      <c r="X3476" s="42" t="s">
        <v>469</v>
      </c>
    </row>
    <row r="3477" spans="24:24">
      <c r="X3477" s="42" t="s">
        <v>469</v>
      </c>
    </row>
    <row r="3478" spans="24:24">
      <c r="X3478" s="42" t="s">
        <v>469</v>
      </c>
    </row>
    <row r="3479" spans="24:24">
      <c r="X3479" s="42" t="s">
        <v>469</v>
      </c>
    </row>
    <row r="3480" spans="24:24">
      <c r="X3480" s="42" t="s">
        <v>469</v>
      </c>
    </row>
    <row r="3481" spans="24:24">
      <c r="X3481" s="42" t="s">
        <v>469</v>
      </c>
    </row>
    <row r="3482" spans="24:24">
      <c r="X3482" s="42" t="s">
        <v>469</v>
      </c>
    </row>
    <row r="3483" spans="24:24">
      <c r="X3483" s="42" t="s">
        <v>469</v>
      </c>
    </row>
    <row r="3484" spans="24:24">
      <c r="X3484" s="42" t="s">
        <v>469</v>
      </c>
    </row>
    <row r="3485" spans="24:24">
      <c r="X3485" s="42" t="s">
        <v>469</v>
      </c>
    </row>
    <row r="3486" spans="24:24">
      <c r="X3486" s="42" t="s">
        <v>469</v>
      </c>
    </row>
    <row r="3487" spans="24:24">
      <c r="X3487" s="42" t="s">
        <v>469</v>
      </c>
    </row>
    <row r="3488" spans="24:24">
      <c r="X3488" s="42" t="s">
        <v>469</v>
      </c>
    </row>
    <row r="3489" spans="24:24">
      <c r="X3489" s="42" t="s">
        <v>469</v>
      </c>
    </row>
    <row r="3490" spans="24:24">
      <c r="X3490" s="42" t="s">
        <v>469</v>
      </c>
    </row>
    <row r="3491" spans="24:24">
      <c r="X3491" s="42" t="s">
        <v>469</v>
      </c>
    </row>
    <row r="3492" spans="24:24">
      <c r="X3492" s="42" t="s">
        <v>469</v>
      </c>
    </row>
    <row r="3493" spans="24:24">
      <c r="X3493" s="42" t="s">
        <v>469</v>
      </c>
    </row>
    <row r="3494" spans="24:24">
      <c r="X3494" s="42" t="s">
        <v>469</v>
      </c>
    </row>
    <row r="3495" spans="24:24">
      <c r="X3495" s="42" t="s">
        <v>469</v>
      </c>
    </row>
    <row r="3496" spans="24:24">
      <c r="X3496" s="42" t="s">
        <v>469</v>
      </c>
    </row>
    <row r="3497" spans="24:24">
      <c r="X3497" s="42" t="s">
        <v>469</v>
      </c>
    </row>
    <row r="3498" spans="24:24">
      <c r="X3498" s="42" t="s">
        <v>469</v>
      </c>
    </row>
    <row r="3499" spans="24:24">
      <c r="X3499" s="42" t="s">
        <v>469</v>
      </c>
    </row>
    <row r="3500" spans="24:24">
      <c r="X3500" s="42" t="s">
        <v>469</v>
      </c>
    </row>
    <row r="3501" spans="24:24">
      <c r="X3501" s="42" t="s">
        <v>469</v>
      </c>
    </row>
    <row r="3502" spans="24:24">
      <c r="X3502" s="42" t="s">
        <v>469</v>
      </c>
    </row>
    <row r="3503" spans="24:24">
      <c r="X3503" s="42" t="s">
        <v>469</v>
      </c>
    </row>
    <row r="3504" spans="24:24">
      <c r="X3504" s="42" t="s">
        <v>469</v>
      </c>
    </row>
    <row r="3505" spans="24:24">
      <c r="X3505" s="42" t="s">
        <v>469</v>
      </c>
    </row>
    <row r="3506" spans="24:24">
      <c r="X3506" s="42" t="s">
        <v>469</v>
      </c>
    </row>
    <row r="3507" spans="24:24">
      <c r="X3507" s="42" t="s">
        <v>469</v>
      </c>
    </row>
    <row r="3508" spans="24:24">
      <c r="X3508" s="42" t="s">
        <v>469</v>
      </c>
    </row>
    <row r="3509" spans="24:24">
      <c r="X3509" s="42" t="s">
        <v>469</v>
      </c>
    </row>
    <row r="3510" spans="24:24">
      <c r="X3510" s="42" t="s">
        <v>469</v>
      </c>
    </row>
    <row r="3511" spans="24:24">
      <c r="X3511" s="42" t="s">
        <v>469</v>
      </c>
    </row>
    <row r="3512" spans="24:24">
      <c r="X3512" s="42" t="s">
        <v>469</v>
      </c>
    </row>
    <row r="3513" spans="24:24">
      <c r="X3513" s="42" t="s">
        <v>469</v>
      </c>
    </row>
    <row r="3514" spans="24:24">
      <c r="X3514" s="42" t="s">
        <v>469</v>
      </c>
    </row>
    <row r="3515" spans="24:24">
      <c r="X3515" s="42" t="s">
        <v>469</v>
      </c>
    </row>
    <row r="3516" spans="24:24">
      <c r="X3516" s="42" t="s">
        <v>469</v>
      </c>
    </row>
    <row r="3517" spans="24:24">
      <c r="X3517" s="42" t="s">
        <v>469</v>
      </c>
    </row>
    <row r="3518" spans="24:24">
      <c r="X3518" s="42" t="s">
        <v>469</v>
      </c>
    </row>
    <row r="3519" spans="24:24">
      <c r="X3519" s="42" t="s">
        <v>469</v>
      </c>
    </row>
    <row r="3520" spans="24:24">
      <c r="X3520" s="42" t="s">
        <v>469</v>
      </c>
    </row>
    <row r="3521" spans="24:24">
      <c r="X3521" s="42" t="s">
        <v>469</v>
      </c>
    </row>
    <row r="3522" spans="24:24">
      <c r="X3522" s="42" t="s">
        <v>469</v>
      </c>
    </row>
    <row r="3523" spans="24:24">
      <c r="X3523" s="42" t="s">
        <v>469</v>
      </c>
    </row>
    <row r="3524" spans="24:24">
      <c r="X3524" s="42" t="s">
        <v>469</v>
      </c>
    </row>
    <row r="3525" spans="24:24">
      <c r="X3525" s="42" t="s">
        <v>469</v>
      </c>
    </row>
    <row r="3526" spans="24:24">
      <c r="X3526" s="42" t="s">
        <v>469</v>
      </c>
    </row>
    <row r="3527" spans="24:24">
      <c r="X3527" s="42" t="s">
        <v>469</v>
      </c>
    </row>
    <row r="3528" spans="24:24">
      <c r="X3528" s="42" t="s">
        <v>469</v>
      </c>
    </row>
    <row r="3529" spans="24:24">
      <c r="X3529" s="42" t="s">
        <v>469</v>
      </c>
    </row>
    <row r="3530" spans="24:24">
      <c r="X3530" s="42" t="s">
        <v>469</v>
      </c>
    </row>
    <row r="3531" spans="24:24">
      <c r="X3531" s="42" t="s">
        <v>469</v>
      </c>
    </row>
    <row r="3532" spans="24:24">
      <c r="X3532" s="42" t="s">
        <v>469</v>
      </c>
    </row>
    <row r="3533" spans="24:24">
      <c r="X3533" s="42" t="s">
        <v>469</v>
      </c>
    </row>
    <row r="3534" spans="24:24">
      <c r="X3534" s="42" t="s">
        <v>469</v>
      </c>
    </row>
    <row r="3535" spans="24:24">
      <c r="X3535" s="42" t="s">
        <v>469</v>
      </c>
    </row>
    <row r="3536" spans="24:24">
      <c r="X3536" s="42" t="s">
        <v>469</v>
      </c>
    </row>
    <row r="3537" spans="24:24">
      <c r="X3537" s="42" t="s">
        <v>469</v>
      </c>
    </row>
    <row r="3538" spans="24:24">
      <c r="X3538" s="42" t="s">
        <v>469</v>
      </c>
    </row>
    <row r="3539" spans="24:24">
      <c r="X3539" s="42" t="s">
        <v>469</v>
      </c>
    </row>
    <row r="3540" spans="24:24">
      <c r="X3540" s="42" t="s">
        <v>469</v>
      </c>
    </row>
    <row r="3541" spans="24:24">
      <c r="X3541" s="42" t="s">
        <v>469</v>
      </c>
    </row>
    <row r="3542" spans="24:24">
      <c r="X3542" s="42" t="s">
        <v>469</v>
      </c>
    </row>
    <row r="3543" spans="24:24">
      <c r="X3543" s="42" t="s">
        <v>469</v>
      </c>
    </row>
    <row r="3544" spans="24:24">
      <c r="X3544" s="42" t="s">
        <v>469</v>
      </c>
    </row>
    <row r="3545" spans="24:24">
      <c r="X3545" s="42" t="s">
        <v>469</v>
      </c>
    </row>
    <row r="3546" spans="24:24">
      <c r="X3546" s="42" t="s">
        <v>469</v>
      </c>
    </row>
    <row r="3547" spans="24:24">
      <c r="X3547" s="42" t="s">
        <v>469</v>
      </c>
    </row>
    <row r="3548" spans="24:24">
      <c r="X3548" s="42" t="s">
        <v>469</v>
      </c>
    </row>
    <row r="3549" spans="24:24">
      <c r="X3549" s="42" t="s">
        <v>469</v>
      </c>
    </row>
    <row r="3550" spans="24:24">
      <c r="X3550" s="42" t="s">
        <v>469</v>
      </c>
    </row>
    <row r="3551" spans="24:24">
      <c r="X3551" s="42" t="s">
        <v>469</v>
      </c>
    </row>
    <row r="3552" spans="24:24">
      <c r="X3552" s="42" t="s">
        <v>469</v>
      </c>
    </row>
    <row r="3553" spans="24:24">
      <c r="X3553" s="42" t="s">
        <v>469</v>
      </c>
    </row>
    <row r="3554" spans="24:24">
      <c r="X3554" s="42" t="s">
        <v>469</v>
      </c>
    </row>
    <row r="3555" spans="24:24">
      <c r="X3555" s="42" t="s">
        <v>469</v>
      </c>
    </row>
    <row r="3556" spans="24:24">
      <c r="X3556" s="42" t="s">
        <v>469</v>
      </c>
    </row>
    <row r="3557" spans="24:24">
      <c r="X3557" s="42" t="s">
        <v>469</v>
      </c>
    </row>
    <row r="3558" spans="24:24">
      <c r="X3558" s="42" t="s">
        <v>469</v>
      </c>
    </row>
    <row r="3559" spans="24:24">
      <c r="X3559" s="42" t="s">
        <v>469</v>
      </c>
    </row>
    <row r="3560" spans="24:24">
      <c r="X3560" s="42" t="s">
        <v>469</v>
      </c>
    </row>
    <row r="3561" spans="24:24">
      <c r="X3561" s="42" t="s">
        <v>469</v>
      </c>
    </row>
    <row r="3562" spans="24:24">
      <c r="X3562" s="42" t="s">
        <v>469</v>
      </c>
    </row>
    <row r="3563" spans="24:24">
      <c r="X3563" s="42" t="s">
        <v>469</v>
      </c>
    </row>
    <row r="3564" spans="24:24">
      <c r="X3564" s="42" t="s">
        <v>469</v>
      </c>
    </row>
    <row r="3565" spans="24:24">
      <c r="X3565" s="42" t="s">
        <v>469</v>
      </c>
    </row>
    <row r="3566" spans="24:24">
      <c r="X3566" s="42" t="s">
        <v>469</v>
      </c>
    </row>
    <row r="3567" spans="24:24">
      <c r="X3567" s="42" t="s">
        <v>469</v>
      </c>
    </row>
    <row r="3568" spans="24:24">
      <c r="X3568" s="42" t="s">
        <v>469</v>
      </c>
    </row>
    <row r="3569" spans="24:24">
      <c r="X3569" s="42" t="s">
        <v>469</v>
      </c>
    </row>
    <row r="3570" spans="24:24">
      <c r="X3570" s="42" t="s">
        <v>469</v>
      </c>
    </row>
    <row r="3571" spans="24:24">
      <c r="X3571" s="42" t="s">
        <v>469</v>
      </c>
    </row>
    <row r="3572" spans="24:24">
      <c r="X3572" s="42" t="s">
        <v>469</v>
      </c>
    </row>
    <row r="3573" spans="24:24">
      <c r="X3573" s="42" t="s">
        <v>469</v>
      </c>
    </row>
    <row r="3574" spans="24:24">
      <c r="X3574" s="42" t="s">
        <v>469</v>
      </c>
    </row>
    <row r="3575" spans="24:24">
      <c r="X3575" s="42" t="s">
        <v>469</v>
      </c>
    </row>
    <row r="3576" spans="24:24">
      <c r="X3576" s="42" t="s">
        <v>469</v>
      </c>
    </row>
    <row r="3577" spans="24:24">
      <c r="X3577" s="42" t="s">
        <v>469</v>
      </c>
    </row>
    <row r="3578" spans="24:24">
      <c r="X3578" s="42" t="s">
        <v>469</v>
      </c>
    </row>
    <row r="3579" spans="24:24">
      <c r="X3579" s="42" t="s">
        <v>469</v>
      </c>
    </row>
    <row r="3580" spans="24:24">
      <c r="X3580" s="42" t="s">
        <v>469</v>
      </c>
    </row>
    <row r="3581" spans="24:24">
      <c r="X3581" s="42" t="s">
        <v>469</v>
      </c>
    </row>
    <row r="3582" spans="24:24">
      <c r="X3582" s="42" t="s">
        <v>469</v>
      </c>
    </row>
    <row r="3583" spans="24:24">
      <c r="X3583" s="42" t="s">
        <v>469</v>
      </c>
    </row>
    <row r="3584" spans="24:24">
      <c r="X3584" s="42" t="s">
        <v>469</v>
      </c>
    </row>
    <row r="3585" spans="24:24">
      <c r="X3585" s="42" t="s">
        <v>469</v>
      </c>
    </row>
    <row r="3586" spans="24:24">
      <c r="X3586" s="42" t="s">
        <v>469</v>
      </c>
    </row>
    <row r="3587" spans="24:24">
      <c r="X3587" s="42" t="s">
        <v>469</v>
      </c>
    </row>
    <row r="3588" spans="24:24">
      <c r="X3588" s="42" t="s">
        <v>469</v>
      </c>
    </row>
    <row r="3589" spans="24:24">
      <c r="X3589" s="42" t="s">
        <v>469</v>
      </c>
    </row>
    <row r="3590" spans="24:24">
      <c r="X3590" s="42" t="s">
        <v>469</v>
      </c>
    </row>
    <row r="3591" spans="24:24">
      <c r="X3591" s="42" t="s">
        <v>469</v>
      </c>
    </row>
    <row r="3592" spans="24:24">
      <c r="X3592" s="42" t="s">
        <v>469</v>
      </c>
    </row>
    <row r="3593" spans="24:24">
      <c r="X3593" s="42" t="s">
        <v>469</v>
      </c>
    </row>
    <row r="3594" spans="24:24">
      <c r="X3594" s="42" t="s">
        <v>469</v>
      </c>
    </row>
    <row r="3595" spans="24:24">
      <c r="X3595" s="42" t="s">
        <v>469</v>
      </c>
    </row>
    <row r="3596" spans="24:24">
      <c r="X3596" s="42" t="s">
        <v>469</v>
      </c>
    </row>
    <row r="3597" spans="24:24">
      <c r="X3597" s="42" t="s">
        <v>469</v>
      </c>
    </row>
    <row r="3598" spans="24:24">
      <c r="X3598" s="42" t="s">
        <v>469</v>
      </c>
    </row>
    <row r="3599" spans="24:24">
      <c r="X3599" s="42" t="s">
        <v>469</v>
      </c>
    </row>
    <row r="3600" spans="24:24">
      <c r="X3600" s="42" t="s">
        <v>469</v>
      </c>
    </row>
    <row r="3601" spans="24:24">
      <c r="X3601" s="42" t="s">
        <v>469</v>
      </c>
    </row>
    <row r="3602" spans="24:24">
      <c r="X3602" s="42" t="s">
        <v>469</v>
      </c>
    </row>
    <row r="3603" spans="24:24">
      <c r="X3603" s="42" t="s">
        <v>469</v>
      </c>
    </row>
    <row r="3604" spans="24:24">
      <c r="X3604" s="42" t="s">
        <v>469</v>
      </c>
    </row>
    <row r="3605" spans="24:24">
      <c r="X3605" s="42" t="s">
        <v>469</v>
      </c>
    </row>
    <row r="3606" spans="24:24">
      <c r="X3606" s="42" t="s">
        <v>469</v>
      </c>
    </row>
    <row r="3607" spans="24:24">
      <c r="X3607" s="42" t="s">
        <v>469</v>
      </c>
    </row>
    <row r="3608" spans="24:24">
      <c r="X3608" s="42" t="s">
        <v>469</v>
      </c>
    </row>
    <row r="3609" spans="24:24">
      <c r="X3609" s="42" t="s">
        <v>469</v>
      </c>
    </row>
    <row r="3610" spans="24:24">
      <c r="X3610" s="42" t="s">
        <v>469</v>
      </c>
    </row>
    <row r="3611" spans="24:24">
      <c r="X3611" s="42" t="s">
        <v>469</v>
      </c>
    </row>
    <row r="3612" spans="24:24">
      <c r="X3612" s="42" t="s">
        <v>469</v>
      </c>
    </row>
    <row r="3613" spans="24:24">
      <c r="X3613" s="42" t="s">
        <v>469</v>
      </c>
    </row>
    <row r="3614" spans="24:24">
      <c r="X3614" s="42" t="s">
        <v>469</v>
      </c>
    </row>
    <row r="3615" spans="24:24">
      <c r="X3615" s="42" t="s">
        <v>469</v>
      </c>
    </row>
    <row r="3616" spans="24:24">
      <c r="X3616" s="42" t="s">
        <v>469</v>
      </c>
    </row>
    <row r="3617" spans="24:24">
      <c r="X3617" s="42" t="s">
        <v>469</v>
      </c>
    </row>
    <row r="3618" spans="24:24">
      <c r="X3618" s="42" t="s">
        <v>469</v>
      </c>
    </row>
    <row r="3619" spans="24:24">
      <c r="X3619" s="42" t="s">
        <v>469</v>
      </c>
    </row>
    <row r="3620" spans="24:24">
      <c r="X3620" s="42" t="s">
        <v>469</v>
      </c>
    </row>
    <row r="3621" spans="24:24">
      <c r="X3621" s="42" t="s">
        <v>469</v>
      </c>
    </row>
    <row r="3622" spans="24:24">
      <c r="X3622" s="42" t="s">
        <v>469</v>
      </c>
    </row>
    <row r="3623" spans="24:24">
      <c r="X3623" s="42" t="s">
        <v>469</v>
      </c>
    </row>
    <row r="3624" spans="24:24">
      <c r="X3624" s="42" t="s">
        <v>469</v>
      </c>
    </row>
    <row r="3625" spans="24:24">
      <c r="X3625" s="42" t="s">
        <v>469</v>
      </c>
    </row>
    <row r="3626" spans="24:24">
      <c r="X3626" s="42" t="s">
        <v>469</v>
      </c>
    </row>
    <row r="3627" spans="24:24">
      <c r="X3627" s="42" t="s">
        <v>469</v>
      </c>
    </row>
    <row r="3628" spans="24:24">
      <c r="X3628" s="42" t="s">
        <v>469</v>
      </c>
    </row>
    <row r="3629" spans="24:24">
      <c r="X3629" s="42" t="s">
        <v>469</v>
      </c>
    </row>
    <row r="3630" spans="24:24">
      <c r="X3630" s="42" t="s">
        <v>469</v>
      </c>
    </row>
    <row r="3631" spans="24:24">
      <c r="X3631" s="42" t="s">
        <v>469</v>
      </c>
    </row>
    <row r="3632" spans="24:24">
      <c r="X3632" s="42" t="s">
        <v>469</v>
      </c>
    </row>
    <row r="3633" spans="24:24">
      <c r="X3633" s="42" t="s">
        <v>469</v>
      </c>
    </row>
    <row r="3634" spans="24:24">
      <c r="X3634" s="42" t="s">
        <v>469</v>
      </c>
    </row>
    <row r="3635" spans="24:24">
      <c r="X3635" s="42" t="s">
        <v>469</v>
      </c>
    </row>
    <row r="3636" spans="24:24">
      <c r="X3636" s="42" t="s">
        <v>469</v>
      </c>
    </row>
    <row r="3637" spans="24:24">
      <c r="X3637" s="42" t="s">
        <v>469</v>
      </c>
    </row>
    <row r="3638" spans="24:24">
      <c r="X3638" s="42" t="s">
        <v>469</v>
      </c>
    </row>
    <row r="3639" spans="24:24">
      <c r="X3639" s="42" t="s">
        <v>469</v>
      </c>
    </row>
    <row r="3640" spans="24:24">
      <c r="X3640" s="42" t="s">
        <v>469</v>
      </c>
    </row>
    <row r="3641" spans="24:24">
      <c r="X3641" s="42" t="s">
        <v>469</v>
      </c>
    </row>
    <row r="3642" spans="24:24">
      <c r="X3642" s="42" t="s">
        <v>469</v>
      </c>
    </row>
    <row r="3643" spans="24:24">
      <c r="X3643" s="42" t="s">
        <v>469</v>
      </c>
    </row>
    <row r="3644" spans="24:24">
      <c r="X3644" s="42" t="s">
        <v>469</v>
      </c>
    </row>
    <row r="3645" spans="24:24">
      <c r="X3645" s="42" t="s">
        <v>469</v>
      </c>
    </row>
    <row r="3646" spans="24:24">
      <c r="X3646" s="42" t="s">
        <v>469</v>
      </c>
    </row>
    <row r="3647" spans="24:24">
      <c r="X3647" s="42" t="s">
        <v>469</v>
      </c>
    </row>
    <row r="3648" spans="24:24">
      <c r="X3648" s="42" t="s">
        <v>469</v>
      </c>
    </row>
    <row r="3649" spans="24:24">
      <c r="X3649" s="42" t="s">
        <v>469</v>
      </c>
    </row>
    <row r="3650" spans="24:24">
      <c r="X3650" s="42" t="s">
        <v>469</v>
      </c>
    </row>
    <row r="3651" spans="24:24">
      <c r="X3651" s="42" t="s">
        <v>469</v>
      </c>
    </row>
    <row r="3652" spans="24:24">
      <c r="X3652" s="42" t="s">
        <v>469</v>
      </c>
    </row>
    <row r="3653" spans="24:24">
      <c r="X3653" s="42" t="s">
        <v>469</v>
      </c>
    </row>
    <row r="3654" spans="24:24">
      <c r="X3654" s="42" t="s">
        <v>469</v>
      </c>
    </row>
    <row r="3655" spans="24:24">
      <c r="X3655" s="42" t="s">
        <v>469</v>
      </c>
    </row>
    <row r="3656" spans="24:24">
      <c r="X3656" s="42" t="s">
        <v>469</v>
      </c>
    </row>
    <row r="3657" spans="24:24">
      <c r="X3657" s="42" t="s">
        <v>469</v>
      </c>
    </row>
    <row r="3658" spans="24:24">
      <c r="X3658" s="42" t="s">
        <v>469</v>
      </c>
    </row>
    <row r="3659" spans="24:24">
      <c r="X3659" s="42" t="s">
        <v>469</v>
      </c>
    </row>
    <row r="3660" spans="24:24">
      <c r="X3660" s="42" t="s">
        <v>469</v>
      </c>
    </row>
    <row r="3661" spans="24:24">
      <c r="X3661" s="42" t="s">
        <v>469</v>
      </c>
    </row>
    <row r="3662" spans="24:24">
      <c r="X3662" s="42" t="s">
        <v>469</v>
      </c>
    </row>
    <row r="3663" spans="24:24">
      <c r="X3663" s="42" t="s">
        <v>469</v>
      </c>
    </row>
    <row r="3664" spans="24:24">
      <c r="X3664" s="42" t="s">
        <v>469</v>
      </c>
    </row>
    <row r="3665" spans="24:24">
      <c r="X3665" s="42" t="s">
        <v>469</v>
      </c>
    </row>
    <row r="3666" spans="24:24">
      <c r="X3666" s="42" t="s">
        <v>469</v>
      </c>
    </row>
    <row r="3667" spans="24:24">
      <c r="X3667" s="42" t="s">
        <v>469</v>
      </c>
    </row>
    <row r="3668" spans="24:24">
      <c r="X3668" s="42" t="s">
        <v>469</v>
      </c>
    </row>
    <row r="3669" spans="24:24">
      <c r="X3669" s="42" t="s">
        <v>469</v>
      </c>
    </row>
    <row r="3670" spans="24:24">
      <c r="X3670" s="42" t="s">
        <v>469</v>
      </c>
    </row>
    <row r="3671" spans="24:24">
      <c r="X3671" s="42" t="s">
        <v>469</v>
      </c>
    </row>
    <row r="3672" spans="24:24">
      <c r="X3672" s="42" t="s">
        <v>469</v>
      </c>
    </row>
    <row r="3673" spans="24:24">
      <c r="X3673" s="42" t="s">
        <v>469</v>
      </c>
    </row>
    <row r="3674" spans="24:24">
      <c r="X3674" s="42" t="s">
        <v>469</v>
      </c>
    </row>
    <row r="3675" spans="24:24">
      <c r="X3675" s="42" t="s">
        <v>469</v>
      </c>
    </row>
    <row r="3676" spans="24:24">
      <c r="X3676" s="42" t="s">
        <v>469</v>
      </c>
    </row>
    <row r="3677" spans="24:24">
      <c r="X3677" s="42" t="s">
        <v>469</v>
      </c>
    </row>
    <row r="3678" spans="24:24">
      <c r="X3678" s="42" t="s">
        <v>469</v>
      </c>
    </row>
    <row r="3679" spans="24:24">
      <c r="X3679" s="42" t="s">
        <v>469</v>
      </c>
    </row>
    <row r="3680" spans="24:24">
      <c r="X3680" s="42" t="s">
        <v>469</v>
      </c>
    </row>
    <row r="3681" spans="24:24">
      <c r="X3681" s="42" t="s">
        <v>469</v>
      </c>
    </row>
    <row r="3682" spans="24:24">
      <c r="X3682" s="42" t="s">
        <v>469</v>
      </c>
    </row>
    <row r="3683" spans="24:24">
      <c r="X3683" s="42" t="s">
        <v>469</v>
      </c>
    </row>
    <row r="3684" spans="24:24">
      <c r="X3684" s="42" t="s">
        <v>469</v>
      </c>
    </row>
    <row r="3685" spans="24:24">
      <c r="X3685" s="42" t="s">
        <v>469</v>
      </c>
    </row>
    <row r="3686" spans="24:24">
      <c r="X3686" s="42" t="s">
        <v>469</v>
      </c>
    </row>
    <row r="3687" spans="24:24">
      <c r="X3687" s="42" t="s">
        <v>469</v>
      </c>
    </row>
    <row r="3688" spans="24:24">
      <c r="X3688" s="42" t="s">
        <v>469</v>
      </c>
    </row>
    <row r="3689" spans="24:24">
      <c r="X3689" s="42" t="s">
        <v>469</v>
      </c>
    </row>
    <row r="3690" spans="24:24">
      <c r="X3690" s="42" t="s">
        <v>469</v>
      </c>
    </row>
    <row r="3691" spans="24:24">
      <c r="X3691" s="42" t="s">
        <v>469</v>
      </c>
    </row>
    <row r="3692" spans="24:24">
      <c r="X3692" s="42" t="s">
        <v>469</v>
      </c>
    </row>
    <row r="3693" spans="24:24">
      <c r="X3693" s="42" t="s">
        <v>469</v>
      </c>
    </row>
    <row r="3694" spans="24:24">
      <c r="X3694" s="42" t="s">
        <v>469</v>
      </c>
    </row>
    <row r="3695" spans="24:24">
      <c r="X3695" s="42" t="s">
        <v>469</v>
      </c>
    </row>
    <row r="3696" spans="24:24">
      <c r="X3696" s="42" t="s">
        <v>469</v>
      </c>
    </row>
    <row r="3697" spans="24:24">
      <c r="X3697" s="42" t="s">
        <v>469</v>
      </c>
    </row>
    <row r="3698" spans="24:24">
      <c r="X3698" s="42" t="s">
        <v>469</v>
      </c>
    </row>
    <row r="3699" spans="24:24">
      <c r="X3699" s="42" t="s">
        <v>469</v>
      </c>
    </row>
    <row r="3700" spans="24:24">
      <c r="X3700" s="42" t="s">
        <v>469</v>
      </c>
    </row>
    <row r="3701" spans="24:24">
      <c r="X3701" s="42" t="s">
        <v>469</v>
      </c>
    </row>
    <row r="3702" spans="24:24">
      <c r="X3702" s="42" t="s">
        <v>469</v>
      </c>
    </row>
    <row r="3703" spans="24:24">
      <c r="X3703" s="42" t="s">
        <v>469</v>
      </c>
    </row>
    <row r="3704" spans="24:24">
      <c r="X3704" s="42" t="s">
        <v>469</v>
      </c>
    </row>
    <row r="3705" spans="24:24">
      <c r="X3705" s="42" t="s">
        <v>469</v>
      </c>
    </row>
    <row r="3706" spans="24:24">
      <c r="X3706" s="42" t="s">
        <v>469</v>
      </c>
    </row>
    <row r="3707" spans="24:24">
      <c r="X3707" s="42" t="s">
        <v>469</v>
      </c>
    </row>
    <row r="3708" spans="24:24">
      <c r="X3708" s="42" t="s">
        <v>469</v>
      </c>
    </row>
    <row r="3709" spans="24:24">
      <c r="X3709" s="42" t="s">
        <v>469</v>
      </c>
    </row>
    <row r="3710" spans="24:24">
      <c r="X3710" s="42" t="s">
        <v>469</v>
      </c>
    </row>
    <row r="3711" spans="24:24">
      <c r="X3711" s="42" t="s">
        <v>469</v>
      </c>
    </row>
    <row r="3712" spans="24:24">
      <c r="X3712" s="42" t="s">
        <v>469</v>
      </c>
    </row>
    <row r="3713" spans="24:24">
      <c r="X3713" s="42" t="s">
        <v>469</v>
      </c>
    </row>
    <row r="3714" spans="24:24">
      <c r="X3714" s="42" t="s">
        <v>469</v>
      </c>
    </row>
    <row r="3715" spans="24:24">
      <c r="X3715" s="42" t="s">
        <v>469</v>
      </c>
    </row>
    <row r="3716" spans="24:24">
      <c r="X3716" s="42" t="s">
        <v>469</v>
      </c>
    </row>
    <row r="3717" spans="24:24">
      <c r="X3717" s="42" t="s">
        <v>469</v>
      </c>
    </row>
    <row r="3718" spans="24:24">
      <c r="X3718" s="42" t="s">
        <v>469</v>
      </c>
    </row>
    <row r="3719" spans="24:24">
      <c r="X3719" s="42" t="s">
        <v>469</v>
      </c>
    </row>
    <row r="3720" spans="24:24">
      <c r="X3720" s="42" t="s">
        <v>469</v>
      </c>
    </row>
    <row r="3721" spans="24:24">
      <c r="X3721" s="42" t="s">
        <v>469</v>
      </c>
    </row>
    <row r="3722" spans="24:24">
      <c r="X3722" s="42" t="s">
        <v>469</v>
      </c>
    </row>
    <row r="3723" spans="24:24">
      <c r="X3723" s="42" t="s">
        <v>469</v>
      </c>
    </row>
    <row r="3724" spans="24:24">
      <c r="X3724" s="42" t="s">
        <v>469</v>
      </c>
    </row>
    <row r="3725" spans="24:24">
      <c r="X3725" s="42" t="s">
        <v>469</v>
      </c>
    </row>
    <row r="3726" spans="24:24">
      <c r="X3726" s="42" t="s">
        <v>469</v>
      </c>
    </row>
    <row r="3727" spans="24:24">
      <c r="X3727" s="42" t="s">
        <v>469</v>
      </c>
    </row>
    <row r="3728" spans="24:24">
      <c r="X3728" s="42" t="s">
        <v>469</v>
      </c>
    </row>
    <row r="3729" spans="24:24">
      <c r="X3729" s="42" t="s">
        <v>469</v>
      </c>
    </row>
    <row r="3730" spans="24:24">
      <c r="X3730" s="42" t="s">
        <v>469</v>
      </c>
    </row>
    <row r="3731" spans="24:24">
      <c r="X3731" s="42" t="s">
        <v>469</v>
      </c>
    </row>
    <row r="3732" spans="24:24">
      <c r="X3732" s="42" t="s">
        <v>469</v>
      </c>
    </row>
    <row r="3733" spans="24:24">
      <c r="X3733" s="42" t="s">
        <v>469</v>
      </c>
    </row>
    <row r="3734" spans="24:24">
      <c r="X3734" s="42" t="s">
        <v>469</v>
      </c>
    </row>
    <row r="3735" spans="24:24">
      <c r="X3735" s="42" t="s">
        <v>469</v>
      </c>
    </row>
    <row r="3736" spans="24:24">
      <c r="X3736" s="42" t="s">
        <v>469</v>
      </c>
    </row>
    <row r="3737" spans="24:24">
      <c r="X3737" s="42" t="s">
        <v>469</v>
      </c>
    </row>
    <row r="3738" spans="24:24">
      <c r="X3738" s="42" t="s">
        <v>469</v>
      </c>
    </row>
    <row r="3739" spans="24:24">
      <c r="X3739" s="42" t="s">
        <v>469</v>
      </c>
    </row>
    <row r="3740" spans="24:24">
      <c r="X3740" s="42" t="s">
        <v>469</v>
      </c>
    </row>
    <row r="3741" spans="24:24">
      <c r="X3741" s="42" t="s">
        <v>469</v>
      </c>
    </row>
    <row r="3742" spans="24:24">
      <c r="X3742" s="42" t="s">
        <v>469</v>
      </c>
    </row>
    <row r="3743" spans="24:24">
      <c r="X3743" s="42" t="s">
        <v>469</v>
      </c>
    </row>
    <row r="3744" spans="24:24">
      <c r="X3744" s="42" t="s">
        <v>469</v>
      </c>
    </row>
    <row r="3745" spans="24:24">
      <c r="X3745" s="42" t="s">
        <v>469</v>
      </c>
    </row>
    <row r="3746" spans="24:24">
      <c r="X3746" s="42" t="s">
        <v>469</v>
      </c>
    </row>
    <row r="3747" spans="24:24">
      <c r="X3747" s="42" t="s">
        <v>469</v>
      </c>
    </row>
    <row r="3748" spans="24:24">
      <c r="X3748" s="42" t="s">
        <v>469</v>
      </c>
    </row>
    <row r="3749" spans="24:24">
      <c r="X3749" s="42" t="s">
        <v>469</v>
      </c>
    </row>
    <row r="3750" spans="24:24">
      <c r="X3750" s="42" t="s">
        <v>469</v>
      </c>
    </row>
    <row r="3751" spans="24:24">
      <c r="X3751" s="42" t="s">
        <v>469</v>
      </c>
    </row>
    <row r="3752" spans="24:24">
      <c r="X3752" s="42" t="s">
        <v>469</v>
      </c>
    </row>
    <row r="3753" spans="24:24">
      <c r="X3753" s="42" t="s">
        <v>469</v>
      </c>
    </row>
    <row r="3754" spans="24:24">
      <c r="X3754" s="42" t="s">
        <v>469</v>
      </c>
    </row>
    <row r="3755" spans="24:24">
      <c r="X3755" s="42" t="s">
        <v>469</v>
      </c>
    </row>
    <row r="3756" spans="24:24">
      <c r="X3756" s="42" t="s">
        <v>469</v>
      </c>
    </row>
    <row r="3757" spans="24:24">
      <c r="X3757" s="42" t="s">
        <v>469</v>
      </c>
    </row>
    <row r="3758" spans="24:24">
      <c r="X3758" s="42" t="s">
        <v>469</v>
      </c>
    </row>
    <row r="3759" spans="24:24">
      <c r="X3759" s="42" t="s">
        <v>469</v>
      </c>
    </row>
    <row r="3760" spans="24:24">
      <c r="X3760" s="42" t="s">
        <v>469</v>
      </c>
    </row>
    <row r="3761" spans="24:24">
      <c r="X3761" s="42" t="s">
        <v>469</v>
      </c>
    </row>
    <row r="3762" spans="24:24">
      <c r="X3762" s="42" t="s">
        <v>469</v>
      </c>
    </row>
    <row r="3763" spans="24:24">
      <c r="X3763" s="42" t="s">
        <v>469</v>
      </c>
    </row>
    <row r="3764" spans="24:24">
      <c r="X3764" s="42" t="s">
        <v>469</v>
      </c>
    </row>
    <row r="3765" spans="24:24">
      <c r="X3765" s="42" t="s">
        <v>469</v>
      </c>
    </row>
    <row r="3766" spans="24:24">
      <c r="X3766" s="42" t="s">
        <v>469</v>
      </c>
    </row>
    <row r="3767" spans="24:24">
      <c r="X3767" s="42" t="s">
        <v>469</v>
      </c>
    </row>
    <row r="3768" spans="24:24">
      <c r="X3768" s="42" t="s">
        <v>469</v>
      </c>
    </row>
    <row r="3769" spans="24:24">
      <c r="X3769" s="42" t="s">
        <v>469</v>
      </c>
    </row>
    <row r="3770" spans="24:24">
      <c r="X3770" s="42" t="s">
        <v>469</v>
      </c>
    </row>
    <row r="3771" spans="24:24">
      <c r="X3771" s="42" t="s">
        <v>469</v>
      </c>
    </row>
    <row r="3772" spans="24:24">
      <c r="X3772" s="42" t="s">
        <v>469</v>
      </c>
    </row>
    <row r="3773" spans="24:24">
      <c r="X3773" s="42" t="s">
        <v>469</v>
      </c>
    </row>
    <row r="3774" spans="24:24">
      <c r="X3774" s="42" t="s">
        <v>469</v>
      </c>
    </row>
    <row r="3775" spans="24:24">
      <c r="X3775" s="42" t="s">
        <v>469</v>
      </c>
    </row>
    <row r="3776" spans="24:24">
      <c r="X3776" s="42" t="s">
        <v>469</v>
      </c>
    </row>
    <row r="3777" spans="24:24">
      <c r="X3777" s="42" t="s">
        <v>469</v>
      </c>
    </row>
    <row r="3778" spans="24:24">
      <c r="X3778" s="42" t="s">
        <v>469</v>
      </c>
    </row>
    <row r="3779" spans="24:24">
      <c r="X3779" s="42" t="s">
        <v>469</v>
      </c>
    </row>
    <row r="3780" spans="24:24">
      <c r="X3780" s="42" t="s">
        <v>469</v>
      </c>
    </row>
    <row r="3781" spans="24:24">
      <c r="X3781" s="42" t="s">
        <v>469</v>
      </c>
    </row>
    <row r="3782" spans="24:24">
      <c r="X3782" s="42" t="s">
        <v>469</v>
      </c>
    </row>
    <row r="3783" spans="24:24">
      <c r="X3783" s="42" t="s">
        <v>469</v>
      </c>
    </row>
    <row r="3784" spans="24:24">
      <c r="X3784" s="42" t="s">
        <v>469</v>
      </c>
    </row>
    <row r="3785" spans="24:24">
      <c r="X3785" s="42" t="s">
        <v>469</v>
      </c>
    </row>
    <row r="3786" spans="24:24">
      <c r="X3786" s="42" t="s">
        <v>469</v>
      </c>
    </row>
    <row r="3787" spans="24:24">
      <c r="X3787" s="42" t="s">
        <v>469</v>
      </c>
    </row>
    <row r="3788" spans="24:24">
      <c r="X3788" s="42" t="s">
        <v>469</v>
      </c>
    </row>
    <row r="3789" spans="24:24">
      <c r="X3789" s="42" t="s">
        <v>469</v>
      </c>
    </row>
    <row r="3790" spans="24:24">
      <c r="X3790" s="42" t="s">
        <v>469</v>
      </c>
    </row>
    <row r="3791" spans="24:24">
      <c r="X3791" s="42" t="s">
        <v>469</v>
      </c>
    </row>
    <row r="3792" spans="24:24">
      <c r="X3792" s="42" t="s">
        <v>469</v>
      </c>
    </row>
    <row r="3793" spans="24:24">
      <c r="X3793" s="42" t="s">
        <v>469</v>
      </c>
    </row>
    <row r="3794" spans="24:24">
      <c r="X3794" s="42" t="s">
        <v>469</v>
      </c>
    </row>
    <row r="3795" spans="24:24">
      <c r="X3795" s="42" t="s">
        <v>469</v>
      </c>
    </row>
    <row r="3796" spans="24:24">
      <c r="X3796" s="42" t="s">
        <v>469</v>
      </c>
    </row>
    <row r="3797" spans="24:24">
      <c r="X3797" s="42" t="s">
        <v>469</v>
      </c>
    </row>
    <row r="3798" spans="24:24">
      <c r="X3798" s="42" t="s">
        <v>469</v>
      </c>
    </row>
    <row r="3799" spans="24:24">
      <c r="X3799" s="42" t="s">
        <v>469</v>
      </c>
    </row>
    <row r="3800" spans="24:24">
      <c r="X3800" s="42" t="s">
        <v>469</v>
      </c>
    </row>
    <row r="3801" spans="24:24">
      <c r="X3801" s="42" t="s">
        <v>469</v>
      </c>
    </row>
    <row r="3802" spans="24:24">
      <c r="X3802" s="42" t="s">
        <v>469</v>
      </c>
    </row>
    <row r="3803" spans="24:24">
      <c r="X3803" s="42" t="s">
        <v>469</v>
      </c>
    </row>
    <row r="3804" spans="24:24">
      <c r="X3804" s="42" t="s">
        <v>469</v>
      </c>
    </row>
    <row r="3805" spans="24:24">
      <c r="X3805" s="42" t="s">
        <v>469</v>
      </c>
    </row>
    <row r="3806" spans="24:24">
      <c r="X3806" s="42" t="s">
        <v>469</v>
      </c>
    </row>
    <row r="3807" spans="24:24">
      <c r="X3807" s="42" t="s">
        <v>469</v>
      </c>
    </row>
    <row r="3808" spans="24:24">
      <c r="X3808" s="42" t="s">
        <v>469</v>
      </c>
    </row>
    <row r="3809" spans="24:24">
      <c r="X3809" s="42" t="s">
        <v>469</v>
      </c>
    </row>
    <row r="3810" spans="24:24">
      <c r="X3810" s="42" t="s">
        <v>469</v>
      </c>
    </row>
    <row r="3811" spans="24:24">
      <c r="X3811" s="42" t="s">
        <v>469</v>
      </c>
    </row>
    <row r="3812" spans="24:24">
      <c r="X3812" s="42" t="s">
        <v>469</v>
      </c>
    </row>
    <row r="3813" spans="24:24">
      <c r="X3813" s="42" t="s">
        <v>469</v>
      </c>
    </row>
    <row r="3814" spans="24:24">
      <c r="X3814" s="42" t="s">
        <v>469</v>
      </c>
    </row>
    <row r="3815" spans="24:24">
      <c r="X3815" s="42" t="s">
        <v>469</v>
      </c>
    </row>
    <row r="3816" spans="24:24">
      <c r="X3816" s="42" t="s">
        <v>469</v>
      </c>
    </row>
    <row r="3817" spans="24:24">
      <c r="X3817" s="42" t="s">
        <v>469</v>
      </c>
    </row>
    <row r="3818" spans="24:24">
      <c r="X3818" s="42" t="s">
        <v>469</v>
      </c>
    </row>
    <row r="3819" spans="24:24">
      <c r="X3819" s="42" t="s">
        <v>469</v>
      </c>
    </row>
    <row r="3820" spans="24:24">
      <c r="X3820" s="42" t="s">
        <v>469</v>
      </c>
    </row>
    <row r="3821" spans="24:24">
      <c r="X3821" s="42" t="s">
        <v>469</v>
      </c>
    </row>
    <row r="3822" spans="24:24">
      <c r="X3822" s="42" t="s">
        <v>469</v>
      </c>
    </row>
    <row r="3823" spans="24:24">
      <c r="X3823" s="42" t="s">
        <v>469</v>
      </c>
    </row>
    <row r="3824" spans="24:24">
      <c r="X3824" s="42" t="s">
        <v>469</v>
      </c>
    </row>
    <row r="3825" spans="24:24">
      <c r="X3825" s="42" t="s">
        <v>469</v>
      </c>
    </row>
    <row r="3826" spans="24:24">
      <c r="X3826" s="42" t="s">
        <v>469</v>
      </c>
    </row>
    <row r="3827" spans="24:24">
      <c r="X3827" s="42" t="s">
        <v>469</v>
      </c>
    </row>
    <row r="3828" spans="24:24">
      <c r="X3828" s="42" t="s">
        <v>469</v>
      </c>
    </row>
    <row r="3829" spans="24:24">
      <c r="X3829" s="42" t="s">
        <v>469</v>
      </c>
    </row>
    <row r="3830" spans="24:24">
      <c r="X3830" s="42" t="s">
        <v>469</v>
      </c>
    </row>
    <row r="3831" spans="24:24">
      <c r="X3831" s="42" t="s">
        <v>469</v>
      </c>
    </row>
    <row r="3832" spans="24:24">
      <c r="X3832" s="42" t="s">
        <v>469</v>
      </c>
    </row>
    <row r="3833" spans="24:24">
      <c r="X3833" s="42" t="s">
        <v>469</v>
      </c>
    </row>
    <row r="3834" spans="24:24">
      <c r="X3834" s="42" t="s">
        <v>469</v>
      </c>
    </row>
    <row r="3835" spans="24:24">
      <c r="X3835" s="42" t="s">
        <v>469</v>
      </c>
    </row>
    <row r="3836" spans="24:24">
      <c r="X3836" s="42" t="s">
        <v>469</v>
      </c>
    </row>
    <row r="3837" spans="24:24">
      <c r="X3837" s="42" t="s">
        <v>469</v>
      </c>
    </row>
    <row r="3838" spans="24:24">
      <c r="X3838" s="42" t="s">
        <v>469</v>
      </c>
    </row>
    <row r="3839" spans="24:24">
      <c r="X3839" s="42" t="s">
        <v>469</v>
      </c>
    </row>
    <row r="3840" spans="24:24">
      <c r="X3840" s="42" t="s">
        <v>469</v>
      </c>
    </row>
    <row r="3841" spans="24:24">
      <c r="X3841" s="42" t="s">
        <v>469</v>
      </c>
    </row>
    <row r="3842" spans="24:24">
      <c r="X3842" s="42" t="s">
        <v>469</v>
      </c>
    </row>
    <row r="3843" spans="24:24">
      <c r="X3843" s="42" t="s">
        <v>469</v>
      </c>
    </row>
    <row r="3844" spans="24:24">
      <c r="X3844" s="42" t="s">
        <v>469</v>
      </c>
    </row>
    <row r="3845" spans="24:24">
      <c r="X3845" s="42" t="s">
        <v>469</v>
      </c>
    </row>
    <row r="3846" spans="24:24">
      <c r="X3846" s="42" t="s">
        <v>469</v>
      </c>
    </row>
    <row r="3847" spans="24:24">
      <c r="X3847" s="42" t="s">
        <v>469</v>
      </c>
    </row>
    <row r="3848" spans="24:24">
      <c r="X3848" s="42" t="s">
        <v>469</v>
      </c>
    </row>
    <row r="3849" spans="24:24">
      <c r="X3849" s="42" t="s">
        <v>469</v>
      </c>
    </row>
    <row r="3850" spans="24:24">
      <c r="X3850" s="42" t="s">
        <v>469</v>
      </c>
    </row>
    <row r="3851" spans="24:24">
      <c r="X3851" s="42" t="s">
        <v>469</v>
      </c>
    </row>
    <row r="3852" spans="24:24">
      <c r="X3852" s="42" t="s">
        <v>469</v>
      </c>
    </row>
    <row r="3853" spans="24:24">
      <c r="X3853" s="42" t="s">
        <v>469</v>
      </c>
    </row>
    <row r="3854" spans="24:24">
      <c r="X3854" s="42" t="s">
        <v>469</v>
      </c>
    </row>
    <row r="3855" spans="24:24">
      <c r="X3855" s="42" t="s">
        <v>469</v>
      </c>
    </row>
    <row r="3856" spans="24:24">
      <c r="X3856" s="42" t="s">
        <v>469</v>
      </c>
    </row>
    <row r="3857" spans="24:24">
      <c r="X3857" s="42" t="s">
        <v>469</v>
      </c>
    </row>
    <row r="3858" spans="24:24">
      <c r="X3858" s="42" t="s">
        <v>469</v>
      </c>
    </row>
    <row r="3859" spans="24:24">
      <c r="X3859" s="42" t="s">
        <v>469</v>
      </c>
    </row>
    <row r="3860" spans="24:24">
      <c r="X3860" s="42" t="s">
        <v>469</v>
      </c>
    </row>
    <row r="3861" spans="24:24">
      <c r="X3861" s="42" t="s">
        <v>469</v>
      </c>
    </row>
    <row r="3862" spans="24:24">
      <c r="X3862" s="42" t="s">
        <v>469</v>
      </c>
    </row>
    <row r="3863" spans="24:24">
      <c r="X3863" s="42" t="s">
        <v>469</v>
      </c>
    </row>
    <row r="3864" spans="24:24">
      <c r="X3864" s="42" t="s">
        <v>469</v>
      </c>
    </row>
    <row r="3865" spans="24:24">
      <c r="X3865" s="42" t="s">
        <v>469</v>
      </c>
    </row>
    <row r="3866" spans="24:24">
      <c r="X3866" s="42" t="s">
        <v>469</v>
      </c>
    </row>
    <row r="3867" spans="24:24">
      <c r="X3867" s="42" t="s">
        <v>469</v>
      </c>
    </row>
    <row r="3868" spans="24:24">
      <c r="X3868" s="42" t="s">
        <v>469</v>
      </c>
    </row>
    <row r="3869" spans="24:24">
      <c r="X3869" s="42" t="s">
        <v>469</v>
      </c>
    </row>
    <row r="3870" spans="24:24">
      <c r="X3870" s="42" t="s">
        <v>469</v>
      </c>
    </row>
    <row r="3871" spans="24:24">
      <c r="X3871" s="42" t="s">
        <v>469</v>
      </c>
    </row>
    <row r="3872" spans="24:24">
      <c r="X3872" s="42" t="s">
        <v>469</v>
      </c>
    </row>
    <row r="3873" spans="24:24">
      <c r="X3873" s="42" t="s">
        <v>469</v>
      </c>
    </row>
    <row r="3874" spans="24:24">
      <c r="X3874" s="42" t="s">
        <v>469</v>
      </c>
    </row>
    <row r="3875" spans="24:24">
      <c r="X3875" s="42" t="s">
        <v>469</v>
      </c>
    </row>
    <row r="3876" spans="24:24">
      <c r="X3876" s="42" t="s">
        <v>469</v>
      </c>
    </row>
    <row r="3877" spans="24:24">
      <c r="X3877" s="42" t="s">
        <v>469</v>
      </c>
    </row>
    <row r="3878" spans="24:24">
      <c r="X3878" s="42" t="s">
        <v>469</v>
      </c>
    </row>
    <row r="3879" spans="24:24">
      <c r="X3879" s="42" t="s">
        <v>469</v>
      </c>
    </row>
    <row r="3880" spans="24:24">
      <c r="X3880" s="42" t="s">
        <v>469</v>
      </c>
    </row>
    <row r="3881" spans="24:24">
      <c r="X3881" s="42" t="s">
        <v>469</v>
      </c>
    </row>
    <row r="3882" spans="24:24">
      <c r="X3882" s="42" t="s">
        <v>469</v>
      </c>
    </row>
    <row r="3883" spans="24:24">
      <c r="X3883" s="42" t="s">
        <v>469</v>
      </c>
    </row>
    <row r="3884" spans="24:24">
      <c r="X3884" s="42" t="s">
        <v>469</v>
      </c>
    </row>
    <row r="3885" spans="24:24">
      <c r="X3885" s="42" t="s">
        <v>469</v>
      </c>
    </row>
    <row r="3886" spans="24:24">
      <c r="X3886" s="42" t="s">
        <v>469</v>
      </c>
    </row>
    <row r="3887" spans="24:24">
      <c r="X3887" s="42" t="s">
        <v>469</v>
      </c>
    </row>
    <row r="3888" spans="24:24">
      <c r="X3888" s="42" t="s">
        <v>469</v>
      </c>
    </row>
    <row r="3889" spans="24:24">
      <c r="X3889" s="42" t="s">
        <v>469</v>
      </c>
    </row>
    <row r="3890" spans="24:24">
      <c r="X3890" s="42" t="s">
        <v>469</v>
      </c>
    </row>
    <row r="3891" spans="24:24">
      <c r="X3891" s="42" t="s">
        <v>469</v>
      </c>
    </row>
    <row r="3892" spans="24:24">
      <c r="X3892" s="42" t="s">
        <v>469</v>
      </c>
    </row>
    <row r="3893" spans="24:24">
      <c r="X3893" s="42" t="s">
        <v>469</v>
      </c>
    </row>
    <row r="3894" spans="24:24">
      <c r="X3894" s="42" t="s">
        <v>469</v>
      </c>
    </row>
    <row r="3895" spans="24:24">
      <c r="X3895" s="42" t="s">
        <v>469</v>
      </c>
    </row>
    <row r="3896" spans="24:24">
      <c r="X3896" s="42" t="s">
        <v>469</v>
      </c>
    </row>
    <row r="3897" spans="24:24">
      <c r="X3897" s="42" t="s">
        <v>469</v>
      </c>
    </row>
    <row r="3898" spans="24:24">
      <c r="X3898" s="42" t="s">
        <v>469</v>
      </c>
    </row>
    <row r="3899" spans="24:24">
      <c r="X3899" s="42" t="s">
        <v>469</v>
      </c>
    </row>
    <row r="3900" spans="24:24">
      <c r="X3900" s="42" t="s">
        <v>469</v>
      </c>
    </row>
    <row r="3901" spans="24:24">
      <c r="X3901" s="42" t="s">
        <v>469</v>
      </c>
    </row>
    <row r="3902" spans="24:24">
      <c r="X3902" s="42" t="s">
        <v>469</v>
      </c>
    </row>
    <row r="3903" spans="24:24">
      <c r="X3903" s="42" t="s">
        <v>469</v>
      </c>
    </row>
    <row r="3904" spans="24:24">
      <c r="X3904" s="42" t="s">
        <v>469</v>
      </c>
    </row>
    <row r="3905" spans="24:24">
      <c r="X3905" s="42" t="s">
        <v>469</v>
      </c>
    </row>
    <row r="3906" spans="24:24">
      <c r="X3906" s="42" t="s">
        <v>469</v>
      </c>
    </row>
    <row r="3907" spans="24:24">
      <c r="X3907" s="42" t="s">
        <v>469</v>
      </c>
    </row>
    <row r="3908" spans="24:24">
      <c r="X3908" s="42" t="s">
        <v>469</v>
      </c>
    </row>
    <row r="3909" spans="24:24">
      <c r="X3909" s="42" t="s">
        <v>469</v>
      </c>
    </row>
    <row r="3910" spans="24:24">
      <c r="X3910" s="42" t="s">
        <v>469</v>
      </c>
    </row>
    <row r="3911" spans="24:24">
      <c r="X3911" s="42" t="s">
        <v>469</v>
      </c>
    </row>
    <row r="3912" spans="24:24">
      <c r="X3912" s="42" t="s">
        <v>469</v>
      </c>
    </row>
    <row r="3913" spans="24:24">
      <c r="X3913" s="42" t="s">
        <v>469</v>
      </c>
    </row>
    <row r="3914" spans="24:24">
      <c r="X3914" s="42" t="s">
        <v>469</v>
      </c>
    </row>
    <row r="3915" spans="24:24">
      <c r="X3915" s="42" t="s">
        <v>469</v>
      </c>
    </row>
    <row r="3916" spans="24:24">
      <c r="X3916" s="42" t="s">
        <v>469</v>
      </c>
    </row>
    <row r="3917" spans="24:24">
      <c r="X3917" s="42" t="s">
        <v>469</v>
      </c>
    </row>
    <row r="3918" spans="24:24">
      <c r="X3918" s="42" t="s">
        <v>469</v>
      </c>
    </row>
    <row r="3919" spans="24:24">
      <c r="X3919" s="42" t="s">
        <v>469</v>
      </c>
    </row>
    <row r="3920" spans="24:24">
      <c r="X3920" s="42" t="s">
        <v>469</v>
      </c>
    </row>
    <row r="3921" spans="24:24">
      <c r="X3921" s="42" t="s">
        <v>469</v>
      </c>
    </row>
    <row r="3922" spans="24:24">
      <c r="X3922" s="42" t="s">
        <v>469</v>
      </c>
    </row>
    <row r="3923" spans="24:24">
      <c r="X3923" s="42" t="s">
        <v>469</v>
      </c>
    </row>
    <row r="3924" spans="24:24">
      <c r="X3924" s="42" t="s">
        <v>469</v>
      </c>
    </row>
    <row r="3925" spans="24:24">
      <c r="X3925" s="42" t="s">
        <v>469</v>
      </c>
    </row>
    <row r="3926" spans="24:24">
      <c r="X3926" s="42" t="s">
        <v>469</v>
      </c>
    </row>
    <row r="3927" spans="24:24">
      <c r="X3927" s="42" t="s">
        <v>469</v>
      </c>
    </row>
    <row r="3928" spans="24:24">
      <c r="X3928" s="42" t="s">
        <v>469</v>
      </c>
    </row>
    <row r="3929" spans="24:24">
      <c r="X3929" s="42" t="s">
        <v>469</v>
      </c>
    </row>
    <row r="3930" spans="24:24">
      <c r="X3930" s="42" t="s">
        <v>469</v>
      </c>
    </row>
    <row r="3931" spans="24:24">
      <c r="X3931" s="42" t="s">
        <v>469</v>
      </c>
    </row>
    <row r="3932" spans="24:24">
      <c r="X3932" s="42" t="s">
        <v>469</v>
      </c>
    </row>
    <row r="3933" spans="24:24">
      <c r="X3933" s="42" t="s">
        <v>469</v>
      </c>
    </row>
    <row r="3934" spans="24:24">
      <c r="X3934" s="42" t="s">
        <v>469</v>
      </c>
    </row>
    <row r="3935" spans="24:24">
      <c r="X3935" s="42" t="s">
        <v>469</v>
      </c>
    </row>
    <row r="3936" spans="24:24">
      <c r="X3936" s="42" t="s">
        <v>469</v>
      </c>
    </row>
    <row r="3937" spans="24:24">
      <c r="X3937" s="42" t="s">
        <v>469</v>
      </c>
    </row>
    <row r="3938" spans="24:24">
      <c r="X3938" s="42" t="s">
        <v>469</v>
      </c>
    </row>
    <row r="3939" spans="24:24">
      <c r="X3939" s="42" t="s">
        <v>469</v>
      </c>
    </row>
    <row r="3940" spans="24:24">
      <c r="X3940" s="42" t="s">
        <v>469</v>
      </c>
    </row>
    <row r="3941" spans="24:24">
      <c r="X3941" s="42" t="s">
        <v>469</v>
      </c>
    </row>
    <row r="3942" spans="24:24">
      <c r="X3942" s="42" t="s">
        <v>469</v>
      </c>
    </row>
    <row r="3943" spans="24:24">
      <c r="X3943" s="42" t="s">
        <v>469</v>
      </c>
    </row>
    <row r="3944" spans="24:24">
      <c r="X3944" s="42" t="s">
        <v>469</v>
      </c>
    </row>
    <row r="3945" spans="24:24">
      <c r="X3945" s="42" t="s">
        <v>469</v>
      </c>
    </row>
    <row r="3946" spans="24:24">
      <c r="X3946" s="42" t="s">
        <v>469</v>
      </c>
    </row>
    <row r="3947" spans="24:24">
      <c r="X3947" s="42" t="s">
        <v>469</v>
      </c>
    </row>
    <row r="3948" spans="24:24">
      <c r="X3948" s="42" t="s">
        <v>469</v>
      </c>
    </row>
    <row r="3949" spans="24:24">
      <c r="X3949" s="42" t="s">
        <v>469</v>
      </c>
    </row>
    <row r="3950" spans="24:24">
      <c r="X3950" s="42" t="s">
        <v>469</v>
      </c>
    </row>
    <row r="3951" spans="24:24">
      <c r="X3951" s="42" t="s">
        <v>469</v>
      </c>
    </row>
    <row r="3952" spans="24:24">
      <c r="X3952" s="42" t="s">
        <v>469</v>
      </c>
    </row>
    <row r="3953" spans="24:24">
      <c r="X3953" s="42" t="s">
        <v>469</v>
      </c>
    </row>
    <row r="3954" spans="24:24">
      <c r="X3954" s="42" t="s">
        <v>469</v>
      </c>
    </row>
    <row r="3955" spans="24:24">
      <c r="X3955" s="42" t="s">
        <v>469</v>
      </c>
    </row>
    <row r="3956" spans="24:24">
      <c r="X3956" s="42" t="s">
        <v>469</v>
      </c>
    </row>
    <row r="3957" spans="24:24">
      <c r="X3957" s="42" t="s">
        <v>469</v>
      </c>
    </row>
    <row r="3958" spans="24:24">
      <c r="X3958" s="42" t="s">
        <v>469</v>
      </c>
    </row>
    <row r="3959" spans="24:24">
      <c r="X3959" s="42" t="s">
        <v>469</v>
      </c>
    </row>
    <row r="3960" spans="24:24">
      <c r="X3960" s="42" t="s">
        <v>469</v>
      </c>
    </row>
    <row r="3961" spans="24:24">
      <c r="X3961" s="42" t="s">
        <v>469</v>
      </c>
    </row>
    <row r="3962" spans="24:24">
      <c r="X3962" s="42" t="s">
        <v>469</v>
      </c>
    </row>
    <row r="3963" spans="24:24">
      <c r="X3963" s="42" t="s">
        <v>469</v>
      </c>
    </row>
    <row r="3964" spans="24:24">
      <c r="X3964" s="42" t="s">
        <v>469</v>
      </c>
    </row>
    <row r="3965" spans="24:24">
      <c r="X3965" s="42" t="s">
        <v>469</v>
      </c>
    </row>
    <row r="3966" spans="24:24">
      <c r="X3966" s="42" t="s">
        <v>469</v>
      </c>
    </row>
    <row r="3967" spans="24:24">
      <c r="X3967" s="42" t="s">
        <v>469</v>
      </c>
    </row>
    <row r="3968" spans="24:24">
      <c r="X3968" s="42" t="s">
        <v>469</v>
      </c>
    </row>
    <row r="3969" spans="24:24">
      <c r="X3969" s="42" t="s">
        <v>469</v>
      </c>
    </row>
    <row r="3970" spans="24:24">
      <c r="X3970" s="42" t="s">
        <v>469</v>
      </c>
    </row>
    <row r="3971" spans="24:24">
      <c r="X3971" s="42" t="s">
        <v>469</v>
      </c>
    </row>
    <row r="3972" spans="24:24">
      <c r="X3972" s="42" t="s">
        <v>469</v>
      </c>
    </row>
    <row r="3973" spans="24:24">
      <c r="X3973" s="42" t="s">
        <v>469</v>
      </c>
    </row>
    <row r="3974" spans="24:24">
      <c r="X3974" s="42" t="s">
        <v>469</v>
      </c>
    </row>
    <row r="3975" spans="24:24">
      <c r="X3975" s="42" t="s">
        <v>469</v>
      </c>
    </row>
    <row r="3976" spans="24:24">
      <c r="X3976" s="42" t="s">
        <v>469</v>
      </c>
    </row>
    <row r="3977" spans="24:24">
      <c r="X3977" s="42" t="s">
        <v>469</v>
      </c>
    </row>
    <row r="3978" spans="24:24">
      <c r="X3978" s="42" t="s">
        <v>469</v>
      </c>
    </row>
    <row r="3979" spans="24:24">
      <c r="X3979" s="42" t="s">
        <v>469</v>
      </c>
    </row>
    <row r="3980" spans="24:24">
      <c r="X3980" s="42" t="s">
        <v>469</v>
      </c>
    </row>
    <row r="3981" spans="24:24">
      <c r="X3981" s="42" t="s">
        <v>469</v>
      </c>
    </row>
    <row r="3982" spans="24:24">
      <c r="X3982" s="42" t="s">
        <v>469</v>
      </c>
    </row>
    <row r="3983" spans="24:24">
      <c r="X3983" s="42" t="s">
        <v>469</v>
      </c>
    </row>
    <row r="3984" spans="24:24">
      <c r="X3984" s="42" t="s">
        <v>469</v>
      </c>
    </row>
    <row r="3985" spans="24:24">
      <c r="X3985" s="42" t="s">
        <v>469</v>
      </c>
    </row>
    <row r="3986" spans="24:24">
      <c r="X3986" s="42" t="s">
        <v>469</v>
      </c>
    </row>
    <row r="3987" spans="24:24">
      <c r="X3987" s="42" t="s">
        <v>469</v>
      </c>
    </row>
    <row r="3988" spans="24:24">
      <c r="X3988" s="42" t="s">
        <v>469</v>
      </c>
    </row>
    <row r="3989" spans="24:24">
      <c r="X3989" s="42" t="s">
        <v>469</v>
      </c>
    </row>
    <row r="3990" spans="24:24">
      <c r="X3990" s="42" t="s">
        <v>469</v>
      </c>
    </row>
    <row r="3991" spans="24:24">
      <c r="X3991" s="42" t="s">
        <v>469</v>
      </c>
    </row>
    <row r="3992" spans="24:24">
      <c r="X3992" s="42" t="s">
        <v>469</v>
      </c>
    </row>
    <row r="3993" spans="24:24">
      <c r="X3993" s="42" t="s">
        <v>469</v>
      </c>
    </row>
    <row r="3994" spans="24:24">
      <c r="X3994" s="42" t="s">
        <v>469</v>
      </c>
    </row>
    <row r="3995" spans="24:24">
      <c r="X3995" s="42" t="s">
        <v>469</v>
      </c>
    </row>
    <row r="3996" spans="24:24">
      <c r="X3996" s="42" t="s">
        <v>469</v>
      </c>
    </row>
    <row r="3997" spans="24:24">
      <c r="X3997" s="42" t="s">
        <v>469</v>
      </c>
    </row>
    <row r="3998" spans="24:24">
      <c r="X3998" s="42" t="s">
        <v>469</v>
      </c>
    </row>
    <row r="3999" spans="24:24">
      <c r="X3999" s="42" t="s">
        <v>469</v>
      </c>
    </row>
    <row r="4000" spans="24:24">
      <c r="X4000" s="42" t="s">
        <v>469</v>
      </c>
    </row>
    <row r="4001" spans="24:24">
      <c r="X4001" s="42" t="s">
        <v>469</v>
      </c>
    </row>
    <row r="4002" spans="24:24">
      <c r="X4002" s="42" t="s">
        <v>469</v>
      </c>
    </row>
    <row r="4003" spans="24:24">
      <c r="X4003" s="42" t="s">
        <v>469</v>
      </c>
    </row>
    <row r="4004" spans="24:24">
      <c r="X4004" s="42" t="s">
        <v>469</v>
      </c>
    </row>
    <row r="4005" spans="24:24">
      <c r="X4005" s="42" t="s">
        <v>469</v>
      </c>
    </row>
    <row r="4006" spans="24:24">
      <c r="X4006" s="42" t="s">
        <v>469</v>
      </c>
    </row>
    <row r="4007" spans="24:24">
      <c r="X4007" s="42" t="s">
        <v>469</v>
      </c>
    </row>
    <row r="4008" spans="24:24">
      <c r="X4008" s="42" t="s">
        <v>469</v>
      </c>
    </row>
    <row r="4009" spans="24:24">
      <c r="X4009" s="42" t="s">
        <v>469</v>
      </c>
    </row>
    <row r="4010" spans="24:24">
      <c r="X4010" s="42" t="s">
        <v>469</v>
      </c>
    </row>
    <row r="4011" spans="24:24">
      <c r="X4011" s="42" t="s">
        <v>469</v>
      </c>
    </row>
    <row r="4012" spans="24:24">
      <c r="X4012" s="42" t="s">
        <v>469</v>
      </c>
    </row>
    <row r="4013" spans="24:24">
      <c r="X4013" s="42" t="s">
        <v>469</v>
      </c>
    </row>
    <row r="4014" spans="24:24">
      <c r="X4014" s="42" t="s">
        <v>469</v>
      </c>
    </row>
    <row r="4015" spans="24:24">
      <c r="X4015" s="42" t="s">
        <v>469</v>
      </c>
    </row>
    <row r="4016" spans="24:24">
      <c r="X4016" s="42" t="s">
        <v>469</v>
      </c>
    </row>
    <row r="4017" spans="24:24">
      <c r="X4017" s="42" t="s">
        <v>469</v>
      </c>
    </row>
    <row r="4018" spans="24:24">
      <c r="X4018" s="42" t="s">
        <v>469</v>
      </c>
    </row>
    <row r="4019" spans="24:24">
      <c r="X4019" s="42" t="s">
        <v>469</v>
      </c>
    </row>
    <row r="4020" spans="24:24">
      <c r="X4020" s="42" t="s">
        <v>469</v>
      </c>
    </row>
    <row r="4021" spans="24:24">
      <c r="X4021" s="42" t="s">
        <v>469</v>
      </c>
    </row>
    <row r="4022" spans="24:24">
      <c r="X4022" s="42" t="s">
        <v>469</v>
      </c>
    </row>
    <row r="4023" spans="24:24">
      <c r="X4023" s="42" t="s">
        <v>469</v>
      </c>
    </row>
    <row r="4024" spans="24:24">
      <c r="X4024" s="42" t="s">
        <v>469</v>
      </c>
    </row>
    <row r="4025" spans="24:24">
      <c r="X4025" s="42" t="s">
        <v>469</v>
      </c>
    </row>
    <row r="4026" spans="24:24">
      <c r="X4026" s="42" t="s">
        <v>469</v>
      </c>
    </row>
    <row r="4027" spans="24:24">
      <c r="X4027" s="42" t="s">
        <v>469</v>
      </c>
    </row>
    <row r="4028" spans="24:24">
      <c r="X4028" s="42" t="s">
        <v>469</v>
      </c>
    </row>
    <row r="4029" spans="24:24">
      <c r="X4029" s="42" t="s">
        <v>469</v>
      </c>
    </row>
    <row r="4030" spans="24:24">
      <c r="X4030" s="42" t="s">
        <v>469</v>
      </c>
    </row>
    <row r="4031" spans="24:24">
      <c r="X4031" s="42" t="s">
        <v>469</v>
      </c>
    </row>
    <row r="4032" spans="24:24">
      <c r="X4032" s="42" t="s">
        <v>469</v>
      </c>
    </row>
    <row r="4033" spans="24:24">
      <c r="X4033" s="42" t="s">
        <v>469</v>
      </c>
    </row>
    <row r="4034" spans="24:24">
      <c r="X4034" s="42" t="s">
        <v>469</v>
      </c>
    </row>
    <row r="4035" spans="24:24">
      <c r="X4035" s="42" t="s">
        <v>469</v>
      </c>
    </row>
    <row r="4036" spans="24:24">
      <c r="X4036" s="42" t="s">
        <v>469</v>
      </c>
    </row>
    <row r="4037" spans="24:24">
      <c r="X4037" s="42" t="s">
        <v>469</v>
      </c>
    </row>
    <row r="4038" spans="24:24">
      <c r="X4038" s="42" t="s">
        <v>469</v>
      </c>
    </row>
    <row r="4039" spans="24:24">
      <c r="X4039" s="42" t="s">
        <v>469</v>
      </c>
    </row>
    <row r="4040" spans="24:24">
      <c r="X4040" s="42" t="s">
        <v>469</v>
      </c>
    </row>
    <row r="4041" spans="24:24">
      <c r="X4041" s="42" t="s">
        <v>469</v>
      </c>
    </row>
    <row r="4042" spans="24:24">
      <c r="X4042" s="42" t="s">
        <v>469</v>
      </c>
    </row>
    <row r="4043" spans="24:24">
      <c r="X4043" s="42" t="s">
        <v>469</v>
      </c>
    </row>
    <row r="4044" spans="24:24">
      <c r="X4044" s="42" t="s">
        <v>469</v>
      </c>
    </row>
    <row r="4045" spans="24:24">
      <c r="X4045" s="42" t="s">
        <v>469</v>
      </c>
    </row>
    <row r="4046" spans="24:24">
      <c r="X4046" s="42" t="s">
        <v>469</v>
      </c>
    </row>
    <row r="4047" spans="24:24">
      <c r="X4047" s="42" t="s">
        <v>469</v>
      </c>
    </row>
    <row r="4048" spans="24:24">
      <c r="X4048" s="42" t="s">
        <v>469</v>
      </c>
    </row>
    <row r="4049" spans="24:24">
      <c r="X4049" s="42" t="s">
        <v>469</v>
      </c>
    </row>
    <row r="4050" spans="24:24">
      <c r="X4050" s="42" t="s">
        <v>469</v>
      </c>
    </row>
    <row r="4051" spans="24:24">
      <c r="X4051" s="42" t="s">
        <v>469</v>
      </c>
    </row>
    <row r="4052" spans="24:24">
      <c r="X4052" s="42" t="s">
        <v>469</v>
      </c>
    </row>
    <row r="4053" spans="24:24">
      <c r="X4053" s="42" t="s">
        <v>469</v>
      </c>
    </row>
    <row r="4054" spans="24:24">
      <c r="X4054" s="42" t="s">
        <v>469</v>
      </c>
    </row>
    <row r="4055" spans="24:24">
      <c r="X4055" s="42" t="s">
        <v>469</v>
      </c>
    </row>
    <row r="4056" spans="24:24">
      <c r="X4056" s="42" t="s">
        <v>469</v>
      </c>
    </row>
    <row r="4057" spans="24:24">
      <c r="X4057" s="42" t="s">
        <v>469</v>
      </c>
    </row>
    <row r="4058" spans="24:24">
      <c r="X4058" s="42" t="s">
        <v>469</v>
      </c>
    </row>
    <row r="4059" spans="24:24">
      <c r="X4059" s="42" t="s">
        <v>469</v>
      </c>
    </row>
    <row r="4060" spans="24:24">
      <c r="X4060" s="42" t="s">
        <v>469</v>
      </c>
    </row>
    <row r="4061" spans="24:24">
      <c r="X4061" s="42" t="s">
        <v>469</v>
      </c>
    </row>
    <row r="4062" spans="24:24">
      <c r="X4062" s="42" t="s">
        <v>469</v>
      </c>
    </row>
    <row r="4063" spans="24:24">
      <c r="X4063" s="42" t="s">
        <v>469</v>
      </c>
    </row>
    <row r="4064" spans="24:24">
      <c r="X4064" s="42" t="s">
        <v>469</v>
      </c>
    </row>
    <row r="4065" spans="24:24">
      <c r="X4065" s="42" t="s">
        <v>469</v>
      </c>
    </row>
    <row r="4066" spans="24:24">
      <c r="X4066" s="42" t="s">
        <v>469</v>
      </c>
    </row>
    <row r="4067" spans="24:24">
      <c r="X4067" s="42" t="s">
        <v>469</v>
      </c>
    </row>
    <row r="4068" spans="24:24">
      <c r="X4068" s="42" t="s">
        <v>469</v>
      </c>
    </row>
    <row r="4069" spans="24:24">
      <c r="X4069" s="42" t="s">
        <v>469</v>
      </c>
    </row>
    <row r="4070" spans="24:24">
      <c r="X4070" s="42" t="s">
        <v>469</v>
      </c>
    </row>
    <row r="4071" spans="24:24">
      <c r="X4071" s="42" t="s">
        <v>469</v>
      </c>
    </row>
    <row r="4072" spans="24:24">
      <c r="X4072" s="42" t="s">
        <v>469</v>
      </c>
    </row>
    <row r="4073" spans="24:24">
      <c r="X4073" s="42" t="s">
        <v>469</v>
      </c>
    </row>
    <row r="4074" spans="24:24">
      <c r="X4074" s="42" t="s">
        <v>469</v>
      </c>
    </row>
    <row r="4075" spans="24:24">
      <c r="X4075" s="42" t="s">
        <v>469</v>
      </c>
    </row>
    <row r="4076" spans="24:24">
      <c r="X4076" s="42" t="s">
        <v>469</v>
      </c>
    </row>
    <row r="4077" spans="24:24">
      <c r="X4077" s="42" t="s">
        <v>469</v>
      </c>
    </row>
    <row r="4078" spans="24:24">
      <c r="X4078" s="42" t="s">
        <v>469</v>
      </c>
    </row>
    <row r="4079" spans="24:24">
      <c r="X4079" s="42" t="s">
        <v>469</v>
      </c>
    </row>
    <row r="4080" spans="24:24">
      <c r="X4080" s="42" t="s">
        <v>469</v>
      </c>
    </row>
    <row r="4081" spans="24:24">
      <c r="X4081" s="42" t="s">
        <v>469</v>
      </c>
    </row>
    <row r="4082" spans="24:24">
      <c r="X4082" s="42" t="s">
        <v>469</v>
      </c>
    </row>
    <row r="4083" spans="24:24">
      <c r="X4083" s="42" t="s">
        <v>469</v>
      </c>
    </row>
    <row r="4084" spans="24:24">
      <c r="X4084" s="42" t="s">
        <v>469</v>
      </c>
    </row>
    <row r="4085" spans="24:24">
      <c r="X4085" s="42" t="s">
        <v>469</v>
      </c>
    </row>
    <row r="4086" spans="24:24">
      <c r="X4086" s="42" t="s">
        <v>469</v>
      </c>
    </row>
    <row r="4087" spans="24:24">
      <c r="X4087" s="42" t="s">
        <v>469</v>
      </c>
    </row>
    <row r="4088" spans="24:24">
      <c r="X4088" s="42" t="s">
        <v>469</v>
      </c>
    </row>
    <row r="4089" spans="24:24">
      <c r="X4089" s="42" t="s">
        <v>469</v>
      </c>
    </row>
    <row r="4090" spans="24:24">
      <c r="X4090" s="42" t="s">
        <v>469</v>
      </c>
    </row>
    <row r="4091" spans="24:24">
      <c r="X4091" s="42" t="s">
        <v>469</v>
      </c>
    </row>
    <row r="4092" spans="24:24">
      <c r="X4092" s="42" t="s">
        <v>469</v>
      </c>
    </row>
    <row r="4093" spans="24:24">
      <c r="X4093" s="42" t="s">
        <v>469</v>
      </c>
    </row>
    <row r="4094" spans="24:24">
      <c r="X4094" s="42" t="s">
        <v>469</v>
      </c>
    </row>
    <row r="4095" spans="24:24">
      <c r="X4095" s="42" t="s">
        <v>469</v>
      </c>
    </row>
    <row r="4096" spans="24:24">
      <c r="X4096" s="42" t="s">
        <v>469</v>
      </c>
    </row>
    <row r="4097" spans="24:24">
      <c r="X4097" s="42" t="s">
        <v>469</v>
      </c>
    </row>
    <row r="4098" spans="24:24">
      <c r="X4098" s="42" t="s">
        <v>469</v>
      </c>
    </row>
    <row r="4099" spans="24:24">
      <c r="X4099" s="42" t="s">
        <v>469</v>
      </c>
    </row>
    <row r="4100" spans="24:24">
      <c r="X4100" s="42" t="s">
        <v>469</v>
      </c>
    </row>
    <row r="4101" spans="24:24">
      <c r="X4101" s="42" t="s">
        <v>469</v>
      </c>
    </row>
    <row r="4102" spans="24:24">
      <c r="X4102" s="42" t="s">
        <v>469</v>
      </c>
    </row>
    <row r="4103" spans="24:24">
      <c r="X4103" s="42" t="s">
        <v>469</v>
      </c>
    </row>
    <row r="4104" spans="24:24">
      <c r="X4104" s="42" t="s">
        <v>469</v>
      </c>
    </row>
    <row r="4105" spans="24:24">
      <c r="X4105" s="42" t="s">
        <v>469</v>
      </c>
    </row>
    <row r="4106" spans="24:24">
      <c r="X4106" s="42" t="s">
        <v>469</v>
      </c>
    </row>
    <row r="4107" spans="24:24">
      <c r="X4107" s="42" t="s">
        <v>469</v>
      </c>
    </row>
    <row r="4108" spans="24:24">
      <c r="X4108" s="42" t="s">
        <v>469</v>
      </c>
    </row>
    <row r="4109" spans="24:24">
      <c r="X4109" s="42" t="s">
        <v>469</v>
      </c>
    </row>
    <row r="4110" spans="24:24">
      <c r="X4110" s="42" t="s">
        <v>469</v>
      </c>
    </row>
    <row r="4111" spans="24:24">
      <c r="X4111" s="42" t="s">
        <v>469</v>
      </c>
    </row>
    <row r="4112" spans="24:24">
      <c r="X4112" s="42" t="s">
        <v>469</v>
      </c>
    </row>
    <row r="4113" spans="24:24">
      <c r="X4113" s="42" t="s">
        <v>469</v>
      </c>
    </row>
    <row r="4114" spans="24:24">
      <c r="X4114" s="42" t="s">
        <v>469</v>
      </c>
    </row>
    <row r="4115" spans="24:24">
      <c r="X4115" s="42" t="s">
        <v>469</v>
      </c>
    </row>
    <row r="4116" spans="24:24">
      <c r="X4116" s="42" t="s">
        <v>469</v>
      </c>
    </row>
    <row r="4117" spans="24:24">
      <c r="X4117" s="42" t="s">
        <v>469</v>
      </c>
    </row>
    <row r="4118" spans="24:24">
      <c r="X4118" s="42" t="s">
        <v>469</v>
      </c>
    </row>
    <row r="4119" spans="24:24">
      <c r="X4119" s="42" t="s">
        <v>469</v>
      </c>
    </row>
    <row r="4120" spans="24:24">
      <c r="X4120" s="42" t="s">
        <v>469</v>
      </c>
    </row>
    <row r="4121" spans="24:24">
      <c r="X4121" s="42" t="s">
        <v>469</v>
      </c>
    </row>
    <row r="4122" spans="24:24">
      <c r="X4122" s="42" t="s">
        <v>469</v>
      </c>
    </row>
    <row r="4123" spans="24:24">
      <c r="X4123" s="42" t="s">
        <v>469</v>
      </c>
    </row>
    <row r="4124" spans="24:24">
      <c r="X4124" s="42" t="s">
        <v>469</v>
      </c>
    </row>
    <row r="4125" spans="24:24">
      <c r="X4125" s="42" t="s">
        <v>469</v>
      </c>
    </row>
    <row r="4126" spans="24:24">
      <c r="X4126" s="42" t="s">
        <v>469</v>
      </c>
    </row>
    <row r="4127" spans="24:24">
      <c r="X4127" s="42" t="s">
        <v>469</v>
      </c>
    </row>
    <row r="4128" spans="24:24">
      <c r="X4128" s="42" t="s">
        <v>469</v>
      </c>
    </row>
    <row r="4129" spans="24:24">
      <c r="X4129" s="42" t="s">
        <v>469</v>
      </c>
    </row>
    <row r="4130" spans="24:24">
      <c r="X4130" s="42" t="s">
        <v>469</v>
      </c>
    </row>
    <row r="4131" spans="24:24">
      <c r="X4131" s="42" t="s">
        <v>469</v>
      </c>
    </row>
    <row r="4132" spans="24:24">
      <c r="X4132" s="42" t="s">
        <v>469</v>
      </c>
    </row>
    <row r="4133" spans="24:24">
      <c r="X4133" s="42" t="s">
        <v>469</v>
      </c>
    </row>
    <row r="4134" spans="24:24">
      <c r="X4134" s="42" t="s">
        <v>469</v>
      </c>
    </row>
    <row r="4135" spans="24:24">
      <c r="X4135" s="42" t="s">
        <v>469</v>
      </c>
    </row>
    <row r="4136" spans="24:24">
      <c r="X4136" s="42" t="s">
        <v>469</v>
      </c>
    </row>
    <row r="4137" spans="24:24">
      <c r="X4137" s="42" t="s">
        <v>469</v>
      </c>
    </row>
    <row r="4138" spans="24:24">
      <c r="X4138" s="42" t="s">
        <v>469</v>
      </c>
    </row>
    <row r="4139" spans="24:24">
      <c r="X4139" s="42" t="s">
        <v>469</v>
      </c>
    </row>
    <row r="4140" spans="24:24">
      <c r="X4140" s="42" t="s">
        <v>469</v>
      </c>
    </row>
    <row r="4141" spans="24:24">
      <c r="X4141" s="42" t="s">
        <v>469</v>
      </c>
    </row>
    <row r="4142" spans="24:24">
      <c r="X4142" s="42" t="s">
        <v>469</v>
      </c>
    </row>
    <row r="4143" spans="24:24">
      <c r="X4143" s="42" t="s">
        <v>469</v>
      </c>
    </row>
    <row r="4144" spans="24:24">
      <c r="X4144" s="42" t="s">
        <v>469</v>
      </c>
    </row>
    <row r="4145" spans="24:24">
      <c r="X4145" s="42" t="s">
        <v>469</v>
      </c>
    </row>
    <row r="4146" spans="24:24">
      <c r="X4146" s="42" t="s">
        <v>469</v>
      </c>
    </row>
    <row r="4147" spans="24:24">
      <c r="X4147" s="42" t="s">
        <v>469</v>
      </c>
    </row>
    <row r="4148" spans="24:24">
      <c r="X4148" s="42" t="s">
        <v>469</v>
      </c>
    </row>
    <row r="4149" spans="24:24">
      <c r="X4149" s="42" t="s">
        <v>469</v>
      </c>
    </row>
    <row r="4150" spans="24:24">
      <c r="X4150" s="42" t="s">
        <v>469</v>
      </c>
    </row>
    <row r="4151" spans="24:24">
      <c r="X4151" s="42" t="s">
        <v>469</v>
      </c>
    </row>
    <row r="4152" spans="24:24">
      <c r="X4152" s="42" t="s">
        <v>469</v>
      </c>
    </row>
    <row r="4153" spans="24:24">
      <c r="X4153" s="42" t="s">
        <v>469</v>
      </c>
    </row>
    <row r="4154" spans="24:24">
      <c r="X4154" s="42" t="s">
        <v>469</v>
      </c>
    </row>
    <row r="4155" spans="24:24">
      <c r="X4155" s="42" t="s">
        <v>469</v>
      </c>
    </row>
    <row r="4156" spans="24:24">
      <c r="X4156" s="42" t="s">
        <v>469</v>
      </c>
    </row>
    <row r="4157" spans="24:24">
      <c r="X4157" s="42" t="s">
        <v>469</v>
      </c>
    </row>
    <row r="4158" spans="24:24">
      <c r="X4158" s="42" t="s">
        <v>469</v>
      </c>
    </row>
    <row r="4159" spans="24:24">
      <c r="X4159" s="42" t="s">
        <v>469</v>
      </c>
    </row>
    <row r="4160" spans="24:24">
      <c r="X4160" s="42" t="s">
        <v>469</v>
      </c>
    </row>
    <row r="4161" spans="24:24">
      <c r="X4161" s="42" t="s">
        <v>469</v>
      </c>
    </row>
    <row r="4162" spans="24:24">
      <c r="X4162" s="42" t="s">
        <v>469</v>
      </c>
    </row>
    <row r="4163" spans="24:24">
      <c r="X4163" s="42" t="s">
        <v>469</v>
      </c>
    </row>
    <row r="4164" spans="24:24">
      <c r="X4164" s="42" t="s">
        <v>469</v>
      </c>
    </row>
    <row r="4165" spans="24:24">
      <c r="X4165" s="42" t="s">
        <v>469</v>
      </c>
    </row>
    <row r="4166" spans="24:24">
      <c r="X4166" s="42" t="s">
        <v>469</v>
      </c>
    </row>
    <row r="4167" spans="24:24">
      <c r="X4167" s="42" t="s">
        <v>469</v>
      </c>
    </row>
    <row r="4168" spans="24:24">
      <c r="X4168" s="42" t="s">
        <v>469</v>
      </c>
    </row>
    <row r="4169" spans="24:24">
      <c r="X4169" s="42" t="s">
        <v>469</v>
      </c>
    </row>
    <row r="4170" spans="24:24">
      <c r="X4170" s="42" t="s">
        <v>469</v>
      </c>
    </row>
    <row r="4171" spans="24:24">
      <c r="X4171" s="42" t="s">
        <v>469</v>
      </c>
    </row>
    <row r="4172" spans="24:24">
      <c r="X4172" s="42" t="s">
        <v>469</v>
      </c>
    </row>
    <row r="4173" spans="24:24">
      <c r="X4173" s="42" t="s">
        <v>469</v>
      </c>
    </row>
    <row r="4174" spans="24:24">
      <c r="X4174" s="42" t="s">
        <v>469</v>
      </c>
    </row>
    <row r="4175" spans="24:24">
      <c r="X4175" s="42" t="s">
        <v>469</v>
      </c>
    </row>
    <row r="4176" spans="24:24">
      <c r="X4176" s="42" t="s">
        <v>469</v>
      </c>
    </row>
    <row r="4177" spans="24:24">
      <c r="X4177" s="42" t="s">
        <v>469</v>
      </c>
    </row>
    <row r="4178" spans="24:24">
      <c r="X4178" s="42" t="s">
        <v>469</v>
      </c>
    </row>
    <row r="4179" spans="24:24">
      <c r="X4179" s="42" t="s">
        <v>469</v>
      </c>
    </row>
    <row r="4180" spans="24:24">
      <c r="X4180" s="42" t="s">
        <v>469</v>
      </c>
    </row>
    <row r="4181" spans="24:24">
      <c r="X4181" s="42" t="s">
        <v>469</v>
      </c>
    </row>
    <row r="4182" spans="24:24">
      <c r="X4182" s="42" t="s">
        <v>469</v>
      </c>
    </row>
    <row r="4183" spans="24:24">
      <c r="X4183" s="42" t="s">
        <v>469</v>
      </c>
    </row>
    <row r="4184" spans="24:24">
      <c r="X4184" s="42" t="s">
        <v>469</v>
      </c>
    </row>
    <row r="4185" spans="24:24">
      <c r="X4185" s="42" t="s">
        <v>469</v>
      </c>
    </row>
    <row r="4186" spans="24:24">
      <c r="X4186" s="42" t="s">
        <v>469</v>
      </c>
    </row>
    <row r="4187" spans="24:24">
      <c r="X4187" s="42" t="s">
        <v>469</v>
      </c>
    </row>
    <row r="4188" spans="24:24">
      <c r="X4188" s="42" t="s">
        <v>469</v>
      </c>
    </row>
    <row r="4189" spans="24:24">
      <c r="X4189" s="42" t="s">
        <v>469</v>
      </c>
    </row>
    <row r="4190" spans="24:24">
      <c r="X4190" s="42" t="s">
        <v>469</v>
      </c>
    </row>
    <row r="4191" spans="24:24">
      <c r="X4191" s="42" t="s">
        <v>469</v>
      </c>
    </row>
    <row r="4192" spans="24:24">
      <c r="X4192" s="42" t="s">
        <v>469</v>
      </c>
    </row>
    <row r="4193" spans="24:24">
      <c r="X4193" s="42" t="s">
        <v>469</v>
      </c>
    </row>
    <row r="4194" spans="24:24">
      <c r="X4194" s="42" t="s">
        <v>469</v>
      </c>
    </row>
    <row r="4195" spans="24:24">
      <c r="X4195" s="42" t="s">
        <v>469</v>
      </c>
    </row>
    <row r="4196" spans="24:24">
      <c r="X4196" s="42" t="s">
        <v>469</v>
      </c>
    </row>
    <row r="4197" spans="24:24">
      <c r="X4197" s="42" t="s">
        <v>469</v>
      </c>
    </row>
    <row r="4198" spans="24:24">
      <c r="X4198" s="42" t="s">
        <v>469</v>
      </c>
    </row>
    <row r="4199" spans="24:24">
      <c r="X4199" s="42" t="s">
        <v>469</v>
      </c>
    </row>
    <row r="4200" spans="24:24">
      <c r="X4200" s="42" t="s">
        <v>469</v>
      </c>
    </row>
    <row r="4201" spans="24:24">
      <c r="X4201" s="42" t="s">
        <v>469</v>
      </c>
    </row>
    <row r="4202" spans="24:24">
      <c r="X4202" s="42" t="s">
        <v>469</v>
      </c>
    </row>
    <row r="4203" spans="24:24">
      <c r="X4203" s="42" t="s">
        <v>469</v>
      </c>
    </row>
    <row r="4204" spans="24:24">
      <c r="X4204" s="42" t="s">
        <v>469</v>
      </c>
    </row>
    <row r="4205" spans="24:24">
      <c r="X4205" s="42" t="s">
        <v>469</v>
      </c>
    </row>
    <row r="4206" spans="24:24">
      <c r="X4206" s="42" t="s">
        <v>469</v>
      </c>
    </row>
    <row r="4207" spans="24:24">
      <c r="X4207" s="42" t="s">
        <v>469</v>
      </c>
    </row>
    <row r="4208" spans="24:24">
      <c r="X4208" s="42" t="s">
        <v>469</v>
      </c>
    </row>
    <row r="4209" spans="24:24">
      <c r="X4209" s="42" t="s">
        <v>469</v>
      </c>
    </row>
    <row r="4210" spans="24:24">
      <c r="X4210" s="42" t="s">
        <v>469</v>
      </c>
    </row>
    <row r="4211" spans="24:24">
      <c r="X4211" s="42" t="s">
        <v>469</v>
      </c>
    </row>
    <row r="4212" spans="24:24">
      <c r="X4212" s="42" t="s">
        <v>469</v>
      </c>
    </row>
    <row r="4213" spans="24:24">
      <c r="X4213" s="42" t="s">
        <v>469</v>
      </c>
    </row>
    <row r="4214" spans="24:24">
      <c r="X4214" s="42" t="s">
        <v>469</v>
      </c>
    </row>
    <row r="4215" spans="24:24">
      <c r="X4215" s="42" t="s">
        <v>469</v>
      </c>
    </row>
    <row r="4216" spans="24:24">
      <c r="X4216" s="42" t="s">
        <v>469</v>
      </c>
    </row>
    <row r="4217" spans="24:24">
      <c r="X4217" s="42" t="s">
        <v>469</v>
      </c>
    </row>
    <row r="4218" spans="24:24">
      <c r="X4218" s="42" t="s">
        <v>469</v>
      </c>
    </row>
    <row r="4219" spans="24:24">
      <c r="X4219" s="42" t="s">
        <v>469</v>
      </c>
    </row>
    <row r="4220" spans="24:24">
      <c r="X4220" s="42" t="s">
        <v>469</v>
      </c>
    </row>
    <row r="4221" spans="24:24">
      <c r="X4221" s="42" t="s">
        <v>469</v>
      </c>
    </row>
    <row r="4222" spans="24:24">
      <c r="X4222" s="42" t="s">
        <v>469</v>
      </c>
    </row>
    <row r="4223" spans="24:24">
      <c r="X4223" s="42" t="s">
        <v>469</v>
      </c>
    </row>
    <row r="4224" spans="24:24">
      <c r="X4224" s="42" t="s">
        <v>469</v>
      </c>
    </row>
    <row r="4225" spans="24:24">
      <c r="X4225" s="42" t="s">
        <v>469</v>
      </c>
    </row>
    <row r="4226" spans="24:24">
      <c r="X4226" s="42" t="s">
        <v>469</v>
      </c>
    </row>
    <row r="4227" spans="24:24">
      <c r="X4227" s="42" t="s">
        <v>469</v>
      </c>
    </row>
    <row r="4228" spans="24:24">
      <c r="X4228" s="42" t="s">
        <v>469</v>
      </c>
    </row>
    <row r="4229" spans="24:24">
      <c r="X4229" s="42" t="s">
        <v>469</v>
      </c>
    </row>
    <row r="4230" spans="24:24">
      <c r="X4230" s="42" t="s">
        <v>469</v>
      </c>
    </row>
    <row r="4231" spans="24:24">
      <c r="X4231" s="42" t="s">
        <v>469</v>
      </c>
    </row>
    <row r="4232" spans="24:24">
      <c r="X4232" s="42" t="s">
        <v>469</v>
      </c>
    </row>
    <row r="4233" spans="24:24">
      <c r="X4233" s="42" t="s">
        <v>469</v>
      </c>
    </row>
    <row r="4234" spans="24:24">
      <c r="X4234" s="42" t="s">
        <v>469</v>
      </c>
    </row>
    <row r="4235" spans="24:24">
      <c r="X4235" s="42" t="s">
        <v>469</v>
      </c>
    </row>
    <row r="4236" spans="24:24">
      <c r="X4236" s="42" t="s">
        <v>469</v>
      </c>
    </row>
    <row r="4237" spans="24:24">
      <c r="X4237" s="42" t="s">
        <v>469</v>
      </c>
    </row>
    <row r="4238" spans="24:24">
      <c r="X4238" s="42" t="s">
        <v>469</v>
      </c>
    </row>
    <row r="4239" spans="24:24">
      <c r="X4239" s="42" t="s">
        <v>469</v>
      </c>
    </row>
    <row r="4240" spans="24:24">
      <c r="X4240" s="42" t="s">
        <v>469</v>
      </c>
    </row>
    <row r="4241" spans="24:24">
      <c r="X4241" s="42" t="s">
        <v>469</v>
      </c>
    </row>
    <row r="4242" spans="24:24">
      <c r="X4242" s="42" t="s">
        <v>469</v>
      </c>
    </row>
    <row r="4243" spans="24:24">
      <c r="X4243" s="42" t="s">
        <v>469</v>
      </c>
    </row>
    <row r="4244" spans="24:24">
      <c r="X4244" s="42" t="s">
        <v>469</v>
      </c>
    </row>
    <row r="4245" spans="24:24">
      <c r="X4245" s="42" t="s">
        <v>469</v>
      </c>
    </row>
    <row r="4246" spans="24:24">
      <c r="X4246" s="42" t="s">
        <v>469</v>
      </c>
    </row>
    <row r="4247" spans="24:24">
      <c r="X4247" s="42" t="s">
        <v>469</v>
      </c>
    </row>
    <row r="4248" spans="24:24">
      <c r="X4248" s="42" t="s">
        <v>469</v>
      </c>
    </row>
    <row r="4249" spans="24:24">
      <c r="X4249" s="42" t="s">
        <v>469</v>
      </c>
    </row>
    <row r="4250" spans="24:24">
      <c r="X4250" s="42" t="s">
        <v>469</v>
      </c>
    </row>
    <row r="4251" spans="24:24">
      <c r="X4251" s="42" t="s">
        <v>469</v>
      </c>
    </row>
    <row r="4252" spans="24:24">
      <c r="X4252" s="42" t="s">
        <v>469</v>
      </c>
    </row>
    <row r="4253" spans="24:24">
      <c r="X4253" s="42" t="s">
        <v>469</v>
      </c>
    </row>
    <row r="4254" spans="24:24">
      <c r="X4254" s="42" t="s">
        <v>469</v>
      </c>
    </row>
    <row r="4255" spans="24:24">
      <c r="X4255" s="42" t="s">
        <v>469</v>
      </c>
    </row>
    <row r="4256" spans="24:24">
      <c r="X4256" s="42" t="s">
        <v>469</v>
      </c>
    </row>
    <row r="4257" spans="24:24">
      <c r="X4257" s="42" t="s">
        <v>469</v>
      </c>
    </row>
    <row r="4258" spans="24:24">
      <c r="X4258" s="42" t="s">
        <v>469</v>
      </c>
    </row>
    <row r="4259" spans="24:24">
      <c r="X4259" s="42" t="s">
        <v>469</v>
      </c>
    </row>
    <row r="4260" spans="24:24">
      <c r="X4260" s="42" t="s">
        <v>469</v>
      </c>
    </row>
    <row r="4261" spans="24:24">
      <c r="X4261" s="42" t="s">
        <v>469</v>
      </c>
    </row>
    <row r="4262" spans="24:24">
      <c r="X4262" s="42" t="s">
        <v>469</v>
      </c>
    </row>
    <row r="4263" spans="24:24">
      <c r="X4263" s="42" t="s">
        <v>469</v>
      </c>
    </row>
    <row r="4264" spans="24:24">
      <c r="X4264" s="42" t="s">
        <v>469</v>
      </c>
    </row>
    <row r="4265" spans="24:24">
      <c r="X4265" s="42" t="s">
        <v>469</v>
      </c>
    </row>
    <row r="4266" spans="24:24">
      <c r="X4266" s="42" t="s">
        <v>469</v>
      </c>
    </row>
    <row r="4267" spans="24:24">
      <c r="X4267" s="42" t="s">
        <v>469</v>
      </c>
    </row>
    <row r="4268" spans="24:24">
      <c r="X4268" s="42" t="s">
        <v>469</v>
      </c>
    </row>
    <row r="4269" spans="24:24">
      <c r="X4269" s="42" t="s">
        <v>469</v>
      </c>
    </row>
    <row r="4270" spans="24:24">
      <c r="X4270" s="42" t="s">
        <v>469</v>
      </c>
    </row>
    <row r="4271" spans="24:24">
      <c r="X4271" s="42" t="s">
        <v>469</v>
      </c>
    </row>
    <row r="4272" spans="24:24">
      <c r="X4272" s="42" t="s">
        <v>469</v>
      </c>
    </row>
    <row r="4273" spans="24:24">
      <c r="X4273" s="42" t="s">
        <v>469</v>
      </c>
    </row>
    <row r="4274" spans="24:24">
      <c r="X4274" s="42" t="s">
        <v>469</v>
      </c>
    </row>
    <row r="4275" spans="24:24">
      <c r="X4275" s="42" t="s">
        <v>469</v>
      </c>
    </row>
    <row r="4276" spans="24:24">
      <c r="X4276" s="42" t="s">
        <v>469</v>
      </c>
    </row>
    <row r="4277" spans="24:24">
      <c r="X4277" s="42" t="s">
        <v>469</v>
      </c>
    </row>
    <row r="4278" spans="24:24">
      <c r="X4278" s="42" t="s">
        <v>469</v>
      </c>
    </row>
    <row r="4279" spans="24:24">
      <c r="X4279" s="42" t="s">
        <v>469</v>
      </c>
    </row>
    <row r="4280" spans="24:24">
      <c r="X4280" s="42" t="s">
        <v>469</v>
      </c>
    </row>
    <row r="4281" spans="24:24">
      <c r="X4281" s="42" t="s">
        <v>469</v>
      </c>
    </row>
    <row r="4282" spans="24:24">
      <c r="X4282" s="42" t="s">
        <v>469</v>
      </c>
    </row>
    <row r="4283" spans="24:24">
      <c r="X4283" s="42" t="s">
        <v>469</v>
      </c>
    </row>
    <row r="4284" spans="24:24">
      <c r="X4284" s="42" t="s">
        <v>469</v>
      </c>
    </row>
    <row r="4285" spans="24:24">
      <c r="X4285" s="42" t="s">
        <v>469</v>
      </c>
    </row>
    <row r="4286" spans="24:24">
      <c r="X4286" s="42" t="s">
        <v>469</v>
      </c>
    </row>
    <row r="4287" spans="24:24">
      <c r="X4287" s="42" t="s">
        <v>469</v>
      </c>
    </row>
    <row r="4288" spans="24:24">
      <c r="X4288" s="42" t="s">
        <v>469</v>
      </c>
    </row>
    <row r="4289" spans="24:24">
      <c r="X4289" s="42" t="s">
        <v>469</v>
      </c>
    </row>
    <row r="4290" spans="24:24">
      <c r="X4290" s="42" t="s">
        <v>469</v>
      </c>
    </row>
    <row r="4291" spans="24:24">
      <c r="X4291" s="42" t="s">
        <v>469</v>
      </c>
    </row>
    <row r="4292" spans="24:24">
      <c r="X4292" s="42" t="s">
        <v>469</v>
      </c>
    </row>
    <row r="4293" spans="24:24">
      <c r="X4293" s="42" t="s">
        <v>469</v>
      </c>
    </row>
    <row r="4294" spans="24:24">
      <c r="X4294" s="42" t="s">
        <v>469</v>
      </c>
    </row>
    <row r="4295" spans="24:24">
      <c r="X4295" s="42" t="s">
        <v>469</v>
      </c>
    </row>
    <row r="4296" spans="24:24">
      <c r="X4296" s="42" t="s">
        <v>469</v>
      </c>
    </row>
    <row r="4297" spans="24:24">
      <c r="X4297" s="42" t="s">
        <v>469</v>
      </c>
    </row>
    <row r="4298" spans="24:24">
      <c r="X4298" s="42" t="s">
        <v>469</v>
      </c>
    </row>
    <row r="4299" spans="24:24">
      <c r="X4299" s="42" t="s">
        <v>469</v>
      </c>
    </row>
    <row r="4300" spans="24:24">
      <c r="X4300" s="42" t="s">
        <v>469</v>
      </c>
    </row>
    <row r="4301" spans="24:24">
      <c r="X4301" s="42" t="s">
        <v>469</v>
      </c>
    </row>
    <row r="4302" spans="24:24">
      <c r="X4302" s="42" t="s">
        <v>469</v>
      </c>
    </row>
    <row r="4303" spans="24:24">
      <c r="X4303" s="42" t="s">
        <v>469</v>
      </c>
    </row>
    <row r="4304" spans="24:24">
      <c r="X4304" s="42" t="s">
        <v>469</v>
      </c>
    </row>
    <row r="4305" spans="24:24">
      <c r="X4305" s="42" t="s">
        <v>469</v>
      </c>
    </row>
    <row r="4306" spans="24:24">
      <c r="X4306" s="42" t="s">
        <v>469</v>
      </c>
    </row>
    <row r="4307" spans="24:24">
      <c r="X4307" s="42" t="s">
        <v>469</v>
      </c>
    </row>
    <row r="4308" spans="24:24">
      <c r="X4308" s="42" t="s">
        <v>469</v>
      </c>
    </row>
    <row r="4309" spans="24:24">
      <c r="X4309" s="42" t="s">
        <v>469</v>
      </c>
    </row>
    <row r="4310" spans="24:24">
      <c r="X4310" s="42" t="s">
        <v>469</v>
      </c>
    </row>
    <row r="4311" spans="24:24">
      <c r="X4311" s="42" t="s">
        <v>469</v>
      </c>
    </row>
    <row r="4312" spans="24:24">
      <c r="X4312" s="42" t="s">
        <v>469</v>
      </c>
    </row>
    <row r="4313" spans="24:24">
      <c r="X4313" s="42" t="s">
        <v>469</v>
      </c>
    </row>
    <row r="4314" spans="24:24">
      <c r="X4314" s="42" t="s">
        <v>469</v>
      </c>
    </row>
    <row r="4315" spans="24:24">
      <c r="X4315" s="42" t="s">
        <v>469</v>
      </c>
    </row>
    <row r="4316" spans="24:24">
      <c r="X4316" s="42" t="s">
        <v>469</v>
      </c>
    </row>
    <row r="4317" spans="24:24">
      <c r="X4317" s="42" t="s">
        <v>469</v>
      </c>
    </row>
    <row r="4318" spans="24:24">
      <c r="X4318" s="42" t="s">
        <v>469</v>
      </c>
    </row>
    <row r="4319" spans="24:24">
      <c r="X4319" s="42" t="s">
        <v>469</v>
      </c>
    </row>
    <row r="4320" spans="24:24">
      <c r="X4320" s="42" t="s">
        <v>469</v>
      </c>
    </row>
    <row r="4321" spans="24:24">
      <c r="X4321" s="42" t="s">
        <v>469</v>
      </c>
    </row>
    <row r="4322" spans="24:24">
      <c r="X4322" s="42" t="s">
        <v>469</v>
      </c>
    </row>
    <row r="4323" spans="24:24">
      <c r="X4323" s="42" t="s">
        <v>469</v>
      </c>
    </row>
    <row r="4324" spans="24:24">
      <c r="X4324" s="42" t="s">
        <v>469</v>
      </c>
    </row>
    <row r="4325" spans="24:24">
      <c r="X4325" s="42" t="s">
        <v>469</v>
      </c>
    </row>
    <row r="4326" spans="24:24">
      <c r="X4326" s="42" t="s">
        <v>469</v>
      </c>
    </row>
    <row r="4327" spans="24:24">
      <c r="X4327" s="42" t="s">
        <v>469</v>
      </c>
    </row>
    <row r="4328" spans="24:24">
      <c r="X4328" s="42" t="s">
        <v>469</v>
      </c>
    </row>
    <row r="4329" spans="24:24">
      <c r="X4329" s="42" t="s">
        <v>469</v>
      </c>
    </row>
    <row r="4330" spans="24:24">
      <c r="X4330" s="42" t="s">
        <v>469</v>
      </c>
    </row>
    <row r="4331" spans="24:24">
      <c r="X4331" s="42" t="s">
        <v>469</v>
      </c>
    </row>
    <row r="4332" spans="24:24">
      <c r="X4332" s="42" t="s">
        <v>469</v>
      </c>
    </row>
    <row r="4333" spans="24:24">
      <c r="X4333" s="42" t="s">
        <v>469</v>
      </c>
    </row>
    <row r="4334" spans="24:24">
      <c r="X4334" s="42" t="s">
        <v>469</v>
      </c>
    </row>
    <row r="4335" spans="24:24">
      <c r="X4335" s="42" t="s">
        <v>469</v>
      </c>
    </row>
    <row r="4336" spans="24:24">
      <c r="X4336" s="42" t="s">
        <v>469</v>
      </c>
    </row>
    <row r="4337" spans="24:24">
      <c r="X4337" s="42" t="s">
        <v>469</v>
      </c>
    </row>
    <row r="4338" spans="24:24">
      <c r="X4338" s="42" t="s">
        <v>469</v>
      </c>
    </row>
    <row r="4339" spans="24:24">
      <c r="X4339" s="42" t="s">
        <v>469</v>
      </c>
    </row>
    <row r="4340" spans="24:24">
      <c r="X4340" s="42" t="s">
        <v>469</v>
      </c>
    </row>
    <row r="4341" spans="24:24">
      <c r="X4341" s="42" t="s">
        <v>469</v>
      </c>
    </row>
    <row r="4342" spans="24:24">
      <c r="X4342" s="42" t="s">
        <v>469</v>
      </c>
    </row>
    <row r="4343" spans="24:24">
      <c r="X4343" s="42" t="s">
        <v>469</v>
      </c>
    </row>
    <row r="4344" spans="24:24">
      <c r="X4344" s="42" t="s">
        <v>469</v>
      </c>
    </row>
    <row r="4345" spans="24:24">
      <c r="X4345" s="42" t="s">
        <v>469</v>
      </c>
    </row>
    <row r="4346" spans="24:24">
      <c r="X4346" s="42" t="s">
        <v>469</v>
      </c>
    </row>
    <row r="4347" spans="24:24">
      <c r="X4347" s="42" t="s">
        <v>469</v>
      </c>
    </row>
    <row r="4348" spans="24:24">
      <c r="X4348" s="42" t="s">
        <v>469</v>
      </c>
    </row>
    <row r="4349" spans="24:24">
      <c r="X4349" s="42" t="s">
        <v>469</v>
      </c>
    </row>
    <row r="4350" spans="24:24">
      <c r="X4350" s="42" t="s">
        <v>469</v>
      </c>
    </row>
    <row r="4351" spans="24:24">
      <c r="X4351" s="42" t="s">
        <v>469</v>
      </c>
    </row>
    <row r="4352" spans="24:24">
      <c r="X4352" s="42" t="s">
        <v>469</v>
      </c>
    </row>
    <row r="4353" spans="24:24">
      <c r="X4353" s="42" t="s">
        <v>469</v>
      </c>
    </row>
    <row r="4354" spans="24:24">
      <c r="X4354" s="42" t="s">
        <v>469</v>
      </c>
    </row>
    <row r="4355" spans="24:24">
      <c r="X4355" s="42" t="s">
        <v>469</v>
      </c>
    </row>
    <row r="4356" spans="24:24">
      <c r="X4356" s="42" t="s">
        <v>469</v>
      </c>
    </row>
    <row r="4357" spans="24:24">
      <c r="X4357" s="42" t="s">
        <v>469</v>
      </c>
    </row>
    <row r="4358" spans="24:24">
      <c r="X4358" s="42" t="s">
        <v>469</v>
      </c>
    </row>
    <row r="4359" spans="24:24">
      <c r="X4359" s="42" t="s">
        <v>469</v>
      </c>
    </row>
    <row r="4360" spans="24:24">
      <c r="X4360" s="42" t="s">
        <v>469</v>
      </c>
    </row>
    <row r="4361" spans="24:24">
      <c r="X4361" s="42" t="s">
        <v>469</v>
      </c>
    </row>
    <row r="4362" spans="24:24">
      <c r="X4362" s="42" t="s">
        <v>469</v>
      </c>
    </row>
    <row r="4363" spans="24:24">
      <c r="X4363" s="42" t="s">
        <v>469</v>
      </c>
    </row>
    <row r="4364" spans="24:24">
      <c r="X4364" s="42" t="s">
        <v>469</v>
      </c>
    </row>
    <row r="4365" spans="24:24">
      <c r="X4365" s="42" t="s">
        <v>469</v>
      </c>
    </row>
    <row r="4366" spans="24:24">
      <c r="X4366" s="42" t="s">
        <v>469</v>
      </c>
    </row>
    <row r="4367" spans="24:24">
      <c r="X4367" s="42" t="s">
        <v>469</v>
      </c>
    </row>
    <row r="4368" spans="24:24">
      <c r="X4368" s="42" t="s">
        <v>469</v>
      </c>
    </row>
    <row r="4369" spans="24:24">
      <c r="X4369" s="42" t="s">
        <v>469</v>
      </c>
    </row>
    <row r="4370" spans="24:24">
      <c r="X4370" s="42" t="s">
        <v>469</v>
      </c>
    </row>
    <row r="4371" spans="24:24">
      <c r="X4371" s="42" t="s">
        <v>469</v>
      </c>
    </row>
    <row r="4372" spans="24:24">
      <c r="X4372" s="42" t="s">
        <v>469</v>
      </c>
    </row>
    <row r="4373" spans="24:24">
      <c r="X4373" s="42" t="s">
        <v>469</v>
      </c>
    </row>
    <row r="4374" spans="24:24">
      <c r="X4374" s="42" t="s">
        <v>469</v>
      </c>
    </row>
    <row r="4375" spans="24:24">
      <c r="X4375" s="42" t="s">
        <v>469</v>
      </c>
    </row>
    <row r="4376" spans="24:24">
      <c r="X4376" s="42" t="s">
        <v>469</v>
      </c>
    </row>
    <row r="4377" spans="24:24">
      <c r="X4377" s="42" t="s">
        <v>469</v>
      </c>
    </row>
    <row r="4378" spans="24:24">
      <c r="X4378" s="42" t="s">
        <v>469</v>
      </c>
    </row>
    <row r="4379" spans="24:24">
      <c r="X4379" s="42" t="s">
        <v>469</v>
      </c>
    </row>
    <row r="4380" spans="24:24">
      <c r="X4380" s="42" t="s">
        <v>469</v>
      </c>
    </row>
    <row r="4381" spans="24:24">
      <c r="X4381" s="42" t="s">
        <v>469</v>
      </c>
    </row>
    <row r="4382" spans="24:24">
      <c r="X4382" s="42" t="s">
        <v>469</v>
      </c>
    </row>
    <row r="4383" spans="24:24">
      <c r="X4383" s="42" t="s">
        <v>469</v>
      </c>
    </row>
    <row r="4384" spans="24:24">
      <c r="X4384" s="42" t="s">
        <v>469</v>
      </c>
    </row>
    <row r="4385" spans="24:24">
      <c r="X4385" s="42" t="s">
        <v>469</v>
      </c>
    </row>
    <row r="4386" spans="24:24">
      <c r="X4386" s="42" t="s">
        <v>469</v>
      </c>
    </row>
    <row r="4387" spans="24:24">
      <c r="X4387" s="42" t="s">
        <v>469</v>
      </c>
    </row>
    <row r="4388" spans="24:24">
      <c r="X4388" s="42" t="s">
        <v>469</v>
      </c>
    </row>
    <row r="4389" spans="24:24">
      <c r="X4389" s="42" t="s">
        <v>469</v>
      </c>
    </row>
    <row r="4390" spans="24:24">
      <c r="X4390" s="42" t="s">
        <v>469</v>
      </c>
    </row>
    <row r="4391" spans="24:24">
      <c r="X4391" s="42" t="s">
        <v>469</v>
      </c>
    </row>
    <row r="4392" spans="24:24">
      <c r="X4392" s="42" t="s">
        <v>469</v>
      </c>
    </row>
    <row r="4393" spans="24:24">
      <c r="X4393" s="42" t="s">
        <v>469</v>
      </c>
    </row>
    <row r="4394" spans="24:24">
      <c r="X4394" s="42" t="s">
        <v>469</v>
      </c>
    </row>
    <row r="4395" spans="24:24">
      <c r="X4395" s="42" t="s">
        <v>469</v>
      </c>
    </row>
    <row r="4396" spans="24:24">
      <c r="X4396" s="42" t="s">
        <v>469</v>
      </c>
    </row>
    <row r="4397" spans="24:24">
      <c r="X4397" s="42" t="s">
        <v>469</v>
      </c>
    </row>
    <row r="4398" spans="24:24">
      <c r="X4398" s="42" t="s">
        <v>469</v>
      </c>
    </row>
    <row r="4399" spans="24:24">
      <c r="X4399" s="42" t="s">
        <v>469</v>
      </c>
    </row>
    <row r="4400" spans="24:24">
      <c r="X4400" s="42" t="s">
        <v>469</v>
      </c>
    </row>
    <row r="4401" spans="24:24">
      <c r="X4401" s="42" t="s">
        <v>469</v>
      </c>
    </row>
    <row r="4402" spans="24:24">
      <c r="X4402" s="42" t="s">
        <v>469</v>
      </c>
    </row>
    <row r="4403" spans="24:24">
      <c r="X4403" s="42" t="s">
        <v>469</v>
      </c>
    </row>
    <row r="4404" spans="24:24">
      <c r="X4404" s="42" t="s">
        <v>469</v>
      </c>
    </row>
    <row r="4405" spans="24:24">
      <c r="X4405" s="42" t="s">
        <v>469</v>
      </c>
    </row>
    <row r="4406" spans="24:24">
      <c r="X4406" s="42" t="s">
        <v>469</v>
      </c>
    </row>
    <row r="4407" spans="24:24">
      <c r="X4407" s="42" t="s">
        <v>469</v>
      </c>
    </row>
    <row r="4408" spans="24:24">
      <c r="X4408" s="42" t="s">
        <v>469</v>
      </c>
    </row>
    <row r="4409" spans="24:24">
      <c r="X4409" s="42" t="s">
        <v>469</v>
      </c>
    </row>
    <row r="4410" spans="24:24">
      <c r="X4410" s="42" t="s">
        <v>469</v>
      </c>
    </row>
    <row r="4411" spans="24:24">
      <c r="X4411" s="42" t="s">
        <v>469</v>
      </c>
    </row>
    <row r="4412" spans="24:24">
      <c r="X4412" s="42" t="s">
        <v>469</v>
      </c>
    </row>
    <row r="4413" spans="24:24">
      <c r="X4413" s="42" t="s">
        <v>469</v>
      </c>
    </row>
    <row r="4414" spans="24:24">
      <c r="X4414" s="42" t="s">
        <v>469</v>
      </c>
    </row>
    <row r="4415" spans="24:24">
      <c r="X4415" s="42" t="s">
        <v>469</v>
      </c>
    </row>
    <row r="4416" spans="24:24">
      <c r="X4416" s="42" t="s">
        <v>469</v>
      </c>
    </row>
    <row r="4417" spans="24:24">
      <c r="X4417" s="42" t="s">
        <v>469</v>
      </c>
    </row>
    <row r="4418" spans="24:24">
      <c r="X4418" s="42" t="s">
        <v>469</v>
      </c>
    </row>
    <row r="4419" spans="24:24">
      <c r="X4419" s="42" t="s">
        <v>469</v>
      </c>
    </row>
    <row r="4420" spans="24:24">
      <c r="X4420" s="42" t="s">
        <v>469</v>
      </c>
    </row>
    <row r="4421" spans="24:24">
      <c r="X4421" s="42" t="s">
        <v>469</v>
      </c>
    </row>
    <row r="4422" spans="24:24">
      <c r="X4422" s="42" t="s">
        <v>469</v>
      </c>
    </row>
    <row r="4423" spans="24:24">
      <c r="X4423" s="42" t="s">
        <v>469</v>
      </c>
    </row>
    <row r="4424" spans="24:24">
      <c r="X4424" s="42" t="s">
        <v>469</v>
      </c>
    </row>
    <row r="4425" spans="24:24">
      <c r="X4425" s="42" t="s">
        <v>469</v>
      </c>
    </row>
    <row r="4426" spans="24:24">
      <c r="X4426" s="42" t="s">
        <v>469</v>
      </c>
    </row>
    <row r="4427" spans="24:24">
      <c r="X4427" s="42" t="s">
        <v>469</v>
      </c>
    </row>
    <row r="4428" spans="24:24">
      <c r="X4428" s="42" t="s">
        <v>469</v>
      </c>
    </row>
    <row r="4429" spans="24:24">
      <c r="X4429" s="42" t="s">
        <v>469</v>
      </c>
    </row>
    <row r="4430" spans="24:24">
      <c r="X4430" s="42" t="s">
        <v>469</v>
      </c>
    </row>
    <row r="4431" spans="24:24">
      <c r="X4431" s="42" t="s">
        <v>469</v>
      </c>
    </row>
    <row r="4432" spans="24:24">
      <c r="X4432" s="42" t="s">
        <v>469</v>
      </c>
    </row>
    <row r="4433" spans="24:24">
      <c r="X4433" s="42" t="s">
        <v>469</v>
      </c>
    </row>
    <row r="4434" spans="24:24">
      <c r="X4434" s="42" t="s">
        <v>469</v>
      </c>
    </row>
    <row r="4435" spans="24:24">
      <c r="X4435" s="42" t="s">
        <v>469</v>
      </c>
    </row>
    <row r="4436" spans="24:24">
      <c r="X4436" s="42" t="s">
        <v>469</v>
      </c>
    </row>
    <row r="4437" spans="24:24">
      <c r="X4437" s="42" t="s">
        <v>469</v>
      </c>
    </row>
    <row r="4438" spans="24:24">
      <c r="X4438" s="42" t="s">
        <v>469</v>
      </c>
    </row>
    <row r="4439" spans="24:24">
      <c r="X4439" s="42" t="s">
        <v>469</v>
      </c>
    </row>
    <row r="4440" spans="24:24">
      <c r="X4440" s="42" t="s">
        <v>469</v>
      </c>
    </row>
    <row r="4441" spans="24:24">
      <c r="X4441" s="42" t="s">
        <v>469</v>
      </c>
    </row>
    <row r="4442" spans="24:24">
      <c r="X4442" s="42" t="s">
        <v>469</v>
      </c>
    </row>
    <row r="4443" spans="24:24">
      <c r="X4443" s="42" t="s">
        <v>469</v>
      </c>
    </row>
    <row r="4444" spans="24:24">
      <c r="X4444" s="42" t="s">
        <v>469</v>
      </c>
    </row>
    <row r="4445" spans="24:24">
      <c r="X4445" s="42" t="s">
        <v>469</v>
      </c>
    </row>
    <row r="4446" spans="24:24">
      <c r="X4446" s="42" t="s">
        <v>469</v>
      </c>
    </row>
    <row r="4447" spans="24:24">
      <c r="X4447" s="42" t="s">
        <v>469</v>
      </c>
    </row>
    <row r="4448" spans="24:24">
      <c r="X4448" s="42" t="s">
        <v>469</v>
      </c>
    </row>
    <row r="4449" spans="24:24">
      <c r="X4449" s="42" t="s">
        <v>469</v>
      </c>
    </row>
    <row r="4450" spans="24:24">
      <c r="X4450" s="42" t="s">
        <v>469</v>
      </c>
    </row>
    <row r="4451" spans="24:24">
      <c r="X4451" s="42" t="s">
        <v>469</v>
      </c>
    </row>
    <row r="4452" spans="24:24">
      <c r="X4452" s="42" t="s">
        <v>469</v>
      </c>
    </row>
    <row r="4453" spans="24:24">
      <c r="X4453" s="42" t="s">
        <v>469</v>
      </c>
    </row>
    <row r="4454" spans="24:24">
      <c r="X4454" s="42" t="s">
        <v>469</v>
      </c>
    </row>
    <row r="4455" spans="24:24">
      <c r="X4455" s="42" t="s">
        <v>469</v>
      </c>
    </row>
    <row r="4456" spans="24:24">
      <c r="X4456" s="42" t="s">
        <v>469</v>
      </c>
    </row>
    <row r="4457" spans="24:24">
      <c r="X4457" s="42" t="s">
        <v>469</v>
      </c>
    </row>
    <row r="4458" spans="24:24">
      <c r="X4458" s="42" t="s">
        <v>469</v>
      </c>
    </row>
    <row r="4459" spans="24:24">
      <c r="X4459" s="42" t="s">
        <v>469</v>
      </c>
    </row>
    <row r="4460" spans="24:24">
      <c r="X4460" s="42" t="s">
        <v>469</v>
      </c>
    </row>
    <row r="4461" spans="24:24">
      <c r="X4461" s="42" t="s">
        <v>469</v>
      </c>
    </row>
    <row r="4462" spans="24:24">
      <c r="X4462" s="42" t="s">
        <v>469</v>
      </c>
    </row>
    <row r="4463" spans="24:24">
      <c r="X4463" s="42" t="s">
        <v>469</v>
      </c>
    </row>
    <row r="4464" spans="24:24">
      <c r="X4464" s="42" t="s">
        <v>469</v>
      </c>
    </row>
    <row r="4465" spans="24:24">
      <c r="X4465" s="42" t="s">
        <v>469</v>
      </c>
    </row>
    <row r="4466" spans="24:24">
      <c r="X4466" s="42" t="s">
        <v>469</v>
      </c>
    </row>
    <row r="4467" spans="24:24">
      <c r="X4467" s="42" t="s">
        <v>469</v>
      </c>
    </row>
    <row r="4468" spans="24:24">
      <c r="X4468" s="42" t="s">
        <v>469</v>
      </c>
    </row>
    <row r="4469" spans="24:24">
      <c r="X4469" s="42" t="s">
        <v>469</v>
      </c>
    </row>
    <row r="4470" spans="24:24">
      <c r="X4470" s="42" t="s">
        <v>469</v>
      </c>
    </row>
    <row r="4471" spans="24:24">
      <c r="X4471" s="42" t="s">
        <v>469</v>
      </c>
    </row>
    <row r="4472" spans="24:24">
      <c r="X4472" s="42" t="s">
        <v>469</v>
      </c>
    </row>
    <row r="4473" spans="24:24">
      <c r="X4473" s="42" t="s">
        <v>469</v>
      </c>
    </row>
    <row r="4474" spans="24:24">
      <c r="X4474" s="42" t="s">
        <v>469</v>
      </c>
    </row>
    <row r="4475" spans="24:24">
      <c r="X4475" s="42" t="s">
        <v>469</v>
      </c>
    </row>
    <row r="4476" spans="24:24">
      <c r="X4476" s="42" t="s">
        <v>469</v>
      </c>
    </row>
    <row r="4477" spans="24:24">
      <c r="X4477" s="42" t="s">
        <v>469</v>
      </c>
    </row>
    <row r="4478" spans="24:24">
      <c r="X4478" s="42" t="s">
        <v>469</v>
      </c>
    </row>
    <row r="4479" spans="24:24">
      <c r="X4479" s="42" t="s">
        <v>469</v>
      </c>
    </row>
    <row r="4480" spans="24:24">
      <c r="X4480" s="42" t="s">
        <v>469</v>
      </c>
    </row>
    <row r="4481" spans="24:24">
      <c r="X4481" s="42" t="s">
        <v>469</v>
      </c>
    </row>
    <row r="4482" spans="24:24">
      <c r="X4482" s="42" t="s">
        <v>469</v>
      </c>
    </row>
    <row r="4483" spans="24:24">
      <c r="X4483" s="42" t="s">
        <v>469</v>
      </c>
    </row>
    <row r="4484" spans="24:24">
      <c r="X4484" s="42" t="s">
        <v>469</v>
      </c>
    </row>
    <row r="4485" spans="24:24">
      <c r="X4485" s="42" t="s">
        <v>469</v>
      </c>
    </row>
    <row r="4486" spans="24:24">
      <c r="X4486" s="42" t="s">
        <v>469</v>
      </c>
    </row>
    <row r="4487" spans="24:24">
      <c r="X4487" s="42" t="s">
        <v>469</v>
      </c>
    </row>
    <row r="4488" spans="24:24">
      <c r="X4488" s="42" t="s">
        <v>469</v>
      </c>
    </row>
    <row r="4489" spans="24:24">
      <c r="X4489" s="42" t="s">
        <v>469</v>
      </c>
    </row>
    <row r="4490" spans="24:24">
      <c r="X4490" s="42" t="s">
        <v>469</v>
      </c>
    </row>
    <row r="4491" spans="24:24">
      <c r="X4491" s="42" t="s">
        <v>469</v>
      </c>
    </row>
    <row r="4492" spans="24:24">
      <c r="X4492" s="42" t="s">
        <v>469</v>
      </c>
    </row>
    <row r="4493" spans="24:24">
      <c r="X4493" s="42" t="s">
        <v>469</v>
      </c>
    </row>
    <row r="4494" spans="24:24">
      <c r="X4494" s="42" t="s">
        <v>469</v>
      </c>
    </row>
    <row r="4495" spans="24:24">
      <c r="X4495" s="42" t="s">
        <v>469</v>
      </c>
    </row>
    <row r="4496" spans="24:24">
      <c r="X4496" s="42" t="s">
        <v>469</v>
      </c>
    </row>
    <row r="4497" spans="24:24">
      <c r="X4497" s="42" t="s">
        <v>469</v>
      </c>
    </row>
    <row r="4498" spans="24:24">
      <c r="X4498" s="42" t="s">
        <v>469</v>
      </c>
    </row>
    <row r="4499" spans="24:24">
      <c r="X4499" s="42" t="s">
        <v>469</v>
      </c>
    </row>
    <row r="4500" spans="24:24">
      <c r="X4500" s="42" t="s">
        <v>469</v>
      </c>
    </row>
    <row r="4501" spans="24:24">
      <c r="X4501" s="42" t="s">
        <v>469</v>
      </c>
    </row>
    <row r="4502" spans="24:24">
      <c r="X4502" s="42" t="s">
        <v>469</v>
      </c>
    </row>
    <row r="4503" spans="24:24">
      <c r="X4503" s="42" t="s">
        <v>469</v>
      </c>
    </row>
    <row r="4504" spans="24:24">
      <c r="X4504" s="42" t="s">
        <v>469</v>
      </c>
    </row>
    <row r="4505" spans="24:24">
      <c r="X4505" s="42" t="s">
        <v>469</v>
      </c>
    </row>
    <row r="4506" spans="24:24">
      <c r="X4506" s="42" t="s">
        <v>469</v>
      </c>
    </row>
    <row r="4507" spans="24:24">
      <c r="X4507" s="42" t="s">
        <v>469</v>
      </c>
    </row>
    <row r="4508" spans="24:24">
      <c r="X4508" s="42" t="s">
        <v>469</v>
      </c>
    </row>
    <row r="4509" spans="24:24">
      <c r="X4509" s="42" t="s">
        <v>469</v>
      </c>
    </row>
    <row r="4510" spans="24:24">
      <c r="X4510" s="42" t="s">
        <v>469</v>
      </c>
    </row>
    <row r="4511" spans="24:24">
      <c r="X4511" s="42" t="s">
        <v>469</v>
      </c>
    </row>
    <row r="4512" spans="24:24">
      <c r="X4512" s="42" t="s">
        <v>469</v>
      </c>
    </row>
    <row r="4513" spans="24:24">
      <c r="X4513" s="42" t="s">
        <v>469</v>
      </c>
    </row>
    <row r="4514" spans="24:24">
      <c r="X4514" s="42" t="s">
        <v>469</v>
      </c>
    </row>
    <row r="4515" spans="24:24">
      <c r="X4515" s="42" t="s">
        <v>469</v>
      </c>
    </row>
    <row r="4516" spans="24:24">
      <c r="X4516" s="42" t="s">
        <v>469</v>
      </c>
    </row>
    <row r="4517" spans="24:24">
      <c r="X4517" s="42" t="s">
        <v>469</v>
      </c>
    </row>
    <row r="4518" spans="24:24">
      <c r="X4518" s="42" t="s">
        <v>469</v>
      </c>
    </row>
    <row r="4519" spans="24:24">
      <c r="X4519" s="42" t="s">
        <v>469</v>
      </c>
    </row>
    <row r="4520" spans="24:24">
      <c r="X4520" s="42" t="s">
        <v>469</v>
      </c>
    </row>
    <row r="4521" spans="24:24">
      <c r="X4521" s="42" t="s">
        <v>469</v>
      </c>
    </row>
    <row r="4522" spans="24:24">
      <c r="X4522" s="42" t="s">
        <v>469</v>
      </c>
    </row>
    <row r="4523" spans="24:24">
      <c r="X4523" s="42" t="s">
        <v>469</v>
      </c>
    </row>
    <row r="4524" spans="24:24">
      <c r="X4524" s="42" t="s">
        <v>469</v>
      </c>
    </row>
    <row r="4525" spans="24:24">
      <c r="X4525" s="42" t="s">
        <v>469</v>
      </c>
    </row>
    <row r="4526" spans="24:24">
      <c r="X4526" s="42" t="s">
        <v>469</v>
      </c>
    </row>
    <row r="4527" spans="24:24">
      <c r="X4527" s="42" t="s">
        <v>469</v>
      </c>
    </row>
    <row r="4528" spans="24:24">
      <c r="X4528" s="42" t="s">
        <v>469</v>
      </c>
    </row>
    <row r="4529" spans="24:24">
      <c r="X4529" s="42" t="s">
        <v>469</v>
      </c>
    </row>
    <row r="4530" spans="24:24">
      <c r="X4530" s="42" t="s">
        <v>469</v>
      </c>
    </row>
    <row r="4531" spans="24:24">
      <c r="X4531" s="42" t="s">
        <v>469</v>
      </c>
    </row>
    <row r="4532" spans="24:24">
      <c r="X4532" s="42" t="s">
        <v>469</v>
      </c>
    </row>
    <row r="4533" spans="24:24">
      <c r="X4533" s="42" t="s">
        <v>469</v>
      </c>
    </row>
    <row r="4534" spans="24:24">
      <c r="X4534" s="42" t="s">
        <v>469</v>
      </c>
    </row>
    <row r="4535" spans="24:24">
      <c r="X4535" s="42" t="s">
        <v>469</v>
      </c>
    </row>
    <row r="4536" spans="24:24">
      <c r="X4536" s="42" t="s">
        <v>469</v>
      </c>
    </row>
    <row r="4537" spans="24:24">
      <c r="X4537" s="42" t="s">
        <v>469</v>
      </c>
    </row>
    <row r="4538" spans="24:24">
      <c r="X4538" s="42" t="s">
        <v>469</v>
      </c>
    </row>
    <row r="4539" spans="24:24">
      <c r="X4539" s="42" t="s">
        <v>469</v>
      </c>
    </row>
    <row r="4540" spans="24:24">
      <c r="X4540" s="42" t="s">
        <v>469</v>
      </c>
    </row>
    <row r="4541" spans="24:24">
      <c r="X4541" s="42" t="s">
        <v>469</v>
      </c>
    </row>
    <row r="4542" spans="24:24">
      <c r="X4542" s="42" t="s">
        <v>469</v>
      </c>
    </row>
    <row r="4543" spans="24:24">
      <c r="X4543" s="42" t="s">
        <v>469</v>
      </c>
    </row>
    <row r="4544" spans="24:24">
      <c r="X4544" s="42" t="s">
        <v>469</v>
      </c>
    </row>
    <row r="4545" spans="24:24">
      <c r="X4545" s="42" t="s">
        <v>469</v>
      </c>
    </row>
    <row r="4546" spans="24:24">
      <c r="X4546" s="42" t="s">
        <v>469</v>
      </c>
    </row>
    <row r="4547" spans="24:24">
      <c r="X4547" s="42" t="s">
        <v>469</v>
      </c>
    </row>
    <row r="4548" spans="24:24">
      <c r="X4548" s="42" t="s">
        <v>469</v>
      </c>
    </row>
    <row r="4549" spans="24:24">
      <c r="X4549" s="42" t="s">
        <v>469</v>
      </c>
    </row>
    <row r="4550" spans="24:24">
      <c r="X4550" s="42" t="s">
        <v>469</v>
      </c>
    </row>
    <row r="4551" spans="24:24">
      <c r="X4551" s="42" t="s">
        <v>469</v>
      </c>
    </row>
    <row r="4552" spans="24:24">
      <c r="X4552" s="42" t="s">
        <v>469</v>
      </c>
    </row>
    <row r="4553" spans="24:24">
      <c r="X4553" s="42" t="s">
        <v>469</v>
      </c>
    </row>
    <row r="4554" spans="24:24">
      <c r="X4554" s="42" t="s">
        <v>469</v>
      </c>
    </row>
    <row r="4555" spans="24:24">
      <c r="X4555" s="42" t="s">
        <v>469</v>
      </c>
    </row>
    <row r="4556" spans="24:24">
      <c r="X4556" s="42" t="s">
        <v>469</v>
      </c>
    </row>
    <row r="4557" spans="24:24">
      <c r="X4557" s="42" t="s">
        <v>469</v>
      </c>
    </row>
    <row r="4558" spans="24:24">
      <c r="X4558" s="42" t="s">
        <v>469</v>
      </c>
    </row>
    <row r="4559" spans="24:24">
      <c r="X4559" s="42" t="s">
        <v>469</v>
      </c>
    </row>
    <row r="4560" spans="24:24">
      <c r="X4560" s="42" t="s">
        <v>469</v>
      </c>
    </row>
    <row r="4561" spans="24:24">
      <c r="X4561" s="42" t="s">
        <v>469</v>
      </c>
    </row>
    <row r="4562" spans="24:24">
      <c r="X4562" s="42" t="s">
        <v>469</v>
      </c>
    </row>
    <row r="4563" spans="24:24">
      <c r="X4563" s="42" t="s">
        <v>469</v>
      </c>
    </row>
    <row r="4564" spans="24:24">
      <c r="X4564" s="42" t="s">
        <v>469</v>
      </c>
    </row>
    <row r="4565" spans="24:24">
      <c r="X4565" s="42" t="s">
        <v>469</v>
      </c>
    </row>
    <row r="4566" spans="24:24">
      <c r="X4566" s="42" t="s">
        <v>469</v>
      </c>
    </row>
    <row r="4567" spans="24:24">
      <c r="X4567" s="42" t="s">
        <v>469</v>
      </c>
    </row>
    <row r="4568" spans="24:24">
      <c r="X4568" s="42" t="s">
        <v>469</v>
      </c>
    </row>
    <row r="4569" spans="24:24">
      <c r="X4569" s="42" t="s">
        <v>469</v>
      </c>
    </row>
    <row r="4570" spans="24:24">
      <c r="X4570" s="42" t="s">
        <v>469</v>
      </c>
    </row>
    <row r="4571" spans="24:24">
      <c r="X4571" s="42" t="s">
        <v>469</v>
      </c>
    </row>
    <row r="4572" spans="24:24">
      <c r="X4572" s="42" t="s">
        <v>469</v>
      </c>
    </row>
    <row r="4573" spans="24:24">
      <c r="X4573" s="42" t="s">
        <v>469</v>
      </c>
    </row>
    <row r="4574" spans="24:24">
      <c r="X4574" s="42" t="s">
        <v>469</v>
      </c>
    </row>
    <row r="4575" spans="24:24">
      <c r="X4575" s="42" t="s">
        <v>469</v>
      </c>
    </row>
    <row r="4576" spans="24:24">
      <c r="X4576" s="42" t="s">
        <v>469</v>
      </c>
    </row>
    <row r="4577" spans="24:24">
      <c r="X4577" s="42" t="s">
        <v>469</v>
      </c>
    </row>
    <row r="4578" spans="24:24">
      <c r="X4578" s="42" t="s">
        <v>469</v>
      </c>
    </row>
    <row r="4579" spans="24:24">
      <c r="X4579" s="42" t="s">
        <v>469</v>
      </c>
    </row>
    <row r="4580" spans="24:24">
      <c r="X4580" s="42" t="s">
        <v>469</v>
      </c>
    </row>
    <row r="4581" spans="24:24">
      <c r="X4581" s="42" t="s">
        <v>469</v>
      </c>
    </row>
    <row r="4582" spans="24:24">
      <c r="X4582" s="42" t="s">
        <v>469</v>
      </c>
    </row>
    <row r="4583" spans="24:24">
      <c r="X4583" s="42" t="s">
        <v>469</v>
      </c>
    </row>
    <row r="4584" spans="24:24">
      <c r="X4584" s="42" t="s">
        <v>469</v>
      </c>
    </row>
    <row r="4585" spans="24:24">
      <c r="X4585" s="42" t="s">
        <v>469</v>
      </c>
    </row>
    <row r="4586" spans="24:24">
      <c r="X4586" s="42" t="s">
        <v>469</v>
      </c>
    </row>
    <row r="4587" spans="24:24">
      <c r="X4587" s="42" t="s">
        <v>469</v>
      </c>
    </row>
    <row r="4588" spans="24:24">
      <c r="X4588" s="42" t="s">
        <v>469</v>
      </c>
    </row>
    <row r="4589" spans="24:24">
      <c r="X4589" s="42" t="s">
        <v>469</v>
      </c>
    </row>
    <row r="4590" spans="24:24">
      <c r="X4590" s="42" t="s">
        <v>469</v>
      </c>
    </row>
    <row r="4591" spans="24:24">
      <c r="X4591" s="42" t="s">
        <v>469</v>
      </c>
    </row>
    <row r="4592" spans="24:24">
      <c r="X4592" s="42" t="s">
        <v>469</v>
      </c>
    </row>
    <row r="4593" spans="24:24">
      <c r="X4593" s="42" t="s">
        <v>469</v>
      </c>
    </row>
    <row r="4594" spans="24:24">
      <c r="X4594" s="42" t="s">
        <v>469</v>
      </c>
    </row>
    <row r="4595" spans="24:24">
      <c r="X4595" s="42" t="s">
        <v>469</v>
      </c>
    </row>
    <row r="4596" spans="24:24">
      <c r="X4596" s="42" t="s">
        <v>469</v>
      </c>
    </row>
    <row r="4597" spans="24:24">
      <c r="X4597" s="42" t="s">
        <v>469</v>
      </c>
    </row>
    <row r="4598" spans="24:24">
      <c r="X4598" s="42" t="s">
        <v>469</v>
      </c>
    </row>
    <row r="4599" spans="24:24">
      <c r="X4599" s="42" t="s">
        <v>469</v>
      </c>
    </row>
    <row r="4600" spans="24:24">
      <c r="X4600" s="42" t="s">
        <v>469</v>
      </c>
    </row>
    <row r="4601" spans="24:24">
      <c r="X4601" s="42" t="s">
        <v>469</v>
      </c>
    </row>
    <row r="4602" spans="24:24">
      <c r="X4602" s="42" t="s">
        <v>469</v>
      </c>
    </row>
    <row r="4603" spans="24:24">
      <c r="X4603" s="42" t="s">
        <v>469</v>
      </c>
    </row>
    <row r="4604" spans="24:24">
      <c r="X4604" s="42" t="s">
        <v>469</v>
      </c>
    </row>
    <row r="4605" spans="24:24">
      <c r="X4605" s="42" t="s">
        <v>469</v>
      </c>
    </row>
    <row r="4606" spans="24:24">
      <c r="X4606" s="42" t="s">
        <v>469</v>
      </c>
    </row>
    <row r="4607" spans="24:24">
      <c r="X4607" s="42" t="s">
        <v>469</v>
      </c>
    </row>
    <row r="4608" spans="24:24">
      <c r="X4608" s="42" t="s">
        <v>469</v>
      </c>
    </row>
    <row r="4609" spans="24:24">
      <c r="X4609" s="42" t="s">
        <v>469</v>
      </c>
    </row>
    <row r="4610" spans="24:24">
      <c r="X4610" s="42" t="s">
        <v>469</v>
      </c>
    </row>
    <row r="4611" spans="24:24">
      <c r="X4611" s="42" t="s">
        <v>469</v>
      </c>
    </row>
    <row r="4612" spans="24:24">
      <c r="X4612" s="42" t="s">
        <v>469</v>
      </c>
    </row>
    <row r="4613" spans="24:24">
      <c r="X4613" s="42" t="s">
        <v>469</v>
      </c>
    </row>
    <row r="4614" spans="24:24">
      <c r="X4614" s="42" t="s">
        <v>469</v>
      </c>
    </row>
    <row r="4615" spans="24:24">
      <c r="X4615" s="42" t="s">
        <v>469</v>
      </c>
    </row>
    <row r="4616" spans="24:24">
      <c r="X4616" s="42" t="s">
        <v>469</v>
      </c>
    </row>
    <row r="4617" spans="24:24">
      <c r="X4617" s="42" t="s">
        <v>469</v>
      </c>
    </row>
    <row r="4618" spans="24:24">
      <c r="X4618" s="42" t="s">
        <v>469</v>
      </c>
    </row>
    <row r="4619" spans="24:24">
      <c r="X4619" s="42" t="s">
        <v>469</v>
      </c>
    </row>
    <row r="4620" spans="24:24">
      <c r="X4620" s="42" t="s">
        <v>469</v>
      </c>
    </row>
    <row r="4621" spans="24:24">
      <c r="X4621" s="42" t="s">
        <v>469</v>
      </c>
    </row>
    <row r="4622" spans="24:24">
      <c r="X4622" s="42" t="s">
        <v>469</v>
      </c>
    </row>
    <row r="4623" spans="24:24">
      <c r="X4623" s="42" t="s">
        <v>469</v>
      </c>
    </row>
    <row r="4624" spans="24:24">
      <c r="X4624" s="42" t="s">
        <v>469</v>
      </c>
    </row>
    <row r="4625" spans="24:24">
      <c r="X4625" s="42" t="s">
        <v>469</v>
      </c>
    </row>
    <row r="4626" spans="24:24">
      <c r="X4626" s="42" t="s">
        <v>469</v>
      </c>
    </row>
    <row r="4627" spans="24:24">
      <c r="X4627" s="42" t="s">
        <v>469</v>
      </c>
    </row>
    <row r="4628" spans="24:24">
      <c r="X4628" s="42" t="s">
        <v>469</v>
      </c>
    </row>
    <row r="4629" spans="24:24">
      <c r="X4629" s="42" t="s">
        <v>469</v>
      </c>
    </row>
    <row r="4630" spans="24:24">
      <c r="X4630" s="42" t="s">
        <v>469</v>
      </c>
    </row>
    <row r="4631" spans="24:24">
      <c r="X4631" s="42" t="s">
        <v>469</v>
      </c>
    </row>
    <row r="4632" spans="24:24">
      <c r="X4632" s="42" t="s">
        <v>469</v>
      </c>
    </row>
    <row r="4633" spans="24:24">
      <c r="X4633" s="42" t="s">
        <v>469</v>
      </c>
    </row>
    <row r="4634" spans="24:24">
      <c r="X4634" s="42" t="s">
        <v>469</v>
      </c>
    </row>
    <row r="4635" spans="24:24">
      <c r="X4635" s="42" t="s">
        <v>469</v>
      </c>
    </row>
    <row r="4636" spans="24:24">
      <c r="X4636" s="42" t="s">
        <v>469</v>
      </c>
    </row>
    <row r="4637" spans="24:24">
      <c r="X4637" s="42" t="s">
        <v>469</v>
      </c>
    </row>
    <row r="4638" spans="24:24">
      <c r="X4638" s="42" t="s">
        <v>469</v>
      </c>
    </row>
    <row r="4639" spans="24:24">
      <c r="X4639" s="42" t="s">
        <v>469</v>
      </c>
    </row>
    <row r="4640" spans="24:24">
      <c r="X4640" s="42" t="s">
        <v>469</v>
      </c>
    </row>
    <row r="4641" spans="24:24">
      <c r="X4641" s="42" t="s">
        <v>469</v>
      </c>
    </row>
    <row r="4642" spans="24:24">
      <c r="X4642" s="42" t="s">
        <v>469</v>
      </c>
    </row>
    <row r="4643" spans="24:24">
      <c r="X4643" s="42" t="s">
        <v>469</v>
      </c>
    </row>
    <row r="4644" spans="24:24">
      <c r="X4644" s="42" t="s">
        <v>469</v>
      </c>
    </row>
    <row r="4645" spans="24:24">
      <c r="X4645" s="42" t="s">
        <v>469</v>
      </c>
    </row>
    <row r="4646" spans="24:24">
      <c r="X4646" s="42" t="s">
        <v>469</v>
      </c>
    </row>
    <row r="4647" spans="24:24">
      <c r="X4647" s="42" t="s">
        <v>469</v>
      </c>
    </row>
    <row r="4648" spans="24:24">
      <c r="X4648" s="42" t="s">
        <v>469</v>
      </c>
    </row>
    <row r="4649" spans="24:24">
      <c r="X4649" s="42" t="s">
        <v>469</v>
      </c>
    </row>
    <row r="4650" spans="24:24">
      <c r="X4650" s="42" t="s">
        <v>469</v>
      </c>
    </row>
    <row r="4651" spans="24:24">
      <c r="X4651" s="42" t="s">
        <v>469</v>
      </c>
    </row>
    <row r="4652" spans="24:24">
      <c r="X4652" s="42" t="s">
        <v>469</v>
      </c>
    </row>
    <row r="4653" spans="24:24">
      <c r="X4653" s="42" t="s">
        <v>469</v>
      </c>
    </row>
    <row r="4654" spans="24:24">
      <c r="X4654" s="42" t="s">
        <v>469</v>
      </c>
    </row>
    <row r="4655" spans="24:24">
      <c r="X4655" s="42" t="s">
        <v>469</v>
      </c>
    </row>
    <row r="4656" spans="24:24">
      <c r="X4656" s="42" t="s">
        <v>469</v>
      </c>
    </row>
    <row r="4657" spans="24:24">
      <c r="X4657" s="42" t="s">
        <v>469</v>
      </c>
    </row>
    <row r="4658" spans="24:24">
      <c r="X4658" s="42" t="s">
        <v>469</v>
      </c>
    </row>
    <row r="4659" spans="24:24">
      <c r="X4659" s="42" t="s">
        <v>469</v>
      </c>
    </row>
    <row r="4660" spans="24:24">
      <c r="X4660" s="42" t="s">
        <v>469</v>
      </c>
    </row>
    <row r="4661" spans="24:24">
      <c r="X4661" s="42" t="s">
        <v>469</v>
      </c>
    </row>
    <row r="4662" spans="24:24">
      <c r="X4662" s="42" t="s">
        <v>469</v>
      </c>
    </row>
    <row r="4663" spans="24:24">
      <c r="X4663" s="42" t="s">
        <v>469</v>
      </c>
    </row>
    <row r="4664" spans="24:24">
      <c r="X4664" s="42" t="s">
        <v>469</v>
      </c>
    </row>
    <row r="4665" spans="24:24">
      <c r="X4665" s="42" t="s">
        <v>469</v>
      </c>
    </row>
    <row r="4666" spans="24:24">
      <c r="X4666" s="42" t="s">
        <v>469</v>
      </c>
    </row>
    <row r="4667" spans="24:24">
      <c r="X4667" s="42" t="s">
        <v>469</v>
      </c>
    </row>
    <row r="4668" spans="24:24">
      <c r="X4668" s="42" t="s">
        <v>469</v>
      </c>
    </row>
    <row r="4669" spans="24:24">
      <c r="X4669" s="42" t="s">
        <v>469</v>
      </c>
    </row>
    <row r="4670" spans="24:24">
      <c r="X4670" s="42" t="s">
        <v>469</v>
      </c>
    </row>
    <row r="4671" spans="24:24">
      <c r="X4671" s="42" t="s">
        <v>469</v>
      </c>
    </row>
    <row r="4672" spans="24:24">
      <c r="X4672" s="42" t="s">
        <v>469</v>
      </c>
    </row>
    <row r="4673" spans="24:24">
      <c r="X4673" s="42" t="s">
        <v>469</v>
      </c>
    </row>
    <row r="4674" spans="24:24">
      <c r="X4674" s="42" t="s">
        <v>469</v>
      </c>
    </row>
    <row r="4675" spans="24:24">
      <c r="X4675" s="42" t="s">
        <v>469</v>
      </c>
    </row>
    <row r="4676" spans="24:24">
      <c r="X4676" s="42" t="s">
        <v>469</v>
      </c>
    </row>
    <row r="4677" spans="24:24">
      <c r="X4677" s="42" t="s">
        <v>469</v>
      </c>
    </row>
    <row r="4678" spans="24:24">
      <c r="X4678" s="42" t="s">
        <v>469</v>
      </c>
    </row>
    <row r="4679" spans="24:24">
      <c r="X4679" s="42" t="s">
        <v>469</v>
      </c>
    </row>
    <row r="4680" spans="24:24">
      <c r="X4680" s="42" t="s">
        <v>469</v>
      </c>
    </row>
    <row r="4681" spans="24:24">
      <c r="X4681" s="42" t="s">
        <v>469</v>
      </c>
    </row>
    <row r="4682" spans="24:24">
      <c r="X4682" s="42" t="s">
        <v>469</v>
      </c>
    </row>
    <row r="4683" spans="24:24">
      <c r="X4683" s="42" t="s">
        <v>469</v>
      </c>
    </row>
    <row r="4684" spans="24:24">
      <c r="X4684" s="42" t="s">
        <v>469</v>
      </c>
    </row>
    <row r="4685" spans="24:24">
      <c r="X4685" s="42" t="s">
        <v>469</v>
      </c>
    </row>
    <row r="4686" spans="24:24">
      <c r="X4686" s="42" t="s">
        <v>469</v>
      </c>
    </row>
    <row r="4687" spans="24:24">
      <c r="X4687" s="42" t="s">
        <v>469</v>
      </c>
    </row>
    <row r="4688" spans="24:24">
      <c r="X4688" s="42" t="s">
        <v>469</v>
      </c>
    </row>
    <row r="4689" spans="24:24">
      <c r="X4689" s="42" t="s">
        <v>469</v>
      </c>
    </row>
    <row r="4690" spans="24:24">
      <c r="X4690" s="42" t="s">
        <v>469</v>
      </c>
    </row>
    <row r="4691" spans="24:24">
      <c r="X4691" s="42" t="s">
        <v>469</v>
      </c>
    </row>
    <row r="4692" spans="24:24">
      <c r="X4692" s="42" t="s">
        <v>469</v>
      </c>
    </row>
    <row r="4693" spans="24:24">
      <c r="X4693" s="42" t="s">
        <v>469</v>
      </c>
    </row>
    <row r="4694" spans="24:24">
      <c r="X4694" s="42" t="s">
        <v>469</v>
      </c>
    </row>
    <row r="4695" spans="24:24">
      <c r="X4695" s="42" t="s">
        <v>469</v>
      </c>
    </row>
    <row r="4696" spans="24:24">
      <c r="X4696" s="42" t="s">
        <v>469</v>
      </c>
    </row>
    <row r="4697" spans="24:24">
      <c r="X4697" s="42" t="s">
        <v>469</v>
      </c>
    </row>
    <row r="4698" spans="24:24">
      <c r="X4698" s="42" t="s">
        <v>469</v>
      </c>
    </row>
    <row r="4699" spans="24:24">
      <c r="X4699" s="42" t="s">
        <v>469</v>
      </c>
    </row>
    <row r="4700" spans="24:24">
      <c r="X4700" s="42" t="s">
        <v>469</v>
      </c>
    </row>
    <row r="4701" spans="24:24">
      <c r="X4701" s="42" t="s">
        <v>469</v>
      </c>
    </row>
    <row r="4702" spans="24:24">
      <c r="X4702" s="42" t="s">
        <v>469</v>
      </c>
    </row>
    <row r="4703" spans="24:24">
      <c r="X4703" s="42" t="s">
        <v>469</v>
      </c>
    </row>
    <row r="4704" spans="24:24">
      <c r="X4704" s="42" t="s">
        <v>469</v>
      </c>
    </row>
    <row r="4705" spans="24:24">
      <c r="X4705" s="42" t="s">
        <v>469</v>
      </c>
    </row>
    <row r="4706" spans="24:24">
      <c r="X4706" s="42" t="s">
        <v>469</v>
      </c>
    </row>
    <row r="4707" spans="24:24">
      <c r="X4707" s="42" t="s">
        <v>469</v>
      </c>
    </row>
    <row r="4708" spans="24:24">
      <c r="X4708" s="42" t="s">
        <v>469</v>
      </c>
    </row>
    <row r="4709" spans="24:24">
      <c r="X4709" s="42" t="s">
        <v>469</v>
      </c>
    </row>
    <row r="4710" spans="24:24">
      <c r="X4710" s="42" t="s">
        <v>469</v>
      </c>
    </row>
    <row r="4711" spans="24:24">
      <c r="X4711" s="42" t="s">
        <v>469</v>
      </c>
    </row>
    <row r="4712" spans="24:24">
      <c r="X4712" s="42" t="s">
        <v>469</v>
      </c>
    </row>
    <row r="4713" spans="24:24">
      <c r="X4713" s="42" t="s">
        <v>469</v>
      </c>
    </row>
    <row r="4714" spans="24:24">
      <c r="X4714" s="42" t="s">
        <v>469</v>
      </c>
    </row>
    <row r="4715" spans="24:24">
      <c r="X4715" s="42" t="s">
        <v>469</v>
      </c>
    </row>
    <row r="4716" spans="24:24">
      <c r="X4716" s="42" t="s">
        <v>469</v>
      </c>
    </row>
    <row r="4717" spans="24:24">
      <c r="X4717" s="42" t="s">
        <v>469</v>
      </c>
    </row>
    <row r="4718" spans="24:24">
      <c r="X4718" s="42" t="s">
        <v>469</v>
      </c>
    </row>
    <row r="4719" spans="24:24">
      <c r="X4719" s="42" t="s">
        <v>469</v>
      </c>
    </row>
    <row r="4720" spans="24:24">
      <c r="X4720" s="42" t="s">
        <v>469</v>
      </c>
    </row>
    <row r="4721" spans="24:24">
      <c r="X4721" s="42" t="s">
        <v>469</v>
      </c>
    </row>
    <row r="4722" spans="24:24">
      <c r="X4722" s="42" t="s">
        <v>469</v>
      </c>
    </row>
    <row r="4723" spans="24:24">
      <c r="X4723" s="42" t="s">
        <v>469</v>
      </c>
    </row>
    <row r="4724" spans="24:24">
      <c r="X4724" s="42" t="s">
        <v>469</v>
      </c>
    </row>
    <row r="4725" spans="24:24">
      <c r="X4725" s="42" t="s">
        <v>469</v>
      </c>
    </row>
    <row r="4726" spans="24:24">
      <c r="X4726" s="42" t="s">
        <v>469</v>
      </c>
    </row>
    <row r="4727" spans="24:24">
      <c r="X4727" s="42" t="s">
        <v>469</v>
      </c>
    </row>
    <row r="4728" spans="24:24">
      <c r="X4728" s="42" t="s">
        <v>469</v>
      </c>
    </row>
    <row r="4729" spans="24:24">
      <c r="X4729" s="42" t="s">
        <v>469</v>
      </c>
    </row>
    <row r="4730" spans="24:24">
      <c r="X4730" s="42" t="s">
        <v>469</v>
      </c>
    </row>
    <row r="4731" spans="24:24">
      <c r="X4731" s="42" t="s">
        <v>469</v>
      </c>
    </row>
    <row r="4732" spans="24:24">
      <c r="X4732" s="42" t="s">
        <v>469</v>
      </c>
    </row>
    <row r="4733" spans="24:24">
      <c r="X4733" s="42" t="s">
        <v>469</v>
      </c>
    </row>
    <row r="4734" spans="24:24">
      <c r="X4734" s="42" t="s">
        <v>469</v>
      </c>
    </row>
    <row r="4735" spans="24:24">
      <c r="X4735" s="42" t="s">
        <v>469</v>
      </c>
    </row>
    <row r="4736" spans="24:24">
      <c r="X4736" s="42" t="s">
        <v>469</v>
      </c>
    </row>
    <row r="4737" spans="24:24">
      <c r="X4737" s="42" t="s">
        <v>469</v>
      </c>
    </row>
    <row r="4738" spans="24:24">
      <c r="X4738" s="42" t="s">
        <v>469</v>
      </c>
    </row>
    <row r="4739" spans="24:24">
      <c r="X4739" s="42" t="s">
        <v>469</v>
      </c>
    </row>
    <row r="4740" spans="24:24">
      <c r="X4740" s="42" t="s">
        <v>469</v>
      </c>
    </row>
    <row r="4741" spans="24:24">
      <c r="X4741" s="42" t="s">
        <v>469</v>
      </c>
    </row>
    <row r="4742" spans="24:24">
      <c r="X4742" s="42" t="s">
        <v>469</v>
      </c>
    </row>
    <row r="4743" spans="24:24">
      <c r="X4743" s="42" t="s">
        <v>469</v>
      </c>
    </row>
    <row r="4744" spans="24:24">
      <c r="X4744" s="42" t="s">
        <v>469</v>
      </c>
    </row>
    <row r="4745" spans="24:24">
      <c r="X4745" s="42" t="s">
        <v>469</v>
      </c>
    </row>
    <row r="4746" spans="24:24">
      <c r="X4746" s="42" t="s">
        <v>469</v>
      </c>
    </row>
    <row r="4747" spans="24:24">
      <c r="X4747" s="42" t="s">
        <v>469</v>
      </c>
    </row>
    <row r="4748" spans="24:24">
      <c r="X4748" s="42" t="s">
        <v>469</v>
      </c>
    </row>
    <row r="4749" spans="24:24">
      <c r="X4749" s="42" t="s">
        <v>469</v>
      </c>
    </row>
    <row r="4750" spans="24:24">
      <c r="X4750" s="42" t="s">
        <v>469</v>
      </c>
    </row>
    <row r="4751" spans="24:24">
      <c r="X4751" s="42" t="s">
        <v>469</v>
      </c>
    </row>
    <row r="4752" spans="24:24">
      <c r="X4752" s="42" t="s">
        <v>469</v>
      </c>
    </row>
    <row r="4753" spans="24:24">
      <c r="X4753" s="42" t="s">
        <v>469</v>
      </c>
    </row>
    <row r="4754" spans="24:24">
      <c r="X4754" s="42" t="s">
        <v>469</v>
      </c>
    </row>
    <row r="4755" spans="24:24">
      <c r="X4755" s="42" t="s">
        <v>469</v>
      </c>
    </row>
    <row r="4756" spans="24:24">
      <c r="X4756" s="42" t="s">
        <v>469</v>
      </c>
    </row>
    <row r="4757" spans="24:24">
      <c r="X4757" s="42" t="s">
        <v>469</v>
      </c>
    </row>
    <row r="4758" spans="24:24">
      <c r="X4758" s="42" t="s">
        <v>469</v>
      </c>
    </row>
    <row r="4759" spans="24:24">
      <c r="X4759" s="42" t="s">
        <v>469</v>
      </c>
    </row>
    <row r="4760" spans="24:24">
      <c r="X4760" s="42" t="s">
        <v>469</v>
      </c>
    </row>
    <row r="4761" spans="24:24">
      <c r="X4761" s="42" t="s">
        <v>469</v>
      </c>
    </row>
    <row r="4762" spans="24:24">
      <c r="X4762" s="42" t="s">
        <v>469</v>
      </c>
    </row>
    <row r="4763" spans="24:24">
      <c r="X4763" s="42" t="s">
        <v>469</v>
      </c>
    </row>
    <row r="4764" spans="24:24">
      <c r="X4764" s="42" t="s">
        <v>469</v>
      </c>
    </row>
    <row r="4765" spans="24:24">
      <c r="X4765" s="42" t="s">
        <v>469</v>
      </c>
    </row>
    <row r="4766" spans="24:24">
      <c r="X4766" s="42" t="s">
        <v>469</v>
      </c>
    </row>
    <row r="4767" spans="24:24">
      <c r="X4767" s="42" t="s">
        <v>469</v>
      </c>
    </row>
    <row r="4768" spans="24:24">
      <c r="X4768" s="42" t="s">
        <v>469</v>
      </c>
    </row>
    <row r="4769" spans="24:24">
      <c r="X4769" s="42" t="s">
        <v>469</v>
      </c>
    </row>
    <row r="4770" spans="24:24">
      <c r="X4770" s="42" t="s">
        <v>469</v>
      </c>
    </row>
    <row r="4771" spans="24:24">
      <c r="X4771" s="42" t="s">
        <v>469</v>
      </c>
    </row>
    <row r="4772" spans="24:24">
      <c r="X4772" s="42" t="s">
        <v>469</v>
      </c>
    </row>
    <row r="4773" spans="24:24">
      <c r="X4773" s="42" t="s">
        <v>469</v>
      </c>
    </row>
    <row r="4774" spans="24:24">
      <c r="X4774" s="42" t="s">
        <v>469</v>
      </c>
    </row>
    <row r="4775" spans="24:24">
      <c r="X4775" s="42" t="s">
        <v>469</v>
      </c>
    </row>
    <row r="4776" spans="24:24">
      <c r="X4776" s="42" t="s">
        <v>469</v>
      </c>
    </row>
    <row r="4777" spans="24:24">
      <c r="X4777" s="42" t="s">
        <v>469</v>
      </c>
    </row>
    <row r="4778" spans="24:24">
      <c r="X4778" s="42" t="s">
        <v>469</v>
      </c>
    </row>
    <row r="4779" spans="24:24">
      <c r="X4779" s="42" t="s">
        <v>469</v>
      </c>
    </row>
    <row r="4780" spans="24:24">
      <c r="X4780" s="42" t="s">
        <v>469</v>
      </c>
    </row>
    <row r="4781" spans="24:24">
      <c r="X4781" s="42" t="s">
        <v>469</v>
      </c>
    </row>
    <row r="4782" spans="24:24">
      <c r="X4782" s="42" t="s">
        <v>469</v>
      </c>
    </row>
    <row r="4783" spans="24:24">
      <c r="X4783" s="42" t="s">
        <v>469</v>
      </c>
    </row>
    <row r="4784" spans="24:24">
      <c r="X4784" s="42" t="s">
        <v>469</v>
      </c>
    </row>
    <row r="4785" spans="24:24">
      <c r="X4785" s="42" t="s">
        <v>469</v>
      </c>
    </row>
    <row r="4786" spans="24:24">
      <c r="X4786" s="42" t="s">
        <v>469</v>
      </c>
    </row>
    <row r="4787" spans="24:24">
      <c r="X4787" s="42" t="s">
        <v>469</v>
      </c>
    </row>
    <row r="4788" spans="24:24">
      <c r="X4788" s="42" t="s">
        <v>469</v>
      </c>
    </row>
    <row r="4789" spans="24:24">
      <c r="X4789" s="42" t="s">
        <v>469</v>
      </c>
    </row>
    <row r="4790" spans="24:24">
      <c r="X4790" s="42" t="s">
        <v>469</v>
      </c>
    </row>
    <row r="4791" spans="24:24">
      <c r="X4791" s="42" t="s">
        <v>469</v>
      </c>
    </row>
    <row r="4792" spans="24:24">
      <c r="X4792" s="42" t="s">
        <v>469</v>
      </c>
    </row>
    <row r="4793" spans="24:24">
      <c r="X4793" s="42" t="s">
        <v>469</v>
      </c>
    </row>
    <row r="4794" spans="24:24">
      <c r="X4794" s="42" t="s">
        <v>469</v>
      </c>
    </row>
    <row r="4795" spans="24:24">
      <c r="X4795" s="42" t="s">
        <v>469</v>
      </c>
    </row>
    <row r="4796" spans="24:24">
      <c r="X4796" s="42" t="s">
        <v>469</v>
      </c>
    </row>
    <row r="4797" spans="24:24">
      <c r="X4797" s="42" t="s">
        <v>469</v>
      </c>
    </row>
    <row r="4798" spans="24:24">
      <c r="X4798" s="42" t="s">
        <v>469</v>
      </c>
    </row>
    <row r="4799" spans="24:24">
      <c r="X4799" s="42" t="s">
        <v>469</v>
      </c>
    </row>
    <row r="4800" spans="24:24">
      <c r="X4800" s="42" t="s">
        <v>469</v>
      </c>
    </row>
    <row r="4801" spans="24:24">
      <c r="X4801" s="42" t="s">
        <v>469</v>
      </c>
    </row>
    <row r="4802" spans="24:24">
      <c r="X4802" s="42" t="s">
        <v>469</v>
      </c>
    </row>
    <row r="4803" spans="24:24">
      <c r="X4803" s="42" t="s">
        <v>469</v>
      </c>
    </row>
    <row r="4804" spans="24:24">
      <c r="X4804" s="42" t="s">
        <v>469</v>
      </c>
    </row>
    <row r="4805" spans="24:24">
      <c r="X4805" s="42" t="s">
        <v>469</v>
      </c>
    </row>
    <row r="4806" spans="24:24">
      <c r="X4806" s="42" t="s">
        <v>469</v>
      </c>
    </row>
    <row r="4807" spans="24:24">
      <c r="X4807" s="42" t="s">
        <v>469</v>
      </c>
    </row>
    <row r="4808" spans="24:24">
      <c r="X4808" s="42" t="s">
        <v>469</v>
      </c>
    </row>
    <row r="4809" spans="24:24">
      <c r="X4809" s="42" t="s">
        <v>469</v>
      </c>
    </row>
    <row r="4810" spans="24:24">
      <c r="X4810" s="42" t="s">
        <v>469</v>
      </c>
    </row>
    <row r="4811" spans="24:24">
      <c r="X4811" s="42" t="s">
        <v>469</v>
      </c>
    </row>
    <row r="4812" spans="24:24">
      <c r="X4812" s="42" t="s">
        <v>469</v>
      </c>
    </row>
    <row r="4813" spans="24:24">
      <c r="X4813" s="42" t="s">
        <v>469</v>
      </c>
    </row>
    <row r="4814" spans="24:24">
      <c r="X4814" s="42" t="s">
        <v>469</v>
      </c>
    </row>
    <row r="4815" spans="24:24">
      <c r="X4815" s="42" t="s">
        <v>469</v>
      </c>
    </row>
    <row r="4816" spans="24:24">
      <c r="X4816" s="42" t="s">
        <v>469</v>
      </c>
    </row>
    <row r="4817" spans="24:24">
      <c r="X4817" s="42" t="s">
        <v>469</v>
      </c>
    </row>
    <row r="4818" spans="24:24">
      <c r="X4818" s="42" t="s">
        <v>469</v>
      </c>
    </row>
    <row r="4819" spans="24:24">
      <c r="X4819" s="42" t="s">
        <v>469</v>
      </c>
    </row>
    <row r="4820" spans="24:24">
      <c r="X4820" s="42" t="s">
        <v>469</v>
      </c>
    </row>
    <row r="4821" spans="24:24">
      <c r="X4821" s="42" t="s">
        <v>469</v>
      </c>
    </row>
    <row r="4822" spans="24:24">
      <c r="X4822" s="42" t="s">
        <v>469</v>
      </c>
    </row>
    <row r="4823" spans="24:24">
      <c r="X4823" s="42" t="s">
        <v>469</v>
      </c>
    </row>
    <row r="4824" spans="24:24">
      <c r="X4824" s="42" t="s">
        <v>469</v>
      </c>
    </row>
    <row r="4825" spans="24:24">
      <c r="X4825" s="42" t="s">
        <v>469</v>
      </c>
    </row>
    <row r="4826" spans="24:24">
      <c r="X4826" s="42" t="s">
        <v>469</v>
      </c>
    </row>
    <row r="4827" spans="24:24">
      <c r="X4827" s="42" t="s">
        <v>469</v>
      </c>
    </row>
    <row r="4828" spans="24:24">
      <c r="X4828" s="42" t="s">
        <v>469</v>
      </c>
    </row>
    <row r="4829" spans="24:24">
      <c r="X4829" s="42" t="s">
        <v>469</v>
      </c>
    </row>
    <row r="4830" spans="24:24">
      <c r="X4830" s="42" t="s">
        <v>469</v>
      </c>
    </row>
    <row r="4831" spans="24:24">
      <c r="X4831" s="42" t="s">
        <v>469</v>
      </c>
    </row>
    <row r="4832" spans="24:24">
      <c r="X4832" s="42" t="s">
        <v>469</v>
      </c>
    </row>
    <row r="4833" spans="24:24">
      <c r="X4833" s="42" t="s">
        <v>469</v>
      </c>
    </row>
    <row r="4834" spans="24:24">
      <c r="X4834" s="42" t="s">
        <v>469</v>
      </c>
    </row>
    <row r="4835" spans="24:24">
      <c r="X4835" s="42" t="s">
        <v>469</v>
      </c>
    </row>
    <row r="4836" spans="24:24">
      <c r="X4836" s="42" t="s">
        <v>469</v>
      </c>
    </row>
    <row r="4837" spans="24:24">
      <c r="X4837" s="42" t="s">
        <v>469</v>
      </c>
    </row>
    <row r="4838" spans="24:24">
      <c r="X4838" s="42" t="s">
        <v>469</v>
      </c>
    </row>
    <row r="4839" spans="24:24">
      <c r="X4839" s="42" t="s">
        <v>469</v>
      </c>
    </row>
    <row r="4840" spans="24:24">
      <c r="X4840" s="42" t="s">
        <v>469</v>
      </c>
    </row>
    <row r="4841" spans="24:24">
      <c r="X4841" s="42" t="s">
        <v>469</v>
      </c>
    </row>
    <row r="4842" spans="24:24">
      <c r="X4842" s="42" t="s">
        <v>469</v>
      </c>
    </row>
    <row r="4843" spans="24:24">
      <c r="X4843" s="42" t="s">
        <v>469</v>
      </c>
    </row>
    <row r="4844" spans="24:24">
      <c r="X4844" s="42" t="s">
        <v>469</v>
      </c>
    </row>
    <row r="4845" spans="24:24">
      <c r="X4845" s="42" t="s">
        <v>469</v>
      </c>
    </row>
    <row r="4846" spans="24:24">
      <c r="X4846" s="42" t="s">
        <v>469</v>
      </c>
    </row>
    <row r="4847" spans="24:24">
      <c r="X4847" s="42" t="s">
        <v>469</v>
      </c>
    </row>
    <row r="4848" spans="24:24">
      <c r="X4848" s="42" t="s">
        <v>469</v>
      </c>
    </row>
    <row r="4849" spans="24:24">
      <c r="X4849" s="42" t="s">
        <v>469</v>
      </c>
    </row>
    <row r="4850" spans="24:24">
      <c r="X4850" s="42" t="s">
        <v>469</v>
      </c>
    </row>
    <row r="4851" spans="24:24">
      <c r="X4851" s="42" t="s">
        <v>469</v>
      </c>
    </row>
    <row r="4852" spans="24:24">
      <c r="X4852" s="42" t="s">
        <v>469</v>
      </c>
    </row>
    <row r="4853" spans="24:24">
      <c r="X4853" s="42" t="s">
        <v>469</v>
      </c>
    </row>
    <row r="4854" spans="24:24">
      <c r="X4854" s="42" t="s">
        <v>469</v>
      </c>
    </row>
    <row r="4855" spans="24:24">
      <c r="X4855" s="42" t="s">
        <v>469</v>
      </c>
    </row>
    <row r="4856" spans="24:24">
      <c r="X4856" s="42" t="s">
        <v>469</v>
      </c>
    </row>
    <row r="4857" spans="24:24">
      <c r="X4857" s="42" t="s">
        <v>469</v>
      </c>
    </row>
    <row r="4858" spans="24:24">
      <c r="X4858" s="42" t="s">
        <v>469</v>
      </c>
    </row>
    <row r="4859" spans="24:24">
      <c r="X4859" s="42" t="s">
        <v>469</v>
      </c>
    </row>
    <row r="4860" spans="24:24">
      <c r="X4860" s="42" t="s">
        <v>469</v>
      </c>
    </row>
    <row r="4861" spans="24:24">
      <c r="X4861" s="42" t="s">
        <v>469</v>
      </c>
    </row>
    <row r="4862" spans="24:24">
      <c r="X4862" s="42" t="s">
        <v>469</v>
      </c>
    </row>
    <row r="4863" spans="24:24">
      <c r="X4863" s="42" t="s">
        <v>469</v>
      </c>
    </row>
    <row r="4864" spans="24:24">
      <c r="X4864" s="42" t="s">
        <v>469</v>
      </c>
    </row>
    <row r="4865" spans="24:24">
      <c r="X4865" s="42" t="s">
        <v>469</v>
      </c>
    </row>
    <row r="4866" spans="24:24">
      <c r="X4866" s="42" t="s">
        <v>469</v>
      </c>
    </row>
    <row r="4867" spans="24:24">
      <c r="X4867" s="42" t="s">
        <v>469</v>
      </c>
    </row>
    <row r="4868" spans="24:24">
      <c r="X4868" s="42" t="s">
        <v>469</v>
      </c>
    </row>
    <row r="4869" spans="24:24">
      <c r="X4869" s="42" t="s">
        <v>469</v>
      </c>
    </row>
    <row r="4870" spans="24:24">
      <c r="X4870" s="42" t="s">
        <v>469</v>
      </c>
    </row>
    <row r="4871" spans="24:24">
      <c r="X4871" s="42" t="s">
        <v>469</v>
      </c>
    </row>
    <row r="4872" spans="24:24">
      <c r="X4872" s="42" t="s">
        <v>469</v>
      </c>
    </row>
    <row r="4873" spans="24:24">
      <c r="X4873" s="42" t="s">
        <v>469</v>
      </c>
    </row>
    <row r="4874" spans="24:24">
      <c r="X4874" s="42" t="s">
        <v>469</v>
      </c>
    </row>
    <row r="4875" spans="24:24">
      <c r="X4875" s="42" t="s">
        <v>469</v>
      </c>
    </row>
    <row r="4876" spans="24:24">
      <c r="X4876" s="42" t="s">
        <v>469</v>
      </c>
    </row>
    <row r="4877" spans="24:24">
      <c r="X4877" s="42" t="s">
        <v>469</v>
      </c>
    </row>
    <row r="4878" spans="24:24">
      <c r="X4878" s="42" t="s">
        <v>469</v>
      </c>
    </row>
    <row r="4879" spans="24:24">
      <c r="X4879" s="42" t="s">
        <v>469</v>
      </c>
    </row>
    <row r="4880" spans="24:24">
      <c r="X4880" s="42" t="s">
        <v>469</v>
      </c>
    </row>
    <row r="4881" spans="24:24">
      <c r="X4881" s="42" t="s">
        <v>469</v>
      </c>
    </row>
    <row r="4882" spans="24:24">
      <c r="X4882" s="42" t="s">
        <v>469</v>
      </c>
    </row>
    <row r="4883" spans="24:24">
      <c r="X4883" s="42" t="s">
        <v>469</v>
      </c>
    </row>
    <row r="4884" spans="24:24">
      <c r="X4884" s="42" t="s">
        <v>469</v>
      </c>
    </row>
    <row r="4885" spans="24:24">
      <c r="X4885" s="42" t="s">
        <v>469</v>
      </c>
    </row>
    <row r="4886" spans="24:24">
      <c r="X4886" s="42" t="s">
        <v>469</v>
      </c>
    </row>
    <row r="4887" spans="24:24">
      <c r="X4887" s="42" t="s">
        <v>469</v>
      </c>
    </row>
    <row r="4888" spans="24:24">
      <c r="X4888" s="42" t="s">
        <v>469</v>
      </c>
    </row>
    <row r="4889" spans="24:24">
      <c r="X4889" s="42" t="s">
        <v>469</v>
      </c>
    </row>
    <row r="4890" spans="24:24">
      <c r="X4890" s="42" t="s">
        <v>469</v>
      </c>
    </row>
    <row r="4891" spans="24:24">
      <c r="X4891" s="42" t="s">
        <v>469</v>
      </c>
    </row>
    <row r="4892" spans="24:24">
      <c r="X4892" s="42" t="s">
        <v>469</v>
      </c>
    </row>
    <row r="4893" spans="24:24">
      <c r="X4893" s="42" t="s">
        <v>469</v>
      </c>
    </row>
    <row r="4894" spans="24:24">
      <c r="X4894" s="42" t="s">
        <v>469</v>
      </c>
    </row>
    <row r="4895" spans="24:24">
      <c r="X4895" s="42" t="s">
        <v>469</v>
      </c>
    </row>
    <row r="4896" spans="24:24">
      <c r="X4896" s="42" t="s">
        <v>469</v>
      </c>
    </row>
    <row r="4897" spans="24:24">
      <c r="X4897" s="42" t="s">
        <v>469</v>
      </c>
    </row>
    <row r="4898" spans="24:24">
      <c r="X4898" s="42" t="s">
        <v>469</v>
      </c>
    </row>
    <row r="4899" spans="24:24">
      <c r="X4899" s="42" t="s">
        <v>469</v>
      </c>
    </row>
    <row r="4900" spans="24:24">
      <c r="X4900" s="42" t="s">
        <v>469</v>
      </c>
    </row>
    <row r="4901" spans="24:24">
      <c r="X4901" s="42" t="s">
        <v>469</v>
      </c>
    </row>
    <row r="4902" spans="24:24">
      <c r="X4902" s="42" t="s">
        <v>469</v>
      </c>
    </row>
    <row r="4903" spans="24:24">
      <c r="X4903" s="42" t="s">
        <v>469</v>
      </c>
    </row>
    <row r="4904" spans="24:24">
      <c r="X4904" s="42" t="s">
        <v>469</v>
      </c>
    </row>
    <row r="4905" spans="24:24">
      <c r="X4905" s="42" t="s">
        <v>469</v>
      </c>
    </row>
    <row r="4906" spans="24:24">
      <c r="X4906" s="42" t="s">
        <v>469</v>
      </c>
    </row>
    <row r="4907" spans="24:24">
      <c r="X4907" s="42" t="s">
        <v>469</v>
      </c>
    </row>
    <row r="4908" spans="24:24">
      <c r="X4908" s="42" t="s">
        <v>469</v>
      </c>
    </row>
    <row r="4909" spans="24:24">
      <c r="X4909" s="42" t="s">
        <v>469</v>
      </c>
    </row>
    <row r="4910" spans="24:24">
      <c r="X4910" s="42" t="s">
        <v>469</v>
      </c>
    </row>
    <row r="4911" spans="24:24">
      <c r="X4911" s="42" t="s">
        <v>469</v>
      </c>
    </row>
    <row r="4912" spans="24:24">
      <c r="X4912" s="42" t="s">
        <v>469</v>
      </c>
    </row>
    <row r="4913" spans="24:24">
      <c r="X4913" s="42" t="s">
        <v>469</v>
      </c>
    </row>
    <row r="4914" spans="24:24">
      <c r="X4914" s="42" t="s">
        <v>469</v>
      </c>
    </row>
    <row r="4915" spans="24:24">
      <c r="X4915" s="42" t="s">
        <v>469</v>
      </c>
    </row>
    <row r="4916" spans="24:24">
      <c r="X4916" s="42" t="s">
        <v>469</v>
      </c>
    </row>
    <row r="4917" spans="24:24">
      <c r="X4917" s="42" t="s">
        <v>469</v>
      </c>
    </row>
    <row r="4918" spans="24:24">
      <c r="X4918" s="42" t="s">
        <v>469</v>
      </c>
    </row>
    <row r="4919" spans="24:24">
      <c r="X4919" s="42" t="s">
        <v>469</v>
      </c>
    </row>
    <row r="4920" spans="24:24">
      <c r="X4920" s="42" t="s">
        <v>469</v>
      </c>
    </row>
    <row r="4921" spans="24:24">
      <c r="X4921" s="42" t="s">
        <v>469</v>
      </c>
    </row>
    <row r="4922" spans="24:24">
      <c r="X4922" s="42" t="s">
        <v>469</v>
      </c>
    </row>
    <row r="4923" spans="24:24">
      <c r="X4923" s="42" t="s">
        <v>469</v>
      </c>
    </row>
    <row r="4924" spans="24:24">
      <c r="X4924" s="42" t="s">
        <v>469</v>
      </c>
    </row>
    <row r="4925" spans="24:24">
      <c r="X4925" s="42" t="s">
        <v>469</v>
      </c>
    </row>
    <row r="4926" spans="24:24">
      <c r="X4926" s="42" t="s">
        <v>469</v>
      </c>
    </row>
    <row r="4927" spans="24:24">
      <c r="X4927" s="42" t="s">
        <v>469</v>
      </c>
    </row>
    <row r="4928" spans="24:24">
      <c r="X4928" s="42" t="s">
        <v>469</v>
      </c>
    </row>
    <row r="4929" spans="24:24">
      <c r="X4929" s="42" t="s">
        <v>469</v>
      </c>
    </row>
    <row r="4930" spans="24:24">
      <c r="X4930" s="42" t="s">
        <v>469</v>
      </c>
    </row>
    <row r="4931" spans="24:24">
      <c r="X4931" s="42" t="s">
        <v>469</v>
      </c>
    </row>
    <row r="4932" spans="24:24">
      <c r="X4932" s="42" t="s">
        <v>469</v>
      </c>
    </row>
    <row r="4933" spans="24:24">
      <c r="X4933" s="42" t="s">
        <v>469</v>
      </c>
    </row>
    <row r="4934" spans="24:24">
      <c r="X4934" s="42" t="s">
        <v>469</v>
      </c>
    </row>
    <row r="4935" spans="24:24">
      <c r="X4935" s="42" t="s">
        <v>469</v>
      </c>
    </row>
    <row r="4936" spans="24:24">
      <c r="X4936" s="42" t="s">
        <v>469</v>
      </c>
    </row>
    <row r="4937" spans="24:24">
      <c r="X4937" s="42" t="s">
        <v>469</v>
      </c>
    </row>
    <row r="4938" spans="24:24">
      <c r="X4938" s="42" t="s">
        <v>469</v>
      </c>
    </row>
    <row r="4939" spans="24:24">
      <c r="X4939" s="42" t="s">
        <v>469</v>
      </c>
    </row>
    <row r="4940" spans="24:24">
      <c r="X4940" s="42" t="s">
        <v>469</v>
      </c>
    </row>
    <row r="4941" spans="24:24">
      <c r="X4941" s="42" t="s">
        <v>469</v>
      </c>
    </row>
    <row r="4942" spans="24:24">
      <c r="X4942" s="42" t="s">
        <v>469</v>
      </c>
    </row>
    <row r="4943" spans="24:24">
      <c r="X4943" s="42" t="s">
        <v>469</v>
      </c>
    </row>
    <row r="4944" spans="24:24">
      <c r="X4944" s="42" t="s">
        <v>469</v>
      </c>
    </row>
    <row r="4945" spans="24:24">
      <c r="X4945" s="42" t="s">
        <v>469</v>
      </c>
    </row>
    <row r="4946" spans="24:24">
      <c r="X4946" s="42" t="s">
        <v>469</v>
      </c>
    </row>
    <row r="4947" spans="24:24">
      <c r="X4947" s="42" t="s">
        <v>469</v>
      </c>
    </row>
    <row r="4948" spans="24:24">
      <c r="X4948" s="42" t="s">
        <v>469</v>
      </c>
    </row>
    <row r="4949" spans="24:24">
      <c r="X4949" s="42" t="s">
        <v>469</v>
      </c>
    </row>
    <row r="4950" spans="24:24">
      <c r="X4950" s="42" t="s">
        <v>469</v>
      </c>
    </row>
    <row r="4951" spans="24:24">
      <c r="X4951" s="42" t="s">
        <v>469</v>
      </c>
    </row>
    <row r="4952" spans="24:24">
      <c r="X4952" s="42" t="s">
        <v>469</v>
      </c>
    </row>
    <row r="4953" spans="24:24">
      <c r="X4953" s="42" t="s">
        <v>469</v>
      </c>
    </row>
    <row r="4954" spans="24:24">
      <c r="X4954" s="42" t="s">
        <v>469</v>
      </c>
    </row>
    <row r="4955" spans="24:24">
      <c r="X4955" s="42" t="s">
        <v>469</v>
      </c>
    </row>
    <row r="4956" spans="24:24">
      <c r="X4956" s="42" t="s">
        <v>469</v>
      </c>
    </row>
    <row r="4957" spans="24:24">
      <c r="X4957" s="42" t="s">
        <v>469</v>
      </c>
    </row>
    <row r="4958" spans="24:24">
      <c r="X4958" s="42" t="s">
        <v>469</v>
      </c>
    </row>
    <row r="4959" spans="24:24">
      <c r="X4959" s="42" t="s">
        <v>469</v>
      </c>
    </row>
    <row r="4960" spans="24:24">
      <c r="X4960" s="42" t="s">
        <v>469</v>
      </c>
    </row>
    <row r="4961" spans="24:24">
      <c r="X4961" s="42" t="s">
        <v>469</v>
      </c>
    </row>
    <row r="4962" spans="24:24">
      <c r="X4962" s="42" t="s">
        <v>469</v>
      </c>
    </row>
    <row r="4963" spans="24:24">
      <c r="X4963" s="42" t="s">
        <v>469</v>
      </c>
    </row>
    <row r="4964" spans="24:24">
      <c r="X4964" s="42" t="s">
        <v>469</v>
      </c>
    </row>
    <row r="4965" spans="24:24">
      <c r="X4965" s="42" t="s">
        <v>469</v>
      </c>
    </row>
    <row r="4966" spans="24:24">
      <c r="X4966" s="42" t="s">
        <v>469</v>
      </c>
    </row>
    <row r="4967" spans="24:24">
      <c r="X4967" s="42" t="s">
        <v>469</v>
      </c>
    </row>
    <row r="4968" spans="24:24">
      <c r="X4968" s="42" t="s">
        <v>469</v>
      </c>
    </row>
    <row r="4969" spans="24:24">
      <c r="X4969" s="42" t="s">
        <v>469</v>
      </c>
    </row>
    <row r="4970" spans="24:24">
      <c r="X4970" s="42" t="s">
        <v>469</v>
      </c>
    </row>
    <row r="4971" spans="24:24">
      <c r="X4971" s="42" t="s">
        <v>469</v>
      </c>
    </row>
    <row r="4972" spans="24:24">
      <c r="X4972" s="42" t="s">
        <v>469</v>
      </c>
    </row>
    <row r="4973" spans="24:24">
      <c r="X4973" s="42" t="s">
        <v>469</v>
      </c>
    </row>
    <row r="4974" spans="24:24">
      <c r="X4974" s="42" t="s">
        <v>469</v>
      </c>
    </row>
    <row r="4975" spans="24:24">
      <c r="X4975" s="42" t="s">
        <v>469</v>
      </c>
    </row>
    <row r="4976" spans="24:24">
      <c r="X4976" s="42" t="s">
        <v>469</v>
      </c>
    </row>
    <row r="4977" spans="24:24">
      <c r="X4977" s="42" t="s">
        <v>469</v>
      </c>
    </row>
    <row r="4978" spans="24:24">
      <c r="X4978" s="42" t="s">
        <v>469</v>
      </c>
    </row>
    <row r="4979" spans="24:24">
      <c r="X4979" s="42" t="s">
        <v>469</v>
      </c>
    </row>
    <row r="4980" spans="24:24">
      <c r="X4980" s="42" t="s">
        <v>469</v>
      </c>
    </row>
    <row r="4981" spans="24:24">
      <c r="X4981" s="42" t="s">
        <v>469</v>
      </c>
    </row>
    <row r="4982" spans="24:24">
      <c r="X4982" s="42" t="s">
        <v>469</v>
      </c>
    </row>
    <row r="4983" spans="24:24">
      <c r="X4983" s="42" t="s">
        <v>469</v>
      </c>
    </row>
    <row r="4984" spans="24:24">
      <c r="X4984" s="42" t="s">
        <v>469</v>
      </c>
    </row>
    <row r="4985" spans="24:24">
      <c r="X4985" s="42" t="s">
        <v>469</v>
      </c>
    </row>
    <row r="4986" spans="24:24">
      <c r="X4986" s="42" t="s">
        <v>469</v>
      </c>
    </row>
    <row r="4987" spans="24:24">
      <c r="X4987" s="42" t="s">
        <v>469</v>
      </c>
    </row>
    <row r="4988" spans="24:24">
      <c r="X4988" s="42" t="s">
        <v>469</v>
      </c>
    </row>
    <row r="4989" spans="24:24">
      <c r="X4989" s="42" t="s">
        <v>469</v>
      </c>
    </row>
    <row r="4990" spans="24:24">
      <c r="X4990" s="42" t="s">
        <v>469</v>
      </c>
    </row>
    <row r="4991" spans="24:24">
      <c r="X4991" s="42" t="s">
        <v>469</v>
      </c>
    </row>
    <row r="4992" spans="24:24">
      <c r="X4992" s="42" t="s">
        <v>469</v>
      </c>
    </row>
    <row r="4993" spans="24:24">
      <c r="X4993" s="42" t="s">
        <v>469</v>
      </c>
    </row>
    <row r="4994" spans="24:24">
      <c r="X4994" s="42" t="s">
        <v>469</v>
      </c>
    </row>
    <row r="4995" spans="24:24">
      <c r="X4995" s="42" t="s">
        <v>469</v>
      </c>
    </row>
    <row r="4996" spans="24:24">
      <c r="X4996" s="42" t="s">
        <v>469</v>
      </c>
    </row>
    <row r="4997" spans="24:24">
      <c r="X4997" s="42" t="s">
        <v>469</v>
      </c>
    </row>
    <row r="4998" spans="24:24">
      <c r="X4998" s="42" t="s">
        <v>469</v>
      </c>
    </row>
    <row r="4999" spans="24:24">
      <c r="X4999" s="42" t="s">
        <v>469</v>
      </c>
    </row>
    <row r="5000" spans="24:24">
      <c r="X5000" s="42" t="s">
        <v>469</v>
      </c>
    </row>
    <row r="5001" spans="24:24">
      <c r="X5001" s="42" t="s">
        <v>469</v>
      </c>
    </row>
    <row r="5002" spans="24:24">
      <c r="X5002" s="42" t="s">
        <v>469</v>
      </c>
    </row>
    <row r="5003" spans="24:24">
      <c r="X5003" s="42" t="s">
        <v>469</v>
      </c>
    </row>
    <row r="5004" spans="24:24">
      <c r="X5004" s="42" t="s">
        <v>469</v>
      </c>
    </row>
    <row r="5005" spans="24:24">
      <c r="X5005" s="42" t="s">
        <v>469</v>
      </c>
    </row>
    <row r="5006" spans="24:24">
      <c r="X5006" s="42" t="s">
        <v>469</v>
      </c>
    </row>
    <row r="5007" spans="24:24">
      <c r="X5007" s="42" t="s">
        <v>469</v>
      </c>
    </row>
    <row r="5008" spans="24:24">
      <c r="X5008" s="42" t="s">
        <v>469</v>
      </c>
    </row>
    <row r="5009" spans="24:24">
      <c r="X5009" s="42" t="s">
        <v>469</v>
      </c>
    </row>
    <row r="5010" spans="24:24">
      <c r="X5010" s="42" t="s">
        <v>469</v>
      </c>
    </row>
    <row r="5011" spans="24:24">
      <c r="X5011" s="42" t="s">
        <v>469</v>
      </c>
    </row>
    <row r="5012" spans="24:24">
      <c r="X5012" s="42" t="s">
        <v>469</v>
      </c>
    </row>
    <row r="5013" spans="24:24">
      <c r="X5013" s="42" t="s">
        <v>469</v>
      </c>
    </row>
    <row r="5014" spans="24:24">
      <c r="X5014" s="42" t="s">
        <v>469</v>
      </c>
    </row>
    <row r="5015" spans="24:24">
      <c r="X5015" s="42" t="s">
        <v>469</v>
      </c>
    </row>
    <row r="5016" spans="24:24">
      <c r="X5016" s="42" t="s">
        <v>469</v>
      </c>
    </row>
    <row r="5017" spans="24:24">
      <c r="X5017" s="42" t="s">
        <v>469</v>
      </c>
    </row>
    <row r="5018" spans="24:24">
      <c r="X5018" s="42" t="s">
        <v>469</v>
      </c>
    </row>
    <row r="5019" spans="24:24">
      <c r="X5019" s="42" t="s">
        <v>469</v>
      </c>
    </row>
    <row r="5020" spans="24:24">
      <c r="X5020" s="42" t="s">
        <v>469</v>
      </c>
    </row>
    <row r="5021" spans="24:24">
      <c r="X5021" s="42" t="s">
        <v>469</v>
      </c>
    </row>
    <row r="5022" spans="24:24">
      <c r="X5022" s="42" t="s">
        <v>469</v>
      </c>
    </row>
    <row r="5023" spans="24:24">
      <c r="X5023" s="42" t="s">
        <v>469</v>
      </c>
    </row>
    <row r="5024" spans="24:24">
      <c r="X5024" s="42" t="s">
        <v>469</v>
      </c>
    </row>
    <row r="5025" spans="24:24">
      <c r="X5025" s="42" t="s">
        <v>469</v>
      </c>
    </row>
    <row r="5026" spans="24:24">
      <c r="X5026" s="42" t="s">
        <v>469</v>
      </c>
    </row>
    <row r="5027" spans="24:24">
      <c r="X5027" s="42" t="s">
        <v>469</v>
      </c>
    </row>
    <row r="5028" spans="24:24">
      <c r="X5028" s="42" t="s">
        <v>469</v>
      </c>
    </row>
    <row r="5029" spans="24:24">
      <c r="X5029" s="42" t="s">
        <v>469</v>
      </c>
    </row>
    <row r="5030" spans="24:24">
      <c r="X5030" s="42" t="s">
        <v>469</v>
      </c>
    </row>
    <row r="5031" spans="24:24">
      <c r="X5031" s="42" t="s">
        <v>469</v>
      </c>
    </row>
    <row r="5032" spans="24:24">
      <c r="X5032" s="42" t="s">
        <v>469</v>
      </c>
    </row>
    <row r="5033" spans="24:24">
      <c r="X5033" s="42" t="s">
        <v>469</v>
      </c>
    </row>
    <row r="5034" spans="24:24">
      <c r="X5034" s="42" t="s">
        <v>469</v>
      </c>
    </row>
    <row r="5035" spans="24:24">
      <c r="X5035" s="42" t="s">
        <v>469</v>
      </c>
    </row>
    <row r="5036" spans="24:24">
      <c r="X5036" s="42" t="s">
        <v>469</v>
      </c>
    </row>
    <row r="5037" spans="24:24">
      <c r="X5037" s="42" t="s">
        <v>469</v>
      </c>
    </row>
    <row r="5038" spans="24:24">
      <c r="X5038" s="42" t="s">
        <v>469</v>
      </c>
    </row>
    <row r="5039" spans="24:24">
      <c r="X5039" s="42" t="s">
        <v>469</v>
      </c>
    </row>
    <row r="5040" spans="24:24">
      <c r="X5040" s="42" t="s">
        <v>469</v>
      </c>
    </row>
    <row r="5041" spans="24:24">
      <c r="X5041" s="42" t="s">
        <v>469</v>
      </c>
    </row>
    <row r="5042" spans="24:24">
      <c r="X5042" s="42" t="s">
        <v>469</v>
      </c>
    </row>
    <row r="5043" spans="24:24">
      <c r="X5043" s="42" t="s">
        <v>469</v>
      </c>
    </row>
    <row r="5044" spans="24:24">
      <c r="X5044" s="42" t="s">
        <v>469</v>
      </c>
    </row>
    <row r="5045" spans="24:24">
      <c r="X5045" s="42" t="s">
        <v>469</v>
      </c>
    </row>
    <row r="5046" spans="24:24">
      <c r="X5046" s="42" t="s">
        <v>469</v>
      </c>
    </row>
    <row r="5047" spans="24:24">
      <c r="X5047" s="42" t="s">
        <v>469</v>
      </c>
    </row>
    <row r="5048" spans="24:24">
      <c r="X5048" s="42" t="s">
        <v>469</v>
      </c>
    </row>
    <row r="5049" spans="24:24">
      <c r="X5049" s="42" t="s">
        <v>469</v>
      </c>
    </row>
    <row r="5050" spans="24:24">
      <c r="X5050" s="42" t="s">
        <v>469</v>
      </c>
    </row>
    <row r="5051" spans="24:24">
      <c r="X5051" s="42" t="s">
        <v>469</v>
      </c>
    </row>
    <row r="5052" spans="24:24">
      <c r="X5052" s="42" t="s">
        <v>469</v>
      </c>
    </row>
    <row r="5053" spans="24:24">
      <c r="X5053" s="42" t="s">
        <v>469</v>
      </c>
    </row>
    <row r="5054" spans="24:24">
      <c r="X5054" s="42" t="s">
        <v>469</v>
      </c>
    </row>
    <row r="5055" spans="24:24">
      <c r="X5055" s="42" t="s">
        <v>469</v>
      </c>
    </row>
    <row r="5056" spans="24:24">
      <c r="X5056" s="42" t="s">
        <v>469</v>
      </c>
    </row>
    <row r="5057" spans="24:24">
      <c r="X5057" s="42" t="s">
        <v>469</v>
      </c>
    </row>
    <row r="5058" spans="24:24">
      <c r="X5058" s="42" t="s">
        <v>469</v>
      </c>
    </row>
    <row r="5059" spans="24:24">
      <c r="X5059" s="42" t="s">
        <v>469</v>
      </c>
    </row>
    <row r="5060" spans="24:24">
      <c r="X5060" s="42" t="s">
        <v>469</v>
      </c>
    </row>
    <row r="5061" spans="24:24">
      <c r="X5061" s="42" t="s">
        <v>469</v>
      </c>
    </row>
    <row r="5062" spans="24:24">
      <c r="X5062" s="42" t="s">
        <v>469</v>
      </c>
    </row>
    <row r="5063" spans="24:24">
      <c r="X5063" s="42" t="s">
        <v>469</v>
      </c>
    </row>
    <row r="5064" spans="24:24">
      <c r="X5064" s="42" t="s">
        <v>469</v>
      </c>
    </row>
    <row r="5065" spans="24:24">
      <c r="X5065" s="42" t="s">
        <v>469</v>
      </c>
    </row>
    <row r="5066" spans="24:24">
      <c r="X5066" s="42" t="s">
        <v>469</v>
      </c>
    </row>
    <row r="5067" spans="24:24">
      <c r="X5067" s="42" t="s">
        <v>469</v>
      </c>
    </row>
    <row r="5068" spans="24:24">
      <c r="X5068" s="42" t="s">
        <v>469</v>
      </c>
    </row>
    <row r="5069" spans="24:24">
      <c r="X5069" s="42" t="s">
        <v>469</v>
      </c>
    </row>
    <row r="5070" spans="24:24">
      <c r="X5070" s="42" t="s">
        <v>469</v>
      </c>
    </row>
    <row r="5071" spans="24:24">
      <c r="X5071" s="42" t="s">
        <v>469</v>
      </c>
    </row>
    <row r="5072" spans="24:24">
      <c r="X5072" s="42" t="s">
        <v>469</v>
      </c>
    </row>
    <row r="5073" spans="24:24">
      <c r="X5073" s="42" t="s">
        <v>469</v>
      </c>
    </row>
    <row r="5074" spans="24:24">
      <c r="X5074" s="42" t="s">
        <v>469</v>
      </c>
    </row>
    <row r="5075" spans="24:24">
      <c r="X5075" s="42" t="s">
        <v>469</v>
      </c>
    </row>
    <row r="5076" spans="24:24">
      <c r="X5076" s="42" t="s">
        <v>469</v>
      </c>
    </row>
    <row r="5077" spans="24:24">
      <c r="X5077" s="42" t="s">
        <v>469</v>
      </c>
    </row>
    <row r="5078" spans="24:24">
      <c r="X5078" s="42" t="s">
        <v>469</v>
      </c>
    </row>
    <row r="5079" spans="24:24">
      <c r="X5079" s="42" t="s">
        <v>469</v>
      </c>
    </row>
    <row r="5080" spans="24:24">
      <c r="X5080" s="42" t="s">
        <v>469</v>
      </c>
    </row>
    <row r="5081" spans="24:24">
      <c r="X5081" s="42" t="s">
        <v>469</v>
      </c>
    </row>
    <row r="5082" spans="24:24">
      <c r="X5082" s="42" t="s">
        <v>469</v>
      </c>
    </row>
    <row r="5083" spans="24:24">
      <c r="X5083" s="42" t="s">
        <v>469</v>
      </c>
    </row>
    <row r="5084" spans="24:24">
      <c r="X5084" s="42" t="s">
        <v>469</v>
      </c>
    </row>
    <row r="5085" spans="24:24">
      <c r="X5085" s="42" t="s">
        <v>469</v>
      </c>
    </row>
    <row r="5086" spans="24:24">
      <c r="X5086" s="42" t="s">
        <v>469</v>
      </c>
    </row>
    <row r="5087" spans="24:24">
      <c r="X5087" s="42" t="s">
        <v>469</v>
      </c>
    </row>
    <row r="5088" spans="24:24">
      <c r="X5088" s="42" t="s">
        <v>469</v>
      </c>
    </row>
    <row r="5089" spans="24:24">
      <c r="X5089" s="42" t="s">
        <v>469</v>
      </c>
    </row>
    <row r="5090" spans="24:24">
      <c r="X5090" s="42" t="s">
        <v>469</v>
      </c>
    </row>
    <row r="5091" spans="24:24">
      <c r="X5091" s="42" t="s">
        <v>469</v>
      </c>
    </row>
    <row r="5092" spans="24:24">
      <c r="X5092" s="42" t="s">
        <v>469</v>
      </c>
    </row>
    <row r="5093" spans="24:24">
      <c r="X5093" s="42" t="s">
        <v>469</v>
      </c>
    </row>
    <row r="5094" spans="24:24">
      <c r="X5094" s="42" t="s">
        <v>469</v>
      </c>
    </row>
    <row r="5095" spans="24:24">
      <c r="X5095" s="42" t="s">
        <v>469</v>
      </c>
    </row>
    <row r="5096" spans="24:24">
      <c r="X5096" s="42" t="s">
        <v>469</v>
      </c>
    </row>
    <row r="5097" spans="24:24">
      <c r="X5097" s="42" t="s">
        <v>469</v>
      </c>
    </row>
    <row r="5098" spans="24:24">
      <c r="X5098" s="42" t="s">
        <v>469</v>
      </c>
    </row>
    <row r="5099" spans="24:24">
      <c r="X5099" s="42" t="s">
        <v>469</v>
      </c>
    </row>
    <row r="5100" spans="24:24">
      <c r="X5100" s="42" t="s">
        <v>469</v>
      </c>
    </row>
    <row r="5101" spans="24:24">
      <c r="X5101" s="42" t="s">
        <v>469</v>
      </c>
    </row>
    <row r="5102" spans="24:24">
      <c r="X5102" s="42" t="s">
        <v>469</v>
      </c>
    </row>
    <row r="5103" spans="24:24">
      <c r="X5103" s="42" t="s">
        <v>469</v>
      </c>
    </row>
    <row r="5104" spans="24:24">
      <c r="X5104" s="42" t="s">
        <v>469</v>
      </c>
    </row>
    <row r="5105" spans="24:24">
      <c r="X5105" s="42" t="s">
        <v>469</v>
      </c>
    </row>
    <row r="5106" spans="24:24">
      <c r="X5106" s="42" t="s">
        <v>469</v>
      </c>
    </row>
    <row r="5107" spans="24:24">
      <c r="X5107" s="42" t="s">
        <v>469</v>
      </c>
    </row>
    <row r="5108" spans="24:24">
      <c r="X5108" s="42" t="s">
        <v>469</v>
      </c>
    </row>
    <row r="5109" spans="24:24">
      <c r="X5109" s="42" t="s">
        <v>469</v>
      </c>
    </row>
    <row r="5110" spans="24:24">
      <c r="X5110" s="42" t="s">
        <v>469</v>
      </c>
    </row>
    <row r="5111" spans="24:24">
      <c r="X5111" s="42" t="s">
        <v>469</v>
      </c>
    </row>
    <row r="5112" spans="24:24">
      <c r="X5112" s="42" t="s">
        <v>469</v>
      </c>
    </row>
    <row r="5113" spans="24:24">
      <c r="X5113" s="42" t="s">
        <v>469</v>
      </c>
    </row>
    <row r="5114" spans="24:24">
      <c r="X5114" s="42" t="s">
        <v>469</v>
      </c>
    </row>
    <row r="5115" spans="24:24">
      <c r="X5115" s="42" t="s">
        <v>469</v>
      </c>
    </row>
    <row r="5116" spans="24:24">
      <c r="X5116" s="42" t="s">
        <v>469</v>
      </c>
    </row>
    <row r="5117" spans="24:24">
      <c r="X5117" s="42" t="s">
        <v>469</v>
      </c>
    </row>
    <row r="5118" spans="24:24">
      <c r="X5118" s="42" t="s">
        <v>469</v>
      </c>
    </row>
    <row r="5119" spans="24:24">
      <c r="X5119" s="42" t="s">
        <v>469</v>
      </c>
    </row>
    <row r="5120" spans="24:24">
      <c r="X5120" s="42" t="s">
        <v>469</v>
      </c>
    </row>
    <row r="5121" spans="24:24">
      <c r="X5121" s="42" t="s">
        <v>469</v>
      </c>
    </row>
    <row r="5122" spans="24:24">
      <c r="X5122" s="42" t="s">
        <v>469</v>
      </c>
    </row>
    <row r="5123" spans="24:24">
      <c r="X5123" s="42" t="s">
        <v>469</v>
      </c>
    </row>
    <row r="5124" spans="24:24">
      <c r="X5124" s="42" t="s">
        <v>469</v>
      </c>
    </row>
    <row r="5125" spans="24:24">
      <c r="X5125" s="42" t="s">
        <v>469</v>
      </c>
    </row>
    <row r="5126" spans="24:24">
      <c r="X5126" s="42" t="s">
        <v>469</v>
      </c>
    </row>
    <row r="5127" spans="24:24">
      <c r="X5127" s="42" t="s">
        <v>469</v>
      </c>
    </row>
    <row r="5128" spans="24:24">
      <c r="X5128" s="42" t="s">
        <v>469</v>
      </c>
    </row>
    <row r="5129" spans="24:24">
      <c r="X5129" s="42" t="s">
        <v>469</v>
      </c>
    </row>
    <row r="5130" spans="24:24">
      <c r="X5130" s="42" t="s">
        <v>469</v>
      </c>
    </row>
    <row r="5131" spans="24:24">
      <c r="X5131" s="42" t="s">
        <v>469</v>
      </c>
    </row>
    <row r="5132" spans="24:24">
      <c r="X5132" s="42" t="s">
        <v>469</v>
      </c>
    </row>
    <row r="5133" spans="24:24">
      <c r="X5133" s="42" t="s">
        <v>469</v>
      </c>
    </row>
    <row r="5134" spans="24:24">
      <c r="X5134" s="42" t="s">
        <v>469</v>
      </c>
    </row>
    <row r="5135" spans="24:24">
      <c r="X5135" s="42" t="s">
        <v>469</v>
      </c>
    </row>
    <row r="5136" spans="24:24">
      <c r="X5136" s="42" t="s">
        <v>469</v>
      </c>
    </row>
    <row r="5137" spans="24:24">
      <c r="X5137" s="42" t="s">
        <v>469</v>
      </c>
    </row>
    <row r="5138" spans="24:24">
      <c r="X5138" s="42" t="s">
        <v>469</v>
      </c>
    </row>
    <row r="5139" spans="24:24">
      <c r="X5139" s="42" t="s">
        <v>469</v>
      </c>
    </row>
    <row r="5140" spans="24:24">
      <c r="X5140" s="42" t="s">
        <v>469</v>
      </c>
    </row>
    <row r="5141" spans="24:24">
      <c r="X5141" s="42" t="s">
        <v>469</v>
      </c>
    </row>
    <row r="5142" spans="24:24">
      <c r="X5142" s="42" t="s">
        <v>469</v>
      </c>
    </row>
    <row r="5143" spans="24:24">
      <c r="X5143" s="42" t="s">
        <v>469</v>
      </c>
    </row>
    <row r="5144" spans="24:24">
      <c r="X5144" s="42" t="s">
        <v>469</v>
      </c>
    </row>
    <row r="5145" spans="24:24">
      <c r="X5145" s="42" t="s">
        <v>469</v>
      </c>
    </row>
    <row r="5146" spans="24:24">
      <c r="X5146" s="42" t="s">
        <v>469</v>
      </c>
    </row>
    <row r="5147" spans="24:24">
      <c r="X5147" s="42" t="s">
        <v>469</v>
      </c>
    </row>
    <row r="5148" spans="24:24">
      <c r="X5148" s="42" t="s">
        <v>469</v>
      </c>
    </row>
    <row r="5149" spans="24:24">
      <c r="X5149" s="42" t="s">
        <v>469</v>
      </c>
    </row>
    <row r="5150" spans="24:24">
      <c r="X5150" s="42" t="s">
        <v>469</v>
      </c>
    </row>
    <row r="5151" spans="24:24">
      <c r="X5151" s="42" t="s">
        <v>469</v>
      </c>
    </row>
    <row r="5152" spans="24:24">
      <c r="X5152" s="42" t="s">
        <v>469</v>
      </c>
    </row>
    <row r="5153" spans="24:24">
      <c r="X5153" s="42" t="s">
        <v>469</v>
      </c>
    </row>
    <row r="5154" spans="24:24">
      <c r="X5154" s="42" t="s">
        <v>469</v>
      </c>
    </row>
    <row r="5155" spans="24:24">
      <c r="X5155" s="42" t="s">
        <v>469</v>
      </c>
    </row>
    <row r="5156" spans="24:24">
      <c r="X5156" s="42" t="s">
        <v>469</v>
      </c>
    </row>
    <row r="5157" spans="24:24">
      <c r="X5157" s="42" t="s">
        <v>469</v>
      </c>
    </row>
    <row r="5158" spans="24:24">
      <c r="X5158" s="42" t="s">
        <v>469</v>
      </c>
    </row>
    <row r="5159" spans="24:24">
      <c r="X5159" s="42" t="s">
        <v>469</v>
      </c>
    </row>
    <row r="5160" spans="24:24">
      <c r="X5160" s="42" t="s">
        <v>469</v>
      </c>
    </row>
    <row r="5161" spans="24:24">
      <c r="X5161" s="42" t="s">
        <v>469</v>
      </c>
    </row>
    <row r="5162" spans="24:24">
      <c r="X5162" s="42" t="s">
        <v>469</v>
      </c>
    </row>
    <row r="5163" spans="24:24">
      <c r="X5163" s="42" t="s">
        <v>469</v>
      </c>
    </row>
    <row r="5164" spans="24:24">
      <c r="X5164" s="42" t="s">
        <v>469</v>
      </c>
    </row>
    <row r="5165" spans="24:24">
      <c r="X5165" s="42" t="s">
        <v>469</v>
      </c>
    </row>
    <row r="5166" spans="24:24">
      <c r="X5166" s="42" t="s">
        <v>469</v>
      </c>
    </row>
    <row r="5167" spans="24:24">
      <c r="X5167" s="42" t="s">
        <v>469</v>
      </c>
    </row>
    <row r="5168" spans="24:24">
      <c r="X5168" s="42" t="s">
        <v>469</v>
      </c>
    </row>
    <row r="5169" spans="24:24">
      <c r="X5169" s="42" t="s">
        <v>469</v>
      </c>
    </row>
    <row r="5170" spans="24:24">
      <c r="X5170" s="42" t="s">
        <v>469</v>
      </c>
    </row>
    <row r="5171" spans="24:24">
      <c r="X5171" s="42" t="s">
        <v>469</v>
      </c>
    </row>
    <row r="5172" spans="24:24">
      <c r="X5172" s="42" t="s">
        <v>469</v>
      </c>
    </row>
    <row r="5173" spans="24:24">
      <c r="X5173" s="42" t="s">
        <v>469</v>
      </c>
    </row>
    <row r="5174" spans="24:24">
      <c r="X5174" s="42" t="s">
        <v>469</v>
      </c>
    </row>
    <row r="5175" spans="24:24">
      <c r="X5175" s="42" t="s">
        <v>469</v>
      </c>
    </row>
    <row r="5176" spans="24:24">
      <c r="X5176" s="42" t="s">
        <v>469</v>
      </c>
    </row>
    <row r="5177" spans="24:24">
      <c r="X5177" s="42" t="s">
        <v>469</v>
      </c>
    </row>
    <row r="5178" spans="24:24">
      <c r="X5178" s="42" t="s">
        <v>469</v>
      </c>
    </row>
    <row r="5179" spans="24:24">
      <c r="X5179" s="42" t="s">
        <v>469</v>
      </c>
    </row>
    <row r="5180" spans="24:24">
      <c r="X5180" s="42" t="s">
        <v>469</v>
      </c>
    </row>
    <row r="5181" spans="24:24">
      <c r="X5181" s="42" t="s">
        <v>469</v>
      </c>
    </row>
    <row r="5182" spans="24:24">
      <c r="X5182" s="42" t="s">
        <v>469</v>
      </c>
    </row>
    <row r="5183" spans="24:24">
      <c r="X5183" s="42" t="s">
        <v>469</v>
      </c>
    </row>
    <row r="5184" spans="24:24">
      <c r="X5184" s="42" t="s">
        <v>469</v>
      </c>
    </row>
    <row r="5185" spans="24:24">
      <c r="X5185" s="42" t="s">
        <v>469</v>
      </c>
    </row>
    <row r="5186" spans="24:24">
      <c r="X5186" s="42" t="s">
        <v>469</v>
      </c>
    </row>
    <row r="5187" spans="24:24">
      <c r="X5187" s="42" t="s">
        <v>469</v>
      </c>
    </row>
    <row r="5188" spans="24:24">
      <c r="X5188" s="42" t="s">
        <v>469</v>
      </c>
    </row>
    <row r="5189" spans="24:24">
      <c r="X5189" s="42" t="s">
        <v>469</v>
      </c>
    </row>
    <row r="5190" spans="24:24">
      <c r="X5190" s="42" t="s">
        <v>469</v>
      </c>
    </row>
    <row r="5191" spans="24:24">
      <c r="X5191" s="42" t="s">
        <v>469</v>
      </c>
    </row>
    <row r="5192" spans="24:24">
      <c r="X5192" s="42" t="s">
        <v>469</v>
      </c>
    </row>
    <row r="5193" spans="24:24">
      <c r="X5193" s="42" t="s">
        <v>469</v>
      </c>
    </row>
    <row r="5194" spans="24:24">
      <c r="X5194" s="42" t="s">
        <v>469</v>
      </c>
    </row>
    <row r="5195" spans="24:24">
      <c r="X5195" s="42" t="s">
        <v>469</v>
      </c>
    </row>
    <row r="5196" spans="24:24">
      <c r="X5196" s="42" t="s">
        <v>469</v>
      </c>
    </row>
    <row r="5197" spans="24:24">
      <c r="X5197" s="42" t="s">
        <v>469</v>
      </c>
    </row>
    <row r="5198" spans="24:24">
      <c r="X5198" s="42" t="s">
        <v>469</v>
      </c>
    </row>
    <row r="5199" spans="24:24">
      <c r="X5199" s="42" t="s">
        <v>469</v>
      </c>
    </row>
    <row r="5200" spans="24:24">
      <c r="X5200" s="42" t="s">
        <v>469</v>
      </c>
    </row>
    <row r="5201" spans="24:24">
      <c r="X5201" s="42" t="s">
        <v>469</v>
      </c>
    </row>
    <row r="5202" spans="24:24">
      <c r="X5202" s="42" t="s">
        <v>469</v>
      </c>
    </row>
    <row r="5203" spans="24:24">
      <c r="X5203" s="42" t="s">
        <v>469</v>
      </c>
    </row>
    <row r="5204" spans="24:24">
      <c r="X5204" s="42" t="s">
        <v>469</v>
      </c>
    </row>
    <row r="5205" spans="24:24">
      <c r="X5205" s="42" t="s">
        <v>469</v>
      </c>
    </row>
    <row r="5206" spans="24:24">
      <c r="X5206" s="42" t="s">
        <v>469</v>
      </c>
    </row>
    <row r="5207" spans="24:24">
      <c r="X5207" s="42" t="s">
        <v>469</v>
      </c>
    </row>
    <row r="5208" spans="24:24">
      <c r="X5208" s="42" t="s">
        <v>469</v>
      </c>
    </row>
    <row r="5209" spans="24:24">
      <c r="X5209" s="42" t="s">
        <v>469</v>
      </c>
    </row>
    <row r="5210" spans="24:24">
      <c r="X5210" s="42" t="s">
        <v>469</v>
      </c>
    </row>
    <row r="5211" spans="24:24">
      <c r="X5211" s="42" t="s">
        <v>469</v>
      </c>
    </row>
    <row r="5212" spans="24:24">
      <c r="X5212" s="42" t="s">
        <v>469</v>
      </c>
    </row>
    <row r="5213" spans="24:24">
      <c r="X5213" s="42" t="s">
        <v>469</v>
      </c>
    </row>
    <row r="5214" spans="24:24">
      <c r="X5214" s="42" t="s">
        <v>469</v>
      </c>
    </row>
    <row r="5215" spans="24:24">
      <c r="X5215" s="42" t="s">
        <v>469</v>
      </c>
    </row>
    <row r="5216" spans="24:24">
      <c r="X5216" s="42" t="s">
        <v>469</v>
      </c>
    </row>
    <row r="5217" spans="24:24">
      <c r="X5217" s="42" t="s">
        <v>469</v>
      </c>
    </row>
    <row r="5218" spans="24:24">
      <c r="X5218" s="42" t="s">
        <v>469</v>
      </c>
    </row>
    <row r="5219" spans="24:24">
      <c r="X5219" s="42" t="s">
        <v>469</v>
      </c>
    </row>
    <row r="5220" spans="24:24">
      <c r="X5220" s="42" t="s">
        <v>469</v>
      </c>
    </row>
    <row r="5221" spans="24:24">
      <c r="X5221" s="42" t="s">
        <v>469</v>
      </c>
    </row>
    <row r="5222" spans="24:24">
      <c r="X5222" s="42" t="s">
        <v>469</v>
      </c>
    </row>
    <row r="5223" spans="24:24">
      <c r="X5223" s="42" t="s">
        <v>469</v>
      </c>
    </row>
    <row r="5224" spans="24:24">
      <c r="X5224" s="42" t="s">
        <v>469</v>
      </c>
    </row>
    <row r="5225" spans="24:24">
      <c r="X5225" s="42" t="s">
        <v>469</v>
      </c>
    </row>
    <row r="5226" spans="24:24">
      <c r="X5226" s="42" t="s">
        <v>469</v>
      </c>
    </row>
    <row r="5227" spans="24:24">
      <c r="X5227" s="42" t="s">
        <v>469</v>
      </c>
    </row>
    <row r="5228" spans="24:24">
      <c r="X5228" s="42" t="s">
        <v>469</v>
      </c>
    </row>
    <row r="5229" spans="24:24">
      <c r="X5229" s="42" t="s">
        <v>469</v>
      </c>
    </row>
    <row r="5230" spans="24:24">
      <c r="X5230" s="42" t="s">
        <v>469</v>
      </c>
    </row>
    <row r="5231" spans="24:24">
      <c r="X5231" s="42" t="s">
        <v>469</v>
      </c>
    </row>
    <row r="5232" spans="24:24">
      <c r="X5232" s="42" t="s">
        <v>469</v>
      </c>
    </row>
    <row r="5233" spans="24:24">
      <c r="X5233" s="42" t="s">
        <v>469</v>
      </c>
    </row>
    <row r="5234" spans="24:24">
      <c r="X5234" s="42" t="s">
        <v>469</v>
      </c>
    </row>
    <row r="5235" spans="24:24">
      <c r="X5235" s="42" t="s">
        <v>469</v>
      </c>
    </row>
    <row r="5236" spans="24:24">
      <c r="X5236" s="42" t="s">
        <v>469</v>
      </c>
    </row>
    <row r="5237" spans="24:24">
      <c r="X5237" s="42" t="s">
        <v>469</v>
      </c>
    </row>
    <row r="5238" spans="24:24">
      <c r="X5238" s="42" t="s">
        <v>469</v>
      </c>
    </row>
    <row r="5239" spans="24:24">
      <c r="X5239" s="42" t="s">
        <v>469</v>
      </c>
    </row>
    <row r="5240" spans="24:24">
      <c r="X5240" s="42" t="s">
        <v>469</v>
      </c>
    </row>
    <row r="5241" spans="24:24">
      <c r="X5241" s="42" t="s">
        <v>469</v>
      </c>
    </row>
    <row r="5242" spans="24:24">
      <c r="X5242" s="42" t="s">
        <v>469</v>
      </c>
    </row>
    <row r="5243" spans="24:24">
      <c r="X5243" s="42" t="s">
        <v>469</v>
      </c>
    </row>
    <row r="5244" spans="24:24">
      <c r="X5244" s="42" t="s">
        <v>469</v>
      </c>
    </row>
    <row r="5245" spans="24:24">
      <c r="X5245" s="42" t="s">
        <v>469</v>
      </c>
    </row>
    <row r="5246" spans="24:24">
      <c r="X5246" s="42" t="s">
        <v>469</v>
      </c>
    </row>
    <row r="5247" spans="24:24">
      <c r="X5247" s="42" t="s">
        <v>469</v>
      </c>
    </row>
    <row r="5248" spans="24:24">
      <c r="X5248" s="42" t="s">
        <v>469</v>
      </c>
    </row>
    <row r="5249" spans="24:24">
      <c r="X5249" s="42" t="s">
        <v>469</v>
      </c>
    </row>
    <row r="5250" spans="24:24">
      <c r="X5250" s="42" t="s">
        <v>469</v>
      </c>
    </row>
    <row r="5251" spans="24:24">
      <c r="X5251" s="42" t="s">
        <v>469</v>
      </c>
    </row>
    <row r="5252" spans="24:24">
      <c r="X5252" s="42" t="s">
        <v>469</v>
      </c>
    </row>
    <row r="5253" spans="24:24">
      <c r="X5253" s="42" t="s">
        <v>469</v>
      </c>
    </row>
    <row r="5254" spans="24:24">
      <c r="X5254" s="42" t="s">
        <v>469</v>
      </c>
    </row>
    <row r="5255" spans="24:24">
      <c r="X5255" s="42" t="s">
        <v>469</v>
      </c>
    </row>
    <row r="5256" spans="24:24">
      <c r="X5256" s="42" t="s">
        <v>469</v>
      </c>
    </row>
    <row r="5257" spans="24:24">
      <c r="X5257" s="42" t="s">
        <v>469</v>
      </c>
    </row>
    <row r="5258" spans="24:24">
      <c r="X5258" s="42" t="s">
        <v>469</v>
      </c>
    </row>
    <row r="5259" spans="24:24">
      <c r="X5259" s="42" t="s">
        <v>469</v>
      </c>
    </row>
    <row r="5260" spans="24:24">
      <c r="X5260" s="42" t="s">
        <v>469</v>
      </c>
    </row>
    <row r="5261" spans="24:24">
      <c r="X5261" s="42" t="s">
        <v>469</v>
      </c>
    </row>
    <row r="5262" spans="24:24">
      <c r="X5262" s="42" t="s">
        <v>469</v>
      </c>
    </row>
    <row r="5263" spans="24:24">
      <c r="X5263" s="42" t="s">
        <v>469</v>
      </c>
    </row>
    <row r="5264" spans="24:24">
      <c r="X5264" s="42" t="s">
        <v>469</v>
      </c>
    </row>
    <row r="5265" spans="24:24">
      <c r="X5265" s="42" t="s">
        <v>469</v>
      </c>
    </row>
    <row r="5266" spans="24:24">
      <c r="X5266" s="42" t="s">
        <v>469</v>
      </c>
    </row>
    <row r="5267" spans="24:24">
      <c r="X5267" s="42" t="s">
        <v>469</v>
      </c>
    </row>
    <row r="5268" spans="24:24">
      <c r="X5268" s="42" t="s">
        <v>469</v>
      </c>
    </row>
    <row r="5269" spans="24:24">
      <c r="X5269" s="42" t="s">
        <v>469</v>
      </c>
    </row>
    <row r="5270" spans="24:24">
      <c r="X5270" s="42" t="s">
        <v>469</v>
      </c>
    </row>
    <row r="5271" spans="24:24">
      <c r="X5271" s="42" t="s">
        <v>469</v>
      </c>
    </row>
    <row r="5272" spans="24:24">
      <c r="X5272" s="42" t="s">
        <v>469</v>
      </c>
    </row>
    <row r="5273" spans="24:24">
      <c r="X5273" s="42" t="s">
        <v>469</v>
      </c>
    </row>
    <row r="5274" spans="24:24">
      <c r="X5274" s="42" t="s">
        <v>469</v>
      </c>
    </row>
    <row r="5275" spans="24:24">
      <c r="X5275" s="42" t="s">
        <v>469</v>
      </c>
    </row>
    <row r="5276" spans="24:24">
      <c r="X5276" s="42" t="s">
        <v>469</v>
      </c>
    </row>
    <row r="5277" spans="24:24">
      <c r="X5277" s="42" t="s">
        <v>469</v>
      </c>
    </row>
    <row r="5278" spans="24:24">
      <c r="X5278" s="42" t="s">
        <v>469</v>
      </c>
    </row>
    <row r="5279" spans="24:24">
      <c r="X5279" s="42" t="s">
        <v>469</v>
      </c>
    </row>
    <row r="5280" spans="24:24">
      <c r="X5280" s="42" t="s">
        <v>469</v>
      </c>
    </row>
    <row r="5281" spans="24:24">
      <c r="X5281" s="42" t="s">
        <v>469</v>
      </c>
    </row>
    <row r="5282" spans="24:24">
      <c r="X5282" s="42" t="s">
        <v>469</v>
      </c>
    </row>
    <row r="5283" spans="24:24">
      <c r="X5283" s="42" t="s">
        <v>469</v>
      </c>
    </row>
    <row r="5284" spans="24:24">
      <c r="X5284" s="42" t="s">
        <v>469</v>
      </c>
    </row>
    <row r="5285" spans="24:24">
      <c r="X5285" s="42" t="s">
        <v>469</v>
      </c>
    </row>
    <row r="5286" spans="24:24">
      <c r="X5286" s="42" t="s">
        <v>469</v>
      </c>
    </row>
    <row r="5287" spans="24:24">
      <c r="X5287" s="42" t="s">
        <v>469</v>
      </c>
    </row>
    <row r="5288" spans="24:24">
      <c r="X5288" s="42" t="s">
        <v>469</v>
      </c>
    </row>
    <row r="5289" spans="24:24">
      <c r="X5289" s="42" t="s">
        <v>469</v>
      </c>
    </row>
    <row r="5290" spans="24:24">
      <c r="X5290" s="42" t="s">
        <v>469</v>
      </c>
    </row>
    <row r="5291" spans="24:24">
      <c r="X5291" s="42" t="s">
        <v>469</v>
      </c>
    </row>
    <row r="5292" spans="24:24">
      <c r="X5292" s="42" t="s">
        <v>469</v>
      </c>
    </row>
    <row r="5293" spans="24:24">
      <c r="X5293" s="42" t="s">
        <v>469</v>
      </c>
    </row>
    <row r="5294" spans="24:24">
      <c r="X5294" s="42" t="s">
        <v>469</v>
      </c>
    </row>
    <row r="5295" spans="24:24">
      <c r="X5295" s="42" t="s">
        <v>469</v>
      </c>
    </row>
    <row r="5296" spans="24:24">
      <c r="X5296" s="42" t="s">
        <v>469</v>
      </c>
    </row>
    <row r="5297" spans="24:24">
      <c r="X5297" s="42" t="s">
        <v>469</v>
      </c>
    </row>
    <row r="5298" spans="24:24">
      <c r="X5298" s="42" t="s">
        <v>469</v>
      </c>
    </row>
    <row r="5299" spans="24:24">
      <c r="X5299" s="42" t="s">
        <v>469</v>
      </c>
    </row>
    <row r="5300" spans="24:24">
      <c r="X5300" s="42" t="s">
        <v>469</v>
      </c>
    </row>
    <row r="5301" spans="24:24">
      <c r="X5301" s="42" t="s">
        <v>469</v>
      </c>
    </row>
    <row r="5302" spans="24:24">
      <c r="X5302" s="42" t="s">
        <v>469</v>
      </c>
    </row>
    <row r="5303" spans="24:24">
      <c r="X5303" s="42" t="s">
        <v>469</v>
      </c>
    </row>
    <row r="5304" spans="24:24">
      <c r="X5304" s="42" t="s">
        <v>469</v>
      </c>
    </row>
    <row r="5305" spans="24:24">
      <c r="X5305" s="42" t="s">
        <v>469</v>
      </c>
    </row>
    <row r="5306" spans="24:24">
      <c r="X5306" s="42" t="s">
        <v>469</v>
      </c>
    </row>
    <row r="5307" spans="24:24">
      <c r="X5307" s="42" t="s">
        <v>469</v>
      </c>
    </row>
    <row r="5308" spans="24:24">
      <c r="X5308" s="42" t="s">
        <v>469</v>
      </c>
    </row>
    <row r="5309" spans="24:24">
      <c r="X5309" s="42" t="s">
        <v>469</v>
      </c>
    </row>
    <row r="5310" spans="24:24">
      <c r="X5310" s="42" t="s">
        <v>469</v>
      </c>
    </row>
    <row r="5311" spans="24:24">
      <c r="X5311" s="42" t="s">
        <v>469</v>
      </c>
    </row>
    <row r="5312" spans="24:24">
      <c r="X5312" s="42" t="s">
        <v>469</v>
      </c>
    </row>
    <row r="5313" spans="24:24">
      <c r="X5313" s="42" t="s">
        <v>469</v>
      </c>
    </row>
    <row r="5314" spans="24:24">
      <c r="X5314" s="42" t="s">
        <v>469</v>
      </c>
    </row>
    <row r="5315" spans="24:24">
      <c r="X5315" s="42" t="s">
        <v>469</v>
      </c>
    </row>
    <row r="5316" spans="24:24">
      <c r="X5316" s="42" t="s">
        <v>469</v>
      </c>
    </row>
    <row r="5317" spans="24:24">
      <c r="X5317" s="42" t="s">
        <v>469</v>
      </c>
    </row>
    <row r="5318" spans="24:24">
      <c r="X5318" s="42" t="s">
        <v>469</v>
      </c>
    </row>
    <row r="5319" spans="24:24">
      <c r="X5319" s="42" t="s">
        <v>469</v>
      </c>
    </row>
    <row r="5320" spans="24:24">
      <c r="X5320" s="42" t="s">
        <v>469</v>
      </c>
    </row>
    <row r="5321" spans="24:24">
      <c r="X5321" s="42" t="s">
        <v>469</v>
      </c>
    </row>
    <row r="5322" spans="24:24">
      <c r="X5322" s="42" t="s">
        <v>469</v>
      </c>
    </row>
    <row r="5323" spans="24:24">
      <c r="X5323" s="42" t="s">
        <v>469</v>
      </c>
    </row>
    <row r="5324" spans="24:24">
      <c r="X5324" s="42" t="s">
        <v>469</v>
      </c>
    </row>
    <row r="5325" spans="24:24">
      <c r="X5325" s="42" t="s">
        <v>469</v>
      </c>
    </row>
    <row r="5326" spans="24:24">
      <c r="X5326" s="42" t="s">
        <v>469</v>
      </c>
    </row>
    <row r="5327" spans="24:24">
      <c r="X5327" s="42" t="s">
        <v>469</v>
      </c>
    </row>
    <row r="5328" spans="24:24">
      <c r="X5328" s="42" t="s">
        <v>469</v>
      </c>
    </row>
    <row r="5329" spans="24:24">
      <c r="X5329" s="42" t="s">
        <v>469</v>
      </c>
    </row>
    <row r="5330" spans="24:24">
      <c r="X5330" s="42" t="s">
        <v>469</v>
      </c>
    </row>
    <row r="5331" spans="24:24">
      <c r="X5331" s="42" t="s">
        <v>469</v>
      </c>
    </row>
    <row r="5332" spans="24:24">
      <c r="X5332" s="42" t="s">
        <v>469</v>
      </c>
    </row>
    <row r="5333" spans="24:24">
      <c r="X5333" s="42" t="s">
        <v>469</v>
      </c>
    </row>
    <row r="5334" spans="24:24">
      <c r="X5334" s="42" t="s">
        <v>469</v>
      </c>
    </row>
    <row r="5335" spans="24:24">
      <c r="X5335" s="42" t="s">
        <v>469</v>
      </c>
    </row>
    <row r="5336" spans="24:24">
      <c r="X5336" s="42" t="s">
        <v>469</v>
      </c>
    </row>
    <row r="5337" spans="24:24">
      <c r="X5337" s="42" t="s">
        <v>469</v>
      </c>
    </row>
    <row r="5338" spans="24:24">
      <c r="X5338" s="42" t="s">
        <v>469</v>
      </c>
    </row>
    <row r="5339" spans="24:24">
      <c r="X5339" s="42" t="s">
        <v>469</v>
      </c>
    </row>
    <row r="5340" spans="24:24">
      <c r="X5340" s="42" t="s">
        <v>469</v>
      </c>
    </row>
    <row r="5341" spans="24:24">
      <c r="X5341" s="42" t="s">
        <v>469</v>
      </c>
    </row>
    <row r="5342" spans="24:24">
      <c r="X5342" s="42" t="s">
        <v>469</v>
      </c>
    </row>
    <row r="5343" spans="24:24">
      <c r="X5343" s="42" t="s">
        <v>469</v>
      </c>
    </row>
    <row r="5344" spans="24:24">
      <c r="X5344" s="42" t="s">
        <v>469</v>
      </c>
    </row>
    <row r="5345" spans="24:24">
      <c r="X5345" s="42" t="s">
        <v>469</v>
      </c>
    </row>
    <row r="5346" spans="24:24">
      <c r="X5346" s="42" t="s">
        <v>469</v>
      </c>
    </row>
    <row r="5347" spans="24:24">
      <c r="X5347" s="42" t="s">
        <v>469</v>
      </c>
    </row>
    <row r="5348" spans="24:24">
      <c r="X5348" s="42" t="s">
        <v>469</v>
      </c>
    </row>
    <row r="5349" spans="24:24">
      <c r="X5349" s="42" t="s">
        <v>469</v>
      </c>
    </row>
    <row r="5350" spans="24:24">
      <c r="X5350" s="42" t="s">
        <v>469</v>
      </c>
    </row>
    <row r="5351" spans="24:24">
      <c r="X5351" s="42" t="s">
        <v>469</v>
      </c>
    </row>
    <row r="5352" spans="24:24">
      <c r="X5352" s="42" t="s">
        <v>469</v>
      </c>
    </row>
    <row r="5353" spans="24:24">
      <c r="X5353" s="42" t="s">
        <v>469</v>
      </c>
    </row>
    <row r="5354" spans="24:24">
      <c r="X5354" s="42" t="s">
        <v>469</v>
      </c>
    </row>
    <row r="5355" spans="24:24">
      <c r="X5355" s="42" t="s">
        <v>469</v>
      </c>
    </row>
    <row r="5356" spans="24:24">
      <c r="X5356" s="42" t="s">
        <v>469</v>
      </c>
    </row>
    <row r="5357" spans="24:24">
      <c r="X5357" s="42" t="s">
        <v>469</v>
      </c>
    </row>
    <row r="5358" spans="24:24">
      <c r="X5358" s="42" t="s">
        <v>469</v>
      </c>
    </row>
    <row r="5359" spans="24:24">
      <c r="X5359" s="42" t="s">
        <v>469</v>
      </c>
    </row>
    <row r="5360" spans="24:24">
      <c r="X5360" s="42" t="s">
        <v>469</v>
      </c>
    </row>
    <row r="5361" spans="24:24">
      <c r="X5361" s="42" t="s">
        <v>469</v>
      </c>
    </row>
    <row r="5362" spans="24:24">
      <c r="X5362" s="42" t="s">
        <v>469</v>
      </c>
    </row>
    <row r="5363" spans="24:24">
      <c r="X5363" s="42" t="s">
        <v>469</v>
      </c>
    </row>
    <row r="5364" spans="24:24">
      <c r="X5364" s="42" t="s">
        <v>469</v>
      </c>
    </row>
    <row r="5365" spans="24:24">
      <c r="X5365" s="42" t="s">
        <v>469</v>
      </c>
    </row>
    <row r="5366" spans="24:24">
      <c r="X5366" s="42" t="s">
        <v>469</v>
      </c>
    </row>
    <row r="5367" spans="24:24">
      <c r="X5367" s="42" t="s">
        <v>469</v>
      </c>
    </row>
    <row r="5368" spans="24:24">
      <c r="X5368" s="42" t="s">
        <v>469</v>
      </c>
    </row>
    <row r="5369" spans="24:24">
      <c r="X5369" s="42" t="s">
        <v>469</v>
      </c>
    </row>
    <row r="5370" spans="24:24">
      <c r="X5370" s="42" t="s">
        <v>469</v>
      </c>
    </row>
    <row r="5371" spans="24:24">
      <c r="X5371" s="42" t="s">
        <v>469</v>
      </c>
    </row>
    <row r="5372" spans="24:24">
      <c r="X5372" s="42" t="s">
        <v>469</v>
      </c>
    </row>
    <row r="5373" spans="24:24">
      <c r="X5373" s="42" t="s">
        <v>469</v>
      </c>
    </row>
    <row r="5374" spans="24:24">
      <c r="X5374" s="42" t="s">
        <v>469</v>
      </c>
    </row>
    <row r="5375" spans="24:24">
      <c r="X5375" s="42" t="s">
        <v>469</v>
      </c>
    </row>
    <row r="5376" spans="24:24">
      <c r="X5376" s="42" t="s">
        <v>469</v>
      </c>
    </row>
    <row r="5377" spans="24:24">
      <c r="X5377" s="42" t="s">
        <v>469</v>
      </c>
    </row>
    <row r="5378" spans="24:24">
      <c r="X5378" s="42" t="s">
        <v>469</v>
      </c>
    </row>
    <row r="5379" spans="24:24">
      <c r="X5379" s="42" t="s">
        <v>469</v>
      </c>
    </row>
    <row r="5380" spans="24:24">
      <c r="X5380" s="42" t="s">
        <v>469</v>
      </c>
    </row>
    <row r="5381" spans="24:24">
      <c r="X5381" s="42" t="s">
        <v>469</v>
      </c>
    </row>
    <row r="5382" spans="24:24">
      <c r="X5382" s="42" t="s">
        <v>469</v>
      </c>
    </row>
    <row r="5383" spans="24:24">
      <c r="X5383" s="42" t="s">
        <v>469</v>
      </c>
    </row>
    <row r="5384" spans="24:24">
      <c r="X5384" s="42" t="s">
        <v>469</v>
      </c>
    </row>
    <row r="5385" spans="24:24">
      <c r="X5385" s="42" t="s">
        <v>469</v>
      </c>
    </row>
    <row r="5386" spans="24:24">
      <c r="X5386" s="42" t="s">
        <v>469</v>
      </c>
    </row>
    <row r="5387" spans="24:24">
      <c r="X5387" s="42" t="s">
        <v>469</v>
      </c>
    </row>
    <row r="5388" spans="24:24">
      <c r="X5388" s="42" t="s">
        <v>469</v>
      </c>
    </row>
    <row r="5389" spans="24:24">
      <c r="X5389" s="42" t="s">
        <v>469</v>
      </c>
    </row>
    <row r="5390" spans="24:24">
      <c r="X5390" s="42" t="s">
        <v>469</v>
      </c>
    </row>
    <row r="5391" spans="24:24">
      <c r="X5391" s="42" t="s">
        <v>469</v>
      </c>
    </row>
    <row r="5392" spans="24:24">
      <c r="X5392" s="42" t="s">
        <v>469</v>
      </c>
    </row>
    <row r="5393" spans="24:24">
      <c r="X5393" s="42" t="s">
        <v>469</v>
      </c>
    </row>
    <row r="5394" spans="24:24">
      <c r="X5394" s="42" t="s">
        <v>469</v>
      </c>
    </row>
    <row r="5395" spans="24:24">
      <c r="X5395" s="42" t="s">
        <v>469</v>
      </c>
    </row>
    <row r="5396" spans="24:24">
      <c r="X5396" s="42" t="s">
        <v>469</v>
      </c>
    </row>
    <row r="5397" spans="24:24">
      <c r="X5397" s="42" t="s">
        <v>469</v>
      </c>
    </row>
    <row r="5398" spans="24:24">
      <c r="X5398" s="42" t="s">
        <v>469</v>
      </c>
    </row>
    <row r="5399" spans="24:24">
      <c r="X5399" s="42" t="s">
        <v>469</v>
      </c>
    </row>
    <row r="5400" spans="24:24">
      <c r="X5400" s="42" t="s">
        <v>469</v>
      </c>
    </row>
    <row r="5401" spans="24:24">
      <c r="X5401" s="42" t="s">
        <v>469</v>
      </c>
    </row>
    <row r="5402" spans="24:24">
      <c r="X5402" s="42" t="s">
        <v>469</v>
      </c>
    </row>
    <row r="5403" spans="24:24">
      <c r="X5403" s="42" t="s">
        <v>469</v>
      </c>
    </row>
    <row r="5404" spans="24:24">
      <c r="X5404" s="42" t="s">
        <v>469</v>
      </c>
    </row>
    <row r="5405" spans="24:24">
      <c r="X5405" s="42" t="s">
        <v>469</v>
      </c>
    </row>
    <row r="5406" spans="24:24">
      <c r="X5406" s="42" t="s">
        <v>469</v>
      </c>
    </row>
    <row r="5407" spans="24:24">
      <c r="X5407" s="42" t="s">
        <v>469</v>
      </c>
    </row>
    <row r="5408" spans="24:24">
      <c r="X5408" s="42" t="s">
        <v>469</v>
      </c>
    </row>
    <row r="5409" spans="24:24">
      <c r="X5409" s="42" t="s">
        <v>469</v>
      </c>
    </row>
    <row r="5410" spans="24:24">
      <c r="X5410" s="42" t="s">
        <v>469</v>
      </c>
    </row>
    <row r="5411" spans="24:24">
      <c r="X5411" s="42" t="s">
        <v>469</v>
      </c>
    </row>
    <row r="5412" spans="24:24">
      <c r="X5412" s="42" t="s">
        <v>469</v>
      </c>
    </row>
    <row r="5413" spans="24:24">
      <c r="X5413" s="42" t="s">
        <v>469</v>
      </c>
    </row>
    <row r="5414" spans="24:24">
      <c r="X5414" s="42" t="s">
        <v>469</v>
      </c>
    </row>
    <row r="5415" spans="24:24">
      <c r="X5415" s="42" t="s">
        <v>469</v>
      </c>
    </row>
    <row r="5416" spans="24:24">
      <c r="X5416" s="42" t="s">
        <v>469</v>
      </c>
    </row>
    <row r="5417" spans="24:24">
      <c r="X5417" s="42" t="s">
        <v>469</v>
      </c>
    </row>
    <row r="5418" spans="24:24">
      <c r="X5418" s="42" t="s">
        <v>469</v>
      </c>
    </row>
    <row r="5419" spans="24:24">
      <c r="X5419" s="42" t="s">
        <v>469</v>
      </c>
    </row>
    <row r="5420" spans="24:24">
      <c r="X5420" s="42" t="s">
        <v>469</v>
      </c>
    </row>
    <row r="5421" spans="24:24">
      <c r="X5421" s="42" t="s">
        <v>469</v>
      </c>
    </row>
    <row r="5422" spans="24:24">
      <c r="X5422" s="42" t="s">
        <v>469</v>
      </c>
    </row>
    <row r="5423" spans="24:24">
      <c r="X5423" s="42" t="s">
        <v>469</v>
      </c>
    </row>
    <row r="5424" spans="24:24">
      <c r="X5424" s="42" t="s">
        <v>469</v>
      </c>
    </row>
    <row r="5425" spans="24:24">
      <c r="X5425" s="42" t="s">
        <v>469</v>
      </c>
    </row>
    <row r="5426" spans="24:24">
      <c r="X5426" s="42" t="s">
        <v>469</v>
      </c>
    </row>
    <row r="5427" spans="24:24">
      <c r="X5427" s="42" t="s">
        <v>469</v>
      </c>
    </row>
    <row r="5428" spans="24:24">
      <c r="X5428" s="42" t="s">
        <v>469</v>
      </c>
    </row>
    <row r="5429" spans="24:24">
      <c r="X5429" s="42" t="s">
        <v>469</v>
      </c>
    </row>
    <row r="5430" spans="24:24">
      <c r="X5430" s="42" t="s">
        <v>469</v>
      </c>
    </row>
    <row r="5431" spans="24:24">
      <c r="X5431" s="42" t="s">
        <v>469</v>
      </c>
    </row>
    <row r="5432" spans="24:24">
      <c r="X5432" s="42" t="s">
        <v>469</v>
      </c>
    </row>
    <row r="5433" spans="24:24">
      <c r="X5433" s="42" t="s">
        <v>469</v>
      </c>
    </row>
    <row r="5434" spans="24:24">
      <c r="X5434" s="42" t="s">
        <v>469</v>
      </c>
    </row>
    <row r="5435" spans="24:24">
      <c r="X5435" s="42" t="s">
        <v>469</v>
      </c>
    </row>
    <row r="5436" spans="24:24">
      <c r="X5436" s="42" t="s">
        <v>469</v>
      </c>
    </row>
    <row r="5437" spans="24:24">
      <c r="X5437" s="42" t="s">
        <v>469</v>
      </c>
    </row>
    <row r="5438" spans="24:24">
      <c r="X5438" s="42" t="s">
        <v>469</v>
      </c>
    </row>
    <row r="5439" spans="24:24">
      <c r="X5439" s="42" t="s">
        <v>469</v>
      </c>
    </row>
    <row r="5440" spans="24:24">
      <c r="X5440" s="42" t="s">
        <v>469</v>
      </c>
    </row>
    <row r="5441" spans="24:24">
      <c r="X5441" s="42" t="s">
        <v>469</v>
      </c>
    </row>
    <row r="5442" spans="24:24">
      <c r="X5442" s="42" t="s">
        <v>469</v>
      </c>
    </row>
    <row r="5443" spans="24:24">
      <c r="X5443" s="42" t="s">
        <v>469</v>
      </c>
    </row>
    <row r="5444" spans="24:24">
      <c r="X5444" s="42" t="s">
        <v>469</v>
      </c>
    </row>
    <row r="5445" spans="24:24">
      <c r="X5445" s="42" t="s">
        <v>469</v>
      </c>
    </row>
    <row r="5446" spans="24:24">
      <c r="X5446" s="42" t="s">
        <v>469</v>
      </c>
    </row>
    <row r="5447" spans="24:24">
      <c r="X5447" s="42" t="s">
        <v>469</v>
      </c>
    </row>
    <row r="5448" spans="24:24">
      <c r="X5448" s="42" t="s">
        <v>469</v>
      </c>
    </row>
    <row r="5449" spans="24:24">
      <c r="X5449" s="42" t="s">
        <v>469</v>
      </c>
    </row>
    <row r="5450" spans="24:24">
      <c r="X5450" s="42" t="s">
        <v>469</v>
      </c>
    </row>
    <row r="5451" spans="24:24">
      <c r="X5451" s="42" t="s">
        <v>469</v>
      </c>
    </row>
    <row r="5452" spans="24:24">
      <c r="X5452" s="42" t="s">
        <v>469</v>
      </c>
    </row>
    <row r="5453" spans="24:24">
      <c r="X5453" s="42" t="s">
        <v>469</v>
      </c>
    </row>
    <row r="5454" spans="24:24">
      <c r="X5454" s="42" t="s">
        <v>469</v>
      </c>
    </row>
    <row r="5455" spans="24:24">
      <c r="X5455" s="42" t="s">
        <v>469</v>
      </c>
    </row>
    <row r="5456" spans="24:24">
      <c r="X5456" s="42" t="s">
        <v>469</v>
      </c>
    </row>
    <row r="5457" spans="24:24">
      <c r="X5457" s="42" t="s">
        <v>469</v>
      </c>
    </row>
    <row r="5458" spans="24:24">
      <c r="X5458" s="42" t="s">
        <v>469</v>
      </c>
    </row>
    <row r="5459" spans="24:24">
      <c r="X5459" s="42" t="s">
        <v>469</v>
      </c>
    </row>
    <row r="5460" spans="24:24">
      <c r="X5460" s="42" t="s">
        <v>469</v>
      </c>
    </row>
    <row r="5461" spans="24:24">
      <c r="X5461" s="42" t="s">
        <v>469</v>
      </c>
    </row>
    <row r="5462" spans="24:24">
      <c r="X5462" s="42" t="s">
        <v>469</v>
      </c>
    </row>
    <row r="5463" spans="24:24">
      <c r="X5463" s="42" t="s">
        <v>469</v>
      </c>
    </row>
    <row r="5464" spans="24:24">
      <c r="X5464" s="42" t="s">
        <v>469</v>
      </c>
    </row>
    <row r="5465" spans="24:24">
      <c r="X5465" s="42" t="s">
        <v>469</v>
      </c>
    </row>
    <row r="5466" spans="24:24">
      <c r="X5466" s="42" t="s">
        <v>469</v>
      </c>
    </row>
    <row r="5467" spans="24:24">
      <c r="X5467" s="42" t="s">
        <v>469</v>
      </c>
    </row>
    <row r="5468" spans="24:24">
      <c r="X5468" s="42" t="s">
        <v>469</v>
      </c>
    </row>
    <row r="5469" spans="24:24">
      <c r="X5469" s="42" t="s">
        <v>469</v>
      </c>
    </row>
    <row r="5470" spans="24:24">
      <c r="X5470" s="42" t="s">
        <v>469</v>
      </c>
    </row>
    <row r="5471" spans="24:24">
      <c r="X5471" s="42" t="s">
        <v>469</v>
      </c>
    </row>
    <row r="5472" spans="24:24">
      <c r="X5472" s="42" t="s">
        <v>469</v>
      </c>
    </row>
    <row r="5473" spans="24:24">
      <c r="X5473" s="42" t="s">
        <v>469</v>
      </c>
    </row>
    <row r="5474" spans="24:24">
      <c r="X5474" s="42" t="s">
        <v>469</v>
      </c>
    </row>
    <row r="5475" spans="24:24">
      <c r="X5475" s="42" t="s">
        <v>469</v>
      </c>
    </row>
    <row r="5476" spans="24:24">
      <c r="X5476" s="42" t="s">
        <v>469</v>
      </c>
    </row>
    <row r="5477" spans="24:24">
      <c r="X5477" s="42" t="s">
        <v>469</v>
      </c>
    </row>
    <row r="5478" spans="24:24">
      <c r="X5478" s="42" t="s">
        <v>469</v>
      </c>
    </row>
    <row r="5479" spans="24:24">
      <c r="X5479" s="42" t="s">
        <v>469</v>
      </c>
    </row>
    <row r="5480" spans="24:24">
      <c r="X5480" s="42" t="s">
        <v>469</v>
      </c>
    </row>
    <row r="5481" spans="24:24">
      <c r="X5481" s="42" t="s">
        <v>469</v>
      </c>
    </row>
    <row r="5482" spans="24:24">
      <c r="X5482" s="42" t="s">
        <v>469</v>
      </c>
    </row>
    <row r="5483" spans="24:24">
      <c r="X5483" s="42" t="s">
        <v>469</v>
      </c>
    </row>
    <row r="5484" spans="24:24">
      <c r="X5484" s="42" t="s">
        <v>469</v>
      </c>
    </row>
    <row r="5485" spans="24:24">
      <c r="X5485" s="42" t="s">
        <v>469</v>
      </c>
    </row>
    <row r="5486" spans="24:24">
      <c r="X5486" s="42" t="s">
        <v>469</v>
      </c>
    </row>
    <row r="5487" spans="24:24">
      <c r="X5487" s="42" t="s">
        <v>469</v>
      </c>
    </row>
    <row r="5488" spans="24:24">
      <c r="X5488" s="42" t="s">
        <v>469</v>
      </c>
    </row>
    <row r="5489" spans="24:24">
      <c r="X5489" s="42" t="s">
        <v>469</v>
      </c>
    </row>
    <row r="5490" spans="24:24">
      <c r="X5490" s="42" t="s">
        <v>469</v>
      </c>
    </row>
    <row r="5491" spans="24:24">
      <c r="X5491" s="42" t="s">
        <v>469</v>
      </c>
    </row>
    <row r="5492" spans="24:24">
      <c r="X5492" s="42" t="s">
        <v>469</v>
      </c>
    </row>
    <row r="5493" spans="24:24">
      <c r="X5493" s="42" t="s">
        <v>469</v>
      </c>
    </row>
    <row r="5494" spans="24:24">
      <c r="X5494" s="42" t="s">
        <v>469</v>
      </c>
    </row>
    <row r="5495" spans="24:24">
      <c r="X5495" s="42" t="s">
        <v>469</v>
      </c>
    </row>
    <row r="5496" spans="24:24">
      <c r="X5496" s="42" t="s">
        <v>469</v>
      </c>
    </row>
    <row r="5497" spans="24:24">
      <c r="X5497" s="42" t="s">
        <v>469</v>
      </c>
    </row>
    <row r="5498" spans="24:24">
      <c r="X5498" s="42" t="s">
        <v>469</v>
      </c>
    </row>
    <row r="5499" spans="24:24">
      <c r="X5499" s="42" t="s">
        <v>469</v>
      </c>
    </row>
    <row r="5500" spans="24:24">
      <c r="X5500" s="42" t="s">
        <v>469</v>
      </c>
    </row>
    <row r="5501" spans="24:24">
      <c r="X5501" s="42" t="s">
        <v>469</v>
      </c>
    </row>
    <row r="5502" spans="24:24">
      <c r="X5502" s="42" t="s">
        <v>469</v>
      </c>
    </row>
    <row r="5503" spans="24:24">
      <c r="X5503" s="42" t="s">
        <v>469</v>
      </c>
    </row>
    <row r="5504" spans="24:24">
      <c r="X5504" s="42" t="s">
        <v>469</v>
      </c>
    </row>
    <row r="5505" spans="24:24">
      <c r="X5505" s="42" t="s">
        <v>469</v>
      </c>
    </row>
    <row r="5506" spans="24:24">
      <c r="X5506" s="42" t="s">
        <v>469</v>
      </c>
    </row>
    <row r="5507" spans="24:24">
      <c r="X5507" s="42" t="s">
        <v>469</v>
      </c>
    </row>
    <row r="5508" spans="24:24">
      <c r="X5508" s="42" t="s">
        <v>469</v>
      </c>
    </row>
    <row r="5509" spans="24:24">
      <c r="X5509" s="42" t="s">
        <v>469</v>
      </c>
    </row>
    <row r="5510" spans="24:24">
      <c r="X5510" s="42" t="s">
        <v>469</v>
      </c>
    </row>
    <row r="5511" spans="24:24">
      <c r="X5511" s="42" t="s">
        <v>469</v>
      </c>
    </row>
    <row r="5512" spans="24:24">
      <c r="X5512" s="42" t="s">
        <v>469</v>
      </c>
    </row>
    <row r="5513" spans="24:24">
      <c r="X5513" s="42" t="s">
        <v>469</v>
      </c>
    </row>
    <row r="5514" spans="24:24">
      <c r="X5514" s="42" t="s">
        <v>469</v>
      </c>
    </row>
    <row r="5515" spans="24:24">
      <c r="X5515" s="42" t="s">
        <v>469</v>
      </c>
    </row>
    <row r="5516" spans="24:24">
      <c r="X5516" s="42" t="s">
        <v>469</v>
      </c>
    </row>
    <row r="5517" spans="24:24">
      <c r="X5517" s="42" t="s">
        <v>469</v>
      </c>
    </row>
    <row r="5518" spans="24:24">
      <c r="X5518" s="42" t="s">
        <v>469</v>
      </c>
    </row>
    <row r="5519" spans="24:24">
      <c r="X5519" s="42" t="s">
        <v>469</v>
      </c>
    </row>
    <row r="5520" spans="24:24">
      <c r="X5520" s="42" t="s">
        <v>469</v>
      </c>
    </row>
    <row r="5521" spans="24:24">
      <c r="X5521" s="42" t="s">
        <v>469</v>
      </c>
    </row>
    <row r="5522" spans="24:24">
      <c r="X5522" s="42" t="s">
        <v>469</v>
      </c>
    </row>
    <row r="5523" spans="24:24">
      <c r="X5523" s="42" t="s">
        <v>469</v>
      </c>
    </row>
    <row r="5524" spans="24:24">
      <c r="X5524" s="42" t="s">
        <v>469</v>
      </c>
    </row>
    <row r="5525" spans="24:24">
      <c r="X5525" s="42" t="s">
        <v>469</v>
      </c>
    </row>
    <row r="5526" spans="24:24">
      <c r="X5526" s="42" t="s">
        <v>469</v>
      </c>
    </row>
    <row r="5527" spans="24:24">
      <c r="X5527" s="42" t="s">
        <v>469</v>
      </c>
    </row>
    <row r="5528" spans="24:24">
      <c r="X5528" s="42" t="s">
        <v>469</v>
      </c>
    </row>
    <row r="5529" spans="24:24">
      <c r="X5529" s="42" t="s">
        <v>469</v>
      </c>
    </row>
    <row r="5530" spans="24:24">
      <c r="X5530" s="42" t="s">
        <v>469</v>
      </c>
    </row>
    <row r="5531" spans="24:24">
      <c r="X5531" s="42" t="s">
        <v>469</v>
      </c>
    </row>
    <row r="5532" spans="24:24">
      <c r="X5532" s="42" t="s">
        <v>469</v>
      </c>
    </row>
    <row r="5533" spans="24:24">
      <c r="X5533" s="42" t="s">
        <v>469</v>
      </c>
    </row>
    <row r="5534" spans="24:24">
      <c r="X5534" s="42" t="s">
        <v>469</v>
      </c>
    </row>
    <row r="5535" spans="24:24">
      <c r="X5535" s="42" t="s">
        <v>469</v>
      </c>
    </row>
    <row r="5536" spans="24:24">
      <c r="X5536" s="42" t="s">
        <v>469</v>
      </c>
    </row>
    <row r="5537" spans="24:24">
      <c r="X5537" s="42" t="s">
        <v>469</v>
      </c>
    </row>
    <row r="5538" spans="24:24">
      <c r="X5538" s="42" t="s">
        <v>469</v>
      </c>
    </row>
    <row r="5539" spans="24:24">
      <c r="X5539" s="42" t="s">
        <v>469</v>
      </c>
    </row>
    <row r="5540" spans="24:24">
      <c r="X5540" s="42" t="s">
        <v>469</v>
      </c>
    </row>
    <row r="5541" spans="24:24">
      <c r="X5541" s="42" t="s">
        <v>469</v>
      </c>
    </row>
    <row r="5542" spans="24:24">
      <c r="X5542" s="42" t="s">
        <v>469</v>
      </c>
    </row>
    <row r="5543" spans="24:24">
      <c r="X5543" s="42" t="s">
        <v>469</v>
      </c>
    </row>
    <row r="5544" spans="24:24">
      <c r="X5544" s="42" t="s">
        <v>469</v>
      </c>
    </row>
    <row r="5545" spans="24:24">
      <c r="X5545" s="42" t="s">
        <v>469</v>
      </c>
    </row>
    <row r="5546" spans="24:24">
      <c r="X5546" s="42" t="s">
        <v>469</v>
      </c>
    </row>
    <row r="5547" spans="24:24">
      <c r="X5547" s="42" t="s">
        <v>469</v>
      </c>
    </row>
    <row r="5548" spans="24:24">
      <c r="X5548" s="42" t="s">
        <v>469</v>
      </c>
    </row>
    <row r="5549" spans="24:24">
      <c r="X5549" s="42" t="s">
        <v>469</v>
      </c>
    </row>
    <row r="5550" spans="24:24">
      <c r="X5550" s="42" t="s">
        <v>469</v>
      </c>
    </row>
    <row r="5551" spans="24:24">
      <c r="X5551" s="42" t="s">
        <v>469</v>
      </c>
    </row>
    <row r="5552" spans="24:24">
      <c r="X5552" s="42" t="s">
        <v>469</v>
      </c>
    </row>
    <row r="5553" spans="24:24">
      <c r="X5553" s="42" t="s">
        <v>469</v>
      </c>
    </row>
    <row r="5554" spans="24:24">
      <c r="X5554" s="42" t="s">
        <v>469</v>
      </c>
    </row>
    <row r="5555" spans="24:24">
      <c r="X5555" s="42" t="s">
        <v>469</v>
      </c>
    </row>
    <row r="5556" spans="24:24">
      <c r="X5556" s="42" t="s">
        <v>469</v>
      </c>
    </row>
    <row r="5557" spans="24:24">
      <c r="X5557" s="42" t="s">
        <v>469</v>
      </c>
    </row>
    <row r="5558" spans="24:24">
      <c r="X5558" s="42" t="s">
        <v>469</v>
      </c>
    </row>
    <row r="5559" spans="24:24">
      <c r="X5559" s="42" t="s">
        <v>469</v>
      </c>
    </row>
    <row r="5560" spans="24:24">
      <c r="X5560" s="42" t="s">
        <v>469</v>
      </c>
    </row>
    <row r="5561" spans="24:24">
      <c r="X5561" s="42" t="s">
        <v>469</v>
      </c>
    </row>
    <row r="5562" spans="24:24">
      <c r="X5562" s="42" t="s">
        <v>469</v>
      </c>
    </row>
    <row r="5563" spans="24:24">
      <c r="X5563" s="42" t="s">
        <v>469</v>
      </c>
    </row>
    <row r="5564" spans="24:24">
      <c r="X5564" s="42" t="s">
        <v>469</v>
      </c>
    </row>
    <row r="5565" spans="24:24">
      <c r="X5565" s="42" t="s">
        <v>469</v>
      </c>
    </row>
    <row r="5566" spans="24:24">
      <c r="X5566" s="42" t="s">
        <v>469</v>
      </c>
    </row>
    <row r="5567" spans="24:24">
      <c r="X5567" s="42" t="s">
        <v>469</v>
      </c>
    </row>
    <row r="5568" spans="24:24">
      <c r="X5568" s="42" t="s">
        <v>469</v>
      </c>
    </row>
    <row r="5569" spans="24:24">
      <c r="X5569" s="42" t="s">
        <v>469</v>
      </c>
    </row>
    <row r="5570" spans="24:24">
      <c r="X5570" s="42" t="s">
        <v>469</v>
      </c>
    </row>
    <row r="5571" spans="24:24">
      <c r="X5571" s="42" t="s">
        <v>469</v>
      </c>
    </row>
    <row r="5572" spans="24:24">
      <c r="X5572" s="42" t="s">
        <v>469</v>
      </c>
    </row>
    <row r="5573" spans="24:24">
      <c r="X5573" s="42" t="s">
        <v>469</v>
      </c>
    </row>
    <row r="5574" spans="24:24">
      <c r="X5574" s="42" t="s">
        <v>469</v>
      </c>
    </row>
    <row r="5575" spans="24:24">
      <c r="X5575" s="42" t="s">
        <v>469</v>
      </c>
    </row>
    <row r="5576" spans="24:24">
      <c r="X5576" s="42" t="s">
        <v>469</v>
      </c>
    </row>
    <row r="5577" spans="24:24">
      <c r="X5577" s="42" t="s">
        <v>469</v>
      </c>
    </row>
  </sheetData>
  <autoFilter ref="A4:AT4" xr:uid="{00000000-0009-0000-0000-00000A000000}"/>
  <sortState xmlns:xlrd2="http://schemas.microsoft.com/office/spreadsheetml/2017/richdata2" ref="A5:K571">
    <sortCondition ref="D5:D571"/>
  </sortState>
  <mergeCells count="1">
    <mergeCell ref="O3:U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1"/>
  </sheetPr>
  <dimension ref="A1:AN5577"/>
  <sheetViews>
    <sheetView topLeftCell="G1235" zoomScale="70" zoomScaleNormal="70" workbookViewId="0">
      <selection activeCell="W1235" sqref="W1:W1048576"/>
    </sheetView>
  </sheetViews>
  <sheetFormatPr defaultRowHeight="15"/>
  <cols>
    <col min="1" max="1" width="58.28515625" style="42" customWidth="1"/>
    <col min="2" max="2" width="9.140625" style="42"/>
    <col min="3" max="3" width="24.7109375" style="42" customWidth="1"/>
    <col min="4" max="4" width="51.140625" style="47" customWidth="1"/>
    <col min="5" max="10" width="9.5703125" style="42" bestFit="1" customWidth="1"/>
    <col min="11" max="11" width="10.5703125" style="42" bestFit="1" customWidth="1"/>
    <col min="12" max="16384" width="9.140625" style="42"/>
  </cols>
  <sheetData>
    <row r="1" spans="1:23">
      <c r="A1" s="42">
        <v>1</v>
      </c>
      <c r="B1" s="42">
        <v>2</v>
      </c>
      <c r="C1" s="42">
        <v>3</v>
      </c>
      <c r="D1" s="42">
        <v>4</v>
      </c>
      <c r="E1" s="42">
        <v>5</v>
      </c>
      <c r="F1" s="42">
        <v>6</v>
      </c>
      <c r="G1" s="42">
        <v>7</v>
      </c>
      <c r="H1" s="42">
        <v>8</v>
      </c>
      <c r="I1" s="42">
        <v>9</v>
      </c>
      <c r="J1" s="42">
        <v>10</v>
      </c>
      <c r="K1" s="42">
        <v>11</v>
      </c>
      <c r="L1" s="42">
        <v>12</v>
      </c>
      <c r="M1" s="42">
        <v>13</v>
      </c>
      <c r="N1" s="42">
        <v>14</v>
      </c>
      <c r="O1" s="42">
        <v>15</v>
      </c>
      <c r="P1" s="42">
        <v>16</v>
      </c>
      <c r="Q1" s="42">
        <v>17</v>
      </c>
      <c r="R1" s="42">
        <v>18</v>
      </c>
      <c r="S1" s="42">
        <v>19</v>
      </c>
      <c r="T1" s="42">
        <v>20</v>
      </c>
      <c r="U1" s="42">
        <v>21</v>
      </c>
    </row>
    <row r="3" spans="1:23">
      <c r="O3" s="174" t="s">
        <v>455</v>
      </c>
      <c r="P3" s="174"/>
      <c r="Q3" s="174"/>
      <c r="R3" s="174"/>
      <c r="S3" s="174"/>
      <c r="T3" s="174"/>
      <c r="U3" s="174"/>
    </row>
    <row r="4" spans="1:23">
      <c r="A4" s="43" t="s">
        <v>456</v>
      </c>
      <c r="B4" s="43" t="s">
        <v>212</v>
      </c>
      <c r="C4" s="43" t="s">
        <v>457</v>
      </c>
      <c r="D4" s="48" t="s">
        <v>458</v>
      </c>
      <c r="E4" s="44">
        <v>1</v>
      </c>
      <c r="F4" s="44" t="s">
        <v>459</v>
      </c>
      <c r="G4" s="44" t="s">
        <v>460</v>
      </c>
      <c r="H4" s="44" t="s">
        <v>461</v>
      </c>
      <c r="I4" s="44" t="s">
        <v>462</v>
      </c>
      <c r="J4" s="44" t="s">
        <v>463</v>
      </c>
      <c r="K4" s="44">
        <v>20</v>
      </c>
      <c r="L4" s="44" t="s">
        <v>464</v>
      </c>
      <c r="M4" s="44" t="s">
        <v>465</v>
      </c>
      <c r="N4" s="44" t="s">
        <v>466</v>
      </c>
      <c r="O4" s="44" t="s">
        <v>467</v>
      </c>
      <c r="P4" s="44" t="s">
        <v>459</v>
      </c>
      <c r="Q4" s="44" t="s">
        <v>460</v>
      </c>
      <c r="R4" s="44" t="s">
        <v>461</v>
      </c>
      <c r="S4" s="44" t="s">
        <v>462</v>
      </c>
      <c r="T4" s="44" t="s">
        <v>463</v>
      </c>
      <c r="U4" s="44">
        <v>20</v>
      </c>
    </row>
    <row r="5" spans="1:23">
      <c r="A5" s="49" t="s">
        <v>997</v>
      </c>
      <c r="B5" s="46" t="s">
        <v>230</v>
      </c>
      <c r="C5" s="49" t="s">
        <v>225</v>
      </c>
      <c r="D5" s="46" t="s">
        <v>200</v>
      </c>
      <c r="E5" s="46">
        <v>6</v>
      </c>
      <c r="F5" s="46">
        <v>2</v>
      </c>
      <c r="G5" s="46">
        <v>8</v>
      </c>
      <c r="H5" s="46">
        <v>8</v>
      </c>
      <c r="I5" s="46">
        <v>9</v>
      </c>
      <c r="J5" s="46">
        <v>4</v>
      </c>
      <c r="K5" s="46">
        <v>37</v>
      </c>
      <c r="L5" s="42">
        <v>69798</v>
      </c>
      <c r="M5" s="42">
        <v>35605</v>
      </c>
      <c r="N5" s="42">
        <v>34193</v>
      </c>
      <c r="O5" s="54">
        <v>8.5962348491360778</v>
      </c>
      <c r="P5" s="54">
        <v>2.8654116163786925</v>
      </c>
      <c r="Q5" s="54">
        <v>11.46164646551477</v>
      </c>
      <c r="R5" s="54">
        <v>11.46164646551477</v>
      </c>
      <c r="S5" s="54">
        <v>12.894352273704117</v>
      </c>
      <c r="T5" s="54">
        <v>5.7308232327573849</v>
      </c>
      <c r="U5" s="54">
        <v>53.010114903005821</v>
      </c>
      <c r="W5" s="42" t="s">
        <v>469</v>
      </c>
    </row>
    <row r="6" spans="1:23">
      <c r="A6" s="49" t="s">
        <v>998</v>
      </c>
      <c r="B6" s="46" t="s">
        <v>230</v>
      </c>
      <c r="C6" s="49" t="s">
        <v>225</v>
      </c>
      <c r="D6" s="46" t="s">
        <v>54</v>
      </c>
      <c r="E6" s="46">
        <v>47</v>
      </c>
      <c r="F6" s="46">
        <v>36</v>
      </c>
      <c r="G6" s="46">
        <v>136</v>
      </c>
      <c r="H6" s="46">
        <v>159</v>
      </c>
      <c r="I6" s="46">
        <v>100</v>
      </c>
      <c r="J6" s="46">
        <v>78</v>
      </c>
      <c r="K6" s="46">
        <v>556</v>
      </c>
      <c r="L6" s="42">
        <v>69798</v>
      </c>
      <c r="M6" s="42">
        <v>35605</v>
      </c>
      <c r="N6" s="42">
        <v>34193</v>
      </c>
      <c r="O6" s="54">
        <v>132.00393203201799</v>
      </c>
      <c r="P6" s="54">
        <v>101.10939474792866</v>
      </c>
      <c r="Q6" s="54">
        <v>381.96882460328607</v>
      </c>
      <c r="R6" s="54">
        <v>446.56649347001832</v>
      </c>
      <c r="S6" s="54">
        <v>280.8594298553574</v>
      </c>
      <c r="T6" s="54">
        <v>219.07035528717878</v>
      </c>
      <c r="U6" s="54">
        <v>1561.5784299957872</v>
      </c>
      <c r="W6" s="42" t="s">
        <v>469</v>
      </c>
    </row>
    <row r="7" spans="1:23">
      <c r="A7" s="49" t="s">
        <v>999</v>
      </c>
      <c r="B7" s="46" t="s">
        <v>230</v>
      </c>
      <c r="C7" s="49" t="s">
        <v>225</v>
      </c>
      <c r="D7" s="46" t="s">
        <v>69</v>
      </c>
      <c r="E7" s="46">
        <v>2</v>
      </c>
      <c r="F7" s="46">
        <v>2</v>
      </c>
      <c r="G7" s="46">
        <v>3</v>
      </c>
      <c r="H7" s="46">
        <v>18</v>
      </c>
      <c r="I7" s="46">
        <v>10</v>
      </c>
      <c r="J7" s="46">
        <v>8</v>
      </c>
      <c r="K7" s="46">
        <v>43</v>
      </c>
      <c r="L7" s="42">
        <v>69798</v>
      </c>
      <c r="M7" s="42">
        <v>35605</v>
      </c>
      <c r="N7" s="42">
        <v>34193</v>
      </c>
      <c r="O7" s="54">
        <v>5.6171885971071482</v>
      </c>
      <c r="P7" s="54">
        <v>5.6171885971071482</v>
      </c>
      <c r="Q7" s="54">
        <v>8.4257828956607224</v>
      </c>
      <c r="R7" s="54">
        <v>50.554697373964331</v>
      </c>
      <c r="S7" s="54">
        <v>28.085942985535741</v>
      </c>
      <c r="T7" s="54">
        <v>22.468754388428593</v>
      </c>
      <c r="U7" s="54">
        <v>120.76955483780367</v>
      </c>
      <c r="W7" s="42" t="s">
        <v>469</v>
      </c>
    </row>
    <row r="8" spans="1:23">
      <c r="A8" s="49" t="s">
        <v>1000</v>
      </c>
      <c r="B8" s="46" t="s">
        <v>230</v>
      </c>
      <c r="C8" s="49" t="s">
        <v>225</v>
      </c>
      <c r="D8" s="46" t="s">
        <v>473</v>
      </c>
      <c r="E8" s="46">
        <v>1</v>
      </c>
      <c r="F8" s="46">
        <v>0</v>
      </c>
      <c r="G8" s="46">
        <v>2</v>
      </c>
      <c r="H8" s="46">
        <v>1</v>
      </c>
      <c r="I8" s="46">
        <v>0</v>
      </c>
      <c r="J8" s="46">
        <v>2</v>
      </c>
      <c r="K8" s="46">
        <v>6</v>
      </c>
      <c r="L8" s="42">
        <v>69798</v>
      </c>
      <c r="M8" s="42">
        <v>35605</v>
      </c>
      <c r="N8" s="42">
        <v>34193</v>
      </c>
      <c r="O8" s="54">
        <v>1.4327058081893462</v>
      </c>
      <c r="P8" s="54" t="s">
        <v>499</v>
      </c>
      <c r="Q8" s="54">
        <v>2.8654116163786925</v>
      </c>
      <c r="R8" s="54">
        <v>1.4327058081893462</v>
      </c>
      <c r="S8" s="54" t="s">
        <v>499</v>
      </c>
      <c r="T8" s="54">
        <v>2.8654116163786925</v>
      </c>
      <c r="U8" s="54">
        <v>8.5962348491360778</v>
      </c>
      <c r="W8" s="42" t="s">
        <v>469</v>
      </c>
    </row>
    <row r="9" spans="1:23">
      <c r="A9" s="49" t="s">
        <v>1001</v>
      </c>
      <c r="B9" s="46" t="s">
        <v>230</v>
      </c>
      <c r="C9" s="49" t="s">
        <v>225</v>
      </c>
      <c r="D9" s="46" t="s">
        <v>201</v>
      </c>
      <c r="E9" s="46">
        <v>2</v>
      </c>
      <c r="F9" s="46">
        <v>5</v>
      </c>
      <c r="G9" s="46">
        <v>7</v>
      </c>
      <c r="H9" s="46">
        <v>2</v>
      </c>
      <c r="I9" s="46">
        <v>3</v>
      </c>
      <c r="J9" s="46">
        <v>1</v>
      </c>
      <c r="K9" s="46">
        <v>20</v>
      </c>
      <c r="L9" s="42">
        <v>69798</v>
      </c>
      <c r="M9" s="42">
        <v>35605</v>
      </c>
      <c r="N9" s="42">
        <v>34193</v>
      </c>
      <c r="O9" s="54">
        <v>2.8654116163786925</v>
      </c>
      <c r="P9" s="54">
        <v>7.1635290409467318</v>
      </c>
      <c r="Q9" s="54">
        <v>10.028940657325425</v>
      </c>
      <c r="R9" s="54">
        <v>2.8654116163786925</v>
      </c>
      <c r="S9" s="54">
        <v>4.2981174245680389</v>
      </c>
      <c r="T9" s="54">
        <v>1.4327058081893462</v>
      </c>
      <c r="U9" s="54">
        <v>28.654116163786927</v>
      </c>
      <c r="W9" s="42" t="s">
        <v>469</v>
      </c>
    </row>
    <row r="10" spans="1:23">
      <c r="A10" s="49" t="s">
        <v>1002</v>
      </c>
      <c r="B10" s="46" t="s">
        <v>230</v>
      </c>
      <c r="C10" s="49" t="s">
        <v>225</v>
      </c>
      <c r="D10" s="46" t="s">
        <v>151</v>
      </c>
      <c r="E10" s="46">
        <v>1</v>
      </c>
      <c r="F10" s="46">
        <v>0</v>
      </c>
      <c r="G10" s="46">
        <v>1</v>
      </c>
      <c r="H10" s="46">
        <v>0</v>
      </c>
      <c r="I10" s="46">
        <v>0</v>
      </c>
      <c r="J10" s="46">
        <v>0</v>
      </c>
      <c r="K10" s="46">
        <v>2</v>
      </c>
      <c r="L10" s="42">
        <v>69798</v>
      </c>
      <c r="M10" s="42">
        <v>35605</v>
      </c>
      <c r="N10" s="42">
        <v>34193</v>
      </c>
      <c r="O10" s="54">
        <v>1.4327058081893462</v>
      </c>
      <c r="P10" s="54" t="s">
        <v>499</v>
      </c>
      <c r="Q10" s="54">
        <v>1.4327058081893462</v>
      </c>
      <c r="R10" s="54" t="s">
        <v>499</v>
      </c>
      <c r="S10" s="54" t="s">
        <v>499</v>
      </c>
      <c r="T10" s="54" t="s">
        <v>499</v>
      </c>
      <c r="U10" s="54">
        <v>2.8654116163786925</v>
      </c>
      <c r="W10" s="42" t="s">
        <v>469</v>
      </c>
    </row>
    <row r="11" spans="1:23">
      <c r="A11" s="49" t="s">
        <v>1003</v>
      </c>
      <c r="B11" s="46" t="s">
        <v>230</v>
      </c>
      <c r="C11" s="49" t="s">
        <v>225</v>
      </c>
      <c r="D11" s="46" t="s">
        <v>95</v>
      </c>
      <c r="E11" s="46">
        <v>1</v>
      </c>
      <c r="F11" s="46">
        <v>2</v>
      </c>
      <c r="G11" s="46">
        <v>3</v>
      </c>
      <c r="H11" s="46">
        <v>3</v>
      </c>
      <c r="I11" s="46">
        <v>2</v>
      </c>
      <c r="J11" s="46">
        <v>0</v>
      </c>
      <c r="K11" s="46">
        <v>11</v>
      </c>
      <c r="L11" s="42">
        <v>69798</v>
      </c>
      <c r="M11" s="42">
        <v>35605</v>
      </c>
      <c r="N11" s="42">
        <v>34193</v>
      </c>
      <c r="O11" s="54">
        <v>1.4327058081893462</v>
      </c>
      <c r="P11" s="54">
        <v>2.8654116163786925</v>
      </c>
      <c r="Q11" s="54">
        <v>4.2981174245680389</v>
      </c>
      <c r="R11" s="54">
        <v>4.2981174245680389</v>
      </c>
      <c r="S11" s="54">
        <v>2.8654116163786925</v>
      </c>
      <c r="T11" s="54" t="s">
        <v>499</v>
      </c>
      <c r="U11" s="54">
        <v>15.759763890082809</v>
      </c>
      <c r="W11" s="42" t="s">
        <v>469</v>
      </c>
    </row>
    <row r="12" spans="1:23">
      <c r="A12" s="49" t="s">
        <v>1004</v>
      </c>
      <c r="B12" s="46" t="s">
        <v>230</v>
      </c>
      <c r="C12" s="49" t="s">
        <v>225</v>
      </c>
      <c r="D12" s="46" t="s">
        <v>154</v>
      </c>
      <c r="E12" s="46">
        <v>1</v>
      </c>
      <c r="F12" s="46">
        <v>0</v>
      </c>
      <c r="G12" s="46">
        <v>0</v>
      </c>
      <c r="H12" s="46">
        <v>0</v>
      </c>
      <c r="I12" s="46">
        <v>0</v>
      </c>
      <c r="J12" s="46">
        <v>0</v>
      </c>
      <c r="K12" s="46">
        <v>1</v>
      </c>
      <c r="L12" s="42">
        <v>69798</v>
      </c>
      <c r="M12" s="42">
        <v>35605</v>
      </c>
      <c r="N12" s="42">
        <v>34193</v>
      </c>
      <c r="O12" s="54">
        <v>1.4327058081893462</v>
      </c>
      <c r="P12" s="54" t="s">
        <v>499</v>
      </c>
      <c r="Q12" s="54" t="s">
        <v>499</v>
      </c>
      <c r="R12" s="54" t="s">
        <v>499</v>
      </c>
      <c r="S12" s="54" t="s">
        <v>499</v>
      </c>
      <c r="T12" s="54" t="s">
        <v>499</v>
      </c>
      <c r="U12" s="54">
        <v>1.4327058081893462</v>
      </c>
      <c r="W12" s="42" t="s">
        <v>469</v>
      </c>
    </row>
    <row r="13" spans="1:23">
      <c r="A13" s="49" t="s">
        <v>1005</v>
      </c>
      <c r="B13" s="46" t="s">
        <v>230</v>
      </c>
      <c r="C13" s="49" t="s">
        <v>225</v>
      </c>
      <c r="D13" s="46" t="s">
        <v>155</v>
      </c>
      <c r="E13" s="46">
        <v>17</v>
      </c>
      <c r="F13" s="46">
        <v>7</v>
      </c>
      <c r="G13" s="46">
        <v>7</v>
      </c>
      <c r="H13" s="46">
        <v>3</v>
      </c>
      <c r="I13" s="46">
        <v>2</v>
      </c>
      <c r="J13" s="46">
        <v>1</v>
      </c>
      <c r="K13" s="46">
        <v>37</v>
      </c>
      <c r="L13" s="42">
        <v>69798</v>
      </c>
      <c r="M13" s="42">
        <v>35605</v>
      </c>
      <c r="N13" s="42">
        <v>34193</v>
      </c>
      <c r="O13" s="54">
        <v>24.35599873921889</v>
      </c>
      <c r="P13" s="54">
        <v>10.028940657325425</v>
      </c>
      <c r="Q13" s="54">
        <v>10.028940657325425</v>
      </c>
      <c r="R13" s="54">
        <v>4.2981174245680389</v>
      </c>
      <c r="S13" s="54">
        <v>2.8654116163786925</v>
      </c>
      <c r="T13" s="54">
        <v>1.4327058081893462</v>
      </c>
      <c r="U13" s="54">
        <v>53.010114903005821</v>
      </c>
      <c r="W13" s="42" t="s">
        <v>469</v>
      </c>
    </row>
    <row r="14" spans="1:23">
      <c r="A14" s="49" t="s">
        <v>1006</v>
      </c>
      <c r="B14" s="46" t="s">
        <v>230</v>
      </c>
      <c r="C14" s="49" t="s">
        <v>225</v>
      </c>
      <c r="D14" s="46" t="s">
        <v>99</v>
      </c>
      <c r="E14" s="46">
        <v>3</v>
      </c>
      <c r="F14" s="46">
        <v>8</v>
      </c>
      <c r="G14" s="46">
        <v>11</v>
      </c>
      <c r="H14" s="46">
        <v>8</v>
      </c>
      <c r="I14" s="46">
        <v>7</v>
      </c>
      <c r="J14" s="46">
        <v>4</v>
      </c>
      <c r="K14" s="46">
        <v>41</v>
      </c>
      <c r="L14" s="42">
        <v>69798</v>
      </c>
      <c r="M14" s="42">
        <v>35605</v>
      </c>
      <c r="N14" s="42">
        <v>34193</v>
      </c>
      <c r="O14" s="54">
        <v>4.2981174245680389</v>
      </c>
      <c r="P14" s="54">
        <v>11.46164646551477</v>
      </c>
      <c r="Q14" s="54">
        <v>15.759763890082809</v>
      </c>
      <c r="R14" s="54">
        <v>11.46164646551477</v>
      </c>
      <c r="S14" s="54">
        <v>10.028940657325425</v>
      </c>
      <c r="T14" s="54">
        <v>5.7308232327573849</v>
      </c>
      <c r="U14" s="54">
        <v>58.740938135763201</v>
      </c>
      <c r="W14" s="42" t="s">
        <v>469</v>
      </c>
    </row>
    <row r="15" spans="1:23">
      <c r="A15" s="49" t="s">
        <v>1007</v>
      </c>
      <c r="B15" s="46" t="s">
        <v>230</v>
      </c>
      <c r="C15" s="49" t="s">
        <v>225</v>
      </c>
      <c r="D15" s="46" t="s">
        <v>481</v>
      </c>
      <c r="E15" s="46">
        <v>2</v>
      </c>
      <c r="F15" s="46">
        <v>0</v>
      </c>
      <c r="G15" s="46">
        <v>4</v>
      </c>
      <c r="H15" s="46">
        <v>4</v>
      </c>
      <c r="I15" s="46">
        <v>0</v>
      </c>
      <c r="J15" s="46">
        <v>1</v>
      </c>
      <c r="K15" s="46">
        <v>11</v>
      </c>
      <c r="L15" s="42">
        <v>69798</v>
      </c>
      <c r="M15" s="42">
        <v>35605</v>
      </c>
      <c r="N15" s="42">
        <v>34193</v>
      </c>
      <c r="O15" s="54">
        <v>2.8654116163786925</v>
      </c>
      <c r="P15" s="54" t="s">
        <v>499</v>
      </c>
      <c r="Q15" s="54">
        <v>5.7308232327573849</v>
      </c>
      <c r="R15" s="54">
        <v>5.7308232327573849</v>
      </c>
      <c r="S15" s="54" t="s">
        <v>499</v>
      </c>
      <c r="T15" s="54">
        <v>1.4327058081893462</v>
      </c>
      <c r="U15" s="54">
        <v>15.759763890082809</v>
      </c>
      <c r="W15" s="42" t="s">
        <v>469</v>
      </c>
    </row>
    <row r="16" spans="1:23">
      <c r="A16" s="49" t="s">
        <v>1008</v>
      </c>
      <c r="B16" s="46" t="s">
        <v>230</v>
      </c>
      <c r="C16" s="49" t="s">
        <v>225</v>
      </c>
      <c r="D16" s="46" t="s">
        <v>483</v>
      </c>
      <c r="E16" s="46">
        <v>3</v>
      </c>
      <c r="F16" s="46">
        <v>2</v>
      </c>
      <c r="G16" s="46">
        <v>10</v>
      </c>
      <c r="H16" s="46">
        <v>16</v>
      </c>
      <c r="I16" s="46">
        <v>5</v>
      </c>
      <c r="J16" s="46">
        <v>0</v>
      </c>
      <c r="K16" s="46">
        <v>36</v>
      </c>
      <c r="L16" s="42">
        <v>69798</v>
      </c>
      <c r="M16" s="42">
        <v>35605</v>
      </c>
      <c r="N16" s="42">
        <v>34193</v>
      </c>
      <c r="O16" s="54">
        <v>4.2981174245680389</v>
      </c>
      <c r="P16" s="54">
        <v>2.8654116163786925</v>
      </c>
      <c r="Q16" s="54">
        <v>14.327058081893464</v>
      </c>
      <c r="R16" s="54">
        <v>22.92329293102954</v>
      </c>
      <c r="S16" s="54">
        <v>7.1635290409467318</v>
      </c>
      <c r="T16" s="54" t="s">
        <v>499</v>
      </c>
      <c r="U16" s="54">
        <v>51.577409094816467</v>
      </c>
      <c r="W16" s="42" t="s">
        <v>469</v>
      </c>
    </row>
    <row r="17" spans="1:23">
      <c r="A17" s="49" t="s">
        <v>1009</v>
      </c>
      <c r="B17" s="46" t="s">
        <v>230</v>
      </c>
      <c r="C17" s="49" t="s">
        <v>225</v>
      </c>
      <c r="D17" s="46" t="s">
        <v>128</v>
      </c>
      <c r="E17" s="46">
        <v>0</v>
      </c>
      <c r="F17" s="46">
        <v>1</v>
      </c>
      <c r="G17" s="46">
        <v>1</v>
      </c>
      <c r="H17" s="46">
        <v>1</v>
      </c>
      <c r="I17" s="46">
        <v>1</v>
      </c>
      <c r="J17" s="46">
        <v>1</v>
      </c>
      <c r="K17" s="46">
        <v>5</v>
      </c>
      <c r="L17" s="42">
        <v>69798</v>
      </c>
      <c r="M17" s="42">
        <v>35605</v>
      </c>
      <c r="N17" s="42">
        <v>34193</v>
      </c>
      <c r="O17" s="54" t="s">
        <v>499</v>
      </c>
      <c r="P17" s="54">
        <v>1.4327058081893462</v>
      </c>
      <c r="Q17" s="54">
        <v>1.4327058081893462</v>
      </c>
      <c r="R17" s="54">
        <v>1.4327058081893462</v>
      </c>
      <c r="S17" s="54">
        <v>1.4327058081893462</v>
      </c>
      <c r="T17" s="54">
        <v>1.4327058081893462</v>
      </c>
      <c r="U17" s="54">
        <v>7.1635290409467318</v>
      </c>
      <c r="W17" s="42" t="s">
        <v>469</v>
      </c>
    </row>
    <row r="18" spans="1:23">
      <c r="A18" s="49" t="s">
        <v>1010</v>
      </c>
      <c r="B18" s="46" t="s">
        <v>230</v>
      </c>
      <c r="C18" s="49" t="s">
        <v>225</v>
      </c>
      <c r="D18" s="46" t="s">
        <v>132</v>
      </c>
      <c r="E18" s="46">
        <v>8</v>
      </c>
      <c r="F18" s="46">
        <v>5</v>
      </c>
      <c r="G18" s="46">
        <v>15</v>
      </c>
      <c r="H18" s="46">
        <v>18</v>
      </c>
      <c r="I18" s="46">
        <v>7</v>
      </c>
      <c r="J18" s="46">
        <v>2</v>
      </c>
      <c r="K18" s="46">
        <v>55</v>
      </c>
      <c r="L18" s="42">
        <v>69798</v>
      </c>
      <c r="M18" s="42">
        <v>35605</v>
      </c>
      <c r="N18" s="42">
        <v>34193</v>
      </c>
      <c r="O18" s="54">
        <v>22.468754388428593</v>
      </c>
      <c r="P18" s="54">
        <v>14.042971492767871</v>
      </c>
      <c r="Q18" s="54">
        <v>42.128914478303606</v>
      </c>
      <c r="R18" s="54">
        <v>50.554697373964331</v>
      </c>
      <c r="S18" s="54">
        <v>19.660160089875021</v>
      </c>
      <c r="T18" s="54">
        <v>5.6171885971071482</v>
      </c>
      <c r="U18" s="54">
        <v>154.47268642044656</v>
      </c>
      <c r="W18" s="42" t="s">
        <v>469</v>
      </c>
    </row>
    <row r="19" spans="1:23">
      <c r="A19" s="49" t="s">
        <v>1011</v>
      </c>
      <c r="B19" s="46" t="s">
        <v>230</v>
      </c>
      <c r="C19" s="49" t="s">
        <v>225</v>
      </c>
      <c r="D19" s="46" t="s">
        <v>161</v>
      </c>
      <c r="E19" s="46">
        <v>2</v>
      </c>
      <c r="F19" s="46">
        <v>0</v>
      </c>
      <c r="G19" s="46">
        <v>0</v>
      </c>
      <c r="H19" s="46">
        <v>0</v>
      </c>
      <c r="I19" s="46">
        <v>0</v>
      </c>
      <c r="J19" s="46">
        <v>0</v>
      </c>
      <c r="K19" s="46">
        <v>2</v>
      </c>
      <c r="L19" s="42">
        <v>69798</v>
      </c>
      <c r="M19" s="42">
        <v>35605</v>
      </c>
      <c r="N19" s="42">
        <v>34193</v>
      </c>
      <c r="O19" s="54">
        <v>2.8654116163786925</v>
      </c>
      <c r="P19" s="54" t="s">
        <v>499</v>
      </c>
      <c r="Q19" s="54" t="s">
        <v>499</v>
      </c>
      <c r="R19" s="54" t="s">
        <v>499</v>
      </c>
      <c r="S19" s="54" t="s">
        <v>499</v>
      </c>
      <c r="T19" s="54" t="s">
        <v>499</v>
      </c>
      <c r="U19" s="54">
        <v>2.8654116163786925</v>
      </c>
      <c r="W19" s="42" t="s">
        <v>469</v>
      </c>
    </row>
    <row r="20" spans="1:23">
      <c r="A20" s="49" t="s">
        <v>1012</v>
      </c>
      <c r="B20" s="46" t="s">
        <v>230</v>
      </c>
      <c r="C20" s="49" t="s">
        <v>225</v>
      </c>
      <c r="D20" s="46" t="s">
        <v>142</v>
      </c>
      <c r="E20" s="46">
        <v>1</v>
      </c>
      <c r="F20" s="46">
        <v>2</v>
      </c>
      <c r="G20" s="46">
        <v>1</v>
      </c>
      <c r="H20" s="46">
        <v>1</v>
      </c>
      <c r="I20" s="46">
        <v>2</v>
      </c>
      <c r="J20" s="46">
        <v>1</v>
      </c>
      <c r="K20" s="46">
        <v>8</v>
      </c>
      <c r="L20" s="42">
        <v>69798</v>
      </c>
      <c r="M20" s="42">
        <v>35605</v>
      </c>
      <c r="N20" s="42">
        <v>34193</v>
      </c>
      <c r="O20" s="54">
        <v>1.4327058081893462</v>
      </c>
      <c r="P20" s="54">
        <v>2.8654116163786925</v>
      </c>
      <c r="Q20" s="54">
        <v>1.4327058081893462</v>
      </c>
      <c r="R20" s="54">
        <v>1.4327058081893462</v>
      </c>
      <c r="S20" s="54">
        <v>2.8654116163786925</v>
      </c>
      <c r="T20" s="54">
        <v>1.4327058081893462</v>
      </c>
      <c r="U20" s="54">
        <v>11.46164646551477</v>
      </c>
      <c r="W20" s="42" t="s">
        <v>469</v>
      </c>
    </row>
    <row r="21" spans="1:23">
      <c r="A21" s="49" t="s">
        <v>1013</v>
      </c>
      <c r="B21" s="46" t="s">
        <v>230</v>
      </c>
      <c r="C21" s="49" t="s">
        <v>225</v>
      </c>
      <c r="D21" s="46" t="s">
        <v>146</v>
      </c>
      <c r="E21" s="46">
        <v>18</v>
      </c>
      <c r="F21" s="46">
        <v>8</v>
      </c>
      <c r="G21" s="46">
        <v>23</v>
      </c>
      <c r="H21" s="46">
        <v>25</v>
      </c>
      <c r="I21" s="46">
        <v>17</v>
      </c>
      <c r="J21" s="46">
        <v>11</v>
      </c>
      <c r="K21" s="46">
        <v>102</v>
      </c>
      <c r="L21" s="42">
        <v>69798</v>
      </c>
      <c r="M21" s="42">
        <v>35605</v>
      </c>
      <c r="N21" s="42">
        <v>34193</v>
      </c>
      <c r="O21" s="54">
        <v>50.554697373964331</v>
      </c>
      <c r="P21" s="54">
        <v>22.468754388428593</v>
      </c>
      <c r="Q21" s="54">
        <v>64.597668866732192</v>
      </c>
      <c r="R21" s="54">
        <v>70.214857463839351</v>
      </c>
      <c r="S21" s="54">
        <v>47.746103075410758</v>
      </c>
      <c r="T21" s="54">
        <v>30.894537284089314</v>
      </c>
      <c r="U21" s="54">
        <v>286.47661845246455</v>
      </c>
      <c r="W21" s="42" t="s">
        <v>469</v>
      </c>
    </row>
    <row r="22" spans="1:23">
      <c r="A22" s="49" t="s">
        <v>1014</v>
      </c>
      <c r="B22" s="46" t="s">
        <v>230</v>
      </c>
      <c r="C22" s="49" t="s">
        <v>225</v>
      </c>
      <c r="D22" s="46" t="s">
        <v>60</v>
      </c>
      <c r="E22" s="46">
        <v>8</v>
      </c>
      <c r="F22" s="46">
        <v>6</v>
      </c>
      <c r="G22" s="46">
        <v>5</v>
      </c>
      <c r="H22" s="46">
        <v>15</v>
      </c>
      <c r="I22" s="46">
        <v>3</v>
      </c>
      <c r="J22" s="46">
        <v>5</v>
      </c>
      <c r="K22" s="46">
        <v>42</v>
      </c>
      <c r="L22" s="42">
        <v>69798</v>
      </c>
      <c r="M22" s="42">
        <v>35605</v>
      </c>
      <c r="N22" s="42">
        <v>34193</v>
      </c>
      <c r="O22" s="54">
        <v>11.46164646551477</v>
      </c>
      <c r="P22" s="54">
        <v>8.5962348491360778</v>
      </c>
      <c r="Q22" s="54">
        <v>7.1635290409467318</v>
      </c>
      <c r="R22" s="54">
        <v>21.490587122840196</v>
      </c>
      <c r="S22" s="54">
        <v>4.2981174245680389</v>
      </c>
      <c r="T22" s="54">
        <v>7.1635290409467318</v>
      </c>
      <c r="U22" s="54">
        <v>60.173643943952555</v>
      </c>
      <c r="W22" s="42" t="s">
        <v>469</v>
      </c>
    </row>
    <row r="23" spans="1:23">
      <c r="A23" s="49" t="s">
        <v>1015</v>
      </c>
      <c r="B23" s="46" t="s">
        <v>230</v>
      </c>
      <c r="C23" s="49" t="s">
        <v>225</v>
      </c>
      <c r="D23" s="46" t="s">
        <v>64</v>
      </c>
      <c r="E23" s="46">
        <v>11</v>
      </c>
      <c r="F23" s="46">
        <v>15</v>
      </c>
      <c r="G23" s="46">
        <v>29</v>
      </c>
      <c r="H23" s="46">
        <v>29</v>
      </c>
      <c r="I23" s="46">
        <v>16</v>
      </c>
      <c r="J23" s="46">
        <v>16</v>
      </c>
      <c r="K23" s="46">
        <v>116</v>
      </c>
      <c r="L23" s="42">
        <v>69798</v>
      </c>
      <c r="M23" s="42">
        <v>35605</v>
      </c>
      <c r="N23" s="42">
        <v>34193</v>
      </c>
      <c r="O23" s="54">
        <v>15.759763890082809</v>
      </c>
      <c r="P23" s="54">
        <v>21.490587122840196</v>
      </c>
      <c r="Q23" s="54">
        <v>41.548468437491046</v>
      </c>
      <c r="R23" s="54">
        <v>41.548468437491046</v>
      </c>
      <c r="S23" s="54">
        <v>22.92329293102954</v>
      </c>
      <c r="T23" s="54">
        <v>22.92329293102954</v>
      </c>
      <c r="U23" s="54">
        <v>166.19387374996418</v>
      </c>
      <c r="W23" s="42" t="s">
        <v>469</v>
      </c>
    </row>
    <row r="24" spans="1:23">
      <c r="A24" s="49" t="s">
        <v>1016</v>
      </c>
      <c r="B24" s="46" t="s">
        <v>230</v>
      </c>
      <c r="C24" s="49" t="s">
        <v>225</v>
      </c>
      <c r="D24" s="46" t="s">
        <v>492</v>
      </c>
      <c r="E24" s="46">
        <v>4</v>
      </c>
      <c r="F24" s="46">
        <v>3</v>
      </c>
      <c r="G24" s="46">
        <v>7</v>
      </c>
      <c r="H24" s="46">
        <v>5</v>
      </c>
      <c r="I24" s="46">
        <v>6</v>
      </c>
      <c r="J24" s="46">
        <v>2</v>
      </c>
      <c r="K24" s="46">
        <v>27</v>
      </c>
      <c r="L24" s="42">
        <v>69798</v>
      </c>
      <c r="M24" s="42">
        <v>35605</v>
      </c>
      <c r="N24" s="42">
        <v>34193</v>
      </c>
      <c r="O24" s="54">
        <v>5.7308232327573849</v>
      </c>
      <c r="P24" s="54">
        <v>4.2981174245680389</v>
      </c>
      <c r="Q24" s="54">
        <v>10.028940657325425</v>
      </c>
      <c r="R24" s="54">
        <v>7.1635290409467318</v>
      </c>
      <c r="S24" s="54">
        <v>8.5962348491360778</v>
      </c>
      <c r="T24" s="54">
        <v>2.8654116163786925</v>
      </c>
      <c r="U24" s="54">
        <v>38.683056821112352</v>
      </c>
      <c r="W24" s="42" t="s">
        <v>469</v>
      </c>
    </row>
    <row r="25" spans="1:23">
      <c r="A25" s="49" t="s">
        <v>1017</v>
      </c>
      <c r="B25" s="46" t="s">
        <v>222</v>
      </c>
      <c r="C25" s="49" t="s">
        <v>225</v>
      </c>
      <c r="D25" s="46" t="s">
        <v>200</v>
      </c>
      <c r="E25" s="46">
        <v>7</v>
      </c>
      <c r="F25" s="46">
        <v>1</v>
      </c>
      <c r="G25" s="46">
        <v>20</v>
      </c>
      <c r="H25" s="46">
        <v>23</v>
      </c>
      <c r="I25" s="46">
        <v>17</v>
      </c>
      <c r="J25" s="46">
        <v>12</v>
      </c>
      <c r="K25" s="46">
        <v>80</v>
      </c>
      <c r="L25" s="42">
        <v>69798</v>
      </c>
      <c r="M25" s="42">
        <v>35605</v>
      </c>
      <c r="N25" s="42">
        <v>34193</v>
      </c>
      <c r="O25" s="54">
        <v>10.028940657325425</v>
      </c>
      <c r="P25" s="54">
        <v>1.4327058081893462</v>
      </c>
      <c r="Q25" s="54">
        <v>28.654116163786927</v>
      </c>
      <c r="R25" s="54">
        <v>32.952233588354964</v>
      </c>
      <c r="S25" s="54">
        <v>24.35599873921889</v>
      </c>
      <c r="T25" s="54">
        <v>17.192469698272156</v>
      </c>
      <c r="U25" s="54">
        <v>114.61646465514771</v>
      </c>
      <c r="W25" s="42" t="s">
        <v>469</v>
      </c>
    </row>
    <row r="26" spans="1:23">
      <c r="A26" s="49" t="s">
        <v>1018</v>
      </c>
      <c r="B26" s="46" t="s">
        <v>222</v>
      </c>
      <c r="C26" s="49" t="s">
        <v>225</v>
      </c>
      <c r="D26" s="46" t="s">
        <v>473</v>
      </c>
      <c r="E26" s="46">
        <v>0</v>
      </c>
      <c r="F26" s="46">
        <v>1</v>
      </c>
      <c r="G26" s="46">
        <v>2</v>
      </c>
      <c r="H26" s="46">
        <v>6</v>
      </c>
      <c r="I26" s="46">
        <v>3</v>
      </c>
      <c r="J26" s="46">
        <v>3</v>
      </c>
      <c r="K26" s="46">
        <v>15</v>
      </c>
      <c r="L26" s="42">
        <v>69798</v>
      </c>
      <c r="M26" s="42">
        <v>35605</v>
      </c>
      <c r="N26" s="42">
        <v>34193</v>
      </c>
      <c r="O26" s="54" t="s">
        <v>499</v>
      </c>
      <c r="P26" s="54">
        <v>1.4327058081893462</v>
      </c>
      <c r="Q26" s="54">
        <v>2.8654116163786925</v>
      </c>
      <c r="R26" s="54">
        <v>8.5962348491360778</v>
      </c>
      <c r="S26" s="54">
        <v>4.2981174245680389</v>
      </c>
      <c r="T26" s="54">
        <v>4.2981174245680389</v>
      </c>
      <c r="U26" s="54">
        <v>21.490587122840196</v>
      </c>
      <c r="W26" s="42" t="s">
        <v>469</v>
      </c>
    </row>
    <row r="27" spans="1:23">
      <c r="A27" s="49" t="s">
        <v>1019</v>
      </c>
      <c r="B27" s="46" t="s">
        <v>222</v>
      </c>
      <c r="C27" s="49" t="s">
        <v>225</v>
      </c>
      <c r="D27" s="46" t="s">
        <v>201</v>
      </c>
      <c r="E27" s="46">
        <v>6</v>
      </c>
      <c r="F27" s="46">
        <v>2</v>
      </c>
      <c r="G27" s="46">
        <v>10</v>
      </c>
      <c r="H27" s="46">
        <v>11</v>
      </c>
      <c r="I27" s="46">
        <v>5</v>
      </c>
      <c r="J27" s="46">
        <v>5</v>
      </c>
      <c r="K27" s="46">
        <v>39</v>
      </c>
      <c r="L27" s="42">
        <v>69798</v>
      </c>
      <c r="M27" s="42">
        <v>35605</v>
      </c>
      <c r="N27" s="42">
        <v>34193</v>
      </c>
      <c r="O27" s="54">
        <v>8.5962348491360778</v>
      </c>
      <c r="P27" s="54">
        <v>2.8654116163786925</v>
      </c>
      <c r="Q27" s="54">
        <v>14.327058081893464</v>
      </c>
      <c r="R27" s="54">
        <v>15.759763890082809</v>
      </c>
      <c r="S27" s="54">
        <v>7.1635290409467318</v>
      </c>
      <c r="T27" s="54">
        <v>7.1635290409467318</v>
      </c>
      <c r="U27" s="54">
        <v>55.875526519384508</v>
      </c>
      <c r="W27" s="42" t="s">
        <v>469</v>
      </c>
    </row>
    <row r="28" spans="1:23">
      <c r="A28" s="49" t="s">
        <v>1020</v>
      </c>
      <c r="B28" s="46" t="s">
        <v>222</v>
      </c>
      <c r="C28" s="49" t="s">
        <v>225</v>
      </c>
      <c r="D28" s="46" t="s">
        <v>151</v>
      </c>
      <c r="E28" s="46">
        <v>0</v>
      </c>
      <c r="F28" s="46">
        <v>0</v>
      </c>
      <c r="G28" s="46">
        <v>0</v>
      </c>
      <c r="H28" s="46">
        <v>1</v>
      </c>
      <c r="I28" s="46">
        <v>0</v>
      </c>
      <c r="J28" s="46">
        <v>0</v>
      </c>
      <c r="K28" s="46">
        <v>1</v>
      </c>
      <c r="L28" s="42">
        <v>69798</v>
      </c>
      <c r="M28" s="42">
        <v>35605</v>
      </c>
      <c r="N28" s="42">
        <v>34193</v>
      </c>
      <c r="O28" s="54" t="s">
        <v>499</v>
      </c>
      <c r="P28" s="54" t="s">
        <v>499</v>
      </c>
      <c r="Q28" s="54" t="s">
        <v>499</v>
      </c>
      <c r="R28" s="54">
        <v>1.4327058081893462</v>
      </c>
      <c r="S28" s="54" t="s">
        <v>499</v>
      </c>
      <c r="T28" s="54" t="s">
        <v>499</v>
      </c>
      <c r="U28" s="54">
        <v>1.4327058081893462</v>
      </c>
      <c r="W28" s="42" t="s">
        <v>469</v>
      </c>
    </row>
    <row r="29" spans="1:23">
      <c r="A29" s="49" t="s">
        <v>1021</v>
      </c>
      <c r="B29" s="46" t="s">
        <v>222</v>
      </c>
      <c r="C29" s="49" t="s">
        <v>225</v>
      </c>
      <c r="D29" s="46" t="s">
        <v>95</v>
      </c>
      <c r="E29" s="46">
        <v>3</v>
      </c>
      <c r="F29" s="46">
        <v>3</v>
      </c>
      <c r="G29" s="46">
        <v>3</v>
      </c>
      <c r="H29" s="46">
        <v>5</v>
      </c>
      <c r="I29" s="46">
        <v>1</v>
      </c>
      <c r="J29" s="46">
        <v>2</v>
      </c>
      <c r="K29" s="46">
        <v>17</v>
      </c>
      <c r="L29" s="42">
        <v>69798</v>
      </c>
      <c r="M29" s="42">
        <v>35605</v>
      </c>
      <c r="N29" s="42">
        <v>34193</v>
      </c>
      <c r="O29" s="54">
        <v>4.2981174245680389</v>
      </c>
      <c r="P29" s="54">
        <v>4.2981174245680389</v>
      </c>
      <c r="Q29" s="54">
        <v>4.2981174245680389</v>
      </c>
      <c r="R29" s="54">
        <v>7.1635290409467318</v>
      </c>
      <c r="S29" s="54">
        <v>1.4327058081893462</v>
      </c>
      <c r="T29" s="54">
        <v>2.8654116163786925</v>
      </c>
      <c r="U29" s="54">
        <v>24.35599873921889</v>
      </c>
      <c r="W29" s="42" t="s">
        <v>469</v>
      </c>
    </row>
    <row r="30" spans="1:23">
      <c r="A30" s="49" t="s">
        <v>1022</v>
      </c>
      <c r="B30" s="46" t="s">
        <v>222</v>
      </c>
      <c r="C30" s="49" t="s">
        <v>225</v>
      </c>
      <c r="D30" s="46" t="s">
        <v>154</v>
      </c>
      <c r="E30" s="46">
        <v>2</v>
      </c>
      <c r="F30" s="46">
        <v>0</v>
      </c>
      <c r="G30" s="46">
        <v>0</v>
      </c>
      <c r="H30" s="46">
        <v>0</v>
      </c>
      <c r="I30" s="46">
        <v>1</v>
      </c>
      <c r="J30" s="46">
        <v>0</v>
      </c>
      <c r="K30" s="46">
        <v>3</v>
      </c>
      <c r="L30" s="42">
        <v>69798</v>
      </c>
      <c r="M30" s="42">
        <v>35605</v>
      </c>
      <c r="N30" s="42">
        <v>34193</v>
      </c>
      <c r="O30" s="54">
        <v>2.8654116163786925</v>
      </c>
      <c r="P30" s="54" t="s">
        <v>499</v>
      </c>
      <c r="Q30" s="54" t="s">
        <v>499</v>
      </c>
      <c r="R30" s="54" t="s">
        <v>499</v>
      </c>
      <c r="S30" s="54">
        <v>1.4327058081893462</v>
      </c>
      <c r="T30" s="54" t="s">
        <v>499</v>
      </c>
      <c r="U30" s="54">
        <v>4.2981174245680389</v>
      </c>
      <c r="W30" s="42" t="s">
        <v>469</v>
      </c>
    </row>
    <row r="31" spans="1:23">
      <c r="A31" s="49" t="s">
        <v>1023</v>
      </c>
      <c r="B31" s="46" t="s">
        <v>222</v>
      </c>
      <c r="C31" s="49" t="s">
        <v>225</v>
      </c>
      <c r="D31" s="46" t="s">
        <v>155</v>
      </c>
      <c r="E31" s="46">
        <v>14</v>
      </c>
      <c r="F31" s="46">
        <v>2</v>
      </c>
      <c r="G31" s="46">
        <v>11</v>
      </c>
      <c r="H31" s="46">
        <v>4</v>
      </c>
      <c r="I31" s="46">
        <v>5</v>
      </c>
      <c r="J31" s="46">
        <v>3</v>
      </c>
      <c r="K31" s="46">
        <v>39</v>
      </c>
      <c r="L31" s="42">
        <v>69798</v>
      </c>
      <c r="M31" s="42">
        <v>35605</v>
      </c>
      <c r="N31" s="42">
        <v>34193</v>
      </c>
      <c r="O31" s="54">
        <v>20.057881314650849</v>
      </c>
      <c r="P31" s="54">
        <v>2.8654116163786925</v>
      </c>
      <c r="Q31" s="54">
        <v>15.759763890082809</v>
      </c>
      <c r="R31" s="54">
        <v>5.7308232327573849</v>
      </c>
      <c r="S31" s="54">
        <v>7.1635290409467318</v>
      </c>
      <c r="T31" s="54">
        <v>4.2981174245680389</v>
      </c>
      <c r="U31" s="54">
        <v>55.875526519384508</v>
      </c>
      <c r="W31" s="42" t="s">
        <v>469</v>
      </c>
    </row>
    <row r="32" spans="1:23">
      <c r="A32" s="49" t="s">
        <v>1024</v>
      </c>
      <c r="B32" s="46" t="s">
        <v>222</v>
      </c>
      <c r="C32" s="49" t="s">
        <v>225</v>
      </c>
      <c r="D32" s="46" t="s">
        <v>99</v>
      </c>
      <c r="E32" s="46">
        <v>6</v>
      </c>
      <c r="F32" s="46">
        <v>5</v>
      </c>
      <c r="G32" s="46">
        <v>7</v>
      </c>
      <c r="H32" s="46">
        <v>3</v>
      </c>
      <c r="I32" s="46">
        <v>8</v>
      </c>
      <c r="J32" s="46">
        <v>0</v>
      </c>
      <c r="K32" s="46">
        <v>29</v>
      </c>
      <c r="L32" s="42">
        <v>69798</v>
      </c>
      <c r="M32" s="42">
        <v>35605</v>
      </c>
      <c r="N32" s="42">
        <v>34193</v>
      </c>
      <c r="O32" s="54">
        <v>8.5962348491360778</v>
      </c>
      <c r="P32" s="54">
        <v>7.1635290409467318</v>
      </c>
      <c r="Q32" s="54">
        <v>10.028940657325425</v>
      </c>
      <c r="R32" s="54">
        <v>4.2981174245680389</v>
      </c>
      <c r="S32" s="54">
        <v>11.46164646551477</v>
      </c>
      <c r="T32" s="54" t="s">
        <v>499</v>
      </c>
      <c r="U32" s="54">
        <v>41.548468437491046</v>
      </c>
      <c r="W32" s="42" t="s">
        <v>469</v>
      </c>
    </row>
    <row r="33" spans="1:23">
      <c r="A33" s="49" t="s">
        <v>1025</v>
      </c>
      <c r="B33" s="46" t="s">
        <v>222</v>
      </c>
      <c r="C33" s="49" t="s">
        <v>225</v>
      </c>
      <c r="D33" s="46" t="s">
        <v>481</v>
      </c>
      <c r="E33" s="46">
        <v>2</v>
      </c>
      <c r="F33" s="46">
        <v>5</v>
      </c>
      <c r="G33" s="46">
        <v>2</v>
      </c>
      <c r="H33" s="46">
        <v>4</v>
      </c>
      <c r="I33" s="46">
        <v>1</v>
      </c>
      <c r="J33" s="46">
        <v>1</v>
      </c>
      <c r="K33" s="46">
        <v>15</v>
      </c>
      <c r="L33" s="42">
        <v>69798</v>
      </c>
      <c r="M33" s="42">
        <v>35605</v>
      </c>
      <c r="N33" s="42">
        <v>34193</v>
      </c>
      <c r="O33" s="54">
        <v>2.8654116163786925</v>
      </c>
      <c r="P33" s="54">
        <v>7.1635290409467318</v>
      </c>
      <c r="Q33" s="54">
        <v>2.8654116163786925</v>
      </c>
      <c r="R33" s="54">
        <v>5.7308232327573849</v>
      </c>
      <c r="S33" s="54">
        <v>1.4327058081893462</v>
      </c>
      <c r="T33" s="54">
        <v>1.4327058081893462</v>
      </c>
      <c r="U33" s="54">
        <v>21.490587122840196</v>
      </c>
      <c r="W33" s="42" t="s">
        <v>469</v>
      </c>
    </row>
    <row r="34" spans="1:23">
      <c r="A34" s="49" t="s">
        <v>1026</v>
      </c>
      <c r="B34" s="46" t="s">
        <v>222</v>
      </c>
      <c r="C34" s="49" t="s">
        <v>225</v>
      </c>
      <c r="D34" s="46" t="s">
        <v>483</v>
      </c>
      <c r="E34" s="46">
        <v>7</v>
      </c>
      <c r="F34" s="46">
        <v>4</v>
      </c>
      <c r="G34" s="46">
        <v>8</v>
      </c>
      <c r="H34" s="46">
        <v>15</v>
      </c>
      <c r="I34" s="46">
        <v>4</v>
      </c>
      <c r="J34" s="46">
        <v>5</v>
      </c>
      <c r="K34" s="46">
        <v>43</v>
      </c>
      <c r="L34" s="42">
        <v>69798</v>
      </c>
      <c r="M34" s="42">
        <v>35605</v>
      </c>
      <c r="N34" s="42">
        <v>34193</v>
      </c>
      <c r="O34" s="54">
        <v>10.028940657325425</v>
      </c>
      <c r="P34" s="54">
        <v>5.7308232327573849</v>
      </c>
      <c r="Q34" s="54">
        <v>11.46164646551477</v>
      </c>
      <c r="R34" s="54">
        <v>21.490587122840196</v>
      </c>
      <c r="S34" s="54">
        <v>5.7308232327573849</v>
      </c>
      <c r="T34" s="54">
        <v>7.1635290409467318</v>
      </c>
      <c r="U34" s="54">
        <v>61.606349752141895</v>
      </c>
      <c r="W34" s="42" t="s">
        <v>469</v>
      </c>
    </row>
    <row r="35" spans="1:23">
      <c r="A35" s="49" t="s">
        <v>1027</v>
      </c>
      <c r="B35" s="46" t="s">
        <v>222</v>
      </c>
      <c r="C35" s="49" t="s">
        <v>225</v>
      </c>
      <c r="D35" s="46" t="s">
        <v>128</v>
      </c>
      <c r="E35" s="46">
        <v>11</v>
      </c>
      <c r="F35" s="46">
        <v>3</v>
      </c>
      <c r="G35" s="46">
        <v>2</v>
      </c>
      <c r="H35" s="46">
        <v>0</v>
      </c>
      <c r="I35" s="46">
        <v>0</v>
      </c>
      <c r="J35" s="46">
        <v>0</v>
      </c>
      <c r="K35" s="46">
        <v>16</v>
      </c>
      <c r="L35" s="42">
        <v>69798</v>
      </c>
      <c r="M35" s="42">
        <v>35605</v>
      </c>
      <c r="N35" s="42">
        <v>34193</v>
      </c>
      <c r="O35" s="54">
        <v>15.759763890082809</v>
      </c>
      <c r="P35" s="54">
        <v>4.2981174245680389</v>
      </c>
      <c r="Q35" s="54">
        <v>2.8654116163786925</v>
      </c>
      <c r="R35" s="54" t="s">
        <v>499</v>
      </c>
      <c r="S35" s="54" t="s">
        <v>499</v>
      </c>
      <c r="T35" s="54" t="s">
        <v>499</v>
      </c>
      <c r="U35" s="54">
        <v>22.92329293102954</v>
      </c>
      <c r="W35" s="42" t="s">
        <v>469</v>
      </c>
    </row>
    <row r="36" spans="1:23">
      <c r="A36" s="49" t="s">
        <v>1028</v>
      </c>
      <c r="B36" s="46" t="s">
        <v>222</v>
      </c>
      <c r="C36" s="49" t="s">
        <v>225</v>
      </c>
      <c r="D36" s="46" t="s">
        <v>161</v>
      </c>
      <c r="E36" s="46">
        <v>1</v>
      </c>
      <c r="F36" s="46">
        <v>0</v>
      </c>
      <c r="G36" s="46">
        <v>2</v>
      </c>
      <c r="H36" s="46">
        <v>0</v>
      </c>
      <c r="I36" s="46">
        <v>0</v>
      </c>
      <c r="J36" s="46">
        <v>0</v>
      </c>
      <c r="K36" s="46">
        <v>3</v>
      </c>
      <c r="L36" s="42">
        <v>69798</v>
      </c>
      <c r="M36" s="42">
        <v>35605</v>
      </c>
      <c r="N36" s="42">
        <v>34193</v>
      </c>
      <c r="O36" s="54">
        <v>1.4327058081893462</v>
      </c>
      <c r="P36" s="54" t="s">
        <v>499</v>
      </c>
      <c r="Q36" s="54">
        <v>2.8654116163786925</v>
      </c>
      <c r="R36" s="54" t="s">
        <v>499</v>
      </c>
      <c r="S36" s="54" t="s">
        <v>499</v>
      </c>
      <c r="T36" s="54" t="s">
        <v>499</v>
      </c>
      <c r="U36" s="54">
        <v>4.2981174245680389</v>
      </c>
      <c r="W36" s="42" t="s">
        <v>469</v>
      </c>
    </row>
    <row r="37" spans="1:23">
      <c r="A37" s="49" t="s">
        <v>1029</v>
      </c>
      <c r="B37" s="46" t="s">
        <v>222</v>
      </c>
      <c r="C37" s="49" t="s">
        <v>225</v>
      </c>
      <c r="D37" s="46" t="s">
        <v>164</v>
      </c>
      <c r="E37" s="46">
        <v>40</v>
      </c>
      <c r="F37" s="46">
        <v>42</v>
      </c>
      <c r="G37" s="46">
        <v>110</v>
      </c>
      <c r="H37" s="46">
        <v>83</v>
      </c>
      <c r="I37" s="46">
        <v>27</v>
      </c>
      <c r="J37" s="46">
        <v>1</v>
      </c>
      <c r="K37" s="46">
        <v>303</v>
      </c>
      <c r="L37" s="42">
        <v>69798</v>
      </c>
      <c r="M37" s="42">
        <v>35605</v>
      </c>
      <c r="N37" s="42">
        <v>34193</v>
      </c>
      <c r="O37" s="54">
        <v>116.98300821805633</v>
      </c>
      <c r="P37" s="54">
        <v>122.83215862895914</v>
      </c>
      <c r="Q37" s="54">
        <v>321.70327259965489</v>
      </c>
      <c r="R37" s="54">
        <v>242.73974205246688</v>
      </c>
      <c r="S37" s="54">
        <v>78.963530547188029</v>
      </c>
      <c r="T37" s="54">
        <v>2.9245752054514083</v>
      </c>
      <c r="U37" s="54">
        <v>886.1462872517767</v>
      </c>
      <c r="W37" s="42" t="s">
        <v>469</v>
      </c>
    </row>
    <row r="38" spans="1:23">
      <c r="A38" s="49" t="s">
        <v>1030</v>
      </c>
      <c r="B38" s="46" t="s">
        <v>222</v>
      </c>
      <c r="C38" s="49" t="s">
        <v>225</v>
      </c>
      <c r="D38" s="46" t="s">
        <v>142</v>
      </c>
      <c r="E38" s="46">
        <v>8</v>
      </c>
      <c r="F38" s="46">
        <v>2</v>
      </c>
      <c r="G38" s="46">
        <v>3</v>
      </c>
      <c r="H38" s="46">
        <v>3</v>
      </c>
      <c r="I38" s="46">
        <v>1</v>
      </c>
      <c r="J38" s="46">
        <v>2</v>
      </c>
      <c r="K38" s="46">
        <v>19</v>
      </c>
      <c r="L38" s="42">
        <v>69798</v>
      </c>
      <c r="M38" s="42">
        <v>35605</v>
      </c>
      <c r="N38" s="42">
        <v>34193</v>
      </c>
      <c r="O38" s="54">
        <v>11.46164646551477</v>
      </c>
      <c r="P38" s="54">
        <v>2.8654116163786925</v>
      </c>
      <c r="Q38" s="54">
        <v>4.2981174245680389</v>
      </c>
      <c r="R38" s="54">
        <v>4.2981174245680389</v>
      </c>
      <c r="S38" s="54">
        <v>1.4327058081893462</v>
      </c>
      <c r="T38" s="54">
        <v>2.8654116163786925</v>
      </c>
      <c r="U38" s="54">
        <v>27.22141035559758</v>
      </c>
      <c r="W38" s="42" t="s">
        <v>469</v>
      </c>
    </row>
    <row r="39" spans="1:23">
      <c r="A39" s="49" t="s">
        <v>1031</v>
      </c>
      <c r="B39" s="46" t="s">
        <v>222</v>
      </c>
      <c r="C39" s="49" t="s">
        <v>225</v>
      </c>
      <c r="D39" s="46" t="s">
        <v>60</v>
      </c>
      <c r="E39" s="46">
        <v>1</v>
      </c>
      <c r="F39" s="46">
        <v>6</v>
      </c>
      <c r="G39" s="46">
        <v>4</v>
      </c>
      <c r="H39" s="46">
        <v>10</v>
      </c>
      <c r="I39" s="46">
        <v>10</v>
      </c>
      <c r="J39" s="46">
        <v>8</v>
      </c>
      <c r="K39" s="46">
        <v>39</v>
      </c>
      <c r="L39" s="42">
        <v>69798</v>
      </c>
      <c r="M39" s="42">
        <v>35605</v>
      </c>
      <c r="N39" s="42">
        <v>34193</v>
      </c>
      <c r="O39" s="54">
        <v>1.4327058081893462</v>
      </c>
      <c r="P39" s="54">
        <v>8.5962348491360778</v>
      </c>
      <c r="Q39" s="54">
        <v>5.7308232327573849</v>
      </c>
      <c r="R39" s="54">
        <v>14.327058081893464</v>
      </c>
      <c r="S39" s="54">
        <v>14.327058081893464</v>
      </c>
      <c r="T39" s="54">
        <v>11.46164646551477</v>
      </c>
      <c r="U39" s="54">
        <v>55.875526519384508</v>
      </c>
      <c r="W39" s="42" t="s">
        <v>469</v>
      </c>
    </row>
    <row r="40" spans="1:23">
      <c r="A40" s="49" t="s">
        <v>1032</v>
      </c>
      <c r="B40" s="46" t="s">
        <v>222</v>
      </c>
      <c r="C40" s="49" t="s">
        <v>225</v>
      </c>
      <c r="D40" s="46" t="s">
        <v>64</v>
      </c>
      <c r="E40" s="46">
        <v>27</v>
      </c>
      <c r="F40" s="46">
        <v>22</v>
      </c>
      <c r="G40" s="46">
        <v>39</v>
      </c>
      <c r="H40" s="46">
        <v>43</v>
      </c>
      <c r="I40" s="46">
        <v>25</v>
      </c>
      <c r="J40" s="46">
        <v>18</v>
      </c>
      <c r="K40" s="46">
        <v>174</v>
      </c>
      <c r="L40" s="42">
        <v>69798</v>
      </c>
      <c r="M40" s="42">
        <v>35605</v>
      </c>
      <c r="N40" s="42">
        <v>34193</v>
      </c>
      <c r="O40" s="54">
        <v>38.683056821112352</v>
      </c>
      <c r="P40" s="54">
        <v>31.519527780165618</v>
      </c>
      <c r="Q40" s="54">
        <v>55.875526519384508</v>
      </c>
      <c r="R40" s="54">
        <v>61.606349752141895</v>
      </c>
      <c r="S40" s="54">
        <v>35.817645204733658</v>
      </c>
      <c r="T40" s="54">
        <v>25.788704547408233</v>
      </c>
      <c r="U40" s="54">
        <v>249.29081062494626</v>
      </c>
      <c r="W40" s="42" t="s">
        <v>469</v>
      </c>
    </row>
    <row r="41" spans="1:23">
      <c r="A41" s="49" t="s">
        <v>1033</v>
      </c>
      <c r="B41" s="46" t="s">
        <v>222</v>
      </c>
      <c r="C41" s="49" t="s">
        <v>225</v>
      </c>
      <c r="D41" s="46" t="s">
        <v>492</v>
      </c>
      <c r="E41" s="46">
        <v>8</v>
      </c>
      <c r="F41" s="46">
        <v>4</v>
      </c>
      <c r="G41" s="46">
        <v>8</v>
      </c>
      <c r="H41" s="46">
        <v>17</v>
      </c>
      <c r="I41" s="46">
        <v>8</v>
      </c>
      <c r="J41" s="46">
        <v>6</v>
      </c>
      <c r="K41" s="46">
        <v>51</v>
      </c>
      <c r="L41" s="42">
        <v>69798</v>
      </c>
      <c r="M41" s="42">
        <v>35605</v>
      </c>
      <c r="N41" s="42">
        <v>34193</v>
      </c>
      <c r="O41" s="54">
        <v>11.46164646551477</v>
      </c>
      <c r="P41" s="54">
        <v>5.7308232327573849</v>
      </c>
      <c r="Q41" s="54">
        <v>11.46164646551477</v>
      </c>
      <c r="R41" s="54">
        <v>24.35599873921889</v>
      </c>
      <c r="S41" s="54">
        <v>11.46164646551477</v>
      </c>
      <c r="T41" s="54">
        <v>8.5962348491360778</v>
      </c>
      <c r="U41" s="54">
        <v>73.06799621765667</v>
      </c>
      <c r="W41" s="42" t="s">
        <v>469</v>
      </c>
    </row>
    <row r="42" spans="1:23">
      <c r="A42" s="49" t="s">
        <v>1034</v>
      </c>
      <c r="B42" s="46" t="s">
        <v>230</v>
      </c>
      <c r="C42" s="49" t="s">
        <v>233</v>
      </c>
      <c r="D42" s="46" t="s">
        <v>200</v>
      </c>
      <c r="E42" s="46">
        <v>6</v>
      </c>
      <c r="F42" s="46">
        <v>4</v>
      </c>
      <c r="G42" s="46">
        <v>16</v>
      </c>
      <c r="H42" s="46">
        <v>19</v>
      </c>
      <c r="I42" s="46">
        <v>11</v>
      </c>
      <c r="J42" s="46">
        <v>7</v>
      </c>
      <c r="K42" s="46">
        <v>63</v>
      </c>
      <c r="L42" s="42">
        <v>138471</v>
      </c>
      <c r="M42" s="42">
        <v>70317</v>
      </c>
      <c r="N42" s="42">
        <v>68154</v>
      </c>
      <c r="O42" s="54">
        <v>4.3330372424550987</v>
      </c>
      <c r="P42" s="54">
        <v>2.8886914949700659</v>
      </c>
      <c r="Q42" s="54">
        <v>11.554765979880264</v>
      </c>
      <c r="R42" s="54">
        <v>13.721284601107815</v>
      </c>
      <c r="S42" s="54">
        <v>7.9439016111676812</v>
      </c>
      <c r="T42" s="54">
        <v>5.0552101161976157</v>
      </c>
      <c r="U42" s="54">
        <v>45.49689104577854</v>
      </c>
      <c r="W42" s="42" t="s">
        <v>469</v>
      </c>
    </row>
    <row r="43" spans="1:23">
      <c r="A43" s="49" t="s">
        <v>1035</v>
      </c>
      <c r="B43" s="46" t="s">
        <v>230</v>
      </c>
      <c r="C43" s="49" t="s">
        <v>233</v>
      </c>
      <c r="D43" s="46" t="s">
        <v>54</v>
      </c>
      <c r="E43" s="46">
        <v>93</v>
      </c>
      <c r="F43" s="46">
        <v>144</v>
      </c>
      <c r="G43" s="46">
        <v>248</v>
      </c>
      <c r="H43" s="46">
        <v>299</v>
      </c>
      <c r="I43" s="46">
        <v>190</v>
      </c>
      <c r="J43" s="46">
        <v>175</v>
      </c>
      <c r="K43" s="46">
        <v>1149</v>
      </c>
      <c r="L43" s="42">
        <v>138471</v>
      </c>
      <c r="M43" s="42">
        <v>70317</v>
      </c>
      <c r="N43" s="42">
        <v>68154</v>
      </c>
      <c r="O43" s="54">
        <v>132.25820214172961</v>
      </c>
      <c r="P43" s="54">
        <v>204.78689363880713</v>
      </c>
      <c r="Q43" s="54">
        <v>352.68853904461224</v>
      </c>
      <c r="R43" s="54">
        <v>425.21723054168979</v>
      </c>
      <c r="S43" s="54">
        <v>270.20492910675938</v>
      </c>
      <c r="T43" s="54">
        <v>248.87296101938364</v>
      </c>
      <c r="U43" s="54">
        <v>1634.0287554929819</v>
      </c>
      <c r="W43" s="42" t="s">
        <v>469</v>
      </c>
    </row>
    <row r="44" spans="1:23">
      <c r="A44" s="49" t="s">
        <v>1036</v>
      </c>
      <c r="B44" s="46" t="s">
        <v>230</v>
      </c>
      <c r="C44" s="49" t="s">
        <v>233</v>
      </c>
      <c r="D44" s="46" t="s">
        <v>69</v>
      </c>
      <c r="E44" s="46">
        <v>7</v>
      </c>
      <c r="F44" s="46">
        <v>10</v>
      </c>
      <c r="G44" s="46">
        <v>18</v>
      </c>
      <c r="H44" s="46">
        <v>23</v>
      </c>
      <c r="I44" s="46">
        <v>17</v>
      </c>
      <c r="J44" s="46">
        <v>19</v>
      </c>
      <c r="K44" s="46">
        <v>94</v>
      </c>
      <c r="L44" s="42">
        <v>138471</v>
      </c>
      <c r="M44" s="42">
        <v>70317</v>
      </c>
      <c r="N44" s="42">
        <v>68154</v>
      </c>
      <c r="O44" s="54">
        <v>9.9549184407753462</v>
      </c>
      <c r="P44" s="54">
        <v>14.221312058250495</v>
      </c>
      <c r="Q44" s="54">
        <v>25.598361704850891</v>
      </c>
      <c r="R44" s="54">
        <v>32.709017733976133</v>
      </c>
      <c r="S44" s="54">
        <v>24.176230499025841</v>
      </c>
      <c r="T44" s="54">
        <v>27.020492910675937</v>
      </c>
      <c r="U44" s="54">
        <v>133.68033334755467</v>
      </c>
      <c r="W44" s="42" t="s">
        <v>469</v>
      </c>
    </row>
    <row r="45" spans="1:23">
      <c r="A45" s="49" t="s">
        <v>1037</v>
      </c>
      <c r="B45" s="46" t="s">
        <v>230</v>
      </c>
      <c r="C45" s="49" t="s">
        <v>233</v>
      </c>
      <c r="D45" s="46" t="s">
        <v>473</v>
      </c>
      <c r="E45" s="46">
        <v>1</v>
      </c>
      <c r="F45" s="46">
        <v>3</v>
      </c>
      <c r="G45" s="46">
        <v>4</v>
      </c>
      <c r="H45" s="46">
        <v>9</v>
      </c>
      <c r="I45" s="46">
        <v>4</v>
      </c>
      <c r="J45" s="46">
        <v>2</v>
      </c>
      <c r="K45" s="46">
        <v>23</v>
      </c>
      <c r="L45" s="42">
        <v>138471</v>
      </c>
      <c r="M45" s="42">
        <v>70317</v>
      </c>
      <c r="N45" s="42">
        <v>68154</v>
      </c>
      <c r="O45" s="54">
        <v>0.72217287374251649</v>
      </c>
      <c r="P45" s="54">
        <v>2.1665186212275493</v>
      </c>
      <c r="Q45" s="54">
        <v>2.8886914949700659</v>
      </c>
      <c r="R45" s="54">
        <v>6.499555863682648</v>
      </c>
      <c r="S45" s="54">
        <v>2.8886914949700659</v>
      </c>
      <c r="T45" s="54">
        <v>1.444345747485033</v>
      </c>
      <c r="U45" s="54">
        <v>16.60997609607788</v>
      </c>
      <c r="W45" s="42" t="s">
        <v>469</v>
      </c>
    </row>
    <row r="46" spans="1:23">
      <c r="A46" s="49" t="s">
        <v>1038</v>
      </c>
      <c r="B46" s="46" t="s">
        <v>230</v>
      </c>
      <c r="C46" s="49" t="s">
        <v>233</v>
      </c>
      <c r="D46" s="46" t="s">
        <v>201</v>
      </c>
      <c r="E46" s="46">
        <v>4</v>
      </c>
      <c r="F46" s="46">
        <v>3</v>
      </c>
      <c r="G46" s="46">
        <v>7</v>
      </c>
      <c r="H46" s="46">
        <v>10</v>
      </c>
      <c r="I46" s="46">
        <v>7</v>
      </c>
      <c r="J46" s="46">
        <v>7</v>
      </c>
      <c r="K46" s="46">
        <v>38</v>
      </c>
      <c r="L46" s="42">
        <v>138471</v>
      </c>
      <c r="M46" s="42">
        <v>70317</v>
      </c>
      <c r="N46" s="42">
        <v>68154</v>
      </c>
      <c r="O46" s="54">
        <v>2.8886914949700659</v>
      </c>
      <c r="P46" s="54">
        <v>2.1665186212275493</v>
      </c>
      <c r="Q46" s="54">
        <v>5.0552101161976157</v>
      </c>
      <c r="R46" s="54">
        <v>7.2217287374251651</v>
      </c>
      <c r="S46" s="54">
        <v>5.0552101161976157</v>
      </c>
      <c r="T46" s="54">
        <v>5.0552101161976157</v>
      </c>
      <c r="U46" s="54">
        <v>27.44256920221563</v>
      </c>
      <c r="W46" s="42" t="s">
        <v>469</v>
      </c>
    </row>
    <row r="47" spans="1:23">
      <c r="A47" s="49" t="s">
        <v>1039</v>
      </c>
      <c r="B47" s="46" t="s">
        <v>230</v>
      </c>
      <c r="C47" s="49" t="s">
        <v>233</v>
      </c>
      <c r="D47" s="46" t="s">
        <v>151</v>
      </c>
      <c r="E47" s="46">
        <v>2</v>
      </c>
      <c r="F47" s="46">
        <v>2</v>
      </c>
      <c r="G47" s="46">
        <v>1</v>
      </c>
      <c r="H47" s="46">
        <v>3</v>
      </c>
      <c r="I47" s="46">
        <v>2</v>
      </c>
      <c r="J47" s="46">
        <v>1</v>
      </c>
      <c r="K47" s="46">
        <v>11</v>
      </c>
      <c r="L47" s="42">
        <v>138471</v>
      </c>
      <c r="M47" s="42">
        <v>70317</v>
      </c>
      <c r="N47" s="42">
        <v>68154</v>
      </c>
      <c r="O47" s="54">
        <v>1.444345747485033</v>
      </c>
      <c r="P47" s="54">
        <v>1.444345747485033</v>
      </c>
      <c r="Q47" s="54">
        <v>0.72217287374251649</v>
      </c>
      <c r="R47" s="54">
        <v>2.1665186212275493</v>
      </c>
      <c r="S47" s="54">
        <v>1.444345747485033</v>
      </c>
      <c r="T47" s="54">
        <v>0.72217287374251649</v>
      </c>
      <c r="U47" s="54">
        <v>7.9439016111676812</v>
      </c>
      <c r="W47" s="42" t="s">
        <v>469</v>
      </c>
    </row>
    <row r="48" spans="1:23">
      <c r="A48" s="49" t="s">
        <v>1040</v>
      </c>
      <c r="B48" s="46" t="s">
        <v>230</v>
      </c>
      <c r="C48" s="49" t="s">
        <v>233</v>
      </c>
      <c r="D48" s="46" t="s">
        <v>95</v>
      </c>
      <c r="E48" s="46">
        <v>2</v>
      </c>
      <c r="F48" s="46">
        <v>1</v>
      </c>
      <c r="G48" s="46">
        <v>8</v>
      </c>
      <c r="H48" s="46">
        <v>7</v>
      </c>
      <c r="I48" s="46">
        <v>2</v>
      </c>
      <c r="J48" s="46">
        <v>2</v>
      </c>
      <c r="K48" s="46">
        <v>22</v>
      </c>
      <c r="L48" s="42">
        <v>138471</v>
      </c>
      <c r="M48" s="42">
        <v>70317</v>
      </c>
      <c r="N48" s="42">
        <v>68154</v>
      </c>
      <c r="O48" s="54">
        <v>1.444345747485033</v>
      </c>
      <c r="P48" s="54">
        <v>0.72217287374251649</v>
      </c>
      <c r="Q48" s="54">
        <v>5.7773829899401319</v>
      </c>
      <c r="R48" s="54">
        <v>5.0552101161976157</v>
      </c>
      <c r="S48" s="54">
        <v>1.444345747485033</v>
      </c>
      <c r="T48" s="54">
        <v>1.444345747485033</v>
      </c>
      <c r="U48" s="54">
        <v>15.887803222335362</v>
      </c>
      <c r="W48" s="42" t="s">
        <v>469</v>
      </c>
    </row>
    <row r="49" spans="1:23">
      <c r="A49" s="49" t="s">
        <v>1041</v>
      </c>
      <c r="B49" s="46" t="s">
        <v>230</v>
      </c>
      <c r="C49" s="49" t="s">
        <v>233</v>
      </c>
      <c r="D49" s="46" t="s">
        <v>154</v>
      </c>
      <c r="E49" s="46">
        <v>0</v>
      </c>
      <c r="F49" s="46">
        <v>1</v>
      </c>
      <c r="G49" s="46">
        <v>0</v>
      </c>
      <c r="H49" s="46">
        <v>0</v>
      </c>
      <c r="I49" s="46">
        <v>0</v>
      </c>
      <c r="J49" s="46">
        <v>0</v>
      </c>
      <c r="K49" s="46">
        <v>1</v>
      </c>
      <c r="L49" s="42">
        <v>138471</v>
      </c>
      <c r="M49" s="42">
        <v>70317</v>
      </c>
      <c r="N49" s="42">
        <v>68154</v>
      </c>
      <c r="O49" s="54" t="s">
        <v>499</v>
      </c>
      <c r="P49" s="54">
        <v>0.72217287374251649</v>
      </c>
      <c r="Q49" s="54" t="s">
        <v>499</v>
      </c>
      <c r="R49" s="54" t="s">
        <v>499</v>
      </c>
      <c r="S49" s="54" t="s">
        <v>499</v>
      </c>
      <c r="T49" s="54" t="s">
        <v>499</v>
      </c>
      <c r="U49" s="54">
        <v>0.72217287374251649</v>
      </c>
      <c r="W49" s="42" t="s">
        <v>469</v>
      </c>
    </row>
    <row r="50" spans="1:23">
      <c r="A50" s="49" t="s">
        <v>1042</v>
      </c>
      <c r="B50" s="46" t="s">
        <v>230</v>
      </c>
      <c r="C50" s="49" t="s">
        <v>233</v>
      </c>
      <c r="D50" s="46" t="s">
        <v>155</v>
      </c>
      <c r="E50" s="46">
        <v>21</v>
      </c>
      <c r="F50" s="46">
        <v>10</v>
      </c>
      <c r="G50" s="46">
        <v>15</v>
      </c>
      <c r="H50" s="46">
        <v>9</v>
      </c>
      <c r="I50" s="46">
        <v>2</v>
      </c>
      <c r="J50" s="46">
        <v>1</v>
      </c>
      <c r="K50" s="46">
        <v>58</v>
      </c>
      <c r="L50" s="42">
        <v>138471</v>
      </c>
      <c r="M50" s="42">
        <v>70317</v>
      </c>
      <c r="N50" s="42">
        <v>68154</v>
      </c>
      <c r="O50" s="54">
        <v>15.165630348592845</v>
      </c>
      <c r="P50" s="54">
        <v>7.2217287374251651</v>
      </c>
      <c r="Q50" s="54">
        <v>10.832593106137747</v>
      </c>
      <c r="R50" s="54">
        <v>6.499555863682648</v>
      </c>
      <c r="S50" s="54">
        <v>1.444345747485033</v>
      </c>
      <c r="T50" s="54">
        <v>0.72217287374251649</v>
      </c>
      <c r="U50" s="54">
        <v>41.886026677065956</v>
      </c>
      <c r="W50" s="42" t="s">
        <v>469</v>
      </c>
    </row>
    <row r="51" spans="1:23">
      <c r="A51" s="49" t="s">
        <v>1043</v>
      </c>
      <c r="B51" s="46" t="s">
        <v>230</v>
      </c>
      <c r="C51" s="49" t="s">
        <v>233</v>
      </c>
      <c r="D51" s="46" t="s">
        <v>99</v>
      </c>
      <c r="E51" s="46">
        <v>13</v>
      </c>
      <c r="F51" s="46">
        <v>12</v>
      </c>
      <c r="G51" s="46">
        <v>31</v>
      </c>
      <c r="H51" s="46">
        <v>45</v>
      </c>
      <c r="I51" s="46">
        <v>32</v>
      </c>
      <c r="J51" s="46">
        <v>22</v>
      </c>
      <c r="K51" s="46">
        <v>155</v>
      </c>
      <c r="L51" s="42">
        <v>138471</v>
      </c>
      <c r="M51" s="42">
        <v>70317</v>
      </c>
      <c r="N51" s="42">
        <v>68154</v>
      </c>
      <c r="O51" s="54">
        <v>9.3882473586527144</v>
      </c>
      <c r="P51" s="54">
        <v>8.6660744849101974</v>
      </c>
      <c r="Q51" s="54">
        <v>22.387359086018012</v>
      </c>
      <c r="R51" s="54">
        <v>32.497779318413244</v>
      </c>
      <c r="S51" s="54">
        <v>23.109531959760528</v>
      </c>
      <c r="T51" s="54">
        <v>15.887803222335362</v>
      </c>
      <c r="U51" s="54">
        <v>111.93679543009004</v>
      </c>
      <c r="W51" s="42" t="s">
        <v>469</v>
      </c>
    </row>
    <row r="52" spans="1:23">
      <c r="A52" s="49" t="s">
        <v>1044</v>
      </c>
      <c r="B52" s="46" t="s">
        <v>230</v>
      </c>
      <c r="C52" s="49" t="s">
        <v>233</v>
      </c>
      <c r="D52" s="46" t="s">
        <v>481</v>
      </c>
      <c r="E52" s="46">
        <v>4</v>
      </c>
      <c r="F52" s="46">
        <v>2</v>
      </c>
      <c r="G52" s="46">
        <v>6</v>
      </c>
      <c r="H52" s="46">
        <v>0</v>
      </c>
      <c r="I52" s="46">
        <v>0</v>
      </c>
      <c r="J52" s="46">
        <v>3</v>
      </c>
      <c r="K52" s="46">
        <v>15</v>
      </c>
      <c r="L52" s="42">
        <v>138471</v>
      </c>
      <c r="M52" s="42">
        <v>70317</v>
      </c>
      <c r="N52" s="42">
        <v>68154</v>
      </c>
      <c r="O52" s="54">
        <v>2.8886914949700659</v>
      </c>
      <c r="P52" s="54">
        <v>1.444345747485033</v>
      </c>
      <c r="Q52" s="54">
        <v>4.3330372424550987</v>
      </c>
      <c r="R52" s="54" t="s">
        <v>499</v>
      </c>
      <c r="S52" s="54" t="s">
        <v>499</v>
      </c>
      <c r="T52" s="54">
        <v>2.1665186212275493</v>
      </c>
      <c r="U52" s="54">
        <v>10.832593106137747</v>
      </c>
      <c r="W52" s="42" t="s">
        <v>469</v>
      </c>
    </row>
    <row r="53" spans="1:23">
      <c r="A53" s="49" t="s">
        <v>1045</v>
      </c>
      <c r="B53" s="46" t="s">
        <v>230</v>
      </c>
      <c r="C53" s="49" t="s">
        <v>233</v>
      </c>
      <c r="D53" s="46" t="s">
        <v>483</v>
      </c>
      <c r="E53" s="46">
        <v>9</v>
      </c>
      <c r="F53" s="46">
        <v>8</v>
      </c>
      <c r="G53" s="46">
        <v>22</v>
      </c>
      <c r="H53" s="46">
        <v>22</v>
      </c>
      <c r="I53" s="46">
        <v>12</v>
      </c>
      <c r="J53" s="46">
        <v>9</v>
      </c>
      <c r="K53" s="46">
        <v>82</v>
      </c>
      <c r="L53" s="42">
        <v>138471</v>
      </c>
      <c r="M53" s="42">
        <v>70317</v>
      </c>
      <c r="N53" s="42">
        <v>68154</v>
      </c>
      <c r="O53" s="54">
        <v>6.499555863682648</v>
      </c>
      <c r="P53" s="54">
        <v>5.7773829899401319</v>
      </c>
      <c r="Q53" s="54">
        <v>15.887803222335362</v>
      </c>
      <c r="R53" s="54">
        <v>15.887803222335362</v>
      </c>
      <c r="S53" s="54">
        <v>8.6660744849101974</v>
      </c>
      <c r="T53" s="54">
        <v>6.499555863682648</v>
      </c>
      <c r="U53" s="54">
        <v>59.218175646886358</v>
      </c>
      <c r="W53" s="42" t="s">
        <v>469</v>
      </c>
    </row>
    <row r="54" spans="1:23">
      <c r="A54" s="49" t="s">
        <v>1046</v>
      </c>
      <c r="B54" s="46" t="s">
        <v>230</v>
      </c>
      <c r="C54" s="49" t="s">
        <v>233</v>
      </c>
      <c r="D54" s="46" t="s">
        <v>128</v>
      </c>
      <c r="E54" s="46">
        <v>3</v>
      </c>
      <c r="F54" s="46">
        <v>2</v>
      </c>
      <c r="G54" s="46">
        <v>1</v>
      </c>
      <c r="H54" s="46">
        <v>1</v>
      </c>
      <c r="I54" s="46">
        <v>0</v>
      </c>
      <c r="J54" s="46">
        <v>0</v>
      </c>
      <c r="K54" s="46">
        <v>7</v>
      </c>
      <c r="L54" s="42">
        <v>138471</v>
      </c>
      <c r="M54" s="42">
        <v>70317</v>
      </c>
      <c r="N54" s="42">
        <v>68154</v>
      </c>
      <c r="O54" s="54">
        <v>2.1665186212275493</v>
      </c>
      <c r="P54" s="54">
        <v>1.444345747485033</v>
      </c>
      <c r="Q54" s="54">
        <v>0.72217287374251649</v>
      </c>
      <c r="R54" s="54">
        <v>0.72217287374251649</v>
      </c>
      <c r="S54" s="54" t="s">
        <v>499</v>
      </c>
      <c r="T54" s="54" t="s">
        <v>499</v>
      </c>
      <c r="U54" s="54">
        <v>5.0552101161976157</v>
      </c>
      <c r="W54" s="42" t="s">
        <v>469</v>
      </c>
    </row>
    <row r="55" spans="1:23">
      <c r="A55" s="49" t="s">
        <v>1047</v>
      </c>
      <c r="B55" s="46" t="s">
        <v>230</v>
      </c>
      <c r="C55" s="49" t="s">
        <v>233</v>
      </c>
      <c r="D55" s="46" t="s">
        <v>132</v>
      </c>
      <c r="E55" s="46">
        <v>8</v>
      </c>
      <c r="F55" s="46">
        <v>11</v>
      </c>
      <c r="G55" s="46">
        <v>17</v>
      </c>
      <c r="H55" s="46">
        <v>20</v>
      </c>
      <c r="I55" s="46">
        <v>18</v>
      </c>
      <c r="J55" s="46">
        <v>11</v>
      </c>
      <c r="K55" s="46">
        <v>85</v>
      </c>
      <c r="L55" s="42">
        <v>138471</v>
      </c>
      <c r="M55" s="42">
        <v>70317</v>
      </c>
      <c r="N55" s="42">
        <v>68154</v>
      </c>
      <c r="O55" s="54">
        <v>11.377049646600396</v>
      </c>
      <c r="P55" s="54">
        <v>15.643443264075545</v>
      </c>
      <c r="Q55" s="54">
        <v>24.176230499025841</v>
      </c>
      <c r="R55" s="54">
        <v>28.442624116500991</v>
      </c>
      <c r="S55" s="54">
        <v>25.598361704850891</v>
      </c>
      <c r="T55" s="54">
        <v>15.643443264075545</v>
      </c>
      <c r="U55" s="54">
        <v>120.8811524951292</v>
      </c>
      <c r="W55" s="42" t="s">
        <v>469</v>
      </c>
    </row>
    <row r="56" spans="1:23">
      <c r="A56" s="49" t="s">
        <v>1048</v>
      </c>
      <c r="B56" s="46" t="s">
        <v>230</v>
      </c>
      <c r="C56" s="49" t="s">
        <v>233</v>
      </c>
      <c r="D56" s="46" t="s">
        <v>161</v>
      </c>
      <c r="E56" s="46">
        <v>3</v>
      </c>
      <c r="F56" s="46">
        <v>1</v>
      </c>
      <c r="G56" s="46">
        <v>0</v>
      </c>
      <c r="H56" s="46">
        <v>0</v>
      </c>
      <c r="I56" s="46">
        <v>0</v>
      </c>
      <c r="J56" s="46">
        <v>0</v>
      </c>
      <c r="K56" s="46">
        <v>4</v>
      </c>
      <c r="L56" s="42">
        <v>138471</v>
      </c>
      <c r="M56" s="42">
        <v>70317</v>
      </c>
      <c r="N56" s="42">
        <v>68154</v>
      </c>
      <c r="O56" s="54">
        <v>2.1665186212275493</v>
      </c>
      <c r="P56" s="54">
        <v>0.72217287374251649</v>
      </c>
      <c r="Q56" s="54" t="s">
        <v>499</v>
      </c>
      <c r="R56" s="54" t="s">
        <v>499</v>
      </c>
      <c r="S56" s="54" t="s">
        <v>499</v>
      </c>
      <c r="T56" s="54" t="s">
        <v>499</v>
      </c>
      <c r="U56" s="54">
        <v>2.8886914949700659</v>
      </c>
      <c r="W56" s="42" t="s">
        <v>469</v>
      </c>
    </row>
    <row r="57" spans="1:23">
      <c r="A57" s="49" t="s">
        <v>1049</v>
      </c>
      <c r="B57" s="46" t="s">
        <v>230</v>
      </c>
      <c r="C57" s="49" t="s">
        <v>233</v>
      </c>
      <c r="D57" s="46" t="s">
        <v>142</v>
      </c>
      <c r="E57" s="46">
        <v>3</v>
      </c>
      <c r="F57" s="46">
        <v>1</v>
      </c>
      <c r="G57" s="46">
        <v>2</v>
      </c>
      <c r="H57" s="46">
        <v>6</v>
      </c>
      <c r="I57" s="46">
        <v>2</v>
      </c>
      <c r="J57" s="46">
        <v>1</v>
      </c>
      <c r="K57" s="46">
        <v>15</v>
      </c>
      <c r="L57" s="42">
        <v>138471</v>
      </c>
      <c r="M57" s="42">
        <v>70317</v>
      </c>
      <c r="N57" s="42">
        <v>68154</v>
      </c>
      <c r="O57" s="54">
        <v>2.1665186212275493</v>
      </c>
      <c r="P57" s="54">
        <v>0.72217287374251649</v>
      </c>
      <c r="Q57" s="54">
        <v>1.444345747485033</v>
      </c>
      <c r="R57" s="54">
        <v>4.3330372424550987</v>
      </c>
      <c r="S57" s="54">
        <v>1.444345747485033</v>
      </c>
      <c r="T57" s="54">
        <v>0.72217287374251649</v>
      </c>
      <c r="U57" s="54">
        <v>10.832593106137747</v>
      </c>
      <c r="W57" s="42" t="s">
        <v>469</v>
      </c>
    </row>
    <row r="58" spans="1:23">
      <c r="A58" s="49" t="s">
        <v>1050</v>
      </c>
      <c r="B58" s="46" t="s">
        <v>230</v>
      </c>
      <c r="C58" s="49" t="s">
        <v>233</v>
      </c>
      <c r="D58" s="46" t="s">
        <v>146</v>
      </c>
      <c r="E58" s="46">
        <v>19</v>
      </c>
      <c r="F58" s="46">
        <v>26</v>
      </c>
      <c r="G58" s="46">
        <v>42</v>
      </c>
      <c r="H58" s="46">
        <v>45</v>
      </c>
      <c r="I58" s="46">
        <v>42</v>
      </c>
      <c r="J58" s="46">
        <v>25</v>
      </c>
      <c r="K58" s="46">
        <v>199</v>
      </c>
      <c r="L58" s="42">
        <v>138471</v>
      </c>
      <c r="M58" s="42">
        <v>70317</v>
      </c>
      <c r="N58" s="42">
        <v>68154</v>
      </c>
      <c r="O58" s="54">
        <v>27.020492910675937</v>
      </c>
      <c r="P58" s="54">
        <v>36.975411351451285</v>
      </c>
      <c r="Q58" s="54">
        <v>59.729510644652073</v>
      </c>
      <c r="R58" s="54">
        <v>63.995904262127226</v>
      </c>
      <c r="S58" s="54">
        <v>59.729510644652073</v>
      </c>
      <c r="T58" s="54">
        <v>35.553280145626232</v>
      </c>
      <c r="U58" s="54">
        <v>283.00410995918486</v>
      </c>
      <c r="W58" s="42" t="s">
        <v>469</v>
      </c>
    </row>
    <row r="59" spans="1:23">
      <c r="A59" s="49" t="s">
        <v>1051</v>
      </c>
      <c r="B59" s="46" t="s">
        <v>230</v>
      </c>
      <c r="C59" s="49" t="s">
        <v>233</v>
      </c>
      <c r="D59" s="46" t="s">
        <v>60</v>
      </c>
      <c r="E59" s="46">
        <v>9</v>
      </c>
      <c r="F59" s="46">
        <v>9</v>
      </c>
      <c r="G59" s="46">
        <v>32</v>
      </c>
      <c r="H59" s="46">
        <v>27</v>
      </c>
      <c r="I59" s="46">
        <v>32</v>
      </c>
      <c r="J59" s="46">
        <v>20</v>
      </c>
      <c r="K59" s="46">
        <v>129</v>
      </c>
      <c r="L59" s="42">
        <v>138471</v>
      </c>
      <c r="M59" s="42">
        <v>70317</v>
      </c>
      <c r="N59" s="42">
        <v>68154</v>
      </c>
      <c r="O59" s="54">
        <v>6.499555863682648</v>
      </c>
      <c r="P59" s="54">
        <v>6.499555863682648</v>
      </c>
      <c r="Q59" s="54">
        <v>23.109531959760528</v>
      </c>
      <c r="R59" s="54">
        <v>19.498667591047948</v>
      </c>
      <c r="S59" s="54">
        <v>23.109531959760528</v>
      </c>
      <c r="T59" s="54">
        <v>14.44345747485033</v>
      </c>
      <c r="U59" s="54">
        <v>93.160300712784633</v>
      </c>
      <c r="W59" s="42" t="s">
        <v>469</v>
      </c>
    </row>
    <row r="60" spans="1:23">
      <c r="A60" s="49" t="s">
        <v>1052</v>
      </c>
      <c r="B60" s="46" t="s">
        <v>230</v>
      </c>
      <c r="C60" s="49" t="s">
        <v>233</v>
      </c>
      <c r="D60" s="46" t="s">
        <v>64</v>
      </c>
      <c r="E60" s="46">
        <v>30</v>
      </c>
      <c r="F60" s="46">
        <v>18</v>
      </c>
      <c r="G60" s="46">
        <v>48</v>
      </c>
      <c r="H60" s="46">
        <v>50</v>
      </c>
      <c r="I60" s="46">
        <v>44</v>
      </c>
      <c r="J60" s="46">
        <v>24</v>
      </c>
      <c r="K60" s="46">
        <v>214</v>
      </c>
      <c r="L60" s="42">
        <v>138471</v>
      </c>
      <c r="M60" s="42">
        <v>70317</v>
      </c>
      <c r="N60" s="42">
        <v>68154</v>
      </c>
      <c r="O60" s="54">
        <v>21.665186212275493</v>
      </c>
      <c r="P60" s="54">
        <v>12.999111727365296</v>
      </c>
      <c r="Q60" s="54">
        <v>34.66429793964079</v>
      </c>
      <c r="R60" s="54">
        <v>36.108643687125827</v>
      </c>
      <c r="S60" s="54">
        <v>31.775606444670725</v>
      </c>
      <c r="T60" s="54">
        <v>17.332148969820395</v>
      </c>
      <c r="U60" s="54">
        <v>154.54499498089854</v>
      </c>
      <c r="W60" s="42" t="s">
        <v>469</v>
      </c>
    </row>
    <row r="61" spans="1:23">
      <c r="A61" s="49" t="s">
        <v>1053</v>
      </c>
      <c r="B61" s="46" t="s">
        <v>230</v>
      </c>
      <c r="C61" s="49" t="s">
        <v>233</v>
      </c>
      <c r="D61" s="46" t="s">
        <v>492</v>
      </c>
      <c r="E61" s="46">
        <v>4</v>
      </c>
      <c r="F61" s="46">
        <v>4</v>
      </c>
      <c r="G61" s="46">
        <v>15</v>
      </c>
      <c r="H61" s="46">
        <v>11</v>
      </c>
      <c r="I61" s="46">
        <v>4</v>
      </c>
      <c r="J61" s="46">
        <v>6</v>
      </c>
      <c r="K61" s="46">
        <v>44</v>
      </c>
      <c r="L61" s="42">
        <v>138471</v>
      </c>
      <c r="M61" s="42">
        <v>70317</v>
      </c>
      <c r="N61" s="42">
        <v>68154</v>
      </c>
      <c r="O61" s="54">
        <v>2.8886914949700659</v>
      </c>
      <c r="P61" s="54">
        <v>2.8886914949700659</v>
      </c>
      <c r="Q61" s="54">
        <v>10.832593106137747</v>
      </c>
      <c r="R61" s="54">
        <v>7.9439016111676812</v>
      </c>
      <c r="S61" s="54">
        <v>2.8886914949700659</v>
      </c>
      <c r="T61" s="54">
        <v>4.3330372424550987</v>
      </c>
      <c r="U61" s="54">
        <v>31.775606444670725</v>
      </c>
      <c r="W61" s="42" t="s">
        <v>469</v>
      </c>
    </row>
    <row r="62" spans="1:23">
      <c r="A62" s="49" t="s">
        <v>1054</v>
      </c>
      <c r="B62" s="46" t="s">
        <v>222</v>
      </c>
      <c r="C62" s="49" t="s">
        <v>233</v>
      </c>
      <c r="D62" s="46" t="s">
        <v>200</v>
      </c>
      <c r="E62" s="46">
        <v>15</v>
      </c>
      <c r="F62" s="46">
        <v>10</v>
      </c>
      <c r="G62" s="46">
        <v>25</v>
      </c>
      <c r="H62" s="46">
        <v>57</v>
      </c>
      <c r="I62" s="46">
        <v>42</v>
      </c>
      <c r="J62" s="46">
        <v>21</v>
      </c>
      <c r="K62" s="46">
        <v>170</v>
      </c>
      <c r="L62" s="42">
        <v>138471</v>
      </c>
      <c r="M62" s="42">
        <v>70317</v>
      </c>
      <c r="N62" s="42">
        <v>68154</v>
      </c>
      <c r="O62" s="54">
        <v>10.832593106137747</v>
      </c>
      <c r="P62" s="54">
        <v>7.2217287374251651</v>
      </c>
      <c r="Q62" s="54">
        <v>18.054321843562914</v>
      </c>
      <c r="R62" s="54">
        <v>41.163853803323434</v>
      </c>
      <c r="S62" s="54">
        <v>30.331260697185691</v>
      </c>
      <c r="T62" s="54">
        <v>15.165630348592845</v>
      </c>
      <c r="U62" s="54">
        <v>122.76938853622781</v>
      </c>
      <c r="W62" s="42" t="s">
        <v>469</v>
      </c>
    </row>
    <row r="63" spans="1:23">
      <c r="A63" s="49" t="s">
        <v>1055</v>
      </c>
      <c r="B63" s="46" t="s">
        <v>222</v>
      </c>
      <c r="C63" s="49" t="s">
        <v>233</v>
      </c>
      <c r="D63" s="46" t="s">
        <v>473</v>
      </c>
      <c r="E63" s="46">
        <v>3</v>
      </c>
      <c r="F63" s="46">
        <v>3</v>
      </c>
      <c r="G63" s="46">
        <v>3</v>
      </c>
      <c r="H63" s="46">
        <v>4</v>
      </c>
      <c r="I63" s="46">
        <v>4</v>
      </c>
      <c r="J63" s="46">
        <v>2</v>
      </c>
      <c r="K63" s="46">
        <v>19</v>
      </c>
      <c r="L63" s="42">
        <v>138471</v>
      </c>
      <c r="M63" s="42">
        <v>70317</v>
      </c>
      <c r="N63" s="42">
        <v>68154</v>
      </c>
      <c r="O63" s="54">
        <v>2.1665186212275493</v>
      </c>
      <c r="P63" s="54">
        <v>2.1665186212275493</v>
      </c>
      <c r="Q63" s="54">
        <v>2.1665186212275493</v>
      </c>
      <c r="R63" s="54">
        <v>2.8886914949700659</v>
      </c>
      <c r="S63" s="54">
        <v>2.8886914949700659</v>
      </c>
      <c r="T63" s="54">
        <v>1.444345747485033</v>
      </c>
      <c r="U63" s="54">
        <v>13.721284601107815</v>
      </c>
      <c r="W63" s="42" t="s">
        <v>469</v>
      </c>
    </row>
    <row r="64" spans="1:23">
      <c r="A64" s="49" t="s">
        <v>1056</v>
      </c>
      <c r="B64" s="46" t="s">
        <v>222</v>
      </c>
      <c r="C64" s="49" t="s">
        <v>233</v>
      </c>
      <c r="D64" s="46" t="s">
        <v>201</v>
      </c>
      <c r="E64" s="46">
        <v>18</v>
      </c>
      <c r="F64" s="46">
        <v>8</v>
      </c>
      <c r="G64" s="46">
        <v>13</v>
      </c>
      <c r="H64" s="46">
        <v>14</v>
      </c>
      <c r="I64" s="46">
        <v>12</v>
      </c>
      <c r="J64" s="46">
        <v>6</v>
      </c>
      <c r="K64" s="46">
        <v>71</v>
      </c>
      <c r="L64" s="42">
        <v>138471</v>
      </c>
      <c r="M64" s="42">
        <v>70317</v>
      </c>
      <c r="N64" s="42">
        <v>68154</v>
      </c>
      <c r="O64" s="54">
        <v>12.999111727365296</v>
      </c>
      <c r="P64" s="54">
        <v>5.7773829899401319</v>
      </c>
      <c r="Q64" s="54">
        <v>9.3882473586527144</v>
      </c>
      <c r="R64" s="54">
        <v>10.110420232395231</v>
      </c>
      <c r="S64" s="54">
        <v>8.6660744849101974</v>
      </c>
      <c r="T64" s="54">
        <v>4.3330372424550987</v>
      </c>
      <c r="U64" s="54">
        <v>51.274274035718676</v>
      </c>
      <c r="W64" s="42" t="s">
        <v>469</v>
      </c>
    </row>
    <row r="65" spans="1:29">
      <c r="A65" s="49" t="s">
        <v>1057</v>
      </c>
      <c r="B65" s="46" t="s">
        <v>222</v>
      </c>
      <c r="C65" s="49" t="s">
        <v>233</v>
      </c>
      <c r="D65" s="46" t="s">
        <v>151</v>
      </c>
      <c r="E65" s="46">
        <v>5</v>
      </c>
      <c r="F65" s="46">
        <v>0</v>
      </c>
      <c r="G65" s="46">
        <v>1</v>
      </c>
      <c r="H65" s="46">
        <v>3</v>
      </c>
      <c r="I65" s="46">
        <v>2</v>
      </c>
      <c r="J65" s="46">
        <v>1</v>
      </c>
      <c r="K65" s="46">
        <v>12</v>
      </c>
      <c r="L65" s="42">
        <v>138471</v>
      </c>
      <c r="M65" s="42">
        <v>70317</v>
      </c>
      <c r="N65" s="42">
        <v>68154</v>
      </c>
      <c r="O65" s="54">
        <v>3.6108643687125825</v>
      </c>
      <c r="P65" s="54" t="s">
        <v>499</v>
      </c>
      <c r="Q65" s="54">
        <v>0.72217287374251649</v>
      </c>
      <c r="R65" s="54">
        <v>2.1665186212275493</v>
      </c>
      <c r="S65" s="54">
        <v>1.444345747485033</v>
      </c>
      <c r="T65" s="54">
        <v>0.72217287374251649</v>
      </c>
      <c r="U65" s="54">
        <v>8.6660744849101974</v>
      </c>
      <c r="W65" s="42" t="s">
        <v>469</v>
      </c>
    </row>
    <row r="66" spans="1:29">
      <c r="A66" s="49" t="s">
        <v>1058</v>
      </c>
      <c r="B66" s="46" t="s">
        <v>222</v>
      </c>
      <c r="C66" s="49" t="s">
        <v>233</v>
      </c>
      <c r="D66" s="46" t="s">
        <v>95</v>
      </c>
      <c r="E66" s="46">
        <v>7</v>
      </c>
      <c r="F66" s="46">
        <v>0</v>
      </c>
      <c r="G66" s="46">
        <v>6</v>
      </c>
      <c r="H66" s="46">
        <v>10</v>
      </c>
      <c r="I66" s="46">
        <v>3</v>
      </c>
      <c r="J66" s="46">
        <v>0</v>
      </c>
      <c r="K66" s="46">
        <v>26</v>
      </c>
      <c r="L66" s="42">
        <v>138471</v>
      </c>
      <c r="M66" s="42">
        <v>70317</v>
      </c>
      <c r="N66" s="42">
        <v>68154</v>
      </c>
      <c r="O66" s="54">
        <v>5.0552101161976157</v>
      </c>
      <c r="P66" s="54" t="s">
        <v>499</v>
      </c>
      <c r="Q66" s="54">
        <v>4.3330372424550987</v>
      </c>
      <c r="R66" s="54">
        <v>7.2217287374251651</v>
      </c>
      <c r="S66" s="54">
        <v>2.1665186212275493</v>
      </c>
      <c r="T66" s="54" t="s">
        <v>499</v>
      </c>
      <c r="U66" s="54">
        <v>18.776494717305429</v>
      </c>
      <c r="W66" s="42" t="s">
        <v>469</v>
      </c>
    </row>
    <row r="67" spans="1:29">
      <c r="A67" s="49" t="s">
        <v>1059</v>
      </c>
      <c r="B67" s="46" t="s">
        <v>222</v>
      </c>
      <c r="C67" s="49" t="s">
        <v>233</v>
      </c>
      <c r="D67" s="46" t="s">
        <v>154</v>
      </c>
      <c r="E67" s="46">
        <v>1</v>
      </c>
      <c r="F67" s="46">
        <v>0</v>
      </c>
      <c r="G67" s="46">
        <v>0</v>
      </c>
      <c r="H67" s="46">
        <v>1</v>
      </c>
      <c r="I67" s="46">
        <v>0</v>
      </c>
      <c r="J67" s="46">
        <v>0</v>
      </c>
      <c r="K67" s="46">
        <v>2</v>
      </c>
      <c r="L67" s="42">
        <v>138471</v>
      </c>
      <c r="M67" s="42">
        <v>70317</v>
      </c>
      <c r="N67" s="42">
        <v>68154</v>
      </c>
      <c r="O67" s="54">
        <v>0.72217287374251649</v>
      </c>
      <c r="P67" s="54" t="s">
        <v>499</v>
      </c>
      <c r="Q67" s="54" t="s">
        <v>499</v>
      </c>
      <c r="R67" s="54">
        <v>0.72217287374251649</v>
      </c>
      <c r="S67" s="54" t="s">
        <v>499</v>
      </c>
      <c r="T67" s="54" t="s">
        <v>499</v>
      </c>
      <c r="U67" s="54">
        <v>1.444345747485033</v>
      </c>
      <c r="W67" s="42" t="s">
        <v>469</v>
      </c>
    </row>
    <row r="68" spans="1:29">
      <c r="A68" s="49" t="s">
        <v>1060</v>
      </c>
      <c r="B68" s="46" t="s">
        <v>222</v>
      </c>
      <c r="C68" s="49" t="s">
        <v>233</v>
      </c>
      <c r="D68" s="46" t="s">
        <v>155</v>
      </c>
      <c r="E68" s="46">
        <v>22</v>
      </c>
      <c r="F68" s="46">
        <v>13</v>
      </c>
      <c r="G68" s="46">
        <v>11</v>
      </c>
      <c r="H68" s="46">
        <v>7</v>
      </c>
      <c r="I68" s="46">
        <v>9</v>
      </c>
      <c r="J68" s="46">
        <v>4</v>
      </c>
      <c r="K68" s="46">
        <v>66</v>
      </c>
      <c r="L68" s="42">
        <v>138471</v>
      </c>
      <c r="M68" s="42">
        <v>70317</v>
      </c>
      <c r="N68" s="42">
        <v>68154</v>
      </c>
      <c r="O68" s="54">
        <v>15.887803222335362</v>
      </c>
      <c r="P68" s="54">
        <v>9.3882473586527144</v>
      </c>
      <c r="Q68" s="54">
        <v>7.9439016111676812</v>
      </c>
      <c r="R68" s="54">
        <v>5.0552101161976157</v>
      </c>
      <c r="S68" s="54">
        <v>6.499555863682648</v>
      </c>
      <c r="T68" s="54">
        <v>2.8886914949700659</v>
      </c>
      <c r="U68" s="54">
        <v>47.663409667006086</v>
      </c>
      <c r="W68" s="42" t="s">
        <v>469</v>
      </c>
    </row>
    <row r="69" spans="1:29">
      <c r="A69" s="49" t="s">
        <v>1061</v>
      </c>
      <c r="B69" s="46" t="s">
        <v>222</v>
      </c>
      <c r="C69" s="49" t="s">
        <v>233</v>
      </c>
      <c r="D69" s="46" t="s">
        <v>99</v>
      </c>
      <c r="E69" s="46">
        <v>19</v>
      </c>
      <c r="F69" s="46">
        <v>10</v>
      </c>
      <c r="G69" s="46">
        <v>35</v>
      </c>
      <c r="H69" s="46">
        <v>34</v>
      </c>
      <c r="I69" s="46">
        <v>16</v>
      </c>
      <c r="J69" s="46">
        <v>9</v>
      </c>
      <c r="K69" s="46">
        <v>123</v>
      </c>
      <c r="L69" s="42">
        <v>138471</v>
      </c>
      <c r="M69" s="42">
        <v>70317</v>
      </c>
      <c r="N69" s="42">
        <v>68154</v>
      </c>
      <c r="O69" s="54">
        <v>13.721284601107815</v>
      </c>
      <c r="P69" s="54">
        <v>7.2217287374251651</v>
      </c>
      <c r="Q69" s="54">
        <v>25.276050580988077</v>
      </c>
      <c r="R69" s="54">
        <v>24.553877707245558</v>
      </c>
      <c r="S69" s="54">
        <v>11.554765979880264</v>
      </c>
      <c r="T69" s="54">
        <v>6.499555863682648</v>
      </c>
      <c r="U69" s="54">
        <v>88.827263470329527</v>
      </c>
      <c r="W69" s="42" t="s">
        <v>469</v>
      </c>
    </row>
    <row r="70" spans="1:29">
      <c r="A70" s="49" t="s">
        <v>1062</v>
      </c>
      <c r="B70" s="46" t="s">
        <v>222</v>
      </c>
      <c r="C70" s="49" t="s">
        <v>233</v>
      </c>
      <c r="D70" s="46" t="s">
        <v>481</v>
      </c>
      <c r="E70" s="46">
        <v>6</v>
      </c>
      <c r="F70" s="46">
        <v>7</v>
      </c>
      <c r="G70" s="46">
        <v>6</v>
      </c>
      <c r="H70" s="46">
        <v>5</v>
      </c>
      <c r="I70" s="46">
        <v>1</v>
      </c>
      <c r="J70" s="46">
        <v>1</v>
      </c>
      <c r="K70" s="46">
        <v>26</v>
      </c>
      <c r="L70" s="42">
        <v>138471</v>
      </c>
      <c r="M70" s="42">
        <v>70317</v>
      </c>
      <c r="N70" s="42">
        <v>68154</v>
      </c>
      <c r="O70" s="54">
        <v>4.3330372424550987</v>
      </c>
      <c r="P70" s="54">
        <v>5.0552101161976157</v>
      </c>
      <c r="Q70" s="54">
        <v>4.3330372424550987</v>
      </c>
      <c r="R70" s="54">
        <v>3.6108643687125825</v>
      </c>
      <c r="S70" s="54">
        <v>0.72217287374251649</v>
      </c>
      <c r="T70" s="54">
        <v>0.72217287374251649</v>
      </c>
      <c r="U70" s="54">
        <v>18.776494717305429</v>
      </c>
      <c r="W70" s="42" t="s">
        <v>469</v>
      </c>
    </row>
    <row r="71" spans="1:29">
      <c r="A71" s="49" t="s">
        <v>1063</v>
      </c>
      <c r="B71" s="46" t="s">
        <v>222</v>
      </c>
      <c r="C71" s="49" t="s">
        <v>233</v>
      </c>
      <c r="D71" s="46" t="s">
        <v>483</v>
      </c>
      <c r="E71" s="46">
        <v>9</v>
      </c>
      <c r="F71" s="46">
        <v>11</v>
      </c>
      <c r="G71" s="46">
        <v>18</v>
      </c>
      <c r="H71" s="46">
        <v>17</v>
      </c>
      <c r="I71" s="46">
        <v>10</v>
      </c>
      <c r="J71" s="46">
        <v>2</v>
      </c>
      <c r="K71" s="46">
        <v>67</v>
      </c>
      <c r="L71" s="42">
        <v>138471</v>
      </c>
      <c r="M71" s="42">
        <v>70317</v>
      </c>
      <c r="N71" s="42">
        <v>68154</v>
      </c>
      <c r="O71" s="54">
        <v>6.499555863682648</v>
      </c>
      <c r="P71" s="54">
        <v>7.9439016111676812</v>
      </c>
      <c r="Q71" s="54">
        <v>12.999111727365296</v>
      </c>
      <c r="R71" s="54">
        <v>12.276938853622779</v>
      </c>
      <c r="S71" s="54">
        <v>7.2217287374251651</v>
      </c>
      <c r="T71" s="54">
        <v>1.444345747485033</v>
      </c>
      <c r="U71" s="54">
        <v>48.385582540748608</v>
      </c>
      <c r="W71" s="42" t="s">
        <v>469</v>
      </c>
    </row>
    <row r="72" spans="1:29">
      <c r="A72" s="49" t="s">
        <v>1064</v>
      </c>
      <c r="B72" s="46" t="s">
        <v>222</v>
      </c>
      <c r="C72" s="49" t="s">
        <v>233</v>
      </c>
      <c r="D72" s="46" t="s">
        <v>128</v>
      </c>
      <c r="E72" s="46">
        <v>5</v>
      </c>
      <c r="F72" s="46">
        <v>4</v>
      </c>
      <c r="G72" s="46">
        <v>4</v>
      </c>
      <c r="H72" s="46">
        <v>4</v>
      </c>
      <c r="I72" s="46">
        <v>2</v>
      </c>
      <c r="J72" s="46">
        <v>0</v>
      </c>
      <c r="K72" s="46">
        <v>19</v>
      </c>
      <c r="L72" s="42">
        <v>138471</v>
      </c>
      <c r="M72" s="42">
        <v>70317</v>
      </c>
      <c r="N72" s="42">
        <v>68154</v>
      </c>
      <c r="O72" s="54">
        <v>3.6108643687125825</v>
      </c>
      <c r="P72" s="54">
        <v>2.8886914949700659</v>
      </c>
      <c r="Q72" s="54">
        <v>2.8886914949700659</v>
      </c>
      <c r="R72" s="54">
        <v>2.8886914949700659</v>
      </c>
      <c r="S72" s="54">
        <v>1.444345747485033</v>
      </c>
      <c r="T72" s="54" t="s">
        <v>499</v>
      </c>
      <c r="U72" s="54">
        <v>13.721284601107815</v>
      </c>
      <c r="W72" s="42" t="s">
        <v>469</v>
      </c>
    </row>
    <row r="73" spans="1:29">
      <c r="A73" s="49" t="s">
        <v>1065</v>
      </c>
      <c r="B73" s="46" t="s">
        <v>222</v>
      </c>
      <c r="C73" s="49" t="s">
        <v>233</v>
      </c>
      <c r="D73" s="46" t="s">
        <v>161</v>
      </c>
      <c r="E73" s="46">
        <v>3</v>
      </c>
      <c r="F73" s="46">
        <v>1</v>
      </c>
      <c r="G73" s="46">
        <v>2</v>
      </c>
      <c r="H73" s="46">
        <v>0</v>
      </c>
      <c r="I73" s="46">
        <v>0</v>
      </c>
      <c r="J73" s="46">
        <v>0</v>
      </c>
      <c r="K73" s="46">
        <v>6</v>
      </c>
      <c r="L73" s="42">
        <v>138471</v>
      </c>
      <c r="M73" s="42">
        <v>70317</v>
      </c>
      <c r="N73" s="42">
        <v>68154</v>
      </c>
      <c r="O73" s="54">
        <v>2.1665186212275493</v>
      </c>
      <c r="P73" s="54">
        <v>0.72217287374251649</v>
      </c>
      <c r="Q73" s="54">
        <v>1.444345747485033</v>
      </c>
      <c r="R73" s="54" t="s">
        <v>499</v>
      </c>
      <c r="S73" s="54" t="s">
        <v>499</v>
      </c>
      <c r="T73" s="54" t="s">
        <v>499</v>
      </c>
      <c r="U73" s="54">
        <v>4.3330372424550987</v>
      </c>
      <c r="W73" s="42" t="s">
        <v>469</v>
      </c>
    </row>
    <row r="74" spans="1:29">
      <c r="A74" s="49" t="s">
        <v>1066</v>
      </c>
      <c r="B74" s="46" t="s">
        <v>222</v>
      </c>
      <c r="C74" s="49" t="s">
        <v>233</v>
      </c>
      <c r="D74" s="46" t="s">
        <v>164</v>
      </c>
      <c r="E74" s="46">
        <v>76</v>
      </c>
      <c r="F74" s="46">
        <v>85</v>
      </c>
      <c r="G74" s="46">
        <v>218</v>
      </c>
      <c r="H74" s="46">
        <v>200</v>
      </c>
      <c r="I74" s="46">
        <v>53</v>
      </c>
      <c r="J74" s="46">
        <v>7</v>
      </c>
      <c r="K74" s="46">
        <v>639</v>
      </c>
      <c r="L74" s="42">
        <v>138471</v>
      </c>
      <c r="M74" s="42">
        <v>70317</v>
      </c>
      <c r="N74" s="42">
        <v>68154</v>
      </c>
      <c r="O74" s="54">
        <v>111.51216362942748</v>
      </c>
      <c r="P74" s="54">
        <v>124.71755142764916</v>
      </c>
      <c r="Q74" s="54">
        <v>319.86383777914722</v>
      </c>
      <c r="R74" s="54">
        <v>293.45306218270389</v>
      </c>
      <c r="S74" s="54">
        <v>77.765061478416527</v>
      </c>
      <c r="T74" s="54">
        <v>10.270857176394637</v>
      </c>
      <c r="U74" s="54">
        <v>937.58253367373891</v>
      </c>
      <c r="W74" s="42" t="s">
        <v>469</v>
      </c>
    </row>
    <row r="75" spans="1:29">
      <c r="A75" s="49" t="s">
        <v>1067</v>
      </c>
      <c r="B75" s="46" t="s">
        <v>222</v>
      </c>
      <c r="C75" s="49" t="s">
        <v>233</v>
      </c>
      <c r="D75" s="46" t="s">
        <v>142</v>
      </c>
      <c r="E75" s="46">
        <v>4</v>
      </c>
      <c r="F75" s="46">
        <v>0</v>
      </c>
      <c r="G75" s="46">
        <v>5</v>
      </c>
      <c r="H75" s="46">
        <v>6</v>
      </c>
      <c r="I75" s="46">
        <v>2</v>
      </c>
      <c r="J75" s="46">
        <v>1</v>
      </c>
      <c r="K75" s="46">
        <v>18</v>
      </c>
      <c r="L75" s="42">
        <v>138471</v>
      </c>
      <c r="M75" s="42">
        <v>70317</v>
      </c>
      <c r="N75" s="42">
        <v>68154</v>
      </c>
      <c r="O75" s="54">
        <v>2.8886914949700659</v>
      </c>
      <c r="P75" s="54" t="s">
        <v>499</v>
      </c>
      <c r="Q75" s="54">
        <v>3.6108643687125825</v>
      </c>
      <c r="R75" s="54">
        <v>4.3330372424550987</v>
      </c>
      <c r="S75" s="54">
        <v>1.444345747485033</v>
      </c>
      <c r="T75" s="54">
        <v>0.72217287374251649</v>
      </c>
      <c r="U75" s="54">
        <v>12.999111727365296</v>
      </c>
      <c r="W75" s="42" t="s">
        <v>469</v>
      </c>
    </row>
    <row r="76" spans="1:29">
      <c r="A76" s="49" t="s">
        <v>1068</v>
      </c>
      <c r="B76" s="46" t="s">
        <v>222</v>
      </c>
      <c r="C76" s="49" t="s">
        <v>233</v>
      </c>
      <c r="D76" s="46" t="s">
        <v>60</v>
      </c>
      <c r="E76" s="46">
        <v>12</v>
      </c>
      <c r="F76" s="46">
        <v>9</v>
      </c>
      <c r="G76" s="46">
        <v>21</v>
      </c>
      <c r="H76" s="46">
        <v>20</v>
      </c>
      <c r="I76" s="46">
        <v>15</v>
      </c>
      <c r="J76" s="46">
        <v>6</v>
      </c>
      <c r="K76" s="46">
        <v>83</v>
      </c>
      <c r="L76" s="42">
        <v>138471</v>
      </c>
      <c r="M76" s="42">
        <v>70317</v>
      </c>
      <c r="N76" s="42">
        <v>68154</v>
      </c>
      <c r="O76" s="54">
        <v>8.6660744849101974</v>
      </c>
      <c r="P76" s="54">
        <v>6.499555863682648</v>
      </c>
      <c r="Q76" s="54">
        <v>15.165630348592845</v>
      </c>
      <c r="R76" s="54">
        <v>14.44345747485033</v>
      </c>
      <c r="S76" s="54">
        <v>10.832593106137747</v>
      </c>
      <c r="T76" s="54">
        <v>4.3330372424550987</v>
      </c>
      <c r="U76" s="54">
        <v>59.940348520628866</v>
      </c>
      <c r="W76" s="42" t="s">
        <v>469</v>
      </c>
    </row>
    <row r="77" spans="1:29">
      <c r="A77" s="49" t="s">
        <v>1069</v>
      </c>
      <c r="B77" s="46" t="s">
        <v>222</v>
      </c>
      <c r="C77" s="49" t="s">
        <v>233</v>
      </c>
      <c r="D77" s="46" t="s">
        <v>64</v>
      </c>
      <c r="E77" s="46">
        <v>57</v>
      </c>
      <c r="F77" s="46">
        <v>47</v>
      </c>
      <c r="G77" s="46">
        <v>77</v>
      </c>
      <c r="H77" s="46">
        <v>73</v>
      </c>
      <c r="I77" s="46">
        <v>48</v>
      </c>
      <c r="J77" s="46">
        <v>38</v>
      </c>
      <c r="K77" s="46">
        <v>340</v>
      </c>
      <c r="L77" s="42">
        <v>138471</v>
      </c>
      <c r="M77" s="42">
        <v>70317</v>
      </c>
      <c r="N77" s="42">
        <v>68154</v>
      </c>
      <c r="O77" s="54">
        <v>41.163853803323434</v>
      </c>
      <c r="P77" s="54">
        <v>33.942125065898274</v>
      </c>
      <c r="Q77" s="54">
        <v>55.607311278173768</v>
      </c>
      <c r="R77" s="54">
        <v>52.7186197832037</v>
      </c>
      <c r="S77" s="54">
        <v>34.66429793964079</v>
      </c>
      <c r="T77" s="54">
        <v>27.44256920221563</v>
      </c>
      <c r="U77" s="54">
        <v>245.53877707245562</v>
      </c>
      <c r="W77" s="42" t="s">
        <v>469</v>
      </c>
      <c r="AB77" s="47"/>
      <c r="AC77" s="47"/>
    </row>
    <row r="78" spans="1:29">
      <c r="A78" s="49" t="s">
        <v>1070</v>
      </c>
      <c r="B78" s="46" t="s">
        <v>222</v>
      </c>
      <c r="C78" s="49" t="s">
        <v>233</v>
      </c>
      <c r="D78" s="46" t="s">
        <v>492</v>
      </c>
      <c r="E78" s="46">
        <v>17</v>
      </c>
      <c r="F78" s="46">
        <v>12</v>
      </c>
      <c r="G78" s="46">
        <v>30</v>
      </c>
      <c r="H78" s="46">
        <v>30</v>
      </c>
      <c r="I78" s="46">
        <v>22</v>
      </c>
      <c r="J78" s="46">
        <v>8</v>
      </c>
      <c r="K78" s="46">
        <v>119</v>
      </c>
      <c r="L78" s="42">
        <v>138471</v>
      </c>
      <c r="M78" s="42">
        <v>70317</v>
      </c>
      <c r="N78" s="42">
        <v>68154</v>
      </c>
      <c r="O78" s="54">
        <v>12.276938853622779</v>
      </c>
      <c r="P78" s="54">
        <v>8.6660744849101974</v>
      </c>
      <c r="Q78" s="54">
        <v>21.665186212275493</v>
      </c>
      <c r="R78" s="54">
        <v>21.665186212275493</v>
      </c>
      <c r="S78" s="54">
        <v>15.887803222335362</v>
      </c>
      <c r="T78" s="54">
        <v>5.7773829899401319</v>
      </c>
      <c r="U78" s="54">
        <v>85.938571975359466</v>
      </c>
      <c r="W78" s="42" t="s">
        <v>469</v>
      </c>
      <c r="AB78" s="47"/>
      <c r="AC78" s="47"/>
    </row>
    <row r="79" spans="1:29">
      <c r="A79" s="49" t="s">
        <v>1071</v>
      </c>
      <c r="B79" s="46" t="s">
        <v>230</v>
      </c>
      <c r="C79" s="49" t="s">
        <v>240</v>
      </c>
      <c r="D79" s="46" t="s">
        <v>200</v>
      </c>
      <c r="E79" s="46">
        <v>7</v>
      </c>
      <c r="F79" s="46">
        <v>4</v>
      </c>
      <c r="G79" s="46">
        <v>17</v>
      </c>
      <c r="H79" s="46">
        <v>23</v>
      </c>
      <c r="I79" s="46">
        <v>17</v>
      </c>
      <c r="J79" s="46">
        <v>7</v>
      </c>
      <c r="K79" s="46">
        <v>75</v>
      </c>
      <c r="L79" s="42">
        <v>178101</v>
      </c>
      <c r="M79" s="42">
        <v>90771</v>
      </c>
      <c r="N79" s="42">
        <v>87330</v>
      </c>
      <c r="O79" s="54">
        <v>3.9303541249066543</v>
      </c>
      <c r="P79" s="54">
        <v>2.2459166428038024</v>
      </c>
      <c r="Q79" s="54">
        <v>9.5451457319161594</v>
      </c>
      <c r="R79" s="54">
        <v>12.914020696121865</v>
      </c>
      <c r="S79" s="54">
        <v>9.5451457319161594</v>
      </c>
      <c r="T79" s="54">
        <v>3.9303541249066543</v>
      </c>
      <c r="U79" s="54">
        <v>42.110937052571295</v>
      </c>
      <c r="W79" s="42" t="s">
        <v>469</v>
      </c>
      <c r="AB79" s="47"/>
      <c r="AC79" s="47"/>
    </row>
    <row r="80" spans="1:29">
      <c r="A80" s="49" t="s">
        <v>1072</v>
      </c>
      <c r="B80" s="46" t="s">
        <v>230</v>
      </c>
      <c r="C80" s="49" t="s">
        <v>240</v>
      </c>
      <c r="D80" s="46" t="s">
        <v>54</v>
      </c>
      <c r="E80" s="46">
        <v>97</v>
      </c>
      <c r="F80" s="46">
        <v>70</v>
      </c>
      <c r="G80" s="46">
        <v>310</v>
      </c>
      <c r="H80" s="46">
        <v>410</v>
      </c>
      <c r="I80" s="46">
        <v>250</v>
      </c>
      <c r="J80" s="46">
        <v>200</v>
      </c>
      <c r="K80" s="46">
        <v>1337</v>
      </c>
      <c r="L80" s="42">
        <v>178101</v>
      </c>
      <c r="M80" s="42">
        <v>90771</v>
      </c>
      <c r="N80" s="42">
        <v>87330</v>
      </c>
      <c r="O80" s="54">
        <v>106.86232386995847</v>
      </c>
      <c r="P80" s="54">
        <v>77.117140937083434</v>
      </c>
      <c r="Q80" s="54">
        <v>341.51876700708374</v>
      </c>
      <c r="R80" s="54">
        <v>451.68611120291717</v>
      </c>
      <c r="S80" s="54">
        <v>275.41836048958368</v>
      </c>
      <c r="T80" s="54">
        <v>220.33468839166696</v>
      </c>
      <c r="U80" s="54">
        <v>1472.9373918982935</v>
      </c>
      <c r="W80" s="42" t="s">
        <v>469</v>
      </c>
      <c r="AB80" s="47"/>
      <c r="AC80" s="47"/>
    </row>
    <row r="81" spans="1:29">
      <c r="A81" s="49" t="s">
        <v>1073</v>
      </c>
      <c r="B81" s="46" t="s">
        <v>230</v>
      </c>
      <c r="C81" s="49" t="s">
        <v>240</v>
      </c>
      <c r="D81" s="46" t="s">
        <v>69</v>
      </c>
      <c r="E81" s="46">
        <v>7</v>
      </c>
      <c r="F81" s="46">
        <v>8</v>
      </c>
      <c r="G81" s="46">
        <v>25</v>
      </c>
      <c r="H81" s="46">
        <v>18</v>
      </c>
      <c r="I81" s="46">
        <v>23</v>
      </c>
      <c r="J81" s="46">
        <v>28</v>
      </c>
      <c r="K81" s="46">
        <v>109</v>
      </c>
      <c r="L81" s="42">
        <v>178101</v>
      </c>
      <c r="M81" s="42">
        <v>90771</v>
      </c>
      <c r="N81" s="42">
        <v>87330</v>
      </c>
      <c r="O81" s="54">
        <v>7.711714093708343</v>
      </c>
      <c r="P81" s="54">
        <v>8.8133875356666778</v>
      </c>
      <c r="Q81" s="54">
        <v>27.54183604895837</v>
      </c>
      <c r="R81" s="54">
        <v>19.830121955250025</v>
      </c>
      <c r="S81" s="54">
        <v>25.338489165041697</v>
      </c>
      <c r="T81" s="54">
        <v>30.846856374833372</v>
      </c>
      <c r="U81" s="54">
        <v>120.08240517345848</v>
      </c>
      <c r="W81" s="42" t="s">
        <v>469</v>
      </c>
      <c r="AB81" s="47"/>
      <c r="AC81" s="47"/>
    </row>
    <row r="82" spans="1:29">
      <c r="A82" s="49" t="s">
        <v>1074</v>
      </c>
      <c r="B82" s="46" t="s">
        <v>230</v>
      </c>
      <c r="C82" s="49" t="s">
        <v>240</v>
      </c>
      <c r="D82" s="46" t="s">
        <v>473</v>
      </c>
      <c r="E82" s="46">
        <v>2</v>
      </c>
      <c r="F82" s="46">
        <v>1</v>
      </c>
      <c r="G82" s="46">
        <v>3</v>
      </c>
      <c r="H82" s="46">
        <v>3</v>
      </c>
      <c r="I82" s="46">
        <v>4</v>
      </c>
      <c r="J82" s="46">
        <v>7</v>
      </c>
      <c r="K82" s="46">
        <v>20</v>
      </c>
      <c r="L82" s="42">
        <v>178101</v>
      </c>
      <c r="M82" s="42">
        <v>90771</v>
      </c>
      <c r="N82" s="42">
        <v>87330</v>
      </c>
      <c r="O82" s="54">
        <v>1.1229583214019012</v>
      </c>
      <c r="P82" s="54">
        <v>0.56147916070095061</v>
      </c>
      <c r="Q82" s="54">
        <v>1.6844374821028516</v>
      </c>
      <c r="R82" s="54">
        <v>1.6844374821028516</v>
      </c>
      <c r="S82" s="54">
        <v>2.2459166428038024</v>
      </c>
      <c r="T82" s="54">
        <v>3.9303541249066543</v>
      </c>
      <c r="U82" s="54">
        <v>11.229583214019012</v>
      </c>
      <c r="W82" s="42" t="s">
        <v>469</v>
      </c>
      <c r="AB82" s="47"/>
      <c r="AC82" s="47"/>
    </row>
    <row r="83" spans="1:29">
      <c r="A83" s="49" t="s">
        <v>1075</v>
      </c>
      <c r="B83" s="46" t="s">
        <v>230</v>
      </c>
      <c r="C83" s="49" t="s">
        <v>240</v>
      </c>
      <c r="D83" s="46" t="s">
        <v>201</v>
      </c>
      <c r="E83" s="46">
        <v>8</v>
      </c>
      <c r="F83" s="46">
        <v>5</v>
      </c>
      <c r="G83" s="46">
        <v>15</v>
      </c>
      <c r="H83" s="46">
        <v>11</v>
      </c>
      <c r="I83" s="46">
        <v>8</v>
      </c>
      <c r="J83" s="46">
        <v>8</v>
      </c>
      <c r="K83" s="46">
        <v>55</v>
      </c>
      <c r="L83" s="42">
        <v>178101</v>
      </c>
      <c r="M83" s="42">
        <v>90771</v>
      </c>
      <c r="N83" s="42">
        <v>87330</v>
      </c>
      <c r="O83" s="54">
        <v>4.4918332856076049</v>
      </c>
      <c r="P83" s="54">
        <v>2.807395803504753</v>
      </c>
      <c r="Q83" s="54">
        <v>8.4221874105142582</v>
      </c>
      <c r="R83" s="54">
        <v>6.1762707677104558</v>
      </c>
      <c r="S83" s="54">
        <v>4.4918332856076049</v>
      </c>
      <c r="T83" s="54">
        <v>4.4918332856076049</v>
      </c>
      <c r="U83" s="54">
        <v>30.881353838552283</v>
      </c>
      <c r="W83" s="42" t="s">
        <v>469</v>
      </c>
      <c r="AB83" s="47"/>
      <c r="AC83" s="47"/>
    </row>
    <row r="84" spans="1:29">
      <c r="A84" s="49" t="s">
        <v>1076</v>
      </c>
      <c r="B84" s="46" t="s">
        <v>230</v>
      </c>
      <c r="C84" s="49" t="s">
        <v>240</v>
      </c>
      <c r="D84" s="46" t="s">
        <v>151</v>
      </c>
      <c r="E84" s="46">
        <v>0</v>
      </c>
      <c r="F84" s="46">
        <v>1</v>
      </c>
      <c r="G84" s="46">
        <v>0</v>
      </c>
      <c r="H84" s="46">
        <v>1</v>
      </c>
      <c r="I84" s="46">
        <v>1</v>
      </c>
      <c r="J84" s="46">
        <v>2</v>
      </c>
      <c r="K84" s="46">
        <v>5</v>
      </c>
      <c r="L84" s="42">
        <v>178101</v>
      </c>
      <c r="M84" s="42">
        <v>90771</v>
      </c>
      <c r="N84" s="42">
        <v>87330</v>
      </c>
      <c r="O84" s="54" t="s">
        <v>499</v>
      </c>
      <c r="P84" s="54">
        <v>0.56147916070095061</v>
      </c>
      <c r="Q84" s="54" t="s">
        <v>499</v>
      </c>
      <c r="R84" s="54">
        <v>0.56147916070095061</v>
      </c>
      <c r="S84" s="54">
        <v>0.56147916070095061</v>
      </c>
      <c r="T84" s="54">
        <v>1.1229583214019012</v>
      </c>
      <c r="U84" s="54">
        <v>2.807395803504753</v>
      </c>
      <c r="W84" s="42" t="s">
        <v>469</v>
      </c>
      <c r="AB84" s="47"/>
      <c r="AC84" s="47"/>
    </row>
    <row r="85" spans="1:29">
      <c r="A85" s="49" t="s">
        <v>1077</v>
      </c>
      <c r="B85" s="46" t="s">
        <v>230</v>
      </c>
      <c r="C85" s="49" t="s">
        <v>240</v>
      </c>
      <c r="D85" s="46" t="s">
        <v>95</v>
      </c>
      <c r="E85" s="46">
        <v>3</v>
      </c>
      <c r="F85" s="46">
        <v>3</v>
      </c>
      <c r="G85" s="46">
        <v>3</v>
      </c>
      <c r="H85" s="46">
        <v>7</v>
      </c>
      <c r="I85" s="46">
        <v>1</v>
      </c>
      <c r="J85" s="46">
        <v>0</v>
      </c>
      <c r="K85" s="46">
        <v>17</v>
      </c>
      <c r="L85" s="42">
        <v>178101</v>
      </c>
      <c r="M85" s="42">
        <v>90771</v>
      </c>
      <c r="N85" s="42">
        <v>87330</v>
      </c>
      <c r="O85" s="54">
        <v>1.6844374821028516</v>
      </c>
      <c r="P85" s="54">
        <v>1.6844374821028516</v>
      </c>
      <c r="Q85" s="54">
        <v>1.6844374821028516</v>
      </c>
      <c r="R85" s="54">
        <v>3.9303541249066543</v>
      </c>
      <c r="S85" s="54">
        <v>0.56147916070095061</v>
      </c>
      <c r="T85" s="54" t="s">
        <v>499</v>
      </c>
      <c r="U85" s="54">
        <v>9.5451457319161594</v>
      </c>
      <c r="W85" s="42" t="s">
        <v>469</v>
      </c>
      <c r="AB85" s="47"/>
      <c r="AC85" s="47"/>
    </row>
    <row r="86" spans="1:29">
      <c r="A86" s="49" t="s">
        <v>1078</v>
      </c>
      <c r="B86" s="46" t="s">
        <v>230</v>
      </c>
      <c r="C86" s="49" t="s">
        <v>240</v>
      </c>
      <c r="D86" s="46" t="s">
        <v>154</v>
      </c>
      <c r="E86" s="46">
        <v>0</v>
      </c>
      <c r="F86" s="46">
        <v>0</v>
      </c>
      <c r="G86" s="46">
        <v>3</v>
      </c>
      <c r="H86" s="46">
        <v>1</v>
      </c>
      <c r="I86" s="46">
        <v>0</v>
      </c>
      <c r="J86" s="46">
        <v>0</v>
      </c>
      <c r="K86" s="46">
        <v>4</v>
      </c>
      <c r="L86" s="42">
        <v>178101</v>
      </c>
      <c r="M86" s="42">
        <v>90771</v>
      </c>
      <c r="N86" s="42">
        <v>87330</v>
      </c>
      <c r="O86" s="54" t="s">
        <v>499</v>
      </c>
      <c r="P86" s="54" t="s">
        <v>499</v>
      </c>
      <c r="Q86" s="54">
        <v>1.6844374821028516</v>
      </c>
      <c r="R86" s="54">
        <v>0.56147916070095061</v>
      </c>
      <c r="S86" s="54" t="s">
        <v>499</v>
      </c>
      <c r="T86" s="54" t="s">
        <v>499</v>
      </c>
      <c r="U86" s="54">
        <v>2.2459166428038024</v>
      </c>
      <c r="W86" s="42" t="s">
        <v>469</v>
      </c>
      <c r="AB86" s="47"/>
      <c r="AC86" s="47"/>
    </row>
    <row r="87" spans="1:29">
      <c r="A87" s="49" t="s">
        <v>1079</v>
      </c>
      <c r="B87" s="46" t="s">
        <v>230</v>
      </c>
      <c r="C87" s="49" t="s">
        <v>240</v>
      </c>
      <c r="D87" s="46" t="s">
        <v>155</v>
      </c>
      <c r="E87" s="46">
        <v>28</v>
      </c>
      <c r="F87" s="46">
        <v>14</v>
      </c>
      <c r="G87" s="46">
        <v>17</v>
      </c>
      <c r="H87" s="46">
        <v>16</v>
      </c>
      <c r="I87" s="46">
        <v>10</v>
      </c>
      <c r="J87" s="46">
        <v>2</v>
      </c>
      <c r="K87" s="46">
        <v>87</v>
      </c>
      <c r="L87" s="42">
        <v>178101</v>
      </c>
      <c r="M87" s="42">
        <v>90771</v>
      </c>
      <c r="N87" s="42">
        <v>87330</v>
      </c>
      <c r="O87" s="54">
        <v>15.721416499626617</v>
      </c>
      <c r="P87" s="54">
        <v>7.8607082498133085</v>
      </c>
      <c r="Q87" s="54">
        <v>9.5451457319161594</v>
      </c>
      <c r="R87" s="54">
        <v>8.9836665712152097</v>
      </c>
      <c r="S87" s="54">
        <v>5.6147916070095061</v>
      </c>
      <c r="T87" s="54">
        <v>1.1229583214019012</v>
      </c>
      <c r="U87" s="54">
        <v>48.848686980982706</v>
      </c>
      <c r="W87" s="42" t="s">
        <v>469</v>
      </c>
      <c r="AB87" s="47"/>
      <c r="AC87" s="47"/>
    </row>
    <row r="88" spans="1:29">
      <c r="A88" s="49" t="s">
        <v>1080</v>
      </c>
      <c r="B88" s="46" t="s">
        <v>230</v>
      </c>
      <c r="C88" s="49" t="s">
        <v>240</v>
      </c>
      <c r="D88" s="46" t="s">
        <v>99</v>
      </c>
      <c r="E88" s="46">
        <v>12</v>
      </c>
      <c r="F88" s="46">
        <v>19</v>
      </c>
      <c r="G88" s="46">
        <v>34</v>
      </c>
      <c r="H88" s="46">
        <v>27</v>
      </c>
      <c r="I88" s="46">
        <v>20</v>
      </c>
      <c r="J88" s="46">
        <v>21</v>
      </c>
      <c r="K88" s="46">
        <v>133</v>
      </c>
      <c r="L88" s="42">
        <v>178101</v>
      </c>
      <c r="M88" s="42">
        <v>90771</v>
      </c>
      <c r="N88" s="42">
        <v>87330</v>
      </c>
      <c r="O88" s="54">
        <v>6.7377499284114064</v>
      </c>
      <c r="P88" s="54">
        <v>10.668104053318062</v>
      </c>
      <c r="Q88" s="54">
        <v>19.090291463832319</v>
      </c>
      <c r="R88" s="54">
        <v>15.159937338925667</v>
      </c>
      <c r="S88" s="54">
        <v>11.229583214019012</v>
      </c>
      <c r="T88" s="54">
        <v>11.791062374719962</v>
      </c>
      <c r="U88" s="54">
        <v>74.676728373226425</v>
      </c>
      <c r="W88" s="42" t="s">
        <v>469</v>
      </c>
      <c r="AB88" s="47"/>
      <c r="AC88" s="47"/>
    </row>
    <row r="89" spans="1:29">
      <c r="A89" s="49" t="s">
        <v>1081</v>
      </c>
      <c r="B89" s="46" t="s">
        <v>230</v>
      </c>
      <c r="C89" s="49" t="s">
        <v>240</v>
      </c>
      <c r="D89" s="46" t="s">
        <v>481</v>
      </c>
      <c r="E89" s="46">
        <v>9</v>
      </c>
      <c r="F89" s="46">
        <v>0</v>
      </c>
      <c r="G89" s="46">
        <v>6</v>
      </c>
      <c r="H89" s="46">
        <v>5</v>
      </c>
      <c r="I89" s="46">
        <v>2</v>
      </c>
      <c r="J89" s="46">
        <v>1</v>
      </c>
      <c r="K89" s="46">
        <v>23</v>
      </c>
      <c r="L89" s="42">
        <v>178101</v>
      </c>
      <c r="M89" s="42">
        <v>90771</v>
      </c>
      <c r="N89" s="42">
        <v>87330</v>
      </c>
      <c r="O89" s="54">
        <v>5.0533124463085555</v>
      </c>
      <c r="P89" s="54" t="s">
        <v>499</v>
      </c>
      <c r="Q89" s="54">
        <v>3.3688749642057032</v>
      </c>
      <c r="R89" s="54">
        <v>2.807395803504753</v>
      </c>
      <c r="S89" s="54">
        <v>1.1229583214019012</v>
      </c>
      <c r="T89" s="54">
        <v>0.56147916070095061</v>
      </c>
      <c r="U89" s="54">
        <v>12.914020696121865</v>
      </c>
      <c r="W89" s="42" t="s">
        <v>469</v>
      </c>
    </row>
    <row r="90" spans="1:29">
      <c r="A90" s="49" t="s">
        <v>1082</v>
      </c>
      <c r="B90" s="46" t="s">
        <v>230</v>
      </c>
      <c r="C90" s="49" t="s">
        <v>240</v>
      </c>
      <c r="D90" s="46" t="s">
        <v>483</v>
      </c>
      <c r="E90" s="46">
        <v>17</v>
      </c>
      <c r="F90" s="46">
        <v>16</v>
      </c>
      <c r="G90" s="46">
        <v>27</v>
      </c>
      <c r="H90" s="46">
        <v>16</v>
      </c>
      <c r="I90" s="46">
        <v>18</v>
      </c>
      <c r="J90" s="46">
        <v>6</v>
      </c>
      <c r="K90" s="46">
        <v>100</v>
      </c>
      <c r="L90" s="42">
        <v>178101</v>
      </c>
      <c r="M90" s="42">
        <v>90771</v>
      </c>
      <c r="N90" s="42">
        <v>87330</v>
      </c>
      <c r="O90" s="54">
        <v>9.5451457319161594</v>
      </c>
      <c r="P90" s="54">
        <v>8.9836665712152097</v>
      </c>
      <c r="Q90" s="54">
        <v>15.159937338925667</v>
      </c>
      <c r="R90" s="54">
        <v>8.9836665712152097</v>
      </c>
      <c r="S90" s="54">
        <v>10.106624892617111</v>
      </c>
      <c r="T90" s="54">
        <v>3.3688749642057032</v>
      </c>
      <c r="U90" s="54">
        <v>56.147916070095064</v>
      </c>
      <c r="W90" s="42" t="s">
        <v>469</v>
      </c>
    </row>
    <row r="91" spans="1:29">
      <c r="A91" s="49" t="s">
        <v>1083</v>
      </c>
      <c r="B91" s="46" t="s">
        <v>230</v>
      </c>
      <c r="C91" s="49" t="s">
        <v>240</v>
      </c>
      <c r="D91" s="46" t="s">
        <v>128</v>
      </c>
      <c r="E91" s="46">
        <v>6</v>
      </c>
      <c r="F91" s="46">
        <v>3</v>
      </c>
      <c r="G91" s="46">
        <v>2</v>
      </c>
      <c r="H91" s="46">
        <v>5</v>
      </c>
      <c r="I91" s="46">
        <v>3</v>
      </c>
      <c r="J91" s="46">
        <v>0</v>
      </c>
      <c r="K91" s="46">
        <v>19</v>
      </c>
      <c r="L91" s="42">
        <v>178101</v>
      </c>
      <c r="M91" s="42">
        <v>90771</v>
      </c>
      <c r="N91" s="42">
        <v>87330</v>
      </c>
      <c r="O91" s="54">
        <v>3.3688749642057032</v>
      </c>
      <c r="P91" s="54">
        <v>1.6844374821028516</v>
      </c>
      <c r="Q91" s="54">
        <v>1.1229583214019012</v>
      </c>
      <c r="R91" s="54">
        <v>2.807395803504753</v>
      </c>
      <c r="S91" s="54">
        <v>1.6844374821028516</v>
      </c>
      <c r="T91" s="54" t="s">
        <v>499</v>
      </c>
      <c r="U91" s="54">
        <v>10.668104053318062</v>
      </c>
      <c r="W91" s="42" t="s">
        <v>469</v>
      </c>
    </row>
    <row r="92" spans="1:29">
      <c r="A92" s="49" t="s">
        <v>1084</v>
      </c>
      <c r="B92" s="46" t="s">
        <v>230</v>
      </c>
      <c r="C92" s="49" t="s">
        <v>240</v>
      </c>
      <c r="D92" s="46" t="s">
        <v>132</v>
      </c>
      <c r="E92" s="46">
        <v>21</v>
      </c>
      <c r="F92" s="46">
        <v>8</v>
      </c>
      <c r="G92" s="46">
        <v>29</v>
      </c>
      <c r="H92" s="46">
        <v>33</v>
      </c>
      <c r="I92" s="46">
        <v>17</v>
      </c>
      <c r="J92" s="46">
        <v>13</v>
      </c>
      <c r="K92" s="46">
        <v>121</v>
      </c>
      <c r="L92" s="42">
        <v>178101</v>
      </c>
      <c r="M92" s="42">
        <v>90771</v>
      </c>
      <c r="N92" s="42">
        <v>87330</v>
      </c>
      <c r="O92" s="54">
        <v>23.135142281125027</v>
      </c>
      <c r="P92" s="54">
        <v>8.8133875356666778</v>
      </c>
      <c r="Q92" s="54">
        <v>31.948529816791705</v>
      </c>
      <c r="R92" s="54">
        <v>36.355223584625044</v>
      </c>
      <c r="S92" s="54">
        <v>18.728448513291692</v>
      </c>
      <c r="T92" s="54">
        <v>14.321754745458351</v>
      </c>
      <c r="U92" s="54">
        <v>133.30248647695851</v>
      </c>
      <c r="W92" s="42" t="s">
        <v>469</v>
      </c>
    </row>
    <row r="93" spans="1:29">
      <c r="A93" s="49" t="s">
        <v>1085</v>
      </c>
      <c r="B93" s="46" t="s">
        <v>230</v>
      </c>
      <c r="C93" s="49" t="s">
        <v>240</v>
      </c>
      <c r="D93" s="46" t="s">
        <v>161</v>
      </c>
      <c r="E93" s="46">
        <v>9</v>
      </c>
      <c r="F93" s="46">
        <v>1</v>
      </c>
      <c r="G93" s="46">
        <v>3</v>
      </c>
      <c r="H93" s="46">
        <v>1</v>
      </c>
      <c r="I93" s="46">
        <v>0</v>
      </c>
      <c r="J93" s="46">
        <v>1</v>
      </c>
      <c r="K93" s="46">
        <v>15</v>
      </c>
      <c r="L93" s="42">
        <v>178101</v>
      </c>
      <c r="M93" s="42">
        <v>90771</v>
      </c>
      <c r="N93" s="42">
        <v>87330</v>
      </c>
      <c r="O93" s="54">
        <v>5.0533124463085555</v>
      </c>
      <c r="P93" s="54">
        <v>0.56147916070095061</v>
      </c>
      <c r="Q93" s="54">
        <v>1.6844374821028516</v>
      </c>
      <c r="R93" s="54">
        <v>0.56147916070095061</v>
      </c>
      <c r="S93" s="54" t="s">
        <v>499</v>
      </c>
      <c r="T93" s="54">
        <v>0.56147916070095061</v>
      </c>
      <c r="U93" s="54">
        <v>8.4221874105142582</v>
      </c>
      <c r="W93" s="42" t="s">
        <v>469</v>
      </c>
    </row>
    <row r="94" spans="1:29">
      <c r="A94" s="49" t="s">
        <v>1086</v>
      </c>
      <c r="B94" s="46" t="s">
        <v>230</v>
      </c>
      <c r="C94" s="49" t="s">
        <v>240</v>
      </c>
      <c r="D94" s="46" t="s">
        <v>142</v>
      </c>
      <c r="E94" s="46">
        <v>7</v>
      </c>
      <c r="F94" s="46">
        <v>2</v>
      </c>
      <c r="G94" s="46">
        <v>9</v>
      </c>
      <c r="H94" s="46">
        <v>6</v>
      </c>
      <c r="I94" s="46">
        <v>2</v>
      </c>
      <c r="J94" s="46">
        <v>4</v>
      </c>
      <c r="K94" s="46">
        <v>30</v>
      </c>
      <c r="L94" s="42">
        <v>178101</v>
      </c>
      <c r="M94" s="42">
        <v>90771</v>
      </c>
      <c r="N94" s="42">
        <v>87330</v>
      </c>
      <c r="O94" s="54">
        <v>3.9303541249066543</v>
      </c>
      <c r="P94" s="54">
        <v>1.1229583214019012</v>
      </c>
      <c r="Q94" s="54">
        <v>5.0533124463085555</v>
      </c>
      <c r="R94" s="54">
        <v>3.3688749642057032</v>
      </c>
      <c r="S94" s="54">
        <v>1.1229583214019012</v>
      </c>
      <c r="T94" s="54">
        <v>2.2459166428038024</v>
      </c>
      <c r="U94" s="54">
        <v>16.844374821028516</v>
      </c>
      <c r="W94" s="42" t="s">
        <v>469</v>
      </c>
    </row>
    <row r="95" spans="1:29">
      <c r="A95" s="49" t="s">
        <v>1087</v>
      </c>
      <c r="B95" s="46" t="s">
        <v>230</v>
      </c>
      <c r="C95" s="49" t="s">
        <v>240</v>
      </c>
      <c r="D95" s="46" t="s">
        <v>146</v>
      </c>
      <c r="E95" s="46">
        <v>23</v>
      </c>
      <c r="F95" s="46">
        <v>27</v>
      </c>
      <c r="G95" s="46">
        <v>61</v>
      </c>
      <c r="H95" s="46">
        <v>58</v>
      </c>
      <c r="I95" s="46">
        <v>50</v>
      </c>
      <c r="J95" s="46">
        <v>18</v>
      </c>
      <c r="K95" s="46">
        <v>237</v>
      </c>
      <c r="L95" s="42">
        <v>178101</v>
      </c>
      <c r="M95" s="42">
        <v>90771</v>
      </c>
      <c r="N95" s="42">
        <v>87330</v>
      </c>
      <c r="O95" s="54">
        <v>25.338489165041697</v>
      </c>
      <c r="P95" s="54">
        <v>29.745182932875039</v>
      </c>
      <c r="Q95" s="54">
        <v>67.202079959458416</v>
      </c>
      <c r="R95" s="54">
        <v>63.89705963358341</v>
      </c>
      <c r="S95" s="54">
        <v>55.08367209791674</v>
      </c>
      <c r="T95" s="54">
        <v>19.830121955250025</v>
      </c>
      <c r="U95" s="54">
        <v>261.09660574412533</v>
      </c>
      <c r="W95" s="42" t="s">
        <v>469</v>
      </c>
    </row>
    <row r="96" spans="1:29">
      <c r="A96" s="49" t="s">
        <v>1088</v>
      </c>
      <c r="B96" s="46" t="s">
        <v>230</v>
      </c>
      <c r="C96" s="49" t="s">
        <v>240</v>
      </c>
      <c r="D96" s="46" t="s">
        <v>60</v>
      </c>
      <c r="E96" s="46">
        <v>12</v>
      </c>
      <c r="F96" s="46">
        <v>13</v>
      </c>
      <c r="G96" s="46">
        <v>28</v>
      </c>
      <c r="H96" s="46">
        <v>26</v>
      </c>
      <c r="I96" s="46">
        <v>21</v>
      </c>
      <c r="J96" s="46">
        <v>30</v>
      </c>
      <c r="K96" s="46">
        <v>130</v>
      </c>
      <c r="L96" s="42">
        <v>178101</v>
      </c>
      <c r="M96" s="42">
        <v>90771</v>
      </c>
      <c r="N96" s="42">
        <v>87330</v>
      </c>
      <c r="O96" s="54">
        <v>6.7377499284114064</v>
      </c>
      <c r="P96" s="54">
        <v>7.2992290891123579</v>
      </c>
      <c r="Q96" s="54">
        <v>15.721416499626617</v>
      </c>
      <c r="R96" s="54">
        <v>14.598458178224716</v>
      </c>
      <c r="S96" s="54">
        <v>11.791062374719962</v>
      </c>
      <c r="T96" s="54">
        <v>16.844374821028516</v>
      </c>
      <c r="U96" s="54">
        <v>72.992290891123574</v>
      </c>
      <c r="W96" s="42" t="s">
        <v>469</v>
      </c>
    </row>
    <row r="97" spans="1:23">
      <c r="A97" s="49" t="s">
        <v>1089</v>
      </c>
      <c r="B97" s="46" t="s">
        <v>230</v>
      </c>
      <c r="C97" s="49" t="s">
        <v>240</v>
      </c>
      <c r="D97" s="46" t="s">
        <v>64</v>
      </c>
      <c r="E97" s="46">
        <v>34</v>
      </c>
      <c r="F97" s="46">
        <v>40</v>
      </c>
      <c r="G97" s="46">
        <v>72</v>
      </c>
      <c r="H97" s="46">
        <v>53</v>
      </c>
      <c r="I97" s="46">
        <v>42</v>
      </c>
      <c r="J97" s="46">
        <v>30</v>
      </c>
      <c r="K97" s="46">
        <v>271</v>
      </c>
      <c r="L97" s="42">
        <v>178101</v>
      </c>
      <c r="M97" s="42">
        <v>90771</v>
      </c>
      <c r="N97" s="42">
        <v>87330</v>
      </c>
      <c r="O97" s="54">
        <v>19.090291463832319</v>
      </c>
      <c r="P97" s="54">
        <v>22.459166428038024</v>
      </c>
      <c r="Q97" s="54">
        <v>40.426499570468444</v>
      </c>
      <c r="R97" s="54">
        <v>29.758395517150383</v>
      </c>
      <c r="S97" s="54">
        <v>23.582124749439924</v>
      </c>
      <c r="T97" s="54">
        <v>16.844374821028516</v>
      </c>
      <c r="U97" s="54">
        <v>152.16085254995761</v>
      </c>
      <c r="W97" s="42" t="s">
        <v>469</v>
      </c>
    </row>
    <row r="98" spans="1:23">
      <c r="A98" s="49" t="s">
        <v>1090</v>
      </c>
      <c r="B98" s="46" t="s">
        <v>230</v>
      </c>
      <c r="C98" s="49" t="s">
        <v>240</v>
      </c>
      <c r="D98" s="46" t="s">
        <v>492</v>
      </c>
      <c r="E98" s="46">
        <v>8</v>
      </c>
      <c r="F98" s="46">
        <v>5</v>
      </c>
      <c r="G98" s="46">
        <v>8</v>
      </c>
      <c r="H98" s="46">
        <v>10</v>
      </c>
      <c r="I98" s="46">
        <v>7</v>
      </c>
      <c r="J98" s="46">
        <v>3</v>
      </c>
      <c r="K98" s="46">
        <v>41</v>
      </c>
      <c r="L98" s="42">
        <v>178101</v>
      </c>
      <c r="M98" s="42">
        <v>90771</v>
      </c>
      <c r="N98" s="42">
        <v>87330</v>
      </c>
      <c r="O98" s="54">
        <v>4.4918332856076049</v>
      </c>
      <c r="P98" s="54">
        <v>2.807395803504753</v>
      </c>
      <c r="Q98" s="54">
        <v>4.4918332856076049</v>
      </c>
      <c r="R98" s="54">
        <v>5.6147916070095061</v>
      </c>
      <c r="S98" s="54">
        <v>3.9303541249066543</v>
      </c>
      <c r="T98" s="54">
        <v>1.6844374821028516</v>
      </c>
      <c r="U98" s="54">
        <v>23.020645588738972</v>
      </c>
      <c r="W98" s="42" t="s">
        <v>469</v>
      </c>
    </row>
    <row r="99" spans="1:23">
      <c r="A99" s="49" t="s">
        <v>1091</v>
      </c>
      <c r="B99" s="46" t="s">
        <v>222</v>
      </c>
      <c r="C99" s="49" t="s">
        <v>240</v>
      </c>
      <c r="D99" s="46" t="s">
        <v>200</v>
      </c>
      <c r="E99" s="46">
        <v>13</v>
      </c>
      <c r="F99" s="46">
        <v>6</v>
      </c>
      <c r="G99" s="46">
        <v>43</v>
      </c>
      <c r="H99" s="46">
        <v>81</v>
      </c>
      <c r="I99" s="46">
        <v>50</v>
      </c>
      <c r="J99" s="46">
        <v>23</v>
      </c>
      <c r="K99" s="46">
        <v>216</v>
      </c>
      <c r="L99" s="42">
        <v>178101</v>
      </c>
      <c r="M99" s="42">
        <v>90771</v>
      </c>
      <c r="N99" s="42">
        <v>87330</v>
      </c>
      <c r="O99" s="54">
        <v>7.2992290891123579</v>
      </c>
      <c r="P99" s="54">
        <v>3.3688749642057032</v>
      </c>
      <c r="Q99" s="54">
        <v>24.143603910140875</v>
      </c>
      <c r="R99" s="54">
        <v>45.479812016776997</v>
      </c>
      <c r="S99" s="54">
        <v>28.073958035047532</v>
      </c>
      <c r="T99" s="54">
        <v>12.914020696121865</v>
      </c>
      <c r="U99" s="54">
        <v>121.27949871140534</v>
      </c>
      <c r="W99" s="42" t="s">
        <v>469</v>
      </c>
    </row>
    <row r="100" spans="1:23">
      <c r="A100" s="49" t="s">
        <v>1092</v>
      </c>
      <c r="B100" s="46" t="s">
        <v>222</v>
      </c>
      <c r="C100" s="49" t="s">
        <v>240</v>
      </c>
      <c r="D100" s="46" t="s">
        <v>473</v>
      </c>
      <c r="E100" s="46">
        <v>2</v>
      </c>
      <c r="F100" s="46">
        <v>5</v>
      </c>
      <c r="G100" s="46">
        <v>6</v>
      </c>
      <c r="H100" s="46">
        <v>13</v>
      </c>
      <c r="I100" s="46">
        <v>7</v>
      </c>
      <c r="J100" s="46">
        <v>8</v>
      </c>
      <c r="K100" s="46">
        <v>41</v>
      </c>
      <c r="L100" s="42">
        <v>178101</v>
      </c>
      <c r="M100" s="42">
        <v>90771</v>
      </c>
      <c r="N100" s="42">
        <v>87330</v>
      </c>
      <c r="O100" s="54">
        <v>1.1229583214019012</v>
      </c>
      <c r="P100" s="54">
        <v>2.807395803504753</v>
      </c>
      <c r="Q100" s="54">
        <v>3.3688749642057032</v>
      </c>
      <c r="R100" s="54">
        <v>7.2992290891123579</v>
      </c>
      <c r="S100" s="54">
        <v>3.9303541249066543</v>
      </c>
      <c r="T100" s="54">
        <v>4.4918332856076049</v>
      </c>
      <c r="U100" s="54">
        <v>23.020645588738972</v>
      </c>
      <c r="W100" s="42" t="s">
        <v>469</v>
      </c>
    </row>
    <row r="101" spans="1:23">
      <c r="A101" s="49" t="s">
        <v>1093</v>
      </c>
      <c r="B101" s="46" t="s">
        <v>222</v>
      </c>
      <c r="C101" s="49" t="s">
        <v>240</v>
      </c>
      <c r="D101" s="46" t="s">
        <v>201</v>
      </c>
      <c r="E101" s="46">
        <v>10</v>
      </c>
      <c r="F101" s="46">
        <v>16</v>
      </c>
      <c r="G101" s="46">
        <v>24</v>
      </c>
      <c r="H101" s="46">
        <v>21</v>
      </c>
      <c r="I101" s="46">
        <v>16</v>
      </c>
      <c r="J101" s="46">
        <v>4</v>
      </c>
      <c r="K101" s="46">
        <v>91</v>
      </c>
      <c r="L101" s="42">
        <v>178101</v>
      </c>
      <c r="M101" s="42">
        <v>90771</v>
      </c>
      <c r="N101" s="42">
        <v>87330</v>
      </c>
      <c r="O101" s="54">
        <v>5.6147916070095061</v>
      </c>
      <c r="P101" s="54">
        <v>8.9836665712152097</v>
      </c>
      <c r="Q101" s="54">
        <v>13.475499856822813</v>
      </c>
      <c r="R101" s="54">
        <v>11.791062374719962</v>
      </c>
      <c r="S101" s="54">
        <v>8.9836665712152097</v>
      </c>
      <c r="T101" s="54">
        <v>2.2459166428038024</v>
      </c>
      <c r="U101" s="54">
        <v>51.094603623786497</v>
      </c>
      <c r="W101" s="42" t="s">
        <v>469</v>
      </c>
    </row>
    <row r="102" spans="1:23">
      <c r="A102" s="49" t="s">
        <v>1094</v>
      </c>
      <c r="B102" s="46" t="s">
        <v>222</v>
      </c>
      <c r="C102" s="49" t="s">
        <v>240</v>
      </c>
      <c r="D102" s="46" t="s">
        <v>151</v>
      </c>
      <c r="E102" s="46">
        <v>1</v>
      </c>
      <c r="F102" s="46">
        <v>3</v>
      </c>
      <c r="G102" s="46">
        <v>2</v>
      </c>
      <c r="H102" s="46">
        <v>3</v>
      </c>
      <c r="I102" s="46">
        <v>2</v>
      </c>
      <c r="J102" s="46">
        <v>0</v>
      </c>
      <c r="K102" s="46">
        <v>11</v>
      </c>
      <c r="L102" s="42">
        <v>178101</v>
      </c>
      <c r="M102" s="42">
        <v>90771</v>
      </c>
      <c r="N102" s="42">
        <v>87330</v>
      </c>
      <c r="O102" s="54">
        <v>0.56147916070095061</v>
      </c>
      <c r="P102" s="54">
        <v>1.6844374821028516</v>
      </c>
      <c r="Q102" s="54">
        <v>1.1229583214019012</v>
      </c>
      <c r="R102" s="54">
        <v>1.6844374821028516</v>
      </c>
      <c r="S102" s="54">
        <v>1.1229583214019012</v>
      </c>
      <c r="T102" s="54" t="s">
        <v>499</v>
      </c>
      <c r="U102" s="54">
        <v>6.1762707677104558</v>
      </c>
      <c r="W102" s="42" t="s">
        <v>469</v>
      </c>
    </row>
    <row r="103" spans="1:23">
      <c r="A103" s="49" t="s">
        <v>1095</v>
      </c>
      <c r="B103" s="46" t="s">
        <v>222</v>
      </c>
      <c r="C103" s="49" t="s">
        <v>240</v>
      </c>
      <c r="D103" s="46" t="s">
        <v>95</v>
      </c>
      <c r="E103" s="46">
        <v>7</v>
      </c>
      <c r="F103" s="46">
        <v>3</v>
      </c>
      <c r="G103" s="46">
        <v>7</v>
      </c>
      <c r="H103" s="46">
        <v>6</v>
      </c>
      <c r="I103" s="46">
        <v>7</v>
      </c>
      <c r="J103" s="46">
        <v>1</v>
      </c>
      <c r="K103" s="46">
        <v>31</v>
      </c>
      <c r="L103" s="42">
        <v>178101</v>
      </c>
      <c r="M103" s="42">
        <v>90771</v>
      </c>
      <c r="N103" s="42">
        <v>87330</v>
      </c>
      <c r="O103" s="54">
        <v>3.9303541249066543</v>
      </c>
      <c r="P103" s="54">
        <v>1.6844374821028516</v>
      </c>
      <c r="Q103" s="54">
        <v>3.9303541249066543</v>
      </c>
      <c r="R103" s="54">
        <v>3.3688749642057032</v>
      </c>
      <c r="S103" s="54">
        <v>3.9303541249066543</v>
      </c>
      <c r="T103" s="54">
        <v>0.56147916070095061</v>
      </c>
      <c r="U103" s="54">
        <v>17.405853981729468</v>
      </c>
      <c r="W103" s="42" t="s">
        <v>469</v>
      </c>
    </row>
    <row r="104" spans="1:23">
      <c r="A104" s="49" t="s">
        <v>1096</v>
      </c>
      <c r="B104" s="46" t="s">
        <v>222</v>
      </c>
      <c r="C104" s="49" t="s">
        <v>240</v>
      </c>
      <c r="D104" s="46" t="s">
        <v>154</v>
      </c>
      <c r="E104" s="46">
        <v>4</v>
      </c>
      <c r="F104" s="46">
        <v>1</v>
      </c>
      <c r="G104" s="46">
        <v>3</v>
      </c>
      <c r="H104" s="46">
        <v>1</v>
      </c>
      <c r="I104" s="46">
        <v>2</v>
      </c>
      <c r="J104" s="46">
        <v>0</v>
      </c>
      <c r="K104" s="46">
        <v>11</v>
      </c>
      <c r="L104" s="42">
        <v>178101</v>
      </c>
      <c r="M104" s="42">
        <v>90771</v>
      </c>
      <c r="N104" s="42">
        <v>87330</v>
      </c>
      <c r="O104" s="54">
        <v>2.2459166428038024</v>
      </c>
      <c r="P104" s="54">
        <v>0.56147916070095061</v>
      </c>
      <c r="Q104" s="54">
        <v>1.6844374821028516</v>
      </c>
      <c r="R104" s="54">
        <v>0.56147916070095061</v>
      </c>
      <c r="S104" s="54">
        <v>1.1229583214019012</v>
      </c>
      <c r="T104" s="54" t="s">
        <v>499</v>
      </c>
      <c r="U104" s="54">
        <v>6.1762707677104558</v>
      </c>
      <c r="W104" s="42" t="s">
        <v>469</v>
      </c>
    </row>
    <row r="105" spans="1:23">
      <c r="A105" s="49" t="s">
        <v>1097</v>
      </c>
      <c r="B105" s="46" t="s">
        <v>222</v>
      </c>
      <c r="C105" s="49" t="s">
        <v>240</v>
      </c>
      <c r="D105" s="46" t="s">
        <v>155</v>
      </c>
      <c r="E105" s="46">
        <v>34</v>
      </c>
      <c r="F105" s="46">
        <v>10</v>
      </c>
      <c r="G105" s="46">
        <v>14</v>
      </c>
      <c r="H105" s="46">
        <v>10</v>
      </c>
      <c r="I105" s="46">
        <v>10</v>
      </c>
      <c r="J105" s="46">
        <v>9</v>
      </c>
      <c r="K105" s="46">
        <v>87</v>
      </c>
      <c r="L105" s="42">
        <v>178101</v>
      </c>
      <c r="M105" s="42">
        <v>90771</v>
      </c>
      <c r="N105" s="42">
        <v>87330</v>
      </c>
      <c r="O105" s="54">
        <v>19.090291463832319</v>
      </c>
      <c r="P105" s="54">
        <v>5.6147916070095061</v>
      </c>
      <c r="Q105" s="54">
        <v>7.8607082498133085</v>
      </c>
      <c r="R105" s="54">
        <v>5.6147916070095061</v>
      </c>
      <c r="S105" s="54">
        <v>5.6147916070095061</v>
      </c>
      <c r="T105" s="54">
        <v>5.0533124463085555</v>
      </c>
      <c r="U105" s="54">
        <v>48.848686980982706</v>
      </c>
      <c r="W105" s="42" t="s">
        <v>469</v>
      </c>
    </row>
    <row r="106" spans="1:23">
      <c r="A106" s="49" t="s">
        <v>1098</v>
      </c>
      <c r="B106" s="46" t="s">
        <v>222</v>
      </c>
      <c r="C106" s="49" t="s">
        <v>240</v>
      </c>
      <c r="D106" s="46" t="s">
        <v>99</v>
      </c>
      <c r="E106" s="46">
        <v>17</v>
      </c>
      <c r="F106" s="46">
        <v>13</v>
      </c>
      <c r="G106" s="46">
        <v>16</v>
      </c>
      <c r="H106" s="46">
        <v>22</v>
      </c>
      <c r="I106" s="46">
        <v>12</v>
      </c>
      <c r="J106" s="46">
        <v>11</v>
      </c>
      <c r="K106" s="46">
        <v>91</v>
      </c>
      <c r="L106" s="42">
        <v>178101</v>
      </c>
      <c r="M106" s="42">
        <v>90771</v>
      </c>
      <c r="N106" s="42">
        <v>87330</v>
      </c>
      <c r="O106" s="54">
        <v>9.5451457319161594</v>
      </c>
      <c r="P106" s="54">
        <v>7.2992290891123579</v>
      </c>
      <c r="Q106" s="54">
        <v>8.9836665712152097</v>
      </c>
      <c r="R106" s="54">
        <v>12.352541535420912</v>
      </c>
      <c r="S106" s="54">
        <v>6.7377499284114064</v>
      </c>
      <c r="T106" s="54">
        <v>6.1762707677104558</v>
      </c>
      <c r="U106" s="54">
        <v>51.094603623786497</v>
      </c>
      <c r="W106" s="42" t="s">
        <v>469</v>
      </c>
    </row>
    <row r="107" spans="1:23">
      <c r="A107" s="49" t="s">
        <v>1099</v>
      </c>
      <c r="B107" s="46" t="s">
        <v>222</v>
      </c>
      <c r="C107" s="49" t="s">
        <v>240</v>
      </c>
      <c r="D107" s="46" t="s">
        <v>481</v>
      </c>
      <c r="E107" s="46">
        <v>2</v>
      </c>
      <c r="F107" s="46">
        <v>4</v>
      </c>
      <c r="G107" s="46">
        <v>7</v>
      </c>
      <c r="H107" s="46">
        <v>6</v>
      </c>
      <c r="I107" s="46">
        <v>3</v>
      </c>
      <c r="J107" s="46">
        <v>0</v>
      </c>
      <c r="K107" s="46">
        <v>22</v>
      </c>
      <c r="L107" s="42">
        <v>178101</v>
      </c>
      <c r="M107" s="42">
        <v>90771</v>
      </c>
      <c r="N107" s="42">
        <v>87330</v>
      </c>
      <c r="O107" s="54">
        <v>1.1229583214019012</v>
      </c>
      <c r="P107" s="54">
        <v>2.2459166428038024</v>
      </c>
      <c r="Q107" s="54">
        <v>3.9303541249066543</v>
      </c>
      <c r="R107" s="54">
        <v>3.3688749642057032</v>
      </c>
      <c r="S107" s="54">
        <v>1.6844374821028516</v>
      </c>
      <c r="T107" s="54" t="s">
        <v>499</v>
      </c>
      <c r="U107" s="54">
        <v>12.352541535420912</v>
      </c>
      <c r="W107" s="42" t="s">
        <v>469</v>
      </c>
    </row>
    <row r="108" spans="1:23">
      <c r="A108" s="49" t="s">
        <v>1100</v>
      </c>
      <c r="B108" s="46" t="s">
        <v>222</v>
      </c>
      <c r="C108" s="49" t="s">
        <v>240</v>
      </c>
      <c r="D108" s="46" t="s">
        <v>483</v>
      </c>
      <c r="E108" s="46">
        <v>14</v>
      </c>
      <c r="F108" s="46">
        <v>9</v>
      </c>
      <c r="G108" s="46">
        <v>26</v>
      </c>
      <c r="H108" s="46">
        <v>21</v>
      </c>
      <c r="I108" s="46">
        <v>11</v>
      </c>
      <c r="J108" s="46">
        <v>8</v>
      </c>
      <c r="K108" s="46">
        <v>89</v>
      </c>
      <c r="L108" s="42">
        <v>178101</v>
      </c>
      <c r="M108" s="42">
        <v>90771</v>
      </c>
      <c r="N108" s="42">
        <v>87330</v>
      </c>
      <c r="O108" s="54">
        <v>7.8607082498133085</v>
      </c>
      <c r="P108" s="54">
        <v>5.0533124463085555</v>
      </c>
      <c r="Q108" s="54">
        <v>14.598458178224716</v>
      </c>
      <c r="R108" s="54">
        <v>11.791062374719962</v>
      </c>
      <c r="S108" s="54">
        <v>6.1762707677104558</v>
      </c>
      <c r="T108" s="54">
        <v>4.4918332856076049</v>
      </c>
      <c r="U108" s="54">
        <v>49.971645302384609</v>
      </c>
      <c r="W108" s="42" t="s">
        <v>469</v>
      </c>
    </row>
    <row r="109" spans="1:23">
      <c r="A109" s="49" t="s">
        <v>1101</v>
      </c>
      <c r="B109" s="46" t="s">
        <v>222</v>
      </c>
      <c r="C109" s="49" t="s">
        <v>240</v>
      </c>
      <c r="D109" s="46" t="s">
        <v>128</v>
      </c>
      <c r="E109" s="46">
        <v>13</v>
      </c>
      <c r="F109" s="46">
        <v>3</v>
      </c>
      <c r="G109" s="46">
        <v>6</v>
      </c>
      <c r="H109" s="46">
        <v>6</v>
      </c>
      <c r="I109" s="46">
        <v>5</v>
      </c>
      <c r="J109" s="46">
        <v>1</v>
      </c>
      <c r="K109" s="46">
        <v>34</v>
      </c>
      <c r="L109" s="42">
        <v>178101</v>
      </c>
      <c r="M109" s="42">
        <v>90771</v>
      </c>
      <c r="N109" s="42">
        <v>87330</v>
      </c>
      <c r="O109" s="54">
        <v>7.2992290891123579</v>
      </c>
      <c r="P109" s="54">
        <v>1.6844374821028516</v>
      </c>
      <c r="Q109" s="54">
        <v>3.3688749642057032</v>
      </c>
      <c r="R109" s="54">
        <v>3.3688749642057032</v>
      </c>
      <c r="S109" s="54">
        <v>2.807395803504753</v>
      </c>
      <c r="T109" s="54">
        <v>0.56147916070095061</v>
      </c>
      <c r="U109" s="54">
        <v>19.090291463832319</v>
      </c>
      <c r="W109" s="42" t="s">
        <v>469</v>
      </c>
    </row>
    <row r="110" spans="1:23">
      <c r="A110" s="49" t="s">
        <v>1102</v>
      </c>
      <c r="B110" s="46" t="s">
        <v>222</v>
      </c>
      <c r="C110" s="49" t="s">
        <v>240</v>
      </c>
      <c r="D110" s="46" t="s">
        <v>161</v>
      </c>
      <c r="E110" s="46">
        <v>5</v>
      </c>
      <c r="F110" s="46">
        <v>3</v>
      </c>
      <c r="G110" s="46">
        <v>1</v>
      </c>
      <c r="H110" s="46">
        <v>0</v>
      </c>
      <c r="I110" s="46">
        <v>1</v>
      </c>
      <c r="J110" s="46">
        <v>0</v>
      </c>
      <c r="K110" s="46">
        <v>10</v>
      </c>
      <c r="L110" s="42">
        <v>178101</v>
      </c>
      <c r="M110" s="42">
        <v>90771</v>
      </c>
      <c r="N110" s="42">
        <v>87330</v>
      </c>
      <c r="O110" s="54">
        <v>2.807395803504753</v>
      </c>
      <c r="P110" s="54">
        <v>1.6844374821028516</v>
      </c>
      <c r="Q110" s="54">
        <v>0.56147916070095061</v>
      </c>
      <c r="R110" s="54" t="s">
        <v>499</v>
      </c>
      <c r="S110" s="54">
        <v>0.56147916070095061</v>
      </c>
      <c r="T110" s="54" t="s">
        <v>499</v>
      </c>
      <c r="U110" s="54">
        <v>5.6147916070095061</v>
      </c>
      <c r="W110" s="42" t="s">
        <v>469</v>
      </c>
    </row>
    <row r="111" spans="1:23">
      <c r="A111" s="49" t="s">
        <v>1103</v>
      </c>
      <c r="B111" s="46" t="s">
        <v>222</v>
      </c>
      <c r="C111" s="49" t="s">
        <v>240</v>
      </c>
      <c r="D111" s="46" t="s">
        <v>164</v>
      </c>
      <c r="E111" s="46">
        <v>125</v>
      </c>
      <c r="F111" s="46">
        <v>118</v>
      </c>
      <c r="G111" s="46">
        <v>352</v>
      </c>
      <c r="H111" s="46">
        <v>206</v>
      </c>
      <c r="I111" s="46">
        <v>49</v>
      </c>
      <c r="J111" s="46">
        <v>17</v>
      </c>
      <c r="K111" s="46">
        <v>867</v>
      </c>
      <c r="L111" s="42">
        <v>178101</v>
      </c>
      <c r="M111" s="42">
        <v>90771</v>
      </c>
      <c r="N111" s="42">
        <v>87330</v>
      </c>
      <c r="O111" s="54">
        <v>143.13523416924309</v>
      </c>
      <c r="P111" s="54">
        <v>135.11966105576548</v>
      </c>
      <c r="Q111" s="54">
        <v>403.06881942058857</v>
      </c>
      <c r="R111" s="54">
        <v>235.88686591091263</v>
      </c>
      <c r="S111" s="54">
        <v>56.109011794343303</v>
      </c>
      <c r="T111" s="54">
        <v>19.466391847017061</v>
      </c>
      <c r="U111" s="54">
        <v>992.78598419787011</v>
      </c>
      <c r="W111" s="42" t="s">
        <v>469</v>
      </c>
    </row>
    <row r="112" spans="1:23">
      <c r="A112" s="49" t="s">
        <v>1104</v>
      </c>
      <c r="B112" s="46" t="s">
        <v>222</v>
      </c>
      <c r="C112" s="49" t="s">
        <v>240</v>
      </c>
      <c r="D112" s="46" t="s">
        <v>142</v>
      </c>
      <c r="E112" s="46">
        <v>17</v>
      </c>
      <c r="F112" s="46">
        <v>7</v>
      </c>
      <c r="G112" s="46">
        <v>5</v>
      </c>
      <c r="H112" s="46">
        <v>8</v>
      </c>
      <c r="I112" s="46">
        <v>5</v>
      </c>
      <c r="J112" s="46">
        <v>4</v>
      </c>
      <c r="K112" s="46">
        <v>46</v>
      </c>
      <c r="L112" s="42">
        <v>178101</v>
      </c>
      <c r="M112" s="42">
        <v>90771</v>
      </c>
      <c r="N112" s="42">
        <v>87330</v>
      </c>
      <c r="O112" s="54">
        <v>9.5451457319161594</v>
      </c>
      <c r="P112" s="54">
        <v>3.9303541249066543</v>
      </c>
      <c r="Q112" s="54">
        <v>2.807395803504753</v>
      </c>
      <c r="R112" s="54">
        <v>4.4918332856076049</v>
      </c>
      <c r="S112" s="54">
        <v>2.807395803504753</v>
      </c>
      <c r="T112" s="54">
        <v>2.2459166428038024</v>
      </c>
      <c r="U112" s="54">
        <v>25.82804139224373</v>
      </c>
      <c r="W112" s="42" t="s">
        <v>469</v>
      </c>
    </row>
    <row r="113" spans="1:23">
      <c r="A113" s="49" t="s">
        <v>1105</v>
      </c>
      <c r="B113" s="46" t="s">
        <v>222</v>
      </c>
      <c r="C113" s="49" t="s">
        <v>240</v>
      </c>
      <c r="D113" s="46" t="s">
        <v>60</v>
      </c>
      <c r="E113" s="46">
        <v>13</v>
      </c>
      <c r="F113" s="46">
        <v>8</v>
      </c>
      <c r="G113" s="46">
        <v>23</v>
      </c>
      <c r="H113" s="46">
        <v>23</v>
      </c>
      <c r="I113" s="46">
        <v>10</v>
      </c>
      <c r="J113" s="46">
        <v>8</v>
      </c>
      <c r="K113" s="46">
        <v>85</v>
      </c>
      <c r="L113" s="42">
        <v>178101</v>
      </c>
      <c r="M113" s="42">
        <v>90771</v>
      </c>
      <c r="N113" s="42">
        <v>87330</v>
      </c>
      <c r="O113" s="54">
        <v>7.2992290891123579</v>
      </c>
      <c r="P113" s="54">
        <v>4.4918332856076049</v>
      </c>
      <c r="Q113" s="54">
        <v>12.914020696121865</v>
      </c>
      <c r="R113" s="54">
        <v>12.914020696121865</v>
      </c>
      <c r="S113" s="54">
        <v>5.6147916070095061</v>
      </c>
      <c r="T113" s="54">
        <v>4.4918332856076049</v>
      </c>
      <c r="U113" s="54">
        <v>47.725728659580795</v>
      </c>
      <c r="W113" s="42" t="s">
        <v>469</v>
      </c>
    </row>
    <row r="114" spans="1:23">
      <c r="A114" s="49" t="s">
        <v>1106</v>
      </c>
      <c r="B114" s="46" t="s">
        <v>222</v>
      </c>
      <c r="C114" s="49" t="s">
        <v>240</v>
      </c>
      <c r="D114" s="46" t="s">
        <v>64</v>
      </c>
      <c r="E114" s="46">
        <v>59</v>
      </c>
      <c r="F114" s="46">
        <v>48</v>
      </c>
      <c r="G114" s="46">
        <v>77</v>
      </c>
      <c r="H114" s="46">
        <v>76</v>
      </c>
      <c r="I114" s="46">
        <v>49</v>
      </c>
      <c r="J114" s="46">
        <v>29</v>
      </c>
      <c r="K114" s="46">
        <v>338</v>
      </c>
      <c r="L114" s="42">
        <v>178101</v>
      </c>
      <c r="M114" s="42">
        <v>90771</v>
      </c>
      <c r="N114" s="42">
        <v>87330</v>
      </c>
      <c r="O114" s="54">
        <v>33.127270481356085</v>
      </c>
      <c r="P114" s="54">
        <v>26.950999713645626</v>
      </c>
      <c r="Q114" s="54">
        <v>43.233895373973191</v>
      </c>
      <c r="R114" s="54">
        <v>42.67241621327225</v>
      </c>
      <c r="S114" s="54">
        <v>27.512478874346581</v>
      </c>
      <c r="T114" s="54">
        <v>16.282895660327565</v>
      </c>
      <c r="U114" s="54">
        <v>189.7799563169213</v>
      </c>
      <c r="W114" s="42" t="s">
        <v>469</v>
      </c>
    </row>
    <row r="115" spans="1:23">
      <c r="A115" s="49" t="s">
        <v>1107</v>
      </c>
      <c r="B115" s="46" t="s">
        <v>222</v>
      </c>
      <c r="C115" s="49" t="s">
        <v>240</v>
      </c>
      <c r="D115" s="46" t="s">
        <v>492</v>
      </c>
      <c r="E115" s="46">
        <v>16</v>
      </c>
      <c r="F115" s="46">
        <v>18</v>
      </c>
      <c r="G115" s="46">
        <v>33</v>
      </c>
      <c r="H115" s="46">
        <v>35</v>
      </c>
      <c r="I115" s="46">
        <v>19</v>
      </c>
      <c r="J115" s="46">
        <v>11</v>
      </c>
      <c r="K115" s="46">
        <v>132</v>
      </c>
      <c r="L115" s="42">
        <v>178101</v>
      </c>
      <c r="M115" s="42">
        <v>90771</v>
      </c>
      <c r="N115" s="42">
        <v>87330</v>
      </c>
      <c r="O115" s="54">
        <v>8.9836665712152097</v>
      </c>
      <c r="P115" s="54">
        <v>10.106624892617111</v>
      </c>
      <c r="Q115" s="54">
        <v>18.528812303131367</v>
      </c>
      <c r="R115" s="54">
        <v>19.65177062453327</v>
      </c>
      <c r="S115" s="54">
        <v>10.668104053318062</v>
      </c>
      <c r="T115" s="54">
        <v>6.1762707677104558</v>
      </c>
      <c r="U115" s="54">
        <v>74.11524921252547</v>
      </c>
      <c r="W115" s="42" t="s">
        <v>469</v>
      </c>
    </row>
    <row r="116" spans="1:23">
      <c r="A116" s="49" t="s">
        <v>1108</v>
      </c>
      <c r="B116" s="46" t="s">
        <v>230</v>
      </c>
      <c r="C116" s="49" t="s">
        <v>247</v>
      </c>
      <c r="D116" s="46" t="s">
        <v>200</v>
      </c>
      <c r="E116" s="46">
        <v>9</v>
      </c>
      <c r="F116" s="46">
        <v>7</v>
      </c>
      <c r="G116" s="46">
        <v>24</v>
      </c>
      <c r="H116" s="46">
        <v>61</v>
      </c>
      <c r="I116" s="46">
        <v>26</v>
      </c>
      <c r="J116" s="46">
        <v>9</v>
      </c>
      <c r="K116" s="46">
        <v>136</v>
      </c>
      <c r="L116" s="42">
        <v>341402</v>
      </c>
      <c r="M116" s="42">
        <v>173952</v>
      </c>
      <c r="N116" s="42">
        <v>167450</v>
      </c>
      <c r="O116" s="54">
        <v>2.6361884230320856</v>
      </c>
      <c r="P116" s="54">
        <v>2.0503687734693994</v>
      </c>
      <c r="Q116" s="54">
        <v>7.029835794752227</v>
      </c>
      <c r="R116" s="54">
        <v>17.867499311661913</v>
      </c>
      <c r="S116" s="54">
        <v>7.6156554443149131</v>
      </c>
      <c r="T116" s="54">
        <v>2.6361884230320856</v>
      </c>
      <c r="U116" s="54">
        <v>39.835736170262628</v>
      </c>
      <c r="W116" s="42" t="s">
        <v>469</v>
      </c>
    </row>
    <row r="117" spans="1:23">
      <c r="A117" s="49" t="s">
        <v>1109</v>
      </c>
      <c r="B117" s="46" t="s">
        <v>230</v>
      </c>
      <c r="C117" s="49" t="s">
        <v>247</v>
      </c>
      <c r="D117" s="46" t="s">
        <v>54</v>
      </c>
      <c r="E117" s="46">
        <v>224</v>
      </c>
      <c r="F117" s="46">
        <v>160</v>
      </c>
      <c r="G117" s="46">
        <v>488</v>
      </c>
      <c r="H117" s="46">
        <v>644</v>
      </c>
      <c r="I117" s="46">
        <v>421</v>
      </c>
      <c r="J117" s="46">
        <v>321</v>
      </c>
      <c r="K117" s="46">
        <v>2258</v>
      </c>
      <c r="L117" s="42">
        <v>341402</v>
      </c>
      <c r="M117" s="42">
        <v>173952</v>
      </c>
      <c r="N117" s="42">
        <v>167450</v>
      </c>
      <c r="O117" s="54">
        <v>128.77115526122148</v>
      </c>
      <c r="P117" s="54">
        <v>91.979396615158208</v>
      </c>
      <c r="Q117" s="54">
        <v>280.53715967623253</v>
      </c>
      <c r="R117" s="54">
        <v>370.21707137601175</v>
      </c>
      <c r="S117" s="54">
        <v>242.02078734363502</v>
      </c>
      <c r="T117" s="54">
        <v>184.53366445916114</v>
      </c>
      <c r="U117" s="54">
        <v>1298.05923473142</v>
      </c>
      <c r="W117" s="42" t="s">
        <v>469</v>
      </c>
    </row>
    <row r="118" spans="1:23">
      <c r="A118" s="49" t="s">
        <v>1110</v>
      </c>
      <c r="B118" s="46" t="s">
        <v>230</v>
      </c>
      <c r="C118" s="49" t="s">
        <v>247</v>
      </c>
      <c r="D118" s="46" t="s">
        <v>69</v>
      </c>
      <c r="E118" s="46">
        <v>9</v>
      </c>
      <c r="F118" s="46">
        <v>13</v>
      </c>
      <c r="G118" s="46">
        <v>27</v>
      </c>
      <c r="H118" s="46">
        <v>31</v>
      </c>
      <c r="I118" s="46">
        <v>31</v>
      </c>
      <c r="J118" s="46">
        <v>30</v>
      </c>
      <c r="K118" s="46">
        <v>141</v>
      </c>
      <c r="L118" s="42">
        <v>341402</v>
      </c>
      <c r="M118" s="42">
        <v>173952</v>
      </c>
      <c r="N118" s="42">
        <v>167450</v>
      </c>
      <c r="O118" s="54">
        <v>5.1738410596026494</v>
      </c>
      <c r="P118" s="54">
        <v>7.4733259749816048</v>
      </c>
      <c r="Q118" s="54">
        <v>15.521523178807948</v>
      </c>
      <c r="R118" s="54">
        <v>17.821008094186904</v>
      </c>
      <c r="S118" s="54">
        <v>17.821008094186904</v>
      </c>
      <c r="T118" s="54">
        <v>17.246136865342166</v>
      </c>
      <c r="U118" s="54">
        <v>81.056843267108164</v>
      </c>
      <c r="W118" s="42" t="s">
        <v>469</v>
      </c>
    </row>
    <row r="119" spans="1:23">
      <c r="A119" s="49" t="s">
        <v>1111</v>
      </c>
      <c r="B119" s="46" t="s">
        <v>230</v>
      </c>
      <c r="C119" s="49" t="s">
        <v>247</v>
      </c>
      <c r="D119" s="46" t="s">
        <v>473</v>
      </c>
      <c r="E119" s="46">
        <v>6</v>
      </c>
      <c r="F119" s="46">
        <v>3</v>
      </c>
      <c r="G119" s="46">
        <v>13</v>
      </c>
      <c r="H119" s="46">
        <v>6</v>
      </c>
      <c r="I119" s="46">
        <v>15</v>
      </c>
      <c r="J119" s="46">
        <v>12</v>
      </c>
      <c r="K119" s="46">
        <v>55</v>
      </c>
      <c r="L119" s="42">
        <v>341402</v>
      </c>
      <c r="M119" s="42">
        <v>173952</v>
      </c>
      <c r="N119" s="42">
        <v>167450</v>
      </c>
      <c r="O119" s="54">
        <v>1.7574589486880567</v>
      </c>
      <c r="P119" s="54">
        <v>0.87872947434402837</v>
      </c>
      <c r="Q119" s="54">
        <v>3.8078277221574566</v>
      </c>
      <c r="R119" s="54">
        <v>1.7574589486880567</v>
      </c>
      <c r="S119" s="54">
        <v>4.3936473717201423</v>
      </c>
      <c r="T119" s="54">
        <v>3.5149178973761135</v>
      </c>
      <c r="U119" s="54">
        <v>16.110040362973855</v>
      </c>
      <c r="W119" s="42" t="s">
        <v>469</v>
      </c>
    </row>
    <row r="120" spans="1:23">
      <c r="A120" s="49" t="s">
        <v>1112</v>
      </c>
      <c r="B120" s="46" t="s">
        <v>230</v>
      </c>
      <c r="C120" s="49" t="s">
        <v>247</v>
      </c>
      <c r="D120" s="46" t="s">
        <v>201</v>
      </c>
      <c r="E120" s="46">
        <v>11</v>
      </c>
      <c r="F120" s="46">
        <v>17</v>
      </c>
      <c r="G120" s="46">
        <v>36</v>
      </c>
      <c r="H120" s="46">
        <v>27</v>
      </c>
      <c r="I120" s="46">
        <v>15</v>
      </c>
      <c r="J120" s="46">
        <v>5</v>
      </c>
      <c r="K120" s="46">
        <v>111</v>
      </c>
      <c r="L120" s="42">
        <v>341402</v>
      </c>
      <c r="M120" s="42">
        <v>173952</v>
      </c>
      <c r="N120" s="42">
        <v>167450</v>
      </c>
      <c r="O120" s="54">
        <v>3.2220080725947708</v>
      </c>
      <c r="P120" s="54">
        <v>4.9794670212828285</v>
      </c>
      <c r="Q120" s="54">
        <v>10.544753692128342</v>
      </c>
      <c r="R120" s="54">
        <v>7.9085652690962558</v>
      </c>
      <c r="S120" s="54">
        <v>4.3936473717201423</v>
      </c>
      <c r="T120" s="54">
        <v>1.4645491239067141</v>
      </c>
      <c r="U120" s="54">
        <v>32.51299055072905</v>
      </c>
      <c r="W120" s="42" t="s">
        <v>469</v>
      </c>
    </row>
    <row r="121" spans="1:23">
      <c r="A121" s="49" t="s">
        <v>1113</v>
      </c>
      <c r="B121" s="46" t="s">
        <v>230</v>
      </c>
      <c r="C121" s="49" t="s">
        <v>247</v>
      </c>
      <c r="D121" s="46" t="s">
        <v>151</v>
      </c>
      <c r="E121" s="46">
        <v>8</v>
      </c>
      <c r="F121" s="46">
        <v>1</v>
      </c>
      <c r="G121" s="46">
        <v>3</v>
      </c>
      <c r="H121" s="46">
        <v>3</v>
      </c>
      <c r="I121" s="46">
        <v>4</v>
      </c>
      <c r="J121" s="46">
        <v>4</v>
      </c>
      <c r="K121" s="46">
        <v>23</v>
      </c>
      <c r="L121" s="42">
        <v>341402</v>
      </c>
      <c r="M121" s="42">
        <v>173952</v>
      </c>
      <c r="N121" s="42">
        <v>167450</v>
      </c>
      <c r="O121" s="54">
        <v>2.3432785982507425</v>
      </c>
      <c r="P121" s="54">
        <v>0.29290982478134281</v>
      </c>
      <c r="Q121" s="54">
        <v>0.87872947434402837</v>
      </c>
      <c r="R121" s="54">
        <v>0.87872947434402837</v>
      </c>
      <c r="S121" s="54">
        <v>1.1716392991253712</v>
      </c>
      <c r="T121" s="54">
        <v>1.1716392991253712</v>
      </c>
      <c r="U121" s="54">
        <v>6.7369259699708852</v>
      </c>
      <c r="W121" s="42" t="s">
        <v>469</v>
      </c>
    </row>
    <row r="122" spans="1:23">
      <c r="A122" s="49" t="s">
        <v>1114</v>
      </c>
      <c r="B122" s="46" t="s">
        <v>230</v>
      </c>
      <c r="C122" s="49" t="s">
        <v>247</v>
      </c>
      <c r="D122" s="46" t="s">
        <v>95</v>
      </c>
      <c r="E122" s="46">
        <v>6</v>
      </c>
      <c r="F122" s="46">
        <v>8</v>
      </c>
      <c r="G122" s="46">
        <v>11</v>
      </c>
      <c r="H122" s="46">
        <v>11</v>
      </c>
      <c r="I122" s="46">
        <v>5</v>
      </c>
      <c r="J122" s="46">
        <v>2</v>
      </c>
      <c r="K122" s="46">
        <v>43</v>
      </c>
      <c r="L122" s="42">
        <v>341402</v>
      </c>
      <c r="M122" s="42">
        <v>173952</v>
      </c>
      <c r="N122" s="42">
        <v>167450</v>
      </c>
      <c r="O122" s="54">
        <v>1.7574589486880567</v>
      </c>
      <c r="P122" s="54">
        <v>2.3432785982507425</v>
      </c>
      <c r="Q122" s="54">
        <v>3.2220080725947708</v>
      </c>
      <c r="R122" s="54">
        <v>3.2220080725947708</v>
      </c>
      <c r="S122" s="54">
        <v>1.4645491239067141</v>
      </c>
      <c r="T122" s="54">
        <v>0.58581964956268562</v>
      </c>
      <c r="U122" s="54">
        <v>12.59512246559774</v>
      </c>
      <c r="W122" s="42" t="s">
        <v>469</v>
      </c>
    </row>
    <row r="123" spans="1:23">
      <c r="A123" s="49" t="s">
        <v>1115</v>
      </c>
      <c r="B123" s="46" t="s">
        <v>230</v>
      </c>
      <c r="C123" s="49" t="s">
        <v>247</v>
      </c>
      <c r="D123" s="46" t="s">
        <v>154</v>
      </c>
      <c r="E123" s="46">
        <v>4</v>
      </c>
      <c r="F123" s="46">
        <v>1</v>
      </c>
      <c r="G123" s="46">
        <v>1</v>
      </c>
      <c r="H123" s="46">
        <v>1</v>
      </c>
      <c r="I123" s="46">
        <v>1</v>
      </c>
      <c r="J123" s="46">
        <v>0</v>
      </c>
      <c r="K123" s="46">
        <v>8</v>
      </c>
      <c r="L123" s="42">
        <v>341402</v>
      </c>
      <c r="M123" s="42">
        <v>173952</v>
      </c>
      <c r="N123" s="42">
        <v>167450</v>
      </c>
      <c r="O123" s="54">
        <v>1.1716392991253712</v>
      </c>
      <c r="P123" s="54">
        <v>0.29290982478134281</v>
      </c>
      <c r="Q123" s="54">
        <v>0.29290982478134281</v>
      </c>
      <c r="R123" s="54">
        <v>0.29290982478134281</v>
      </c>
      <c r="S123" s="54">
        <v>0.29290982478134281</v>
      </c>
      <c r="T123" s="54" t="s">
        <v>499</v>
      </c>
      <c r="U123" s="54">
        <v>2.3432785982507425</v>
      </c>
      <c r="W123" s="42" t="s">
        <v>469</v>
      </c>
    </row>
    <row r="124" spans="1:23">
      <c r="A124" s="49" t="s">
        <v>1116</v>
      </c>
      <c r="B124" s="46" t="s">
        <v>230</v>
      </c>
      <c r="C124" s="49" t="s">
        <v>247</v>
      </c>
      <c r="D124" s="46" t="s">
        <v>155</v>
      </c>
      <c r="E124" s="46">
        <v>41</v>
      </c>
      <c r="F124" s="46">
        <v>17</v>
      </c>
      <c r="G124" s="46">
        <v>25</v>
      </c>
      <c r="H124" s="46">
        <v>18</v>
      </c>
      <c r="I124" s="46">
        <v>9</v>
      </c>
      <c r="J124" s="46">
        <v>10</v>
      </c>
      <c r="K124" s="46">
        <v>120</v>
      </c>
      <c r="L124" s="42">
        <v>341402</v>
      </c>
      <c r="M124" s="42">
        <v>173952</v>
      </c>
      <c r="N124" s="42">
        <v>167450</v>
      </c>
      <c r="O124" s="54">
        <v>12.009302816035056</v>
      </c>
      <c r="P124" s="54">
        <v>4.9794670212828285</v>
      </c>
      <c r="Q124" s="54">
        <v>7.3227456195335705</v>
      </c>
      <c r="R124" s="54">
        <v>5.2723768460641711</v>
      </c>
      <c r="S124" s="54">
        <v>2.6361884230320856</v>
      </c>
      <c r="T124" s="54">
        <v>2.9290982478134282</v>
      </c>
      <c r="U124" s="54">
        <v>35.149178973761138</v>
      </c>
      <c r="W124" s="42" t="s">
        <v>469</v>
      </c>
    </row>
    <row r="125" spans="1:23">
      <c r="A125" s="49" t="s">
        <v>1117</v>
      </c>
      <c r="B125" s="46" t="s">
        <v>230</v>
      </c>
      <c r="C125" s="49" t="s">
        <v>247</v>
      </c>
      <c r="D125" s="46" t="s">
        <v>99</v>
      </c>
      <c r="E125" s="46">
        <v>35</v>
      </c>
      <c r="F125" s="46">
        <v>39</v>
      </c>
      <c r="G125" s="46">
        <v>65</v>
      </c>
      <c r="H125" s="46">
        <v>77</v>
      </c>
      <c r="I125" s="46">
        <v>50</v>
      </c>
      <c r="J125" s="46">
        <v>39</v>
      </c>
      <c r="K125" s="46">
        <v>305</v>
      </c>
      <c r="L125" s="42">
        <v>341402</v>
      </c>
      <c r="M125" s="42">
        <v>173952</v>
      </c>
      <c r="N125" s="42">
        <v>167450</v>
      </c>
      <c r="O125" s="54">
        <v>10.251843867346999</v>
      </c>
      <c r="P125" s="54">
        <v>11.423483166472369</v>
      </c>
      <c r="Q125" s="54">
        <v>19.039138610787283</v>
      </c>
      <c r="R125" s="54">
        <v>22.554056508163399</v>
      </c>
      <c r="S125" s="54">
        <v>14.645491239067141</v>
      </c>
      <c r="T125" s="54">
        <v>11.423483166472369</v>
      </c>
      <c r="U125" s="54">
        <v>89.337496558309567</v>
      </c>
      <c r="W125" s="42" t="s">
        <v>469</v>
      </c>
    </row>
    <row r="126" spans="1:23">
      <c r="A126" s="49" t="s">
        <v>1118</v>
      </c>
      <c r="B126" s="46" t="s">
        <v>230</v>
      </c>
      <c r="C126" s="49" t="s">
        <v>247</v>
      </c>
      <c r="D126" s="46" t="s">
        <v>481</v>
      </c>
      <c r="E126" s="46">
        <v>9</v>
      </c>
      <c r="F126" s="46">
        <v>6</v>
      </c>
      <c r="G126" s="46">
        <v>12</v>
      </c>
      <c r="H126" s="46">
        <v>10</v>
      </c>
      <c r="I126" s="46">
        <v>3</v>
      </c>
      <c r="J126" s="46">
        <v>2</v>
      </c>
      <c r="K126" s="46">
        <v>42</v>
      </c>
      <c r="L126" s="42">
        <v>341402</v>
      </c>
      <c r="M126" s="42">
        <v>173952</v>
      </c>
      <c r="N126" s="42">
        <v>167450</v>
      </c>
      <c r="O126" s="54">
        <v>2.6361884230320856</v>
      </c>
      <c r="P126" s="54">
        <v>1.7574589486880567</v>
      </c>
      <c r="Q126" s="54">
        <v>3.5149178973761135</v>
      </c>
      <c r="R126" s="54">
        <v>2.9290982478134282</v>
      </c>
      <c r="S126" s="54">
        <v>0.87872947434402837</v>
      </c>
      <c r="T126" s="54">
        <v>0.58581964956268562</v>
      </c>
      <c r="U126" s="54">
        <v>12.3022126408164</v>
      </c>
      <c r="W126" s="42" t="s">
        <v>469</v>
      </c>
    </row>
    <row r="127" spans="1:23">
      <c r="A127" s="49" t="s">
        <v>1119</v>
      </c>
      <c r="B127" s="46" t="s">
        <v>230</v>
      </c>
      <c r="C127" s="49" t="s">
        <v>247</v>
      </c>
      <c r="D127" s="46" t="s">
        <v>483</v>
      </c>
      <c r="E127" s="46">
        <v>19</v>
      </c>
      <c r="F127" s="46">
        <v>13</v>
      </c>
      <c r="G127" s="46">
        <v>43</v>
      </c>
      <c r="H127" s="46">
        <v>60</v>
      </c>
      <c r="I127" s="46">
        <v>26</v>
      </c>
      <c r="J127" s="46">
        <v>15</v>
      </c>
      <c r="K127" s="46">
        <v>176</v>
      </c>
      <c r="L127" s="42">
        <v>341402</v>
      </c>
      <c r="M127" s="42">
        <v>173952</v>
      </c>
      <c r="N127" s="42">
        <v>167450</v>
      </c>
      <c r="O127" s="54">
        <v>5.5652866708455138</v>
      </c>
      <c r="P127" s="54">
        <v>3.8078277221574566</v>
      </c>
      <c r="Q127" s="54">
        <v>12.59512246559774</v>
      </c>
      <c r="R127" s="54">
        <v>17.574589486880569</v>
      </c>
      <c r="S127" s="54">
        <v>7.6156554443149131</v>
      </c>
      <c r="T127" s="54">
        <v>4.3936473717201423</v>
      </c>
      <c r="U127" s="54">
        <v>51.552129161516334</v>
      </c>
      <c r="W127" s="42" t="s">
        <v>469</v>
      </c>
    </row>
    <row r="128" spans="1:23">
      <c r="A128" s="49" t="s">
        <v>1120</v>
      </c>
      <c r="B128" s="46" t="s">
        <v>230</v>
      </c>
      <c r="C128" s="49" t="s">
        <v>247</v>
      </c>
      <c r="D128" s="46" t="s">
        <v>128</v>
      </c>
      <c r="E128" s="46">
        <v>9</v>
      </c>
      <c r="F128" s="46">
        <v>3</v>
      </c>
      <c r="G128" s="46">
        <v>4</v>
      </c>
      <c r="H128" s="46">
        <v>4</v>
      </c>
      <c r="I128" s="46">
        <v>5</v>
      </c>
      <c r="J128" s="46">
        <v>1</v>
      </c>
      <c r="K128" s="46">
        <v>26</v>
      </c>
      <c r="L128" s="42">
        <v>341402</v>
      </c>
      <c r="M128" s="42">
        <v>173952</v>
      </c>
      <c r="N128" s="42">
        <v>167450</v>
      </c>
      <c r="O128" s="54">
        <v>2.6361884230320856</v>
      </c>
      <c r="P128" s="54">
        <v>0.87872947434402837</v>
      </c>
      <c r="Q128" s="54">
        <v>1.1716392991253712</v>
      </c>
      <c r="R128" s="54">
        <v>1.1716392991253712</v>
      </c>
      <c r="S128" s="54">
        <v>1.4645491239067141</v>
      </c>
      <c r="T128" s="54">
        <v>0.29290982478134281</v>
      </c>
      <c r="U128" s="54">
        <v>7.6156554443149131</v>
      </c>
      <c r="W128" s="42" t="s">
        <v>469</v>
      </c>
    </row>
    <row r="129" spans="1:23">
      <c r="A129" s="49" t="s">
        <v>1121</v>
      </c>
      <c r="B129" s="46" t="s">
        <v>230</v>
      </c>
      <c r="C129" s="49" t="s">
        <v>247</v>
      </c>
      <c r="D129" s="46" t="s">
        <v>132</v>
      </c>
      <c r="E129" s="46">
        <v>21</v>
      </c>
      <c r="F129" s="46">
        <v>21</v>
      </c>
      <c r="G129" s="46">
        <v>46</v>
      </c>
      <c r="H129" s="46">
        <v>57</v>
      </c>
      <c r="I129" s="46">
        <v>46</v>
      </c>
      <c r="J129" s="46">
        <v>27</v>
      </c>
      <c r="K129" s="46">
        <v>218</v>
      </c>
      <c r="L129" s="42">
        <v>341402</v>
      </c>
      <c r="M129" s="42">
        <v>173952</v>
      </c>
      <c r="N129" s="42">
        <v>167450</v>
      </c>
      <c r="O129" s="54">
        <v>12.072295805739515</v>
      </c>
      <c r="P129" s="54">
        <v>12.072295805739515</v>
      </c>
      <c r="Q129" s="54">
        <v>26.444076526857984</v>
      </c>
      <c r="R129" s="54">
        <v>32.767660044150112</v>
      </c>
      <c r="S129" s="54">
        <v>26.444076526857984</v>
      </c>
      <c r="T129" s="54">
        <v>15.521523178807948</v>
      </c>
      <c r="U129" s="54">
        <v>125.32192788815306</v>
      </c>
      <c r="W129" s="42" t="s">
        <v>469</v>
      </c>
    </row>
    <row r="130" spans="1:23">
      <c r="A130" s="49" t="s">
        <v>1122</v>
      </c>
      <c r="B130" s="46" t="s">
        <v>230</v>
      </c>
      <c r="C130" s="49" t="s">
        <v>247</v>
      </c>
      <c r="D130" s="46" t="s">
        <v>161</v>
      </c>
      <c r="E130" s="46">
        <v>11</v>
      </c>
      <c r="F130" s="46">
        <v>1</v>
      </c>
      <c r="G130" s="46">
        <v>2</v>
      </c>
      <c r="H130" s="46">
        <v>1</v>
      </c>
      <c r="I130" s="46">
        <v>0</v>
      </c>
      <c r="J130" s="46">
        <v>2</v>
      </c>
      <c r="K130" s="46">
        <v>17</v>
      </c>
      <c r="L130" s="42">
        <v>341402</v>
      </c>
      <c r="M130" s="42">
        <v>173952</v>
      </c>
      <c r="N130" s="42">
        <v>167450</v>
      </c>
      <c r="O130" s="54">
        <v>3.2220080725947708</v>
      </c>
      <c r="P130" s="54">
        <v>0.29290982478134281</v>
      </c>
      <c r="Q130" s="54">
        <v>0.58581964956268562</v>
      </c>
      <c r="R130" s="54">
        <v>0.29290982478134281</v>
      </c>
      <c r="S130" s="54" t="s">
        <v>499</v>
      </c>
      <c r="T130" s="54">
        <v>0.58581964956268562</v>
      </c>
      <c r="U130" s="54">
        <v>4.9794670212828285</v>
      </c>
      <c r="W130" s="42" t="s">
        <v>469</v>
      </c>
    </row>
    <row r="131" spans="1:23">
      <c r="A131" s="49" t="s">
        <v>1123</v>
      </c>
      <c r="B131" s="46" t="s">
        <v>230</v>
      </c>
      <c r="C131" s="49" t="s">
        <v>247</v>
      </c>
      <c r="D131" s="46" t="s">
        <v>142</v>
      </c>
      <c r="E131" s="46">
        <v>6</v>
      </c>
      <c r="F131" s="46">
        <v>1</v>
      </c>
      <c r="G131" s="46">
        <v>10</v>
      </c>
      <c r="H131" s="46">
        <v>9</v>
      </c>
      <c r="I131" s="46">
        <v>8</v>
      </c>
      <c r="J131" s="46">
        <v>4</v>
      </c>
      <c r="K131" s="46">
        <v>38</v>
      </c>
      <c r="L131" s="42">
        <v>341402</v>
      </c>
      <c r="M131" s="42">
        <v>173952</v>
      </c>
      <c r="N131" s="42">
        <v>167450</v>
      </c>
      <c r="O131" s="54">
        <v>1.7574589486880567</v>
      </c>
      <c r="P131" s="54">
        <v>0.29290982478134281</v>
      </c>
      <c r="Q131" s="54">
        <v>2.9290982478134282</v>
      </c>
      <c r="R131" s="54">
        <v>2.6361884230320856</v>
      </c>
      <c r="S131" s="54">
        <v>2.3432785982507425</v>
      </c>
      <c r="T131" s="54">
        <v>1.1716392991253712</v>
      </c>
      <c r="U131" s="54">
        <v>11.130573341691028</v>
      </c>
      <c r="W131" s="42" t="s">
        <v>469</v>
      </c>
    </row>
    <row r="132" spans="1:23">
      <c r="A132" s="49" t="s">
        <v>1124</v>
      </c>
      <c r="B132" s="46" t="s">
        <v>230</v>
      </c>
      <c r="C132" s="49" t="s">
        <v>247</v>
      </c>
      <c r="D132" s="46" t="s">
        <v>146</v>
      </c>
      <c r="E132" s="46">
        <v>37</v>
      </c>
      <c r="F132" s="46">
        <v>26</v>
      </c>
      <c r="G132" s="46">
        <v>68</v>
      </c>
      <c r="H132" s="46">
        <v>73</v>
      </c>
      <c r="I132" s="46">
        <v>60</v>
      </c>
      <c r="J132" s="46">
        <v>27</v>
      </c>
      <c r="K132" s="46">
        <v>291</v>
      </c>
      <c r="L132" s="42">
        <v>341402</v>
      </c>
      <c r="M132" s="42">
        <v>173952</v>
      </c>
      <c r="N132" s="42">
        <v>167450</v>
      </c>
      <c r="O132" s="54">
        <v>21.270235467255333</v>
      </c>
      <c r="P132" s="54">
        <v>14.94665194996321</v>
      </c>
      <c r="Q132" s="54">
        <v>39.091243561442241</v>
      </c>
      <c r="R132" s="54">
        <v>41.96559970566593</v>
      </c>
      <c r="S132" s="54">
        <v>34.492273730684332</v>
      </c>
      <c r="T132" s="54">
        <v>15.521523178807948</v>
      </c>
      <c r="U132" s="54">
        <v>167.28752759381899</v>
      </c>
      <c r="W132" s="42" t="s">
        <v>469</v>
      </c>
    </row>
    <row r="133" spans="1:23">
      <c r="A133" s="49" t="s">
        <v>1125</v>
      </c>
      <c r="B133" s="46" t="s">
        <v>230</v>
      </c>
      <c r="C133" s="49" t="s">
        <v>247</v>
      </c>
      <c r="D133" s="46" t="s">
        <v>60</v>
      </c>
      <c r="E133" s="46">
        <v>23</v>
      </c>
      <c r="F133" s="46">
        <v>27</v>
      </c>
      <c r="G133" s="46">
        <v>60</v>
      </c>
      <c r="H133" s="46">
        <v>65</v>
      </c>
      <c r="I133" s="46">
        <v>45</v>
      </c>
      <c r="J133" s="46">
        <v>91</v>
      </c>
      <c r="K133" s="46">
        <v>311</v>
      </c>
      <c r="L133" s="42">
        <v>341402</v>
      </c>
      <c r="M133" s="42">
        <v>173952</v>
      </c>
      <c r="N133" s="42">
        <v>167450</v>
      </c>
      <c r="O133" s="54">
        <v>6.7369259699708852</v>
      </c>
      <c r="P133" s="54">
        <v>7.9085652690962558</v>
      </c>
      <c r="Q133" s="54">
        <v>17.574589486880569</v>
      </c>
      <c r="R133" s="54">
        <v>19.039138610787283</v>
      </c>
      <c r="S133" s="54">
        <v>13.180942115160427</v>
      </c>
      <c r="T133" s="54">
        <v>26.654794055102194</v>
      </c>
      <c r="U133" s="54">
        <v>91.094955506997621</v>
      </c>
      <c r="W133" s="42" t="s">
        <v>469</v>
      </c>
    </row>
    <row r="134" spans="1:23">
      <c r="A134" s="49" t="s">
        <v>1126</v>
      </c>
      <c r="B134" s="46" t="s">
        <v>230</v>
      </c>
      <c r="C134" s="49" t="s">
        <v>247</v>
      </c>
      <c r="D134" s="46" t="s">
        <v>64</v>
      </c>
      <c r="E134" s="46">
        <v>61</v>
      </c>
      <c r="F134" s="46">
        <v>42</v>
      </c>
      <c r="G134" s="46">
        <v>114</v>
      </c>
      <c r="H134" s="46">
        <v>124</v>
      </c>
      <c r="I134" s="46">
        <v>92</v>
      </c>
      <c r="J134" s="46">
        <v>51</v>
      </c>
      <c r="K134" s="46">
        <v>484</v>
      </c>
      <c r="L134" s="42">
        <v>341402</v>
      </c>
      <c r="M134" s="42">
        <v>173952</v>
      </c>
      <c r="N134" s="42">
        <v>167450</v>
      </c>
      <c r="O134" s="54">
        <v>17.867499311661913</v>
      </c>
      <c r="P134" s="54">
        <v>12.3022126408164</v>
      </c>
      <c r="Q134" s="54">
        <v>33.391720025073077</v>
      </c>
      <c r="R134" s="54">
        <v>36.320818272886505</v>
      </c>
      <c r="S134" s="54">
        <v>26.947703879883541</v>
      </c>
      <c r="T134" s="54">
        <v>14.938401063848485</v>
      </c>
      <c r="U134" s="54">
        <v>141.76835519416991</v>
      </c>
      <c r="W134" s="42" t="s">
        <v>469</v>
      </c>
    </row>
    <row r="135" spans="1:23">
      <c r="A135" s="49" t="s">
        <v>1127</v>
      </c>
      <c r="B135" s="46" t="s">
        <v>230</v>
      </c>
      <c r="C135" s="49" t="s">
        <v>247</v>
      </c>
      <c r="D135" s="46" t="s">
        <v>492</v>
      </c>
      <c r="E135" s="46">
        <v>18</v>
      </c>
      <c r="F135" s="46">
        <v>13</v>
      </c>
      <c r="G135" s="46">
        <v>27</v>
      </c>
      <c r="H135" s="46">
        <v>28</v>
      </c>
      <c r="I135" s="46">
        <v>19</v>
      </c>
      <c r="J135" s="46">
        <v>9</v>
      </c>
      <c r="K135" s="46">
        <v>114</v>
      </c>
      <c r="L135" s="42">
        <v>341402</v>
      </c>
      <c r="M135" s="42">
        <v>173952</v>
      </c>
      <c r="N135" s="42">
        <v>167450</v>
      </c>
      <c r="O135" s="54">
        <v>5.2723768460641711</v>
      </c>
      <c r="P135" s="54">
        <v>3.8078277221574566</v>
      </c>
      <c r="Q135" s="54">
        <v>7.9085652690962558</v>
      </c>
      <c r="R135" s="54">
        <v>8.2014750938775975</v>
      </c>
      <c r="S135" s="54">
        <v>5.5652866708455138</v>
      </c>
      <c r="T135" s="54">
        <v>2.6361884230320856</v>
      </c>
      <c r="U135" s="54">
        <v>33.391720025073077</v>
      </c>
      <c r="W135" s="42" t="s">
        <v>469</v>
      </c>
    </row>
    <row r="136" spans="1:23">
      <c r="A136" s="49" t="s">
        <v>1128</v>
      </c>
      <c r="B136" s="46" t="s">
        <v>222</v>
      </c>
      <c r="C136" s="49" t="s">
        <v>247</v>
      </c>
      <c r="D136" s="46" t="s">
        <v>200</v>
      </c>
      <c r="E136" s="46">
        <v>21</v>
      </c>
      <c r="F136" s="46">
        <v>18</v>
      </c>
      <c r="G136" s="46">
        <v>54</v>
      </c>
      <c r="H136" s="46">
        <v>124</v>
      </c>
      <c r="I136" s="46">
        <v>83</v>
      </c>
      <c r="J136" s="46">
        <v>55</v>
      </c>
      <c r="K136" s="46">
        <v>355</v>
      </c>
      <c r="L136" s="42">
        <v>341402</v>
      </c>
      <c r="M136" s="42">
        <v>173952</v>
      </c>
      <c r="N136" s="42">
        <v>167450</v>
      </c>
      <c r="O136" s="54">
        <v>6.1511063204081999</v>
      </c>
      <c r="P136" s="54">
        <v>5.2723768460641711</v>
      </c>
      <c r="Q136" s="54">
        <v>15.817130538192512</v>
      </c>
      <c r="R136" s="54">
        <v>36.320818272886505</v>
      </c>
      <c r="S136" s="54">
        <v>24.311515456851453</v>
      </c>
      <c r="T136" s="54">
        <v>16.110040362973855</v>
      </c>
      <c r="U136" s="54">
        <v>103.98298779737669</v>
      </c>
      <c r="W136" s="42" t="s">
        <v>469</v>
      </c>
    </row>
    <row r="137" spans="1:23">
      <c r="A137" s="49" t="s">
        <v>1129</v>
      </c>
      <c r="B137" s="46" t="s">
        <v>222</v>
      </c>
      <c r="C137" s="49" t="s">
        <v>247</v>
      </c>
      <c r="D137" s="46" t="s">
        <v>473</v>
      </c>
      <c r="E137" s="46">
        <v>6</v>
      </c>
      <c r="F137" s="46">
        <v>2</v>
      </c>
      <c r="G137" s="46">
        <v>8</v>
      </c>
      <c r="H137" s="46">
        <v>11</v>
      </c>
      <c r="I137" s="46">
        <v>21</v>
      </c>
      <c r="J137" s="46">
        <v>17</v>
      </c>
      <c r="K137" s="46">
        <v>65</v>
      </c>
      <c r="L137" s="42">
        <v>341402</v>
      </c>
      <c r="M137" s="42">
        <v>173952</v>
      </c>
      <c r="N137" s="42">
        <v>167450</v>
      </c>
      <c r="O137" s="54">
        <v>1.7574589486880567</v>
      </c>
      <c r="P137" s="54">
        <v>0.58581964956268562</v>
      </c>
      <c r="Q137" s="54">
        <v>2.3432785982507425</v>
      </c>
      <c r="R137" s="54">
        <v>3.2220080725947708</v>
      </c>
      <c r="S137" s="54">
        <v>6.1511063204081999</v>
      </c>
      <c r="T137" s="54">
        <v>4.9794670212828285</v>
      </c>
      <c r="U137" s="54">
        <v>19.039138610787283</v>
      </c>
      <c r="W137" s="42" t="s">
        <v>469</v>
      </c>
    </row>
    <row r="138" spans="1:23">
      <c r="A138" s="49" t="s">
        <v>1130</v>
      </c>
      <c r="B138" s="46" t="s">
        <v>222</v>
      </c>
      <c r="C138" s="49" t="s">
        <v>247</v>
      </c>
      <c r="D138" s="46" t="s">
        <v>201</v>
      </c>
      <c r="E138" s="46">
        <v>25</v>
      </c>
      <c r="F138" s="46">
        <v>14</v>
      </c>
      <c r="G138" s="46">
        <v>51</v>
      </c>
      <c r="H138" s="46">
        <v>29</v>
      </c>
      <c r="I138" s="46">
        <v>19</v>
      </c>
      <c r="J138" s="46">
        <v>4</v>
      </c>
      <c r="K138" s="46">
        <v>142</v>
      </c>
      <c r="L138" s="42">
        <v>341402</v>
      </c>
      <c r="M138" s="42">
        <v>173952</v>
      </c>
      <c r="N138" s="42">
        <v>167450</v>
      </c>
      <c r="O138" s="54">
        <v>7.3227456195335705</v>
      </c>
      <c r="P138" s="54">
        <v>4.1007375469387988</v>
      </c>
      <c r="Q138" s="54">
        <v>14.938401063848485</v>
      </c>
      <c r="R138" s="54">
        <v>8.4943849186589411</v>
      </c>
      <c r="S138" s="54">
        <v>5.5652866708455138</v>
      </c>
      <c r="T138" s="54">
        <v>1.1716392991253712</v>
      </c>
      <c r="U138" s="54">
        <v>41.593195118950682</v>
      </c>
      <c r="W138" s="42" t="s">
        <v>469</v>
      </c>
    </row>
    <row r="139" spans="1:23">
      <c r="A139" s="49" t="s">
        <v>1131</v>
      </c>
      <c r="B139" s="46" t="s">
        <v>222</v>
      </c>
      <c r="C139" s="49" t="s">
        <v>247</v>
      </c>
      <c r="D139" s="46" t="s">
        <v>151</v>
      </c>
      <c r="E139" s="46">
        <v>7</v>
      </c>
      <c r="F139" s="46">
        <v>0</v>
      </c>
      <c r="G139" s="46">
        <v>5</v>
      </c>
      <c r="H139" s="46">
        <v>6</v>
      </c>
      <c r="I139" s="46">
        <v>2</v>
      </c>
      <c r="J139" s="46">
        <v>4</v>
      </c>
      <c r="K139" s="46">
        <v>24</v>
      </c>
      <c r="L139" s="42">
        <v>341402</v>
      </c>
      <c r="M139" s="42">
        <v>173952</v>
      </c>
      <c r="N139" s="42">
        <v>167450</v>
      </c>
      <c r="O139" s="54">
        <v>2.0503687734693994</v>
      </c>
      <c r="P139" s="54" t="s">
        <v>499</v>
      </c>
      <c r="Q139" s="54">
        <v>1.4645491239067141</v>
      </c>
      <c r="R139" s="54">
        <v>1.7574589486880567</v>
      </c>
      <c r="S139" s="54">
        <v>0.58581964956268562</v>
      </c>
      <c r="T139" s="54">
        <v>1.1716392991253712</v>
      </c>
      <c r="U139" s="54">
        <v>7.029835794752227</v>
      </c>
      <c r="W139" s="42" t="s">
        <v>469</v>
      </c>
    </row>
    <row r="140" spans="1:23">
      <c r="A140" s="49" t="s">
        <v>1132</v>
      </c>
      <c r="B140" s="46" t="s">
        <v>222</v>
      </c>
      <c r="C140" s="49" t="s">
        <v>247</v>
      </c>
      <c r="D140" s="46" t="s">
        <v>95</v>
      </c>
      <c r="E140" s="46">
        <v>8</v>
      </c>
      <c r="F140" s="46">
        <v>10</v>
      </c>
      <c r="G140" s="46">
        <v>16</v>
      </c>
      <c r="H140" s="46">
        <v>9</v>
      </c>
      <c r="I140" s="46">
        <v>8</v>
      </c>
      <c r="J140" s="46">
        <v>6</v>
      </c>
      <c r="K140" s="46">
        <v>57</v>
      </c>
      <c r="L140" s="42">
        <v>341402</v>
      </c>
      <c r="M140" s="42">
        <v>173952</v>
      </c>
      <c r="N140" s="42">
        <v>167450</v>
      </c>
      <c r="O140" s="54">
        <v>2.3432785982507425</v>
      </c>
      <c r="P140" s="54">
        <v>2.9290982478134282</v>
      </c>
      <c r="Q140" s="54">
        <v>4.6865571965014849</v>
      </c>
      <c r="R140" s="54">
        <v>2.6361884230320856</v>
      </c>
      <c r="S140" s="54">
        <v>2.3432785982507425</v>
      </c>
      <c r="T140" s="54">
        <v>1.7574589486880567</v>
      </c>
      <c r="U140" s="54">
        <v>16.695860012536539</v>
      </c>
      <c r="W140" s="42" t="s">
        <v>469</v>
      </c>
    </row>
    <row r="141" spans="1:23">
      <c r="A141" s="49" t="s">
        <v>1133</v>
      </c>
      <c r="B141" s="46" t="s">
        <v>222</v>
      </c>
      <c r="C141" s="49" t="s">
        <v>247</v>
      </c>
      <c r="D141" s="46" t="s">
        <v>154</v>
      </c>
      <c r="E141" s="46">
        <v>7</v>
      </c>
      <c r="F141" s="46">
        <v>4</v>
      </c>
      <c r="G141" s="46">
        <v>5</v>
      </c>
      <c r="H141" s="46">
        <v>3</v>
      </c>
      <c r="I141" s="46">
        <v>1</v>
      </c>
      <c r="J141" s="46">
        <v>0</v>
      </c>
      <c r="K141" s="46">
        <v>20</v>
      </c>
      <c r="L141" s="42">
        <v>341402</v>
      </c>
      <c r="M141" s="42">
        <v>173952</v>
      </c>
      <c r="N141" s="42">
        <v>167450</v>
      </c>
      <c r="O141" s="54">
        <v>2.0503687734693994</v>
      </c>
      <c r="P141" s="54">
        <v>1.1716392991253712</v>
      </c>
      <c r="Q141" s="54">
        <v>1.4645491239067141</v>
      </c>
      <c r="R141" s="54">
        <v>0.87872947434402837</v>
      </c>
      <c r="S141" s="54">
        <v>0.29290982478134281</v>
      </c>
      <c r="T141" s="54" t="s">
        <v>499</v>
      </c>
      <c r="U141" s="54">
        <v>5.8581964956268564</v>
      </c>
      <c r="W141" s="42" t="s">
        <v>469</v>
      </c>
    </row>
    <row r="142" spans="1:23">
      <c r="A142" s="49" t="s">
        <v>1134</v>
      </c>
      <c r="B142" s="46" t="s">
        <v>222</v>
      </c>
      <c r="C142" s="49" t="s">
        <v>247</v>
      </c>
      <c r="D142" s="46" t="s">
        <v>155</v>
      </c>
      <c r="E142" s="46">
        <v>44</v>
      </c>
      <c r="F142" s="46">
        <v>16</v>
      </c>
      <c r="G142" s="46">
        <v>30</v>
      </c>
      <c r="H142" s="46">
        <v>20</v>
      </c>
      <c r="I142" s="46">
        <v>9</v>
      </c>
      <c r="J142" s="46">
        <v>5</v>
      </c>
      <c r="K142" s="46">
        <v>124</v>
      </c>
      <c r="L142" s="42">
        <v>341402</v>
      </c>
      <c r="M142" s="42">
        <v>173952</v>
      </c>
      <c r="N142" s="42">
        <v>167450</v>
      </c>
      <c r="O142" s="54">
        <v>12.888032290379083</v>
      </c>
      <c r="P142" s="54">
        <v>4.6865571965014849</v>
      </c>
      <c r="Q142" s="54">
        <v>8.7872947434402846</v>
      </c>
      <c r="R142" s="54">
        <v>5.8581964956268564</v>
      </c>
      <c r="S142" s="54">
        <v>2.6361884230320856</v>
      </c>
      <c r="T142" s="54">
        <v>1.4645491239067141</v>
      </c>
      <c r="U142" s="54">
        <v>36.320818272886505</v>
      </c>
      <c r="W142" s="42" t="s">
        <v>469</v>
      </c>
    </row>
    <row r="143" spans="1:23">
      <c r="A143" s="49" t="s">
        <v>1135</v>
      </c>
      <c r="B143" s="46" t="s">
        <v>222</v>
      </c>
      <c r="C143" s="49" t="s">
        <v>247</v>
      </c>
      <c r="D143" s="46" t="s">
        <v>99</v>
      </c>
      <c r="E143" s="46">
        <v>36</v>
      </c>
      <c r="F143" s="46">
        <v>24</v>
      </c>
      <c r="G143" s="46">
        <v>62</v>
      </c>
      <c r="H143" s="46">
        <v>59</v>
      </c>
      <c r="I143" s="46">
        <v>26</v>
      </c>
      <c r="J143" s="46">
        <v>27</v>
      </c>
      <c r="K143" s="46">
        <v>234</v>
      </c>
      <c r="L143" s="42">
        <v>341402</v>
      </c>
      <c r="M143" s="42">
        <v>173952</v>
      </c>
      <c r="N143" s="42">
        <v>167450</v>
      </c>
      <c r="O143" s="54">
        <v>10.544753692128342</v>
      </c>
      <c r="P143" s="54">
        <v>7.029835794752227</v>
      </c>
      <c r="Q143" s="54">
        <v>18.160409136443253</v>
      </c>
      <c r="R143" s="54">
        <v>17.281679662099226</v>
      </c>
      <c r="S143" s="54">
        <v>7.6156554443149131</v>
      </c>
      <c r="T143" s="54">
        <v>7.9085652690962558</v>
      </c>
      <c r="U143" s="54">
        <v>68.540898998834209</v>
      </c>
      <c r="W143" s="42" t="s">
        <v>469</v>
      </c>
    </row>
    <row r="144" spans="1:23">
      <c r="A144" s="49" t="s">
        <v>1136</v>
      </c>
      <c r="B144" s="46" t="s">
        <v>222</v>
      </c>
      <c r="C144" s="49" t="s">
        <v>247</v>
      </c>
      <c r="D144" s="46" t="s">
        <v>481</v>
      </c>
      <c r="E144" s="46">
        <v>9</v>
      </c>
      <c r="F144" s="46">
        <v>5</v>
      </c>
      <c r="G144" s="46">
        <v>12</v>
      </c>
      <c r="H144" s="46">
        <v>14</v>
      </c>
      <c r="I144" s="46">
        <v>2</v>
      </c>
      <c r="J144" s="46">
        <v>1</v>
      </c>
      <c r="K144" s="46">
        <v>43</v>
      </c>
      <c r="L144" s="42">
        <v>341402</v>
      </c>
      <c r="M144" s="42">
        <v>173952</v>
      </c>
      <c r="N144" s="42">
        <v>167450</v>
      </c>
      <c r="O144" s="54">
        <v>2.6361884230320856</v>
      </c>
      <c r="P144" s="54">
        <v>1.4645491239067141</v>
      </c>
      <c r="Q144" s="54">
        <v>3.5149178973761135</v>
      </c>
      <c r="R144" s="54">
        <v>4.1007375469387988</v>
      </c>
      <c r="S144" s="54">
        <v>0.58581964956268562</v>
      </c>
      <c r="T144" s="54">
        <v>0.29290982478134281</v>
      </c>
      <c r="U144" s="54">
        <v>12.59512246559774</v>
      </c>
      <c r="W144" s="42" t="s">
        <v>469</v>
      </c>
    </row>
    <row r="145" spans="1:23">
      <c r="A145" s="49" t="s">
        <v>1137</v>
      </c>
      <c r="B145" s="46" t="s">
        <v>222</v>
      </c>
      <c r="C145" s="49" t="s">
        <v>247</v>
      </c>
      <c r="D145" s="46" t="s">
        <v>483</v>
      </c>
      <c r="E145" s="46">
        <v>26</v>
      </c>
      <c r="F145" s="46">
        <v>27</v>
      </c>
      <c r="G145" s="46">
        <v>45</v>
      </c>
      <c r="H145" s="46">
        <v>61</v>
      </c>
      <c r="I145" s="46">
        <v>29</v>
      </c>
      <c r="J145" s="46">
        <v>24</v>
      </c>
      <c r="K145" s="46">
        <v>212</v>
      </c>
      <c r="L145" s="42">
        <v>341402</v>
      </c>
      <c r="M145" s="42">
        <v>173952</v>
      </c>
      <c r="N145" s="42">
        <v>167450</v>
      </c>
      <c r="O145" s="54">
        <v>7.6156554443149131</v>
      </c>
      <c r="P145" s="54">
        <v>7.9085652690962558</v>
      </c>
      <c r="Q145" s="54">
        <v>13.180942115160427</v>
      </c>
      <c r="R145" s="54">
        <v>17.867499311661913</v>
      </c>
      <c r="S145" s="54">
        <v>8.4943849186589411</v>
      </c>
      <c r="T145" s="54">
        <v>7.029835794752227</v>
      </c>
      <c r="U145" s="54">
        <v>62.096882853644679</v>
      </c>
      <c r="W145" s="42" t="s">
        <v>469</v>
      </c>
    </row>
    <row r="146" spans="1:23">
      <c r="A146" s="49" t="s">
        <v>1138</v>
      </c>
      <c r="B146" s="46" t="s">
        <v>222</v>
      </c>
      <c r="C146" s="49" t="s">
        <v>247</v>
      </c>
      <c r="D146" s="46" t="s">
        <v>128</v>
      </c>
      <c r="E146" s="46">
        <v>15</v>
      </c>
      <c r="F146" s="46">
        <v>5</v>
      </c>
      <c r="G146" s="46">
        <v>10</v>
      </c>
      <c r="H146" s="46">
        <v>13</v>
      </c>
      <c r="I146" s="46">
        <v>8</v>
      </c>
      <c r="J146" s="46">
        <v>2</v>
      </c>
      <c r="K146" s="46">
        <v>53</v>
      </c>
      <c r="L146" s="42">
        <v>341402</v>
      </c>
      <c r="M146" s="42">
        <v>173952</v>
      </c>
      <c r="N146" s="42">
        <v>167450</v>
      </c>
      <c r="O146" s="54">
        <v>4.3936473717201423</v>
      </c>
      <c r="P146" s="54">
        <v>1.4645491239067141</v>
      </c>
      <c r="Q146" s="54">
        <v>2.9290982478134282</v>
      </c>
      <c r="R146" s="54">
        <v>3.8078277221574566</v>
      </c>
      <c r="S146" s="54">
        <v>2.3432785982507425</v>
      </c>
      <c r="T146" s="54">
        <v>0.58581964956268562</v>
      </c>
      <c r="U146" s="54">
        <v>15.52422071341117</v>
      </c>
      <c r="W146" s="42" t="s">
        <v>469</v>
      </c>
    </row>
    <row r="147" spans="1:23">
      <c r="A147" s="49" t="s">
        <v>1139</v>
      </c>
      <c r="B147" s="46" t="s">
        <v>222</v>
      </c>
      <c r="C147" s="49" t="s">
        <v>247</v>
      </c>
      <c r="D147" s="46" t="s">
        <v>161</v>
      </c>
      <c r="E147" s="46">
        <v>11</v>
      </c>
      <c r="F147" s="46">
        <v>3</v>
      </c>
      <c r="G147" s="46">
        <v>3</v>
      </c>
      <c r="H147" s="46">
        <v>3</v>
      </c>
      <c r="I147" s="46">
        <v>1</v>
      </c>
      <c r="J147" s="46">
        <v>1</v>
      </c>
      <c r="K147" s="46">
        <v>22</v>
      </c>
      <c r="L147" s="42">
        <v>341402</v>
      </c>
      <c r="M147" s="42">
        <v>173952</v>
      </c>
      <c r="N147" s="42">
        <v>167450</v>
      </c>
      <c r="O147" s="54">
        <v>3.2220080725947708</v>
      </c>
      <c r="P147" s="54">
        <v>0.87872947434402837</v>
      </c>
      <c r="Q147" s="54">
        <v>0.87872947434402837</v>
      </c>
      <c r="R147" s="54">
        <v>0.87872947434402837</v>
      </c>
      <c r="S147" s="54">
        <v>0.29290982478134281</v>
      </c>
      <c r="T147" s="54">
        <v>0.29290982478134281</v>
      </c>
      <c r="U147" s="54">
        <v>6.4440161451895417</v>
      </c>
      <c r="W147" s="42" t="s">
        <v>469</v>
      </c>
    </row>
    <row r="148" spans="1:23">
      <c r="A148" s="49" t="s">
        <v>1140</v>
      </c>
      <c r="B148" s="46" t="s">
        <v>222</v>
      </c>
      <c r="C148" s="49" t="s">
        <v>247</v>
      </c>
      <c r="D148" s="46" t="s">
        <v>164</v>
      </c>
      <c r="E148" s="46">
        <v>183</v>
      </c>
      <c r="F148" s="46">
        <v>150</v>
      </c>
      <c r="G148" s="46">
        <v>361</v>
      </c>
      <c r="H148" s="46">
        <v>594</v>
      </c>
      <c r="I148" s="46">
        <v>117</v>
      </c>
      <c r="J148" s="46">
        <v>16</v>
      </c>
      <c r="K148" s="46">
        <v>1421</v>
      </c>
      <c r="L148" s="42">
        <v>341402</v>
      </c>
      <c r="M148" s="42">
        <v>173952</v>
      </c>
      <c r="N148" s="42">
        <v>167450</v>
      </c>
      <c r="O148" s="54">
        <v>109.28635413556286</v>
      </c>
      <c r="P148" s="54">
        <v>89.578978799641689</v>
      </c>
      <c r="Q148" s="54">
        <v>215.58674231113764</v>
      </c>
      <c r="R148" s="54">
        <v>354.73275604658107</v>
      </c>
      <c r="S148" s="54">
        <v>69.871603463720518</v>
      </c>
      <c r="T148" s="54">
        <v>9.5550910719617796</v>
      </c>
      <c r="U148" s="54">
        <v>848.61152582860552</v>
      </c>
      <c r="W148" s="42" t="s">
        <v>469</v>
      </c>
    </row>
    <row r="149" spans="1:23">
      <c r="A149" s="49" t="s">
        <v>1141</v>
      </c>
      <c r="B149" s="46" t="s">
        <v>222</v>
      </c>
      <c r="C149" s="49" t="s">
        <v>247</v>
      </c>
      <c r="D149" s="46" t="s">
        <v>142</v>
      </c>
      <c r="E149" s="46">
        <v>18</v>
      </c>
      <c r="F149" s="46">
        <v>7</v>
      </c>
      <c r="G149" s="46">
        <v>9</v>
      </c>
      <c r="H149" s="46">
        <v>9</v>
      </c>
      <c r="I149" s="46">
        <v>13</v>
      </c>
      <c r="J149" s="46">
        <v>3</v>
      </c>
      <c r="K149" s="46">
        <v>59</v>
      </c>
      <c r="L149" s="42">
        <v>341402</v>
      </c>
      <c r="M149" s="42">
        <v>173952</v>
      </c>
      <c r="N149" s="42">
        <v>167450</v>
      </c>
      <c r="O149" s="54">
        <v>5.2723768460641711</v>
      </c>
      <c r="P149" s="54">
        <v>2.0503687734693994</v>
      </c>
      <c r="Q149" s="54">
        <v>2.6361884230320856</v>
      </c>
      <c r="R149" s="54">
        <v>2.6361884230320856</v>
      </c>
      <c r="S149" s="54">
        <v>3.8078277221574566</v>
      </c>
      <c r="T149" s="54">
        <v>0.87872947434402837</v>
      </c>
      <c r="U149" s="54">
        <v>17.281679662099226</v>
      </c>
      <c r="W149" s="42" t="s">
        <v>469</v>
      </c>
    </row>
    <row r="150" spans="1:23">
      <c r="A150" s="49" t="s">
        <v>1142</v>
      </c>
      <c r="B150" s="46" t="s">
        <v>222</v>
      </c>
      <c r="C150" s="49" t="s">
        <v>247</v>
      </c>
      <c r="D150" s="46" t="s">
        <v>60</v>
      </c>
      <c r="E150" s="46">
        <v>17</v>
      </c>
      <c r="F150" s="46">
        <v>22</v>
      </c>
      <c r="G150" s="46">
        <v>36</v>
      </c>
      <c r="H150" s="46">
        <v>47</v>
      </c>
      <c r="I150" s="46">
        <v>41</v>
      </c>
      <c r="J150" s="46">
        <v>30</v>
      </c>
      <c r="K150" s="46">
        <v>193</v>
      </c>
      <c r="L150" s="42">
        <v>341402</v>
      </c>
      <c r="M150" s="42">
        <v>173952</v>
      </c>
      <c r="N150" s="42">
        <v>167450</v>
      </c>
      <c r="O150" s="54">
        <v>4.9794670212828285</v>
      </c>
      <c r="P150" s="54">
        <v>6.4440161451895417</v>
      </c>
      <c r="Q150" s="54">
        <v>10.544753692128342</v>
      </c>
      <c r="R150" s="54">
        <v>13.76676176472311</v>
      </c>
      <c r="S150" s="54">
        <v>12.009302816035056</v>
      </c>
      <c r="T150" s="54">
        <v>8.7872947434402846</v>
      </c>
      <c r="U150" s="54">
        <v>56.531596182799163</v>
      </c>
      <c r="W150" s="42" t="s">
        <v>469</v>
      </c>
    </row>
    <row r="151" spans="1:23">
      <c r="A151" s="49" t="s">
        <v>1143</v>
      </c>
      <c r="B151" s="46" t="s">
        <v>222</v>
      </c>
      <c r="C151" s="49" t="s">
        <v>247</v>
      </c>
      <c r="D151" s="46" t="s">
        <v>64</v>
      </c>
      <c r="E151" s="46">
        <v>84</v>
      </c>
      <c r="F151" s="46">
        <v>53</v>
      </c>
      <c r="G151" s="46">
        <v>147</v>
      </c>
      <c r="H151" s="46">
        <v>129</v>
      </c>
      <c r="I151" s="46">
        <v>88</v>
      </c>
      <c r="J151" s="46">
        <v>34</v>
      </c>
      <c r="K151" s="46">
        <v>535</v>
      </c>
      <c r="L151" s="42">
        <v>341402</v>
      </c>
      <c r="M151" s="42">
        <v>173952</v>
      </c>
      <c r="N151" s="42">
        <v>167450</v>
      </c>
      <c r="O151" s="54">
        <v>24.6044252816328</v>
      </c>
      <c r="P151" s="54">
        <v>15.52422071341117</v>
      </c>
      <c r="Q151" s="54">
        <v>43.057744242857396</v>
      </c>
      <c r="R151" s="54">
        <v>37.785367396793227</v>
      </c>
      <c r="S151" s="54">
        <v>25.776064580758167</v>
      </c>
      <c r="T151" s="54">
        <v>9.958934042565657</v>
      </c>
      <c r="U151" s="54">
        <v>156.7067562580184</v>
      </c>
      <c r="W151" s="42" t="s">
        <v>469</v>
      </c>
    </row>
    <row r="152" spans="1:23">
      <c r="A152" s="49" t="s">
        <v>1144</v>
      </c>
      <c r="B152" s="46" t="s">
        <v>222</v>
      </c>
      <c r="C152" s="49" t="s">
        <v>247</v>
      </c>
      <c r="D152" s="46" t="s">
        <v>492</v>
      </c>
      <c r="E152" s="46">
        <v>26</v>
      </c>
      <c r="F152" s="46">
        <v>21</v>
      </c>
      <c r="G152" s="46">
        <v>59</v>
      </c>
      <c r="H152" s="46">
        <v>53</v>
      </c>
      <c r="I152" s="46">
        <v>35</v>
      </c>
      <c r="J152" s="46">
        <v>18</v>
      </c>
      <c r="K152" s="46">
        <v>212</v>
      </c>
      <c r="L152" s="42">
        <v>341402</v>
      </c>
      <c r="M152" s="42">
        <v>173952</v>
      </c>
      <c r="N152" s="42">
        <v>167450</v>
      </c>
      <c r="O152" s="54">
        <v>7.6156554443149131</v>
      </c>
      <c r="P152" s="54">
        <v>6.1511063204081999</v>
      </c>
      <c r="Q152" s="54">
        <v>17.281679662099226</v>
      </c>
      <c r="R152" s="54">
        <v>15.52422071341117</v>
      </c>
      <c r="S152" s="54">
        <v>10.251843867346999</v>
      </c>
      <c r="T152" s="54">
        <v>5.2723768460641711</v>
      </c>
      <c r="U152" s="54">
        <v>62.096882853644679</v>
      </c>
      <c r="W152" s="42" t="s">
        <v>469</v>
      </c>
    </row>
    <row r="153" spans="1:23">
      <c r="A153" s="49" t="s">
        <v>1145</v>
      </c>
      <c r="B153" s="46" t="s">
        <v>230</v>
      </c>
      <c r="C153" s="49" t="s">
        <v>252</v>
      </c>
      <c r="D153" s="46" t="s">
        <v>200</v>
      </c>
      <c r="E153" s="46">
        <v>6</v>
      </c>
      <c r="F153" s="46">
        <v>3</v>
      </c>
      <c r="G153" s="46">
        <v>20</v>
      </c>
      <c r="H153" s="46">
        <v>35</v>
      </c>
      <c r="I153" s="46">
        <v>25</v>
      </c>
      <c r="J153" s="46">
        <v>18</v>
      </c>
      <c r="K153" s="46">
        <v>107</v>
      </c>
      <c r="L153" s="42">
        <v>183004</v>
      </c>
      <c r="M153" s="42">
        <v>93703</v>
      </c>
      <c r="N153" s="42">
        <v>89301</v>
      </c>
      <c r="O153" s="54">
        <v>3.2786168608336426</v>
      </c>
      <c r="P153" s="54">
        <v>1.6393084304168213</v>
      </c>
      <c r="Q153" s="54">
        <v>10.928722869445478</v>
      </c>
      <c r="R153" s="54">
        <v>19.125265021529586</v>
      </c>
      <c r="S153" s="54">
        <v>13.660903586806846</v>
      </c>
      <c r="T153" s="54">
        <v>9.8358505825009281</v>
      </c>
      <c r="U153" s="54">
        <v>58.468667351533298</v>
      </c>
      <c r="W153" s="42" t="s">
        <v>469</v>
      </c>
    </row>
    <row r="154" spans="1:23">
      <c r="A154" s="49" t="s">
        <v>1146</v>
      </c>
      <c r="B154" s="46" t="s">
        <v>230</v>
      </c>
      <c r="C154" s="49" t="s">
        <v>252</v>
      </c>
      <c r="D154" s="46" t="s">
        <v>54</v>
      </c>
      <c r="E154" s="46">
        <v>195</v>
      </c>
      <c r="F154" s="46">
        <v>100</v>
      </c>
      <c r="G154" s="46">
        <v>377</v>
      </c>
      <c r="H154" s="46">
        <v>470</v>
      </c>
      <c r="I154" s="46">
        <v>299</v>
      </c>
      <c r="J154" s="46">
        <v>249</v>
      </c>
      <c r="K154" s="46">
        <v>1690</v>
      </c>
      <c r="L154" s="42">
        <v>183004</v>
      </c>
      <c r="M154" s="42">
        <v>93703</v>
      </c>
      <c r="N154" s="42">
        <v>89301</v>
      </c>
      <c r="O154" s="54">
        <v>208.10432963725813</v>
      </c>
      <c r="P154" s="54">
        <v>106.72016904474776</v>
      </c>
      <c r="Q154" s="54">
        <v>402.33503729869904</v>
      </c>
      <c r="R154" s="54">
        <v>501.58479451031457</v>
      </c>
      <c r="S154" s="54">
        <v>319.09330544379583</v>
      </c>
      <c r="T154" s="54">
        <v>265.73322092142195</v>
      </c>
      <c r="U154" s="54">
        <v>1803.5708568562372</v>
      </c>
      <c r="W154" s="42" t="s">
        <v>469</v>
      </c>
    </row>
    <row r="155" spans="1:23">
      <c r="A155" s="49" t="s">
        <v>1147</v>
      </c>
      <c r="B155" s="46" t="s">
        <v>230</v>
      </c>
      <c r="C155" s="49" t="s">
        <v>252</v>
      </c>
      <c r="D155" s="46" t="s">
        <v>69</v>
      </c>
      <c r="E155" s="46">
        <v>6</v>
      </c>
      <c r="F155" s="46">
        <v>7</v>
      </c>
      <c r="G155" s="46">
        <v>12</v>
      </c>
      <c r="H155" s="46">
        <v>20</v>
      </c>
      <c r="I155" s="46">
        <v>21</v>
      </c>
      <c r="J155" s="46">
        <v>19</v>
      </c>
      <c r="K155" s="46">
        <v>85</v>
      </c>
      <c r="L155" s="42">
        <v>183004</v>
      </c>
      <c r="M155" s="42">
        <v>93703</v>
      </c>
      <c r="N155" s="42">
        <v>89301</v>
      </c>
      <c r="O155" s="54">
        <v>6.4032101426848662</v>
      </c>
      <c r="P155" s="54">
        <v>7.4704118331323439</v>
      </c>
      <c r="Q155" s="54">
        <v>12.806420285369732</v>
      </c>
      <c r="R155" s="54">
        <v>21.344033808949554</v>
      </c>
      <c r="S155" s="54">
        <v>22.41123549939703</v>
      </c>
      <c r="T155" s="54">
        <v>20.276832118502075</v>
      </c>
      <c r="U155" s="54">
        <v>90.712143688035596</v>
      </c>
      <c r="W155" s="42" t="s">
        <v>469</v>
      </c>
    </row>
    <row r="156" spans="1:23">
      <c r="A156" s="49" t="s">
        <v>1148</v>
      </c>
      <c r="B156" s="46" t="s">
        <v>230</v>
      </c>
      <c r="C156" s="49" t="s">
        <v>252</v>
      </c>
      <c r="D156" s="46" t="s">
        <v>473</v>
      </c>
      <c r="E156" s="46">
        <v>2</v>
      </c>
      <c r="F156" s="46">
        <v>1</v>
      </c>
      <c r="G156" s="46">
        <v>5</v>
      </c>
      <c r="H156" s="46">
        <v>3</v>
      </c>
      <c r="I156" s="46">
        <v>2</v>
      </c>
      <c r="J156" s="46">
        <v>5</v>
      </c>
      <c r="K156" s="46">
        <v>18</v>
      </c>
      <c r="L156" s="42">
        <v>183004</v>
      </c>
      <c r="M156" s="42">
        <v>93703</v>
      </c>
      <c r="N156" s="42">
        <v>89301</v>
      </c>
      <c r="O156" s="54">
        <v>1.0928722869445477</v>
      </c>
      <c r="P156" s="54">
        <v>0.54643614347227387</v>
      </c>
      <c r="Q156" s="54">
        <v>2.7321807173613695</v>
      </c>
      <c r="R156" s="54">
        <v>1.6393084304168213</v>
      </c>
      <c r="S156" s="54">
        <v>1.0928722869445477</v>
      </c>
      <c r="T156" s="54">
        <v>2.7321807173613695</v>
      </c>
      <c r="U156" s="54">
        <v>9.8358505825009281</v>
      </c>
      <c r="W156" s="42" t="s">
        <v>469</v>
      </c>
    </row>
    <row r="157" spans="1:23">
      <c r="A157" s="49" t="s">
        <v>1149</v>
      </c>
      <c r="B157" s="46" t="s">
        <v>230</v>
      </c>
      <c r="C157" s="49" t="s">
        <v>252</v>
      </c>
      <c r="D157" s="46" t="s">
        <v>201</v>
      </c>
      <c r="E157" s="46">
        <v>15</v>
      </c>
      <c r="F157" s="46">
        <v>8</v>
      </c>
      <c r="G157" s="46">
        <v>12</v>
      </c>
      <c r="H157" s="46">
        <v>19</v>
      </c>
      <c r="I157" s="46">
        <v>9</v>
      </c>
      <c r="J157" s="46">
        <v>6</v>
      </c>
      <c r="K157" s="46">
        <v>69</v>
      </c>
      <c r="L157" s="42">
        <v>183004</v>
      </c>
      <c r="M157" s="42">
        <v>93703</v>
      </c>
      <c r="N157" s="42">
        <v>89301</v>
      </c>
      <c r="O157" s="54">
        <v>8.196542152084108</v>
      </c>
      <c r="P157" s="54">
        <v>4.371489147778191</v>
      </c>
      <c r="Q157" s="54">
        <v>6.5572337216672851</v>
      </c>
      <c r="R157" s="54">
        <v>10.382286725973202</v>
      </c>
      <c r="S157" s="54">
        <v>4.9179252912504641</v>
      </c>
      <c r="T157" s="54">
        <v>3.2786168608336426</v>
      </c>
      <c r="U157" s="54">
        <v>37.704093899586894</v>
      </c>
      <c r="W157" s="42" t="s">
        <v>469</v>
      </c>
    </row>
    <row r="158" spans="1:23">
      <c r="A158" s="49" t="s">
        <v>1150</v>
      </c>
      <c r="B158" s="46" t="s">
        <v>230</v>
      </c>
      <c r="C158" s="49" t="s">
        <v>252</v>
      </c>
      <c r="D158" s="46" t="s">
        <v>151</v>
      </c>
      <c r="E158" s="46">
        <v>0</v>
      </c>
      <c r="F158" s="46">
        <v>0</v>
      </c>
      <c r="G158" s="46">
        <v>1</v>
      </c>
      <c r="H158" s="46">
        <v>2</v>
      </c>
      <c r="I158" s="46">
        <v>2</v>
      </c>
      <c r="J158" s="46">
        <v>1</v>
      </c>
      <c r="K158" s="46">
        <v>6</v>
      </c>
      <c r="L158" s="42">
        <v>183004</v>
      </c>
      <c r="M158" s="42">
        <v>93703</v>
      </c>
      <c r="N158" s="42">
        <v>89301</v>
      </c>
      <c r="O158" s="54" t="s">
        <v>499</v>
      </c>
      <c r="P158" s="54" t="s">
        <v>499</v>
      </c>
      <c r="Q158" s="54">
        <v>0.54643614347227387</v>
      </c>
      <c r="R158" s="54">
        <v>1.0928722869445477</v>
      </c>
      <c r="S158" s="54">
        <v>1.0928722869445477</v>
      </c>
      <c r="T158" s="54">
        <v>0.54643614347227387</v>
      </c>
      <c r="U158" s="54">
        <v>3.2786168608336426</v>
      </c>
      <c r="W158" s="42" t="s">
        <v>469</v>
      </c>
    </row>
    <row r="159" spans="1:23">
      <c r="A159" s="49" t="s">
        <v>1151</v>
      </c>
      <c r="B159" s="46" t="s">
        <v>230</v>
      </c>
      <c r="C159" s="49" t="s">
        <v>252</v>
      </c>
      <c r="D159" s="46" t="s">
        <v>95</v>
      </c>
      <c r="E159" s="46">
        <v>0</v>
      </c>
      <c r="F159" s="46">
        <v>3</v>
      </c>
      <c r="G159" s="46">
        <v>9</v>
      </c>
      <c r="H159" s="46">
        <v>8</v>
      </c>
      <c r="I159" s="46">
        <v>4</v>
      </c>
      <c r="J159" s="46">
        <v>1</v>
      </c>
      <c r="K159" s="46">
        <v>25</v>
      </c>
      <c r="L159" s="42">
        <v>183004</v>
      </c>
      <c r="M159" s="42">
        <v>93703</v>
      </c>
      <c r="N159" s="42">
        <v>89301</v>
      </c>
      <c r="O159" s="54" t="s">
        <v>499</v>
      </c>
      <c r="P159" s="54">
        <v>1.6393084304168213</v>
      </c>
      <c r="Q159" s="54">
        <v>4.9179252912504641</v>
      </c>
      <c r="R159" s="54">
        <v>4.371489147778191</v>
      </c>
      <c r="S159" s="54">
        <v>2.1857445738890955</v>
      </c>
      <c r="T159" s="54">
        <v>0.54643614347227387</v>
      </c>
      <c r="U159" s="54">
        <v>13.660903586806846</v>
      </c>
      <c r="W159" s="42" t="s">
        <v>469</v>
      </c>
    </row>
    <row r="160" spans="1:23">
      <c r="A160" s="49" t="s">
        <v>1152</v>
      </c>
      <c r="B160" s="46" t="s">
        <v>230</v>
      </c>
      <c r="C160" s="49" t="s">
        <v>252</v>
      </c>
      <c r="D160" s="46" t="s">
        <v>154</v>
      </c>
      <c r="E160" s="46">
        <v>1</v>
      </c>
      <c r="F160" s="46">
        <v>0</v>
      </c>
      <c r="G160" s="46">
        <v>1</v>
      </c>
      <c r="H160" s="46">
        <v>0</v>
      </c>
      <c r="I160" s="46">
        <v>3</v>
      </c>
      <c r="J160" s="46">
        <v>0</v>
      </c>
      <c r="K160" s="46">
        <v>5</v>
      </c>
      <c r="L160" s="42">
        <v>183004</v>
      </c>
      <c r="M160" s="42">
        <v>93703</v>
      </c>
      <c r="N160" s="42">
        <v>89301</v>
      </c>
      <c r="O160" s="54">
        <v>0.54643614347227387</v>
      </c>
      <c r="P160" s="54" t="s">
        <v>499</v>
      </c>
      <c r="Q160" s="54">
        <v>0.54643614347227387</v>
      </c>
      <c r="R160" s="54" t="s">
        <v>499</v>
      </c>
      <c r="S160" s="54">
        <v>1.6393084304168213</v>
      </c>
      <c r="T160" s="54" t="s">
        <v>499</v>
      </c>
      <c r="U160" s="54">
        <v>2.7321807173613695</v>
      </c>
      <c r="W160" s="42" t="s">
        <v>469</v>
      </c>
    </row>
    <row r="161" spans="1:40">
      <c r="A161" s="49" t="s">
        <v>1153</v>
      </c>
      <c r="B161" s="46" t="s">
        <v>230</v>
      </c>
      <c r="C161" s="49" t="s">
        <v>252</v>
      </c>
      <c r="D161" s="46" t="s">
        <v>155</v>
      </c>
      <c r="E161" s="46">
        <v>24</v>
      </c>
      <c r="F161" s="46">
        <v>10</v>
      </c>
      <c r="G161" s="46">
        <v>16</v>
      </c>
      <c r="H161" s="46">
        <v>10</v>
      </c>
      <c r="I161" s="46">
        <v>5</v>
      </c>
      <c r="J161" s="46">
        <v>1</v>
      </c>
      <c r="K161" s="46">
        <v>66</v>
      </c>
      <c r="L161" s="42">
        <v>183004</v>
      </c>
      <c r="M161" s="42">
        <v>93703</v>
      </c>
      <c r="N161" s="42">
        <v>89301</v>
      </c>
      <c r="O161" s="54">
        <v>13.11446744333457</v>
      </c>
      <c r="P161" s="54">
        <v>5.4643614347227389</v>
      </c>
      <c r="Q161" s="54">
        <v>8.742978295556382</v>
      </c>
      <c r="R161" s="54">
        <v>5.4643614347227389</v>
      </c>
      <c r="S161" s="54">
        <v>2.7321807173613695</v>
      </c>
      <c r="T161" s="54">
        <v>0.54643614347227387</v>
      </c>
      <c r="U161" s="54">
        <v>36.064785469170076</v>
      </c>
      <c r="W161" s="42" t="s">
        <v>469</v>
      </c>
    </row>
    <row r="162" spans="1:40">
      <c r="A162" s="49" t="s">
        <v>1154</v>
      </c>
      <c r="B162" s="46" t="s">
        <v>230</v>
      </c>
      <c r="C162" s="49" t="s">
        <v>252</v>
      </c>
      <c r="D162" s="46" t="s">
        <v>99</v>
      </c>
      <c r="E162" s="46">
        <v>19</v>
      </c>
      <c r="F162" s="46">
        <v>24</v>
      </c>
      <c r="G162" s="46">
        <v>50</v>
      </c>
      <c r="H162" s="46">
        <v>52</v>
      </c>
      <c r="I162" s="46">
        <v>28</v>
      </c>
      <c r="J162" s="46">
        <v>16</v>
      </c>
      <c r="K162" s="46">
        <v>189</v>
      </c>
      <c r="L162" s="42">
        <v>183004</v>
      </c>
      <c r="M162" s="42">
        <v>93703</v>
      </c>
      <c r="N162" s="42">
        <v>89301</v>
      </c>
      <c r="O162" s="54">
        <v>10.382286725973202</v>
      </c>
      <c r="P162" s="54">
        <v>13.11446744333457</v>
      </c>
      <c r="Q162" s="54">
        <v>27.321807173613692</v>
      </c>
      <c r="R162" s="54">
        <v>28.414679460558236</v>
      </c>
      <c r="S162" s="54">
        <v>15.300212017223668</v>
      </c>
      <c r="T162" s="54">
        <v>8.742978295556382</v>
      </c>
      <c r="U162" s="54">
        <v>103.27643111625974</v>
      </c>
      <c r="W162" s="42" t="s">
        <v>469</v>
      </c>
    </row>
    <row r="163" spans="1:40">
      <c r="A163" s="49" t="s">
        <v>1155</v>
      </c>
      <c r="B163" s="46" t="s">
        <v>230</v>
      </c>
      <c r="C163" s="49" t="s">
        <v>252</v>
      </c>
      <c r="D163" s="46" t="s">
        <v>481</v>
      </c>
      <c r="E163" s="46">
        <v>7</v>
      </c>
      <c r="F163" s="46">
        <v>5</v>
      </c>
      <c r="G163" s="46">
        <v>7</v>
      </c>
      <c r="H163" s="46">
        <v>2</v>
      </c>
      <c r="I163" s="46">
        <v>3</v>
      </c>
      <c r="J163" s="46">
        <v>0</v>
      </c>
      <c r="K163" s="46">
        <v>24</v>
      </c>
      <c r="L163" s="42">
        <v>183004</v>
      </c>
      <c r="M163" s="42">
        <v>93703</v>
      </c>
      <c r="N163" s="42">
        <v>89301</v>
      </c>
      <c r="O163" s="54">
        <v>3.825053004305917</v>
      </c>
      <c r="P163" s="54">
        <v>2.7321807173613695</v>
      </c>
      <c r="Q163" s="54">
        <v>3.825053004305917</v>
      </c>
      <c r="R163" s="54">
        <v>1.0928722869445477</v>
      </c>
      <c r="S163" s="54">
        <v>1.6393084304168213</v>
      </c>
      <c r="T163" s="54" t="s">
        <v>499</v>
      </c>
      <c r="U163" s="54">
        <v>13.11446744333457</v>
      </c>
      <c r="W163" s="42" t="s">
        <v>469</v>
      </c>
    </row>
    <row r="164" spans="1:40">
      <c r="A164" s="49" t="s">
        <v>1156</v>
      </c>
      <c r="B164" s="46" t="s">
        <v>230</v>
      </c>
      <c r="C164" s="49" t="s">
        <v>252</v>
      </c>
      <c r="D164" s="46" t="s">
        <v>483</v>
      </c>
      <c r="E164" s="46">
        <v>10</v>
      </c>
      <c r="F164" s="46">
        <v>11</v>
      </c>
      <c r="G164" s="46">
        <v>23</v>
      </c>
      <c r="H164" s="46">
        <v>22</v>
      </c>
      <c r="I164" s="46">
        <v>19</v>
      </c>
      <c r="J164" s="46">
        <v>8</v>
      </c>
      <c r="K164" s="46">
        <v>93</v>
      </c>
      <c r="L164" s="42">
        <v>183004</v>
      </c>
      <c r="M164" s="42">
        <v>93703</v>
      </c>
      <c r="N164" s="42">
        <v>89301</v>
      </c>
      <c r="O164" s="54">
        <v>5.4643614347227389</v>
      </c>
      <c r="P164" s="54">
        <v>6.010797578195012</v>
      </c>
      <c r="Q164" s="54">
        <v>12.568031299862298</v>
      </c>
      <c r="R164" s="54">
        <v>12.021595156390024</v>
      </c>
      <c r="S164" s="54">
        <v>10.382286725973202</v>
      </c>
      <c r="T164" s="54">
        <v>4.371489147778191</v>
      </c>
      <c r="U164" s="54">
        <v>50.818561342921463</v>
      </c>
      <c r="W164" s="42" t="s">
        <v>469</v>
      </c>
    </row>
    <row r="165" spans="1:40">
      <c r="A165" s="49" t="s">
        <v>1157</v>
      </c>
      <c r="B165" s="46" t="s">
        <v>230</v>
      </c>
      <c r="C165" s="49" t="s">
        <v>252</v>
      </c>
      <c r="D165" s="46" t="s">
        <v>128</v>
      </c>
      <c r="E165" s="46">
        <v>4</v>
      </c>
      <c r="F165" s="46">
        <v>0</v>
      </c>
      <c r="G165" s="46">
        <v>3</v>
      </c>
      <c r="H165" s="46">
        <v>4</v>
      </c>
      <c r="I165" s="46">
        <v>1</v>
      </c>
      <c r="J165" s="46">
        <v>1</v>
      </c>
      <c r="K165" s="46">
        <v>13</v>
      </c>
      <c r="L165" s="42">
        <v>183004</v>
      </c>
      <c r="M165" s="42">
        <v>93703</v>
      </c>
      <c r="N165" s="42">
        <v>89301</v>
      </c>
      <c r="O165" s="54">
        <v>2.1857445738890955</v>
      </c>
      <c r="P165" s="54" t="s">
        <v>499</v>
      </c>
      <c r="Q165" s="54">
        <v>1.6393084304168213</v>
      </c>
      <c r="R165" s="54">
        <v>2.1857445738890955</v>
      </c>
      <c r="S165" s="54">
        <v>0.54643614347227387</v>
      </c>
      <c r="T165" s="54">
        <v>0.54643614347227387</v>
      </c>
      <c r="U165" s="54">
        <v>7.1036698651395591</v>
      </c>
      <c r="W165" s="42" t="s">
        <v>469</v>
      </c>
    </row>
    <row r="166" spans="1:40">
      <c r="A166" s="49" t="s">
        <v>1158</v>
      </c>
      <c r="B166" s="46" t="s">
        <v>230</v>
      </c>
      <c r="C166" s="49" t="s">
        <v>252</v>
      </c>
      <c r="D166" s="46" t="s">
        <v>132</v>
      </c>
      <c r="E166" s="46">
        <v>16</v>
      </c>
      <c r="F166" s="46">
        <v>9</v>
      </c>
      <c r="G166" s="46">
        <v>30</v>
      </c>
      <c r="H166" s="46">
        <v>34</v>
      </c>
      <c r="I166" s="46">
        <v>30</v>
      </c>
      <c r="J166" s="46">
        <v>27</v>
      </c>
      <c r="K166" s="46">
        <v>146</v>
      </c>
      <c r="L166" s="42">
        <v>183004</v>
      </c>
      <c r="M166" s="42">
        <v>93703</v>
      </c>
      <c r="N166" s="42">
        <v>89301</v>
      </c>
      <c r="O166" s="54">
        <v>17.075227047159643</v>
      </c>
      <c r="P166" s="54">
        <v>9.6048152140272993</v>
      </c>
      <c r="Q166" s="54">
        <v>32.016050713424328</v>
      </c>
      <c r="R166" s="54">
        <v>36.284857475214238</v>
      </c>
      <c r="S166" s="54">
        <v>32.016050713424328</v>
      </c>
      <c r="T166" s="54">
        <v>28.8144456420819</v>
      </c>
      <c r="U166" s="54">
        <v>155.81144680533174</v>
      </c>
      <c r="W166" s="42" t="s">
        <v>469</v>
      </c>
    </row>
    <row r="167" spans="1:40">
      <c r="A167" s="49" t="s">
        <v>1159</v>
      </c>
      <c r="B167" s="46" t="s">
        <v>230</v>
      </c>
      <c r="C167" s="49" t="s">
        <v>252</v>
      </c>
      <c r="D167" s="46" t="s">
        <v>161</v>
      </c>
      <c r="E167" s="46">
        <v>2</v>
      </c>
      <c r="F167" s="46">
        <v>0</v>
      </c>
      <c r="G167" s="46">
        <v>0</v>
      </c>
      <c r="H167" s="46">
        <v>1</v>
      </c>
      <c r="I167" s="46">
        <v>2</v>
      </c>
      <c r="J167" s="46">
        <v>0</v>
      </c>
      <c r="K167" s="46">
        <v>5</v>
      </c>
      <c r="L167" s="42">
        <v>183004</v>
      </c>
      <c r="M167" s="42">
        <v>93703</v>
      </c>
      <c r="N167" s="42">
        <v>89301</v>
      </c>
      <c r="O167" s="54">
        <v>1.0928722869445477</v>
      </c>
      <c r="P167" s="54" t="s">
        <v>499</v>
      </c>
      <c r="Q167" s="54" t="s">
        <v>499</v>
      </c>
      <c r="R167" s="54">
        <v>0.54643614347227387</v>
      </c>
      <c r="S167" s="54">
        <v>1.0928722869445477</v>
      </c>
      <c r="T167" s="54" t="s">
        <v>499</v>
      </c>
      <c r="U167" s="54">
        <v>2.7321807173613695</v>
      </c>
      <c r="W167" s="42" t="s">
        <v>469</v>
      </c>
      <c r="X167" s="46"/>
      <c r="Y167" s="46"/>
      <c r="Z167" s="46"/>
      <c r="AA167" s="46"/>
      <c r="AB167" s="46"/>
      <c r="AC167" s="46"/>
      <c r="AD167" s="46"/>
      <c r="AF167" s="49"/>
      <c r="AG167" s="49"/>
      <c r="AH167" s="50"/>
      <c r="AI167" s="50"/>
      <c r="AJ167" s="50">
        <v>406</v>
      </c>
      <c r="AK167" s="50">
        <v>440</v>
      </c>
      <c r="AL167" s="50">
        <v>233</v>
      </c>
      <c r="AM167" s="50">
        <v>126</v>
      </c>
      <c r="AN167" s="50">
        <v>1637</v>
      </c>
    </row>
    <row r="168" spans="1:40">
      <c r="A168" s="49" t="s">
        <v>1160</v>
      </c>
      <c r="B168" s="46" t="s">
        <v>230</v>
      </c>
      <c r="C168" s="49" t="s">
        <v>252</v>
      </c>
      <c r="D168" s="46" t="s">
        <v>142</v>
      </c>
      <c r="E168" s="46">
        <v>3</v>
      </c>
      <c r="F168" s="46">
        <v>5</v>
      </c>
      <c r="G168" s="46">
        <v>2</v>
      </c>
      <c r="H168" s="46">
        <v>10</v>
      </c>
      <c r="I168" s="46">
        <v>3</v>
      </c>
      <c r="J168" s="46">
        <v>2</v>
      </c>
      <c r="K168" s="46">
        <v>25</v>
      </c>
      <c r="L168" s="42">
        <v>183004</v>
      </c>
      <c r="M168" s="42">
        <v>93703</v>
      </c>
      <c r="N168" s="42">
        <v>89301</v>
      </c>
      <c r="O168" s="54">
        <v>1.6393084304168213</v>
      </c>
      <c r="P168" s="54">
        <v>2.7321807173613695</v>
      </c>
      <c r="Q168" s="54">
        <v>1.0928722869445477</v>
      </c>
      <c r="R168" s="54">
        <v>5.4643614347227389</v>
      </c>
      <c r="S168" s="54">
        <v>1.6393084304168213</v>
      </c>
      <c r="T168" s="54">
        <v>1.0928722869445477</v>
      </c>
      <c r="U168" s="54">
        <v>13.660903586806846</v>
      </c>
      <c r="W168" s="42" t="s">
        <v>469</v>
      </c>
      <c r="X168" s="46"/>
      <c r="Y168" s="46"/>
      <c r="Z168" s="46"/>
      <c r="AA168" s="46"/>
      <c r="AB168" s="46"/>
      <c r="AC168" s="46"/>
      <c r="AD168" s="46"/>
      <c r="AF168" s="49"/>
      <c r="AG168" s="49"/>
      <c r="AH168" s="50"/>
      <c r="AI168" s="50"/>
      <c r="AJ168" s="50">
        <v>303</v>
      </c>
      <c r="AK168" s="50">
        <v>369</v>
      </c>
      <c r="AL168" s="50">
        <v>198</v>
      </c>
      <c r="AM168" s="50">
        <v>110</v>
      </c>
      <c r="AN168" s="50">
        <v>1257</v>
      </c>
    </row>
    <row r="169" spans="1:40">
      <c r="A169" s="49" t="s">
        <v>1161</v>
      </c>
      <c r="B169" s="46" t="s">
        <v>230</v>
      </c>
      <c r="C169" s="49" t="s">
        <v>252</v>
      </c>
      <c r="D169" s="46" t="s">
        <v>146</v>
      </c>
      <c r="E169" s="46">
        <v>35</v>
      </c>
      <c r="F169" s="46">
        <v>24</v>
      </c>
      <c r="G169" s="46">
        <v>75</v>
      </c>
      <c r="H169" s="46">
        <v>61</v>
      </c>
      <c r="I169" s="46">
        <v>49</v>
      </c>
      <c r="J169" s="46">
        <v>41</v>
      </c>
      <c r="K169" s="46">
        <v>285</v>
      </c>
      <c r="L169" s="42">
        <v>183004</v>
      </c>
      <c r="M169" s="42">
        <v>93703</v>
      </c>
      <c r="N169" s="42">
        <v>89301</v>
      </c>
      <c r="O169" s="54">
        <v>37.352059165661714</v>
      </c>
      <c r="P169" s="54">
        <v>25.612840570739465</v>
      </c>
      <c r="Q169" s="54">
        <v>80.040126783560822</v>
      </c>
      <c r="R169" s="54">
        <v>65.099303117296131</v>
      </c>
      <c r="S169" s="54">
        <v>52.292882831926406</v>
      </c>
      <c r="T169" s="54">
        <v>43.755269308346584</v>
      </c>
      <c r="U169" s="54">
        <v>304.15248177753114</v>
      </c>
      <c r="W169" s="42" t="s">
        <v>469</v>
      </c>
      <c r="X169" s="46"/>
      <c r="Y169" s="46"/>
      <c r="Z169" s="46"/>
      <c r="AA169" s="46"/>
      <c r="AB169" s="46"/>
      <c r="AC169" s="46"/>
      <c r="AD169" s="46"/>
      <c r="AF169" s="49"/>
      <c r="AG169" s="49"/>
      <c r="AH169" s="50"/>
      <c r="AI169" s="50"/>
      <c r="AJ169" s="50">
        <v>434</v>
      </c>
      <c r="AK169" s="50">
        <v>441</v>
      </c>
      <c r="AL169" s="50">
        <v>318</v>
      </c>
      <c r="AM169" s="50">
        <v>174</v>
      </c>
      <c r="AN169" s="50">
        <v>1820</v>
      </c>
    </row>
    <row r="170" spans="1:40">
      <c r="A170" s="49" t="s">
        <v>1162</v>
      </c>
      <c r="B170" s="46" t="s">
        <v>230</v>
      </c>
      <c r="C170" s="49" t="s">
        <v>252</v>
      </c>
      <c r="D170" s="46" t="s">
        <v>60</v>
      </c>
      <c r="E170" s="46">
        <v>10</v>
      </c>
      <c r="F170" s="46">
        <v>13</v>
      </c>
      <c r="G170" s="46">
        <v>24</v>
      </c>
      <c r="H170" s="46">
        <v>30</v>
      </c>
      <c r="I170" s="46">
        <v>31</v>
      </c>
      <c r="J170" s="46">
        <v>17</v>
      </c>
      <c r="K170" s="46">
        <v>125</v>
      </c>
      <c r="L170" s="42">
        <v>183004</v>
      </c>
      <c r="M170" s="42">
        <v>93703</v>
      </c>
      <c r="N170" s="42">
        <v>89301</v>
      </c>
      <c r="O170" s="54">
        <v>5.4643614347227389</v>
      </c>
      <c r="P170" s="54">
        <v>7.1036698651395591</v>
      </c>
      <c r="Q170" s="54">
        <v>13.11446744333457</v>
      </c>
      <c r="R170" s="54">
        <v>16.393084304168216</v>
      </c>
      <c r="S170" s="54">
        <v>16.93952044764049</v>
      </c>
      <c r="T170" s="54">
        <v>9.2894144390286542</v>
      </c>
      <c r="U170" s="54">
        <v>68.304517934034223</v>
      </c>
      <c r="W170" s="42" t="s">
        <v>469</v>
      </c>
      <c r="X170" s="46"/>
      <c r="Y170" s="46"/>
      <c r="Z170" s="46"/>
      <c r="AA170" s="46"/>
      <c r="AB170" s="46"/>
      <c r="AC170" s="46"/>
      <c r="AD170" s="46"/>
      <c r="AF170" s="49"/>
      <c r="AG170" s="49"/>
      <c r="AH170" s="50"/>
      <c r="AI170" s="50"/>
      <c r="AJ170" s="50">
        <v>344</v>
      </c>
      <c r="AK170" s="50">
        <v>397</v>
      </c>
      <c r="AL170" s="50">
        <v>259</v>
      </c>
      <c r="AM170" s="50">
        <v>133</v>
      </c>
      <c r="AN170" s="50">
        <v>1481</v>
      </c>
    </row>
    <row r="171" spans="1:40">
      <c r="A171" s="49" t="s">
        <v>1163</v>
      </c>
      <c r="B171" s="46" t="s">
        <v>230</v>
      </c>
      <c r="C171" s="49" t="s">
        <v>252</v>
      </c>
      <c r="D171" s="46" t="s">
        <v>64</v>
      </c>
      <c r="E171" s="46">
        <v>41</v>
      </c>
      <c r="F171" s="46">
        <v>33</v>
      </c>
      <c r="G171" s="46">
        <v>64</v>
      </c>
      <c r="H171" s="46">
        <v>84</v>
      </c>
      <c r="I171" s="46">
        <v>59</v>
      </c>
      <c r="J171" s="46">
        <v>27</v>
      </c>
      <c r="K171" s="46">
        <v>308</v>
      </c>
      <c r="L171" s="42">
        <v>183004</v>
      </c>
      <c r="M171" s="42">
        <v>93703</v>
      </c>
      <c r="N171" s="42">
        <v>89301</v>
      </c>
      <c r="O171" s="54">
        <v>22.403881882363226</v>
      </c>
      <c r="P171" s="54">
        <v>18.032392734585038</v>
      </c>
      <c r="Q171" s="54">
        <v>34.971913182225528</v>
      </c>
      <c r="R171" s="54">
        <v>45.900636051671</v>
      </c>
      <c r="S171" s="54">
        <v>32.239732464864154</v>
      </c>
      <c r="T171" s="54">
        <v>14.753775873751394</v>
      </c>
      <c r="U171" s="54">
        <v>168.30233218946034</v>
      </c>
      <c r="W171" s="42" t="s">
        <v>469</v>
      </c>
    </row>
    <row r="172" spans="1:40">
      <c r="A172" s="49" t="s">
        <v>1164</v>
      </c>
      <c r="B172" s="46" t="s">
        <v>230</v>
      </c>
      <c r="C172" s="49" t="s">
        <v>252</v>
      </c>
      <c r="D172" s="46" t="s">
        <v>492</v>
      </c>
      <c r="E172" s="46">
        <v>7</v>
      </c>
      <c r="F172" s="46">
        <v>3</v>
      </c>
      <c r="G172" s="46">
        <v>15</v>
      </c>
      <c r="H172" s="46">
        <v>14</v>
      </c>
      <c r="I172" s="46">
        <v>14</v>
      </c>
      <c r="J172" s="46">
        <v>9</v>
      </c>
      <c r="K172" s="46">
        <v>62</v>
      </c>
      <c r="L172" s="42">
        <v>183004</v>
      </c>
      <c r="M172" s="42">
        <v>93703</v>
      </c>
      <c r="N172" s="42">
        <v>89301</v>
      </c>
      <c r="O172" s="54">
        <v>3.825053004305917</v>
      </c>
      <c r="P172" s="54">
        <v>1.6393084304168213</v>
      </c>
      <c r="Q172" s="54">
        <v>8.196542152084108</v>
      </c>
      <c r="R172" s="54">
        <v>7.650106008611834</v>
      </c>
      <c r="S172" s="54">
        <v>7.650106008611834</v>
      </c>
      <c r="T172" s="54">
        <v>4.9179252912504641</v>
      </c>
      <c r="U172" s="54">
        <v>33.87904089528098</v>
      </c>
      <c r="W172" s="42" t="s">
        <v>469</v>
      </c>
      <c r="X172" s="52"/>
      <c r="Y172" s="52"/>
      <c r="Z172" s="52"/>
      <c r="AA172" s="52"/>
      <c r="AB172" s="52"/>
      <c r="AC172" s="52"/>
      <c r="AD172" s="52"/>
    </row>
    <row r="173" spans="1:40">
      <c r="A173" s="49" t="s">
        <v>1165</v>
      </c>
      <c r="B173" s="46" t="s">
        <v>222</v>
      </c>
      <c r="C173" s="49" t="s">
        <v>252</v>
      </c>
      <c r="D173" s="46" t="s">
        <v>200</v>
      </c>
      <c r="E173" s="46">
        <v>23</v>
      </c>
      <c r="F173" s="46">
        <v>15</v>
      </c>
      <c r="G173" s="46">
        <v>61</v>
      </c>
      <c r="H173" s="46">
        <v>94</v>
      </c>
      <c r="I173" s="46">
        <v>58</v>
      </c>
      <c r="J173" s="46">
        <v>41</v>
      </c>
      <c r="K173" s="46">
        <v>292</v>
      </c>
      <c r="L173" s="42">
        <v>183004</v>
      </c>
      <c r="M173" s="42">
        <v>93703</v>
      </c>
      <c r="N173" s="42">
        <v>89301</v>
      </c>
      <c r="O173" s="54">
        <v>12.568031299862298</v>
      </c>
      <c r="P173" s="54">
        <v>8.196542152084108</v>
      </c>
      <c r="Q173" s="54">
        <v>33.332604751808702</v>
      </c>
      <c r="R173" s="54">
        <v>51.36499748639374</v>
      </c>
      <c r="S173" s="54">
        <v>31.69329632139188</v>
      </c>
      <c r="T173" s="54">
        <v>22.403881882363226</v>
      </c>
      <c r="U173" s="54">
        <v>159.55935389390396</v>
      </c>
      <c r="W173" s="42" t="s">
        <v>469</v>
      </c>
      <c r="X173" s="52"/>
      <c r="Y173" s="52"/>
      <c r="Z173" s="52"/>
      <c r="AA173" s="52"/>
      <c r="AB173" s="52"/>
      <c r="AC173" s="52"/>
      <c r="AD173" s="52"/>
    </row>
    <row r="174" spans="1:40">
      <c r="A174" s="49" t="s">
        <v>1166</v>
      </c>
      <c r="B174" s="46" t="s">
        <v>222</v>
      </c>
      <c r="C174" s="49" t="s">
        <v>252</v>
      </c>
      <c r="D174" s="46" t="s">
        <v>473</v>
      </c>
      <c r="E174" s="46">
        <v>1</v>
      </c>
      <c r="F174" s="46">
        <v>1</v>
      </c>
      <c r="G174" s="46">
        <v>6</v>
      </c>
      <c r="H174" s="46">
        <v>7</v>
      </c>
      <c r="I174" s="46">
        <v>11</v>
      </c>
      <c r="J174" s="46">
        <v>7</v>
      </c>
      <c r="K174" s="46">
        <v>33</v>
      </c>
      <c r="L174" s="42">
        <v>183004</v>
      </c>
      <c r="M174" s="42">
        <v>93703</v>
      </c>
      <c r="N174" s="42">
        <v>89301</v>
      </c>
      <c r="O174" s="54">
        <v>0.54643614347227387</v>
      </c>
      <c r="P174" s="54">
        <v>0.54643614347227387</v>
      </c>
      <c r="Q174" s="54">
        <v>3.2786168608336426</v>
      </c>
      <c r="R174" s="54">
        <v>3.825053004305917</v>
      </c>
      <c r="S174" s="54">
        <v>6.010797578195012</v>
      </c>
      <c r="T174" s="54">
        <v>3.825053004305917</v>
      </c>
      <c r="U174" s="54">
        <v>18.032392734585038</v>
      </c>
      <c r="W174" s="42" t="s">
        <v>469</v>
      </c>
      <c r="X174" s="52"/>
      <c r="Y174" s="52"/>
      <c r="Z174" s="52"/>
      <c r="AA174" s="52"/>
      <c r="AB174" s="52"/>
      <c r="AC174" s="52"/>
      <c r="AD174" s="52"/>
    </row>
    <row r="175" spans="1:40">
      <c r="A175" s="49" t="s">
        <v>1167</v>
      </c>
      <c r="B175" s="46" t="s">
        <v>222</v>
      </c>
      <c r="C175" s="49" t="s">
        <v>252</v>
      </c>
      <c r="D175" s="46" t="s">
        <v>201</v>
      </c>
      <c r="E175" s="46">
        <v>15</v>
      </c>
      <c r="F175" s="46">
        <v>11</v>
      </c>
      <c r="G175" s="46">
        <v>27</v>
      </c>
      <c r="H175" s="46">
        <v>30</v>
      </c>
      <c r="I175" s="46">
        <v>13</v>
      </c>
      <c r="J175" s="46">
        <v>6</v>
      </c>
      <c r="K175" s="46">
        <v>102</v>
      </c>
      <c r="L175" s="42">
        <v>183004</v>
      </c>
      <c r="M175" s="42">
        <v>93703</v>
      </c>
      <c r="N175" s="42">
        <v>89301</v>
      </c>
      <c r="O175" s="54">
        <v>8.196542152084108</v>
      </c>
      <c r="P175" s="54">
        <v>6.010797578195012</v>
      </c>
      <c r="Q175" s="54">
        <v>14.753775873751394</v>
      </c>
      <c r="R175" s="54">
        <v>16.393084304168216</v>
      </c>
      <c r="S175" s="54">
        <v>7.1036698651395591</v>
      </c>
      <c r="T175" s="54">
        <v>3.2786168608336426</v>
      </c>
      <c r="U175" s="54">
        <v>55.736486634171925</v>
      </c>
      <c r="W175" s="42" t="s">
        <v>469</v>
      </c>
      <c r="X175" s="52"/>
      <c r="Y175" s="52"/>
      <c r="Z175" s="52"/>
      <c r="AA175" s="52"/>
      <c r="AB175" s="52"/>
      <c r="AC175" s="52"/>
      <c r="AD175" s="52"/>
    </row>
    <row r="176" spans="1:40">
      <c r="A176" s="49" t="s">
        <v>1168</v>
      </c>
      <c r="B176" s="46" t="s">
        <v>222</v>
      </c>
      <c r="C176" s="49" t="s">
        <v>252</v>
      </c>
      <c r="D176" s="46" t="s">
        <v>151</v>
      </c>
      <c r="E176" s="46">
        <v>0</v>
      </c>
      <c r="F176" s="46">
        <v>0</v>
      </c>
      <c r="G176" s="46">
        <v>4</v>
      </c>
      <c r="H176" s="46">
        <v>2</v>
      </c>
      <c r="I176" s="46">
        <v>1</v>
      </c>
      <c r="J176" s="46">
        <v>0</v>
      </c>
      <c r="K176" s="46">
        <v>7</v>
      </c>
      <c r="L176" s="42">
        <v>183004</v>
      </c>
      <c r="M176" s="42">
        <v>93703</v>
      </c>
      <c r="N176" s="42">
        <v>89301</v>
      </c>
      <c r="O176" s="54" t="s">
        <v>499</v>
      </c>
      <c r="P176" s="54" t="s">
        <v>499</v>
      </c>
      <c r="Q176" s="54">
        <v>2.1857445738890955</v>
      </c>
      <c r="R176" s="54">
        <v>1.0928722869445477</v>
      </c>
      <c r="S176" s="54">
        <v>0.54643614347227387</v>
      </c>
      <c r="T176" s="54" t="s">
        <v>499</v>
      </c>
      <c r="U176" s="54">
        <v>3.825053004305917</v>
      </c>
      <c r="W176" s="42" t="s">
        <v>469</v>
      </c>
      <c r="X176" s="52"/>
      <c r="Y176" s="52"/>
      <c r="Z176" s="52"/>
      <c r="AA176" s="52"/>
      <c r="AB176" s="52"/>
      <c r="AC176" s="52"/>
      <c r="AD176" s="52"/>
    </row>
    <row r="177" spans="1:30">
      <c r="A177" s="49" t="s">
        <v>1169</v>
      </c>
      <c r="B177" s="46" t="s">
        <v>222</v>
      </c>
      <c r="C177" s="49" t="s">
        <v>252</v>
      </c>
      <c r="D177" s="46" t="s">
        <v>95</v>
      </c>
      <c r="E177" s="46">
        <v>3</v>
      </c>
      <c r="F177" s="46">
        <v>5</v>
      </c>
      <c r="G177" s="46">
        <v>14</v>
      </c>
      <c r="H177" s="46">
        <v>22</v>
      </c>
      <c r="I177" s="46">
        <v>5</v>
      </c>
      <c r="J177" s="46">
        <v>4</v>
      </c>
      <c r="K177" s="46">
        <v>53</v>
      </c>
      <c r="L177" s="42">
        <v>183004</v>
      </c>
      <c r="M177" s="42">
        <v>93703</v>
      </c>
      <c r="N177" s="42">
        <v>89301</v>
      </c>
      <c r="O177" s="54">
        <v>1.6393084304168213</v>
      </c>
      <c r="P177" s="54">
        <v>2.7321807173613695</v>
      </c>
      <c r="Q177" s="54">
        <v>7.650106008611834</v>
      </c>
      <c r="R177" s="54">
        <v>12.021595156390024</v>
      </c>
      <c r="S177" s="54">
        <v>2.7321807173613695</v>
      </c>
      <c r="T177" s="54">
        <v>2.1857445738890955</v>
      </c>
      <c r="U177" s="54">
        <v>28.961115604030514</v>
      </c>
      <c r="W177" s="42" t="s">
        <v>469</v>
      </c>
      <c r="X177" s="52"/>
      <c r="Y177" s="52"/>
      <c r="Z177" s="52"/>
      <c r="AA177" s="52"/>
      <c r="AB177" s="52"/>
      <c r="AC177" s="52"/>
      <c r="AD177" s="52"/>
    </row>
    <row r="178" spans="1:30">
      <c r="A178" s="49" t="s">
        <v>1170</v>
      </c>
      <c r="B178" s="46" t="s">
        <v>222</v>
      </c>
      <c r="C178" s="49" t="s">
        <v>252</v>
      </c>
      <c r="D178" s="46" t="s">
        <v>154</v>
      </c>
      <c r="E178" s="46">
        <v>1</v>
      </c>
      <c r="F178" s="46">
        <v>4</v>
      </c>
      <c r="G178" s="46">
        <v>2</v>
      </c>
      <c r="H178" s="46">
        <v>0</v>
      </c>
      <c r="I178" s="46">
        <v>0</v>
      </c>
      <c r="J178" s="46">
        <v>1</v>
      </c>
      <c r="K178" s="46">
        <v>8</v>
      </c>
      <c r="L178" s="42">
        <v>183004</v>
      </c>
      <c r="M178" s="42">
        <v>93703</v>
      </c>
      <c r="N178" s="42">
        <v>89301</v>
      </c>
      <c r="O178" s="54">
        <v>0.54643614347227387</v>
      </c>
      <c r="P178" s="54">
        <v>2.1857445738890955</v>
      </c>
      <c r="Q178" s="54">
        <v>1.0928722869445477</v>
      </c>
      <c r="R178" s="54" t="s">
        <v>499</v>
      </c>
      <c r="S178" s="54" t="s">
        <v>499</v>
      </c>
      <c r="T178" s="54">
        <v>0.54643614347227387</v>
      </c>
      <c r="U178" s="54">
        <v>4.371489147778191</v>
      </c>
      <c r="W178" s="42" t="s">
        <v>469</v>
      </c>
      <c r="X178" s="52"/>
      <c r="Y178" s="52"/>
      <c r="Z178" s="52"/>
      <c r="AA178" s="52"/>
      <c r="AB178" s="52"/>
      <c r="AC178" s="52"/>
      <c r="AD178" s="52"/>
    </row>
    <row r="179" spans="1:30">
      <c r="A179" s="49" t="s">
        <v>1171</v>
      </c>
      <c r="B179" s="46" t="s">
        <v>222</v>
      </c>
      <c r="C179" s="49" t="s">
        <v>252</v>
      </c>
      <c r="D179" s="46" t="s">
        <v>155</v>
      </c>
      <c r="E179" s="46">
        <v>39</v>
      </c>
      <c r="F179" s="46">
        <v>12</v>
      </c>
      <c r="G179" s="46">
        <v>12</v>
      </c>
      <c r="H179" s="46">
        <v>16</v>
      </c>
      <c r="I179" s="46">
        <v>3</v>
      </c>
      <c r="J179" s="46">
        <v>6</v>
      </c>
      <c r="K179" s="46">
        <v>88</v>
      </c>
      <c r="L179" s="42">
        <v>183004</v>
      </c>
      <c r="M179" s="42">
        <v>93703</v>
      </c>
      <c r="N179" s="42">
        <v>89301</v>
      </c>
      <c r="O179" s="54">
        <v>21.311009595418678</v>
      </c>
      <c r="P179" s="54">
        <v>6.5572337216672851</v>
      </c>
      <c r="Q179" s="54">
        <v>6.5572337216672851</v>
      </c>
      <c r="R179" s="54">
        <v>8.742978295556382</v>
      </c>
      <c r="S179" s="54">
        <v>1.6393084304168213</v>
      </c>
      <c r="T179" s="54">
        <v>3.2786168608336426</v>
      </c>
      <c r="U179" s="54">
        <v>48.086380625560096</v>
      </c>
      <c r="W179" s="42" t="s">
        <v>469</v>
      </c>
      <c r="X179" s="52"/>
      <c r="Y179" s="52"/>
      <c r="Z179" s="52"/>
      <c r="AA179" s="52"/>
      <c r="AB179" s="52"/>
      <c r="AC179" s="52"/>
      <c r="AD179" s="52"/>
    </row>
    <row r="180" spans="1:30">
      <c r="A180" s="49" t="s">
        <v>1172</v>
      </c>
      <c r="B180" s="46" t="s">
        <v>222</v>
      </c>
      <c r="C180" s="49" t="s">
        <v>252</v>
      </c>
      <c r="D180" s="46" t="s">
        <v>99</v>
      </c>
      <c r="E180" s="46">
        <v>27</v>
      </c>
      <c r="F180" s="46">
        <v>17</v>
      </c>
      <c r="G180" s="46">
        <v>42</v>
      </c>
      <c r="H180" s="46">
        <v>47</v>
      </c>
      <c r="I180" s="46">
        <v>15</v>
      </c>
      <c r="J180" s="46">
        <v>9</v>
      </c>
      <c r="K180" s="46">
        <v>157</v>
      </c>
      <c r="L180" s="42">
        <v>183004</v>
      </c>
      <c r="M180" s="42">
        <v>93703</v>
      </c>
      <c r="N180" s="42">
        <v>89301</v>
      </c>
      <c r="O180" s="54">
        <v>14.753775873751394</v>
      </c>
      <c r="P180" s="54">
        <v>9.2894144390286542</v>
      </c>
      <c r="Q180" s="54">
        <v>22.9503180258355</v>
      </c>
      <c r="R180" s="54">
        <v>25.68249874319687</v>
      </c>
      <c r="S180" s="54">
        <v>8.196542152084108</v>
      </c>
      <c r="T180" s="54">
        <v>4.9179252912504641</v>
      </c>
      <c r="U180" s="54">
        <v>85.79047452514699</v>
      </c>
      <c r="W180" s="42" t="s">
        <v>469</v>
      </c>
      <c r="X180" s="52"/>
      <c r="Y180" s="52"/>
      <c r="Z180" s="52"/>
      <c r="AA180" s="52"/>
      <c r="AB180" s="52"/>
      <c r="AC180" s="52"/>
      <c r="AD180" s="52"/>
    </row>
    <row r="181" spans="1:30">
      <c r="A181" s="49" t="s">
        <v>1173</v>
      </c>
      <c r="B181" s="46" t="s">
        <v>222</v>
      </c>
      <c r="C181" s="49" t="s">
        <v>252</v>
      </c>
      <c r="D181" s="46" t="s">
        <v>481</v>
      </c>
      <c r="E181" s="46">
        <v>2</v>
      </c>
      <c r="F181" s="46">
        <v>5</v>
      </c>
      <c r="G181" s="46">
        <v>10</v>
      </c>
      <c r="H181" s="46">
        <v>6</v>
      </c>
      <c r="I181" s="46">
        <v>4</v>
      </c>
      <c r="J181" s="46">
        <v>0</v>
      </c>
      <c r="K181" s="46">
        <v>27</v>
      </c>
      <c r="L181" s="42">
        <v>183004</v>
      </c>
      <c r="M181" s="42">
        <v>93703</v>
      </c>
      <c r="N181" s="42">
        <v>89301</v>
      </c>
      <c r="O181" s="54">
        <v>1.0928722869445477</v>
      </c>
      <c r="P181" s="54">
        <v>2.7321807173613695</v>
      </c>
      <c r="Q181" s="54">
        <v>5.4643614347227389</v>
      </c>
      <c r="R181" s="54">
        <v>3.2786168608336426</v>
      </c>
      <c r="S181" s="54">
        <v>2.1857445738890955</v>
      </c>
      <c r="T181" s="54" t="s">
        <v>499</v>
      </c>
      <c r="U181" s="54">
        <v>14.753775873751394</v>
      </c>
      <c r="W181" s="42" t="s">
        <v>469</v>
      </c>
      <c r="X181" s="52"/>
      <c r="Y181" s="52"/>
      <c r="Z181" s="52"/>
      <c r="AA181" s="52"/>
      <c r="AB181" s="52"/>
      <c r="AC181" s="52"/>
      <c r="AD181" s="52"/>
    </row>
    <row r="182" spans="1:30">
      <c r="A182" s="49" t="s">
        <v>1174</v>
      </c>
      <c r="B182" s="46" t="s">
        <v>222</v>
      </c>
      <c r="C182" s="49" t="s">
        <v>252</v>
      </c>
      <c r="D182" s="46" t="s">
        <v>483</v>
      </c>
      <c r="E182" s="46">
        <v>16</v>
      </c>
      <c r="F182" s="46">
        <v>10</v>
      </c>
      <c r="G182" s="46">
        <v>52</v>
      </c>
      <c r="H182" s="46">
        <v>41</v>
      </c>
      <c r="I182" s="46">
        <v>15</v>
      </c>
      <c r="J182" s="46">
        <v>15</v>
      </c>
      <c r="K182" s="46">
        <v>149</v>
      </c>
      <c r="L182" s="42">
        <v>183004</v>
      </c>
      <c r="M182" s="42">
        <v>93703</v>
      </c>
      <c r="N182" s="42">
        <v>89301</v>
      </c>
      <c r="O182" s="54">
        <v>8.742978295556382</v>
      </c>
      <c r="P182" s="54">
        <v>5.4643614347227389</v>
      </c>
      <c r="Q182" s="54">
        <v>28.414679460558236</v>
      </c>
      <c r="R182" s="54">
        <v>22.403881882363226</v>
      </c>
      <c r="S182" s="54">
        <v>8.196542152084108</v>
      </c>
      <c r="T182" s="54">
        <v>8.196542152084108</v>
      </c>
      <c r="U182" s="54">
        <v>81.418985377368799</v>
      </c>
      <c r="W182" s="42" t="s">
        <v>469</v>
      </c>
      <c r="X182" s="52"/>
      <c r="Y182" s="52"/>
      <c r="Z182" s="52"/>
      <c r="AA182" s="52"/>
      <c r="AB182" s="52"/>
      <c r="AC182" s="52"/>
      <c r="AD182" s="52"/>
    </row>
    <row r="183" spans="1:30">
      <c r="A183" s="49" t="s">
        <v>1175</v>
      </c>
      <c r="B183" s="46" t="s">
        <v>222</v>
      </c>
      <c r="C183" s="46" t="s">
        <v>252</v>
      </c>
      <c r="D183" s="49" t="s">
        <v>128</v>
      </c>
      <c r="E183" s="46">
        <v>5</v>
      </c>
      <c r="F183" s="46">
        <v>4</v>
      </c>
      <c r="G183" s="46">
        <v>3</v>
      </c>
      <c r="H183" s="46">
        <v>4</v>
      </c>
      <c r="I183" s="46">
        <v>2</v>
      </c>
      <c r="J183" s="46">
        <v>2</v>
      </c>
      <c r="K183" s="46">
        <v>20</v>
      </c>
      <c r="L183" s="42">
        <v>183004</v>
      </c>
      <c r="M183" s="42">
        <v>93703</v>
      </c>
      <c r="N183" s="42">
        <v>89301</v>
      </c>
      <c r="O183" s="54">
        <v>2.7321807173613695</v>
      </c>
      <c r="P183" s="54">
        <v>2.1857445738890955</v>
      </c>
      <c r="Q183" s="54">
        <v>1.6393084304168213</v>
      </c>
      <c r="R183" s="54">
        <v>2.1857445738890955</v>
      </c>
      <c r="S183" s="54">
        <v>1.0928722869445477</v>
      </c>
      <c r="T183" s="54">
        <v>1.0928722869445477</v>
      </c>
      <c r="U183" s="54">
        <v>10.928722869445478</v>
      </c>
      <c r="W183" s="42" t="s">
        <v>469</v>
      </c>
      <c r="X183" s="52"/>
      <c r="Y183" s="52"/>
      <c r="Z183" s="52"/>
      <c r="AA183" s="52"/>
      <c r="AB183" s="52"/>
      <c r="AC183" s="52"/>
      <c r="AD183" s="52"/>
    </row>
    <row r="184" spans="1:30">
      <c r="A184" s="49" t="s">
        <v>1176</v>
      </c>
      <c r="B184" s="46" t="s">
        <v>222</v>
      </c>
      <c r="C184" s="46" t="s">
        <v>252</v>
      </c>
      <c r="D184" s="49" t="s">
        <v>161</v>
      </c>
      <c r="E184" s="46">
        <v>3</v>
      </c>
      <c r="F184" s="46">
        <v>1</v>
      </c>
      <c r="G184" s="46">
        <v>1</v>
      </c>
      <c r="H184" s="46">
        <v>2</v>
      </c>
      <c r="I184" s="46">
        <v>1</v>
      </c>
      <c r="J184" s="46">
        <v>0</v>
      </c>
      <c r="K184" s="46">
        <v>8</v>
      </c>
      <c r="L184" s="42">
        <v>183004</v>
      </c>
      <c r="M184" s="42">
        <v>93703</v>
      </c>
      <c r="N184" s="42">
        <v>89301</v>
      </c>
      <c r="O184" s="54">
        <v>1.6393084304168213</v>
      </c>
      <c r="P184" s="54">
        <v>0.54643614347227387</v>
      </c>
      <c r="Q184" s="54">
        <v>0.54643614347227387</v>
      </c>
      <c r="R184" s="54">
        <v>1.0928722869445477</v>
      </c>
      <c r="S184" s="54">
        <v>0.54643614347227387</v>
      </c>
      <c r="T184" s="54" t="s">
        <v>499</v>
      </c>
      <c r="U184" s="54">
        <v>4.371489147778191</v>
      </c>
      <c r="W184" s="42" t="s">
        <v>469</v>
      </c>
      <c r="X184" s="52"/>
      <c r="Y184" s="52"/>
      <c r="Z184" s="52"/>
      <c r="AA184" s="52"/>
      <c r="AB184" s="52"/>
      <c r="AC184" s="52"/>
      <c r="AD184" s="52"/>
    </row>
    <row r="185" spans="1:30">
      <c r="A185" s="49" t="s">
        <v>1177</v>
      </c>
      <c r="B185" s="46" t="s">
        <v>222</v>
      </c>
      <c r="C185" s="46" t="s">
        <v>252</v>
      </c>
      <c r="D185" s="49" t="s">
        <v>164</v>
      </c>
      <c r="E185" s="46">
        <v>180</v>
      </c>
      <c r="F185" s="46">
        <v>143</v>
      </c>
      <c r="G185" s="46">
        <v>346</v>
      </c>
      <c r="H185" s="46">
        <v>312</v>
      </c>
      <c r="I185" s="46">
        <v>98</v>
      </c>
      <c r="J185" s="46">
        <v>19</v>
      </c>
      <c r="K185" s="46">
        <v>1098</v>
      </c>
      <c r="L185" s="42">
        <v>183004</v>
      </c>
      <c r="M185" s="42">
        <v>93703</v>
      </c>
      <c r="N185" s="42">
        <v>89301</v>
      </c>
      <c r="O185" s="54">
        <v>201.56549198777171</v>
      </c>
      <c r="P185" s="54">
        <v>160.1325853013964</v>
      </c>
      <c r="Q185" s="54">
        <v>387.45366793205005</v>
      </c>
      <c r="R185" s="54">
        <v>349.38018611213761</v>
      </c>
      <c r="S185" s="54">
        <v>109.74121230445347</v>
      </c>
      <c r="T185" s="54">
        <v>21.276357487598123</v>
      </c>
      <c r="U185" s="54">
        <v>1229.5495011254075</v>
      </c>
      <c r="W185" s="42" t="s">
        <v>469</v>
      </c>
      <c r="X185" s="52"/>
      <c r="Y185" s="52"/>
      <c r="Z185" s="52"/>
      <c r="AA185" s="52"/>
      <c r="AB185" s="52"/>
      <c r="AC185" s="52"/>
      <c r="AD185" s="52"/>
    </row>
    <row r="186" spans="1:30">
      <c r="A186" s="49" t="s">
        <v>1178</v>
      </c>
      <c r="B186" s="46" t="s">
        <v>222</v>
      </c>
      <c r="C186" s="46" t="s">
        <v>252</v>
      </c>
      <c r="D186" s="49" t="s">
        <v>142</v>
      </c>
      <c r="E186" s="46">
        <v>8</v>
      </c>
      <c r="F186" s="46">
        <v>9</v>
      </c>
      <c r="G186" s="46">
        <v>8</v>
      </c>
      <c r="H186" s="46">
        <v>9</v>
      </c>
      <c r="I186" s="46">
        <v>5</v>
      </c>
      <c r="J186" s="46">
        <v>1</v>
      </c>
      <c r="K186" s="46">
        <v>40</v>
      </c>
      <c r="L186" s="42">
        <v>183004</v>
      </c>
      <c r="M186" s="42">
        <v>93703</v>
      </c>
      <c r="N186" s="42">
        <v>89301</v>
      </c>
      <c r="O186" s="54">
        <v>4.371489147778191</v>
      </c>
      <c r="P186" s="54">
        <v>4.9179252912504641</v>
      </c>
      <c r="Q186" s="54">
        <v>4.371489147778191</v>
      </c>
      <c r="R186" s="54">
        <v>4.9179252912504641</v>
      </c>
      <c r="S186" s="54">
        <v>2.7321807173613695</v>
      </c>
      <c r="T186" s="54">
        <v>0.54643614347227387</v>
      </c>
      <c r="U186" s="54">
        <v>21.857445738890956</v>
      </c>
      <c r="W186" s="42" t="s">
        <v>469</v>
      </c>
      <c r="X186" s="52"/>
      <c r="Y186" s="52"/>
      <c r="Z186" s="52"/>
      <c r="AA186" s="52"/>
      <c r="AB186" s="52"/>
      <c r="AC186" s="52"/>
      <c r="AD186" s="52"/>
    </row>
    <row r="187" spans="1:30">
      <c r="A187" s="49" t="s">
        <v>1179</v>
      </c>
      <c r="B187" s="46" t="s">
        <v>222</v>
      </c>
      <c r="C187" s="46" t="s">
        <v>252</v>
      </c>
      <c r="D187" s="49" t="s">
        <v>60</v>
      </c>
      <c r="E187" s="46">
        <v>15</v>
      </c>
      <c r="F187" s="46">
        <v>7</v>
      </c>
      <c r="G187" s="46">
        <v>22</v>
      </c>
      <c r="H187" s="46">
        <v>26</v>
      </c>
      <c r="I187" s="46">
        <v>21</v>
      </c>
      <c r="J187" s="46">
        <v>15</v>
      </c>
      <c r="K187" s="46">
        <v>106</v>
      </c>
      <c r="L187" s="42">
        <v>183004</v>
      </c>
      <c r="M187" s="42">
        <v>93703</v>
      </c>
      <c r="N187" s="42">
        <v>89301</v>
      </c>
      <c r="O187" s="54">
        <v>8.196542152084108</v>
      </c>
      <c r="P187" s="54">
        <v>3.825053004305917</v>
      </c>
      <c r="Q187" s="54">
        <v>12.021595156390024</v>
      </c>
      <c r="R187" s="54">
        <v>14.207339730279118</v>
      </c>
      <c r="S187" s="54">
        <v>11.47515901291775</v>
      </c>
      <c r="T187" s="54">
        <v>8.196542152084108</v>
      </c>
      <c r="U187" s="54">
        <v>57.922231208061028</v>
      </c>
      <c r="W187" s="42" t="s">
        <v>469</v>
      </c>
      <c r="X187" s="52"/>
      <c r="Y187" s="52"/>
      <c r="Z187" s="52"/>
      <c r="AA187" s="52"/>
      <c r="AB187" s="52"/>
      <c r="AC187" s="52"/>
      <c r="AD187" s="52"/>
    </row>
    <row r="188" spans="1:30">
      <c r="A188" s="49" t="s">
        <v>1180</v>
      </c>
      <c r="B188" s="46" t="s">
        <v>222</v>
      </c>
      <c r="C188" s="46" t="s">
        <v>252</v>
      </c>
      <c r="D188" s="49" t="s">
        <v>64</v>
      </c>
      <c r="E188" s="46">
        <v>74</v>
      </c>
      <c r="F188" s="46">
        <v>59</v>
      </c>
      <c r="G188" s="46">
        <v>94</v>
      </c>
      <c r="H188" s="46">
        <v>108</v>
      </c>
      <c r="I188" s="46">
        <v>70</v>
      </c>
      <c r="J188" s="46">
        <v>30</v>
      </c>
      <c r="K188" s="46">
        <v>435</v>
      </c>
      <c r="L188" s="42">
        <v>183004</v>
      </c>
      <c r="M188" s="42">
        <v>93703</v>
      </c>
      <c r="N188" s="42">
        <v>89301</v>
      </c>
      <c r="O188" s="54">
        <v>40.436274616948261</v>
      </c>
      <c r="P188" s="54">
        <v>32.239732464864154</v>
      </c>
      <c r="Q188" s="54">
        <v>51.36499748639374</v>
      </c>
      <c r="R188" s="54">
        <v>59.015103495005576</v>
      </c>
      <c r="S188" s="54">
        <v>38.250530043059172</v>
      </c>
      <c r="T188" s="54">
        <v>16.393084304168216</v>
      </c>
      <c r="U188" s="54">
        <v>237.69972241043914</v>
      </c>
      <c r="W188" s="42" t="s">
        <v>469</v>
      </c>
      <c r="X188" s="52"/>
      <c r="Y188" s="52"/>
      <c r="Z188" s="52"/>
      <c r="AA188" s="52"/>
      <c r="AB188" s="52"/>
      <c r="AC188" s="52"/>
      <c r="AD188" s="52"/>
    </row>
    <row r="189" spans="1:30">
      <c r="A189" s="49" t="s">
        <v>1181</v>
      </c>
      <c r="B189" s="46" t="s">
        <v>222</v>
      </c>
      <c r="C189" s="46" t="s">
        <v>252</v>
      </c>
      <c r="D189" s="49" t="s">
        <v>492</v>
      </c>
      <c r="E189" s="46">
        <v>22</v>
      </c>
      <c r="F189" s="46">
        <v>19</v>
      </c>
      <c r="G189" s="46">
        <v>33</v>
      </c>
      <c r="H189" s="46">
        <v>40</v>
      </c>
      <c r="I189" s="46">
        <v>20</v>
      </c>
      <c r="J189" s="46">
        <v>12</v>
      </c>
      <c r="K189" s="46">
        <v>146</v>
      </c>
      <c r="L189" s="42">
        <v>183004</v>
      </c>
      <c r="M189" s="42">
        <v>93703</v>
      </c>
      <c r="N189" s="42">
        <v>89301</v>
      </c>
      <c r="O189" s="54">
        <v>12.021595156390024</v>
      </c>
      <c r="P189" s="54">
        <v>10.382286725973202</v>
      </c>
      <c r="Q189" s="54">
        <v>18.032392734585038</v>
      </c>
      <c r="R189" s="54">
        <v>21.857445738890956</v>
      </c>
      <c r="S189" s="54">
        <v>10.928722869445478</v>
      </c>
      <c r="T189" s="54">
        <v>6.5572337216672851</v>
      </c>
      <c r="U189" s="54">
        <v>79.77967694695198</v>
      </c>
      <c r="W189" s="42" t="s">
        <v>469</v>
      </c>
      <c r="X189" s="52"/>
      <c r="Y189" s="52"/>
      <c r="Z189" s="52"/>
      <c r="AA189" s="52"/>
      <c r="AB189" s="52"/>
      <c r="AC189" s="52"/>
      <c r="AD189" s="52"/>
    </row>
    <row r="190" spans="1:30">
      <c r="A190" s="49" t="s">
        <v>1182</v>
      </c>
      <c r="B190" s="46" t="s">
        <v>230</v>
      </c>
      <c r="C190" s="46" t="s">
        <v>257</v>
      </c>
      <c r="D190" s="49" t="s">
        <v>200</v>
      </c>
      <c r="E190" s="46">
        <v>0</v>
      </c>
      <c r="F190" s="46">
        <v>1</v>
      </c>
      <c r="G190" s="46">
        <v>7</v>
      </c>
      <c r="H190" s="46">
        <v>11</v>
      </c>
      <c r="I190" s="46">
        <v>5</v>
      </c>
      <c r="J190" s="46">
        <v>5</v>
      </c>
      <c r="K190" s="46">
        <v>29</v>
      </c>
      <c r="L190" s="42">
        <v>75217</v>
      </c>
      <c r="M190" s="42">
        <v>37862</v>
      </c>
      <c r="N190" s="42">
        <v>37355</v>
      </c>
      <c r="O190" s="54" t="s">
        <v>499</v>
      </c>
      <c r="P190" s="54">
        <v>1.3294866851908478</v>
      </c>
      <c r="Q190" s="54">
        <v>9.3064067963359349</v>
      </c>
      <c r="R190" s="54">
        <v>14.624353537099326</v>
      </c>
      <c r="S190" s="54">
        <v>6.6474334259542394</v>
      </c>
      <c r="T190" s="54">
        <v>6.6474334259542394</v>
      </c>
      <c r="U190" s="54">
        <v>38.555113870534583</v>
      </c>
      <c r="W190" s="42" t="s">
        <v>469</v>
      </c>
      <c r="X190" s="52"/>
      <c r="Y190" s="52"/>
      <c r="Z190" s="52"/>
      <c r="AA190" s="52"/>
      <c r="AB190" s="52"/>
      <c r="AC190" s="52"/>
      <c r="AD190" s="52"/>
    </row>
    <row r="191" spans="1:30">
      <c r="A191" s="49" t="s">
        <v>1183</v>
      </c>
      <c r="B191" s="46" t="s">
        <v>230</v>
      </c>
      <c r="C191" s="46" t="s">
        <v>257</v>
      </c>
      <c r="D191" s="49" t="s">
        <v>54</v>
      </c>
      <c r="E191" s="46">
        <v>55</v>
      </c>
      <c r="F191" s="46">
        <v>44</v>
      </c>
      <c r="G191" s="46">
        <v>149</v>
      </c>
      <c r="H191" s="46">
        <v>202</v>
      </c>
      <c r="I191" s="46">
        <v>127</v>
      </c>
      <c r="J191" s="46">
        <v>84</v>
      </c>
      <c r="K191" s="46">
        <v>661</v>
      </c>
      <c r="L191" s="42">
        <v>75217</v>
      </c>
      <c r="M191" s="42">
        <v>37862</v>
      </c>
      <c r="N191" s="42">
        <v>37355</v>
      </c>
      <c r="O191" s="54">
        <v>145.26438117373621</v>
      </c>
      <c r="P191" s="54">
        <v>116.21150493898895</v>
      </c>
      <c r="Q191" s="54">
        <v>393.53441445248535</v>
      </c>
      <c r="R191" s="54">
        <v>533.51645449263117</v>
      </c>
      <c r="S191" s="54">
        <v>335.42866198299083</v>
      </c>
      <c r="T191" s="54">
        <v>221.85832761079712</v>
      </c>
      <c r="U191" s="54">
        <v>1745.8137446516296</v>
      </c>
      <c r="W191" s="42" t="s">
        <v>469</v>
      </c>
      <c r="X191" s="52"/>
      <c r="Y191" s="52"/>
      <c r="Z191" s="52"/>
      <c r="AA191" s="52"/>
      <c r="AB191" s="52"/>
      <c r="AC191" s="52"/>
      <c r="AD191" s="52"/>
    </row>
    <row r="192" spans="1:30">
      <c r="A192" s="49" t="s">
        <v>1184</v>
      </c>
      <c r="B192" s="46" t="s">
        <v>230</v>
      </c>
      <c r="C192" s="46" t="s">
        <v>257</v>
      </c>
      <c r="D192" s="49" t="s">
        <v>69</v>
      </c>
      <c r="E192" s="46">
        <v>1</v>
      </c>
      <c r="F192" s="46">
        <v>4</v>
      </c>
      <c r="G192" s="46">
        <v>2</v>
      </c>
      <c r="H192" s="46">
        <v>6</v>
      </c>
      <c r="I192" s="46">
        <v>9</v>
      </c>
      <c r="J192" s="46">
        <v>7</v>
      </c>
      <c r="K192" s="46">
        <v>29</v>
      </c>
      <c r="L192" s="42">
        <v>75217</v>
      </c>
      <c r="M192" s="42">
        <v>37862</v>
      </c>
      <c r="N192" s="42">
        <v>37355</v>
      </c>
      <c r="O192" s="54">
        <v>2.6411705667952035</v>
      </c>
      <c r="P192" s="54">
        <v>10.564682267180814</v>
      </c>
      <c r="Q192" s="54">
        <v>5.2823411335904069</v>
      </c>
      <c r="R192" s="54">
        <v>15.847023400771221</v>
      </c>
      <c r="S192" s="54">
        <v>23.770535101156835</v>
      </c>
      <c r="T192" s="54">
        <v>18.488193967566424</v>
      </c>
      <c r="U192" s="54">
        <v>76.593946437060907</v>
      </c>
      <c r="W192" s="42" t="s">
        <v>469</v>
      </c>
      <c r="X192" s="52"/>
      <c r="Y192" s="52"/>
      <c r="Z192" s="52"/>
      <c r="AA192" s="52"/>
      <c r="AB192" s="52"/>
      <c r="AC192" s="52"/>
      <c r="AD192" s="52"/>
    </row>
    <row r="193" spans="1:30">
      <c r="A193" s="49" t="s">
        <v>1185</v>
      </c>
      <c r="B193" s="46" t="s">
        <v>230</v>
      </c>
      <c r="C193" s="46" t="s">
        <v>257</v>
      </c>
      <c r="D193" s="49" t="s">
        <v>473</v>
      </c>
      <c r="E193" s="46">
        <v>1</v>
      </c>
      <c r="F193" s="46">
        <v>0</v>
      </c>
      <c r="G193" s="46">
        <v>1</v>
      </c>
      <c r="H193" s="46">
        <v>2</v>
      </c>
      <c r="I193" s="46">
        <v>5</v>
      </c>
      <c r="J193" s="46">
        <v>2</v>
      </c>
      <c r="K193" s="46">
        <v>11</v>
      </c>
      <c r="L193" s="42">
        <v>75217</v>
      </c>
      <c r="M193" s="42">
        <v>37862</v>
      </c>
      <c r="N193" s="42">
        <v>37355</v>
      </c>
      <c r="O193" s="54">
        <v>1.3294866851908478</v>
      </c>
      <c r="P193" s="54" t="s">
        <v>499</v>
      </c>
      <c r="Q193" s="54">
        <v>1.3294866851908478</v>
      </c>
      <c r="R193" s="54">
        <v>2.6589733703816956</v>
      </c>
      <c r="S193" s="54">
        <v>6.6474334259542394</v>
      </c>
      <c r="T193" s="54">
        <v>2.6589733703816956</v>
      </c>
      <c r="U193" s="54">
        <v>14.624353537099326</v>
      </c>
      <c r="W193" s="42" t="s">
        <v>469</v>
      </c>
      <c r="X193" s="52"/>
      <c r="Y193" s="52"/>
      <c r="Z193" s="52"/>
      <c r="AA193" s="52"/>
      <c r="AB193" s="52"/>
      <c r="AC193" s="52"/>
      <c r="AD193" s="52"/>
    </row>
    <row r="194" spans="1:30">
      <c r="A194" s="49" t="s">
        <v>1186</v>
      </c>
      <c r="B194" s="46" t="s">
        <v>230</v>
      </c>
      <c r="C194" s="46" t="s">
        <v>257</v>
      </c>
      <c r="D194" s="49" t="s">
        <v>201</v>
      </c>
      <c r="E194" s="46">
        <v>2</v>
      </c>
      <c r="F194" s="46">
        <v>2</v>
      </c>
      <c r="G194" s="46">
        <v>8</v>
      </c>
      <c r="H194" s="46">
        <v>4</v>
      </c>
      <c r="I194" s="46">
        <v>3</v>
      </c>
      <c r="J194" s="46">
        <v>1</v>
      </c>
      <c r="K194" s="46">
        <v>20</v>
      </c>
      <c r="L194" s="42">
        <v>75217</v>
      </c>
      <c r="M194" s="42">
        <v>37862</v>
      </c>
      <c r="N194" s="42">
        <v>37355</v>
      </c>
      <c r="O194" s="54">
        <v>2.6589733703816956</v>
      </c>
      <c r="P194" s="54">
        <v>2.6589733703816956</v>
      </c>
      <c r="Q194" s="54">
        <v>10.635893481526782</v>
      </c>
      <c r="R194" s="54">
        <v>5.3179467407633911</v>
      </c>
      <c r="S194" s="54">
        <v>3.9884600555725438</v>
      </c>
      <c r="T194" s="54">
        <v>1.3294866851908478</v>
      </c>
      <c r="U194" s="54">
        <v>26.589733703816957</v>
      </c>
      <c r="W194" s="42" t="s">
        <v>469</v>
      </c>
      <c r="X194" s="52"/>
      <c r="Y194" s="52"/>
      <c r="Z194" s="52"/>
      <c r="AA194" s="52"/>
      <c r="AB194" s="52"/>
      <c r="AC194" s="52"/>
      <c r="AD194" s="52"/>
    </row>
    <row r="195" spans="1:30">
      <c r="A195" s="49" t="s">
        <v>1187</v>
      </c>
      <c r="B195" s="46" t="s">
        <v>230</v>
      </c>
      <c r="C195" s="46" t="s">
        <v>257</v>
      </c>
      <c r="D195" s="49" t="s">
        <v>151</v>
      </c>
      <c r="E195" s="46">
        <v>0</v>
      </c>
      <c r="F195" s="46">
        <v>1</v>
      </c>
      <c r="G195" s="46">
        <v>0</v>
      </c>
      <c r="H195" s="46">
        <v>1</v>
      </c>
      <c r="I195" s="46">
        <v>3</v>
      </c>
      <c r="J195" s="46">
        <v>2</v>
      </c>
      <c r="K195" s="46">
        <v>7</v>
      </c>
      <c r="L195" s="42">
        <v>75217</v>
      </c>
      <c r="M195" s="42">
        <v>37862</v>
      </c>
      <c r="N195" s="42">
        <v>37355</v>
      </c>
      <c r="O195" s="54" t="s">
        <v>499</v>
      </c>
      <c r="P195" s="54">
        <v>1.3294866851908478</v>
      </c>
      <c r="Q195" s="54" t="s">
        <v>499</v>
      </c>
      <c r="R195" s="54">
        <v>1.3294866851908478</v>
      </c>
      <c r="S195" s="54">
        <v>3.9884600555725438</v>
      </c>
      <c r="T195" s="54">
        <v>2.6589733703816956</v>
      </c>
      <c r="U195" s="54">
        <v>9.3064067963359349</v>
      </c>
      <c r="W195" s="42" t="s">
        <v>469</v>
      </c>
      <c r="X195" s="52"/>
      <c r="Y195" s="52"/>
      <c r="Z195" s="52"/>
      <c r="AA195" s="52"/>
      <c r="AB195" s="52"/>
      <c r="AC195" s="52"/>
      <c r="AD195" s="52"/>
    </row>
    <row r="196" spans="1:30">
      <c r="A196" s="49" t="s">
        <v>1188</v>
      </c>
      <c r="B196" s="46" t="s">
        <v>230</v>
      </c>
      <c r="C196" s="46" t="s">
        <v>257</v>
      </c>
      <c r="D196" s="49" t="s">
        <v>95</v>
      </c>
      <c r="E196" s="46">
        <v>1</v>
      </c>
      <c r="F196" s="46">
        <v>1</v>
      </c>
      <c r="G196" s="46">
        <v>1</v>
      </c>
      <c r="H196" s="46">
        <v>4</v>
      </c>
      <c r="I196" s="46">
        <v>3</v>
      </c>
      <c r="J196" s="46">
        <v>2</v>
      </c>
      <c r="K196" s="46">
        <v>12</v>
      </c>
      <c r="L196" s="42">
        <v>75217</v>
      </c>
      <c r="M196" s="42">
        <v>37862</v>
      </c>
      <c r="N196" s="42">
        <v>37355</v>
      </c>
      <c r="O196" s="54">
        <v>1.3294866851908478</v>
      </c>
      <c r="P196" s="54">
        <v>1.3294866851908478</v>
      </c>
      <c r="Q196" s="54">
        <v>1.3294866851908478</v>
      </c>
      <c r="R196" s="54">
        <v>5.3179467407633911</v>
      </c>
      <c r="S196" s="54">
        <v>3.9884600555725438</v>
      </c>
      <c r="T196" s="54">
        <v>2.6589733703816956</v>
      </c>
      <c r="U196" s="54">
        <v>15.953840222290175</v>
      </c>
      <c r="W196" s="42" t="s">
        <v>469</v>
      </c>
      <c r="X196" s="52"/>
      <c r="Y196" s="52"/>
      <c r="Z196" s="52"/>
      <c r="AA196" s="52"/>
      <c r="AB196" s="52"/>
      <c r="AC196" s="52"/>
      <c r="AD196" s="52"/>
    </row>
    <row r="197" spans="1:30">
      <c r="A197" s="49" t="s">
        <v>1189</v>
      </c>
      <c r="B197" s="46" t="s">
        <v>230</v>
      </c>
      <c r="C197" s="46" t="s">
        <v>257</v>
      </c>
      <c r="D197" s="49" t="s">
        <v>154</v>
      </c>
      <c r="E197" s="46">
        <v>1</v>
      </c>
      <c r="F197" s="46">
        <v>0</v>
      </c>
      <c r="G197" s="46">
        <v>0</v>
      </c>
      <c r="H197" s="46">
        <v>0</v>
      </c>
      <c r="I197" s="46">
        <v>0</v>
      </c>
      <c r="J197" s="46">
        <v>0</v>
      </c>
      <c r="K197" s="46">
        <v>1</v>
      </c>
      <c r="L197" s="42">
        <v>75217</v>
      </c>
      <c r="M197" s="42">
        <v>37862</v>
      </c>
      <c r="N197" s="42">
        <v>37355</v>
      </c>
      <c r="O197" s="54">
        <v>1.3294866851908478</v>
      </c>
      <c r="P197" s="54" t="s">
        <v>499</v>
      </c>
      <c r="Q197" s="54" t="s">
        <v>499</v>
      </c>
      <c r="R197" s="54" t="s">
        <v>499</v>
      </c>
      <c r="S197" s="54" t="s">
        <v>499</v>
      </c>
      <c r="T197" s="54" t="s">
        <v>499</v>
      </c>
      <c r="U197" s="54">
        <v>1.3294866851908478</v>
      </c>
      <c r="W197" s="42" t="s">
        <v>469</v>
      </c>
      <c r="X197" s="52"/>
      <c r="Y197" s="52"/>
      <c r="Z197" s="52"/>
      <c r="AA197" s="52"/>
      <c r="AB197" s="52"/>
      <c r="AC197" s="52"/>
      <c r="AD197" s="52"/>
    </row>
    <row r="198" spans="1:30">
      <c r="A198" s="49" t="s">
        <v>1190</v>
      </c>
      <c r="B198" s="46" t="s">
        <v>230</v>
      </c>
      <c r="C198" s="46" t="s">
        <v>257</v>
      </c>
      <c r="D198" s="49" t="s">
        <v>155</v>
      </c>
      <c r="E198" s="46">
        <v>13</v>
      </c>
      <c r="F198" s="46">
        <v>1</v>
      </c>
      <c r="G198" s="46">
        <v>7</v>
      </c>
      <c r="H198" s="46">
        <v>2</v>
      </c>
      <c r="I198" s="46">
        <v>2</v>
      </c>
      <c r="J198" s="46">
        <v>0</v>
      </c>
      <c r="K198" s="46">
        <v>25</v>
      </c>
      <c r="L198" s="42">
        <v>75217</v>
      </c>
      <c r="M198" s="42">
        <v>37862</v>
      </c>
      <c r="N198" s="42">
        <v>37355</v>
      </c>
      <c r="O198" s="54">
        <v>17.283326907481019</v>
      </c>
      <c r="P198" s="54">
        <v>1.3294866851908478</v>
      </c>
      <c r="Q198" s="54">
        <v>9.3064067963359349</v>
      </c>
      <c r="R198" s="54">
        <v>2.6589733703816956</v>
      </c>
      <c r="S198" s="54">
        <v>2.6589733703816956</v>
      </c>
      <c r="T198" s="54" t="s">
        <v>499</v>
      </c>
      <c r="U198" s="54">
        <v>33.237167129771194</v>
      </c>
      <c r="W198" s="42" t="s">
        <v>469</v>
      </c>
      <c r="X198" s="52"/>
      <c r="Y198" s="52"/>
      <c r="Z198" s="52"/>
      <c r="AA198" s="52"/>
      <c r="AB198" s="52"/>
      <c r="AC198" s="52"/>
      <c r="AD198" s="52"/>
    </row>
    <row r="199" spans="1:30">
      <c r="A199" s="49" t="s">
        <v>1191</v>
      </c>
      <c r="B199" s="46" t="s">
        <v>230</v>
      </c>
      <c r="C199" s="46" t="s">
        <v>257</v>
      </c>
      <c r="D199" s="49" t="s">
        <v>99</v>
      </c>
      <c r="E199" s="46">
        <v>3</v>
      </c>
      <c r="F199" s="46">
        <v>13</v>
      </c>
      <c r="G199" s="46">
        <v>24</v>
      </c>
      <c r="H199" s="46">
        <v>24</v>
      </c>
      <c r="I199" s="46">
        <v>13</v>
      </c>
      <c r="J199" s="46">
        <v>8</v>
      </c>
      <c r="K199" s="46">
        <v>85</v>
      </c>
      <c r="L199" s="42">
        <v>75217</v>
      </c>
      <c r="M199" s="42">
        <v>37862</v>
      </c>
      <c r="N199" s="42">
        <v>37355</v>
      </c>
      <c r="O199" s="54">
        <v>3.9884600555725438</v>
      </c>
      <c r="P199" s="54">
        <v>17.283326907481019</v>
      </c>
      <c r="Q199" s="54">
        <v>31.90768044458035</v>
      </c>
      <c r="R199" s="54">
        <v>31.90768044458035</v>
      </c>
      <c r="S199" s="54">
        <v>17.283326907481019</v>
      </c>
      <c r="T199" s="54">
        <v>10.635893481526782</v>
      </c>
      <c r="U199" s="54">
        <v>113.00636824122206</v>
      </c>
      <c r="W199" s="42" t="s">
        <v>469</v>
      </c>
    </row>
    <row r="200" spans="1:30">
      <c r="A200" s="49" t="s">
        <v>1192</v>
      </c>
      <c r="B200" s="46" t="s">
        <v>230</v>
      </c>
      <c r="C200" s="46" t="s">
        <v>257</v>
      </c>
      <c r="D200" s="49" t="s">
        <v>481</v>
      </c>
      <c r="E200" s="46">
        <v>1</v>
      </c>
      <c r="F200" s="46">
        <v>1</v>
      </c>
      <c r="G200" s="46">
        <v>5</v>
      </c>
      <c r="H200" s="46">
        <v>1</v>
      </c>
      <c r="I200" s="46">
        <v>1</v>
      </c>
      <c r="J200" s="46">
        <v>1</v>
      </c>
      <c r="K200" s="46">
        <v>10</v>
      </c>
      <c r="L200" s="42">
        <v>75217</v>
      </c>
      <c r="M200" s="42">
        <v>37862</v>
      </c>
      <c r="N200" s="42">
        <v>37355</v>
      </c>
      <c r="O200" s="54">
        <v>1.3294866851908478</v>
      </c>
      <c r="P200" s="54">
        <v>1.3294866851908478</v>
      </c>
      <c r="Q200" s="54">
        <v>6.6474334259542394</v>
      </c>
      <c r="R200" s="54">
        <v>1.3294866851908478</v>
      </c>
      <c r="S200" s="54">
        <v>1.3294866851908478</v>
      </c>
      <c r="T200" s="54">
        <v>1.3294866851908478</v>
      </c>
      <c r="U200" s="54">
        <v>13.294866851908479</v>
      </c>
      <c r="W200" s="42" t="s">
        <v>469</v>
      </c>
    </row>
    <row r="201" spans="1:30">
      <c r="A201" s="49" t="s">
        <v>1193</v>
      </c>
      <c r="B201" s="46" t="s">
        <v>230</v>
      </c>
      <c r="C201" s="46" t="s">
        <v>257</v>
      </c>
      <c r="D201" s="49" t="s">
        <v>483</v>
      </c>
      <c r="E201" s="46">
        <v>4</v>
      </c>
      <c r="F201" s="46">
        <v>6</v>
      </c>
      <c r="G201" s="46">
        <v>9</v>
      </c>
      <c r="H201" s="46">
        <v>9</v>
      </c>
      <c r="I201" s="46">
        <v>9</v>
      </c>
      <c r="J201" s="46">
        <v>3</v>
      </c>
      <c r="K201" s="46">
        <v>40</v>
      </c>
      <c r="L201" s="42">
        <v>75217</v>
      </c>
      <c r="M201" s="42">
        <v>37862</v>
      </c>
      <c r="N201" s="42">
        <v>37355</v>
      </c>
      <c r="O201" s="54">
        <v>5.3179467407633911</v>
      </c>
      <c r="P201" s="54">
        <v>7.9769201111450876</v>
      </c>
      <c r="Q201" s="54">
        <v>11.96538016671763</v>
      </c>
      <c r="R201" s="54">
        <v>11.96538016671763</v>
      </c>
      <c r="S201" s="54">
        <v>11.96538016671763</v>
      </c>
      <c r="T201" s="54">
        <v>3.9884600555725438</v>
      </c>
      <c r="U201" s="54">
        <v>53.179467407633915</v>
      </c>
      <c r="W201" s="42" t="s">
        <v>469</v>
      </c>
    </row>
    <row r="202" spans="1:30">
      <c r="A202" s="49" t="s">
        <v>1194</v>
      </c>
      <c r="B202" s="46" t="s">
        <v>230</v>
      </c>
      <c r="C202" s="46" t="s">
        <v>257</v>
      </c>
      <c r="D202" s="49" t="s">
        <v>128</v>
      </c>
      <c r="E202" s="46">
        <v>1</v>
      </c>
      <c r="F202" s="46">
        <v>2</v>
      </c>
      <c r="G202" s="46">
        <v>1</v>
      </c>
      <c r="H202" s="46">
        <v>0</v>
      </c>
      <c r="I202" s="46">
        <v>1</v>
      </c>
      <c r="J202" s="46">
        <v>0</v>
      </c>
      <c r="K202" s="46">
        <v>5</v>
      </c>
      <c r="L202" s="42">
        <v>75217</v>
      </c>
      <c r="M202" s="42">
        <v>37862</v>
      </c>
      <c r="N202" s="42">
        <v>37355</v>
      </c>
      <c r="O202" s="54">
        <v>1.3294866851908478</v>
      </c>
      <c r="P202" s="54">
        <v>2.6589733703816956</v>
      </c>
      <c r="Q202" s="54">
        <v>1.3294866851908478</v>
      </c>
      <c r="R202" s="54" t="s">
        <v>499</v>
      </c>
      <c r="S202" s="54">
        <v>1.3294866851908478</v>
      </c>
      <c r="T202" s="54" t="s">
        <v>499</v>
      </c>
      <c r="U202" s="54">
        <v>6.6474334259542394</v>
      </c>
      <c r="W202" s="42" t="s">
        <v>469</v>
      </c>
    </row>
    <row r="203" spans="1:30">
      <c r="A203" s="49" t="s">
        <v>1195</v>
      </c>
      <c r="B203" s="46" t="s">
        <v>230</v>
      </c>
      <c r="C203" s="46" t="s">
        <v>257</v>
      </c>
      <c r="D203" s="49" t="s">
        <v>132</v>
      </c>
      <c r="E203" s="46">
        <v>13</v>
      </c>
      <c r="F203" s="46">
        <v>5</v>
      </c>
      <c r="G203" s="46">
        <v>9</v>
      </c>
      <c r="H203" s="46">
        <v>15</v>
      </c>
      <c r="I203" s="46">
        <v>7</v>
      </c>
      <c r="J203" s="46">
        <v>5</v>
      </c>
      <c r="K203" s="46">
        <v>54</v>
      </c>
      <c r="L203" s="42">
        <v>75217</v>
      </c>
      <c r="M203" s="42">
        <v>37862</v>
      </c>
      <c r="N203" s="42">
        <v>37355</v>
      </c>
      <c r="O203" s="54">
        <v>34.335217368337652</v>
      </c>
      <c r="P203" s="54">
        <v>13.205852833976017</v>
      </c>
      <c r="Q203" s="54">
        <v>23.770535101156835</v>
      </c>
      <c r="R203" s="54">
        <v>39.617558501928052</v>
      </c>
      <c r="S203" s="54">
        <v>18.488193967566424</v>
      </c>
      <c r="T203" s="54">
        <v>13.205852833976017</v>
      </c>
      <c r="U203" s="54">
        <v>142.623210606941</v>
      </c>
      <c r="W203" s="42" t="s">
        <v>469</v>
      </c>
    </row>
    <row r="204" spans="1:30">
      <c r="A204" s="49" t="s">
        <v>1196</v>
      </c>
      <c r="B204" s="46" t="s">
        <v>230</v>
      </c>
      <c r="C204" s="46" t="s">
        <v>257</v>
      </c>
      <c r="D204" s="49" t="s">
        <v>161</v>
      </c>
      <c r="E204" s="46">
        <v>0</v>
      </c>
      <c r="F204" s="46">
        <v>0</v>
      </c>
      <c r="G204" s="46">
        <v>0</v>
      </c>
      <c r="H204" s="46">
        <v>0</v>
      </c>
      <c r="I204" s="46">
        <v>1</v>
      </c>
      <c r="J204" s="46">
        <v>0</v>
      </c>
      <c r="K204" s="46">
        <v>1</v>
      </c>
      <c r="L204" s="42">
        <v>75217</v>
      </c>
      <c r="M204" s="42">
        <v>37862</v>
      </c>
      <c r="N204" s="42">
        <v>37355</v>
      </c>
      <c r="O204" s="54" t="s">
        <v>499</v>
      </c>
      <c r="P204" s="54" t="s">
        <v>499</v>
      </c>
      <c r="Q204" s="54" t="s">
        <v>499</v>
      </c>
      <c r="R204" s="54" t="s">
        <v>499</v>
      </c>
      <c r="S204" s="54">
        <v>1.3294866851908478</v>
      </c>
      <c r="T204" s="54" t="s">
        <v>499</v>
      </c>
      <c r="U204" s="54">
        <v>1.3294866851908478</v>
      </c>
      <c r="W204" s="42" t="s">
        <v>469</v>
      </c>
    </row>
    <row r="205" spans="1:30">
      <c r="A205" s="49" t="s">
        <v>1197</v>
      </c>
      <c r="B205" s="46" t="s">
        <v>230</v>
      </c>
      <c r="C205" s="46" t="s">
        <v>257</v>
      </c>
      <c r="D205" s="49" t="s">
        <v>142</v>
      </c>
      <c r="E205" s="46">
        <v>2</v>
      </c>
      <c r="F205" s="46">
        <v>1</v>
      </c>
      <c r="G205" s="46">
        <v>1</v>
      </c>
      <c r="H205" s="46">
        <v>3</v>
      </c>
      <c r="I205" s="46">
        <v>0</v>
      </c>
      <c r="J205" s="46">
        <v>1</v>
      </c>
      <c r="K205" s="46">
        <v>8</v>
      </c>
      <c r="L205" s="42">
        <v>75217</v>
      </c>
      <c r="M205" s="42">
        <v>37862</v>
      </c>
      <c r="N205" s="42">
        <v>37355</v>
      </c>
      <c r="O205" s="54">
        <v>2.6589733703816956</v>
      </c>
      <c r="P205" s="54">
        <v>1.3294866851908478</v>
      </c>
      <c r="Q205" s="54">
        <v>1.3294866851908478</v>
      </c>
      <c r="R205" s="54">
        <v>3.9884600555725438</v>
      </c>
      <c r="S205" s="54" t="s">
        <v>499</v>
      </c>
      <c r="T205" s="54">
        <v>1.3294866851908478</v>
      </c>
      <c r="U205" s="54">
        <v>10.635893481526782</v>
      </c>
      <c r="W205" s="42" t="s">
        <v>469</v>
      </c>
    </row>
    <row r="206" spans="1:30">
      <c r="A206" s="49" t="s">
        <v>1198</v>
      </c>
      <c r="B206" s="46" t="s">
        <v>230</v>
      </c>
      <c r="C206" s="46" t="s">
        <v>257</v>
      </c>
      <c r="D206" s="49" t="s">
        <v>146</v>
      </c>
      <c r="E206" s="46">
        <v>12</v>
      </c>
      <c r="F206" s="46">
        <v>4</v>
      </c>
      <c r="G206" s="46">
        <v>24</v>
      </c>
      <c r="H206" s="46">
        <v>32</v>
      </c>
      <c r="I206" s="46">
        <v>21</v>
      </c>
      <c r="J206" s="46">
        <v>11</v>
      </c>
      <c r="K206" s="46">
        <v>104</v>
      </c>
      <c r="L206" s="42">
        <v>75217</v>
      </c>
      <c r="M206" s="42">
        <v>37862</v>
      </c>
      <c r="N206" s="42">
        <v>37355</v>
      </c>
      <c r="O206" s="54">
        <v>31.694046801542441</v>
      </c>
      <c r="P206" s="54">
        <v>10.564682267180814</v>
      </c>
      <c r="Q206" s="54">
        <v>63.388093603084883</v>
      </c>
      <c r="R206" s="54">
        <v>84.517458137446511</v>
      </c>
      <c r="S206" s="54">
        <v>55.46458190269928</v>
      </c>
      <c r="T206" s="54">
        <v>29.052876234747238</v>
      </c>
      <c r="U206" s="54">
        <v>274.68173894670122</v>
      </c>
      <c r="W206" s="42" t="s">
        <v>469</v>
      </c>
    </row>
    <row r="207" spans="1:30">
      <c r="A207" s="49" t="s">
        <v>1199</v>
      </c>
      <c r="B207" s="46" t="s">
        <v>230</v>
      </c>
      <c r="C207" s="46" t="s">
        <v>257</v>
      </c>
      <c r="D207" s="49" t="s">
        <v>60</v>
      </c>
      <c r="E207" s="46">
        <v>3</v>
      </c>
      <c r="F207" s="46">
        <v>4</v>
      </c>
      <c r="G207" s="46">
        <v>9</v>
      </c>
      <c r="H207" s="46">
        <v>11</v>
      </c>
      <c r="I207" s="46">
        <v>8</v>
      </c>
      <c r="J207" s="46">
        <v>10</v>
      </c>
      <c r="K207" s="46">
        <v>45</v>
      </c>
      <c r="L207" s="42">
        <v>75217</v>
      </c>
      <c r="M207" s="42">
        <v>37862</v>
      </c>
      <c r="N207" s="42">
        <v>37355</v>
      </c>
      <c r="O207" s="54">
        <v>3.9884600555725438</v>
      </c>
      <c r="P207" s="54">
        <v>5.3179467407633911</v>
      </c>
      <c r="Q207" s="54">
        <v>11.96538016671763</v>
      </c>
      <c r="R207" s="54">
        <v>14.624353537099326</v>
      </c>
      <c r="S207" s="54">
        <v>10.635893481526782</v>
      </c>
      <c r="T207" s="54">
        <v>13.294866851908479</v>
      </c>
      <c r="U207" s="54">
        <v>59.826900833588148</v>
      </c>
      <c r="W207" s="42" t="s">
        <v>469</v>
      </c>
    </row>
    <row r="208" spans="1:30">
      <c r="A208" s="49" t="s">
        <v>1200</v>
      </c>
      <c r="B208" s="46" t="s">
        <v>230</v>
      </c>
      <c r="C208" s="46" t="s">
        <v>257</v>
      </c>
      <c r="D208" s="49" t="s">
        <v>64</v>
      </c>
      <c r="E208" s="46">
        <v>9</v>
      </c>
      <c r="F208" s="46">
        <v>12</v>
      </c>
      <c r="G208" s="46">
        <v>32</v>
      </c>
      <c r="H208" s="46">
        <v>53</v>
      </c>
      <c r="I208" s="46">
        <v>33</v>
      </c>
      <c r="J208" s="46">
        <v>13</v>
      </c>
      <c r="K208" s="46">
        <v>152</v>
      </c>
      <c r="L208" s="42">
        <v>75217</v>
      </c>
      <c r="M208" s="42">
        <v>37862</v>
      </c>
      <c r="N208" s="42">
        <v>37355</v>
      </c>
      <c r="O208" s="54">
        <v>11.96538016671763</v>
      </c>
      <c r="P208" s="54">
        <v>15.953840222290175</v>
      </c>
      <c r="Q208" s="54">
        <v>42.543573926107129</v>
      </c>
      <c r="R208" s="54">
        <v>70.462794315114934</v>
      </c>
      <c r="S208" s="54">
        <v>43.873060611297973</v>
      </c>
      <c r="T208" s="54">
        <v>17.283326907481019</v>
      </c>
      <c r="U208" s="54">
        <v>202.08197614900885</v>
      </c>
      <c r="W208" s="42" t="s">
        <v>469</v>
      </c>
    </row>
    <row r="209" spans="1:23">
      <c r="A209" s="49" t="s">
        <v>1201</v>
      </c>
      <c r="B209" s="46" t="s">
        <v>230</v>
      </c>
      <c r="C209" s="46" t="s">
        <v>257</v>
      </c>
      <c r="D209" s="49" t="s">
        <v>492</v>
      </c>
      <c r="E209" s="46">
        <v>0</v>
      </c>
      <c r="F209" s="46">
        <v>3</v>
      </c>
      <c r="G209" s="46">
        <v>7</v>
      </c>
      <c r="H209" s="46">
        <v>9</v>
      </c>
      <c r="I209" s="46">
        <v>6</v>
      </c>
      <c r="J209" s="46">
        <v>2</v>
      </c>
      <c r="K209" s="46">
        <v>27</v>
      </c>
      <c r="L209" s="42">
        <v>75217</v>
      </c>
      <c r="M209" s="42">
        <v>37862</v>
      </c>
      <c r="N209" s="42">
        <v>37355</v>
      </c>
      <c r="O209" s="54" t="s">
        <v>499</v>
      </c>
      <c r="P209" s="54">
        <v>3.9884600555725438</v>
      </c>
      <c r="Q209" s="54">
        <v>9.3064067963359349</v>
      </c>
      <c r="R209" s="54">
        <v>11.96538016671763</v>
      </c>
      <c r="S209" s="54">
        <v>7.9769201111450876</v>
      </c>
      <c r="T209" s="54">
        <v>2.6589733703816956</v>
      </c>
      <c r="U209" s="54">
        <v>35.896140500152896</v>
      </c>
      <c r="W209" s="42" t="s">
        <v>469</v>
      </c>
    </row>
    <row r="210" spans="1:23">
      <c r="A210" s="49" t="s">
        <v>1202</v>
      </c>
      <c r="B210" s="46" t="s">
        <v>222</v>
      </c>
      <c r="C210" s="46" t="s">
        <v>257</v>
      </c>
      <c r="D210" s="49" t="s">
        <v>200</v>
      </c>
      <c r="E210" s="46">
        <v>7</v>
      </c>
      <c r="F210" s="46">
        <v>6</v>
      </c>
      <c r="G210" s="46">
        <v>24</v>
      </c>
      <c r="H210" s="46">
        <v>37</v>
      </c>
      <c r="I210" s="46">
        <v>22</v>
      </c>
      <c r="J210" s="46">
        <v>9</v>
      </c>
      <c r="K210" s="46">
        <v>105</v>
      </c>
      <c r="L210" s="42">
        <v>75217</v>
      </c>
      <c r="M210" s="42">
        <v>37862</v>
      </c>
      <c r="N210" s="42">
        <v>37355</v>
      </c>
      <c r="O210" s="54">
        <v>9.3064067963359349</v>
      </c>
      <c r="P210" s="54">
        <v>7.9769201111450876</v>
      </c>
      <c r="Q210" s="54">
        <v>31.90768044458035</v>
      </c>
      <c r="R210" s="54">
        <v>49.191007352061369</v>
      </c>
      <c r="S210" s="54">
        <v>29.248707074198652</v>
      </c>
      <c r="T210" s="54">
        <v>11.96538016671763</v>
      </c>
      <c r="U210" s="54">
        <v>139.59610194503901</v>
      </c>
      <c r="W210" s="42" t="s">
        <v>469</v>
      </c>
    </row>
    <row r="211" spans="1:23">
      <c r="A211" s="49" t="s">
        <v>1203</v>
      </c>
      <c r="B211" s="46" t="s">
        <v>222</v>
      </c>
      <c r="C211" s="46" t="s">
        <v>257</v>
      </c>
      <c r="D211" s="49" t="s">
        <v>473</v>
      </c>
      <c r="E211" s="46">
        <v>0</v>
      </c>
      <c r="F211" s="46">
        <v>1</v>
      </c>
      <c r="G211" s="46">
        <v>1</v>
      </c>
      <c r="H211" s="46">
        <v>2</v>
      </c>
      <c r="I211" s="46">
        <v>2</v>
      </c>
      <c r="J211" s="46">
        <v>3</v>
      </c>
      <c r="K211" s="46">
        <v>9</v>
      </c>
      <c r="L211" s="42">
        <v>75217</v>
      </c>
      <c r="M211" s="42">
        <v>37862</v>
      </c>
      <c r="N211" s="42">
        <v>37355</v>
      </c>
      <c r="O211" s="54" t="s">
        <v>499</v>
      </c>
      <c r="P211" s="54">
        <v>1.3294866851908478</v>
      </c>
      <c r="Q211" s="54">
        <v>1.3294866851908478</v>
      </c>
      <c r="R211" s="54">
        <v>2.6589733703816956</v>
      </c>
      <c r="S211" s="54">
        <v>2.6589733703816956</v>
      </c>
      <c r="T211" s="54">
        <v>3.9884600555725438</v>
      </c>
      <c r="U211" s="54">
        <v>11.96538016671763</v>
      </c>
      <c r="W211" s="42" t="s">
        <v>469</v>
      </c>
    </row>
    <row r="212" spans="1:23">
      <c r="A212" s="49" t="s">
        <v>1204</v>
      </c>
      <c r="B212" s="46" t="s">
        <v>222</v>
      </c>
      <c r="C212" s="46" t="s">
        <v>257</v>
      </c>
      <c r="D212" s="49" t="s">
        <v>201</v>
      </c>
      <c r="E212" s="46">
        <v>10</v>
      </c>
      <c r="F212" s="46">
        <v>3</v>
      </c>
      <c r="G212" s="46">
        <v>12</v>
      </c>
      <c r="H212" s="46">
        <v>12</v>
      </c>
      <c r="I212" s="46">
        <v>1</v>
      </c>
      <c r="J212" s="46">
        <v>3</v>
      </c>
      <c r="K212" s="46">
        <v>41</v>
      </c>
      <c r="L212" s="42">
        <v>75217</v>
      </c>
      <c r="M212" s="42">
        <v>37862</v>
      </c>
      <c r="N212" s="42">
        <v>37355</v>
      </c>
      <c r="O212" s="54">
        <v>13.294866851908479</v>
      </c>
      <c r="P212" s="54">
        <v>3.9884600555725438</v>
      </c>
      <c r="Q212" s="54">
        <v>15.953840222290175</v>
      </c>
      <c r="R212" s="54">
        <v>15.953840222290175</v>
      </c>
      <c r="S212" s="54">
        <v>1.3294866851908478</v>
      </c>
      <c r="T212" s="54">
        <v>3.9884600555725438</v>
      </c>
      <c r="U212" s="54">
        <v>54.508954092824766</v>
      </c>
      <c r="W212" s="42" t="s">
        <v>469</v>
      </c>
    </row>
    <row r="213" spans="1:23">
      <c r="A213" s="49" t="s">
        <v>1205</v>
      </c>
      <c r="B213" s="46" t="s">
        <v>222</v>
      </c>
      <c r="C213" s="46" t="s">
        <v>257</v>
      </c>
      <c r="D213" s="49" t="s">
        <v>151</v>
      </c>
      <c r="E213" s="46">
        <v>1</v>
      </c>
      <c r="F213" s="46">
        <v>1</v>
      </c>
      <c r="G213" s="46">
        <v>1</v>
      </c>
      <c r="H213" s="46">
        <v>1</v>
      </c>
      <c r="I213" s="46">
        <v>0</v>
      </c>
      <c r="J213" s="46">
        <v>2</v>
      </c>
      <c r="K213" s="46">
        <v>6</v>
      </c>
      <c r="L213" s="42">
        <v>75217</v>
      </c>
      <c r="M213" s="42">
        <v>37862</v>
      </c>
      <c r="N213" s="42">
        <v>37355</v>
      </c>
      <c r="O213" s="54">
        <v>1.3294866851908478</v>
      </c>
      <c r="P213" s="54">
        <v>1.3294866851908478</v>
      </c>
      <c r="Q213" s="54">
        <v>1.3294866851908478</v>
      </c>
      <c r="R213" s="54">
        <v>1.3294866851908478</v>
      </c>
      <c r="S213" s="54" t="s">
        <v>499</v>
      </c>
      <c r="T213" s="54">
        <v>2.6589733703816956</v>
      </c>
      <c r="U213" s="54">
        <v>7.9769201111450876</v>
      </c>
      <c r="W213" s="42" t="s">
        <v>469</v>
      </c>
    </row>
    <row r="214" spans="1:23">
      <c r="A214" s="49" t="s">
        <v>1206</v>
      </c>
      <c r="B214" s="46" t="s">
        <v>222</v>
      </c>
      <c r="C214" s="46" t="s">
        <v>257</v>
      </c>
      <c r="D214" s="49" t="s">
        <v>95</v>
      </c>
      <c r="E214" s="46">
        <v>2</v>
      </c>
      <c r="F214" s="46">
        <v>5</v>
      </c>
      <c r="G214" s="46">
        <v>4</v>
      </c>
      <c r="H214" s="46">
        <v>3</v>
      </c>
      <c r="I214" s="46">
        <v>2</v>
      </c>
      <c r="J214" s="46">
        <v>2</v>
      </c>
      <c r="K214" s="46">
        <v>18</v>
      </c>
      <c r="L214" s="42">
        <v>75217</v>
      </c>
      <c r="M214" s="42">
        <v>37862</v>
      </c>
      <c r="N214" s="42">
        <v>37355</v>
      </c>
      <c r="O214" s="54">
        <v>2.6589733703816956</v>
      </c>
      <c r="P214" s="54">
        <v>6.6474334259542394</v>
      </c>
      <c r="Q214" s="54">
        <v>5.3179467407633911</v>
      </c>
      <c r="R214" s="54">
        <v>3.9884600555725438</v>
      </c>
      <c r="S214" s="54">
        <v>2.6589733703816956</v>
      </c>
      <c r="T214" s="54">
        <v>2.6589733703816956</v>
      </c>
      <c r="U214" s="54">
        <v>23.930760333435259</v>
      </c>
      <c r="W214" s="42" t="s">
        <v>469</v>
      </c>
    </row>
    <row r="215" spans="1:23">
      <c r="A215" s="49" t="s">
        <v>1207</v>
      </c>
      <c r="B215" s="46" t="s">
        <v>222</v>
      </c>
      <c r="C215" s="46" t="s">
        <v>257</v>
      </c>
      <c r="D215" s="49" t="s">
        <v>154</v>
      </c>
      <c r="E215" s="46">
        <v>1</v>
      </c>
      <c r="F215" s="46">
        <v>0</v>
      </c>
      <c r="G215" s="46">
        <v>2</v>
      </c>
      <c r="H215" s="46">
        <v>0</v>
      </c>
      <c r="I215" s="46">
        <v>0</v>
      </c>
      <c r="J215" s="46">
        <v>0</v>
      </c>
      <c r="K215" s="46">
        <v>3</v>
      </c>
      <c r="L215" s="42">
        <v>75217</v>
      </c>
      <c r="M215" s="42">
        <v>37862</v>
      </c>
      <c r="N215" s="42">
        <v>37355</v>
      </c>
      <c r="O215" s="54">
        <v>1.3294866851908478</v>
      </c>
      <c r="P215" s="54" t="s">
        <v>499</v>
      </c>
      <c r="Q215" s="54">
        <v>2.6589733703816956</v>
      </c>
      <c r="R215" s="54" t="s">
        <v>499</v>
      </c>
      <c r="S215" s="54" t="s">
        <v>499</v>
      </c>
      <c r="T215" s="54" t="s">
        <v>499</v>
      </c>
      <c r="U215" s="54">
        <v>3.9884600555725438</v>
      </c>
      <c r="W215" s="42" t="s">
        <v>469</v>
      </c>
    </row>
    <row r="216" spans="1:23">
      <c r="A216" s="49" t="s">
        <v>1208</v>
      </c>
      <c r="B216" s="46" t="s">
        <v>222</v>
      </c>
      <c r="C216" s="46" t="s">
        <v>257</v>
      </c>
      <c r="D216" s="49" t="s">
        <v>155</v>
      </c>
      <c r="E216" s="46">
        <v>12</v>
      </c>
      <c r="F216" s="46">
        <v>0</v>
      </c>
      <c r="G216" s="46">
        <v>12</v>
      </c>
      <c r="H216" s="46">
        <v>2</v>
      </c>
      <c r="I216" s="46">
        <v>2</v>
      </c>
      <c r="J216" s="46">
        <v>3</v>
      </c>
      <c r="K216" s="46">
        <v>31</v>
      </c>
      <c r="L216" s="42">
        <v>75217</v>
      </c>
      <c r="M216" s="42">
        <v>37862</v>
      </c>
      <c r="N216" s="42">
        <v>37355</v>
      </c>
      <c r="O216" s="54">
        <v>15.953840222290175</v>
      </c>
      <c r="P216" s="54" t="s">
        <v>499</v>
      </c>
      <c r="Q216" s="54">
        <v>15.953840222290175</v>
      </c>
      <c r="R216" s="54">
        <v>2.6589733703816956</v>
      </c>
      <c r="S216" s="54">
        <v>2.6589733703816956</v>
      </c>
      <c r="T216" s="54">
        <v>3.9884600555725438</v>
      </c>
      <c r="U216" s="54">
        <v>41.214087240916285</v>
      </c>
      <c r="W216" s="42" t="s">
        <v>469</v>
      </c>
    </row>
    <row r="217" spans="1:23">
      <c r="A217" s="49" t="s">
        <v>1209</v>
      </c>
      <c r="B217" s="46" t="s">
        <v>222</v>
      </c>
      <c r="C217" s="46" t="s">
        <v>257</v>
      </c>
      <c r="D217" s="49" t="s">
        <v>99</v>
      </c>
      <c r="E217" s="46">
        <v>10</v>
      </c>
      <c r="F217" s="46">
        <v>6</v>
      </c>
      <c r="G217" s="46">
        <v>20</v>
      </c>
      <c r="H217" s="46">
        <v>8</v>
      </c>
      <c r="I217" s="46">
        <v>8</v>
      </c>
      <c r="J217" s="46">
        <v>4</v>
      </c>
      <c r="K217" s="46">
        <v>56</v>
      </c>
      <c r="L217" s="42">
        <v>75217</v>
      </c>
      <c r="M217" s="42">
        <v>37862</v>
      </c>
      <c r="N217" s="42">
        <v>37355</v>
      </c>
      <c r="O217" s="54">
        <v>13.294866851908479</v>
      </c>
      <c r="P217" s="54">
        <v>7.9769201111450876</v>
      </c>
      <c r="Q217" s="54">
        <v>26.589733703816957</v>
      </c>
      <c r="R217" s="54">
        <v>10.635893481526782</v>
      </c>
      <c r="S217" s="54">
        <v>10.635893481526782</v>
      </c>
      <c r="T217" s="54">
        <v>5.3179467407633911</v>
      </c>
      <c r="U217" s="54">
        <v>74.451254370687479</v>
      </c>
      <c r="W217" s="42" t="s">
        <v>469</v>
      </c>
    </row>
    <row r="218" spans="1:23">
      <c r="A218" s="49" t="s">
        <v>1210</v>
      </c>
      <c r="B218" s="46" t="s">
        <v>222</v>
      </c>
      <c r="C218" s="46" t="s">
        <v>257</v>
      </c>
      <c r="D218" s="49" t="s">
        <v>481</v>
      </c>
      <c r="E218" s="46">
        <v>2</v>
      </c>
      <c r="F218" s="46">
        <v>5</v>
      </c>
      <c r="G218" s="46">
        <v>4</v>
      </c>
      <c r="H218" s="46">
        <v>2</v>
      </c>
      <c r="I218" s="46">
        <v>1</v>
      </c>
      <c r="J218" s="46">
        <v>0</v>
      </c>
      <c r="K218" s="46">
        <v>14</v>
      </c>
      <c r="L218" s="42">
        <v>75217</v>
      </c>
      <c r="M218" s="42">
        <v>37862</v>
      </c>
      <c r="N218" s="42">
        <v>37355</v>
      </c>
      <c r="O218" s="54">
        <v>2.6589733703816956</v>
      </c>
      <c r="P218" s="54">
        <v>6.6474334259542394</v>
      </c>
      <c r="Q218" s="54">
        <v>5.3179467407633911</v>
      </c>
      <c r="R218" s="54">
        <v>2.6589733703816956</v>
      </c>
      <c r="S218" s="54">
        <v>1.3294866851908478</v>
      </c>
      <c r="T218" s="54" t="s">
        <v>499</v>
      </c>
      <c r="U218" s="54">
        <v>18.61281359267187</v>
      </c>
      <c r="W218" s="42" t="s">
        <v>469</v>
      </c>
    </row>
    <row r="219" spans="1:23">
      <c r="A219" s="49" t="s">
        <v>1211</v>
      </c>
      <c r="B219" s="46" t="s">
        <v>222</v>
      </c>
      <c r="C219" s="46" t="s">
        <v>257</v>
      </c>
      <c r="D219" s="49" t="s">
        <v>483</v>
      </c>
      <c r="E219" s="46">
        <v>6</v>
      </c>
      <c r="F219" s="46">
        <v>3</v>
      </c>
      <c r="G219" s="46">
        <v>27</v>
      </c>
      <c r="H219" s="46">
        <v>18</v>
      </c>
      <c r="I219" s="46">
        <v>6</v>
      </c>
      <c r="J219" s="46">
        <v>1</v>
      </c>
      <c r="K219" s="46">
        <v>61</v>
      </c>
      <c r="L219" s="42">
        <v>75217</v>
      </c>
      <c r="M219" s="42">
        <v>37862</v>
      </c>
      <c r="N219" s="42">
        <v>37355</v>
      </c>
      <c r="O219" s="54">
        <v>7.9769201111450876</v>
      </c>
      <c r="P219" s="54">
        <v>3.9884600555725438</v>
      </c>
      <c r="Q219" s="54">
        <v>35.896140500152896</v>
      </c>
      <c r="R219" s="54">
        <v>23.930760333435259</v>
      </c>
      <c r="S219" s="54">
        <v>7.9769201111450876</v>
      </c>
      <c r="T219" s="54">
        <v>1.3294866851908478</v>
      </c>
      <c r="U219" s="54">
        <v>81.098687796641727</v>
      </c>
      <c r="W219" s="42" t="s">
        <v>469</v>
      </c>
    </row>
    <row r="220" spans="1:23">
      <c r="A220" s="49" t="s">
        <v>1212</v>
      </c>
      <c r="B220" s="46" t="s">
        <v>222</v>
      </c>
      <c r="C220" s="46" t="s">
        <v>257</v>
      </c>
      <c r="D220" s="49" t="s">
        <v>128</v>
      </c>
      <c r="E220" s="46">
        <v>7</v>
      </c>
      <c r="F220" s="46">
        <v>2</v>
      </c>
      <c r="G220" s="46">
        <v>3</v>
      </c>
      <c r="H220" s="46">
        <v>1</v>
      </c>
      <c r="I220" s="46">
        <v>4</v>
      </c>
      <c r="J220" s="46">
        <v>0</v>
      </c>
      <c r="K220" s="46">
        <v>17</v>
      </c>
      <c r="L220" s="42">
        <v>75217</v>
      </c>
      <c r="M220" s="42">
        <v>37862</v>
      </c>
      <c r="N220" s="42">
        <v>37355</v>
      </c>
      <c r="O220" s="54">
        <v>9.3064067963359349</v>
      </c>
      <c r="P220" s="54">
        <v>2.6589733703816956</v>
      </c>
      <c r="Q220" s="54">
        <v>3.9884600555725438</v>
      </c>
      <c r="R220" s="54">
        <v>1.3294866851908478</v>
      </c>
      <c r="S220" s="54">
        <v>5.3179467407633911</v>
      </c>
      <c r="T220" s="54" t="s">
        <v>499</v>
      </c>
      <c r="U220" s="54">
        <v>22.601273648244415</v>
      </c>
      <c r="W220" s="42" t="s">
        <v>469</v>
      </c>
    </row>
    <row r="221" spans="1:23">
      <c r="A221" s="49" t="s">
        <v>1213</v>
      </c>
      <c r="B221" s="46" t="s">
        <v>222</v>
      </c>
      <c r="C221" s="46" t="s">
        <v>257</v>
      </c>
      <c r="D221" s="49" t="s">
        <v>161</v>
      </c>
      <c r="E221" s="46">
        <v>3</v>
      </c>
      <c r="F221" s="46">
        <v>0</v>
      </c>
      <c r="G221" s="46">
        <v>0</v>
      </c>
      <c r="H221" s="46">
        <v>1</v>
      </c>
      <c r="I221" s="46">
        <v>0</v>
      </c>
      <c r="J221" s="46">
        <v>0</v>
      </c>
      <c r="K221" s="46">
        <v>4</v>
      </c>
      <c r="L221" s="42">
        <v>75217</v>
      </c>
      <c r="M221" s="42">
        <v>37862</v>
      </c>
      <c r="N221" s="42">
        <v>37355</v>
      </c>
      <c r="O221" s="54">
        <v>3.9884600555725438</v>
      </c>
      <c r="P221" s="54" t="s">
        <v>499</v>
      </c>
      <c r="Q221" s="54" t="s">
        <v>499</v>
      </c>
      <c r="R221" s="54">
        <v>1.3294866851908478</v>
      </c>
      <c r="S221" s="54" t="s">
        <v>499</v>
      </c>
      <c r="T221" s="54" t="s">
        <v>499</v>
      </c>
      <c r="U221" s="54">
        <v>5.3179467407633911</v>
      </c>
      <c r="W221" s="42" t="s">
        <v>469</v>
      </c>
    </row>
    <row r="222" spans="1:23">
      <c r="A222" s="49" t="s">
        <v>1214</v>
      </c>
      <c r="B222" s="46" t="s">
        <v>222</v>
      </c>
      <c r="C222" s="46" t="s">
        <v>257</v>
      </c>
      <c r="D222" s="49" t="s">
        <v>164</v>
      </c>
      <c r="E222" s="46">
        <v>55</v>
      </c>
      <c r="F222" s="46">
        <v>50</v>
      </c>
      <c r="G222" s="46">
        <v>150</v>
      </c>
      <c r="H222" s="46">
        <v>95</v>
      </c>
      <c r="I222" s="46">
        <v>36</v>
      </c>
      <c r="J222" s="46">
        <v>8</v>
      </c>
      <c r="K222" s="46">
        <v>394</v>
      </c>
      <c r="L222" s="42">
        <v>75217</v>
      </c>
      <c r="M222" s="42">
        <v>37862</v>
      </c>
      <c r="N222" s="42">
        <v>37355</v>
      </c>
      <c r="O222" s="54">
        <v>147.23597911926115</v>
      </c>
      <c r="P222" s="54">
        <v>133.85089010841924</v>
      </c>
      <c r="Q222" s="54">
        <v>401.55267032525768</v>
      </c>
      <c r="R222" s="54">
        <v>254.31669120599653</v>
      </c>
      <c r="S222" s="54">
        <v>96.372640878061844</v>
      </c>
      <c r="T222" s="54">
        <v>21.416142417347075</v>
      </c>
      <c r="U222" s="54">
        <v>1054.7450140543435</v>
      </c>
      <c r="W222" s="42" t="s">
        <v>469</v>
      </c>
    </row>
    <row r="223" spans="1:23">
      <c r="A223" s="49" t="s">
        <v>1215</v>
      </c>
      <c r="B223" s="46" t="s">
        <v>222</v>
      </c>
      <c r="C223" s="46" t="s">
        <v>257</v>
      </c>
      <c r="D223" s="49" t="s">
        <v>142</v>
      </c>
      <c r="E223" s="46">
        <v>1</v>
      </c>
      <c r="F223" s="46">
        <v>1</v>
      </c>
      <c r="G223" s="46">
        <v>2</v>
      </c>
      <c r="H223" s="46">
        <v>6</v>
      </c>
      <c r="I223" s="46">
        <v>2</v>
      </c>
      <c r="J223" s="46">
        <v>2</v>
      </c>
      <c r="K223" s="46">
        <v>14</v>
      </c>
      <c r="L223" s="42">
        <v>75217</v>
      </c>
      <c r="M223" s="42">
        <v>37862</v>
      </c>
      <c r="N223" s="42">
        <v>37355</v>
      </c>
      <c r="O223" s="54">
        <v>1.3294866851908478</v>
      </c>
      <c r="P223" s="54">
        <v>1.3294866851908478</v>
      </c>
      <c r="Q223" s="54">
        <v>2.6589733703816956</v>
      </c>
      <c r="R223" s="54">
        <v>7.9769201111450876</v>
      </c>
      <c r="S223" s="54">
        <v>2.6589733703816956</v>
      </c>
      <c r="T223" s="54">
        <v>2.6589733703816956</v>
      </c>
      <c r="U223" s="54">
        <v>18.61281359267187</v>
      </c>
      <c r="W223" s="42" t="s">
        <v>469</v>
      </c>
    </row>
    <row r="224" spans="1:23">
      <c r="A224" s="49" t="s">
        <v>1216</v>
      </c>
      <c r="B224" s="46" t="s">
        <v>222</v>
      </c>
      <c r="C224" s="46" t="s">
        <v>257</v>
      </c>
      <c r="D224" s="49" t="s">
        <v>60</v>
      </c>
      <c r="E224" s="46">
        <v>6</v>
      </c>
      <c r="F224" s="46">
        <v>4</v>
      </c>
      <c r="G224" s="46">
        <v>8</v>
      </c>
      <c r="H224" s="46">
        <v>8</v>
      </c>
      <c r="I224" s="46">
        <v>2</v>
      </c>
      <c r="J224" s="46">
        <v>6</v>
      </c>
      <c r="K224" s="46">
        <v>34</v>
      </c>
      <c r="L224" s="42">
        <v>75217</v>
      </c>
      <c r="M224" s="42">
        <v>37862</v>
      </c>
      <c r="N224" s="42">
        <v>37355</v>
      </c>
      <c r="O224" s="54">
        <v>7.9769201111450876</v>
      </c>
      <c r="P224" s="54">
        <v>5.3179467407633911</v>
      </c>
      <c r="Q224" s="54">
        <v>10.635893481526782</v>
      </c>
      <c r="R224" s="54">
        <v>10.635893481526782</v>
      </c>
      <c r="S224" s="54">
        <v>2.6589733703816956</v>
      </c>
      <c r="T224" s="54">
        <v>7.9769201111450876</v>
      </c>
      <c r="U224" s="54">
        <v>45.202547296488831</v>
      </c>
      <c r="W224" s="42" t="s">
        <v>469</v>
      </c>
    </row>
    <row r="225" spans="1:23">
      <c r="A225" s="49" t="s">
        <v>1217</v>
      </c>
      <c r="B225" s="46" t="s">
        <v>222</v>
      </c>
      <c r="C225" s="46" t="s">
        <v>257</v>
      </c>
      <c r="D225" s="49" t="s">
        <v>64</v>
      </c>
      <c r="E225" s="46">
        <v>28</v>
      </c>
      <c r="F225" s="46">
        <v>16</v>
      </c>
      <c r="G225" s="46">
        <v>39</v>
      </c>
      <c r="H225" s="46">
        <v>45</v>
      </c>
      <c r="I225" s="46">
        <v>39</v>
      </c>
      <c r="J225" s="46">
        <v>9</v>
      </c>
      <c r="K225" s="46">
        <v>176</v>
      </c>
      <c r="L225" s="42">
        <v>75217</v>
      </c>
      <c r="M225" s="42">
        <v>37862</v>
      </c>
      <c r="N225" s="42">
        <v>37355</v>
      </c>
      <c r="O225" s="54">
        <v>37.22562718534374</v>
      </c>
      <c r="P225" s="54">
        <v>21.271786963053565</v>
      </c>
      <c r="Q225" s="54">
        <v>51.849980722443071</v>
      </c>
      <c r="R225" s="54">
        <v>59.826900833588148</v>
      </c>
      <c r="S225" s="54">
        <v>51.849980722443071</v>
      </c>
      <c r="T225" s="54">
        <v>11.96538016671763</v>
      </c>
      <c r="U225" s="54">
        <v>233.98965659358922</v>
      </c>
      <c r="W225" s="42" t="s">
        <v>469</v>
      </c>
    </row>
    <row r="226" spans="1:23">
      <c r="A226" s="49" t="s">
        <v>1218</v>
      </c>
      <c r="B226" s="46" t="s">
        <v>222</v>
      </c>
      <c r="C226" s="46" t="s">
        <v>257</v>
      </c>
      <c r="D226" s="49" t="s">
        <v>492</v>
      </c>
      <c r="E226" s="46">
        <v>3</v>
      </c>
      <c r="F226" s="46">
        <v>6</v>
      </c>
      <c r="G226" s="46">
        <v>10</v>
      </c>
      <c r="H226" s="46">
        <v>16</v>
      </c>
      <c r="I226" s="46">
        <v>9</v>
      </c>
      <c r="J226" s="46">
        <v>9</v>
      </c>
      <c r="K226" s="46">
        <v>53</v>
      </c>
      <c r="L226" s="42">
        <v>75217</v>
      </c>
      <c r="M226" s="42">
        <v>37862</v>
      </c>
      <c r="N226" s="42">
        <v>37355</v>
      </c>
      <c r="O226" s="54">
        <v>3.9884600555725438</v>
      </c>
      <c r="P226" s="54">
        <v>7.9769201111450876</v>
      </c>
      <c r="Q226" s="54">
        <v>13.294866851908479</v>
      </c>
      <c r="R226" s="54">
        <v>21.271786963053565</v>
      </c>
      <c r="S226" s="54">
        <v>11.96538016671763</v>
      </c>
      <c r="T226" s="54">
        <v>11.96538016671763</v>
      </c>
      <c r="U226" s="54">
        <v>70.462794315114934</v>
      </c>
      <c r="W226" s="42" t="s">
        <v>469</v>
      </c>
    </row>
    <row r="227" spans="1:23">
      <c r="A227" s="49" t="s">
        <v>1219</v>
      </c>
      <c r="B227" s="46" t="s">
        <v>230</v>
      </c>
      <c r="C227" s="46" t="s">
        <v>262</v>
      </c>
      <c r="D227" s="49" t="s">
        <v>200</v>
      </c>
      <c r="E227" s="46">
        <v>10</v>
      </c>
      <c r="F227" s="46">
        <v>3</v>
      </c>
      <c r="G227" s="46">
        <v>15</v>
      </c>
      <c r="H227" s="46">
        <v>33</v>
      </c>
      <c r="I227" s="46">
        <v>17</v>
      </c>
      <c r="J227" s="46">
        <v>8</v>
      </c>
      <c r="K227" s="46">
        <v>86</v>
      </c>
      <c r="L227" s="42">
        <v>114682</v>
      </c>
      <c r="M227" s="42">
        <v>59284</v>
      </c>
      <c r="N227" s="42">
        <v>55398</v>
      </c>
      <c r="O227" s="54">
        <v>8.7197642175755572</v>
      </c>
      <c r="P227" s="54">
        <v>2.6159292652726669</v>
      </c>
      <c r="Q227" s="54">
        <v>13.079646326363335</v>
      </c>
      <c r="R227" s="54">
        <v>28.775221917999339</v>
      </c>
      <c r="S227" s="54">
        <v>14.823599169878445</v>
      </c>
      <c r="T227" s="54">
        <v>6.975811374060445</v>
      </c>
      <c r="U227" s="54">
        <v>74.989972271149796</v>
      </c>
      <c r="W227" s="42" t="s">
        <v>469</v>
      </c>
    </row>
    <row r="228" spans="1:23">
      <c r="A228" s="49" t="s">
        <v>1220</v>
      </c>
      <c r="B228" s="46" t="s">
        <v>230</v>
      </c>
      <c r="C228" s="46" t="s">
        <v>262</v>
      </c>
      <c r="D228" s="49" t="s">
        <v>54</v>
      </c>
      <c r="E228" s="46">
        <v>73</v>
      </c>
      <c r="F228" s="46">
        <v>96</v>
      </c>
      <c r="G228" s="46">
        <v>249</v>
      </c>
      <c r="H228" s="46">
        <v>362</v>
      </c>
      <c r="I228" s="46">
        <v>225</v>
      </c>
      <c r="J228" s="46">
        <v>162</v>
      </c>
      <c r="K228" s="46">
        <v>1167</v>
      </c>
      <c r="L228" s="42">
        <v>114682</v>
      </c>
      <c r="M228" s="42">
        <v>59284</v>
      </c>
      <c r="N228" s="42">
        <v>55398</v>
      </c>
      <c r="O228" s="54">
        <v>123.13609068214019</v>
      </c>
      <c r="P228" s="54">
        <v>161.93239322582821</v>
      </c>
      <c r="Q228" s="54">
        <v>420.01214492949191</v>
      </c>
      <c r="R228" s="54">
        <v>610.62006612239395</v>
      </c>
      <c r="S228" s="54">
        <v>379.5290466230349</v>
      </c>
      <c r="T228" s="54">
        <v>273.26091356858512</v>
      </c>
      <c r="U228" s="54">
        <v>1968.4906551514741</v>
      </c>
      <c r="W228" s="42" t="s">
        <v>469</v>
      </c>
    </row>
    <row r="229" spans="1:23">
      <c r="A229" s="49" t="s">
        <v>1221</v>
      </c>
      <c r="B229" s="46" t="s">
        <v>230</v>
      </c>
      <c r="C229" s="46" t="s">
        <v>262</v>
      </c>
      <c r="D229" s="49" t="s">
        <v>69</v>
      </c>
      <c r="E229" s="46">
        <v>0</v>
      </c>
      <c r="F229" s="46">
        <v>5</v>
      </c>
      <c r="G229" s="46">
        <v>9</v>
      </c>
      <c r="H229" s="46">
        <v>14</v>
      </c>
      <c r="I229" s="46">
        <v>21</v>
      </c>
      <c r="J229" s="46">
        <v>12</v>
      </c>
      <c r="K229" s="46">
        <v>61</v>
      </c>
      <c r="L229" s="42">
        <v>114682</v>
      </c>
      <c r="M229" s="42">
        <v>59284</v>
      </c>
      <c r="N229" s="42">
        <v>55398</v>
      </c>
      <c r="O229" s="54" t="s">
        <v>499</v>
      </c>
      <c r="P229" s="54">
        <v>8.4339788138452203</v>
      </c>
      <c r="Q229" s="54">
        <v>15.181161864921396</v>
      </c>
      <c r="R229" s="54">
        <v>23.615140678766615</v>
      </c>
      <c r="S229" s="54">
        <v>35.422711018149919</v>
      </c>
      <c r="T229" s="54">
        <v>20.241549153228526</v>
      </c>
      <c r="U229" s="54">
        <v>102.89454152891167</v>
      </c>
      <c r="W229" s="42" t="s">
        <v>469</v>
      </c>
    </row>
    <row r="230" spans="1:23">
      <c r="A230" s="49" t="s">
        <v>1222</v>
      </c>
      <c r="B230" s="46" t="s">
        <v>230</v>
      </c>
      <c r="C230" s="46" t="s">
        <v>262</v>
      </c>
      <c r="D230" s="49" t="s">
        <v>473</v>
      </c>
      <c r="E230" s="46">
        <v>0</v>
      </c>
      <c r="F230" s="46">
        <v>2</v>
      </c>
      <c r="G230" s="46">
        <v>4</v>
      </c>
      <c r="H230" s="46">
        <v>1</v>
      </c>
      <c r="I230" s="46">
        <v>2</v>
      </c>
      <c r="J230" s="46">
        <v>2</v>
      </c>
      <c r="K230" s="46">
        <v>11</v>
      </c>
      <c r="L230" s="42">
        <v>114682</v>
      </c>
      <c r="M230" s="42">
        <v>59284</v>
      </c>
      <c r="N230" s="42">
        <v>55398</v>
      </c>
      <c r="O230" s="54" t="s">
        <v>499</v>
      </c>
      <c r="P230" s="54">
        <v>1.7439528435151113</v>
      </c>
      <c r="Q230" s="54">
        <v>3.4879056870302225</v>
      </c>
      <c r="R230" s="54">
        <v>0.87197642175755563</v>
      </c>
      <c r="S230" s="54">
        <v>1.7439528435151113</v>
      </c>
      <c r="T230" s="54">
        <v>1.7439528435151113</v>
      </c>
      <c r="U230" s="54">
        <v>9.5917406393331124</v>
      </c>
      <c r="W230" s="42" t="s">
        <v>469</v>
      </c>
    </row>
    <row r="231" spans="1:23">
      <c r="A231" s="49" t="s">
        <v>1223</v>
      </c>
      <c r="B231" s="46" t="s">
        <v>230</v>
      </c>
      <c r="C231" s="46" t="s">
        <v>262</v>
      </c>
      <c r="D231" s="49" t="s">
        <v>201</v>
      </c>
      <c r="E231" s="46">
        <v>5</v>
      </c>
      <c r="F231" s="46">
        <v>5</v>
      </c>
      <c r="G231" s="46">
        <v>10</v>
      </c>
      <c r="H231" s="46">
        <v>16</v>
      </c>
      <c r="I231" s="46">
        <v>10</v>
      </c>
      <c r="J231" s="46">
        <v>1</v>
      </c>
      <c r="K231" s="46">
        <v>47</v>
      </c>
      <c r="L231" s="42">
        <v>114682</v>
      </c>
      <c r="M231" s="42">
        <v>59284</v>
      </c>
      <c r="N231" s="42">
        <v>55398</v>
      </c>
      <c r="O231" s="54">
        <v>4.3598821087877786</v>
      </c>
      <c r="P231" s="54">
        <v>4.3598821087877786</v>
      </c>
      <c r="Q231" s="54">
        <v>8.7197642175755572</v>
      </c>
      <c r="R231" s="54">
        <v>13.95162274812089</v>
      </c>
      <c r="S231" s="54">
        <v>8.7197642175755572</v>
      </c>
      <c r="T231" s="54">
        <v>0.87197642175755563</v>
      </c>
      <c r="U231" s="54">
        <v>40.982891822605119</v>
      </c>
      <c r="W231" s="42" t="s">
        <v>469</v>
      </c>
    </row>
    <row r="232" spans="1:23">
      <c r="A232" s="49" t="s">
        <v>1224</v>
      </c>
      <c r="B232" s="46" t="s">
        <v>230</v>
      </c>
      <c r="C232" s="46" t="s">
        <v>262</v>
      </c>
      <c r="D232" s="49" t="s">
        <v>151</v>
      </c>
      <c r="E232" s="46">
        <v>1</v>
      </c>
      <c r="F232" s="46">
        <v>0</v>
      </c>
      <c r="G232" s="46">
        <v>1</v>
      </c>
      <c r="H232" s="46">
        <v>2</v>
      </c>
      <c r="I232" s="46">
        <v>0</v>
      </c>
      <c r="J232" s="46">
        <v>1</v>
      </c>
      <c r="K232" s="46">
        <v>5</v>
      </c>
      <c r="L232" s="42">
        <v>114682</v>
      </c>
      <c r="M232" s="42">
        <v>59284</v>
      </c>
      <c r="N232" s="42">
        <v>55398</v>
      </c>
      <c r="O232" s="54">
        <v>0.87197642175755563</v>
      </c>
      <c r="P232" s="54" t="s">
        <v>499</v>
      </c>
      <c r="Q232" s="54">
        <v>0.87197642175755563</v>
      </c>
      <c r="R232" s="54">
        <v>1.7439528435151113</v>
      </c>
      <c r="S232" s="54" t="s">
        <v>499</v>
      </c>
      <c r="T232" s="54">
        <v>0.87197642175755563</v>
      </c>
      <c r="U232" s="54">
        <v>4.3598821087877786</v>
      </c>
      <c r="W232" s="42" t="s">
        <v>469</v>
      </c>
    </row>
    <row r="233" spans="1:23">
      <c r="A233" s="49" t="s">
        <v>1225</v>
      </c>
      <c r="B233" s="46" t="s">
        <v>230</v>
      </c>
      <c r="C233" s="46" t="s">
        <v>262</v>
      </c>
      <c r="D233" s="49" t="s">
        <v>95</v>
      </c>
      <c r="E233" s="46">
        <v>3</v>
      </c>
      <c r="F233" s="46">
        <v>2</v>
      </c>
      <c r="G233" s="46">
        <v>3</v>
      </c>
      <c r="H233" s="46">
        <v>8</v>
      </c>
      <c r="I233" s="46">
        <v>6</v>
      </c>
      <c r="J233" s="46">
        <v>1</v>
      </c>
      <c r="K233" s="46">
        <v>23</v>
      </c>
      <c r="L233" s="42">
        <v>114682</v>
      </c>
      <c r="M233" s="42">
        <v>59284</v>
      </c>
      <c r="N233" s="42">
        <v>55398</v>
      </c>
      <c r="O233" s="54">
        <v>2.6159292652726669</v>
      </c>
      <c r="P233" s="54">
        <v>1.7439528435151113</v>
      </c>
      <c r="Q233" s="54">
        <v>2.6159292652726669</v>
      </c>
      <c r="R233" s="54">
        <v>6.975811374060445</v>
      </c>
      <c r="S233" s="54">
        <v>5.2318585305453338</v>
      </c>
      <c r="T233" s="54">
        <v>0.87197642175755563</v>
      </c>
      <c r="U233" s="54">
        <v>20.05545770042378</v>
      </c>
      <c r="W233" s="42" t="s">
        <v>469</v>
      </c>
    </row>
    <row r="234" spans="1:23">
      <c r="A234" s="49" t="s">
        <v>1226</v>
      </c>
      <c r="B234" s="46" t="s">
        <v>230</v>
      </c>
      <c r="C234" s="46" t="s">
        <v>262</v>
      </c>
      <c r="D234" s="49" t="s">
        <v>154</v>
      </c>
      <c r="E234" s="46">
        <v>1</v>
      </c>
      <c r="F234" s="46">
        <v>0</v>
      </c>
      <c r="G234" s="46">
        <v>1</v>
      </c>
      <c r="H234" s="46">
        <v>1</v>
      </c>
      <c r="I234" s="46">
        <v>0</v>
      </c>
      <c r="J234" s="46">
        <v>0</v>
      </c>
      <c r="K234" s="46">
        <v>3</v>
      </c>
      <c r="L234" s="42">
        <v>114682</v>
      </c>
      <c r="M234" s="42">
        <v>59284</v>
      </c>
      <c r="N234" s="42">
        <v>55398</v>
      </c>
      <c r="O234" s="54">
        <v>0.87197642175755563</v>
      </c>
      <c r="P234" s="54" t="s">
        <v>499</v>
      </c>
      <c r="Q234" s="54">
        <v>0.87197642175755563</v>
      </c>
      <c r="R234" s="54">
        <v>0.87197642175755563</v>
      </c>
      <c r="S234" s="54" t="s">
        <v>499</v>
      </c>
      <c r="T234" s="54" t="s">
        <v>499</v>
      </c>
      <c r="U234" s="54">
        <v>2.6159292652726669</v>
      </c>
      <c r="W234" s="42" t="s">
        <v>469</v>
      </c>
    </row>
    <row r="235" spans="1:23">
      <c r="A235" s="49" t="s">
        <v>1227</v>
      </c>
      <c r="B235" s="46" t="s">
        <v>230</v>
      </c>
      <c r="C235" s="46" t="s">
        <v>262</v>
      </c>
      <c r="D235" s="49" t="s">
        <v>155</v>
      </c>
      <c r="E235" s="46">
        <v>22</v>
      </c>
      <c r="F235" s="46">
        <v>10</v>
      </c>
      <c r="G235" s="46">
        <v>13</v>
      </c>
      <c r="H235" s="46">
        <v>10</v>
      </c>
      <c r="I235" s="46">
        <v>7</v>
      </c>
      <c r="J235" s="46">
        <v>4</v>
      </c>
      <c r="K235" s="46">
        <v>66</v>
      </c>
      <c r="L235" s="42">
        <v>114682</v>
      </c>
      <c r="M235" s="42">
        <v>59284</v>
      </c>
      <c r="N235" s="42">
        <v>55398</v>
      </c>
      <c r="O235" s="54">
        <v>19.183481278666225</v>
      </c>
      <c r="P235" s="54">
        <v>8.7197642175755572</v>
      </c>
      <c r="Q235" s="54">
        <v>11.335693482848223</v>
      </c>
      <c r="R235" s="54">
        <v>8.7197642175755572</v>
      </c>
      <c r="S235" s="54">
        <v>6.1038349523028899</v>
      </c>
      <c r="T235" s="54">
        <v>3.4879056870302225</v>
      </c>
      <c r="U235" s="54">
        <v>57.550443835998678</v>
      </c>
      <c r="W235" s="42" t="s">
        <v>469</v>
      </c>
    </row>
    <row r="236" spans="1:23">
      <c r="A236" s="49" t="s">
        <v>1228</v>
      </c>
      <c r="B236" s="46" t="s">
        <v>230</v>
      </c>
      <c r="C236" s="46" t="s">
        <v>262</v>
      </c>
      <c r="D236" s="49" t="s">
        <v>99</v>
      </c>
      <c r="E236" s="46">
        <v>16</v>
      </c>
      <c r="F236" s="46">
        <v>22</v>
      </c>
      <c r="G236" s="46">
        <v>26</v>
      </c>
      <c r="H236" s="46">
        <v>36</v>
      </c>
      <c r="I236" s="46">
        <v>10</v>
      </c>
      <c r="J236" s="46">
        <v>15</v>
      </c>
      <c r="K236" s="46">
        <v>125</v>
      </c>
      <c r="L236" s="42">
        <v>114682</v>
      </c>
      <c r="M236" s="42">
        <v>59284</v>
      </c>
      <c r="N236" s="42">
        <v>55398</v>
      </c>
      <c r="O236" s="54">
        <v>13.95162274812089</v>
      </c>
      <c r="P236" s="54">
        <v>19.183481278666225</v>
      </c>
      <c r="Q236" s="54">
        <v>22.671386965696446</v>
      </c>
      <c r="R236" s="54">
        <v>31.391151183272004</v>
      </c>
      <c r="S236" s="54">
        <v>8.7197642175755572</v>
      </c>
      <c r="T236" s="54">
        <v>13.079646326363335</v>
      </c>
      <c r="U236" s="54">
        <v>108.99705271969445</v>
      </c>
      <c r="W236" s="42" t="s">
        <v>469</v>
      </c>
    </row>
    <row r="237" spans="1:23">
      <c r="A237" s="49" t="s">
        <v>1229</v>
      </c>
      <c r="B237" s="46" t="s">
        <v>230</v>
      </c>
      <c r="C237" s="46" t="s">
        <v>262</v>
      </c>
      <c r="D237" s="49" t="s">
        <v>481</v>
      </c>
      <c r="E237" s="46">
        <v>4</v>
      </c>
      <c r="F237" s="46">
        <v>1</v>
      </c>
      <c r="G237" s="46">
        <v>5</v>
      </c>
      <c r="H237" s="46">
        <v>4</v>
      </c>
      <c r="I237" s="46">
        <v>1</v>
      </c>
      <c r="J237" s="46">
        <v>2</v>
      </c>
      <c r="K237" s="46">
        <v>17</v>
      </c>
      <c r="L237" s="42">
        <v>114682</v>
      </c>
      <c r="M237" s="42">
        <v>59284</v>
      </c>
      <c r="N237" s="42">
        <v>55398</v>
      </c>
      <c r="O237" s="54">
        <v>3.4879056870302225</v>
      </c>
      <c r="P237" s="54">
        <v>0.87197642175755563</v>
      </c>
      <c r="Q237" s="54">
        <v>4.3598821087877786</v>
      </c>
      <c r="R237" s="54">
        <v>3.4879056870302225</v>
      </c>
      <c r="S237" s="54">
        <v>0.87197642175755563</v>
      </c>
      <c r="T237" s="54">
        <v>1.7439528435151113</v>
      </c>
      <c r="U237" s="54">
        <v>14.823599169878445</v>
      </c>
      <c r="W237" s="42" t="s">
        <v>469</v>
      </c>
    </row>
    <row r="238" spans="1:23">
      <c r="A238" s="49" t="s">
        <v>1230</v>
      </c>
      <c r="B238" s="46" t="s">
        <v>230</v>
      </c>
      <c r="C238" s="46" t="s">
        <v>262</v>
      </c>
      <c r="D238" s="49" t="s">
        <v>483</v>
      </c>
      <c r="E238" s="46">
        <v>11</v>
      </c>
      <c r="F238" s="46">
        <v>10</v>
      </c>
      <c r="G238" s="46">
        <v>21</v>
      </c>
      <c r="H238" s="46">
        <v>27</v>
      </c>
      <c r="I238" s="46">
        <v>16</v>
      </c>
      <c r="J238" s="46">
        <v>8</v>
      </c>
      <c r="K238" s="46">
        <v>93</v>
      </c>
      <c r="L238" s="42">
        <v>114682</v>
      </c>
      <c r="M238" s="42">
        <v>59284</v>
      </c>
      <c r="N238" s="42">
        <v>55398</v>
      </c>
      <c r="O238" s="54">
        <v>9.5917406393331124</v>
      </c>
      <c r="P238" s="54">
        <v>8.7197642175755572</v>
      </c>
      <c r="Q238" s="54">
        <v>18.31150485690867</v>
      </c>
      <c r="R238" s="54">
        <v>23.543363387454001</v>
      </c>
      <c r="S238" s="54">
        <v>13.95162274812089</v>
      </c>
      <c r="T238" s="54">
        <v>6.975811374060445</v>
      </c>
      <c r="U238" s="54">
        <v>81.093807223452686</v>
      </c>
      <c r="W238" s="42" t="s">
        <v>469</v>
      </c>
    </row>
    <row r="239" spans="1:23">
      <c r="A239" s="49" t="s">
        <v>1231</v>
      </c>
      <c r="B239" s="46" t="s">
        <v>230</v>
      </c>
      <c r="C239" s="46" t="s">
        <v>262</v>
      </c>
      <c r="D239" s="49" t="s">
        <v>128</v>
      </c>
      <c r="E239" s="46">
        <v>8</v>
      </c>
      <c r="F239" s="46">
        <v>0</v>
      </c>
      <c r="G239" s="46">
        <v>4</v>
      </c>
      <c r="H239" s="46">
        <v>7</v>
      </c>
      <c r="I239" s="46">
        <v>2</v>
      </c>
      <c r="J239" s="46">
        <v>1</v>
      </c>
      <c r="K239" s="46">
        <v>22</v>
      </c>
      <c r="L239" s="42">
        <v>114682</v>
      </c>
      <c r="M239" s="42">
        <v>59284</v>
      </c>
      <c r="N239" s="42">
        <v>55398</v>
      </c>
      <c r="O239" s="54">
        <v>6.975811374060445</v>
      </c>
      <c r="P239" s="54" t="s">
        <v>499</v>
      </c>
      <c r="Q239" s="54">
        <v>3.4879056870302225</v>
      </c>
      <c r="R239" s="54">
        <v>6.1038349523028899</v>
      </c>
      <c r="S239" s="54">
        <v>1.7439528435151113</v>
      </c>
      <c r="T239" s="54">
        <v>0.87197642175755563</v>
      </c>
      <c r="U239" s="54">
        <v>19.183481278666225</v>
      </c>
      <c r="W239" s="42" t="s">
        <v>469</v>
      </c>
    </row>
    <row r="240" spans="1:23">
      <c r="A240" s="49" t="s">
        <v>1232</v>
      </c>
      <c r="B240" s="46" t="s">
        <v>230</v>
      </c>
      <c r="C240" s="46" t="s">
        <v>262</v>
      </c>
      <c r="D240" s="49" t="s">
        <v>132</v>
      </c>
      <c r="E240" s="46">
        <v>10</v>
      </c>
      <c r="F240" s="46">
        <v>8</v>
      </c>
      <c r="G240" s="46">
        <v>23</v>
      </c>
      <c r="H240" s="46">
        <v>19</v>
      </c>
      <c r="I240" s="46">
        <v>11</v>
      </c>
      <c r="J240" s="46">
        <v>12</v>
      </c>
      <c r="K240" s="46">
        <v>83</v>
      </c>
      <c r="L240" s="42">
        <v>114682</v>
      </c>
      <c r="M240" s="42">
        <v>59284</v>
      </c>
      <c r="N240" s="42">
        <v>55398</v>
      </c>
      <c r="O240" s="54">
        <v>16.867957627690441</v>
      </c>
      <c r="P240" s="54">
        <v>13.494366102152352</v>
      </c>
      <c r="Q240" s="54">
        <v>38.796302543688007</v>
      </c>
      <c r="R240" s="54">
        <v>32.04911949261183</v>
      </c>
      <c r="S240" s="54">
        <v>18.554753390459485</v>
      </c>
      <c r="T240" s="54">
        <v>20.241549153228526</v>
      </c>
      <c r="U240" s="54">
        <v>140.00404830983067</v>
      </c>
      <c r="W240" s="42" t="s">
        <v>469</v>
      </c>
    </row>
    <row r="241" spans="1:23">
      <c r="A241" s="49" t="s">
        <v>1233</v>
      </c>
      <c r="B241" s="46" t="s">
        <v>230</v>
      </c>
      <c r="C241" s="46" t="s">
        <v>262</v>
      </c>
      <c r="D241" s="49" t="s">
        <v>161</v>
      </c>
      <c r="E241" s="46">
        <v>4</v>
      </c>
      <c r="F241" s="46">
        <v>1</v>
      </c>
      <c r="G241" s="46">
        <v>3</v>
      </c>
      <c r="H241" s="46">
        <v>1</v>
      </c>
      <c r="I241" s="46">
        <v>0</v>
      </c>
      <c r="J241" s="46">
        <v>0</v>
      </c>
      <c r="K241" s="46">
        <v>9</v>
      </c>
      <c r="L241" s="42">
        <v>114682</v>
      </c>
      <c r="M241" s="42">
        <v>59284</v>
      </c>
      <c r="N241" s="42">
        <v>55398</v>
      </c>
      <c r="O241" s="54">
        <v>3.4879056870302225</v>
      </c>
      <c r="P241" s="54">
        <v>0.87197642175755563</v>
      </c>
      <c r="Q241" s="54">
        <v>2.6159292652726669</v>
      </c>
      <c r="R241" s="54">
        <v>0.87197642175755563</v>
      </c>
      <c r="S241" s="54" t="s">
        <v>499</v>
      </c>
      <c r="T241" s="54" t="s">
        <v>499</v>
      </c>
      <c r="U241" s="54">
        <v>7.8477877958180011</v>
      </c>
      <c r="W241" s="42" t="s">
        <v>469</v>
      </c>
    </row>
    <row r="242" spans="1:23">
      <c r="A242" s="49" t="s">
        <v>1234</v>
      </c>
      <c r="B242" s="46" t="s">
        <v>230</v>
      </c>
      <c r="C242" s="46" t="s">
        <v>262</v>
      </c>
      <c r="D242" s="49" t="s">
        <v>142</v>
      </c>
      <c r="E242" s="46">
        <v>6</v>
      </c>
      <c r="F242" s="46">
        <v>4</v>
      </c>
      <c r="G242" s="46">
        <v>5</v>
      </c>
      <c r="H242" s="46">
        <v>10</v>
      </c>
      <c r="I242" s="46">
        <v>3</v>
      </c>
      <c r="J242" s="46">
        <v>1</v>
      </c>
      <c r="K242" s="46">
        <v>29</v>
      </c>
      <c r="L242" s="42">
        <v>114682</v>
      </c>
      <c r="M242" s="42">
        <v>59284</v>
      </c>
      <c r="N242" s="42">
        <v>55398</v>
      </c>
      <c r="O242" s="54">
        <v>5.2318585305453338</v>
      </c>
      <c r="P242" s="54">
        <v>3.4879056870302225</v>
      </c>
      <c r="Q242" s="54">
        <v>4.3598821087877786</v>
      </c>
      <c r="R242" s="54">
        <v>8.7197642175755572</v>
      </c>
      <c r="S242" s="54">
        <v>2.6159292652726669</v>
      </c>
      <c r="T242" s="54">
        <v>0.87197642175755563</v>
      </c>
      <c r="U242" s="54">
        <v>25.287316230969115</v>
      </c>
      <c r="W242" s="42" t="s">
        <v>469</v>
      </c>
    </row>
    <row r="243" spans="1:23">
      <c r="A243" s="49" t="s">
        <v>1235</v>
      </c>
      <c r="B243" s="46" t="s">
        <v>230</v>
      </c>
      <c r="C243" s="46" t="s">
        <v>262</v>
      </c>
      <c r="D243" s="49" t="s">
        <v>146</v>
      </c>
      <c r="E243" s="46">
        <v>21</v>
      </c>
      <c r="F243" s="46">
        <v>9</v>
      </c>
      <c r="G243" s="46">
        <v>43</v>
      </c>
      <c r="H243" s="46">
        <v>55</v>
      </c>
      <c r="I243" s="46">
        <v>35</v>
      </c>
      <c r="J243" s="46">
        <v>15</v>
      </c>
      <c r="K243" s="46">
        <v>178</v>
      </c>
      <c r="L243" s="42">
        <v>114682</v>
      </c>
      <c r="M243" s="42">
        <v>59284</v>
      </c>
      <c r="N243" s="42">
        <v>55398</v>
      </c>
      <c r="O243" s="54">
        <v>35.422711018149919</v>
      </c>
      <c r="P243" s="54">
        <v>15.181161864921396</v>
      </c>
      <c r="Q243" s="54">
        <v>72.532217799068889</v>
      </c>
      <c r="R243" s="54">
        <v>92.773766952297422</v>
      </c>
      <c r="S243" s="54">
        <v>59.03785169691654</v>
      </c>
      <c r="T243" s="54">
        <v>25.301936441535663</v>
      </c>
      <c r="U243" s="54">
        <v>300.24964577288983</v>
      </c>
      <c r="W243" s="42" t="s">
        <v>469</v>
      </c>
    </row>
    <row r="244" spans="1:23">
      <c r="A244" s="49" t="s">
        <v>1236</v>
      </c>
      <c r="B244" s="46" t="s">
        <v>230</v>
      </c>
      <c r="C244" s="46" t="s">
        <v>262</v>
      </c>
      <c r="D244" s="49" t="s">
        <v>60</v>
      </c>
      <c r="E244" s="46">
        <v>11</v>
      </c>
      <c r="F244" s="46">
        <v>10</v>
      </c>
      <c r="G244" s="46">
        <v>28</v>
      </c>
      <c r="H244" s="46">
        <v>31</v>
      </c>
      <c r="I244" s="46">
        <v>7</v>
      </c>
      <c r="J244" s="46">
        <v>17</v>
      </c>
      <c r="K244" s="46">
        <v>104</v>
      </c>
      <c r="L244" s="42">
        <v>114682</v>
      </c>
      <c r="M244" s="42">
        <v>59284</v>
      </c>
      <c r="N244" s="42">
        <v>55398</v>
      </c>
      <c r="O244" s="54">
        <v>9.5917406393331124</v>
      </c>
      <c r="P244" s="54">
        <v>8.7197642175755572</v>
      </c>
      <c r="Q244" s="54">
        <v>24.415339809211559</v>
      </c>
      <c r="R244" s="54">
        <v>27.031269074484229</v>
      </c>
      <c r="S244" s="54">
        <v>6.1038349523028899</v>
      </c>
      <c r="T244" s="54">
        <v>14.823599169878445</v>
      </c>
      <c r="U244" s="54">
        <v>90.685547862785782</v>
      </c>
      <c r="W244" s="42" t="s">
        <v>469</v>
      </c>
    </row>
    <row r="245" spans="1:23">
      <c r="A245" s="49" t="s">
        <v>1237</v>
      </c>
      <c r="B245" s="46" t="s">
        <v>230</v>
      </c>
      <c r="C245" s="46" t="s">
        <v>262</v>
      </c>
      <c r="D245" s="49" t="s">
        <v>64</v>
      </c>
      <c r="E245" s="46">
        <v>32</v>
      </c>
      <c r="F245" s="46">
        <v>23</v>
      </c>
      <c r="G245" s="46">
        <v>63</v>
      </c>
      <c r="H245" s="46">
        <v>72</v>
      </c>
      <c r="I245" s="46">
        <v>44</v>
      </c>
      <c r="J245" s="46">
        <v>17</v>
      </c>
      <c r="K245" s="46">
        <v>251</v>
      </c>
      <c r="L245" s="42">
        <v>114682</v>
      </c>
      <c r="M245" s="42">
        <v>59284</v>
      </c>
      <c r="N245" s="42">
        <v>55398</v>
      </c>
      <c r="O245" s="54">
        <v>27.90324549624178</v>
      </c>
      <c r="P245" s="54">
        <v>20.05545770042378</v>
      </c>
      <c r="Q245" s="54">
        <v>54.934514570726009</v>
      </c>
      <c r="R245" s="54">
        <v>62.782302366544009</v>
      </c>
      <c r="S245" s="54">
        <v>38.36696255733245</v>
      </c>
      <c r="T245" s="54">
        <v>14.823599169878445</v>
      </c>
      <c r="U245" s="54">
        <v>218.86608186114648</v>
      </c>
      <c r="W245" s="42" t="s">
        <v>469</v>
      </c>
    </row>
    <row r="246" spans="1:23">
      <c r="A246" s="49" t="s">
        <v>1238</v>
      </c>
      <c r="B246" s="46" t="s">
        <v>230</v>
      </c>
      <c r="C246" s="46" t="s">
        <v>262</v>
      </c>
      <c r="D246" s="49" t="s">
        <v>492</v>
      </c>
      <c r="E246" s="46">
        <v>7</v>
      </c>
      <c r="F246" s="46">
        <v>7</v>
      </c>
      <c r="G246" s="46">
        <v>10</v>
      </c>
      <c r="H246" s="46">
        <v>20</v>
      </c>
      <c r="I246" s="46">
        <v>8</v>
      </c>
      <c r="J246" s="46">
        <v>5</v>
      </c>
      <c r="K246" s="46">
        <v>57</v>
      </c>
      <c r="L246" s="42">
        <v>114682</v>
      </c>
      <c r="M246" s="42">
        <v>59284</v>
      </c>
      <c r="N246" s="42">
        <v>55398</v>
      </c>
      <c r="O246" s="54">
        <v>6.1038349523028899</v>
      </c>
      <c r="P246" s="54">
        <v>6.1038349523028899</v>
      </c>
      <c r="Q246" s="54">
        <v>8.7197642175755572</v>
      </c>
      <c r="R246" s="54">
        <v>17.439528435151114</v>
      </c>
      <c r="S246" s="54">
        <v>6.975811374060445</v>
      </c>
      <c r="T246" s="54">
        <v>4.3598821087877786</v>
      </c>
      <c r="U246" s="54">
        <v>49.702656040180671</v>
      </c>
      <c r="W246" s="42" t="s">
        <v>469</v>
      </c>
    </row>
    <row r="247" spans="1:23">
      <c r="A247" s="49" t="s">
        <v>1239</v>
      </c>
      <c r="B247" s="46" t="s">
        <v>222</v>
      </c>
      <c r="C247" s="46" t="s">
        <v>262</v>
      </c>
      <c r="D247" s="49" t="s">
        <v>200</v>
      </c>
      <c r="E247" s="46">
        <v>7</v>
      </c>
      <c r="F247" s="46">
        <v>15</v>
      </c>
      <c r="G247" s="46">
        <v>38</v>
      </c>
      <c r="H247" s="46">
        <v>69</v>
      </c>
      <c r="I247" s="46">
        <v>33</v>
      </c>
      <c r="J247" s="46">
        <v>29</v>
      </c>
      <c r="K247" s="46">
        <v>191</v>
      </c>
      <c r="L247" s="42">
        <v>114682</v>
      </c>
      <c r="M247" s="42">
        <v>59284</v>
      </c>
      <c r="N247" s="42">
        <v>55398</v>
      </c>
      <c r="O247" s="54">
        <v>6.1038349523028899</v>
      </c>
      <c r="P247" s="54">
        <v>13.079646326363335</v>
      </c>
      <c r="Q247" s="54">
        <v>33.135104026787111</v>
      </c>
      <c r="R247" s="54">
        <v>60.16637310127134</v>
      </c>
      <c r="S247" s="54">
        <v>28.775221917999339</v>
      </c>
      <c r="T247" s="54">
        <v>25.287316230969115</v>
      </c>
      <c r="U247" s="54">
        <v>166.54749655569313</v>
      </c>
      <c r="W247" s="42" t="s">
        <v>469</v>
      </c>
    </row>
    <row r="248" spans="1:23">
      <c r="A248" s="49" t="s">
        <v>1240</v>
      </c>
      <c r="B248" s="46" t="s">
        <v>222</v>
      </c>
      <c r="C248" s="46" t="s">
        <v>262</v>
      </c>
      <c r="D248" s="49" t="s">
        <v>473</v>
      </c>
      <c r="E248" s="46">
        <v>3</v>
      </c>
      <c r="F248" s="46">
        <v>1</v>
      </c>
      <c r="G248" s="46">
        <v>2</v>
      </c>
      <c r="H248" s="46">
        <v>4</v>
      </c>
      <c r="I248" s="46">
        <v>4</v>
      </c>
      <c r="J248" s="46">
        <v>3</v>
      </c>
      <c r="K248" s="46">
        <v>17</v>
      </c>
      <c r="L248" s="42">
        <v>114682</v>
      </c>
      <c r="M248" s="42">
        <v>59284</v>
      </c>
      <c r="N248" s="42">
        <v>55398</v>
      </c>
      <c r="O248" s="54">
        <v>2.6159292652726669</v>
      </c>
      <c r="P248" s="54">
        <v>0.87197642175755563</v>
      </c>
      <c r="Q248" s="54">
        <v>1.7439528435151113</v>
      </c>
      <c r="R248" s="54">
        <v>3.4879056870302225</v>
      </c>
      <c r="S248" s="54">
        <v>3.4879056870302225</v>
      </c>
      <c r="T248" s="54">
        <v>2.6159292652726669</v>
      </c>
      <c r="U248" s="54">
        <v>14.823599169878445</v>
      </c>
      <c r="W248" s="42" t="s">
        <v>469</v>
      </c>
    </row>
    <row r="249" spans="1:23">
      <c r="A249" s="49" t="s">
        <v>1241</v>
      </c>
      <c r="B249" s="46" t="s">
        <v>222</v>
      </c>
      <c r="C249" s="46" t="s">
        <v>262</v>
      </c>
      <c r="D249" s="49" t="s">
        <v>201</v>
      </c>
      <c r="E249" s="46">
        <v>16</v>
      </c>
      <c r="F249" s="46">
        <v>2</v>
      </c>
      <c r="G249" s="46">
        <v>13</v>
      </c>
      <c r="H249" s="46">
        <v>16</v>
      </c>
      <c r="I249" s="46">
        <v>12</v>
      </c>
      <c r="J249" s="46">
        <v>4</v>
      </c>
      <c r="K249" s="46">
        <v>63</v>
      </c>
      <c r="L249" s="42">
        <v>114682</v>
      </c>
      <c r="M249" s="42">
        <v>59284</v>
      </c>
      <c r="N249" s="42">
        <v>55398</v>
      </c>
      <c r="O249" s="54">
        <v>13.95162274812089</v>
      </c>
      <c r="P249" s="54">
        <v>1.7439528435151113</v>
      </c>
      <c r="Q249" s="54">
        <v>11.335693482848223</v>
      </c>
      <c r="R249" s="54">
        <v>13.95162274812089</v>
      </c>
      <c r="S249" s="54">
        <v>10.463717061090668</v>
      </c>
      <c r="T249" s="54">
        <v>3.4879056870302225</v>
      </c>
      <c r="U249" s="54">
        <v>54.934514570726009</v>
      </c>
      <c r="W249" s="42" t="s">
        <v>469</v>
      </c>
    </row>
    <row r="250" spans="1:23">
      <c r="A250" s="49" t="s">
        <v>1242</v>
      </c>
      <c r="B250" s="46" t="s">
        <v>222</v>
      </c>
      <c r="C250" s="46" t="s">
        <v>262</v>
      </c>
      <c r="D250" s="49" t="s">
        <v>151</v>
      </c>
      <c r="E250" s="46">
        <v>1</v>
      </c>
      <c r="F250" s="46">
        <v>0</v>
      </c>
      <c r="G250" s="46">
        <v>0</v>
      </c>
      <c r="H250" s="46">
        <v>0</v>
      </c>
      <c r="I250" s="46">
        <v>1</v>
      </c>
      <c r="J250" s="46">
        <v>0</v>
      </c>
      <c r="K250" s="46">
        <v>2</v>
      </c>
      <c r="L250" s="42">
        <v>114682</v>
      </c>
      <c r="M250" s="42">
        <v>59284</v>
      </c>
      <c r="N250" s="42">
        <v>55398</v>
      </c>
      <c r="O250" s="54">
        <v>0.87197642175755563</v>
      </c>
      <c r="P250" s="54" t="s">
        <v>499</v>
      </c>
      <c r="Q250" s="54" t="s">
        <v>499</v>
      </c>
      <c r="R250" s="54" t="s">
        <v>499</v>
      </c>
      <c r="S250" s="54">
        <v>0.87197642175755563</v>
      </c>
      <c r="T250" s="54" t="s">
        <v>499</v>
      </c>
      <c r="U250" s="54">
        <v>1.7439528435151113</v>
      </c>
      <c r="W250" s="42" t="s">
        <v>469</v>
      </c>
    </row>
    <row r="251" spans="1:23">
      <c r="A251" s="49" t="s">
        <v>1243</v>
      </c>
      <c r="B251" s="46" t="s">
        <v>222</v>
      </c>
      <c r="C251" s="46" t="s">
        <v>262</v>
      </c>
      <c r="D251" s="49" t="s">
        <v>95</v>
      </c>
      <c r="E251" s="46">
        <v>4</v>
      </c>
      <c r="F251" s="46">
        <v>6</v>
      </c>
      <c r="G251" s="46">
        <v>4</v>
      </c>
      <c r="H251" s="46">
        <v>5</v>
      </c>
      <c r="I251" s="46">
        <v>1</v>
      </c>
      <c r="J251" s="46">
        <v>0</v>
      </c>
      <c r="K251" s="46">
        <v>20</v>
      </c>
      <c r="L251" s="42">
        <v>114682</v>
      </c>
      <c r="M251" s="42">
        <v>59284</v>
      </c>
      <c r="N251" s="42">
        <v>55398</v>
      </c>
      <c r="O251" s="54">
        <v>3.4879056870302225</v>
      </c>
      <c r="P251" s="54">
        <v>5.2318585305453338</v>
      </c>
      <c r="Q251" s="54">
        <v>3.4879056870302225</v>
      </c>
      <c r="R251" s="54">
        <v>4.3598821087877786</v>
      </c>
      <c r="S251" s="54">
        <v>0.87197642175755563</v>
      </c>
      <c r="T251" s="54" t="s">
        <v>499</v>
      </c>
      <c r="U251" s="54">
        <v>17.439528435151114</v>
      </c>
      <c r="W251" s="42" t="s">
        <v>469</v>
      </c>
    </row>
    <row r="252" spans="1:23">
      <c r="A252" s="49" t="s">
        <v>1244</v>
      </c>
      <c r="B252" s="46" t="s">
        <v>222</v>
      </c>
      <c r="C252" s="46" t="s">
        <v>262</v>
      </c>
      <c r="D252" s="49" t="s">
        <v>154</v>
      </c>
      <c r="E252" s="46">
        <v>5</v>
      </c>
      <c r="F252" s="46">
        <v>1</v>
      </c>
      <c r="G252" s="46">
        <v>3</v>
      </c>
      <c r="H252" s="46">
        <v>1</v>
      </c>
      <c r="I252" s="46">
        <v>0</v>
      </c>
      <c r="J252" s="46">
        <v>0</v>
      </c>
      <c r="K252" s="46">
        <v>10</v>
      </c>
      <c r="L252" s="42">
        <v>114682</v>
      </c>
      <c r="M252" s="42">
        <v>59284</v>
      </c>
      <c r="N252" s="42">
        <v>55398</v>
      </c>
      <c r="O252" s="54">
        <v>4.3598821087877786</v>
      </c>
      <c r="P252" s="54">
        <v>0.87197642175755563</v>
      </c>
      <c r="Q252" s="54">
        <v>2.6159292652726669</v>
      </c>
      <c r="R252" s="54">
        <v>0.87197642175755563</v>
      </c>
      <c r="S252" s="54" t="s">
        <v>499</v>
      </c>
      <c r="T252" s="54" t="s">
        <v>499</v>
      </c>
      <c r="U252" s="54">
        <v>8.7197642175755572</v>
      </c>
      <c r="W252" s="42" t="s">
        <v>469</v>
      </c>
    </row>
    <row r="253" spans="1:23">
      <c r="A253" s="49" t="s">
        <v>1245</v>
      </c>
      <c r="B253" s="46" t="s">
        <v>222</v>
      </c>
      <c r="C253" s="46" t="s">
        <v>262</v>
      </c>
      <c r="D253" s="49" t="s">
        <v>155</v>
      </c>
      <c r="E253" s="46">
        <v>26</v>
      </c>
      <c r="F253" s="46">
        <v>8</v>
      </c>
      <c r="G253" s="46">
        <v>10</v>
      </c>
      <c r="H253" s="46">
        <v>11</v>
      </c>
      <c r="I253" s="46">
        <v>4</v>
      </c>
      <c r="J253" s="46">
        <v>7</v>
      </c>
      <c r="K253" s="46">
        <v>66</v>
      </c>
      <c r="L253" s="42">
        <v>114682</v>
      </c>
      <c r="M253" s="42">
        <v>59284</v>
      </c>
      <c r="N253" s="42">
        <v>55398</v>
      </c>
      <c r="O253" s="54">
        <v>22.671386965696446</v>
      </c>
      <c r="P253" s="54">
        <v>6.975811374060445</v>
      </c>
      <c r="Q253" s="54">
        <v>8.7197642175755572</v>
      </c>
      <c r="R253" s="54">
        <v>9.5917406393331124</v>
      </c>
      <c r="S253" s="54">
        <v>3.4879056870302225</v>
      </c>
      <c r="T253" s="54">
        <v>6.1038349523028899</v>
      </c>
      <c r="U253" s="54">
        <v>57.550443835998678</v>
      </c>
      <c r="W253" s="42" t="s">
        <v>469</v>
      </c>
    </row>
    <row r="254" spans="1:23">
      <c r="A254" s="49" t="s">
        <v>1246</v>
      </c>
      <c r="B254" s="46" t="s">
        <v>222</v>
      </c>
      <c r="C254" s="46" t="s">
        <v>262</v>
      </c>
      <c r="D254" s="49" t="s">
        <v>99</v>
      </c>
      <c r="E254" s="46">
        <v>19</v>
      </c>
      <c r="F254" s="46">
        <v>15</v>
      </c>
      <c r="G254" s="46">
        <v>21</v>
      </c>
      <c r="H254" s="46">
        <v>21</v>
      </c>
      <c r="I254" s="46">
        <v>6</v>
      </c>
      <c r="J254" s="46">
        <v>16</v>
      </c>
      <c r="K254" s="46">
        <v>98</v>
      </c>
      <c r="L254" s="42">
        <v>114682</v>
      </c>
      <c r="M254" s="42">
        <v>59284</v>
      </c>
      <c r="N254" s="42">
        <v>55398</v>
      </c>
      <c r="O254" s="54">
        <v>16.567552013393556</v>
      </c>
      <c r="P254" s="54">
        <v>13.079646326363335</v>
      </c>
      <c r="Q254" s="54">
        <v>18.31150485690867</v>
      </c>
      <c r="R254" s="54">
        <v>18.31150485690867</v>
      </c>
      <c r="S254" s="54">
        <v>5.2318585305453338</v>
      </c>
      <c r="T254" s="54">
        <v>13.95162274812089</v>
      </c>
      <c r="U254" s="54">
        <v>85.453689332240458</v>
      </c>
      <c r="W254" s="42" t="s">
        <v>469</v>
      </c>
    </row>
    <row r="255" spans="1:23">
      <c r="A255" s="49" t="s">
        <v>1247</v>
      </c>
      <c r="B255" s="46" t="s">
        <v>222</v>
      </c>
      <c r="C255" s="46" t="s">
        <v>262</v>
      </c>
      <c r="D255" s="49" t="s">
        <v>481</v>
      </c>
      <c r="E255" s="46">
        <v>10</v>
      </c>
      <c r="F255" s="46">
        <v>8</v>
      </c>
      <c r="G255" s="46">
        <v>3</v>
      </c>
      <c r="H255" s="46">
        <v>6</v>
      </c>
      <c r="I255" s="46">
        <v>1</v>
      </c>
      <c r="J255" s="46">
        <v>1</v>
      </c>
      <c r="K255" s="46">
        <v>29</v>
      </c>
      <c r="L255" s="42">
        <v>114682</v>
      </c>
      <c r="M255" s="42">
        <v>59284</v>
      </c>
      <c r="N255" s="42">
        <v>55398</v>
      </c>
      <c r="O255" s="54">
        <v>8.7197642175755572</v>
      </c>
      <c r="P255" s="54">
        <v>6.975811374060445</v>
      </c>
      <c r="Q255" s="54">
        <v>2.6159292652726669</v>
      </c>
      <c r="R255" s="54">
        <v>5.2318585305453338</v>
      </c>
      <c r="S255" s="54">
        <v>0.87197642175755563</v>
      </c>
      <c r="T255" s="54">
        <v>0.87197642175755563</v>
      </c>
      <c r="U255" s="54">
        <v>25.287316230969115</v>
      </c>
      <c r="W255" s="42" t="s">
        <v>469</v>
      </c>
    </row>
    <row r="256" spans="1:23">
      <c r="A256" s="49" t="s">
        <v>1248</v>
      </c>
      <c r="B256" s="46" t="s">
        <v>222</v>
      </c>
      <c r="C256" s="46" t="s">
        <v>262</v>
      </c>
      <c r="D256" s="49" t="s">
        <v>483</v>
      </c>
      <c r="E256" s="46">
        <v>15</v>
      </c>
      <c r="F256" s="46">
        <v>13</v>
      </c>
      <c r="G256" s="46">
        <v>37</v>
      </c>
      <c r="H256" s="46">
        <v>19</v>
      </c>
      <c r="I256" s="46">
        <v>9</v>
      </c>
      <c r="J256" s="46">
        <v>7</v>
      </c>
      <c r="K256" s="46">
        <v>100</v>
      </c>
      <c r="L256" s="42">
        <v>114682</v>
      </c>
      <c r="M256" s="42">
        <v>59284</v>
      </c>
      <c r="N256" s="42">
        <v>55398</v>
      </c>
      <c r="O256" s="54">
        <v>13.079646326363335</v>
      </c>
      <c r="P256" s="54">
        <v>11.335693482848223</v>
      </c>
      <c r="Q256" s="54">
        <v>32.26312760502956</v>
      </c>
      <c r="R256" s="54">
        <v>16.567552013393556</v>
      </c>
      <c r="S256" s="54">
        <v>7.8477877958180011</v>
      </c>
      <c r="T256" s="54">
        <v>6.1038349523028899</v>
      </c>
      <c r="U256" s="54">
        <v>87.197642175755561</v>
      </c>
      <c r="W256" s="42" t="s">
        <v>469</v>
      </c>
    </row>
    <row r="257" spans="1:23">
      <c r="A257" s="49" t="s">
        <v>1249</v>
      </c>
      <c r="B257" s="46" t="s">
        <v>222</v>
      </c>
      <c r="C257" s="46" t="s">
        <v>262</v>
      </c>
      <c r="D257" s="49" t="s">
        <v>128</v>
      </c>
      <c r="E257" s="46">
        <v>11</v>
      </c>
      <c r="F257" s="46">
        <v>7</v>
      </c>
      <c r="G257" s="46">
        <v>7</v>
      </c>
      <c r="H257" s="46">
        <v>7</v>
      </c>
      <c r="I257" s="46">
        <v>4</v>
      </c>
      <c r="J257" s="46">
        <v>1</v>
      </c>
      <c r="K257" s="46">
        <v>37</v>
      </c>
      <c r="L257" s="42">
        <v>114682</v>
      </c>
      <c r="M257" s="42">
        <v>59284</v>
      </c>
      <c r="N257" s="42">
        <v>55398</v>
      </c>
      <c r="O257" s="54">
        <v>9.5917406393331124</v>
      </c>
      <c r="P257" s="54">
        <v>6.1038349523028899</v>
      </c>
      <c r="Q257" s="54">
        <v>6.1038349523028899</v>
      </c>
      <c r="R257" s="54">
        <v>6.1038349523028899</v>
      </c>
      <c r="S257" s="54">
        <v>3.4879056870302225</v>
      </c>
      <c r="T257" s="54">
        <v>0.87197642175755563</v>
      </c>
      <c r="U257" s="54">
        <v>32.26312760502956</v>
      </c>
      <c r="W257" s="42" t="s">
        <v>469</v>
      </c>
    </row>
    <row r="258" spans="1:23">
      <c r="A258" s="49" t="s">
        <v>1250</v>
      </c>
      <c r="B258" s="46" t="s">
        <v>222</v>
      </c>
      <c r="C258" s="46" t="s">
        <v>262</v>
      </c>
      <c r="D258" s="49" t="s">
        <v>161</v>
      </c>
      <c r="E258" s="46">
        <v>5</v>
      </c>
      <c r="F258" s="46">
        <v>3</v>
      </c>
      <c r="G258" s="46">
        <v>5</v>
      </c>
      <c r="H258" s="46">
        <v>1</v>
      </c>
      <c r="I258" s="46">
        <v>1</v>
      </c>
      <c r="J258" s="46">
        <v>1</v>
      </c>
      <c r="K258" s="46">
        <v>16</v>
      </c>
      <c r="L258" s="42">
        <v>114682</v>
      </c>
      <c r="M258" s="42">
        <v>59284</v>
      </c>
      <c r="N258" s="42">
        <v>55398</v>
      </c>
      <c r="O258" s="54">
        <v>4.3598821087877786</v>
      </c>
      <c r="P258" s="54">
        <v>2.6159292652726669</v>
      </c>
      <c r="Q258" s="54">
        <v>4.3598821087877786</v>
      </c>
      <c r="R258" s="54">
        <v>0.87197642175755563</v>
      </c>
      <c r="S258" s="54">
        <v>0.87197642175755563</v>
      </c>
      <c r="T258" s="54">
        <v>0.87197642175755563</v>
      </c>
      <c r="U258" s="54">
        <v>13.95162274812089</v>
      </c>
      <c r="W258" s="42" t="s">
        <v>469</v>
      </c>
    </row>
    <row r="259" spans="1:23">
      <c r="A259" s="49" t="s">
        <v>1251</v>
      </c>
      <c r="B259" s="46" t="s">
        <v>222</v>
      </c>
      <c r="C259" s="46" t="s">
        <v>262</v>
      </c>
      <c r="D259" s="49" t="s">
        <v>164</v>
      </c>
      <c r="E259" s="46">
        <v>105</v>
      </c>
      <c r="F259" s="46">
        <v>106</v>
      </c>
      <c r="G259" s="46">
        <v>227</v>
      </c>
      <c r="H259" s="46">
        <v>227</v>
      </c>
      <c r="I259" s="46">
        <v>93</v>
      </c>
      <c r="J259" s="46">
        <v>24</v>
      </c>
      <c r="K259" s="46">
        <v>782</v>
      </c>
      <c r="L259" s="42">
        <v>114682</v>
      </c>
      <c r="M259" s="42">
        <v>59284</v>
      </c>
      <c r="N259" s="42">
        <v>55398</v>
      </c>
      <c r="O259" s="54">
        <v>189.53752843062927</v>
      </c>
      <c r="P259" s="54">
        <v>191.34264774901621</v>
      </c>
      <c r="Q259" s="54">
        <v>409.76208527383659</v>
      </c>
      <c r="R259" s="54">
        <v>409.76208527383659</v>
      </c>
      <c r="S259" s="54">
        <v>167.87609660998592</v>
      </c>
      <c r="T259" s="54">
        <v>43.322863641286688</v>
      </c>
      <c r="U259" s="54">
        <v>1411.6033069785913</v>
      </c>
      <c r="W259" s="42" t="s">
        <v>469</v>
      </c>
    </row>
    <row r="260" spans="1:23">
      <c r="A260" s="49" t="s">
        <v>1252</v>
      </c>
      <c r="B260" s="46" t="s">
        <v>222</v>
      </c>
      <c r="C260" s="46" t="s">
        <v>262</v>
      </c>
      <c r="D260" s="49" t="s">
        <v>142</v>
      </c>
      <c r="E260" s="46">
        <v>13</v>
      </c>
      <c r="F260" s="46">
        <v>4</v>
      </c>
      <c r="G260" s="46">
        <v>14</v>
      </c>
      <c r="H260" s="46">
        <v>8</v>
      </c>
      <c r="I260" s="46">
        <v>4</v>
      </c>
      <c r="J260" s="46">
        <v>3</v>
      </c>
      <c r="K260" s="46">
        <v>46</v>
      </c>
      <c r="L260" s="42">
        <v>114682</v>
      </c>
      <c r="M260" s="42">
        <v>59284</v>
      </c>
      <c r="N260" s="42">
        <v>55398</v>
      </c>
      <c r="O260" s="54">
        <v>11.335693482848223</v>
      </c>
      <c r="P260" s="54">
        <v>3.4879056870302225</v>
      </c>
      <c r="Q260" s="54">
        <v>12.20766990460578</v>
      </c>
      <c r="R260" s="54">
        <v>6.975811374060445</v>
      </c>
      <c r="S260" s="54">
        <v>3.4879056870302225</v>
      </c>
      <c r="T260" s="54">
        <v>2.6159292652726669</v>
      </c>
      <c r="U260" s="54">
        <v>40.11091540084756</v>
      </c>
      <c r="W260" s="42" t="s">
        <v>469</v>
      </c>
    </row>
    <row r="261" spans="1:23">
      <c r="A261" s="49" t="s">
        <v>1253</v>
      </c>
      <c r="B261" s="46" t="s">
        <v>222</v>
      </c>
      <c r="C261" s="46" t="s">
        <v>262</v>
      </c>
      <c r="D261" s="49" t="s">
        <v>60</v>
      </c>
      <c r="E261" s="46">
        <v>11</v>
      </c>
      <c r="F261" s="46">
        <v>5</v>
      </c>
      <c r="G261" s="46">
        <v>8</v>
      </c>
      <c r="H261" s="46">
        <v>21</v>
      </c>
      <c r="I261" s="46">
        <v>13</v>
      </c>
      <c r="J261" s="46">
        <v>5</v>
      </c>
      <c r="K261" s="46">
        <v>63</v>
      </c>
      <c r="L261" s="42">
        <v>114682</v>
      </c>
      <c r="M261" s="42">
        <v>59284</v>
      </c>
      <c r="N261" s="42">
        <v>55398</v>
      </c>
      <c r="O261" s="54">
        <v>9.5917406393331124</v>
      </c>
      <c r="P261" s="54">
        <v>4.3598821087877786</v>
      </c>
      <c r="Q261" s="54">
        <v>6.975811374060445</v>
      </c>
      <c r="R261" s="54">
        <v>18.31150485690867</v>
      </c>
      <c r="S261" s="54">
        <v>11.335693482848223</v>
      </c>
      <c r="T261" s="54">
        <v>4.3598821087877786</v>
      </c>
      <c r="U261" s="54">
        <v>54.934514570726009</v>
      </c>
      <c r="W261" s="42" t="s">
        <v>469</v>
      </c>
    </row>
    <row r="262" spans="1:23">
      <c r="A262" s="49" t="s">
        <v>1254</v>
      </c>
      <c r="B262" s="46" t="s">
        <v>222</v>
      </c>
      <c r="C262" s="46" t="s">
        <v>262</v>
      </c>
      <c r="D262" s="49" t="s">
        <v>64</v>
      </c>
      <c r="E262" s="46">
        <v>47</v>
      </c>
      <c r="F262" s="46">
        <v>38</v>
      </c>
      <c r="G262" s="46">
        <v>96</v>
      </c>
      <c r="H262" s="46">
        <v>92</v>
      </c>
      <c r="I262" s="46">
        <v>60</v>
      </c>
      <c r="J262" s="46">
        <v>31</v>
      </c>
      <c r="K262" s="46">
        <v>364</v>
      </c>
      <c r="L262" s="42">
        <v>114682</v>
      </c>
      <c r="M262" s="42">
        <v>59284</v>
      </c>
      <c r="N262" s="42">
        <v>55398</v>
      </c>
      <c r="O262" s="54">
        <v>40.982891822605119</v>
      </c>
      <c r="P262" s="54">
        <v>33.135104026787111</v>
      </c>
      <c r="Q262" s="54">
        <v>83.709736488725341</v>
      </c>
      <c r="R262" s="54">
        <v>80.22183080169512</v>
      </c>
      <c r="S262" s="54">
        <v>52.31858530545334</v>
      </c>
      <c r="T262" s="54">
        <v>27.031269074484229</v>
      </c>
      <c r="U262" s="54">
        <v>317.39941751975027</v>
      </c>
      <c r="W262" s="42" t="s">
        <v>469</v>
      </c>
    </row>
    <row r="263" spans="1:23">
      <c r="A263" s="49" t="s">
        <v>1255</v>
      </c>
      <c r="B263" s="46" t="s">
        <v>222</v>
      </c>
      <c r="C263" s="46" t="s">
        <v>262</v>
      </c>
      <c r="D263" s="49" t="s">
        <v>492</v>
      </c>
      <c r="E263" s="46">
        <v>15</v>
      </c>
      <c r="F263" s="46">
        <v>15</v>
      </c>
      <c r="G263" s="46">
        <v>22</v>
      </c>
      <c r="H263" s="46">
        <v>18</v>
      </c>
      <c r="I263" s="46">
        <v>14</v>
      </c>
      <c r="J263" s="46">
        <v>9</v>
      </c>
      <c r="K263" s="46">
        <v>93</v>
      </c>
      <c r="L263" s="42">
        <v>114682</v>
      </c>
      <c r="M263" s="42">
        <v>59284</v>
      </c>
      <c r="N263" s="42">
        <v>55398</v>
      </c>
      <c r="O263" s="54">
        <v>13.079646326363335</v>
      </c>
      <c r="P263" s="54">
        <v>13.079646326363335</v>
      </c>
      <c r="Q263" s="54">
        <v>19.183481278666225</v>
      </c>
      <c r="R263" s="54">
        <v>15.695575591636002</v>
      </c>
      <c r="S263" s="54">
        <v>12.20766990460578</v>
      </c>
      <c r="T263" s="54">
        <v>7.8477877958180011</v>
      </c>
      <c r="U263" s="54">
        <v>81.093807223452686</v>
      </c>
      <c r="W263" s="42" t="s">
        <v>469</v>
      </c>
    </row>
    <row r="264" spans="1:23">
      <c r="A264" s="49" t="s">
        <v>1256</v>
      </c>
      <c r="B264" s="46" t="s">
        <v>230</v>
      </c>
      <c r="C264" s="46" t="s">
        <v>266</v>
      </c>
      <c r="D264" s="49" t="s">
        <v>200</v>
      </c>
      <c r="E264" s="46">
        <v>6</v>
      </c>
      <c r="F264" s="46">
        <v>0</v>
      </c>
      <c r="G264" s="46">
        <v>12</v>
      </c>
      <c r="H264" s="46">
        <v>21</v>
      </c>
      <c r="I264" s="46">
        <v>7</v>
      </c>
      <c r="J264" s="46">
        <v>4</v>
      </c>
      <c r="K264" s="46">
        <v>50</v>
      </c>
      <c r="L264" s="42">
        <v>94152</v>
      </c>
      <c r="M264" s="42">
        <v>48034</v>
      </c>
      <c r="N264" s="42">
        <v>46118</v>
      </c>
      <c r="O264" s="54">
        <v>6.3726739739994906</v>
      </c>
      <c r="P264" s="54" t="s">
        <v>499</v>
      </c>
      <c r="Q264" s="54">
        <v>12.745347947998981</v>
      </c>
      <c r="R264" s="54">
        <v>22.304358908998214</v>
      </c>
      <c r="S264" s="54">
        <v>7.434786302999405</v>
      </c>
      <c r="T264" s="54">
        <v>4.2484493159996601</v>
      </c>
      <c r="U264" s="54">
        <v>53.10561644999575</v>
      </c>
      <c r="W264" s="42" t="s">
        <v>469</v>
      </c>
    </row>
    <row r="265" spans="1:23">
      <c r="A265" s="49" t="s">
        <v>1257</v>
      </c>
      <c r="B265" s="46" t="s">
        <v>230</v>
      </c>
      <c r="C265" s="46" t="s">
        <v>266</v>
      </c>
      <c r="D265" s="49" t="s">
        <v>54</v>
      </c>
      <c r="E265" s="46">
        <v>94</v>
      </c>
      <c r="F265" s="46">
        <v>54</v>
      </c>
      <c r="G265" s="46">
        <v>229</v>
      </c>
      <c r="H265" s="46">
        <v>256</v>
      </c>
      <c r="I265" s="46">
        <v>157</v>
      </c>
      <c r="J265" s="46">
        <v>124</v>
      </c>
      <c r="K265" s="46">
        <v>914</v>
      </c>
      <c r="L265" s="42">
        <v>94152</v>
      </c>
      <c r="M265" s="42">
        <v>48034</v>
      </c>
      <c r="N265" s="42">
        <v>46118</v>
      </c>
      <c r="O265" s="54">
        <v>195.69471624266143</v>
      </c>
      <c r="P265" s="54">
        <v>112.4203689053587</v>
      </c>
      <c r="Q265" s="54">
        <v>476.74563850605824</v>
      </c>
      <c r="R265" s="54">
        <v>532.9558229587376</v>
      </c>
      <c r="S265" s="54">
        <v>326.85181329891327</v>
      </c>
      <c r="T265" s="54">
        <v>258.15047674563851</v>
      </c>
      <c r="U265" s="54">
        <v>1902.8188366573675</v>
      </c>
      <c r="W265" s="42" t="s">
        <v>469</v>
      </c>
    </row>
    <row r="266" spans="1:23">
      <c r="A266" s="49" t="s">
        <v>1258</v>
      </c>
      <c r="B266" s="46" t="s">
        <v>230</v>
      </c>
      <c r="C266" s="46" t="s">
        <v>266</v>
      </c>
      <c r="D266" s="49" t="s">
        <v>69</v>
      </c>
      <c r="E266" s="46">
        <v>3</v>
      </c>
      <c r="F266" s="46">
        <v>6</v>
      </c>
      <c r="G266" s="46">
        <v>10</v>
      </c>
      <c r="H266" s="46">
        <v>9</v>
      </c>
      <c r="I266" s="46">
        <v>18</v>
      </c>
      <c r="J266" s="46">
        <v>16</v>
      </c>
      <c r="K266" s="46">
        <v>62</v>
      </c>
      <c r="L266" s="42">
        <v>94152</v>
      </c>
      <c r="M266" s="42">
        <v>48034</v>
      </c>
      <c r="N266" s="42">
        <v>46118</v>
      </c>
      <c r="O266" s="54">
        <v>6.2455760502977062</v>
      </c>
      <c r="P266" s="54">
        <v>12.491152100595412</v>
      </c>
      <c r="Q266" s="54">
        <v>20.818586834325686</v>
      </c>
      <c r="R266" s="54">
        <v>18.736728150893118</v>
      </c>
      <c r="S266" s="54">
        <v>37.473456301786236</v>
      </c>
      <c r="T266" s="54">
        <v>33.3097389349211</v>
      </c>
      <c r="U266" s="54">
        <v>129.07523837281926</v>
      </c>
      <c r="W266" s="42" t="s">
        <v>469</v>
      </c>
    </row>
    <row r="267" spans="1:23">
      <c r="A267" s="49" t="s">
        <v>1259</v>
      </c>
      <c r="B267" s="46" t="s">
        <v>230</v>
      </c>
      <c r="C267" s="46" t="s">
        <v>266</v>
      </c>
      <c r="D267" s="49" t="s">
        <v>473</v>
      </c>
      <c r="E267" s="46">
        <v>1</v>
      </c>
      <c r="F267" s="46">
        <v>1</v>
      </c>
      <c r="G267" s="46">
        <v>3</v>
      </c>
      <c r="H267" s="46">
        <v>2</v>
      </c>
      <c r="I267" s="46">
        <v>1</v>
      </c>
      <c r="J267" s="46">
        <v>1</v>
      </c>
      <c r="K267" s="46">
        <v>9</v>
      </c>
      <c r="L267" s="42">
        <v>94152</v>
      </c>
      <c r="M267" s="42">
        <v>48034</v>
      </c>
      <c r="N267" s="42">
        <v>46118</v>
      </c>
      <c r="O267" s="54">
        <v>1.062112328999915</v>
      </c>
      <c r="P267" s="54">
        <v>1.062112328999915</v>
      </c>
      <c r="Q267" s="54">
        <v>3.1863369869997453</v>
      </c>
      <c r="R267" s="54">
        <v>2.1242246579998301</v>
      </c>
      <c r="S267" s="54">
        <v>1.062112328999915</v>
      </c>
      <c r="T267" s="54">
        <v>1.062112328999915</v>
      </c>
      <c r="U267" s="54">
        <v>9.5590109609992364</v>
      </c>
      <c r="W267" s="42" t="s">
        <v>469</v>
      </c>
    </row>
    <row r="268" spans="1:23">
      <c r="A268" s="49" t="s">
        <v>1260</v>
      </c>
      <c r="B268" s="46" t="s">
        <v>230</v>
      </c>
      <c r="C268" s="46" t="s">
        <v>266</v>
      </c>
      <c r="D268" s="49" t="s">
        <v>201</v>
      </c>
      <c r="E268" s="46">
        <v>5</v>
      </c>
      <c r="F268" s="46">
        <v>6</v>
      </c>
      <c r="G268" s="46">
        <v>10</v>
      </c>
      <c r="H268" s="46">
        <v>9</v>
      </c>
      <c r="I268" s="46">
        <v>5</v>
      </c>
      <c r="J268" s="46">
        <v>2</v>
      </c>
      <c r="K268" s="46">
        <v>37</v>
      </c>
      <c r="L268" s="42">
        <v>94152</v>
      </c>
      <c r="M268" s="42">
        <v>48034</v>
      </c>
      <c r="N268" s="42">
        <v>46118</v>
      </c>
      <c r="O268" s="54">
        <v>5.3105616449995754</v>
      </c>
      <c r="P268" s="54">
        <v>6.3726739739994906</v>
      </c>
      <c r="Q268" s="54">
        <v>10.621123289999151</v>
      </c>
      <c r="R268" s="54">
        <v>9.5590109609992364</v>
      </c>
      <c r="S268" s="54">
        <v>5.3105616449995754</v>
      </c>
      <c r="T268" s="54">
        <v>2.1242246579998301</v>
      </c>
      <c r="U268" s="54">
        <v>39.298156172996855</v>
      </c>
      <c r="W268" s="42" t="s">
        <v>469</v>
      </c>
    </row>
    <row r="269" spans="1:23">
      <c r="A269" s="49" t="s">
        <v>1261</v>
      </c>
      <c r="B269" s="46" t="s">
        <v>230</v>
      </c>
      <c r="C269" s="46" t="s">
        <v>266</v>
      </c>
      <c r="D269" s="49" t="s">
        <v>151</v>
      </c>
      <c r="E269" s="46">
        <v>1</v>
      </c>
      <c r="F269" s="46">
        <v>1</v>
      </c>
      <c r="G269" s="46">
        <v>0</v>
      </c>
      <c r="H269" s="46">
        <v>0</v>
      </c>
      <c r="I269" s="46">
        <v>2</v>
      </c>
      <c r="J269" s="46">
        <v>1</v>
      </c>
      <c r="K269" s="46">
        <v>5</v>
      </c>
      <c r="L269" s="42">
        <v>94152</v>
      </c>
      <c r="M269" s="42">
        <v>48034</v>
      </c>
      <c r="N269" s="42">
        <v>46118</v>
      </c>
      <c r="O269" s="54">
        <v>1.062112328999915</v>
      </c>
      <c r="P269" s="54">
        <v>1.062112328999915</v>
      </c>
      <c r="Q269" s="54" t="s">
        <v>499</v>
      </c>
      <c r="R269" s="54" t="s">
        <v>499</v>
      </c>
      <c r="S269" s="54">
        <v>2.1242246579998301</v>
      </c>
      <c r="T269" s="54">
        <v>1.062112328999915</v>
      </c>
      <c r="U269" s="54">
        <v>5.3105616449995754</v>
      </c>
      <c r="W269" s="42" t="s">
        <v>469</v>
      </c>
    </row>
    <row r="270" spans="1:23">
      <c r="A270" s="49" t="s">
        <v>1262</v>
      </c>
      <c r="B270" s="46" t="s">
        <v>230</v>
      </c>
      <c r="C270" s="46" t="s">
        <v>266</v>
      </c>
      <c r="D270" s="49" t="s">
        <v>95</v>
      </c>
      <c r="E270" s="46">
        <v>0</v>
      </c>
      <c r="F270" s="46">
        <v>0</v>
      </c>
      <c r="G270" s="46">
        <v>2</v>
      </c>
      <c r="H270" s="46">
        <v>7</v>
      </c>
      <c r="I270" s="46">
        <v>2</v>
      </c>
      <c r="J270" s="46">
        <v>1</v>
      </c>
      <c r="K270" s="46">
        <v>12</v>
      </c>
      <c r="L270" s="42">
        <v>94152</v>
      </c>
      <c r="M270" s="42">
        <v>48034</v>
      </c>
      <c r="N270" s="42">
        <v>46118</v>
      </c>
      <c r="O270" s="54" t="s">
        <v>499</v>
      </c>
      <c r="P270" s="54" t="s">
        <v>499</v>
      </c>
      <c r="Q270" s="54">
        <v>2.1242246579998301</v>
      </c>
      <c r="R270" s="54">
        <v>7.434786302999405</v>
      </c>
      <c r="S270" s="54">
        <v>2.1242246579998301</v>
      </c>
      <c r="T270" s="54">
        <v>1.062112328999915</v>
      </c>
      <c r="U270" s="54">
        <v>12.745347947998981</v>
      </c>
      <c r="W270" s="42" t="s">
        <v>469</v>
      </c>
    </row>
    <row r="271" spans="1:23">
      <c r="A271" s="49" t="s">
        <v>1263</v>
      </c>
      <c r="B271" s="46" t="s">
        <v>230</v>
      </c>
      <c r="C271" s="46" t="s">
        <v>266</v>
      </c>
      <c r="D271" s="49" t="s">
        <v>154</v>
      </c>
      <c r="E271" s="46">
        <v>0</v>
      </c>
      <c r="F271" s="46">
        <v>0</v>
      </c>
      <c r="G271" s="46">
        <v>1</v>
      </c>
      <c r="H271" s="46">
        <v>1</v>
      </c>
      <c r="I271" s="46">
        <v>0</v>
      </c>
      <c r="J271" s="46">
        <v>1</v>
      </c>
      <c r="K271" s="46">
        <v>3</v>
      </c>
      <c r="L271" s="42">
        <v>94152</v>
      </c>
      <c r="M271" s="42">
        <v>48034</v>
      </c>
      <c r="N271" s="42">
        <v>46118</v>
      </c>
      <c r="O271" s="54" t="s">
        <v>499</v>
      </c>
      <c r="P271" s="54" t="s">
        <v>499</v>
      </c>
      <c r="Q271" s="54">
        <v>1.062112328999915</v>
      </c>
      <c r="R271" s="54">
        <v>1.062112328999915</v>
      </c>
      <c r="S271" s="54" t="s">
        <v>499</v>
      </c>
      <c r="T271" s="54">
        <v>1.062112328999915</v>
      </c>
      <c r="U271" s="54">
        <v>3.1863369869997453</v>
      </c>
      <c r="W271" s="42" t="s">
        <v>469</v>
      </c>
    </row>
    <row r="272" spans="1:23">
      <c r="A272" s="49" t="s">
        <v>1264</v>
      </c>
      <c r="B272" s="46" t="s">
        <v>230</v>
      </c>
      <c r="C272" s="46" t="s">
        <v>266</v>
      </c>
      <c r="D272" s="49" t="s">
        <v>155</v>
      </c>
      <c r="E272" s="46">
        <v>28</v>
      </c>
      <c r="F272" s="46">
        <v>7</v>
      </c>
      <c r="G272" s="46">
        <v>19</v>
      </c>
      <c r="H272" s="46">
        <v>8</v>
      </c>
      <c r="I272" s="46">
        <v>4</v>
      </c>
      <c r="J272" s="46">
        <v>3</v>
      </c>
      <c r="K272" s="46">
        <v>69</v>
      </c>
      <c r="L272" s="42">
        <v>94152</v>
      </c>
      <c r="M272" s="42">
        <v>48034</v>
      </c>
      <c r="N272" s="42">
        <v>46118</v>
      </c>
      <c r="O272" s="54">
        <v>29.73914521199762</v>
      </c>
      <c r="P272" s="54">
        <v>7.434786302999405</v>
      </c>
      <c r="Q272" s="54">
        <v>20.180134250998385</v>
      </c>
      <c r="R272" s="54">
        <v>8.4968986319993203</v>
      </c>
      <c r="S272" s="54">
        <v>4.2484493159996601</v>
      </c>
      <c r="T272" s="54">
        <v>3.1863369869997453</v>
      </c>
      <c r="U272" s="54">
        <v>73.285750700994143</v>
      </c>
      <c r="W272" s="42" t="s">
        <v>469</v>
      </c>
    </row>
    <row r="273" spans="1:23">
      <c r="A273" s="49" t="s">
        <v>1265</v>
      </c>
      <c r="B273" s="46" t="s">
        <v>230</v>
      </c>
      <c r="C273" s="46" t="s">
        <v>266</v>
      </c>
      <c r="D273" s="49" t="s">
        <v>99</v>
      </c>
      <c r="E273" s="46">
        <v>13</v>
      </c>
      <c r="F273" s="46">
        <v>7</v>
      </c>
      <c r="G273" s="46">
        <v>14</v>
      </c>
      <c r="H273" s="46">
        <v>34</v>
      </c>
      <c r="I273" s="46">
        <v>8</v>
      </c>
      <c r="J273" s="46">
        <v>13</v>
      </c>
      <c r="K273" s="46">
        <v>89</v>
      </c>
      <c r="L273" s="42">
        <v>94152</v>
      </c>
      <c r="M273" s="42">
        <v>48034</v>
      </c>
      <c r="N273" s="42">
        <v>46118</v>
      </c>
      <c r="O273" s="54">
        <v>13.807460276998894</v>
      </c>
      <c r="P273" s="54">
        <v>7.434786302999405</v>
      </c>
      <c r="Q273" s="54">
        <v>14.86957260599881</v>
      </c>
      <c r="R273" s="54">
        <v>36.111819185997113</v>
      </c>
      <c r="S273" s="54">
        <v>8.4968986319993203</v>
      </c>
      <c r="T273" s="54">
        <v>13.807460276998894</v>
      </c>
      <c r="U273" s="54">
        <v>94.527997280992437</v>
      </c>
      <c r="W273" s="42" t="s">
        <v>469</v>
      </c>
    </row>
    <row r="274" spans="1:23">
      <c r="A274" s="49" t="s">
        <v>1266</v>
      </c>
      <c r="B274" s="46" t="s">
        <v>230</v>
      </c>
      <c r="C274" s="46" t="s">
        <v>266</v>
      </c>
      <c r="D274" s="49" t="s">
        <v>481</v>
      </c>
      <c r="E274" s="46">
        <v>3</v>
      </c>
      <c r="F274" s="46">
        <v>1</v>
      </c>
      <c r="G274" s="46">
        <v>5</v>
      </c>
      <c r="H274" s="46">
        <v>3</v>
      </c>
      <c r="I274" s="46">
        <v>1</v>
      </c>
      <c r="J274" s="46">
        <v>0</v>
      </c>
      <c r="K274" s="46">
        <v>13</v>
      </c>
      <c r="L274" s="42">
        <v>94152</v>
      </c>
      <c r="M274" s="42">
        <v>48034</v>
      </c>
      <c r="N274" s="42">
        <v>46118</v>
      </c>
      <c r="O274" s="54">
        <v>3.1863369869997453</v>
      </c>
      <c r="P274" s="54">
        <v>1.062112328999915</v>
      </c>
      <c r="Q274" s="54">
        <v>5.3105616449995754</v>
      </c>
      <c r="R274" s="54">
        <v>3.1863369869997453</v>
      </c>
      <c r="S274" s="54">
        <v>1.062112328999915</v>
      </c>
      <c r="T274" s="54" t="s">
        <v>499</v>
      </c>
      <c r="U274" s="54">
        <v>13.807460276998894</v>
      </c>
      <c r="W274" s="42" t="s">
        <v>469</v>
      </c>
    </row>
    <row r="275" spans="1:23">
      <c r="A275" s="49" t="s">
        <v>1267</v>
      </c>
      <c r="B275" s="46" t="s">
        <v>230</v>
      </c>
      <c r="C275" s="46" t="s">
        <v>266</v>
      </c>
      <c r="D275" s="49" t="s">
        <v>483</v>
      </c>
      <c r="E275" s="46">
        <v>9</v>
      </c>
      <c r="F275" s="46">
        <v>6</v>
      </c>
      <c r="G275" s="46">
        <v>16</v>
      </c>
      <c r="H275" s="46">
        <v>11</v>
      </c>
      <c r="I275" s="46">
        <v>11</v>
      </c>
      <c r="J275" s="46">
        <v>7</v>
      </c>
      <c r="K275" s="46">
        <v>60</v>
      </c>
      <c r="L275" s="42">
        <v>94152</v>
      </c>
      <c r="M275" s="42">
        <v>48034</v>
      </c>
      <c r="N275" s="42">
        <v>46118</v>
      </c>
      <c r="O275" s="54">
        <v>9.5590109609992364</v>
      </c>
      <c r="P275" s="54">
        <v>6.3726739739994906</v>
      </c>
      <c r="Q275" s="54">
        <v>16.993797263998641</v>
      </c>
      <c r="R275" s="54">
        <v>11.683235618999065</v>
      </c>
      <c r="S275" s="54">
        <v>11.683235618999065</v>
      </c>
      <c r="T275" s="54">
        <v>7.434786302999405</v>
      </c>
      <c r="U275" s="54">
        <v>63.726739739994905</v>
      </c>
      <c r="W275" s="42" t="s">
        <v>469</v>
      </c>
    </row>
    <row r="276" spans="1:23">
      <c r="A276" s="49" t="s">
        <v>1268</v>
      </c>
      <c r="B276" s="46" t="s">
        <v>230</v>
      </c>
      <c r="C276" s="46" t="s">
        <v>266</v>
      </c>
      <c r="D276" s="49" t="s">
        <v>128</v>
      </c>
      <c r="E276" s="46">
        <v>5</v>
      </c>
      <c r="F276" s="46">
        <v>4</v>
      </c>
      <c r="G276" s="46">
        <v>5</v>
      </c>
      <c r="H276" s="46">
        <v>4</v>
      </c>
      <c r="I276" s="46">
        <v>0</v>
      </c>
      <c r="J276" s="46">
        <v>0</v>
      </c>
      <c r="K276" s="46">
        <v>18</v>
      </c>
      <c r="L276" s="42">
        <v>94152</v>
      </c>
      <c r="M276" s="42">
        <v>48034</v>
      </c>
      <c r="N276" s="42">
        <v>46118</v>
      </c>
      <c r="O276" s="54">
        <v>5.3105616449995754</v>
      </c>
      <c r="P276" s="54">
        <v>4.2484493159996601</v>
      </c>
      <c r="Q276" s="54">
        <v>5.3105616449995754</v>
      </c>
      <c r="R276" s="54">
        <v>4.2484493159996601</v>
      </c>
      <c r="S276" s="54" t="s">
        <v>499</v>
      </c>
      <c r="T276" s="54" t="s">
        <v>499</v>
      </c>
      <c r="U276" s="54">
        <v>19.118021921998473</v>
      </c>
      <c r="W276" s="42" t="s">
        <v>469</v>
      </c>
    </row>
    <row r="277" spans="1:23">
      <c r="A277" s="49" t="s">
        <v>1269</v>
      </c>
      <c r="B277" s="46" t="s">
        <v>230</v>
      </c>
      <c r="C277" s="46" t="s">
        <v>266</v>
      </c>
      <c r="D277" s="49" t="s">
        <v>132</v>
      </c>
      <c r="E277" s="46">
        <v>8</v>
      </c>
      <c r="F277" s="46">
        <v>13</v>
      </c>
      <c r="G277" s="46">
        <v>16</v>
      </c>
      <c r="H277" s="46">
        <v>16</v>
      </c>
      <c r="I277" s="46">
        <v>8</v>
      </c>
      <c r="J277" s="46">
        <v>8</v>
      </c>
      <c r="K277" s="46">
        <v>69</v>
      </c>
      <c r="L277" s="42">
        <v>94152</v>
      </c>
      <c r="M277" s="42">
        <v>48034</v>
      </c>
      <c r="N277" s="42">
        <v>46118</v>
      </c>
      <c r="O277" s="54">
        <v>16.65486946746055</v>
      </c>
      <c r="P277" s="54">
        <v>27.064162884623393</v>
      </c>
      <c r="Q277" s="54">
        <v>33.3097389349211</v>
      </c>
      <c r="R277" s="54">
        <v>33.3097389349211</v>
      </c>
      <c r="S277" s="54">
        <v>16.65486946746055</v>
      </c>
      <c r="T277" s="54">
        <v>16.65486946746055</v>
      </c>
      <c r="U277" s="54">
        <v>143.64824915684724</v>
      </c>
      <c r="W277" s="42" t="s">
        <v>469</v>
      </c>
    </row>
    <row r="278" spans="1:23">
      <c r="A278" s="49" t="s">
        <v>1270</v>
      </c>
      <c r="B278" s="46" t="s">
        <v>230</v>
      </c>
      <c r="C278" s="46" t="s">
        <v>266</v>
      </c>
      <c r="D278" s="49" t="s">
        <v>161</v>
      </c>
      <c r="E278" s="46">
        <v>5</v>
      </c>
      <c r="F278" s="46">
        <v>3</v>
      </c>
      <c r="G278" s="46">
        <v>1</v>
      </c>
      <c r="H278" s="46">
        <v>2</v>
      </c>
      <c r="I278" s="46">
        <v>3</v>
      </c>
      <c r="J278" s="46">
        <v>0</v>
      </c>
      <c r="K278" s="46">
        <v>14</v>
      </c>
      <c r="L278" s="42">
        <v>94152</v>
      </c>
      <c r="M278" s="42">
        <v>48034</v>
      </c>
      <c r="N278" s="42">
        <v>46118</v>
      </c>
      <c r="O278" s="54">
        <v>5.3105616449995754</v>
      </c>
      <c r="P278" s="54">
        <v>3.1863369869997453</v>
      </c>
      <c r="Q278" s="54">
        <v>1.062112328999915</v>
      </c>
      <c r="R278" s="54">
        <v>2.1242246579998301</v>
      </c>
      <c r="S278" s="54">
        <v>3.1863369869997453</v>
      </c>
      <c r="T278" s="54" t="s">
        <v>499</v>
      </c>
      <c r="U278" s="54">
        <v>14.86957260599881</v>
      </c>
      <c r="W278" s="42" t="s">
        <v>469</v>
      </c>
    </row>
    <row r="279" spans="1:23">
      <c r="A279" s="49" t="s">
        <v>1271</v>
      </c>
      <c r="B279" s="46" t="s">
        <v>230</v>
      </c>
      <c r="C279" s="46" t="s">
        <v>266</v>
      </c>
      <c r="D279" s="49" t="s">
        <v>142</v>
      </c>
      <c r="E279" s="46">
        <v>4</v>
      </c>
      <c r="F279" s="46">
        <v>1</v>
      </c>
      <c r="G279" s="46">
        <v>3</v>
      </c>
      <c r="H279" s="46">
        <v>4</v>
      </c>
      <c r="I279" s="46">
        <v>1</v>
      </c>
      <c r="J279" s="46">
        <v>0</v>
      </c>
      <c r="K279" s="46">
        <v>13</v>
      </c>
      <c r="L279" s="42">
        <v>94152</v>
      </c>
      <c r="M279" s="42">
        <v>48034</v>
      </c>
      <c r="N279" s="42">
        <v>46118</v>
      </c>
      <c r="O279" s="54">
        <v>4.2484493159996601</v>
      </c>
      <c r="P279" s="54">
        <v>1.062112328999915</v>
      </c>
      <c r="Q279" s="54">
        <v>3.1863369869997453</v>
      </c>
      <c r="R279" s="54">
        <v>4.2484493159996601</v>
      </c>
      <c r="S279" s="54">
        <v>1.062112328999915</v>
      </c>
      <c r="T279" s="54" t="s">
        <v>499</v>
      </c>
      <c r="U279" s="54">
        <v>13.807460276998894</v>
      </c>
      <c r="W279" s="42" t="s">
        <v>469</v>
      </c>
    </row>
    <row r="280" spans="1:23">
      <c r="A280" s="49" t="s">
        <v>1272</v>
      </c>
      <c r="B280" s="46" t="s">
        <v>230</v>
      </c>
      <c r="C280" s="46" t="s">
        <v>266</v>
      </c>
      <c r="D280" s="49" t="s">
        <v>146</v>
      </c>
      <c r="E280" s="46">
        <v>13</v>
      </c>
      <c r="F280" s="46">
        <v>8</v>
      </c>
      <c r="G280" s="46">
        <v>28</v>
      </c>
      <c r="H280" s="46">
        <v>45</v>
      </c>
      <c r="I280" s="46">
        <v>25</v>
      </c>
      <c r="J280" s="46">
        <v>13</v>
      </c>
      <c r="K280" s="46">
        <v>132</v>
      </c>
      <c r="L280" s="42">
        <v>94152</v>
      </c>
      <c r="M280" s="42">
        <v>48034</v>
      </c>
      <c r="N280" s="42">
        <v>46118</v>
      </c>
      <c r="O280" s="54">
        <v>27.064162884623393</v>
      </c>
      <c r="P280" s="54">
        <v>16.65486946746055</v>
      </c>
      <c r="Q280" s="54">
        <v>58.292043136111928</v>
      </c>
      <c r="R280" s="54">
        <v>93.683640754465586</v>
      </c>
      <c r="S280" s="54">
        <v>52.046467085814214</v>
      </c>
      <c r="T280" s="54">
        <v>27.064162884623393</v>
      </c>
      <c r="U280" s="54">
        <v>274.80534621309903</v>
      </c>
      <c r="W280" s="42" t="s">
        <v>469</v>
      </c>
    </row>
    <row r="281" spans="1:23">
      <c r="A281" s="49" t="s">
        <v>1273</v>
      </c>
      <c r="B281" s="46" t="s">
        <v>230</v>
      </c>
      <c r="C281" s="46" t="s">
        <v>266</v>
      </c>
      <c r="D281" s="49" t="s">
        <v>60</v>
      </c>
      <c r="E281" s="46">
        <v>7</v>
      </c>
      <c r="F281" s="46">
        <v>3</v>
      </c>
      <c r="G281" s="46">
        <v>13</v>
      </c>
      <c r="H281" s="46">
        <v>14</v>
      </c>
      <c r="I281" s="46">
        <v>12</v>
      </c>
      <c r="J281" s="46">
        <v>5</v>
      </c>
      <c r="K281" s="46">
        <v>54</v>
      </c>
      <c r="L281" s="42">
        <v>94152</v>
      </c>
      <c r="M281" s="42">
        <v>48034</v>
      </c>
      <c r="N281" s="42">
        <v>46118</v>
      </c>
      <c r="O281" s="54">
        <v>7.434786302999405</v>
      </c>
      <c r="P281" s="54">
        <v>3.1863369869997453</v>
      </c>
      <c r="Q281" s="54">
        <v>13.807460276998894</v>
      </c>
      <c r="R281" s="54">
        <v>14.86957260599881</v>
      </c>
      <c r="S281" s="54">
        <v>12.745347947998981</v>
      </c>
      <c r="T281" s="54">
        <v>5.3105616449995754</v>
      </c>
      <c r="U281" s="54">
        <v>57.354065765995415</v>
      </c>
      <c r="W281" s="42" t="s">
        <v>469</v>
      </c>
    </row>
    <row r="282" spans="1:23">
      <c r="A282" s="49" t="s">
        <v>1274</v>
      </c>
      <c r="B282" s="46" t="s">
        <v>230</v>
      </c>
      <c r="C282" s="46" t="s">
        <v>266</v>
      </c>
      <c r="D282" s="49" t="s">
        <v>64</v>
      </c>
      <c r="E282" s="46">
        <v>33</v>
      </c>
      <c r="F282" s="46">
        <v>25</v>
      </c>
      <c r="G282" s="46">
        <v>50</v>
      </c>
      <c r="H282" s="46">
        <v>44</v>
      </c>
      <c r="I282" s="46">
        <v>29</v>
      </c>
      <c r="J282" s="46">
        <v>23</v>
      </c>
      <c r="K282" s="46">
        <v>204</v>
      </c>
      <c r="L282" s="42">
        <v>94152</v>
      </c>
      <c r="M282" s="42">
        <v>48034</v>
      </c>
      <c r="N282" s="42">
        <v>46118</v>
      </c>
      <c r="O282" s="54">
        <v>35.049706856997197</v>
      </c>
      <c r="P282" s="54">
        <v>26.552808224997875</v>
      </c>
      <c r="Q282" s="54">
        <v>53.10561644999575</v>
      </c>
      <c r="R282" s="54">
        <v>46.732942475996261</v>
      </c>
      <c r="S282" s="54">
        <v>30.801257540997533</v>
      </c>
      <c r="T282" s="54">
        <v>24.428583566998043</v>
      </c>
      <c r="U282" s="54">
        <v>216.67091511598267</v>
      </c>
      <c r="W282" s="42" t="s">
        <v>469</v>
      </c>
    </row>
    <row r="283" spans="1:23">
      <c r="A283" s="49" t="s">
        <v>1275</v>
      </c>
      <c r="B283" s="46" t="s">
        <v>230</v>
      </c>
      <c r="C283" s="46" t="s">
        <v>266</v>
      </c>
      <c r="D283" s="49" t="s">
        <v>492</v>
      </c>
      <c r="E283" s="46">
        <v>8</v>
      </c>
      <c r="F283" s="46">
        <v>4</v>
      </c>
      <c r="G283" s="46">
        <v>8</v>
      </c>
      <c r="H283" s="46">
        <v>12</v>
      </c>
      <c r="I283" s="46">
        <v>5</v>
      </c>
      <c r="J283" s="46">
        <v>5</v>
      </c>
      <c r="K283" s="46">
        <v>42</v>
      </c>
      <c r="L283" s="42">
        <v>94152</v>
      </c>
      <c r="M283" s="42">
        <v>48034</v>
      </c>
      <c r="N283" s="42">
        <v>46118</v>
      </c>
      <c r="O283" s="54">
        <v>8.4968986319993203</v>
      </c>
      <c r="P283" s="54">
        <v>4.2484493159996601</v>
      </c>
      <c r="Q283" s="54">
        <v>8.4968986319993203</v>
      </c>
      <c r="R283" s="54">
        <v>12.745347947998981</v>
      </c>
      <c r="S283" s="54">
        <v>5.3105616449995754</v>
      </c>
      <c r="T283" s="54">
        <v>5.3105616449995754</v>
      </c>
      <c r="U283" s="54">
        <v>44.608717817996428</v>
      </c>
      <c r="W283" s="42" t="s">
        <v>469</v>
      </c>
    </row>
    <row r="284" spans="1:23">
      <c r="A284" s="49" t="s">
        <v>1276</v>
      </c>
      <c r="B284" s="46" t="s">
        <v>222</v>
      </c>
      <c r="C284" s="46" t="s">
        <v>266</v>
      </c>
      <c r="D284" s="49" t="s">
        <v>200</v>
      </c>
      <c r="E284" s="46">
        <v>14</v>
      </c>
      <c r="F284" s="46">
        <v>5</v>
      </c>
      <c r="G284" s="46">
        <v>31</v>
      </c>
      <c r="H284" s="46">
        <v>40</v>
      </c>
      <c r="I284" s="46">
        <v>27</v>
      </c>
      <c r="J284" s="46">
        <v>12</v>
      </c>
      <c r="K284" s="46">
        <v>129</v>
      </c>
      <c r="L284" s="42">
        <v>94152</v>
      </c>
      <c r="M284" s="42">
        <v>48034</v>
      </c>
      <c r="N284" s="42">
        <v>46118</v>
      </c>
      <c r="O284" s="54">
        <v>14.86957260599881</v>
      </c>
      <c r="P284" s="54">
        <v>5.3105616449995754</v>
      </c>
      <c r="Q284" s="54">
        <v>32.925482198997365</v>
      </c>
      <c r="R284" s="54">
        <v>42.484493159996603</v>
      </c>
      <c r="S284" s="54">
        <v>28.677032882997707</v>
      </c>
      <c r="T284" s="54">
        <v>12.745347947998981</v>
      </c>
      <c r="U284" s="54">
        <v>137.01249044098904</v>
      </c>
      <c r="W284" s="42" t="s">
        <v>469</v>
      </c>
    </row>
    <row r="285" spans="1:23">
      <c r="A285" s="49" t="s">
        <v>1277</v>
      </c>
      <c r="B285" s="46" t="s">
        <v>222</v>
      </c>
      <c r="C285" s="46" t="s">
        <v>266</v>
      </c>
      <c r="D285" s="49" t="s">
        <v>473</v>
      </c>
      <c r="E285" s="46">
        <v>3</v>
      </c>
      <c r="F285" s="46">
        <v>0</v>
      </c>
      <c r="G285" s="46">
        <v>5</v>
      </c>
      <c r="H285" s="46">
        <v>9</v>
      </c>
      <c r="I285" s="46">
        <v>3</v>
      </c>
      <c r="J285" s="46">
        <v>3</v>
      </c>
      <c r="K285" s="46">
        <v>23</v>
      </c>
      <c r="L285" s="42">
        <v>94152</v>
      </c>
      <c r="M285" s="42">
        <v>48034</v>
      </c>
      <c r="N285" s="42">
        <v>46118</v>
      </c>
      <c r="O285" s="54">
        <v>3.1863369869997453</v>
      </c>
      <c r="P285" s="54" t="s">
        <v>499</v>
      </c>
      <c r="Q285" s="54">
        <v>5.3105616449995754</v>
      </c>
      <c r="R285" s="54">
        <v>9.5590109609992364</v>
      </c>
      <c r="S285" s="54">
        <v>3.1863369869997453</v>
      </c>
      <c r="T285" s="54">
        <v>3.1863369869997453</v>
      </c>
      <c r="U285" s="54">
        <v>24.428583566998043</v>
      </c>
      <c r="W285" s="42" t="s">
        <v>469</v>
      </c>
    </row>
    <row r="286" spans="1:23">
      <c r="A286" s="49" t="s">
        <v>1278</v>
      </c>
      <c r="B286" s="46" t="s">
        <v>222</v>
      </c>
      <c r="C286" s="46" t="s">
        <v>266</v>
      </c>
      <c r="D286" s="49" t="s">
        <v>201</v>
      </c>
      <c r="E286" s="46">
        <v>8</v>
      </c>
      <c r="F286" s="46">
        <v>5</v>
      </c>
      <c r="G286" s="46">
        <v>14</v>
      </c>
      <c r="H286" s="46">
        <v>13</v>
      </c>
      <c r="I286" s="46">
        <v>6</v>
      </c>
      <c r="J286" s="46">
        <v>3</v>
      </c>
      <c r="K286" s="46">
        <v>49</v>
      </c>
      <c r="L286" s="42">
        <v>94152</v>
      </c>
      <c r="M286" s="42">
        <v>48034</v>
      </c>
      <c r="N286" s="42">
        <v>46118</v>
      </c>
      <c r="O286" s="54">
        <v>8.4968986319993203</v>
      </c>
      <c r="P286" s="54">
        <v>5.3105616449995754</v>
      </c>
      <c r="Q286" s="54">
        <v>14.86957260599881</v>
      </c>
      <c r="R286" s="54">
        <v>13.807460276998894</v>
      </c>
      <c r="S286" s="54">
        <v>6.3726739739994906</v>
      </c>
      <c r="T286" s="54">
        <v>3.1863369869997453</v>
      </c>
      <c r="U286" s="54">
        <v>52.043504120995841</v>
      </c>
      <c r="W286" s="42" t="s">
        <v>469</v>
      </c>
    </row>
    <row r="287" spans="1:23">
      <c r="A287" s="49" t="s">
        <v>1279</v>
      </c>
      <c r="B287" s="46" t="s">
        <v>222</v>
      </c>
      <c r="C287" s="46" t="s">
        <v>266</v>
      </c>
      <c r="D287" s="49" t="s">
        <v>151</v>
      </c>
      <c r="E287" s="46">
        <v>2</v>
      </c>
      <c r="F287" s="46">
        <v>0</v>
      </c>
      <c r="G287" s="46">
        <v>1</v>
      </c>
      <c r="H287" s="46">
        <v>5</v>
      </c>
      <c r="I287" s="46">
        <v>1</v>
      </c>
      <c r="J287" s="46">
        <v>0</v>
      </c>
      <c r="K287" s="46">
        <v>9</v>
      </c>
      <c r="L287" s="42">
        <v>94152</v>
      </c>
      <c r="M287" s="42">
        <v>48034</v>
      </c>
      <c r="N287" s="42">
        <v>46118</v>
      </c>
      <c r="O287" s="54">
        <v>2.1242246579998301</v>
      </c>
      <c r="P287" s="54" t="s">
        <v>499</v>
      </c>
      <c r="Q287" s="54">
        <v>1.062112328999915</v>
      </c>
      <c r="R287" s="54">
        <v>5.3105616449995754</v>
      </c>
      <c r="S287" s="54">
        <v>1.062112328999915</v>
      </c>
      <c r="T287" s="54" t="s">
        <v>499</v>
      </c>
      <c r="U287" s="54">
        <v>9.5590109609992364</v>
      </c>
      <c r="W287" s="42" t="s">
        <v>469</v>
      </c>
    </row>
    <row r="288" spans="1:23">
      <c r="A288" s="49" t="s">
        <v>1280</v>
      </c>
      <c r="B288" s="46" t="s">
        <v>222</v>
      </c>
      <c r="C288" s="46" t="s">
        <v>266</v>
      </c>
      <c r="D288" s="49" t="s">
        <v>95</v>
      </c>
      <c r="E288" s="46">
        <v>5</v>
      </c>
      <c r="F288" s="46">
        <v>2</v>
      </c>
      <c r="G288" s="46">
        <v>2</v>
      </c>
      <c r="H288" s="46">
        <v>8</v>
      </c>
      <c r="I288" s="46">
        <v>3</v>
      </c>
      <c r="J288" s="46">
        <v>3</v>
      </c>
      <c r="K288" s="46">
        <v>23</v>
      </c>
      <c r="L288" s="42">
        <v>94152</v>
      </c>
      <c r="M288" s="42">
        <v>48034</v>
      </c>
      <c r="N288" s="42">
        <v>46118</v>
      </c>
      <c r="O288" s="54">
        <v>5.3105616449995754</v>
      </c>
      <c r="P288" s="54">
        <v>2.1242246579998301</v>
      </c>
      <c r="Q288" s="54">
        <v>2.1242246579998301</v>
      </c>
      <c r="R288" s="54">
        <v>8.4968986319993203</v>
      </c>
      <c r="S288" s="54">
        <v>3.1863369869997453</v>
      </c>
      <c r="T288" s="54">
        <v>3.1863369869997453</v>
      </c>
      <c r="U288" s="54">
        <v>24.428583566998043</v>
      </c>
      <c r="W288" s="42" t="s">
        <v>469</v>
      </c>
    </row>
    <row r="289" spans="1:23">
      <c r="A289" s="49" t="s">
        <v>1281</v>
      </c>
      <c r="B289" s="46" t="s">
        <v>222</v>
      </c>
      <c r="C289" s="46" t="s">
        <v>266</v>
      </c>
      <c r="D289" s="49" t="s">
        <v>154</v>
      </c>
      <c r="E289" s="46">
        <v>0</v>
      </c>
      <c r="F289" s="46">
        <v>0</v>
      </c>
      <c r="G289" s="46">
        <v>2</v>
      </c>
      <c r="H289" s="46">
        <v>0</v>
      </c>
      <c r="I289" s="46">
        <v>0</v>
      </c>
      <c r="J289" s="46">
        <v>0</v>
      </c>
      <c r="K289" s="46">
        <v>2</v>
      </c>
      <c r="L289" s="42">
        <v>94152</v>
      </c>
      <c r="M289" s="42">
        <v>48034</v>
      </c>
      <c r="N289" s="42">
        <v>46118</v>
      </c>
      <c r="O289" s="54" t="s">
        <v>499</v>
      </c>
      <c r="P289" s="54" t="s">
        <v>499</v>
      </c>
      <c r="Q289" s="54">
        <v>2.1242246579998301</v>
      </c>
      <c r="R289" s="54" t="s">
        <v>499</v>
      </c>
      <c r="S289" s="54" t="s">
        <v>499</v>
      </c>
      <c r="T289" s="54" t="s">
        <v>499</v>
      </c>
      <c r="U289" s="54">
        <v>2.1242246579998301</v>
      </c>
      <c r="W289" s="42" t="s">
        <v>469</v>
      </c>
    </row>
    <row r="290" spans="1:23">
      <c r="A290" s="49" t="s">
        <v>1282</v>
      </c>
      <c r="B290" s="46" t="s">
        <v>222</v>
      </c>
      <c r="C290" s="46" t="s">
        <v>266</v>
      </c>
      <c r="D290" s="49" t="s">
        <v>155</v>
      </c>
      <c r="E290" s="46">
        <v>25</v>
      </c>
      <c r="F290" s="46">
        <v>6</v>
      </c>
      <c r="G290" s="46">
        <v>16</v>
      </c>
      <c r="H290" s="46">
        <v>11</v>
      </c>
      <c r="I290" s="46">
        <v>4</v>
      </c>
      <c r="J290" s="46">
        <v>1</v>
      </c>
      <c r="K290" s="46">
        <v>63</v>
      </c>
      <c r="L290" s="42">
        <v>94152</v>
      </c>
      <c r="M290" s="42">
        <v>48034</v>
      </c>
      <c r="N290" s="42">
        <v>46118</v>
      </c>
      <c r="O290" s="54">
        <v>26.552808224997875</v>
      </c>
      <c r="P290" s="54">
        <v>6.3726739739994906</v>
      </c>
      <c r="Q290" s="54">
        <v>16.993797263998641</v>
      </c>
      <c r="R290" s="54">
        <v>11.683235618999065</v>
      </c>
      <c r="S290" s="54">
        <v>4.2484493159996601</v>
      </c>
      <c r="T290" s="54">
        <v>1.062112328999915</v>
      </c>
      <c r="U290" s="54">
        <v>66.913076726994646</v>
      </c>
      <c r="W290" s="42" t="s">
        <v>469</v>
      </c>
    </row>
    <row r="291" spans="1:23">
      <c r="A291" s="49" t="s">
        <v>1283</v>
      </c>
      <c r="B291" s="46" t="s">
        <v>222</v>
      </c>
      <c r="C291" s="46" t="s">
        <v>266</v>
      </c>
      <c r="D291" s="49" t="s">
        <v>99</v>
      </c>
      <c r="E291" s="46">
        <v>15</v>
      </c>
      <c r="F291" s="46">
        <v>10</v>
      </c>
      <c r="G291" s="46">
        <v>20</v>
      </c>
      <c r="H291" s="46">
        <v>16</v>
      </c>
      <c r="I291" s="46">
        <v>3</v>
      </c>
      <c r="J291" s="46">
        <v>2</v>
      </c>
      <c r="K291" s="46">
        <v>66</v>
      </c>
      <c r="L291" s="42">
        <v>94152</v>
      </c>
      <c r="M291" s="42">
        <v>48034</v>
      </c>
      <c r="N291" s="42">
        <v>46118</v>
      </c>
      <c r="O291" s="54">
        <v>15.931684934998726</v>
      </c>
      <c r="P291" s="54">
        <v>10.621123289999151</v>
      </c>
      <c r="Q291" s="54">
        <v>21.242246579998302</v>
      </c>
      <c r="R291" s="54">
        <v>16.993797263998641</v>
      </c>
      <c r="S291" s="54">
        <v>3.1863369869997453</v>
      </c>
      <c r="T291" s="54">
        <v>2.1242246579998301</v>
      </c>
      <c r="U291" s="54">
        <v>70.099413713994394</v>
      </c>
      <c r="W291" s="42" t="s">
        <v>469</v>
      </c>
    </row>
    <row r="292" spans="1:23">
      <c r="A292" s="49" t="s">
        <v>1284</v>
      </c>
      <c r="B292" s="46" t="s">
        <v>222</v>
      </c>
      <c r="C292" s="46" t="s">
        <v>266</v>
      </c>
      <c r="D292" s="49" t="s">
        <v>481</v>
      </c>
      <c r="E292" s="46">
        <v>4</v>
      </c>
      <c r="F292" s="46">
        <v>2</v>
      </c>
      <c r="G292" s="46">
        <v>3</v>
      </c>
      <c r="H292" s="46">
        <v>3</v>
      </c>
      <c r="I292" s="46">
        <v>0</v>
      </c>
      <c r="J292" s="46">
        <v>1</v>
      </c>
      <c r="K292" s="46">
        <v>13</v>
      </c>
      <c r="L292" s="42">
        <v>94152</v>
      </c>
      <c r="M292" s="42">
        <v>48034</v>
      </c>
      <c r="N292" s="42">
        <v>46118</v>
      </c>
      <c r="O292" s="54">
        <v>4.2484493159996601</v>
      </c>
      <c r="P292" s="54">
        <v>2.1242246579998301</v>
      </c>
      <c r="Q292" s="54">
        <v>3.1863369869997453</v>
      </c>
      <c r="R292" s="54">
        <v>3.1863369869997453</v>
      </c>
      <c r="S292" s="54" t="s">
        <v>499</v>
      </c>
      <c r="T292" s="54">
        <v>1.062112328999915</v>
      </c>
      <c r="U292" s="54">
        <v>13.807460276998894</v>
      </c>
      <c r="W292" s="42" t="s">
        <v>469</v>
      </c>
    </row>
    <row r="293" spans="1:23">
      <c r="A293" s="49" t="s">
        <v>1285</v>
      </c>
      <c r="B293" s="46" t="s">
        <v>222</v>
      </c>
      <c r="C293" s="46" t="s">
        <v>266</v>
      </c>
      <c r="D293" s="49" t="s">
        <v>483</v>
      </c>
      <c r="E293" s="46">
        <v>11</v>
      </c>
      <c r="F293" s="46">
        <v>3</v>
      </c>
      <c r="G293" s="46">
        <v>24</v>
      </c>
      <c r="H293" s="46">
        <v>15</v>
      </c>
      <c r="I293" s="46">
        <v>9</v>
      </c>
      <c r="J293" s="46">
        <v>4</v>
      </c>
      <c r="K293" s="46">
        <v>66</v>
      </c>
      <c r="L293" s="42">
        <v>94152</v>
      </c>
      <c r="M293" s="42">
        <v>48034</v>
      </c>
      <c r="N293" s="42">
        <v>46118</v>
      </c>
      <c r="O293" s="54">
        <v>11.683235618999065</v>
      </c>
      <c r="P293" s="54">
        <v>3.1863369869997453</v>
      </c>
      <c r="Q293" s="54">
        <v>25.490695895997963</v>
      </c>
      <c r="R293" s="54">
        <v>15.931684934998726</v>
      </c>
      <c r="S293" s="54">
        <v>9.5590109609992364</v>
      </c>
      <c r="T293" s="54">
        <v>4.2484493159996601</v>
      </c>
      <c r="U293" s="54">
        <v>70.099413713994394</v>
      </c>
      <c r="W293" s="42" t="s">
        <v>469</v>
      </c>
    </row>
    <row r="294" spans="1:23">
      <c r="A294" s="49" t="s">
        <v>1286</v>
      </c>
      <c r="B294" s="46" t="s">
        <v>222</v>
      </c>
      <c r="C294" s="46" t="s">
        <v>266</v>
      </c>
      <c r="D294" s="49" t="s">
        <v>128</v>
      </c>
      <c r="E294" s="46">
        <v>6</v>
      </c>
      <c r="F294" s="46">
        <v>4</v>
      </c>
      <c r="G294" s="46">
        <v>13</v>
      </c>
      <c r="H294" s="46">
        <v>4</v>
      </c>
      <c r="I294" s="46">
        <v>0</v>
      </c>
      <c r="J294" s="46">
        <v>1</v>
      </c>
      <c r="K294" s="46">
        <v>28</v>
      </c>
      <c r="L294" s="42">
        <v>94152</v>
      </c>
      <c r="M294" s="42">
        <v>48034</v>
      </c>
      <c r="N294" s="42">
        <v>46118</v>
      </c>
      <c r="O294" s="54">
        <v>6.3726739739994906</v>
      </c>
      <c r="P294" s="54">
        <v>4.2484493159996601</v>
      </c>
      <c r="Q294" s="54">
        <v>13.807460276998894</v>
      </c>
      <c r="R294" s="54">
        <v>4.2484493159996601</v>
      </c>
      <c r="S294" s="54" t="s">
        <v>499</v>
      </c>
      <c r="T294" s="54">
        <v>1.062112328999915</v>
      </c>
      <c r="U294" s="54">
        <v>29.73914521199762</v>
      </c>
      <c r="W294" s="42" t="s">
        <v>469</v>
      </c>
    </row>
    <row r="295" spans="1:23">
      <c r="A295" s="49" t="s">
        <v>1287</v>
      </c>
      <c r="B295" s="46" t="s">
        <v>222</v>
      </c>
      <c r="C295" s="46" t="s">
        <v>266</v>
      </c>
      <c r="D295" s="49" t="s">
        <v>161</v>
      </c>
      <c r="E295" s="46">
        <v>3</v>
      </c>
      <c r="F295" s="46">
        <v>0</v>
      </c>
      <c r="G295" s="46">
        <v>0</v>
      </c>
      <c r="H295" s="46">
        <v>1</v>
      </c>
      <c r="I295" s="46">
        <v>1</v>
      </c>
      <c r="J295" s="46">
        <v>1</v>
      </c>
      <c r="K295" s="46">
        <v>6</v>
      </c>
      <c r="L295" s="42">
        <v>94152</v>
      </c>
      <c r="M295" s="42">
        <v>48034</v>
      </c>
      <c r="N295" s="42">
        <v>46118</v>
      </c>
      <c r="O295" s="54">
        <v>3.1863369869997453</v>
      </c>
      <c r="P295" s="54" t="s">
        <v>499</v>
      </c>
      <c r="Q295" s="54" t="s">
        <v>499</v>
      </c>
      <c r="R295" s="54">
        <v>1.062112328999915</v>
      </c>
      <c r="S295" s="54">
        <v>1.062112328999915</v>
      </c>
      <c r="T295" s="54">
        <v>1.062112328999915</v>
      </c>
      <c r="U295" s="54">
        <v>6.3726739739994906</v>
      </c>
      <c r="W295" s="42" t="s">
        <v>469</v>
      </c>
    </row>
    <row r="296" spans="1:23">
      <c r="A296" s="49" t="s">
        <v>1288</v>
      </c>
      <c r="B296" s="46" t="s">
        <v>222</v>
      </c>
      <c r="C296" s="46" t="s">
        <v>266</v>
      </c>
      <c r="D296" s="49" t="s">
        <v>164</v>
      </c>
      <c r="E296" s="46">
        <v>102</v>
      </c>
      <c r="F296" s="46">
        <v>73</v>
      </c>
      <c r="G296" s="46">
        <v>182</v>
      </c>
      <c r="H296" s="46">
        <v>211</v>
      </c>
      <c r="I296" s="46">
        <v>71</v>
      </c>
      <c r="J296" s="46">
        <v>16</v>
      </c>
      <c r="K296" s="46">
        <v>655</v>
      </c>
      <c r="L296" s="42">
        <v>94152</v>
      </c>
      <c r="M296" s="42">
        <v>48034</v>
      </c>
      <c r="N296" s="42">
        <v>46118</v>
      </c>
      <c r="O296" s="54">
        <v>221.17177674660653</v>
      </c>
      <c r="P296" s="54">
        <v>158.2896049264929</v>
      </c>
      <c r="Q296" s="54">
        <v>394.63983694002337</v>
      </c>
      <c r="R296" s="54">
        <v>457.522008760137</v>
      </c>
      <c r="S296" s="54">
        <v>153.95290342165748</v>
      </c>
      <c r="T296" s="54">
        <v>34.693612038683376</v>
      </c>
      <c r="U296" s="54">
        <v>1420.2697428336007</v>
      </c>
      <c r="W296" s="42" t="s">
        <v>469</v>
      </c>
    </row>
    <row r="297" spans="1:23">
      <c r="A297" s="49" t="s">
        <v>1289</v>
      </c>
      <c r="B297" s="46" t="s">
        <v>222</v>
      </c>
      <c r="C297" s="46" t="s">
        <v>266</v>
      </c>
      <c r="D297" s="49" t="s">
        <v>142</v>
      </c>
      <c r="E297" s="46">
        <v>4</v>
      </c>
      <c r="F297" s="46">
        <v>2</v>
      </c>
      <c r="G297" s="46">
        <v>9</v>
      </c>
      <c r="H297" s="46">
        <v>5</v>
      </c>
      <c r="I297" s="46">
        <v>6</v>
      </c>
      <c r="J297" s="46">
        <v>1</v>
      </c>
      <c r="K297" s="46">
        <v>27</v>
      </c>
      <c r="L297" s="42">
        <v>94152</v>
      </c>
      <c r="M297" s="42">
        <v>48034</v>
      </c>
      <c r="N297" s="42">
        <v>46118</v>
      </c>
      <c r="O297" s="54">
        <v>4.2484493159996601</v>
      </c>
      <c r="P297" s="54">
        <v>2.1242246579998301</v>
      </c>
      <c r="Q297" s="54">
        <v>9.5590109609992364</v>
      </c>
      <c r="R297" s="54">
        <v>5.3105616449995754</v>
      </c>
      <c r="S297" s="54">
        <v>6.3726739739994906</v>
      </c>
      <c r="T297" s="54">
        <v>1.062112328999915</v>
      </c>
      <c r="U297" s="54">
        <v>28.677032882997707</v>
      </c>
      <c r="W297" s="42" t="s">
        <v>469</v>
      </c>
    </row>
    <row r="298" spans="1:23">
      <c r="A298" s="49" t="s">
        <v>1290</v>
      </c>
      <c r="B298" s="46" t="s">
        <v>222</v>
      </c>
      <c r="C298" s="46" t="s">
        <v>266</v>
      </c>
      <c r="D298" s="49" t="s">
        <v>60</v>
      </c>
      <c r="E298" s="46">
        <v>2</v>
      </c>
      <c r="F298" s="46">
        <v>5</v>
      </c>
      <c r="G298" s="46">
        <v>15</v>
      </c>
      <c r="H298" s="46">
        <v>17</v>
      </c>
      <c r="I298" s="46">
        <v>9</v>
      </c>
      <c r="J298" s="46">
        <v>5</v>
      </c>
      <c r="K298" s="46">
        <v>53</v>
      </c>
      <c r="L298" s="42">
        <v>94152</v>
      </c>
      <c r="M298" s="42">
        <v>48034</v>
      </c>
      <c r="N298" s="42">
        <v>46118</v>
      </c>
      <c r="O298" s="54">
        <v>2.1242246579998301</v>
      </c>
      <c r="P298" s="54">
        <v>5.3105616449995754</v>
      </c>
      <c r="Q298" s="54">
        <v>15.931684934998726</v>
      </c>
      <c r="R298" s="54">
        <v>18.055909592998557</v>
      </c>
      <c r="S298" s="54">
        <v>9.5590109609992364</v>
      </c>
      <c r="T298" s="54">
        <v>5.3105616449995754</v>
      </c>
      <c r="U298" s="54">
        <v>56.291953436995499</v>
      </c>
      <c r="W298" s="42" t="s">
        <v>469</v>
      </c>
    </row>
    <row r="299" spans="1:23">
      <c r="A299" s="49" t="s">
        <v>1291</v>
      </c>
      <c r="B299" s="46" t="s">
        <v>222</v>
      </c>
      <c r="C299" s="46" t="s">
        <v>266</v>
      </c>
      <c r="D299" s="49" t="s">
        <v>64</v>
      </c>
      <c r="E299" s="46">
        <v>42</v>
      </c>
      <c r="F299" s="46">
        <v>29</v>
      </c>
      <c r="G299" s="46">
        <v>54</v>
      </c>
      <c r="H299" s="46">
        <v>65</v>
      </c>
      <c r="I299" s="46">
        <v>34</v>
      </c>
      <c r="J299" s="46">
        <v>17</v>
      </c>
      <c r="K299" s="46">
        <v>241</v>
      </c>
      <c r="L299" s="42">
        <v>94152</v>
      </c>
      <c r="M299" s="42">
        <v>48034</v>
      </c>
      <c r="N299" s="42">
        <v>46118</v>
      </c>
      <c r="O299" s="54">
        <v>44.608717817996428</v>
      </c>
      <c r="P299" s="54">
        <v>30.801257540997533</v>
      </c>
      <c r="Q299" s="54">
        <v>57.354065765995415</v>
      </c>
      <c r="R299" s="54">
        <v>69.037301384994478</v>
      </c>
      <c r="S299" s="54">
        <v>36.111819185997113</v>
      </c>
      <c r="T299" s="54">
        <v>18.055909592998557</v>
      </c>
      <c r="U299" s="54">
        <v>255.96907128897953</v>
      </c>
      <c r="W299" s="42" t="s">
        <v>469</v>
      </c>
    </row>
    <row r="300" spans="1:23">
      <c r="A300" s="49" t="s">
        <v>1292</v>
      </c>
      <c r="B300" s="46" t="s">
        <v>222</v>
      </c>
      <c r="C300" s="46" t="s">
        <v>266</v>
      </c>
      <c r="D300" s="49" t="s">
        <v>492</v>
      </c>
      <c r="E300" s="46">
        <v>12</v>
      </c>
      <c r="F300" s="46">
        <v>8</v>
      </c>
      <c r="G300" s="46">
        <v>22</v>
      </c>
      <c r="H300" s="46">
        <v>20</v>
      </c>
      <c r="I300" s="46">
        <v>18</v>
      </c>
      <c r="J300" s="46">
        <v>11</v>
      </c>
      <c r="K300" s="46">
        <v>91</v>
      </c>
      <c r="L300" s="42">
        <v>94152</v>
      </c>
      <c r="M300" s="42">
        <v>48034</v>
      </c>
      <c r="N300" s="42">
        <v>46118</v>
      </c>
      <c r="O300" s="54">
        <v>12.745347947998981</v>
      </c>
      <c r="P300" s="54">
        <v>8.4968986319993203</v>
      </c>
      <c r="Q300" s="54">
        <v>23.36647123799813</v>
      </c>
      <c r="R300" s="54">
        <v>21.242246579998302</v>
      </c>
      <c r="S300" s="54">
        <v>19.118021921998473</v>
      </c>
      <c r="T300" s="54">
        <v>11.683235618999065</v>
      </c>
      <c r="U300" s="54">
        <v>96.65222193899227</v>
      </c>
      <c r="W300" s="42" t="s">
        <v>469</v>
      </c>
    </row>
    <row r="301" spans="1:23">
      <c r="A301" s="49" t="s">
        <v>1293</v>
      </c>
      <c r="B301" s="46" t="s">
        <v>230</v>
      </c>
      <c r="C301" s="46" t="s">
        <v>270</v>
      </c>
      <c r="D301" s="49" t="s">
        <v>200</v>
      </c>
      <c r="E301" s="46">
        <v>10</v>
      </c>
      <c r="F301" s="46">
        <v>1</v>
      </c>
      <c r="G301" s="46">
        <v>13</v>
      </c>
      <c r="H301" s="46">
        <v>19</v>
      </c>
      <c r="I301" s="46">
        <v>17</v>
      </c>
      <c r="J301" s="46">
        <v>6</v>
      </c>
      <c r="K301" s="46">
        <v>66</v>
      </c>
      <c r="L301" s="42">
        <v>152080</v>
      </c>
      <c r="M301" s="42">
        <v>77060</v>
      </c>
      <c r="N301" s="42">
        <v>75020</v>
      </c>
      <c r="O301" s="54">
        <v>6.5754865860073641</v>
      </c>
      <c r="P301" s="54">
        <v>0.65754865860073641</v>
      </c>
      <c r="Q301" s="54">
        <v>8.5481325618095738</v>
      </c>
      <c r="R301" s="54">
        <v>12.493424513413991</v>
      </c>
      <c r="S301" s="54">
        <v>11.178327196212519</v>
      </c>
      <c r="T301" s="54">
        <v>3.9452919516044185</v>
      </c>
      <c r="U301" s="54">
        <v>43.398211467648608</v>
      </c>
      <c r="W301" s="42" t="s">
        <v>469</v>
      </c>
    </row>
    <row r="302" spans="1:23">
      <c r="A302" s="49" t="s">
        <v>1294</v>
      </c>
      <c r="B302" s="46" t="s">
        <v>230</v>
      </c>
      <c r="C302" s="46" t="s">
        <v>270</v>
      </c>
      <c r="D302" s="49" t="s">
        <v>54</v>
      </c>
      <c r="E302" s="46">
        <v>111</v>
      </c>
      <c r="F302" s="46">
        <v>83</v>
      </c>
      <c r="G302" s="46">
        <v>294</v>
      </c>
      <c r="H302" s="46">
        <v>390</v>
      </c>
      <c r="I302" s="46">
        <v>232</v>
      </c>
      <c r="J302" s="46">
        <v>172</v>
      </c>
      <c r="K302" s="46">
        <v>1282</v>
      </c>
      <c r="L302" s="42">
        <v>152080</v>
      </c>
      <c r="M302" s="42">
        <v>77060</v>
      </c>
      <c r="N302" s="42">
        <v>75020</v>
      </c>
      <c r="O302" s="54">
        <v>144.04360238774981</v>
      </c>
      <c r="P302" s="54">
        <v>107.70827926291201</v>
      </c>
      <c r="Q302" s="54">
        <v>381.52089281079679</v>
      </c>
      <c r="R302" s="54">
        <v>506.09914352452631</v>
      </c>
      <c r="S302" s="54">
        <v>301.06410589151312</v>
      </c>
      <c r="T302" s="54">
        <v>223.20269919543213</v>
      </c>
      <c r="U302" s="54">
        <v>1663.6387230729304</v>
      </c>
      <c r="W302" s="42" t="s">
        <v>469</v>
      </c>
    </row>
    <row r="303" spans="1:23">
      <c r="A303" s="49" t="s">
        <v>1295</v>
      </c>
      <c r="B303" s="46" t="s">
        <v>230</v>
      </c>
      <c r="C303" s="46" t="s">
        <v>270</v>
      </c>
      <c r="D303" s="49" t="s">
        <v>69</v>
      </c>
      <c r="E303" s="46">
        <v>5</v>
      </c>
      <c r="F303" s="46">
        <v>9</v>
      </c>
      <c r="G303" s="46">
        <v>17</v>
      </c>
      <c r="H303" s="46">
        <v>16</v>
      </c>
      <c r="I303" s="46">
        <v>15</v>
      </c>
      <c r="J303" s="46">
        <v>28</v>
      </c>
      <c r="K303" s="46">
        <v>90</v>
      </c>
      <c r="L303" s="42">
        <v>152080</v>
      </c>
      <c r="M303" s="42">
        <v>77060</v>
      </c>
      <c r="N303" s="42">
        <v>75020</v>
      </c>
      <c r="O303" s="54">
        <v>6.4884505580067477</v>
      </c>
      <c r="P303" s="54">
        <v>11.679211004412148</v>
      </c>
      <c r="Q303" s="54">
        <v>22.060731897222944</v>
      </c>
      <c r="R303" s="54">
        <v>20.763041785621592</v>
      </c>
      <c r="S303" s="54">
        <v>19.465351674020244</v>
      </c>
      <c r="T303" s="54">
        <v>36.335323124837785</v>
      </c>
      <c r="U303" s="54">
        <v>116.79211004412147</v>
      </c>
      <c r="W303" s="42" t="s">
        <v>469</v>
      </c>
    </row>
    <row r="304" spans="1:23">
      <c r="A304" s="49" t="s">
        <v>1296</v>
      </c>
      <c r="B304" s="46" t="s">
        <v>230</v>
      </c>
      <c r="C304" s="46" t="s">
        <v>270</v>
      </c>
      <c r="D304" s="49" t="s">
        <v>473</v>
      </c>
      <c r="E304" s="46">
        <v>0</v>
      </c>
      <c r="F304" s="46">
        <v>3</v>
      </c>
      <c r="G304" s="46">
        <v>2</v>
      </c>
      <c r="H304" s="46">
        <v>7</v>
      </c>
      <c r="I304" s="46">
        <v>8</v>
      </c>
      <c r="J304" s="46">
        <v>7</v>
      </c>
      <c r="K304" s="46">
        <v>27</v>
      </c>
      <c r="L304" s="42">
        <v>152080</v>
      </c>
      <c r="M304" s="42">
        <v>77060</v>
      </c>
      <c r="N304" s="42">
        <v>75020</v>
      </c>
      <c r="O304" s="54" t="s">
        <v>499</v>
      </c>
      <c r="P304" s="54">
        <v>1.9726459758022092</v>
      </c>
      <c r="Q304" s="54">
        <v>1.3150973172014728</v>
      </c>
      <c r="R304" s="54">
        <v>4.6028406102051553</v>
      </c>
      <c r="S304" s="54">
        <v>5.2603892688058913</v>
      </c>
      <c r="T304" s="54">
        <v>4.6028406102051553</v>
      </c>
      <c r="U304" s="54">
        <v>17.753813782219883</v>
      </c>
      <c r="W304" s="42" t="s">
        <v>469</v>
      </c>
    </row>
    <row r="305" spans="1:23">
      <c r="A305" s="49" t="s">
        <v>1297</v>
      </c>
      <c r="B305" s="46" t="s">
        <v>230</v>
      </c>
      <c r="C305" s="46" t="s">
        <v>270</v>
      </c>
      <c r="D305" s="49" t="s">
        <v>201</v>
      </c>
      <c r="E305" s="46">
        <v>8</v>
      </c>
      <c r="F305" s="46">
        <v>7</v>
      </c>
      <c r="G305" s="46">
        <v>23</v>
      </c>
      <c r="H305" s="46">
        <v>11</v>
      </c>
      <c r="I305" s="46">
        <v>6</v>
      </c>
      <c r="J305" s="46">
        <v>4</v>
      </c>
      <c r="K305" s="46">
        <v>59</v>
      </c>
      <c r="L305" s="42">
        <v>152080</v>
      </c>
      <c r="M305" s="42">
        <v>77060</v>
      </c>
      <c r="N305" s="42">
        <v>75020</v>
      </c>
      <c r="O305" s="54">
        <v>5.2603892688058913</v>
      </c>
      <c r="P305" s="54">
        <v>4.6028406102051553</v>
      </c>
      <c r="Q305" s="54">
        <v>15.123619147816939</v>
      </c>
      <c r="R305" s="54">
        <v>7.233035244608101</v>
      </c>
      <c r="S305" s="54">
        <v>3.9452919516044185</v>
      </c>
      <c r="T305" s="54">
        <v>2.6301946344029457</v>
      </c>
      <c r="U305" s="54">
        <v>38.795370857443451</v>
      </c>
      <c r="W305" s="42" t="s">
        <v>469</v>
      </c>
    </row>
    <row r="306" spans="1:23">
      <c r="A306" s="49" t="s">
        <v>1298</v>
      </c>
      <c r="B306" s="46" t="s">
        <v>230</v>
      </c>
      <c r="C306" s="46" t="s">
        <v>270</v>
      </c>
      <c r="D306" s="49" t="s">
        <v>151</v>
      </c>
      <c r="E306" s="46">
        <v>1</v>
      </c>
      <c r="F306" s="46">
        <v>1</v>
      </c>
      <c r="G306" s="46">
        <v>3</v>
      </c>
      <c r="H306" s="46">
        <v>2</v>
      </c>
      <c r="I306" s="46">
        <v>2</v>
      </c>
      <c r="J306" s="46">
        <v>0</v>
      </c>
      <c r="K306" s="46">
        <v>9</v>
      </c>
      <c r="L306" s="42">
        <v>152080</v>
      </c>
      <c r="M306" s="42">
        <v>77060</v>
      </c>
      <c r="N306" s="42">
        <v>75020</v>
      </c>
      <c r="O306" s="54">
        <v>0.65754865860073641</v>
      </c>
      <c r="P306" s="54">
        <v>0.65754865860073641</v>
      </c>
      <c r="Q306" s="54">
        <v>1.9726459758022092</v>
      </c>
      <c r="R306" s="54">
        <v>1.3150973172014728</v>
      </c>
      <c r="S306" s="54">
        <v>1.3150973172014728</v>
      </c>
      <c r="T306" s="54" t="s">
        <v>499</v>
      </c>
      <c r="U306" s="54">
        <v>5.9179379274066282</v>
      </c>
      <c r="W306" s="42" t="s">
        <v>469</v>
      </c>
    </row>
    <row r="307" spans="1:23">
      <c r="A307" s="49" t="s">
        <v>1299</v>
      </c>
      <c r="B307" s="46" t="s">
        <v>230</v>
      </c>
      <c r="C307" s="46" t="s">
        <v>270</v>
      </c>
      <c r="D307" s="49" t="s">
        <v>95</v>
      </c>
      <c r="E307" s="46">
        <v>3</v>
      </c>
      <c r="F307" s="46">
        <v>2</v>
      </c>
      <c r="G307" s="46">
        <v>8</v>
      </c>
      <c r="H307" s="46">
        <v>5</v>
      </c>
      <c r="I307" s="46">
        <v>1</v>
      </c>
      <c r="J307" s="46">
        <v>1</v>
      </c>
      <c r="K307" s="46">
        <v>20</v>
      </c>
      <c r="L307" s="42">
        <v>152080</v>
      </c>
      <c r="M307" s="42">
        <v>77060</v>
      </c>
      <c r="N307" s="42">
        <v>75020</v>
      </c>
      <c r="O307" s="54">
        <v>1.9726459758022092</v>
      </c>
      <c r="P307" s="54">
        <v>1.3150973172014728</v>
      </c>
      <c r="Q307" s="54">
        <v>5.2603892688058913</v>
      </c>
      <c r="R307" s="54">
        <v>3.2877432930036821</v>
      </c>
      <c r="S307" s="54">
        <v>0.65754865860073641</v>
      </c>
      <c r="T307" s="54">
        <v>0.65754865860073641</v>
      </c>
      <c r="U307" s="54">
        <v>13.150973172014728</v>
      </c>
      <c r="W307" s="42" t="s">
        <v>469</v>
      </c>
    </row>
    <row r="308" spans="1:23">
      <c r="A308" s="49" t="s">
        <v>1300</v>
      </c>
      <c r="B308" s="46" t="s">
        <v>230</v>
      </c>
      <c r="C308" s="46" t="s">
        <v>270</v>
      </c>
      <c r="D308" s="49" t="s">
        <v>154</v>
      </c>
      <c r="E308" s="46">
        <v>1</v>
      </c>
      <c r="F308" s="46">
        <v>0</v>
      </c>
      <c r="G308" s="46">
        <v>1</v>
      </c>
      <c r="H308" s="46">
        <v>2</v>
      </c>
      <c r="I308" s="46">
        <v>0</v>
      </c>
      <c r="J308" s="46">
        <v>0</v>
      </c>
      <c r="K308" s="46">
        <v>4</v>
      </c>
      <c r="L308" s="42">
        <v>152080</v>
      </c>
      <c r="M308" s="42">
        <v>77060</v>
      </c>
      <c r="N308" s="42">
        <v>75020</v>
      </c>
      <c r="O308" s="54">
        <v>0.65754865860073641</v>
      </c>
      <c r="P308" s="54" t="s">
        <v>499</v>
      </c>
      <c r="Q308" s="54">
        <v>0.65754865860073641</v>
      </c>
      <c r="R308" s="54">
        <v>1.3150973172014728</v>
      </c>
      <c r="S308" s="54" t="s">
        <v>499</v>
      </c>
      <c r="T308" s="54" t="s">
        <v>499</v>
      </c>
      <c r="U308" s="54">
        <v>2.6301946344029457</v>
      </c>
      <c r="W308" s="42" t="s">
        <v>469</v>
      </c>
    </row>
    <row r="309" spans="1:23">
      <c r="A309" s="49" t="s">
        <v>1301</v>
      </c>
      <c r="B309" s="46" t="s">
        <v>230</v>
      </c>
      <c r="C309" s="46" t="s">
        <v>270</v>
      </c>
      <c r="D309" s="49" t="s">
        <v>155</v>
      </c>
      <c r="E309" s="46">
        <v>31</v>
      </c>
      <c r="F309" s="46">
        <v>8</v>
      </c>
      <c r="G309" s="46">
        <v>14</v>
      </c>
      <c r="H309" s="46">
        <v>24</v>
      </c>
      <c r="I309" s="46">
        <v>6</v>
      </c>
      <c r="J309" s="46">
        <v>3</v>
      </c>
      <c r="K309" s="46">
        <v>86</v>
      </c>
      <c r="L309" s="42">
        <v>152080</v>
      </c>
      <c r="M309" s="42">
        <v>77060</v>
      </c>
      <c r="N309" s="42">
        <v>75020</v>
      </c>
      <c r="O309" s="54">
        <v>20.38400841662283</v>
      </c>
      <c r="P309" s="54">
        <v>5.2603892688058913</v>
      </c>
      <c r="Q309" s="54">
        <v>9.2056812204103107</v>
      </c>
      <c r="R309" s="54">
        <v>15.781167806417674</v>
      </c>
      <c r="S309" s="54">
        <v>3.9452919516044185</v>
      </c>
      <c r="T309" s="54">
        <v>1.9726459758022092</v>
      </c>
      <c r="U309" s="54">
        <v>56.549184639663331</v>
      </c>
      <c r="W309" s="42" t="s">
        <v>469</v>
      </c>
    </row>
    <row r="310" spans="1:23">
      <c r="A310" s="49" t="s">
        <v>1302</v>
      </c>
      <c r="B310" s="46" t="s">
        <v>230</v>
      </c>
      <c r="C310" s="46" t="s">
        <v>270</v>
      </c>
      <c r="D310" s="49" t="s">
        <v>99</v>
      </c>
      <c r="E310" s="46">
        <v>8</v>
      </c>
      <c r="F310" s="46">
        <v>9</v>
      </c>
      <c r="G310" s="46">
        <v>48</v>
      </c>
      <c r="H310" s="46">
        <v>60</v>
      </c>
      <c r="I310" s="46">
        <v>16</v>
      </c>
      <c r="J310" s="46">
        <v>14</v>
      </c>
      <c r="K310" s="46">
        <v>155</v>
      </c>
      <c r="L310" s="42">
        <v>152080</v>
      </c>
      <c r="M310" s="42">
        <v>77060</v>
      </c>
      <c r="N310" s="42">
        <v>75020</v>
      </c>
      <c r="O310" s="54">
        <v>5.2603892688058913</v>
      </c>
      <c r="P310" s="54">
        <v>5.9179379274066282</v>
      </c>
      <c r="Q310" s="54">
        <v>31.562335612835348</v>
      </c>
      <c r="R310" s="54">
        <v>39.452919516044183</v>
      </c>
      <c r="S310" s="54">
        <v>10.520778537611783</v>
      </c>
      <c r="T310" s="54">
        <v>9.2056812204103107</v>
      </c>
      <c r="U310" s="54">
        <v>101.92004208311415</v>
      </c>
      <c r="W310" s="42" t="s">
        <v>469</v>
      </c>
    </row>
    <row r="311" spans="1:23">
      <c r="A311" s="49" t="s">
        <v>1303</v>
      </c>
      <c r="B311" s="46" t="s">
        <v>230</v>
      </c>
      <c r="C311" s="46" t="s">
        <v>270</v>
      </c>
      <c r="D311" s="49" t="s">
        <v>481</v>
      </c>
      <c r="E311" s="46">
        <v>3</v>
      </c>
      <c r="F311" s="46">
        <v>2</v>
      </c>
      <c r="G311" s="46">
        <v>6</v>
      </c>
      <c r="H311" s="46">
        <v>2</v>
      </c>
      <c r="I311" s="46">
        <v>0</v>
      </c>
      <c r="J311" s="46">
        <v>2</v>
      </c>
      <c r="K311" s="46">
        <v>15</v>
      </c>
      <c r="L311" s="42">
        <v>152080</v>
      </c>
      <c r="M311" s="42">
        <v>77060</v>
      </c>
      <c r="N311" s="42">
        <v>75020</v>
      </c>
      <c r="O311" s="54">
        <v>1.9726459758022092</v>
      </c>
      <c r="P311" s="54">
        <v>1.3150973172014728</v>
      </c>
      <c r="Q311" s="54">
        <v>3.9452919516044185</v>
      </c>
      <c r="R311" s="54">
        <v>1.3150973172014728</v>
      </c>
      <c r="S311" s="54" t="s">
        <v>499</v>
      </c>
      <c r="T311" s="54">
        <v>1.3150973172014728</v>
      </c>
      <c r="U311" s="54">
        <v>9.8632298790110458</v>
      </c>
      <c r="W311" s="42" t="s">
        <v>469</v>
      </c>
    </row>
    <row r="312" spans="1:23">
      <c r="A312" s="49" t="s">
        <v>1304</v>
      </c>
      <c r="B312" s="46" t="s">
        <v>230</v>
      </c>
      <c r="C312" s="46" t="s">
        <v>270</v>
      </c>
      <c r="D312" s="49" t="s">
        <v>483</v>
      </c>
      <c r="E312" s="46">
        <v>9</v>
      </c>
      <c r="F312" s="46">
        <v>11</v>
      </c>
      <c r="G312" s="46">
        <v>29</v>
      </c>
      <c r="H312" s="46">
        <v>24</v>
      </c>
      <c r="I312" s="46">
        <v>15</v>
      </c>
      <c r="J312" s="46">
        <v>8</v>
      </c>
      <c r="K312" s="46">
        <v>96</v>
      </c>
      <c r="L312" s="42">
        <v>152080</v>
      </c>
      <c r="M312" s="42">
        <v>77060</v>
      </c>
      <c r="N312" s="42">
        <v>75020</v>
      </c>
      <c r="O312" s="54">
        <v>5.9179379274066282</v>
      </c>
      <c r="P312" s="54">
        <v>7.233035244608101</v>
      </c>
      <c r="Q312" s="54">
        <v>19.068911099421356</v>
      </c>
      <c r="R312" s="54">
        <v>15.781167806417674</v>
      </c>
      <c r="S312" s="54">
        <v>9.8632298790110458</v>
      </c>
      <c r="T312" s="54">
        <v>5.2603892688058913</v>
      </c>
      <c r="U312" s="54">
        <v>63.124671225670696</v>
      </c>
      <c r="W312" s="42" t="s">
        <v>469</v>
      </c>
    </row>
    <row r="313" spans="1:23">
      <c r="A313" s="49" t="s">
        <v>1305</v>
      </c>
      <c r="B313" s="46" t="s">
        <v>230</v>
      </c>
      <c r="C313" s="46" t="s">
        <v>270</v>
      </c>
      <c r="D313" s="49" t="s">
        <v>128</v>
      </c>
      <c r="E313" s="46">
        <v>6</v>
      </c>
      <c r="F313" s="46">
        <v>3</v>
      </c>
      <c r="G313" s="46">
        <v>5</v>
      </c>
      <c r="H313" s="46">
        <v>4</v>
      </c>
      <c r="I313" s="46">
        <v>2</v>
      </c>
      <c r="J313" s="46">
        <v>1</v>
      </c>
      <c r="K313" s="46">
        <v>21</v>
      </c>
      <c r="L313" s="42">
        <v>152080</v>
      </c>
      <c r="M313" s="42">
        <v>77060</v>
      </c>
      <c r="N313" s="42">
        <v>75020</v>
      </c>
      <c r="O313" s="54">
        <v>3.9452919516044185</v>
      </c>
      <c r="P313" s="54">
        <v>1.9726459758022092</v>
      </c>
      <c r="Q313" s="54">
        <v>3.2877432930036821</v>
      </c>
      <c r="R313" s="54">
        <v>2.6301946344029457</v>
      </c>
      <c r="S313" s="54">
        <v>1.3150973172014728</v>
      </c>
      <c r="T313" s="54">
        <v>0.65754865860073641</v>
      </c>
      <c r="U313" s="54">
        <v>13.808521830615465</v>
      </c>
      <c r="W313" s="42" t="s">
        <v>469</v>
      </c>
    </row>
    <row r="314" spans="1:23">
      <c r="A314" s="49" t="s">
        <v>1306</v>
      </c>
      <c r="B314" s="46" t="s">
        <v>230</v>
      </c>
      <c r="C314" s="46" t="s">
        <v>270</v>
      </c>
      <c r="D314" s="49" t="s">
        <v>132</v>
      </c>
      <c r="E314" s="46">
        <v>14</v>
      </c>
      <c r="F314" s="46">
        <v>12</v>
      </c>
      <c r="G314" s="46">
        <v>23</v>
      </c>
      <c r="H314" s="46">
        <v>23</v>
      </c>
      <c r="I314" s="46">
        <v>17</v>
      </c>
      <c r="J314" s="46">
        <v>8</v>
      </c>
      <c r="K314" s="46">
        <v>97</v>
      </c>
      <c r="L314" s="42">
        <v>152080</v>
      </c>
      <c r="M314" s="42">
        <v>77060</v>
      </c>
      <c r="N314" s="42">
        <v>75020</v>
      </c>
      <c r="O314" s="54">
        <v>18.167661562418893</v>
      </c>
      <c r="P314" s="54">
        <v>15.572281339216195</v>
      </c>
      <c r="Q314" s="54">
        <v>29.846872566831042</v>
      </c>
      <c r="R314" s="54">
        <v>29.846872566831042</v>
      </c>
      <c r="S314" s="54">
        <v>22.060731897222944</v>
      </c>
      <c r="T314" s="54">
        <v>10.381520892810796</v>
      </c>
      <c r="U314" s="54">
        <v>125.87594082533091</v>
      </c>
      <c r="W314" s="42" t="s">
        <v>469</v>
      </c>
    </row>
    <row r="315" spans="1:23">
      <c r="A315" s="49" t="s">
        <v>1307</v>
      </c>
      <c r="B315" s="46" t="s">
        <v>230</v>
      </c>
      <c r="C315" s="46" t="s">
        <v>270</v>
      </c>
      <c r="D315" s="49" t="s">
        <v>161</v>
      </c>
      <c r="E315" s="46">
        <v>10</v>
      </c>
      <c r="F315" s="46">
        <v>1</v>
      </c>
      <c r="G315" s="46">
        <v>0</v>
      </c>
      <c r="H315" s="46">
        <v>3</v>
      </c>
      <c r="I315" s="46">
        <v>0</v>
      </c>
      <c r="J315" s="46">
        <v>1</v>
      </c>
      <c r="K315" s="46">
        <v>15</v>
      </c>
      <c r="L315" s="42">
        <v>152080</v>
      </c>
      <c r="M315" s="42">
        <v>77060</v>
      </c>
      <c r="N315" s="42">
        <v>75020</v>
      </c>
      <c r="O315" s="54">
        <v>6.5754865860073641</v>
      </c>
      <c r="P315" s="54">
        <v>0.65754865860073641</v>
      </c>
      <c r="Q315" s="54" t="s">
        <v>499</v>
      </c>
      <c r="R315" s="54">
        <v>1.9726459758022092</v>
      </c>
      <c r="S315" s="54" t="s">
        <v>499</v>
      </c>
      <c r="T315" s="54">
        <v>0.65754865860073641</v>
      </c>
      <c r="U315" s="54">
        <v>9.8632298790110458</v>
      </c>
      <c r="W315" s="42" t="s">
        <v>469</v>
      </c>
    </row>
    <row r="316" spans="1:23">
      <c r="A316" s="49" t="s">
        <v>1308</v>
      </c>
      <c r="B316" s="46" t="s">
        <v>230</v>
      </c>
      <c r="C316" s="46" t="s">
        <v>270</v>
      </c>
      <c r="D316" s="49" t="s">
        <v>142</v>
      </c>
      <c r="E316" s="46">
        <v>2</v>
      </c>
      <c r="F316" s="46">
        <v>2</v>
      </c>
      <c r="G316" s="46">
        <v>3</v>
      </c>
      <c r="H316" s="46">
        <v>3</v>
      </c>
      <c r="I316" s="46">
        <v>2</v>
      </c>
      <c r="J316" s="46">
        <v>0</v>
      </c>
      <c r="K316" s="46">
        <v>12</v>
      </c>
      <c r="L316" s="42">
        <v>152080</v>
      </c>
      <c r="M316" s="42">
        <v>77060</v>
      </c>
      <c r="N316" s="42">
        <v>75020</v>
      </c>
      <c r="O316" s="54">
        <v>1.3150973172014728</v>
      </c>
      <c r="P316" s="54">
        <v>1.3150973172014728</v>
      </c>
      <c r="Q316" s="54">
        <v>1.9726459758022092</v>
      </c>
      <c r="R316" s="54">
        <v>1.9726459758022092</v>
      </c>
      <c r="S316" s="54">
        <v>1.3150973172014728</v>
      </c>
      <c r="T316" s="54" t="s">
        <v>499</v>
      </c>
      <c r="U316" s="54">
        <v>7.890583903208837</v>
      </c>
      <c r="W316" s="42" t="s">
        <v>469</v>
      </c>
    </row>
    <row r="317" spans="1:23">
      <c r="A317" s="49" t="s">
        <v>1309</v>
      </c>
      <c r="B317" s="46" t="s">
        <v>230</v>
      </c>
      <c r="C317" s="46" t="s">
        <v>270</v>
      </c>
      <c r="D317" s="49" t="s">
        <v>146</v>
      </c>
      <c r="E317" s="46">
        <v>25</v>
      </c>
      <c r="F317" s="46">
        <v>13</v>
      </c>
      <c r="G317" s="46">
        <v>48</v>
      </c>
      <c r="H317" s="46">
        <v>46</v>
      </c>
      <c r="I317" s="46">
        <v>38</v>
      </c>
      <c r="J317" s="46">
        <v>18</v>
      </c>
      <c r="K317" s="46">
        <v>188</v>
      </c>
      <c r="L317" s="42">
        <v>152080</v>
      </c>
      <c r="M317" s="42">
        <v>77060</v>
      </c>
      <c r="N317" s="42">
        <v>75020</v>
      </c>
      <c r="O317" s="54">
        <v>32.442252790033741</v>
      </c>
      <c r="P317" s="54">
        <v>16.869971450817545</v>
      </c>
      <c r="Q317" s="54">
        <v>62.28912535686478</v>
      </c>
      <c r="R317" s="54">
        <v>59.693745133662084</v>
      </c>
      <c r="S317" s="54">
        <v>49.312224240851286</v>
      </c>
      <c r="T317" s="54">
        <v>23.358422008824295</v>
      </c>
      <c r="U317" s="54">
        <v>243.9657409810537</v>
      </c>
      <c r="W317" s="42" t="s">
        <v>469</v>
      </c>
    </row>
    <row r="318" spans="1:23">
      <c r="A318" s="49" t="s">
        <v>1310</v>
      </c>
      <c r="B318" s="46" t="s">
        <v>230</v>
      </c>
      <c r="C318" s="46" t="s">
        <v>270</v>
      </c>
      <c r="D318" s="49" t="s">
        <v>60</v>
      </c>
      <c r="E318" s="46">
        <v>12</v>
      </c>
      <c r="F318" s="46">
        <v>11</v>
      </c>
      <c r="G318" s="46">
        <v>21</v>
      </c>
      <c r="H318" s="46">
        <v>34</v>
      </c>
      <c r="I318" s="46">
        <v>12</v>
      </c>
      <c r="J318" s="46">
        <v>8</v>
      </c>
      <c r="K318" s="46">
        <v>98</v>
      </c>
      <c r="L318" s="42">
        <v>152080</v>
      </c>
      <c r="M318" s="42">
        <v>77060</v>
      </c>
      <c r="N318" s="42">
        <v>75020</v>
      </c>
      <c r="O318" s="54">
        <v>7.890583903208837</v>
      </c>
      <c r="P318" s="54">
        <v>7.233035244608101</v>
      </c>
      <c r="Q318" s="54">
        <v>13.808521830615465</v>
      </c>
      <c r="R318" s="54">
        <v>22.356654392425039</v>
      </c>
      <c r="S318" s="54">
        <v>7.890583903208837</v>
      </c>
      <c r="T318" s="54">
        <v>5.2603892688058913</v>
      </c>
      <c r="U318" s="54">
        <v>64.439768542872173</v>
      </c>
      <c r="W318" s="42" t="s">
        <v>469</v>
      </c>
    </row>
    <row r="319" spans="1:23">
      <c r="A319" s="49" t="s">
        <v>1311</v>
      </c>
      <c r="B319" s="46" t="s">
        <v>230</v>
      </c>
      <c r="C319" s="46" t="s">
        <v>270</v>
      </c>
      <c r="D319" s="49" t="s">
        <v>64</v>
      </c>
      <c r="E319" s="46">
        <v>37</v>
      </c>
      <c r="F319" s="46">
        <v>34</v>
      </c>
      <c r="G319" s="46">
        <v>54</v>
      </c>
      <c r="H319" s="46">
        <v>71</v>
      </c>
      <c r="I319" s="46">
        <v>28</v>
      </c>
      <c r="J319" s="46">
        <v>19</v>
      </c>
      <c r="K319" s="46">
        <v>243</v>
      </c>
      <c r="L319" s="42">
        <v>152080</v>
      </c>
      <c r="M319" s="42">
        <v>77060</v>
      </c>
      <c r="N319" s="42">
        <v>75020</v>
      </c>
      <c r="O319" s="54">
        <v>24.329300368227248</v>
      </c>
      <c r="P319" s="54">
        <v>22.356654392425039</v>
      </c>
      <c r="Q319" s="54">
        <v>35.507627564439765</v>
      </c>
      <c r="R319" s="54">
        <v>46.685954760652287</v>
      </c>
      <c r="S319" s="54">
        <v>18.411362440820621</v>
      </c>
      <c r="T319" s="54">
        <v>12.493424513413991</v>
      </c>
      <c r="U319" s="54">
        <v>159.78432403997894</v>
      </c>
      <c r="W319" s="42" t="s">
        <v>469</v>
      </c>
    </row>
    <row r="320" spans="1:23">
      <c r="A320" s="49" t="s">
        <v>1312</v>
      </c>
      <c r="B320" s="46" t="s">
        <v>230</v>
      </c>
      <c r="C320" s="46" t="s">
        <v>270</v>
      </c>
      <c r="D320" s="49" t="s">
        <v>492</v>
      </c>
      <c r="E320" s="46">
        <v>12</v>
      </c>
      <c r="F320" s="46">
        <v>8</v>
      </c>
      <c r="G320" s="46">
        <v>11</v>
      </c>
      <c r="H320" s="46">
        <v>18</v>
      </c>
      <c r="I320" s="46">
        <v>4</v>
      </c>
      <c r="J320" s="46">
        <v>4</v>
      </c>
      <c r="K320" s="46">
        <v>57</v>
      </c>
      <c r="L320" s="42">
        <v>152080</v>
      </c>
      <c r="M320" s="42">
        <v>77060</v>
      </c>
      <c r="N320" s="42">
        <v>75020</v>
      </c>
      <c r="O320" s="54">
        <v>7.890583903208837</v>
      </c>
      <c r="P320" s="54">
        <v>5.2603892688058913</v>
      </c>
      <c r="Q320" s="54">
        <v>7.233035244608101</v>
      </c>
      <c r="R320" s="54">
        <v>11.835875854813256</v>
      </c>
      <c r="S320" s="54">
        <v>2.6301946344029457</v>
      </c>
      <c r="T320" s="54">
        <v>2.6301946344029457</v>
      </c>
      <c r="U320" s="54">
        <v>37.480273540241974</v>
      </c>
      <c r="W320" s="42" t="s">
        <v>469</v>
      </c>
    </row>
    <row r="321" spans="1:23">
      <c r="A321" s="49" t="s">
        <v>1313</v>
      </c>
      <c r="B321" s="46" t="s">
        <v>222</v>
      </c>
      <c r="C321" s="46" t="s">
        <v>270</v>
      </c>
      <c r="D321" s="49" t="s">
        <v>200</v>
      </c>
      <c r="E321" s="46">
        <v>14</v>
      </c>
      <c r="F321" s="46">
        <v>15</v>
      </c>
      <c r="G321" s="46">
        <v>32</v>
      </c>
      <c r="H321" s="46">
        <v>80</v>
      </c>
      <c r="I321" s="46">
        <v>46</v>
      </c>
      <c r="J321" s="46">
        <v>28</v>
      </c>
      <c r="K321" s="46">
        <v>215</v>
      </c>
      <c r="L321" s="42">
        <v>152080</v>
      </c>
      <c r="M321" s="42">
        <v>77060</v>
      </c>
      <c r="N321" s="42">
        <v>75020</v>
      </c>
      <c r="O321" s="54">
        <v>9.2056812204103107</v>
      </c>
      <c r="P321" s="54">
        <v>9.8632298790110458</v>
      </c>
      <c r="Q321" s="54">
        <v>21.041557075223565</v>
      </c>
      <c r="R321" s="54">
        <v>52.603892688058913</v>
      </c>
      <c r="S321" s="54">
        <v>30.247238295633878</v>
      </c>
      <c r="T321" s="54">
        <v>18.411362440820621</v>
      </c>
      <c r="U321" s="54">
        <v>141.37296159915834</v>
      </c>
      <c r="W321" s="42" t="s">
        <v>469</v>
      </c>
    </row>
    <row r="322" spans="1:23">
      <c r="A322" s="49" t="s">
        <v>1314</v>
      </c>
      <c r="B322" s="46" t="s">
        <v>222</v>
      </c>
      <c r="C322" s="46" t="s">
        <v>270</v>
      </c>
      <c r="D322" s="49" t="s">
        <v>473</v>
      </c>
      <c r="E322" s="46">
        <v>2</v>
      </c>
      <c r="F322" s="46">
        <v>2</v>
      </c>
      <c r="G322" s="46">
        <v>7</v>
      </c>
      <c r="H322" s="46">
        <v>13</v>
      </c>
      <c r="I322" s="46">
        <v>3</v>
      </c>
      <c r="J322" s="46">
        <v>7</v>
      </c>
      <c r="K322" s="46">
        <v>34</v>
      </c>
      <c r="L322" s="42">
        <v>152080</v>
      </c>
      <c r="M322" s="42">
        <v>77060</v>
      </c>
      <c r="N322" s="42">
        <v>75020</v>
      </c>
      <c r="O322" s="54">
        <v>1.3150973172014728</v>
      </c>
      <c r="P322" s="54">
        <v>1.3150973172014728</v>
      </c>
      <c r="Q322" s="54">
        <v>4.6028406102051553</v>
      </c>
      <c r="R322" s="54">
        <v>8.5481325618095738</v>
      </c>
      <c r="S322" s="54">
        <v>1.9726459758022092</v>
      </c>
      <c r="T322" s="54">
        <v>4.6028406102051553</v>
      </c>
      <c r="U322" s="54">
        <v>22.356654392425039</v>
      </c>
      <c r="W322" s="42" t="s">
        <v>469</v>
      </c>
    </row>
    <row r="323" spans="1:23">
      <c r="A323" s="49" t="s">
        <v>1315</v>
      </c>
      <c r="B323" s="46" t="s">
        <v>222</v>
      </c>
      <c r="C323" s="46" t="s">
        <v>270</v>
      </c>
      <c r="D323" s="49" t="s">
        <v>201</v>
      </c>
      <c r="E323" s="46">
        <v>4</v>
      </c>
      <c r="F323" s="46">
        <v>9</v>
      </c>
      <c r="G323" s="46">
        <v>24</v>
      </c>
      <c r="H323" s="46">
        <v>18</v>
      </c>
      <c r="I323" s="46">
        <v>16</v>
      </c>
      <c r="J323" s="46">
        <v>6</v>
      </c>
      <c r="K323" s="46">
        <v>77</v>
      </c>
      <c r="L323" s="42">
        <v>152080</v>
      </c>
      <c r="M323" s="42">
        <v>77060</v>
      </c>
      <c r="N323" s="42">
        <v>75020</v>
      </c>
      <c r="O323" s="54">
        <v>2.6301946344029457</v>
      </c>
      <c r="P323" s="54">
        <v>5.9179379274066282</v>
      </c>
      <c r="Q323" s="54">
        <v>15.781167806417674</v>
      </c>
      <c r="R323" s="54">
        <v>11.835875854813256</v>
      </c>
      <c r="S323" s="54">
        <v>10.520778537611783</v>
      </c>
      <c r="T323" s="54">
        <v>3.9452919516044185</v>
      </c>
      <c r="U323" s="54">
        <v>50.631246712256704</v>
      </c>
      <c r="W323" s="42" t="s">
        <v>469</v>
      </c>
    </row>
    <row r="324" spans="1:23">
      <c r="A324" s="49" t="s">
        <v>1316</v>
      </c>
      <c r="B324" s="46" t="s">
        <v>222</v>
      </c>
      <c r="C324" s="46" t="s">
        <v>270</v>
      </c>
      <c r="D324" s="49" t="s">
        <v>151</v>
      </c>
      <c r="E324" s="46">
        <v>3</v>
      </c>
      <c r="F324" s="46">
        <v>1</v>
      </c>
      <c r="G324" s="46">
        <v>0</v>
      </c>
      <c r="H324" s="46">
        <v>1</v>
      </c>
      <c r="I324" s="46">
        <v>1</v>
      </c>
      <c r="J324" s="46">
        <v>0</v>
      </c>
      <c r="K324" s="46">
        <v>6</v>
      </c>
      <c r="L324" s="42">
        <v>152080</v>
      </c>
      <c r="M324" s="42">
        <v>77060</v>
      </c>
      <c r="N324" s="42">
        <v>75020</v>
      </c>
      <c r="O324" s="54">
        <v>1.9726459758022092</v>
      </c>
      <c r="P324" s="54">
        <v>0.65754865860073641</v>
      </c>
      <c r="Q324" s="54" t="s">
        <v>499</v>
      </c>
      <c r="R324" s="54">
        <v>0.65754865860073641</v>
      </c>
      <c r="S324" s="54">
        <v>0.65754865860073641</v>
      </c>
      <c r="T324" s="54" t="s">
        <v>499</v>
      </c>
      <c r="U324" s="54">
        <v>3.9452919516044185</v>
      </c>
      <c r="W324" s="42" t="s">
        <v>469</v>
      </c>
    </row>
    <row r="325" spans="1:23">
      <c r="A325" s="49" t="s">
        <v>1317</v>
      </c>
      <c r="B325" s="46" t="s">
        <v>222</v>
      </c>
      <c r="C325" s="46" t="s">
        <v>270</v>
      </c>
      <c r="D325" s="49" t="s">
        <v>95</v>
      </c>
      <c r="E325" s="46">
        <v>6</v>
      </c>
      <c r="F325" s="46">
        <v>8</v>
      </c>
      <c r="G325" s="46">
        <v>9</v>
      </c>
      <c r="H325" s="46">
        <v>6</v>
      </c>
      <c r="I325" s="46">
        <v>4</v>
      </c>
      <c r="J325" s="46">
        <v>2</v>
      </c>
      <c r="K325" s="46">
        <v>35</v>
      </c>
      <c r="L325" s="42">
        <v>152080</v>
      </c>
      <c r="M325" s="42">
        <v>77060</v>
      </c>
      <c r="N325" s="42">
        <v>75020</v>
      </c>
      <c r="O325" s="54">
        <v>3.9452919516044185</v>
      </c>
      <c r="P325" s="54">
        <v>5.2603892688058913</v>
      </c>
      <c r="Q325" s="54">
        <v>5.9179379274066282</v>
      </c>
      <c r="R325" s="54">
        <v>3.9452919516044185</v>
      </c>
      <c r="S325" s="54">
        <v>2.6301946344029457</v>
      </c>
      <c r="T325" s="54">
        <v>1.3150973172014728</v>
      </c>
      <c r="U325" s="54">
        <v>23.014203051025774</v>
      </c>
      <c r="W325" s="42" t="s">
        <v>469</v>
      </c>
    </row>
    <row r="326" spans="1:23">
      <c r="A326" s="49" t="s">
        <v>1318</v>
      </c>
      <c r="B326" s="46" t="s">
        <v>222</v>
      </c>
      <c r="C326" s="46" t="s">
        <v>270</v>
      </c>
      <c r="D326" s="49" t="s">
        <v>154</v>
      </c>
      <c r="E326" s="46">
        <v>1</v>
      </c>
      <c r="F326" s="46">
        <v>3</v>
      </c>
      <c r="G326" s="46">
        <v>1</v>
      </c>
      <c r="H326" s="46">
        <v>1</v>
      </c>
      <c r="I326" s="46">
        <v>0</v>
      </c>
      <c r="J326" s="46">
        <v>0</v>
      </c>
      <c r="K326" s="46">
        <v>6</v>
      </c>
      <c r="L326" s="42">
        <v>152080</v>
      </c>
      <c r="M326" s="42">
        <v>77060</v>
      </c>
      <c r="N326" s="42">
        <v>75020</v>
      </c>
      <c r="O326" s="54">
        <v>0.65754865860073641</v>
      </c>
      <c r="P326" s="54">
        <v>1.9726459758022092</v>
      </c>
      <c r="Q326" s="54">
        <v>0.65754865860073641</v>
      </c>
      <c r="R326" s="54">
        <v>0.65754865860073641</v>
      </c>
      <c r="S326" s="54" t="s">
        <v>499</v>
      </c>
      <c r="T326" s="54" t="s">
        <v>499</v>
      </c>
      <c r="U326" s="54">
        <v>3.9452919516044185</v>
      </c>
      <c r="W326" s="42" t="s">
        <v>469</v>
      </c>
    </row>
    <row r="327" spans="1:23">
      <c r="A327" s="49" t="s">
        <v>1319</v>
      </c>
      <c r="B327" s="46" t="s">
        <v>222</v>
      </c>
      <c r="C327" s="46" t="s">
        <v>270</v>
      </c>
      <c r="D327" s="49" t="s">
        <v>155</v>
      </c>
      <c r="E327" s="46">
        <v>36</v>
      </c>
      <c r="F327" s="46">
        <v>16</v>
      </c>
      <c r="G327" s="46">
        <v>12</v>
      </c>
      <c r="H327" s="46">
        <v>14</v>
      </c>
      <c r="I327" s="46">
        <v>6</v>
      </c>
      <c r="J327" s="46">
        <v>4</v>
      </c>
      <c r="K327" s="46">
        <v>88</v>
      </c>
      <c r="L327" s="42">
        <v>152080</v>
      </c>
      <c r="M327" s="42">
        <v>77060</v>
      </c>
      <c r="N327" s="42">
        <v>75020</v>
      </c>
      <c r="O327" s="54">
        <v>23.671751709626513</v>
      </c>
      <c r="P327" s="54">
        <v>10.520778537611783</v>
      </c>
      <c r="Q327" s="54">
        <v>7.890583903208837</v>
      </c>
      <c r="R327" s="54">
        <v>9.2056812204103107</v>
      </c>
      <c r="S327" s="54">
        <v>3.9452919516044185</v>
      </c>
      <c r="T327" s="54">
        <v>2.6301946344029457</v>
      </c>
      <c r="U327" s="54">
        <v>57.864281956864808</v>
      </c>
      <c r="W327" s="42" t="s">
        <v>469</v>
      </c>
    </row>
    <row r="328" spans="1:23">
      <c r="A328" s="49" t="s">
        <v>1320</v>
      </c>
      <c r="B328" s="46" t="s">
        <v>222</v>
      </c>
      <c r="C328" s="46" t="s">
        <v>270</v>
      </c>
      <c r="D328" s="49" t="s">
        <v>99</v>
      </c>
      <c r="E328" s="46">
        <v>21</v>
      </c>
      <c r="F328" s="46">
        <v>13</v>
      </c>
      <c r="G328" s="46">
        <v>44</v>
      </c>
      <c r="H328" s="46">
        <v>28</v>
      </c>
      <c r="I328" s="46">
        <v>13</v>
      </c>
      <c r="J328" s="46">
        <v>9</v>
      </c>
      <c r="K328" s="46">
        <v>128</v>
      </c>
      <c r="L328" s="42">
        <v>152080</v>
      </c>
      <c r="M328" s="42">
        <v>77060</v>
      </c>
      <c r="N328" s="42">
        <v>75020</v>
      </c>
      <c r="O328" s="54">
        <v>13.808521830615465</v>
      </c>
      <c r="P328" s="54">
        <v>8.5481325618095738</v>
      </c>
      <c r="Q328" s="54">
        <v>28.932140978432404</v>
      </c>
      <c r="R328" s="54">
        <v>18.411362440820621</v>
      </c>
      <c r="S328" s="54">
        <v>8.5481325618095738</v>
      </c>
      <c r="T328" s="54">
        <v>5.9179379274066282</v>
      </c>
      <c r="U328" s="54">
        <v>84.166228300894261</v>
      </c>
      <c r="W328" s="42" t="s">
        <v>469</v>
      </c>
    </row>
    <row r="329" spans="1:23">
      <c r="A329" s="49" t="s">
        <v>1321</v>
      </c>
      <c r="B329" s="46" t="s">
        <v>222</v>
      </c>
      <c r="C329" s="46" t="s">
        <v>270</v>
      </c>
      <c r="D329" s="49" t="s">
        <v>481</v>
      </c>
      <c r="E329" s="46">
        <v>8</v>
      </c>
      <c r="F329" s="46">
        <v>5</v>
      </c>
      <c r="G329" s="46">
        <v>8</v>
      </c>
      <c r="H329" s="46">
        <v>9</v>
      </c>
      <c r="I329" s="46">
        <v>1</v>
      </c>
      <c r="J329" s="46">
        <v>0</v>
      </c>
      <c r="K329" s="46">
        <v>31</v>
      </c>
      <c r="L329" s="42">
        <v>152080</v>
      </c>
      <c r="M329" s="42">
        <v>77060</v>
      </c>
      <c r="N329" s="42">
        <v>75020</v>
      </c>
      <c r="O329" s="54">
        <v>5.2603892688058913</v>
      </c>
      <c r="P329" s="54">
        <v>3.2877432930036821</v>
      </c>
      <c r="Q329" s="54">
        <v>5.2603892688058913</v>
      </c>
      <c r="R329" s="54">
        <v>5.9179379274066282</v>
      </c>
      <c r="S329" s="54">
        <v>0.65754865860073641</v>
      </c>
      <c r="T329" s="54" t="s">
        <v>499</v>
      </c>
      <c r="U329" s="54">
        <v>20.38400841662283</v>
      </c>
      <c r="W329" s="42" t="s">
        <v>469</v>
      </c>
    </row>
    <row r="330" spans="1:23">
      <c r="A330" s="49" t="s">
        <v>1322</v>
      </c>
      <c r="B330" s="46" t="s">
        <v>222</v>
      </c>
      <c r="C330" s="46" t="s">
        <v>270</v>
      </c>
      <c r="D330" s="49" t="s">
        <v>483</v>
      </c>
      <c r="E330" s="46">
        <v>8</v>
      </c>
      <c r="F330" s="46">
        <v>11</v>
      </c>
      <c r="G330" s="46">
        <v>33</v>
      </c>
      <c r="H330" s="46">
        <v>24</v>
      </c>
      <c r="I330" s="46">
        <v>16</v>
      </c>
      <c r="J330" s="46">
        <v>6</v>
      </c>
      <c r="K330" s="46">
        <v>98</v>
      </c>
      <c r="L330" s="42">
        <v>152080</v>
      </c>
      <c r="M330" s="42">
        <v>77060</v>
      </c>
      <c r="N330" s="42">
        <v>75020</v>
      </c>
      <c r="O330" s="54">
        <v>5.2603892688058913</v>
      </c>
      <c r="P330" s="54">
        <v>7.233035244608101</v>
      </c>
      <c r="Q330" s="54">
        <v>21.699105733824304</v>
      </c>
      <c r="R330" s="54">
        <v>15.781167806417674</v>
      </c>
      <c r="S330" s="54">
        <v>10.520778537611783</v>
      </c>
      <c r="T330" s="54">
        <v>3.9452919516044185</v>
      </c>
      <c r="U330" s="54">
        <v>64.439768542872173</v>
      </c>
      <c r="W330" s="42" t="s">
        <v>469</v>
      </c>
    </row>
    <row r="331" spans="1:23">
      <c r="A331" s="49" t="s">
        <v>1323</v>
      </c>
      <c r="B331" s="46" t="s">
        <v>222</v>
      </c>
      <c r="C331" s="46" t="s">
        <v>270</v>
      </c>
      <c r="D331" s="49" t="s">
        <v>128</v>
      </c>
      <c r="E331" s="46">
        <v>11</v>
      </c>
      <c r="F331" s="46">
        <v>4</v>
      </c>
      <c r="G331" s="46">
        <v>7</v>
      </c>
      <c r="H331" s="46">
        <v>6</v>
      </c>
      <c r="I331" s="46">
        <v>3</v>
      </c>
      <c r="J331" s="46">
        <v>1</v>
      </c>
      <c r="K331" s="46">
        <v>32</v>
      </c>
      <c r="L331" s="42">
        <v>152080</v>
      </c>
      <c r="M331" s="42">
        <v>77060</v>
      </c>
      <c r="N331" s="42">
        <v>75020</v>
      </c>
      <c r="O331" s="54">
        <v>7.233035244608101</v>
      </c>
      <c r="P331" s="54">
        <v>2.6301946344029457</v>
      </c>
      <c r="Q331" s="54">
        <v>4.6028406102051553</v>
      </c>
      <c r="R331" s="54">
        <v>3.9452919516044185</v>
      </c>
      <c r="S331" s="54">
        <v>1.9726459758022092</v>
      </c>
      <c r="T331" s="54">
        <v>0.65754865860073641</v>
      </c>
      <c r="U331" s="54">
        <v>21.041557075223565</v>
      </c>
      <c r="W331" s="42" t="s">
        <v>469</v>
      </c>
    </row>
    <row r="332" spans="1:23">
      <c r="A332" s="49" t="s">
        <v>1324</v>
      </c>
      <c r="B332" s="46" t="s">
        <v>222</v>
      </c>
      <c r="C332" s="46" t="s">
        <v>270</v>
      </c>
      <c r="D332" s="49" t="s">
        <v>161</v>
      </c>
      <c r="E332" s="46">
        <v>0</v>
      </c>
      <c r="F332" s="46">
        <v>1</v>
      </c>
      <c r="G332" s="46">
        <v>1</v>
      </c>
      <c r="H332" s="46">
        <v>1</v>
      </c>
      <c r="I332" s="46">
        <v>1</v>
      </c>
      <c r="J332" s="46">
        <v>1</v>
      </c>
      <c r="K332" s="46">
        <v>5</v>
      </c>
      <c r="L332" s="42">
        <v>152080</v>
      </c>
      <c r="M332" s="42">
        <v>77060</v>
      </c>
      <c r="N332" s="42">
        <v>75020</v>
      </c>
      <c r="O332" s="54" t="s">
        <v>499</v>
      </c>
      <c r="P332" s="54">
        <v>0.65754865860073641</v>
      </c>
      <c r="Q332" s="54">
        <v>0.65754865860073641</v>
      </c>
      <c r="R332" s="54">
        <v>0.65754865860073641</v>
      </c>
      <c r="S332" s="54">
        <v>0.65754865860073641</v>
      </c>
      <c r="T332" s="54">
        <v>0.65754865860073641</v>
      </c>
      <c r="U332" s="54">
        <v>3.2877432930036821</v>
      </c>
      <c r="W332" s="42" t="s">
        <v>469</v>
      </c>
    </row>
    <row r="333" spans="1:23">
      <c r="A333" s="49" t="s">
        <v>1325</v>
      </c>
      <c r="B333" s="46" t="s">
        <v>222</v>
      </c>
      <c r="C333" s="46" t="s">
        <v>270</v>
      </c>
      <c r="D333" s="49" t="s">
        <v>164</v>
      </c>
      <c r="E333" s="46">
        <v>138</v>
      </c>
      <c r="F333" s="46">
        <v>126</v>
      </c>
      <c r="G333" s="46">
        <v>270</v>
      </c>
      <c r="H333" s="46">
        <v>274</v>
      </c>
      <c r="I333" s="46">
        <v>71</v>
      </c>
      <c r="J333" s="46">
        <v>18</v>
      </c>
      <c r="K333" s="46">
        <v>897</v>
      </c>
      <c r="L333" s="42">
        <v>152080</v>
      </c>
      <c r="M333" s="42">
        <v>77060</v>
      </c>
      <c r="N333" s="42">
        <v>75020</v>
      </c>
      <c r="O333" s="54">
        <v>183.95094641428952</v>
      </c>
      <c r="P333" s="54">
        <v>167.95521194348174</v>
      </c>
      <c r="Q333" s="54">
        <v>359.90402559317516</v>
      </c>
      <c r="R333" s="54">
        <v>365.23593708344441</v>
      </c>
      <c r="S333" s="54">
        <v>94.641428952279384</v>
      </c>
      <c r="T333" s="54">
        <v>23.993601706211678</v>
      </c>
      <c r="U333" s="54">
        <v>1195.6811516928819</v>
      </c>
      <c r="W333" s="42" t="s">
        <v>469</v>
      </c>
    </row>
    <row r="334" spans="1:23">
      <c r="A334" s="49" t="s">
        <v>1326</v>
      </c>
      <c r="B334" s="46" t="s">
        <v>222</v>
      </c>
      <c r="C334" s="46" t="s">
        <v>270</v>
      </c>
      <c r="D334" s="49" t="s">
        <v>142</v>
      </c>
      <c r="E334" s="46">
        <v>6</v>
      </c>
      <c r="F334" s="46">
        <v>2</v>
      </c>
      <c r="G334" s="46">
        <v>6</v>
      </c>
      <c r="H334" s="46">
        <v>5</v>
      </c>
      <c r="I334" s="46">
        <v>6</v>
      </c>
      <c r="J334" s="46">
        <v>6</v>
      </c>
      <c r="K334" s="46">
        <v>31</v>
      </c>
      <c r="L334" s="42">
        <v>152080</v>
      </c>
      <c r="M334" s="42">
        <v>77060</v>
      </c>
      <c r="N334" s="42">
        <v>75020</v>
      </c>
      <c r="O334" s="54">
        <v>3.9452919516044185</v>
      </c>
      <c r="P334" s="54">
        <v>1.3150973172014728</v>
      </c>
      <c r="Q334" s="54">
        <v>3.9452919516044185</v>
      </c>
      <c r="R334" s="54">
        <v>3.2877432930036821</v>
      </c>
      <c r="S334" s="54">
        <v>3.9452919516044185</v>
      </c>
      <c r="T334" s="54">
        <v>3.9452919516044185</v>
      </c>
      <c r="U334" s="54">
        <v>20.38400841662283</v>
      </c>
      <c r="W334" s="42" t="s">
        <v>469</v>
      </c>
    </row>
    <row r="335" spans="1:23">
      <c r="A335" s="49" t="s">
        <v>1327</v>
      </c>
      <c r="B335" s="46" t="s">
        <v>222</v>
      </c>
      <c r="C335" s="46" t="s">
        <v>270</v>
      </c>
      <c r="D335" s="49" t="s">
        <v>60</v>
      </c>
      <c r="E335" s="46">
        <v>8</v>
      </c>
      <c r="F335" s="46">
        <v>12</v>
      </c>
      <c r="G335" s="46">
        <v>21</v>
      </c>
      <c r="H335" s="46">
        <v>18</v>
      </c>
      <c r="I335" s="46">
        <v>12</v>
      </c>
      <c r="J335" s="46">
        <v>11</v>
      </c>
      <c r="K335" s="46">
        <v>82</v>
      </c>
      <c r="L335" s="42">
        <v>152080</v>
      </c>
      <c r="M335" s="42">
        <v>77060</v>
      </c>
      <c r="N335" s="42">
        <v>75020</v>
      </c>
      <c r="O335" s="54">
        <v>5.2603892688058913</v>
      </c>
      <c r="P335" s="54">
        <v>7.890583903208837</v>
      </c>
      <c r="Q335" s="54">
        <v>13.808521830615465</v>
      </c>
      <c r="R335" s="54">
        <v>11.835875854813256</v>
      </c>
      <c r="S335" s="54">
        <v>7.890583903208837</v>
      </c>
      <c r="T335" s="54">
        <v>7.233035244608101</v>
      </c>
      <c r="U335" s="54">
        <v>53.91899000526039</v>
      </c>
      <c r="W335" s="42" t="s">
        <v>469</v>
      </c>
    </row>
    <row r="336" spans="1:23">
      <c r="A336" s="49" t="s">
        <v>1328</v>
      </c>
      <c r="B336" s="46" t="s">
        <v>222</v>
      </c>
      <c r="C336" s="46" t="s">
        <v>270</v>
      </c>
      <c r="D336" s="49" t="s">
        <v>64</v>
      </c>
      <c r="E336" s="46">
        <v>65</v>
      </c>
      <c r="F336" s="46">
        <v>34</v>
      </c>
      <c r="G336" s="46">
        <v>94</v>
      </c>
      <c r="H336" s="46">
        <v>106</v>
      </c>
      <c r="I336" s="46">
        <v>49</v>
      </c>
      <c r="J336" s="46">
        <v>22</v>
      </c>
      <c r="K336" s="46">
        <v>370</v>
      </c>
      <c r="L336" s="42">
        <v>152080</v>
      </c>
      <c r="M336" s="42">
        <v>77060</v>
      </c>
      <c r="N336" s="42">
        <v>75020</v>
      </c>
      <c r="O336" s="54">
        <v>42.740662809047869</v>
      </c>
      <c r="P336" s="54">
        <v>22.356654392425039</v>
      </c>
      <c r="Q336" s="54">
        <v>61.809573908469226</v>
      </c>
      <c r="R336" s="54">
        <v>69.700157811678068</v>
      </c>
      <c r="S336" s="54">
        <v>32.219884271436086</v>
      </c>
      <c r="T336" s="54">
        <v>14.466070489216202</v>
      </c>
      <c r="U336" s="54">
        <v>243.29300368227248</v>
      </c>
      <c r="W336" s="42" t="s">
        <v>469</v>
      </c>
    </row>
    <row r="337" spans="1:23">
      <c r="A337" s="49" t="s">
        <v>1329</v>
      </c>
      <c r="B337" s="46" t="s">
        <v>222</v>
      </c>
      <c r="C337" s="46" t="s">
        <v>270</v>
      </c>
      <c r="D337" s="49" t="s">
        <v>492</v>
      </c>
      <c r="E337" s="46">
        <v>14</v>
      </c>
      <c r="F337" s="46">
        <v>13</v>
      </c>
      <c r="G337" s="46">
        <v>36</v>
      </c>
      <c r="H337" s="46">
        <v>33</v>
      </c>
      <c r="I337" s="46">
        <v>15</v>
      </c>
      <c r="J337" s="46">
        <v>7</v>
      </c>
      <c r="K337" s="46">
        <v>118</v>
      </c>
      <c r="L337" s="42">
        <v>152080</v>
      </c>
      <c r="M337" s="42">
        <v>77060</v>
      </c>
      <c r="N337" s="42">
        <v>75020</v>
      </c>
      <c r="O337" s="54">
        <v>9.2056812204103107</v>
      </c>
      <c r="P337" s="54">
        <v>8.5481325618095738</v>
      </c>
      <c r="Q337" s="54">
        <v>23.671751709626513</v>
      </c>
      <c r="R337" s="54">
        <v>21.699105733824304</v>
      </c>
      <c r="S337" s="54">
        <v>9.8632298790110458</v>
      </c>
      <c r="T337" s="54">
        <v>4.6028406102051553</v>
      </c>
      <c r="U337" s="54">
        <v>77.590741714886903</v>
      </c>
      <c r="W337" s="42" t="s">
        <v>469</v>
      </c>
    </row>
    <row r="338" spans="1:23">
      <c r="A338" s="49" t="s">
        <v>1330</v>
      </c>
      <c r="B338" s="46" t="s">
        <v>230</v>
      </c>
      <c r="C338" s="46" t="s">
        <v>244</v>
      </c>
      <c r="D338" s="49" t="s">
        <v>200</v>
      </c>
      <c r="E338" s="46">
        <v>4</v>
      </c>
      <c r="F338" s="46">
        <v>0</v>
      </c>
      <c r="G338" s="46">
        <v>4</v>
      </c>
      <c r="H338" s="46">
        <v>22</v>
      </c>
      <c r="I338" s="46">
        <v>17</v>
      </c>
      <c r="J338" s="46">
        <v>7</v>
      </c>
      <c r="K338" s="46">
        <v>54</v>
      </c>
      <c r="L338" s="42">
        <v>121155</v>
      </c>
      <c r="M338" s="42">
        <v>61816</v>
      </c>
      <c r="N338" s="42">
        <v>59339</v>
      </c>
      <c r="O338" s="54">
        <v>3.3015558581981757</v>
      </c>
      <c r="P338" s="54" t="s">
        <v>499</v>
      </c>
      <c r="Q338" s="54">
        <v>3.3015558581981757</v>
      </c>
      <c r="R338" s="54">
        <v>18.158557220089968</v>
      </c>
      <c r="S338" s="54">
        <v>14.031612397342249</v>
      </c>
      <c r="T338" s="54">
        <v>5.7777227518468077</v>
      </c>
      <c r="U338" s="54">
        <v>44.571004085675376</v>
      </c>
      <c r="W338" s="42" t="s">
        <v>469</v>
      </c>
    </row>
    <row r="339" spans="1:23">
      <c r="A339" s="49" t="s">
        <v>1331</v>
      </c>
      <c r="B339" s="46" t="s">
        <v>230</v>
      </c>
      <c r="C339" s="46" t="s">
        <v>244</v>
      </c>
      <c r="D339" s="49" t="s">
        <v>54</v>
      </c>
      <c r="E339" s="46">
        <v>59</v>
      </c>
      <c r="F339" s="46">
        <v>132</v>
      </c>
      <c r="G339" s="46">
        <v>223</v>
      </c>
      <c r="H339" s="46">
        <v>316</v>
      </c>
      <c r="I339" s="46">
        <v>218</v>
      </c>
      <c r="J339" s="46">
        <v>155</v>
      </c>
      <c r="K339" s="46">
        <v>1103</v>
      </c>
      <c r="L339" s="42">
        <v>121155</v>
      </c>
      <c r="M339" s="42">
        <v>61816</v>
      </c>
      <c r="N339" s="42">
        <v>59339</v>
      </c>
      <c r="O339" s="54">
        <v>95.444545101591828</v>
      </c>
      <c r="P339" s="54">
        <v>213.53694836288338</v>
      </c>
      <c r="Q339" s="54">
        <v>360.74802640093179</v>
      </c>
      <c r="R339" s="54">
        <v>511.19451274750872</v>
      </c>
      <c r="S339" s="54">
        <v>352.65950562961046</v>
      </c>
      <c r="T339" s="54">
        <v>250.74414391096155</v>
      </c>
      <c r="U339" s="54">
        <v>1784.3276821534876</v>
      </c>
      <c r="W339" s="42" t="s">
        <v>469</v>
      </c>
    </row>
    <row r="340" spans="1:23">
      <c r="A340" s="49" t="s">
        <v>1332</v>
      </c>
      <c r="B340" s="46" t="s">
        <v>230</v>
      </c>
      <c r="C340" s="46" t="s">
        <v>244</v>
      </c>
      <c r="D340" s="49" t="s">
        <v>69</v>
      </c>
      <c r="E340" s="46">
        <v>5</v>
      </c>
      <c r="F340" s="46">
        <v>3</v>
      </c>
      <c r="G340" s="46">
        <v>13</v>
      </c>
      <c r="H340" s="46">
        <v>19</v>
      </c>
      <c r="I340" s="46">
        <v>14</v>
      </c>
      <c r="J340" s="46">
        <v>14</v>
      </c>
      <c r="K340" s="46">
        <v>68</v>
      </c>
      <c r="L340" s="42">
        <v>121155</v>
      </c>
      <c r="M340" s="42">
        <v>61816</v>
      </c>
      <c r="N340" s="42">
        <v>59339</v>
      </c>
      <c r="O340" s="54">
        <v>8.0885207713213401</v>
      </c>
      <c r="P340" s="54">
        <v>4.8531124627928044</v>
      </c>
      <c r="Q340" s="54">
        <v>21.030154005435488</v>
      </c>
      <c r="R340" s="54">
        <v>30.736378931021093</v>
      </c>
      <c r="S340" s="54">
        <v>22.647858159699755</v>
      </c>
      <c r="T340" s="54">
        <v>22.647858159699755</v>
      </c>
      <c r="U340" s="54">
        <v>110.00388248997024</v>
      </c>
      <c r="W340" s="42" t="s">
        <v>469</v>
      </c>
    </row>
    <row r="341" spans="1:23">
      <c r="A341" s="49" t="s">
        <v>1333</v>
      </c>
      <c r="B341" s="46" t="s">
        <v>230</v>
      </c>
      <c r="C341" s="46" t="s">
        <v>244</v>
      </c>
      <c r="D341" s="49" t="s">
        <v>473</v>
      </c>
      <c r="E341" s="46">
        <v>3</v>
      </c>
      <c r="F341" s="46">
        <v>0</v>
      </c>
      <c r="G341" s="46">
        <v>0</v>
      </c>
      <c r="H341" s="46">
        <v>4</v>
      </c>
      <c r="I341" s="46">
        <v>3</v>
      </c>
      <c r="J341" s="46">
        <v>2</v>
      </c>
      <c r="K341" s="46">
        <v>12</v>
      </c>
      <c r="L341" s="42">
        <v>121155</v>
      </c>
      <c r="M341" s="42">
        <v>61816</v>
      </c>
      <c r="N341" s="42">
        <v>59339</v>
      </c>
      <c r="O341" s="54">
        <v>2.4761668936486316</v>
      </c>
      <c r="P341" s="54" t="s">
        <v>499</v>
      </c>
      <c r="Q341" s="54" t="s">
        <v>499</v>
      </c>
      <c r="R341" s="54">
        <v>3.3015558581981757</v>
      </c>
      <c r="S341" s="54">
        <v>2.4761668936486316</v>
      </c>
      <c r="T341" s="54">
        <v>1.6507779290990878</v>
      </c>
      <c r="U341" s="54">
        <v>9.9046675745945265</v>
      </c>
      <c r="W341" s="42" t="s">
        <v>469</v>
      </c>
    </row>
    <row r="342" spans="1:23">
      <c r="A342" s="49" t="s">
        <v>1334</v>
      </c>
      <c r="B342" s="46" t="s">
        <v>230</v>
      </c>
      <c r="C342" s="46" t="s">
        <v>244</v>
      </c>
      <c r="D342" s="49" t="s">
        <v>201</v>
      </c>
      <c r="E342" s="46">
        <v>6</v>
      </c>
      <c r="F342" s="46">
        <v>3</v>
      </c>
      <c r="G342" s="46">
        <v>9</v>
      </c>
      <c r="H342" s="46">
        <v>7</v>
      </c>
      <c r="I342" s="46">
        <v>5</v>
      </c>
      <c r="J342" s="46">
        <v>2</v>
      </c>
      <c r="K342" s="46">
        <v>32</v>
      </c>
      <c r="L342" s="42">
        <v>121155</v>
      </c>
      <c r="M342" s="42">
        <v>61816</v>
      </c>
      <c r="N342" s="42">
        <v>59339</v>
      </c>
      <c r="O342" s="54">
        <v>4.9523337872972633</v>
      </c>
      <c r="P342" s="54">
        <v>2.4761668936486316</v>
      </c>
      <c r="Q342" s="54">
        <v>7.4285006809458958</v>
      </c>
      <c r="R342" s="54">
        <v>5.7777227518468077</v>
      </c>
      <c r="S342" s="54">
        <v>4.1269448227477197</v>
      </c>
      <c r="T342" s="54">
        <v>1.6507779290990878</v>
      </c>
      <c r="U342" s="54">
        <v>26.412446865585405</v>
      </c>
      <c r="W342" s="42" t="s">
        <v>469</v>
      </c>
    </row>
    <row r="343" spans="1:23">
      <c r="A343" s="49" t="s">
        <v>1335</v>
      </c>
      <c r="B343" s="46" t="s">
        <v>230</v>
      </c>
      <c r="C343" s="46" t="s">
        <v>244</v>
      </c>
      <c r="D343" s="49" t="s">
        <v>151</v>
      </c>
      <c r="E343" s="46">
        <v>0</v>
      </c>
      <c r="F343" s="46">
        <v>0</v>
      </c>
      <c r="G343" s="46">
        <v>0</v>
      </c>
      <c r="H343" s="46">
        <v>0</v>
      </c>
      <c r="I343" s="46">
        <v>0</v>
      </c>
      <c r="J343" s="46">
        <v>3</v>
      </c>
      <c r="K343" s="46">
        <v>3</v>
      </c>
      <c r="L343" s="42">
        <v>121155</v>
      </c>
      <c r="M343" s="42">
        <v>61816</v>
      </c>
      <c r="N343" s="42">
        <v>59339</v>
      </c>
      <c r="O343" s="54" t="s">
        <v>499</v>
      </c>
      <c r="P343" s="54" t="s">
        <v>499</v>
      </c>
      <c r="Q343" s="54" t="s">
        <v>499</v>
      </c>
      <c r="R343" s="54" t="s">
        <v>499</v>
      </c>
      <c r="S343" s="54" t="s">
        <v>499</v>
      </c>
      <c r="T343" s="54">
        <v>2.4761668936486316</v>
      </c>
      <c r="U343" s="54">
        <v>2.4761668936486316</v>
      </c>
      <c r="W343" s="42" t="s">
        <v>469</v>
      </c>
    </row>
    <row r="344" spans="1:23">
      <c r="A344" s="49" t="s">
        <v>1336</v>
      </c>
      <c r="B344" s="46" t="s">
        <v>230</v>
      </c>
      <c r="C344" s="46" t="s">
        <v>244</v>
      </c>
      <c r="D344" s="49" t="s">
        <v>95</v>
      </c>
      <c r="E344" s="46">
        <v>0</v>
      </c>
      <c r="F344" s="46">
        <v>0</v>
      </c>
      <c r="G344" s="46">
        <v>10</v>
      </c>
      <c r="H344" s="46">
        <v>7</v>
      </c>
      <c r="I344" s="46">
        <v>2</v>
      </c>
      <c r="J344" s="46">
        <v>3</v>
      </c>
      <c r="K344" s="46">
        <v>22</v>
      </c>
      <c r="L344" s="42">
        <v>121155</v>
      </c>
      <c r="M344" s="42">
        <v>61816</v>
      </c>
      <c r="N344" s="42">
        <v>59339</v>
      </c>
      <c r="O344" s="54" t="s">
        <v>499</v>
      </c>
      <c r="P344" s="54" t="s">
        <v>499</v>
      </c>
      <c r="Q344" s="54">
        <v>8.2538896454954394</v>
      </c>
      <c r="R344" s="54">
        <v>5.7777227518468077</v>
      </c>
      <c r="S344" s="54">
        <v>1.6507779290990878</v>
      </c>
      <c r="T344" s="54">
        <v>2.4761668936486316</v>
      </c>
      <c r="U344" s="54">
        <v>18.158557220089968</v>
      </c>
      <c r="W344" s="42" t="s">
        <v>469</v>
      </c>
    </row>
    <row r="345" spans="1:23">
      <c r="A345" s="49" t="s">
        <v>1337</v>
      </c>
      <c r="B345" s="46" t="s">
        <v>230</v>
      </c>
      <c r="C345" s="46" t="s">
        <v>244</v>
      </c>
      <c r="D345" s="49" t="s">
        <v>154</v>
      </c>
      <c r="E345" s="46">
        <v>0</v>
      </c>
      <c r="F345" s="46">
        <v>1</v>
      </c>
      <c r="G345" s="46">
        <v>1</v>
      </c>
      <c r="H345" s="46">
        <v>1</v>
      </c>
      <c r="I345" s="46">
        <v>0</v>
      </c>
      <c r="J345" s="46">
        <v>0</v>
      </c>
      <c r="K345" s="46">
        <v>3</v>
      </c>
      <c r="L345" s="42">
        <v>121155</v>
      </c>
      <c r="M345" s="42">
        <v>61816</v>
      </c>
      <c r="N345" s="42">
        <v>59339</v>
      </c>
      <c r="O345" s="54" t="s">
        <v>499</v>
      </c>
      <c r="P345" s="54">
        <v>0.82538896454954391</v>
      </c>
      <c r="Q345" s="54">
        <v>0.82538896454954391</v>
      </c>
      <c r="R345" s="54">
        <v>0.82538896454954391</v>
      </c>
      <c r="S345" s="54" t="s">
        <v>499</v>
      </c>
      <c r="T345" s="54" t="s">
        <v>499</v>
      </c>
      <c r="U345" s="54">
        <v>2.4761668936486316</v>
      </c>
      <c r="W345" s="42" t="s">
        <v>469</v>
      </c>
    </row>
    <row r="346" spans="1:23">
      <c r="A346" s="49" t="s">
        <v>1338</v>
      </c>
      <c r="B346" s="46" t="s">
        <v>230</v>
      </c>
      <c r="C346" s="46" t="s">
        <v>244</v>
      </c>
      <c r="D346" s="49" t="s">
        <v>155</v>
      </c>
      <c r="E346" s="46">
        <v>20</v>
      </c>
      <c r="F346" s="46">
        <v>7</v>
      </c>
      <c r="G346" s="46">
        <v>7</v>
      </c>
      <c r="H346" s="46">
        <v>16</v>
      </c>
      <c r="I346" s="46">
        <v>7</v>
      </c>
      <c r="J346" s="46">
        <v>2</v>
      </c>
      <c r="K346" s="46">
        <v>59</v>
      </c>
      <c r="L346" s="42">
        <v>121155</v>
      </c>
      <c r="M346" s="42">
        <v>61816</v>
      </c>
      <c r="N346" s="42">
        <v>59339</v>
      </c>
      <c r="O346" s="54">
        <v>16.507779290990879</v>
      </c>
      <c r="P346" s="54">
        <v>5.7777227518468077</v>
      </c>
      <c r="Q346" s="54">
        <v>5.7777227518468077</v>
      </c>
      <c r="R346" s="54">
        <v>13.206223432792703</v>
      </c>
      <c r="S346" s="54">
        <v>5.7777227518468077</v>
      </c>
      <c r="T346" s="54">
        <v>1.6507779290990878</v>
      </c>
      <c r="U346" s="54">
        <v>48.697948908423093</v>
      </c>
      <c r="W346" s="42" t="s">
        <v>469</v>
      </c>
    </row>
    <row r="347" spans="1:23">
      <c r="A347" s="49" t="s">
        <v>1339</v>
      </c>
      <c r="B347" s="46" t="s">
        <v>230</v>
      </c>
      <c r="C347" s="46" t="s">
        <v>244</v>
      </c>
      <c r="D347" s="49" t="s">
        <v>99</v>
      </c>
      <c r="E347" s="46">
        <v>15</v>
      </c>
      <c r="F347" s="46">
        <v>11</v>
      </c>
      <c r="G347" s="46">
        <v>29</v>
      </c>
      <c r="H347" s="46">
        <v>39</v>
      </c>
      <c r="I347" s="46">
        <v>19</v>
      </c>
      <c r="J347" s="46">
        <v>18</v>
      </c>
      <c r="K347" s="46">
        <v>131</v>
      </c>
      <c r="L347" s="42">
        <v>121155</v>
      </c>
      <c r="M347" s="42">
        <v>61816</v>
      </c>
      <c r="N347" s="42">
        <v>59339</v>
      </c>
      <c r="O347" s="54">
        <v>12.38083446824316</v>
      </c>
      <c r="P347" s="54">
        <v>9.0792786100449838</v>
      </c>
      <c r="Q347" s="54">
        <v>23.936279971936777</v>
      </c>
      <c r="R347" s="54">
        <v>32.190169617432218</v>
      </c>
      <c r="S347" s="54">
        <v>15.682390326441336</v>
      </c>
      <c r="T347" s="54">
        <v>14.857001361891792</v>
      </c>
      <c r="U347" s="54">
        <v>108.12595435599026</v>
      </c>
      <c r="W347" s="42" t="s">
        <v>469</v>
      </c>
    </row>
    <row r="348" spans="1:23">
      <c r="A348" s="49" t="s">
        <v>1340</v>
      </c>
      <c r="B348" s="46" t="s">
        <v>230</v>
      </c>
      <c r="C348" s="46" t="s">
        <v>244</v>
      </c>
      <c r="D348" s="49" t="s">
        <v>481</v>
      </c>
      <c r="E348" s="46">
        <v>2</v>
      </c>
      <c r="F348" s="46">
        <v>0</v>
      </c>
      <c r="G348" s="46">
        <v>6</v>
      </c>
      <c r="H348" s="46">
        <v>5</v>
      </c>
      <c r="I348" s="46">
        <v>0</v>
      </c>
      <c r="J348" s="46">
        <v>1</v>
      </c>
      <c r="K348" s="46">
        <v>14</v>
      </c>
      <c r="L348" s="42">
        <v>121155</v>
      </c>
      <c r="M348" s="42">
        <v>61816</v>
      </c>
      <c r="N348" s="42">
        <v>59339</v>
      </c>
      <c r="O348" s="54">
        <v>1.6507779290990878</v>
      </c>
      <c r="P348" s="54" t="s">
        <v>499</v>
      </c>
      <c r="Q348" s="54">
        <v>4.9523337872972633</v>
      </c>
      <c r="R348" s="54">
        <v>4.1269448227477197</v>
      </c>
      <c r="S348" s="54" t="s">
        <v>499</v>
      </c>
      <c r="T348" s="54">
        <v>0.82538896454954391</v>
      </c>
      <c r="U348" s="54">
        <v>11.555445503693615</v>
      </c>
      <c r="W348" s="42" t="s">
        <v>469</v>
      </c>
    </row>
    <row r="349" spans="1:23">
      <c r="A349" s="49" t="s">
        <v>1341</v>
      </c>
      <c r="B349" s="46" t="s">
        <v>230</v>
      </c>
      <c r="C349" s="46" t="s">
        <v>244</v>
      </c>
      <c r="D349" s="49" t="s">
        <v>483</v>
      </c>
      <c r="E349" s="46">
        <v>7</v>
      </c>
      <c r="F349" s="46">
        <v>4</v>
      </c>
      <c r="G349" s="46">
        <v>20</v>
      </c>
      <c r="H349" s="46">
        <v>17</v>
      </c>
      <c r="I349" s="46">
        <v>9</v>
      </c>
      <c r="J349" s="46">
        <v>5</v>
      </c>
      <c r="K349" s="46">
        <v>62</v>
      </c>
      <c r="L349" s="42">
        <v>121155</v>
      </c>
      <c r="M349" s="42">
        <v>61816</v>
      </c>
      <c r="N349" s="42">
        <v>59339</v>
      </c>
      <c r="O349" s="54">
        <v>5.7777227518468077</v>
      </c>
      <c r="P349" s="54">
        <v>3.3015558581981757</v>
      </c>
      <c r="Q349" s="54">
        <v>16.507779290990879</v>
      </c>
      <c r="R349" s="54">
        <v>14.031612397342249</v>
      </c>
      <c r="S349" s="54">
        <v>7.4285006809458958</v>
      </c>
      <c r="T349" s="54">
        <v>4.1269448227477197</v>
      </c>
      <c r="U349" s="54">
        <v>51.174115802071732</v>
      </c>
      <c r="W349" s="42" t="s">
        <v>469</v>
      </c>
    </row>
    <row r="350" spans="1:23">
      <c r="A350" s="49" t="s">
        <v>1342</v>
      </c>
      <c r="B350" s="46" t="s">
        <v>230</v>
      </c>
      <c r="C350" s="46" t="s">
        <v>244</v>
      </c>
      <c r="D350" s="49" t="s">
        <v>128</v>
      </c>
      <c r="E350" s="46">
        <v>3</v>
      </c>
      <c r="F350" s="46">
        <v>1</v>
      </c>
      <c r="G350" s="46">
        <v>4</v>
      </c>
      <c r="H350" s="46">
        <v>4</v>
      </c>
      <c r="I350" s="46">
        <v>1</v>
      </c>
      <c r="J350" s="46">
        <v>2</v>
      </c>
      <c r="K350" s="46">
        <v>15</v>
      </c>
      <c r="L350" s="42">
        <v>121155</v>
      </c>
      <c r="M350" s="42">
        <v>61816</v>
      </c>
      <c r="N350" s="42">
        <v>59339</v>
      </c>
      <c r="O350" s="54">
        <v>2.4761668936486316</v>
      </c>
      <c r="P350" s="54">
        <v>0.82538896454954391</v>
      </c>
      <c r="Q350" s="54">
        <v>3.3015558581981757</v>
      </c>
      <c r="R350" s="54">
        <v>3.3015558581981757</v>
      </c>
      <c r="S350" s="54">
        <v>0.82538896454954391</v>
      </c>
      <c r="T350" s="54">
        <v>1.6507779290990878</v>
      </c>
      <c r="U350" s="54">
        <v>12.38083446824316</v>
      </c>
      <c r="W350" s="42" t="s">
        <v>469</v>
      </c>
    </row>
    <row r="351" spans="1:23">
      <c r="A351" s="49" t="s">
        <v>1343</v>
      </c>
      <c r="B351" s="46" t="s">
        <v>230</v>
      </c>
      <c r="C351" s="46" t="s">
        <v>244</v>
      </c>
      <c r="D351" s="49" t="s">
        <v>132</v>
      </c>
      <c r="E351" s="46">
        <v>13</v>
      </c>
      <c r="F351" s="46">
        <v>8</v>
      </c>
      <c r="G351" s="46">
        <v>18</v>
      </c>
      <c r="H351" s="46">
        <v>23</v>
      </c>
      <c r="I351" s="46">
        <v>19</v>
      </c>
      <c r="J351" s="46">
        <v>12</v>
      </c>
      <c r="K351" s="46">
        <v>93</v>
      </c>
      <c r="L351" s="42">
        <v>121155</v>
      </c>
      <c r="M351" s="42">
        <v>61816</v>
      </c>
      <c r="N351" s="42">
        <v>59339</v>
      </c>
      <c r="O351" s="54">
        <v>21.030154005435488</v>
      </c>
      <c r="P351" s="54">
        <v>12.941633234114146</v>
      </c>
      <c r="Q351" s="54">
        <v>29.118674776756826</v>
      </c>
      <c r="R351" s="54">
        <v>37.207195548078168</v>
      </c>
      <c r="S351" s="54">
        <v>30.736378931021093</v>
      </c>
      <c r="T351" s="54">
        <v>19.412449851171218</v>
      </c>
      <c r="U351" s="54">
        <v>150.44648634657693</v>
      </c>
      <c r="W351" s="42" t="s">
        <v>469</v>
      </c>
    </row>
    <row r="352" spans="1:23">
      <c r="A352" s="49" t="s">
        <v>1344</v>
      </c>
      <c r="B352" s="46" t="s">
        <v>230</v>
      </c>
      <c r="C352" s="46" t="s">
        <v>244</v>
      </c>
      <c r="D352" s="49" t="s">
        <v>161</v>
      </c>
      <c r="E352" s="46">
        <v>2</v>
      </c>
      <c r="F352" s="46">
        <v>0</v>
      </c>
      <c r="G352" s="46">
        <v>2</v>
      </c>
      <c r="H352" s="46">
        <v>2</v>
      </c>
      <c r="I352" s="46">
        <v>1</v>
      </c>
      <c r="J352" s="46">
        <v>1</v>
      </c>
      <c r="K352" s="46">
        <v>8</v>
      </c>
      <c r="L352" s="42">
        <v>121155</v>
      </c>
      <c r="M352" s="42">
        <v>61816</v>
      </c>
      <c r="N352" s="42">
        <v>59339</v>
      </c>
      <c r="O352" s="54">
        <v>1.6507779290990878</v>
      </c>
      <c r="P352" s="54" t="s">
        <v>499</v>
      </c>
      <c r="Q352" s="54">
        <v>1.6507779290990878</v>
      </c>
      <c r="R352" s="54">
        <v>1.6507779290990878</v>
      </c>
      <c r="S352" s="54">
        <v>0.82538896454954391</v>
      </c>
      <c r="T352" s="54">
        <v>0.82538896454954391</v>
      </c>
      <c r="U352" s="54">
        <v>6.6031117163963513</v>
      </c>
      <c r="W352" s="42" t="s">
        <v>469</v>
      </c>
    </row>
    <row r="353" spans="1:23">
      <c r="A353" s="49" t="s">
        <v>1345</v>
      </c>
      <c r="B353" s="46" t="s">
        <v>230</v>
      </c>
      <c r="C353" s="46" t="s">
        <v>244</v>
      </c>
      <c r="D353" s="49" t="s">
        <v>142</v>
      </c>
      <c r="E353" s="46">
        <v>0</v>
      </c>
      <c r="F353" s="46">
        <v>1</v>
      </c>
      <c r="G353" s="46">
        <v>6</v>
      </c>
      <c r="H353" s="46">
        <v>7</v>
      </c>
      <c r="I353" s="46">
        <v>1</v>
      </c>
      <c r="J353" s="46">
        <v>5</v>
      </c>
      <c r="K353" s="46">
        <v>20</v>
      </c>
      <c r="L353" s="42">
        <v>121155</v>
      </c>
      <c r="M353" s="42">
        <v>61816</v>
      </c>
      <c r="N353" s="42">
        <v>59339</v>
      </c>
      <c r="O353" s="54" t="s">
        <v>499</v>
      </c>
      <c r="P353" s="54">
        <v>0.82538896454954391</v>
      </c>
      <c r="Q353" s="54">
        <v>4.9523337872972633</v>
      </c>
      <c r="R353" s="54">
        <v>5.7777227518468077</v>
      </c>
      <c r="S353" s="54">
        <v>0.82538896454954391</v>
      </c>
      <c r="T353" s="54">
        <v>4.1269448227477197</v>
      </c>
      <c r="U353" s="54">
        <v>16.507779290990879</v>
      </c>
      <c r="W353" s="42" t="s">
        <v>469</v>
      </c>
    </row>
    <row r="354" spans="1:23">
      <c r="A354" s="49" t="s">
        <v>1346</v>
      </c>
      <c r="B354" s="46" t="s">
        <v>230</v>
      </c>
      <c r="C354" s="46" t="s">
        <v>244</v>
      </c>
      <c r="D354" s="49" t="s">
        <v>146</v>
      </c>
      <c r="E354" s="46">
        <v>13</v>
      </c>
      <c r="F354" s="46">
        <v>17</v>
      </c>
      <c r="G354" s="46">
        <v>38</v>
      </c>
      <c r="H354" s="46">
        <v>52</v>
      </c>
      <c r="I354" s="46">
        <v>26</v>
      </c>
      <c r="J354" s="46">
        <v>20</v>
      </c>
      <c r="K354" s="46">
        <v>166</v>
      </c>
      <c r="L354" s="42">
        <v>121155</v>
      </c>
      <c r="M354" s="42">
        <v>61816</v>
      </c>
      <c r="N354" s="42">
        <v>59339</v>
      </c>
      <c r="O354" s="54">
        <v>21.030154005435488</v>
      </c>
      <c r="P354" s="54">
        <v>27.500970622492559</v>
      </c>
      <c r="Q354" s="54">
        <v>61.472757862042187</v>
      </c>
      <c r="R354" s="54">
        <v>84.120616021741952</v>
      </c>
      <c r="S354" s="54">
        <v>42.060308010870976</v>
      </c>
      <c r="T354" s="54">
        <v>32.35408308528536</v>
      </c>
      <c r="U354" s="54">
        <v>268.5388896078685</v>
      </c>
      <c r="W354" s="42" t="s">
        <v>469</v>
      </c>
    </row>
    <row r="355" spans="1:23">
      <c r="A355" s="49" t="s">
        <v>1347</v>
      </c>
      <c r="B355" s="46" t="s">
        <v>230</v>
      </c>
      <c r="C355" s="46" t="s">
        <v>244</v>
      </c>
      <c r="D355" s="49" t="s">
        <v>60</v>
      </c>
      <c r="E355" s="46">
        <v>10</v>
      </c>
      <c r="F355" s="46">
        <v>8</v>
      </c>
      <c r="G355" s="46">
        <v>21</v>
      </c>
      <c r="H355" s="46">
        <v>16</v>
      </c>
      <c r="I355" s="46">
        <v>14</v>
      </c>
      <c r="J355" s="46">
        <v>14</v>
      </c>
      <c r="K355" s="46">
        <v>83</v>
      </c>
      <c r="L355" s="42">
        <v>121155</v>
      </c>
      <c r="M355" s="42">
        <v>61816</v>
      </c>
      <c r="N355" s="42">
        <v>59339</v>
      </c>
      <c r="O355" s="54">
        <v>8.2538896454954394</v>
      </c>
      <c r="P355" s="54">
        <v>6.6031117163963513</v>
      </c>
      <c r="Q355" s="54">
        <v>17.333168255540425</v>
      </c>
      <c r="R355" s="54">
        <v>13.206223432792703</v>
      </c>
      <c r="S355" s="54">
        <v>11.555445503693615</v>
      </c>
      <c r="T355" s="54">
        <v>11.555445503693615</v>
      </c>
      <c r="U355" s="54">
        <v>68.507284057612154</v>
      </c>
      <c r="W355" s="42" t="s">
        <v>469</v>
      </c>
    </row>
    <row r="356" spans="1:23">
      <c r="A356" s="49" t="s">
        <v>1348</v>
      </c>
      <c r="B356" s="46" t="s">
        <v>230</v>
      </c>
      <c r="C356" s="46" t="s">
        <v>244</v>
      </c>
      <c r="D356" s="49" t="s">
        <v>64</v>
      </c>
      <c r="E356" s="46">
        <v>32</v>
      </c>
      <c r="F356" s="46">
        <v>26</v>
      </c>
      <c r="G356" s="46">
        <v>70</v>
      </c>
      <c r="H356" s="46">
        <v>60</v>
      </c>
      <c r="I356" s="46">
        <v>35</v>
      </c>
      <c r="J356" s="46">
        <v>26</v>
      </c>
      <c r="K356" s="46">
        <v>249</v>
      </c>
      <c r="L356" s="42">
        <v>121155</v>
      </c>
      <c r="M356" s="42">
        <v>61816</v>
      </c>
      <c r="N356" s="42">
        <v>59339</v>
      </c>
      <c r="O356" s="54">
        <v>26.412446865585405</v>
      </c>
      <c r="P356" s="54">
        <v>21.460113078288142</v>
      </c>
      <c r="Q356" s="54">
        <v>57.777227518468074</v>
      </c>
      <c r="R356" s="54">
        <v>49.52333787297264</v>
      </c>
      <c r="S356" s="54">
        <v>28.888613759234037</v>
      </c>
      <c r="T356" s="54">
        <v>21.460113078288142</v>
      </c>
      <c r="U356" s="54">
        <v>205.52185217283647</v>
      </c>
      <c r="W356" s="42" t="s">
        <v>469</v>
      </c>
    </row>
    <row r="357" spans="1:23">
      <c r="A357" s="49" t="s">
        <v>1349</v>
      </c>
      <c r="B357" s="46" t="s">
        <v>230</v>
      </c>
      <c r="C357" s="46" t="s">
        <v>244</v>
      </c>
      <c r="D357" s="49" t="s">
        <v>492</v>
      </c>
      <c r="E357" s="46">
        <v>8</v>
      </c>
      <c r="F357" s="46">
        <v>8</v>
      </c>
      <c r="G357" s="46">
        <v>14</v>
      </c>
      <c r="H357" s="46">
        <v>15</v>
      </c>
      <c r="I357" s="46">
        <v>4</v>
      </c>
      <c r="J357" s="46">
        <v>2</v>
      </c>
      <c r="K357" s="46">
        <v>51</v>
      </c>
      <c r="L357" s="42">
        <v>121155</v>
      </c>
      <c r="M357" s="42">
        <v>61816</v>
      </c>
      <c r="N357" s="42">
        <v>59339</v>
      </c>
      <c r="O357" s="54">
        <v>6.6031117163963513</v>
      </c>
      <c r="P357" s="54">
        <v>6.6031117163963513</v>
      </c>
      <c r="Q357" s="54">
        <v>11.555445503693615</v>
      </c>
      <c r="R357" s="54">
        <v>12.38083446824316</v>
      </c>
      <c r="S357" s="54">
        <v>3.3015558581981757</v>
      </c>
      <c r="T357" s="54">
        <v>1.6507779290990878</v>
      </c>
      <c r="U357" s="54">
        <v>42.094837192026738</v>
      </c>
      <c r="W357" s="42" t="s">
        <v>469</v>
      </c>
    </row>
    <row r="358" spans="1:23">
      <c r="A358" s="49" t="s">
        <v>1350</v>
      </c>
      <c r="B358" s="46" t="s">
        <v>222</v>
      </c>
      <c r="C358" s="46" t="s">
        <v>244</v>
      </c>
      <c r="D358" s="49" t="s">
        <v>200</v>
      </c>
      <c r="E358" s="46">
        <v>16</v>
      </c>
      <c r="F358" s="46">
        <v>10</v>
      </c>
      <c r="G358" s="46">
        <v>25</v>
      </c>
      <c r="H358" s="46">
        <v>55</v>
      </c>
      <c r="I358" s="46">
        <v>35</v>
      </c>
      <c r="J358" s="46">
        <v>15</v>
      </c>
      <c r="K358" s="46">
        <v>156</v>
      </c>
      <c r="L358" s="42">
        <v>121155</v>
      </c>
      <c r="M358" s="42">
        <v>61816</v>
      </c>
      <c r="N358" s="42">
        <v>59339</v>
      </c>
      <c r="O358" s="54">
        <v>13.206223432792703</v>
      </c>
      <c r="P358" s="54">
        <v>8.2538896454954394</v>
      </c>
      <c r="Q358" s="54">
        <v>20.634724113738599</v>
      </c>
      <c r="R358" s="54">
        <v>45.396393050224916</v>
      </c>
      <c r="S358" s="54">
        <v>28.888613759234037</v>
      </c>
      <c r="T358" s="54">
        <v>12.38083446824316</v>
      </c>
      <c r="U358" s="54">
        <v>128.76067846972887</v>
      </c>
      <c r="W358" s="42" t="s">
        <v>469</v>
      </c>
    </row>
    <row r="359" spans="1:23">
      <c r="A359" s="49" t="s">
        <v>1351</v>
      </c>
      <c r="B359" s="46" t="s">
        <v>222</v>
      </c>
      <c r="C359" s="46" t="s">
        <v>244</v>
      </c>
      <c r="D359" s="49" t="s">
        <v>473</v>
      </c>
      <c r="E359" s="46">
        <v>2</v>
      </c>
      <c r="F359" s="46">
        <v>1</v>
      </c>
      <c r="G359" s="46">
        <v>3</v>
      </c>
      <c r="H359" s="46">
        <v>4</v>
      </c>
      <c r="I359" s="46">
        <v>7</v>
      </c>
      <c r="J359" s="46">
        <v>6</v>
      </c>
      <c r="K359" s="46">
        <v>23</v>
      </c>
      <c r="L359" s="42">
        <v>121155</v>
      </c>
      <c r="M359" s="42">
        <v>61816</v>
      </c>
      <c r="N359" s="42">
        <v>59339</v>
      </c>
      <c r="O359" s="54">
        <v>1.6507779290990878</v>
      </c>
      <c r="P359" s="54">
        <v>0.82538896454954391</v>
      </c>
      <c r="Q359" s="54">
        <v>2.4761668936486316</v>
      </c>
      <c r="R359" s="54">
        <v>3.3015558581981757</v>
      </c>
      <c r="S359" s="54">
        <v>5.7777227518468077</v>
      </c>
      <c r="T359" s="54">
        <v>4.9523337872972633</v>
      </c>
      <c r="U359" s="54">
        <v>18.98394618463951</v>
      </c>
      <c r="W359" s="42" t="s">
        <v>469</v>
      </c>
    </row>
    <row r="360" spans="1:23">
      <c r="A360" s="49" t="s">
        <v>1352</v>
      </c>
      <c r="B360" s="46" t="s">
        <v>222</v>
      </c>
      <c r="C360" s="46" t="s">
        <v>244</v>
      </c>
      <c r="D360" s="49" t="s">
        <v>201</v>
      </c>
      <c r="E360" s="46">
        <v>10</v>
      </c>
      <c r="F360" s="46">
        <v>8</v>
      </c>
      <c r="G360" s="46">
        <v>19</v>
      </c>
      <c r="H360" s="46">
        <v>16</v>
      </c>
      <c r="I360" s="46">
        <v>18</v>
      </c>
      <c r="J360" s="46">
        <v>4</v>
      </c>
      <c r="K360" s="46">
        <v>75</v>
      </c>
      <c r="L360" s="42">
        <v>121155</v>
      </c>
      <c r="M360" s="42">
        <v>61816</v>
      </c>
      <c r="N360" s="42">
        <v>59339</v>
      </c>
      <c r="O360" s="54">
        <v>8.2538896454954394</v>
      </c>
      <c r="P360" s="54">
        <v>6.6031117163963513</v>
      </c>
      <c r="Q360" s="54">
        <v>15.682390326441336</v>
      </c>
      <c r="R360" s="54">
        <v>13.206223432792703</v>
      </c>
      <c r="S360" s="54">
        <v>14.857001361891792</v>
      </c>
      <c r="T360" s="54">
        <v>3.3015558581981757</v>
      </c>
      <c r="U360" s="54">
        <v>61.904172341215798</v>
      </c>
      <c r="W360" s="42" t="s">
        <v>469</v>
      </c>
    </row>
    <row r="361" spans="1:23">
      <c r="A361" s="49" t="s">
        <v>1353</v>
      </c>
      <c r="B361" s="46" t="s">
        <v>222</v>
      </c>
      <c r="C361" s="46" t="s">
        <v>244</v>
      </c>
      <c r="D361" s="49" t="s">
        <v>151</v>
      </c>
      <c r="E361" s="46">
        <v>1</v>
      </c>
      <c r="F361" s="46">
        <v>1</v>
      </c>
      <c r="G361" s="46">
        <v>0</v>
      </c>
      <c r="H361" s="46">
        <v>1</v>
      </c>
      <c r="I361" s="46">
        <v>0</v>
      </c>
      <c r="J361" s="46">
        <v>0</v>
      </c>
      <c r="K361" s="46">
        <v>3</v>
      </c>
      <c r="L361" s="42">
        <v>121155</v>
      </c>
      <c r="M361" s="42">
        <v>61816</v>
      </c>
      <c r="N361" s="42">
        <v>59339</v>
      </c>
      <c r="O361" s="54">
        <v>0.82538896454954391</v>
      </c>
      <c r="P361" s="54">
        <v>0.82538896454954391</v>
      </c>
      <c r="Q361" s="54" t="s">
        <v>499</v>
      </c>
      <c r="R361" s="54">
        <v>0.82538896454954391</v>
      </c>
      <c r="S361" s="54" t="s">
        <v>499</v>
      </c>
      <c r="T361" s="54" t="s">
        <v>499</v>
      </c>
      <c r="U361" s="54">
        <v>2.4761668936486316</v>
      </c>
      <c r="W361" s="42" t="s">
        <v>469</v>
      </c>
    </row>
    <row r="362" spans="1:23">
      <c r="A362" s="49" t="s">
        <v>1354</v>
      </c>
      <c r="B362" s="46" t="s">
        <v>222</v>
      </c>
      <c r="C362" s="46" t="s">
        <v>244</v>
      </c>
      <c r="D362" s="49" t="s">
        <v>95</v>
      </c>
      <c r="E362" s="46">
        <v>2</v>
      </c>
      <c r="F362" s="46">
        <v>2</v>
      </c>
      <c r="G362" s="46">
        <v>6</v>
      </c>
      <c r="H362" s="46">
        <v>9</v>
      </c>
      <c r="I362" s="46">
        <v>2</v>
      </c>
      <c r="J362" s="46">
        <v>0</v>
      </c>
      <c r="K362" s="46">
        <v>21</v>
      </c>
      <c r="L362" s="42">
        <v>121155</v>
      </c>
      <c r="M362" s="42">
        <v>61816</v>
      </c>
      <c r="N362" s="42">
        <v>59339</v>
      </c>
      <c r="O362" s="54">
        <v>1.6507779290990878</v>
      </c>
      <c r="P362" s="54">
        <v>1.6507779290990878</v>
      </c>
      <c r="Q362" s="54">
        <v>4.9523337872972633</v>
      </c>
      <c r="R362" s="54">
        <v>7.4285006809458958</v>
      </c>
      <c r="S362" s="54">
        <v>1.6507779290990878</v>
      </c>
      <c r="T362" s="54" t="s">
        <v>499</v>
      </c>
      <c r="U362" s="54">
        <v>17.333168255540425</v>
      </c>
      <c r="W362" s="42" t="s">
        <v>469</v>
      </c>
    </row>
    <row r="363" spans="1:23">
      <c r="A363" s="49" t="s">
        <v>1355</v>
      </c>
      <c r="B363" s="46" t="s">
        <v>222</v>
      </c>
      <c r="C363" s="46" t="s">
        <v>244</v>
      </c>
      <c r="D363" s="49" t="s">
        <v>154</v>
      </c>
      <c r="E363" s="46">
        <v>2</v>
      </c>
      <c r="F363" s="46">
        <v>0</v>
      </c>
      <c r="G363" s="46">
        <v>2</v>
      </c>
      <c r="H363" s="46">
        <v>0</v>
      </c>
      <c r="I363" s="46">
        <v>0</v>
      </c>
      <c r="J363" s="46">
        <v>0</v>
      </c>
      <c r="K363" s="46">
        <v>4</v>
      </c>
      <c r="L363" s="42">
        <v>121155</v>
      </c>
      <c r="M363" s="42">
        <v>61816</v>
      </c>
      <c r="N363" s="42">
        <v>59339</v>
      </c>
      <c r="O363" s="54">
        <v>1.6507779290990878</v>
      </c>
      <c r="P363" s="54" t="s">
        <v>499</v>
      </c>
      <c r="Q363" s="54">
        <v>1.6507779290990878</v>
      </c>
      <c r="R363" s="54" t="s">
        <v>499</v>
      </c>
      <c r="S363" s="54" t="s">
        <v>499</v>
      </c>
      <c r="T363" s="54" t="s">
        <v>499</v>
      </c>
      <c r="U363" s="54">
        <v>3.3015558581981757</v>
      </c>
      <c r="W363" s="42" t="s">
        <v>469</v>
      </c>
    </row>
    <row r="364" spans="1:23">
      <c r="A364" s="49" t="s">
        <v>1356</v>
      </c>
      <c r="B364" s="46" t="s">
        <v>222</v>
      </c>
      <c r="C364" s="46" t="s">
        <v>244</v>
      </c>
      <c r="D364" s="49" t="s">
        <v>155</v>
      </c>
      <c r="E364" s="46">
        <v>35</v>
      </c>
      <c r="F364" s="46">
        <v>11</v>
      </c>
      <c r="G364" s="46">
        <v>10</v>
      </c>
      <c r="H364" s="46">
        <v>13</v>
      </c>
      <c r="I364" s="46">
        <v>4</v>
      </c>
      <c r="J364" s="46">
        <v>7</v>
      </c>
      <c r="K364" s="46">
        <v>80</v>
      </c>
      <c r="L364" s="42">
        <v>121155</v>
      </c>
      <c r="M364" s="42">
        <v>61816</v>
      </c>
      <c r="N364" s="42">
        <v>59339</v>
      </c>
      <c r="O364" s="54">
        <v>28.888613759234037</v>
      </c>
      <c r="P364" s="54">
        <v>9.0792786100449838</v>
      </c>
      <c r="Q364" s="54">
        <v>8.2538896454954394</v>
      </c>
      <c r="R364" s="54">
        <v>10.730056539144071</v>
      </c>
      <c r="S364" s="54">
        <v>3.3015558581981757</v>
      </c>
      <c r="T364" s="54">
        <v>5.7777227518468077</v>
      </c>
      <c r="U364" s="54">
        <v>66.031117163963515</v>
      </c>
      <c r="W364" s="42" t="s">
        <v>469</v>
      </c>
    </row>
    <row r="365" spans="1:23">
      <c r="A365" s="49" t="s">
        <v>1357</v>
      </c>
      <c r="B365" s="46" t="s">
        <v>222</v>
      </c>
      <c r="C365" s="46" t="s">
        <v>244</v>
      </c>
      <c r="D365" s="49" t="s">
        <v>99</v>
      </c>
      <c r="E365" s="46">
        <v>11</v>
      </c>
      <c r="F365" s="46">
        <v>15</v>
      </c>
      <c r="G365" s="46">
        <v>24</v>
      </c>
      <c r="H365" s="46">
        <v>22</v>
      </c>
      <c r="I365" s="46">
        <v>15</v>
      </c>
      <c r="J365" s="46">
        <v>11</v>
      </c>
      <c r="K365" s="46">
        <v>98</v>
      </c>
      <c r="L365" s="42">
        <v>121155</v>
      </c>
      <c r="M365" s="42">
        <v>61816</v>
      </c>
      <c r="N365" s="42">
        <v>59339</v>
      </c>
      <c r="O365" s="54">
        <v>9.0792786100449838</v>
      </c>
      <c r="P365" s="54">
        <v>12.38083446824316</v>
      </c>
      <c r="Q365" s="54">
        <v>19.809335149189053</v>
      </c>
      <c r="R365" s="54">
        <v>18.158557220089968</v>
      </c>
      <c r="S365" s="54">
        <v>12.38083446824316</v>
      </c>
      <c r="T365" s="54">
        <v>9.0792786100449838</v>
      </c>
      <c r="U365" s="54">
        <v>80.888118525855305</v>
      </c>
      <c r="W365" s="42" t="s">
        <v>469</v>
      </c>
    </row>
    <row r="366" spans="1:23">
      <c r="A366" s="49" t="s">
        <v>1358</v>
      </c>
      <c r="B366" s="46" t="s">
        <v>222</v>
      </c>
      <c r="C366" s="46" t="s">
        <v>244</v>
      </c>
      <c r="D366" s="49" t="s">
        <v>481</v>
      </c>
      <c r="E366" s="46">
        <v>3</v>
      </c>
      <c r="F366" s="46">
        <v>3</v>
      </c>
      <c r="G366" s="46">
        <v>9</v>
      </c>
      <c r="H366" s="46">
        <v>4</v>
      </c>
      <c r="I366" s="46">
        <v>2</v>
      </c>
      <c r="J366" s="46">
        <v>1</v>
      </c>
      <c r="K366" s="46">
        <v>22</v>
      </c>
      <c r="L366" s="42">
        <v>121155</v>
      </c>
      <c r="M366" s="42">
        <v>61816</v>
      </c>
      <c r="N366" s="42">
        <v>59339</v>
      </c>
      <c r="O366" s="54">
        <v>2.4761668936486316</v>
      </c>
      <c r="P366" s="54">
        <v>2.4761668936486316</v>
      </c>
      <c r="Q366" s="54">
        <v>7.4285006809458958</v>
      </c>
      <c r="R366" s="54">
        <v>3.3015558581981757</v>
      </c>
      <c r="S366" s="54">
        <v>1.6507779290990878</v>
      </c>
      <c r="T366" s="54">
        <v>0.82538896454954391</v>
      </c>
      <c r="U366" s="54">
        <v>18.158557220089968</v>
      </c>
      <c r="W366" s="42" t="s">
        <v>469</v>
      </c>
    </row>
    <row r="367" spans="1:23">
      <c r="A367" s="49" t="s">
        <v>1359</v>
      </c>
      <c r="B367" s="46" t="s">
        <v>222</v>
      </c>
      <c r="C367" s="46" t="s">
        <v>244</v>
      </c>
      <c r="D367" s="49" t="s">
        <v>483</v>
      </c>
      <c r="E367" s="46">
        <v>10</v>
      </c>
      <c r="F367" s="46">
        <v>6</v>
      </c>
      <c r="G367" s="46">
        <v>31</v>
      </c>
      <c r="H367" s="46">
        <v>25</v>
      </c>
      <c r="I367" s="46">
        <v>7</v>
      </c>
      <c r="J367" s="46">
        <v>8</v>
      </c>
      <c r="K367" s="46">
        <v>87</v>
      </c>
      <c r="L367" s="42">
        <v>121155</v>
      </c>
      <c r="M367" s="42">
        <v>61816</v>
      </c>
      <c r="N367" s="42">
        <v>59339</v>
      </c>
      <c r="O367" s="54">
        <v>8.2538896454954394</v>
      </c>
      <c r="P367" s="54">
        <v>4.9523337872972633</v>
      </c>
      <c r="Q367" s="54">
        <v>25.587057901035866</v>
      </c>
      <c r="R367" s="54">
        <v>20.634724113738599</v>
      </c>
      <c r="S367" s="54">
        <v>5.7777227518468077</v>
      </c>
      <c r="T367" s="54">
        <v>6.6031117163963513</v>
      </c>
      <c r="U367" s="54">
        <v>71.808839915810324</v>
      </c>
      <c r="W367" s="42" t="s">
        <v>469</v>
      </c>
    </row>
    <row r="368" spans="1:23">
      <c r="A368" s="49" t="s">
        <v>1360</v>
      </c>
      <c r="B368" s="46" t="s">
        <v>222</v>
      </c>
      <c r="C368" s="46" t="s">
        <v>244</v>
      </c>
      <c r="D368" s="49" t="s">
        <v>128</v>
      </c>
      <c r="E368" s="46">
        <v>7</v>
      </c>
      <c r="F368" s="46">
        <v>4</v>
      </c>
      <c r="G368" s="46">
        <v>7</v>
      </c>
      <c r="H368" s="46">
        <v>5</v>
      </c>
      <c r="I368" s="46">
        <v>1</v>
      </c>
      <c r="J368" s="46">
        <v>1</v>
      </c>
      <c r="K368" s="46">
        <v>25</v>
      </c>
      <c r="L368" s="42">
        <v>121155</v>
      </c>
      <c r="M368" s="42">
        <v>61816</v>
      </c>
      <c r="N368" s="42">
        <v>59339</v>
      </c>
      <c r="O368" s="54">
        <v>5.7777227518468077</v>
      </c>
      <c r="P368" s="54">
        <v>3.3015558581981757</v>
      </c>
      <c r="Q368" s="54">
        <v>5.7777227518468077</v>
      </c>
      <c r="R368" s="54">
        <v>4.1269448227477197</v>
      </c>
      <c r="S368" s="54">
        <v>0.82538896454954391</v>
      </c>
      <c r="T368" s="54">
        <v>0.82538896454954391</v>
      </c>
      <c r="U368" s="54">
        <v>20.634724113738599</v>
      </c>
      <c r="W368" s="42" t="s">
        <v>469</v>
      </c>
    </row>
    <row r="369" spans="1:23">
      <c r="A369" s="49" t="s">
        <v>1361</v>
      </c>
      <c r="B369" s="46" t="s">
        <v>222</v>
      </c>
      <c r="C369" s="46" t="s">
        <v>244</v>
      </c>
      <c r="D369" s="49" t="s">
        <v>161</v>
      </c>
      <c r="E369" s="46">
        <v>3</v>
      </c>
      <c r="F369" s="46">
        <v>0</v>
      </c>
      <c r="G369" s="46">
        <v>1</v>
      </c>
      <c r="H369" s="46">
        <v>0</v>
      </c>
      <c r="I369" s="46">
        <v>1</v>
      </c>
      <c r="J369" s="46">
        <v>1</v>
      </c>
      <c r="K369" s="46">
        <v>6</v>
      </c>
      <c r="L369" s="42">
        <v>121155</v>
      </c>
      <c r="M369" s="42">
        <v>61816</v>
      </c>
      <c r="N369" s="42">
        <v>59339</v>
      </c>
      <c r="O369" s="54">
        <v>2.4761668936486316</v>
      </c>
      <c r="P369" s="54" t="s">
        <v>499</v>
      </c>
      <c r="Q369" s="54">
        <v>0.82538896454954391</v>
      </c>
      <c r="R369" s="54" t="s">
        <v>499</v>
      </c>
      <c r="S369" s="54">
        <v>0.82538896454954391</v>
      </c>
      <c r="T369" s="54">
        <v>0.82538896454954391</v>
      </c>
      <c r="U369" s="54">
        <v>4.9523337872972633</v>
      </c>
      <c r="W369" s="42" t="s">
        <v>469</v>
      </c>
    </row>
    <row r="370" spans="1:23">
      <c r="A370" s="49" t="s">
        <v>1362</v>
      </c>
      <c r="B370" s="46" t="s">
        <v>222</v>
      </c>
      <c r="C370" s="46" t="s">
        <v>244</v>
      </c>
      <c r="D370" s="49" t="s">
        <v>164</v>
      </c>
      <c r="E370" s="46">
        <v>95</v>
      </c>
      <c r="F370" s="46">
        <v>97</v>
      </c>
      <c r="G370" s="46">
        <v>206</v>
      </c>
      <c r="H370" s="46">
        <v>179</v>
      </c>
      <c r="I370" s="46">
        <v>56</v>
      </c>
      <c r="J370" s="46">
        <v>14</v>
      </c>
      <c r="K370" s="46">
        <v>647</v>
      </c>
      <c r="L370" s="42">
        <v>121155</v>
      </c>
      <c r="M370" s="42">
        <v>61816</v>
      </c>
      <c r="N370" s="42">
        <v>59339</v>
      </c>
      <c r="O370" s="54">
        <v>160.09706938101417</v>
      </c>
      <c r="P370" s="54">
        <v>163.46753399956185</v>
      </c>
      <c r="Q370" s="54">
        <v>347.15785571040965</v>
      </c>
      <c r="R370" s="54">
        <v>301.65658336001616</v>
      </c>
      <c r="S370" s="54">
        <v>94.37300931933467</v>
      </c>
      <c r="T370" s="54">
        <v>23.593252329833668</v>
      </c>
      <c r="U370" s="54">
        <v>1090.3453041001703</v>
      </c>
      <c r="W370" s="42" t="s">
        <v>469</v>
      </c>
    </row>
    <row r="371" spans="1:23">
      <c r="A371" s="49" t="s">
        <v>1363</v>
      </c>
      <c r="B371" s="46" t="s">
        <v>222</v>
      </c>
      <c r="C371" s="46" t="s">
        <v>244</v>
      </c>
      <c r="D371" s="49" t="s">
        <v>142</v>
      </c>
      <c r="E371" s="46">
        <v>5</v>
      </c>
      <c r="F371" s="46">
        <v>4</v>
      </c>
      <c r="G371" s="46">
        <v>9</v>
      </c>
      <c r="H371" s="46">
        <v>10</v>
      </c>
      <c r="I371" s="46">
        <v>4</v>
      </c>
      <c r="J371" s="46">
        <v>3</v>
      </c>
      <c r="K371" s="46">
        <v>35</v>
      </c>
      <c r="L371" s="42">
        <v>121155</v>
      </c>
      <c r="M371" s="42">
        <v>61816</v>
      </c>
      <c r="N371" s="42">
        <v>59339</v>
      </c>
      <c r="O371" s="54">
        <v>4.1269448227477197</v>
      </c>
      <c r="P371" s="54">
        <v>3.3015558581981757</v>
      </c>
      <c r="Q371" s="54">
        <v>7.4285006809458958</v>
      </c>
      <c r="R371" s="54">
        <v>8.2538896454954394</v>
      </c>
      <c r="S371" s="54">
        <v>3.3015558581981757</v>
      </c>
      <c r="T371" s="54">
        <v>2.4761668936486316</v>
      </c>
      <c r="U371" s="54">
        <v>28.888613759234037</v>
      </c>
      <c r="W371" s="42" t="s">
        <v>469</v>
      </c>
    </row>
    <row r="372" spans="1:23">
      <c r="A372" s="49" t="s">
        <v>1364</v>
      </c>
      <c r="B372" s="46" t="s">
        <v>222</v>
      </c>
      <c r="C372" s="46" t="s">
        <v>244</v>
      </c>
      <c r="D372" s="49" t="s">
        <v>60</v>
      </c>
      <c r="E372" s="46">
        <v>6</v>
      </c>
      <c r="F372" s="46">
        <v>2</v>
      </c>
      <c r="G372" s="46">
        <v>13</v>
      </c>
      <c r="H372" s="46">
        <v>18</v>
      </c>
      <c r="I372" s="46">
        <v>13</v>
      </c>
      <c r="J372" s="46">
        <v>9</v>
      </c>
      <c r="K372" s="46">
        <v>61</v>
      </c>
      <c r="L372" s="42">
        <v>121155</v>
      </c>
      <c r="M372" s="42">
        <v>61816</v>
      </c>
      <c r="N372" s="42">
        <v>59339</v>
      </c>
      <c r="O372" s="54">
        <v>4.9523337872972633</v>
      </c>
      <c r="P372" s="54">
        <v>1.6507779290990878</v>
      </c>
      <c r="Q372" s="54">
        <v>10.730056539144071</v>
      </c>
      <c r="R372" s="54">
        <v>14.857001361891792</v>
      </c>
      <c r="S372" s="54">
        <v>10.730056539144071</v>
      </c>
      <c r="T372" s="54">
        <v>7.4285006809458958</v>
      </c>
      <c r="U372" s="54">
        <v>50.348726837522186</v>
      </c>
      <c r="W372" s="42" t="s">
        <v>469</v>
      </c>
    </row>
    <row r="373" spans="1:23">
      <c r="A373" s="49" t="s">
        <v>1365</v>
      </c>
      <c r="B373" s="46" t="s">
        <v>222</v>
      </c>
      <c r="C373" s="46" t="s">
        <v>244</v>
      </c>
      <c r="D373" s="49" t="s">
        <v>64</v>
      </c>
      <c r="E373" s="46">
        <v>52</v>
      </c>
      <c r="F373" s="46">
        <v>42</v>
      </c>
      <c r="G373" s="46">
        <v>95</v>
      </c>
      <c r="H373" s="46">
        <v>72</v>
      </c>
      <c r="I373" s="46">
        <v>50</v>
      </c>
      <c r="J373" s="46">
        <v>24</v>
      </c>
      <c r="K373" s="46">
        <v>335</v>
      </c>
      <c r="L373" s="42">
        <v>121155</v>
      </c>
      <c r="M373" s="42">
        <v>61816</v>
      </c>
      <c r="N373" s="42">
        <v>59339</v>
      </c>
      <c r="O373" s="54">
        <v>42.920226156576284</v>
      </c>
      <c r="P373" s="54">
        <v>34.66633651108085</v>
      </c>
      <c r="Q373" s="54">
        <v>78.41195163220668</v>
      </c>
      <c r="R373" s="54">
        <v>59.428005447567166</v>
      </c>
      <c r="S373" s="54">
        <v>41.269448227477199</v>
      </c>
      <c r="T373" s="54">
        <v>19.809335149189053</v>
      </c>
      <c r="U373" s="54">
        <v>276.50530312409722</v>
      </c>
      <c r="W373" s="42" t="s">
        <v>469</v>
      </c>
    </row>
    <row r="374" spans="1:23">
      <c r="A374" s="49" t="s">
        <v>1366</v>
      </c>
      <c r="B374" s="46" t="s">
        <v>222</v>
      </c>
      <c r="C374" s="46" t="s">
        <v>244</v>
      </c>
      <c r="D374" s="49" t="s">
        <v>492</v>
      </c>
      <c r="E374" s="46">
        <v>10</v>
      </c>
      <c r="F374" s="46">
        <v>10</v>
      </c>
      <c r="G374" s="46">
        <v>23</v>
      </c>
      <c r="H374" s="46">
        <v>37</v>
      </c>
      <c r="I374" s="46">
        <v>12</v>
      </c>
      <c r="J374" s="46">
        <v>4</v>
      </c>
      <c r="K374" s="46">
        <v>96</v>
      </c>
      <c r="L374" s="42">
        <v>121155</v>
      </c>
      <c r="M374" s="42">
        <v>61816</v>
      </c>
      <c r="N374" s="42">
        <v>59339</v>
      </c>
      <c r="O374" s="54">
        <v>8.2538896454954394</v>
      </c>
      <c r="P374" s="54">
        <v>8.2538896454954394</v>
      </c>
      <c r="Q374" s="54">
        <v>18.98394618463951</v>
      </c>
      <c r="R374" s="54">
        <v>30.539391688333126</v>
      </c>
      <c r="S374" s="54">
        <v>9.9046675745945265</v>
      </c>
      <c r="T374" s="54">
        <v>3.3015558581981757</v>
      </c>
      <c r="U374" s="54">
        <v>79.237340596756212</v>
      </c>
      <c r="W374" s="42" t="s">
        <v>469</v>
      </c>
    </row>
    <row r="375" spans="1:23">
      <c r="A375" s="49" t="s">
        <v>1367</v>
      </c>
      <c r="B375" s="46" t="s">
        <v>230</v>
      </c>
      <c r="C375" s="46" t="s">
        <v>229</v>
      </c>
      <c r="D375" s="49" t="s">
        <v>200</v>
      </c>
      <c r="E375" s="46">
        <v>1</v>
      </c>
      <c r="F375" s="46">
        <v>2</v>
      </c>
      <c r="G375" s="46">
        <v>4</v>
      </c>
      <c r="H375" s="46">
        <v>7</v>
      </c>
      <c r="I375" s="46">
        <v>15</v>
      </c>
      <c r="J375" s="46">
        <v>7</v>
      </c>
      <c r="K375" s="46">
        <v>36</v>
      </c>
      <c r="L375" s="42">
        <v>69833</v>
      </c>
      <c r="M375" s="42">
        <v>35518</v>
      </c>
      <c r="N375" s="42">
        <v>34315</v>
      </c>
      <c r="O375" s="54">
        <v>1.431987742184927</v>
      </c>
      <c r="P375" s="54">
        <v>2.8639754843698539</v>
      </c>
      <c r="Q375" s="54">
        <v>5.7279509687397079</v>
      </c>
      <c r="R375" s="54">
        <v>10.023914195294488</v>
      </c>
      <c r="S375" s="54">
        <v>21.479816132773902</v>
      </c>
      <c r="T375" s="54">
        <v>10.023914195294488</v>
      </c>
      <c r="U375" s="54">
        <v>51.551558718657368</v>
      </c>
      <c r="W375" s="42" t="s">
        <v>469</v>
      </c>
    </row>
    <row r="376" spans="1:23">
      <c r="A376" s="49" t="s">
        <v>1368</v>
      </c>
      <c r="B376" s="46" t="s">
        <v>230</v>
      </c>
      <c r="C376" s="46" t="s">
        <v>229</v>
      </c>
      <c r="D376" s="49" t="s">
        <v>54</v>
      </c>
      <c r="E376" s="46">
        <v>90</v>
      </c>
      <c r="F376" s="46">
        <v>42</v>
      </c>
      <c r="G376" s="46">
        <v>148</v>
      </c>
      <c r="H376" s="46">
        <v>181</v>
      </c>
      <c r="I376" s="46">
        <v>106</v>
      </c>
      <c r="J376" s="46">
        <v>95</v>
      </c>
      <c r="K376" s="46">
        <v>662</v>
      </c>
      <c r="L376" s="42">
        <v>69833</v>
      </c>
      <c r="M376" s="42">
        <v>35518</v>
      </c>
      <c r="N376" s="42">
        <v>34315</v>
      </c>
      <c r="O376" s="54">
        <v>253.39264598231884</v>
      </c>
      <c r="P376" s="54">
        <v>118.24990145841545</v>
      </c>
      <c r="Q376" s="54">
        <v>416.69012894870207</v>
      </c>
      <c r="R376" s="54">
        <v>509.60076580888563</v>
      </c>
      <c r="S376" s="54">
        <v>298.44022749028665</v>
      </c>
      <c r="T376" s="54">
        <v>267.47001520355877</v>
      </c>
      <c r="U376" s="54">
        <v>1863.8436848921674</v>
      </c>
      <c r="W376" s="42" t="s">
        <v>469</v>
      </c>
    </row>
    <row r="377" spans="1:23">
      <c r="A377" s="49" t="s">
        <v>1369</v>
      </c>
      <c r="B377" s="46" t="s">
        <v>230</v>
      </c>
      <c r="C377" s="46" t="s">
        <v>229</v>
      </c>
      <c r="D377" s="49" t="s">
        <v>69</v>
      </c>
      <c r="E377" s="46">
        <v>2</v>
      </c>
      <c r="F377" s="46">
        <v>3</v>
      </c>
      <c r="G377" s="46">
        <v>9</v>
      </c>
      <c r="H377" s="46">
        <v>11</v>
      </c>
      <c r="I377" s="46">
        <v>11</v>
      </c>
      <c r="J377" s="46">
        <v>10</v>
      </c>
      <c r="K377" s="46">
        <v>46</v>
      </c>
      <c r="L377" s="42">
        <v>69833</v>
      </c>
      <c r="M377" s="42">
        <v>35518</v>
      </c>
      <c r="N377" s="42">
        <v>34315</v>
      </c>
      <c r="O377" s="54">
        <v>5.6309476884959739</v>
      </c>
      <c r="P377" s="54">
        <v>8.44642153274396</v>
      </c>
      <c r="Q377" s="54">
        <v>25.339264598231882</v>
      </c>
      <c r="R377" s="54">
        <v>30.970212286727854</v>
      </c>
      <c r="S377" s="54">
        <v>30.970212286727854</v>
      </c>
      <c r="T377" s="54">
        <v>28.154738442479868</v>
      </c>
      <c r="U377" s="54">
        <v>129.51179683540738</v>
      </c>
      <c r="W377" s="42" t="s">
        <v>469</v>
      </c>
    </row>
    <row r="378" spans="1:23">
      <c r="A378" s="49" t="s">
        <v>1370</v>
      </c>
      <c r="B378" s="46" t="s">
        <v>230</v>
      </c>
      <c r="C378" s="46" t="s">
        <v>229</v>
      </c>
      <c r="D378" s="49" t="s">
        <v>473</v>
      </c>
      <c r="E378" s="46">
        <v>0</v>
      </c>
      <c r="F378" s="46">
        <v>1</v>
      </c>
      <c r="G378" s="46">
        <v>0</v>
      </c>
      <c r="H378" s="46">
        <v>2</v>
      </c>
      <c r="I378" s="46">
        <v>1</v>
      </c>
      <c r="J378" s="46">
        <v>2</v>
      </c>
      <c r="K378" s="46">
        <v>6</v>
      </c>
      <c r="L378" s="42">
        <v>69833</v>
      </c>
      <c r="M378" s="42">
        <v>35518</v>
      </c>
      <c r="N378" s="42">
        <v>34315</v>
      </c>
      <c r="O378" s="54" t="s">
        <v>499</v>
      </c>
      <c r="P378" s="54">
        <v>1.431987742184927</v>
      </c>
      <c r="Q378" s="54" t="s">
        <v>499</v>
      </c>
      <c r="R378" s="54">
        <v>2.8639754843698539</v>
      </c>
      <c r="S378" s="54">
        <v>1.431987742184927</v>
      </c>
      <c r="T378" s="54">
        <v>2.8639754843698539</v>
      </c>
      <c r="U378" s="54">
        <v>8.5919264531095614</v>
      </c>
      <c r="W378" s="42" t="s">
        <v>469</v>
      </c>
    </row>
    <row r="379" spans="1:23">
      <c r="A379" s="49" t="s">
        <v>1371</v>
      </c>
      <c r="B379" s="46" t="s">
        <v>230</v>
      </c>
      <c r="C379" s="46" t="s">
        <v>229</v>
      </c>
      <c r="D379" s="49" t="s">
        <v>201</v>
      </c>
      <c r="E379" s="46">
        <v>6</v>
      </c>
      <c r="F379" s="46">
        <v>3</v>
      </c>
      <c r="G379" s="46">
        <v>4</v>
      </c>
      <c r="H379" s="46">
        <v>5</v>
      </c>
      <c r="I379" s="46">
        <v>3</v>
      </c>
      <c r="J379" s="46">
        <v>0</v>
      </c>
      <c r="K379" s="46">
        <v>21</v>
      </c>
      <c r="L379" s="42">
        <v>69833</v>
      </c>
      <c r="M379" s="42">
        <v>35518</v>
      </c>
      <c r="N379" s="42">
        <v>34315</v>
      </c>
      <c r="O379" s="54">
        <v>8.5919264531095614</v>
      </c>
      <c r="P379" s="54">
        <v>4.2959632265547807</v>
      </c>
      <c r="Q379" s="54">
        <v>5.7279509687397079</v>
      </c>
      <c r="R379" s="54">
        <v>7.1599387109246342</v>
      </c>
      <c r="S379" s="54">
        <v>4.2959632265547807</v>
      </c>
      <c r="T379" s="54" t="s">
        <v>499</v>
      </c>
      <c r="U379" s="54">
        <v>30.071742585883467</v>
      </c>
      <c r="W379" s="42" t="s">
        <v>469</v>
      </c>
    </row>
    <row r="380" spans="1:23">
      <c r="A380" s="49" t="s">
        <v>1372</v>
      </c>
      <c r="B380" s="46" t="s">
        <v>230</v>
      </c>
      <c r="C380" s="46" t="s">
        <v>229</v>
      </c>
      <c r="D380" s="49" t="s">
        <v>151</v>
      </c>
      <c r="E380" s="46">
        <v>1</v>
      </c>
      <c r="F380" s="46">
        <v>0</v>
      </c>
      <c r="G380" s="46">
        <v>1</v>
      </c>
      <c r="H380" s="46">
        <v>0</v>
      </c>
      <c r="I380" s="46">
        <v>0</v>
      </c>
      <c r="J380" s="46">
        <v>0</v>
      </c>
      <c r="K380" s="46">
        <v>2</v>
      </c>
      <c r="L380" s="42">
        <v>69833</v>
      </c>
      <c r="M380" s="42">
        <v>35518</v>
      </c>
      <c r="N380" s="42">
        <v>34315</v>
      </c>
      <c r="O380" s="54">
        <v>1.431987742184927</v>
      </c>
      <c r="P380" s="54" t="s">
        <v>499</v>
      </c>
      <c r="Q380" s="54">
        <v>1.431987742184927</v>
      </c>
      <c r="R380" s="54" t="s">
        <v>499</v>
      </c>
      <c r="S380" s="54" t="s">
        <v>499</v>
      </c>
      <c r="T380" s="54" t="s">
        <v>499</v>
      </c>
      <c r="U380" s="54">
        <v>2.8639754843698539</v>
      </c>
      <c r="W380" s="42" t="s">
        <v>469</v>
      </c>
    </row>
    <row r="381" spans="1:23">
      <c r="A381" s="49" t="s">
        <v>1373</v>
      </c>
      <c r="B381" s="46" t="s">
        <v>230</v>
      </c>
      <c r="C381" s="46" t="s">
        <v>229</v>
      </c>
      <c r="D381" s="49" t="s">
        <v>95</v>
      </c>
      <c r="E381" s="46">
        <v>0</v>
      </c>
      <c r="F381" s="46">
        <v>3</v>
      </c>
      <c r="G381" s="46">
        <v>4</v>
      </c>
      <c r="H381" s="46">
        <v>6</v>
      </c>
      <c r="I381" s="46">
        <v>3</v>
      </c>
      <c r="J381" s="46">
        <v>1</v>
      </c>
      <c r="K381" s="46">
        <v>17</v>
      </c>
      <c r="L381" s="42">
        <v>69833</v>
      </c>
      <c r="M381" s="42">
        <v>35518</v>
      </c>
      <c r="N381" s="42">
        <v>34315</v>
      </c>
      <c r="O381" s="54" t="s">
        <v>499</v>
      </c>
      <c r="P381" s="54">
        <v>4.2959632265547807</v>
      </c>
      <c r="Q381" s="54">
        <v>5.7279509687397079</v>
      </c>
      <c r="R381" s="54">
        <v>8.5919264531095614</v>
      </c>
      <c r="S381" s="54">
        <v>4.2959632265547807</v>
      </c>
      <c r="T381" s="54">
        <v>1.431987742184927</v>
      </c>
      <c r="U381" s="54">
        <v>24.343791617143758</v>
      </c>
      <c r="W381" s="42" t="s">
        <v>469</v>
      </c>
    </row>
    <row r="382" spans="1:23">
      <c r="A382" s="49" t="s">
        <v>1374</v>
      </c>
      <c r="B382" s="46" t="s">
        <v>230</v>
      </c>
      <c r="C382" s="46" t="s">
        <v>229</v>
      </c>
      <c r="D382" s="49" t="s">
        <v>154</v>
      </c>
      <c r="E382" s="46">
        <v>1</v>
      </c>
      <c r="F382" s="46">
        <v>0</v>
      </c>
      <c r="G382" s="46">
        <v>0</v>
      </c>
      <c r="H382" s="46">
        <v>0</v>
      </c>
      <c r="I382" s="46">
        <v>1</v>
      </c>
      <c r="J382" s="46">
        <v>1</v>
      </c>
      <c r="K382" s="46">
        <v>3</v>
      </c>
      <c r="L382" s="42">
        <v>69833</v>
      </c>
      <c r="M382" s="42">
        <v>35518</v>
      </c>
      <c r="N382" s="42">
        <v>34315</v>
      </c>
      <c r="O382" s="54">
        <v>1.431987742184927</v>
      </c>
      <c r="P382" s="54" t="s">
        <v>499</v>
      </c>
      <c r="Q382" s="54" t="s">
        <v>499</v>
      </c>
      <c r="R382" s="54" t="s">
        <v>499</v>
      </c>
      <c r="S382" s="54">
        <v>1.431987742184927</v>
      </c>
      <c r="T382" s="54">
        <v>1.431987742184927</v>
      </c>
      <c r="U382" s="54">
        <v>4.2959632265547807</v>
      </c>
      <c r="W382" s="42" t="s">
        <v>469</v>
      </c>
    </row>
    <row r="383" spans="1:23">
      <c r="A383" s="49" t="s">
        <v>1375</v>
      </c>
      <c r="B383" s="46" t="s">
        <v>230</v>
      </c>
      <c r="C383" s="46" t="s">
        <v>229</v>
      </c>
      <c r="D383" s="49" t="s">
        <v>155</v>
      </c>
      <c r="E383" s="46">
        <v>8</v>
      </c>
      <c r="F383" s="46">
        <v>5</v>
      </c>
      <c r="G383" s="46">
        <v>5</v>
      </c>
      <c r="H383" s="46">
        <v>6</v>
      </c>
      <c r="I383" s="46">
        <v>0</v>
      </c>
      <c r="J383" s="46">
        <v>4</v>
      </c>
      <c r="K383" s="46">
        <v>28</v>
      </c>
      <c r="L383" s="42">
        <v>69833</v>
      </c>
      <c r="M383" s="42">
        <v>35518</v>
      </c>
      <c r="N383" s="42">
        <v>34315</v>
      </c>
      <c r="O383" s="54">
        <v>11.455901937479416</v>
      </c>
      <c r="P383" s="54">
        <v>7.1599387109246342</v>
      </c>
      <c r="Q383" s="54">
        <v>7.1599387109246342</v>
      </c>
      <c r="R383" s="54">
        <v>8.5919264531095614</v>
      </c>
      <c r="S383" s="54" t="s">
        <v>499</v>
      </c>
      <c r="T383" s="54">
        <v>5.7279509687397079</v>
      </c>
      <c r="U383" s="54">
        <v>40.095656781177951</v>
      </c>
      <c r="W383" s="42" t="s">
        <v>469</v>
      </c>
    </row>
    <row r="384" spans="1:23">
      <c r="A384" s="49" t="s">
        <v>1376</v>
      </c>
      <c r="B384" s="46" t="s">
        <v>230</v>
      </c>
      <c r="C384" s="46" t="s">
        <v>229</v>
      </c>
      <c r="D384" s="49" t="s">
        <v>99</v>
      </c>
      <c r="E384" s="46">
        <v>11</v>
      </c>
      <c r="F384" s="46">
        <v>4</v>
      </c>
      <c r="G384" s="46">
        <v>18</v>
      </c>
      <c r="H384" s="46">
        <v>22</v>
      </c>
      <c r="I384" s="46">
        <v>12</v>
      </c>
      <c r="J384" s="46">
        <v>8</v>
      </c>
      <c r="K384" s="46">
        <v>75</v>
      </c>
      <c r="L384" s="42">
        <v>69833</v>
      </c>
      <c r="M384" s="42">
        <v>35518</v>
      </c>
      <c r="N384" s="42">
        <v>34315</v>
      </c>
      <c r="O384" s="54">
        <v>15.751865164034196</v>
      </c>
      <c r="P384" s="54">
        <v>5.7279509687397079</v>
      </c>
      <c r="Q384" s="54">
        <v>25.775779359328684</v>
      </c>
      <c r="R384" s="54">
        <v>31.503730328068393</v>
      </c>
      <c r="S384" s="54">
        <v>17.183852906219123</v>
      </c>
      <c r="T384" s="54">
        <v>11.455901937479416</v>
      </c>
      <c r="U384" s="54">
        <v>107.39908066386953</v>
      </c>
      <c r="W384" s="42" t="s">
        <v>469</v>
      </c>
    </row>
    <row r="385" spans="1:23">
      <c r="A385" s="49" t="s">
        <v>1377</v>
      </c>
      <c r="B385" s="46" t="s">
        <v>230</v>
      </c>
      <c r="C385" s="46" t="s">
        <v>229</v>
      </c>
      <c r="D385" s="49" t="s">
        <v>481</v>
      </c>
      <c r="E385" s="46">
        <v>1</v>
      </c>
      <c r="F385" s="46">
        <v>2</v>
      </c>
      <c r="G385" s="46">
        <v>1</v>
      </c>
      <c r="H385" s="46">
        <v>1</v>
      </c>
      <c r="I385" s="46">
        <v>1</v>
      </c>
      <c r="J385" s="46">
        <v>1</v>
      </c>
      <c r="K385" s="46">
        <v>7</v>
      </c>
      <c r="L385" s="42">
        <v>69833</v>
      </c>
      <c r="M385" s="42">
        <v>35518</v>
      </c>
      <c r="N385" s="42">
        <v>34315</v>
      </c>
      <c r="O385" s="54">
        <v>1.431987742184927</v>
      </c>
      <c r="P385" s="54">
        <v>2.8639754843698539</v>
      </c>
      <c r="Q385" s="54">
        <v>1.431987742184927</v>
      </c>
      <c r="R385" s="54">
        <v>1.431987742184927</v>
      </c>
      <c r="S385" s="54">
        <v>1.431987742184927</v>
      </c>
      <c r="T385" s="54">
        <v>1.431987742184927</v>
      </c>
      <c r="U385" s="54">
        <v>10.023914195294488</v>
      </c>
      <c r="W385" s="42" t="s">
        <v>469</v>
      </c>
    </row>
    <row r="386" spans="1:23">
      <c r="A386" s="49" t="s">
        <v>1378</v>
      </c>
      <c r="B386" s="46" t="s">
        <v>230</v>
      </c>
      <c r="C386" s="46" t="s">
        <v>229</v>
      </c>
      <c r="D386" s="49" t="s">
        <v>483</v>
      </c>
      <c r="E386" s="46">
        <v>11</v>
      </c>
      <c r="F386" s="46">
        <v>2</v>
      </c>
      <c r="G386" s="46">
        <v>13</v>
      </c>
      <c r="H386" s="46">
        <v>14</v>
      </c>
      <c r="I386" s="46">
        <v>1</v>
      </c>
      <c r="J386" s="46">
        <v>2</v>
      </c>
      <c r="K386" s="46">
        <v>43</v>
      </c>
      <c r="L386" s="42">
        <v>69833</v>
      </c>
      <c r="M386" s="42">
        <v>35518</v>
      </c>
      <c r="N386" s="42">
        <v>34315</v>
      </c>
      <c r="O386" s="54">
        <v>15.751865164034196</v>
      </c>
      <c r="P386" s="54">
        <v>2.8639754843698539</v>
      </c>
      <c r="Q386" s="54">
        <v>18.615840648404049</v>
      </c>
      <c r="R386" s="54">
        <v>20.047828390588975</v>
      </c>
      <c r="S386" s="54">
        <v>1.431987742184927</v>
      </c>
      <c r="T386" s="54">
        <v>2.8639754843698539</v>
      </c>
      <c r="U386" s="54">
        <v>61.575472913951856</v>
      </c>
      <c r="W386" s="42" t="s">
        <v>469</v>
      </c>
    </row>
    <row r="387" spans="1:23">
      <c r="A387" s="49" t="s">
        <v>1379</v>
      </c>
      <c r="B387" s="46" t="s">
        <v>230</v>
      </c>
      <c r="C387" s="46" t="s">
        <v>229</v>
      </c>
      <c r="D387" s="49" t="s">
        <v>128</v>
      </c>
      <c r="E387" s="46">
        <v>2</v>
      </c>
      <c r="F387" s="46">
        <v>3</v>
      </c>
      <c r="G387" s="46">
        <v>2</v>
      </c>
      <c r="H387" s="46">
        <v>3</v>
      </c>
      <c r="I387" s="46">
        <v>1</v>
      </c>
      <c r="J387" s="46">
        <v>0</v>
      </c>
      <c r="K387" s="46">
        <v>11</v>
      </c>
      <c r="L387" s="42">
        <v>69833</v>
      </c>
      <c r="M387" s="42">
        <v>35518</v>
      </c>
      <c r="N387" s="42">
        <v>34315</v>
      </c>
      <c r="O387" s="54">
        <v>2.8639754843698539</v>
      </c>
      <c r="P387" s="54">
        <v>4.2959632265547807</v>
      </c>
      <c r="Q387" s="54">
        <v>2.8639754843698539</v>
      </c>
      <c r="R387" s="54">
        <v>4.2959632265547807</v>
      </c>
      <c r="S387" s="54">
        <v>1.431987742184927</v>
      </c>
      <c r="T387" s="54" t="s">
        <v>499</v>
      </c>
      <c r="U387" s="54">
        <v>15.751865164034196</v>
      </c>
      <c r="W387" s="42" t="s">
        <v>469</v>
      </c>
    </row>
    <row r="388" spans="1:23">
      <c r="A388" s="49" t="s">
        <v>1380</v>
      </c>
      <c r="B388" s="46" t="s">
        <v>230</v>
      </c>
      <c r="C388" s="46" t="s">
        <v>229</v>
      </c>
      <c r="D388" s="49" t="s">
        <v>132</v>
      </c>
      <c r="E388" s="46">
        <v>9</v>
      </c>
      <c r="F388" s="46">
        <v>11</v>
      </c>
      <c r="G388" s="46">
        <v>13</v>
      </c>
      <c r="H388" s="46">
        <v>13</v>
      </c>
      <c r="I388" s="46">
        <v>9</v>
      </c>
      <c r="J388" s="46">
        <v>6</v>
      </c>
      <c r="K388" s="46">
        <v>61</v>
      </c>
      <c r="L388" s="42">
        <v>69833</v>
      </c>
      <c r="M388" s="42">
        <v>35518</v>
      </c>
      <c r="N388" s="42">
        <v>34315</v>
      </c>
      <c r="O388" s="54">
        <v>25.339264598231882</v>
      </c>
      <c r="P388" s="54">
        <v>30.970212286727854</v>
      </c>
      <c r="Q388" s="54">
        <v>36.60115997522383</v>
      </c>
      <c r="R388" s="54">
        <v>36.60115997522383</v>
      </c>
      <c r="S388" s="54">
        <v>25.339264598231882</v>
      </c>
      <c r="T388" s="54">
        <v>16.89284306548792</v>
      </c>
      <c r="U388" s="54">
        <v>171.74390449912721</v>
      </c>
      <c r="W388" s="42" t="s">
        <v>469</v>
      </c>
    </row>
    <row r="389" spans="1:23">
      <c r="A389" s="49" t="s">
        <v>1381</v>
      </c>
      <c r="B389" s="46" t="s">
        <v>230</v>
      </c>
      <c r="C389" s="46" t="s">
        <v>229</v>
      </c>
      <c r="D389" s="49" t="s">
        <v>161</v>
      </c>
      <c r="E389" s="46">
        <v>1</v>
      </c>
      <c r="F389" s="46">
        <v>0</v>
      </c>
      <c r="G389" s="46">
        <v>0</v>
      </c>
      <c r="H389" s="46">
        <v>0</v>
      </c>
      <c r="I389" s="46">
        <v>0</v>
      </c>
      <c r="J389" s="46">
        <v>0</v>
      </c>
      <c r="K389" s="46">
        <v>1</v>
      </c>
      <c r="L389" s="42">
        <v>69833</v>
      </c>
      <c r="M389" s="42">
        <v>35518</v>
      </c>
      <c r="N389" s="42">
        <v>34315</v>
      </c>
      <c r="O389" s="54">
        <v>1.431987742184927</v>
      </c>
      <c r="P389" s="54" t="s">
        <v>499</v>
      </c>
      <c r="Q389" s="54" t="s">
        <v>499</v>
      </c>
      <c r="R389" s="54" t="s">
        <v>499</v>
      </c>
      <c r="S389" s="54" t="s">
        <v>499</v>
      </c>
      <c r="T389" s="54" t="s">
        <v>499</v>
      </c>
      <c r="U389" s="54">
        <v>1.431987742184927</v>
      </c>
      <c r="W389" s="42" t="s">
        <v>469</v>
      </c>
    </row>
    <row r="390" spans="1:23">
      <c r="A390" s="49" t="s">
        <v>1382</v>
      </c>
      <c r="B390" s="46" t="s">
        <v>230</v>
      </c>
      <c r="C390" s="46" t="s">
        <v>229</v>
      </c>
      <c r="D390" s="49" t="s">
        <v>142</v>
      </c>
      <c r="E390" s="46">
        <v>0</v>
      </c>
      <c r="F390" s="46">
        <v>1</v>
      </c>
      <c r="G390" s="46">
        <v>2</v>
      </c>
      <c r="H390" s="46">
        <v>3</v>
      </c>
      <c r="I390" s="46">
        <v>0</v>
      </c>
      <c r="J390" s="46">
        <v>1</v>
      </c>
      <c r="K390" s="46">
        <v>7</v>
      </c>
      <c r="L390" s="42">
        <v>69833</v>
      </c>
      <c r="M390" s="42">
        <v>35518</v>
      </c>
      <c r="N390" s="42">
        <v>34315</v>
      </c>
      <c r="O390" s="54" t="s">
        <v>499</v>
      </c>
      <c r="P390" s="54">
        <v>1.431987742184927</v>
      </c>
      <c r="Q390" s="54">
        <v>2.8639754843698539</v>
      </c>
      <c r="R390" s="54">
        <v>4.2959632265547807</v>
      </c>
      <c r="S390" s="54" t="s">
        <v>499</v>
      </c>
      <c r="T390" s="54">
        <v>1.431987742184927</v>
      </c>
      <c r="U390" s="54">
        <v>10.023914195294488</v>
      </c>
      <c r="W390" s="42" t="s">
        <v>469</v>
      </c>
    </row>
    <row r="391" spans="1:23">
      <c r="A391" s="49" t="s">
        <v>1383</v>
      </c>
      <c r="B391" s="46" t="s">
        <v>230</v>
      </c>
      <c r="C391" s="46" t="s">
        <v>229</v>
      </c>
      <c r="D391" s="49" t="s">
        <v>146</v>
      </c>
      <c r="E391" s="46">
        <v>13</v>
      </c>
      <c r="F391" s="46">
        <v>12</v>
      </c>
      <c r="G391" s="46">
        <v>30</v>
      </c>
      <c r="H391" s="46">
        <v>30</v>
      </c>
      <c r="I391" s="46">
        <v>22</v>
      </c>
      <c r="J391" s="46">
        <v>9</v>
      </c>
      <c r="K391" s="46">
        <v>116</v>
      </c>
      <c r="L391" s="42">
        <v>69833</v>
      </c>
      <c r="M391" s="42">
        <v>35518</v>
      </c>
      <c r="N391" s="42">
        <v>34315</v>
      </c>
      <c r="O391" s="54">
        <v>36.60115997522383</v>
      </c>
      <c r="P391" s="54">
        <v>33.78568613097584</v>
      </c>
      <c r="Q391" s="54">
        <v>84.464215327439604</v>
      </c>
      <c r="R391" s="54">
        <v>84.464215327439604</v>
      </c>
      <c r="S391" s="54">
        <v>61.940424573455708</v>
      </c>
      <c r="T391" s="54">
        <v>25.339264598231882</v>
      </c>
      <c r="U391" s="54">
        <v>326.59496593276646</v>
      </c>
      <c r="W391" s="42" t="s">
        <v>469</v>
      </c>
    </row>
    <row r="392" spans="1:23">
      <c r="A392" s="49" t="s">
        <v>1384</v>
      </c>
      <c r="B392" s="46" t="s">
        <v>230</v>
      </c>
      <c r="C392" s="46" t="s">
        <v>229</v>
      </c>
      <c r="D392" s="49" t="s">
        <v>60</v>
      </c>
      <c r="E392" s="46">
        <v>7</v>
      </c>
      <c r="F392" s="46">
        <v>3</v>
      </c>
      <c r="G392" s="46">
        <v>6</v>
      </c>
      <c r="H392" s="46">
        <v>18</v>
      </c>
      <c r="I392" s="46">
        <v>12</v>
      </c>
      <c r="J392" s="46">
        <v>8</v>
      </c>
      <c r="K392" s="46">
        <v>54</v>
      </c>
      <c r="L392" s="42">
        <v>69833</v>
      </c>
      <c r="M392" s="42">
        <v>35518</v>
      </c>
      <c r="N392" s="42">
        <v>34315</v>
      </c>
      <c r="O392" s="54">
        <v>10.023914195294488</v>
      </c>
      <c r="P392" s="54">
        <v>4.2959632265547807</v>
      </c>
      <c r="Q392" s="54">
        <v>8.5919264531095614</v>
      </c>
      <c r="R392" s="54">
        <v>25.775779359328684</v>
      </c>
      <c r="S392" s="54">
        <v>17.183852906219123</v>
      </c>
      <c r="T392" s="54">
        <v>11.455901937479416</v>
      </c>
      <c r="U392" s="54">
        <v>77.327338077986056</v>
      </c>
      <c r="W392" s="42" t="s">
        <v>469</v>
      </c>
    </row>
    <row r="393" spans="1:23">
      <c r="A393" s="49" t="s">
        <v>1385</v>
      </c>
      <c r="B393" s="46" t="s">
        <v>230</v>
      </c>
      <c r="C393" s="46" t="s">
        <v>229</v>
      </c>
      <c r="D393" s="49" t="s">
        <v>64</v>
      </c>
      <c r="E393" s="46">
        <v>21</v>
      </c>
      <c r="F393" s="46">
        <v>18</v>
      </c>
      <c r="G393" s="46">
        <v>42</v>
      </c>
      <c r="H393" s="46">
        <v>49</v>
      </c>
      <c r="I393" s="46">
        <v>23</v>
      </c>
      <c r="J393" s="46">
        <v>12</v>
      </c>
      <c r="K393" s="46">
        <v>165</v>
      </c>
      <c r="L393" s="42">
        <v>69833</v>
      </c>
      <c r="M393" s="42">
        <v>35518</v>
      </c>
      <c r="N393" s="42">
        <v>34315</v>
      </c>
      <c r="O393" s="54">
        <v>30.071742585883467</v>
      </c>
      <c r="P393" s="54">
        <v>25.775779359328684</v>
      </c>
      <c r="Q393" s="54">
        <v>60.143485171766933</v>
      </c>
      <c r="R393" s="54">
        <v>70.167399367061421</v>
      </c>
      <c r="S393" s="54">
        <v>32.935718070253316</v>
      </c>
      <c r="T393" s="54">
        <v>17.183852906219123</v>
      </c>
      <c r="U393" s="54">
        <v>236.27797746051294</v>
      </c>
      <c r="W393" s="42" t="s">
        <v>469</v>
      </c>
    </row>
    <row r="394" spans="1:23">
      <c r="A394" s="49" t="s">
        <v>1386</v>
      </c>
      <c r="B394" s="46" t="s">
        <v>230</v>
      </c>
      <c r="C394" s="46" t="s">
        <v>229</v>
      </c>
      <c r="D394" s="49" t="s">
        <v>492</v>
      </c>
      <c r="E394" s="46">
        <v>3</v>
      </c>
      <c r="F394" s="46">
        <v>2</v>
      </c>
      <c r="G394" s="46">
        <v>7</v>
      </c>
      <c r="H394" s="46">
        <v>6</v>
      </c>
      <c r="I394" s="46">
        <v>1</v>
      </c>
      <c r="J394" s="46">
        <v>2</v>
      </c>
      <c r="K394" s="46">
        <v>21</v>
      </c>
      <c r="L394" s="42">
        <v>69833</v>
      </c>
      <c r="M394" s="42">
        <v>35518</v>
      </c>
      <c r="N394" s="42">
        <v>34315</v>
      </c>
      <c r="O394" s="54">
        <v>4.2959632265547807</v>
      </c>
      <c r="P394" s="54">
        <v>2.8639754843698539</v>
      </c>
      <c r="Q394" s="54">
        <v>10.023914195294488</v>
      </c>
      <c r="R394" s="54">
        <v>8.5919264531095614</v>
      </c>
      <c r="S394" s="54">
        <v>1.431987742184927</v>
      </c>
      <c r="T394" s="54">
        <v>2.8639754843698539</v>
      </c>
      <c r="U394" s="54">
        <v>30.071742585883467</v>
      </c>
      <c r="W394" s="42" t="s">
        <v>469</v>
      </c>
    </row>
    <row r="395" spans="1:23">
      <c r="A395" s="49" t="s">
        <v>1387</v>
      </c>
      <c r="B395" s="46" t="s">
        <v>222</v>
      </c>
      <c r="C395" s="46" t="s">
        <v>229</v>
      </c>
      <c r="D395" s="49" t="s">
        <v>200</v>
      </c>
      <c r="E395" s="46">
        <v>4</v>
      </c>
      <c r="F395" s="46">
        <v>14</v>
      </c>
      <c r="G395" s="46">
        <v>36</v>
      </c>
      <c r="H395" s="46">
        <v>32</v>
      </c>
      <c r="I395" s="46">
        <v>19</v>
      </c>
      <c r="J395" s="46">
        <v>15</v>
      </c>
      <c r="K395" s="46">
        <v>120</v>
      </c>
      <c r="L395" s="42">
        <v>69833</v>
      </c>
      <c r="M395" s="42">
        <v>35518</v>
      </c>
      <c r="N395" s="42">
        <v>34315</v>
      </c>
      <c r="O395" s="54">
        <v>5.7279509687397079</v>
      </c>
      <c r="P395" s="54">
        <v>20.047828390588975</v>
      </c>
      <c r="Q395" s="54">
        <v>51.551558718657368</v>
      </c>
      <c r="R395" s="54">
        <v>45.823607749917663</v>
      </c>
      <c r="S395" s="54">
        <v>27.20776710151361</v>
      </c>
      <c r="T395" s="54">
        <v>21.479816132773902</v>
      </c>
      <c r="U395" s="54">
        <v>171.83852906219121</v>
      </c>
      <c r="W395" s="42" t="s">
        <v>469</v>
      </c>
    </row>
    <row r="396" spans="1:23">
      <c r="A396" s="49" t="s">
        <v>1388</v>
      </c>
      <c r="B396" s="46" t="s">
        <v>222</v>
      </c>
      <c r="C396" s="46" t="s">
        <v>229</v>
      </c>
      <c r="D396" s="49" t="s">
        <v>473</v>
      </c>
      <c r="E396" s="46">
        <v>2</v>
      </c>
      <c r="F396" s="46">
        <v>0</v>
      </c>
      <c r="G396" s="46">
        <v>2</v>
      </c>
      <c r="H396" s="46">
        <v>2</v>
      </c>
      <c r="I396" s="46">
        <v>5</v>
      </c>
      <c r="J396" s="46">
        <v>5</v>
      </c>
      <c r="K396" s="46">
        <v>16</v>
      </c>
      <c r="L396" s="42">
        <v>69833</v>
      </c>
      <c r="M396" s="42">
        <v>35518</v>
      </c>
      <c r="N396" s="42">
        <v>34315</v>
      </c>
      <c r="O396" s="54">
        <v>2.8639754843698539</v>
      </c>
      <c r="P396" s="54" t="s">
        <v>499</v>
      </c>
      <c r="Q396" s="54">
        <v>2.8639754843698539</v>
      </c>
      <c r="R396" s="54">
        <v>2.8639754843698539</v>
      </c>
      <c r="S396" s="54">
        <v>7.1599387109246342</v>
      </c>
      <c r="T396" s="54">
        <v>7.1599387109246342</v>
      </c>
      <c r="U396" s="54">
        <v>22.911803874958832</v>
      </c>
      <c r="W396" s="42" t="s">
        <v>469</v>
      </c>
    </row>
    <row r="397" spans="1:23">
      <c r="A397" s="49" t="s">
        <v>1389</v>
      </c>
      <c r="B397" s="46" t="s">
        <v>222</v>
      </c>
      <c r="C397" s="46" t="s">
        <v>229</v>
      </c>
      <c r="D397" s="49" t="s">
        <v>201</v>
      </c>
      <c r="E397" s="46">
        <v>4</v>
      </c>
      <c r="F397" s="46">
        <v>5</v>
      </c>
      <c r="G397" s="46">
        <v>2</v>
      </c>
      <c r="H397" s="46">
        <v>6</v>
      </c>
      <c r="I397" s="46">
        <v>5</v>
      </c>
      <c r="J397" s="46">
        <v>4</v>
      </c>
      <c r="K397" s="46">
        <v>26</v>
      </c>
      <c r="L397" s="42">
        <v>69833</v>
      </c>
      <c r="M397" s="42">
        <v>35518</v>
      </c>
      <c r="N397" s="42">
        <v>34315</v>
      </c>
      <c r="O397" s="54">
        <v>5.7279509687397079</v>
      </c>
      <c r="P397" s="54">
        <v>7.1599387109246342</v>
      </c>
      <c r="Q397" s="54">
        <v>2.8639754843698539</v>
      </c>
      <c r="R397" s="54">
        <v>8.5919264531095614</v>
      </c>
      <c r="S397" s="54">
        <v>7.1599387109246342</v>
      </c>
      <c r="T397" s="54">
        <v>5.7279509687397079</v>
      </c>
      <c r="U397" s="54">
        <v>37.231681296808098</v>
      </c>
      <c r="W397" s="42" t="s">
        <v>469</v>
      </c>
    </row>
    <row r="398" spans="1:23">
      <c r="A398" s="49" t="s">
        <v>1390</v>
      </c>
      <c r="B398" s="46" t="s">
        <v>222</v>
      </c>
      <c r="C398" s="46" t="s">
        <v>229</v>
      </c>
      <c r="D398" s="49" t="s">
        <v>151</v>
      </c>
      <c r="E398" s="46">
        <v>0</v>
      </c>
      <c r="F398" s="46">
        <v>1</v>
      </c>
      <c r="G398" s="46">
        <v>0</v>
      </c>
      <c r="H398" s="46">
        <v>0</v>
      </c>
      <c r="I398" s="46">
        <v>0</v>
      </c>
      <c r="J398" s="46">
        <v>0</v>
      </c>
      <c r="K398" s="46">
        <v>1</v>
      </c>
      <c r="L398" s="42">
        <v>69833</v>
      </c>
      <c r="M398" s="42">
        <v>35518</v>
      </c>
      <c r="N398" s="42">
        <v>34315</v>
      </c>
      <c r="O398" s="54" t="s">
        <v>499</v>
      </c>
      <c r="P398" s="54">
        <v>1.431987742184927</v>
      </c>
      <c r="Q398" s="54" t="s">
        <v>499</v>
      </c>
      <c r="R398" s="54" t="s">
        <v>499</v>
      </c>
      <c r="S398" s="54" t="s">
        <v>499</v>
      </c>
      <c r="T398" s="54" t="s">
        <v>499</v>
      </c>
      <c r="U398" s="54">
        <v>1.431987742184927</v>
      </c>
      <c r="W398" s="42" t="s">
        <v>469</v>
      </c>
    </row>
    <row r="399" spans="1:23">
      <c r="A399" s="49" t="s">
        <v>1391</v>
      </c>
      <c r="B399" s="46" t="s">
        <v>222</v>
      </c>
      <c r="C399" s="46" t="s">
        <v>229</v>
      </c>
      <c r="D399" s="49" t="s">
        <v>95</v>
      </c>
      <c r="E399" s="46">
        <v>2</v>
      </c>
      <c r="F399" s="46">
        <v>4</v>
      </c>
      <c r="G399" s="46">
        <v>3</v>
      </c>
      <c r="H399" s="46">
        <v>6</v>
      </c>
      <c r="I399" s="46">
        <v>1</v>
      </c>
      <c r="J399" s="46">
        <v>0</v>
      </c>
      <c r="K399" s="46">
        <v>16</v>
      </c>
      <c r="L399" s="42">
        <v>69833</v>
      </c>
      <c r="M399" s="42">
        <v>35518</v>
      </c>
      <c r="N399" s="42">
        <v>34315</v>
      </c>
      <c r="O399" s="54">
        <v>2.8639754843698539</v>
      </c>
      <c r="P399" s="54">
        <v>5.7279509687397079</v>
      </c>
      <c r="Q399" s="54">
        <v>4.2959632265547807</v>
      </c>
      <c r="R399" s="54">
        <v>8.5919264531095614</v>
      </c>
      <c r="S399" s="54">
        <v>1.431987742184927</v>
      </c>
      <c r="T399" s="54" t="s">
        <v>499</v>
      </c>
      <c r="U399" s="54">
        <v>22.911803874958832</v>
      </c>
      <c r="W399" s="42" t="s">
        <v>469</v>
      </c>
    </row>
    <row r="400" spans="1:23">
      <c r="A400" s="49" t="s">
        <v>1392</v>
      </c>
      <c r="B400" s="46" t="s">
        <v>222</v>
      </c>
      <c r="C400" s="46" t="s">
        <v>229</v>
      </c>
      <c r="D400" s="49" t="s">
        <v>154</v>
      </c>
      <c r="E400" s="46">
        <v>1</v>
      </c>
      <c r="F400" s="46">
        <v>0</v>
      </c>
      <c r="G400" s="46">
        <v>2</v>
      </c>
      <c r="H400" s="46">
        <v>0</v>
      </c>
      <c r="I400" s="46">
        <v>0</v>
      </c>
      <c r="J400" s="46">
        <v>0</v>
      </c>
      <c r="K400" s="46">
        <v>3</v>
      </c>
      <c r="L400" s="42">
        <v>69833</v>
      </c>
      <c r="M400" s="42">
        <v>35518</v>
      </c>
      <c r="N400" s="42">
        <v>34315</v>
      </c>
      <c r="O400" s="54">
        <v>1.431987742184927</v>
      </c>
      <c r="P400" s="54" t="s">
        <v>499</v>
      </c>
      <c r="Q400" s="54">
        <v>2.8639754843698539</v>
      </c>
      <c r="R400" s="54" t="s">
        <v>499</v>
      </c>
      <c r="S400" s="54" t="s">
        <v>499</v>
      </c>
      <c r="T400" s="54" t="s">
        <v>499</v>
      </c>
      <c r="U400" s="54">
        <v>4.2959632265547807</v>
      </c>
      <c r="W400" s="42" t="s">
        <v>469</v>
      </c>
    </row>
    <row r="401" spans="1:23">
      <c r="A401" s="49" t="s">
        <v>1393</v>
      </c>
      <c r="B401" s="46" t="s">
        <v>222</v>
      </c>
      <c r="C401" s="46" t="s">
        <v>229</v>
      </c>
      <c r="D401" s="49" t="s">
        <v>155</v>
      </c>
      <c r="E401" s="46">
        <v>15</v>
      </c>
      <c r="F401" s="46">
        <v>4</v>
      </c>
      <c r="G401" s="46">
        <v>5</v>
      </c>
      <c r="H401" s="46">
        <v>8</v>
      </c>
      <c r="I401" s="46">
        <v>6</v>
      </c>
      <c r="J401" s="46">
        <v>1</v>
      </c>
      <c r="K401" s="46">
        <v>39</v>
      </c>
      <c r="L401" s="42">
        <v>69833</v>
      </c>
      <c r="M401" s="42">
        <v>35518</v>
      </c>
      <c r="N401" s="42">
        <v>34315</v>
      </c>
      <c r="O401" s="54">
        <v>21.479816132773902</v>
      </c>
      <c r="P401" s="54">
        <v>5.7279509687397079</v>
      </c>
      <c r="Q401" s="54">
        <v>7.1599387109246342</v>
      </c>
      <c r="R401" s="54">
        <v>11.455901937479416</v>
      </c>
      <c r="S401" s="54">
        <v>8.5919264531095614</v>
      </c>
      <c r="T401" s="54">
        <v>1.431987742184927</v>
      </c>
      <c r="U401" s="54">
        <v>55.847521945212151</v>
      </c>
      <c r="W401" s="42" t="s">
        <v>469</v>
      </c>
    </row>
    <row r="402" spans="1:23">
      <c r="A402" s="49" t="s">
        <v>1394</v>
      </c>
      <c r="B402" s="46" t="s">
        <v>222</v>
      </c>
      <c r="C402" s="46" t="s">
        <v>229</v>
      </c>
      <c r="D402" s="49" t="s">
        <v>99</v>
      </c>
      <c r="E402" s="46">
        <v>5</v>
      </c>
      <c r="F402" s="46">
        <v>5</v>
      </c>
      <c r="G402" s="46">
        <v>11</v>
      </c>
      <c r="H402" s="46">
        <v>21</v>
      </c>
      <c r="I402" s="46">
        <v>8</v>
      </c>
      <c r="J402" s="46">
        <v>5</v>
      </c>
      <c r="K402" s="46">
        <v>55</v>
      </c>
      <c r="L402" s="42">
        <v>69833</v>
      </c>
      <c r="M402" s="42">
        <v>35518</v>
      </c>
      <c r="N402" s="42">
        <v>34315</v>
      </c>
      <c r="O402" s="54">
        <v>7.1599387109246342</v>
      </c>
      <c r="P402" s="54">
        <v>7.1599387109246342</v>
      </c>
      <c r="Q402" s="54">
        <v>15.751865164034196</v>
      </c>
      <c r="R402" s="54">
        <v>30.071742585883467</v>
      </c>
      <c r="S402" s="54">
        <v>11.455901937479416</v>
      </c>
      <c r="T402" s="54">
        <v>7.1599387109246342</v>
      </c>
      <c r="U402" s="54">
        <v>78.759325820170972</v>
      </c>
      <c r="W402" s="42" t="s">
        <v>469</v>
      </c>
    </row>
    <row r="403" spans="1:23">
      <c r="A403" s="49" t="s">
        <v>1395</v>
      </c>
      <c r="B403" s="46" t="s">
        <v>222</v>
      </c>
      <c r="C403" s="46" t="s">
        <v>229</v>
      </c>
      <c r="D403" s="49" t="s">
        <v>481</v>
      </c>
      <c r="E403" s="46">
        <v>2</v>
      </c>
      <c r="F403" s="46">
        <v>5</v>
      </c>
      <c r="G403" s="46">
        <v>5</v>
      </c>
      <c r="H403" s="46">
        <v>4</v>
      </c>
      <c r="I403" s="46">
        <v>0</v>
      </c>
      <c r="J403" s="46">
        <v>0</v>
      </c>
      <c r="K403" s="46">
        <v>16</v>
      </c>
      <c r="L403" s="42">
        <v>69833</v>
      </c>
      <c r="M403" s="42">
        <v>35518</v>
      </c>
      <c r="N403" s="42">
        <v>34315</v>
      </c>
      <c r="O403" s="54">
        <v>2.8639754843698539</v>
      </c>
      <c r="P403" s="54">
        <v>7.1599387109246342</v>
      </c>
      <c r="Q403" s="54">
        <v>7.1599387109246342</v>
      </c>
      <c r="R403" s="54">
        <v>5.7279509687397079</v>
      </c>
      <c r="S403" s="54" t="s">
        <v>499</v>
      </c>
      <c r="T403" s="54" t="s">
        <v>499</v>
      </c>
      <c r="U403" s="54">
        <v>22.911803874958832</v>
      </c>
      <c r="W403" s="42" t="s">
        <v>469</v>
      </c>
    </row>
    <row r="404" spans="1:23">
      <c r="A404" s="49" t="s">
        <v>1396</v>
      </c>
      <c r="B404" s="46" t="s">
        <v>222</v>
      </c>
      <c r="C404" s="46" t="s">
        <v>229</v>
      </c>
      <c r="D404" s="49" t="s">
        <v>483</v>
      </c>
      <c r="E404" s="46">
        <v>10</v>
      </c>
      <c r="F404" s="46">
        <v>2</v>
      </c>
      <c r="G404" s="46">
        <v>16</v>
      </c>
      <c r="H404" s="46">
        <v>14</v>
      </c>
      <c r="I404" s="46">
        <v>6</v>
      </c>
      <c r="J404" s="46">
        <v>7</v>
      </c>
      <c r="K404" s="46">
        <v>55</v>
      </c>
      <c r="L404" s="42">
        <v>69833</v>
      </c>
      <c r="M404" s="42">
        <v>35518</v>
      </c>
      <c r="N404" s="42">
        <v>34315</v>
      </c>
      <c r="O404" s="54">
        <v>14.319877421849268</v>
      </c>
      <c r="P404" s="54">
        <v>2.8639754843698539</v>
      </c>
      <c r="Q404" s="54">
        <v>22.911803874958832</v>
      </c>
      <c r="R404" s="54">
        <v>20.047828390588975</v>
      </c>
      <c r="S404" s="54">
        <v>8.5919264531095614</v>
      </c>
      <c r="T404" s="54">
        <v>10.023914195294488</v>
      </c>
      <c r="U404" s="54">
        <v>78.759325820170972</v>
      </c>
      <c r="W404" s="42" t="s">
        <v>469</v>
      </c>
    </row>
    <row r="405" spans="1:23">
      <c r="A405" s="49" t="s">
        <v>1397</v>
      </c>
      <c r="B405" s="46" t="s">
        <v>222</v>
      </c>
      <c r="C405" s="46" t="s">
        <v>229</v>
      </c>
      <c r="D405" s="49" t="s">
        <v>128</v>
      </c>
      <c r="E405" s="46">
        <v>8</v>
      </c>
      <c r="F405" s="46">
        <v>0</v>
      </c>
      <c r="G405" s="46">
        <v>2</v>
      </c>
      <c r="H405" s="46">
        <v>1</v>
      </c>
      <c r="I405" s="46">
        <v>1</v>
      </c>
      <c r="J405" s="46">
        <v>1</v>
      </c>
      <c r="K405" s="46">
        <v>13</v>
      </c>
      <c r="L405" s="42">
        <v>69833</v>
      </c>
      <c r="M405" s="42">
        <v>35518</v>
      </c>
      <c r="N405" s="42">
        <v>34315</v>
      </c>
      <c r="O405" s="54">
        <v>11.455901937479416</v>
      </c>
      <c r="P405" s="54" t="s">
        <v>499</v>
      </c>
      <c r="Q405" s="54">
        <v>2.8639754843698539</v>
      </c>
      <c r="R405" s="54">
        <v>1.431987742184927</v>
      </c>
      <c r="S405" s="54">
        <v>1.431987742184927</v>
      </c>
      <c r="T405" s="54">
        <v>1.431987742184927</v>
      </c>
      <c r="U405" s="54">
        <v>18.615840648404049</v>
      </c>
      <c r="W405" s="42" t="s">
        <v>469</v>
      </c>
    </row>
    <row r="406" spans="1:23">
      <c r="A406" s="49" t="s">
        <v>1398</v>
      </c>
      <c r="B406" s="46" t="s">
        <v>222</v>
      </c>
      <c r="C406" s="46" t="s">
        <v>229</v>
      </c>
      <c r="D406" s="49" t="s">
        <v>161</v>
      </c>
      <c r="E406" s="46">
        <v>4</v>
      </c>
      <c r="F406" s="46">
        <v>0</v>
      </c>
      <c r="G406" s="46">
        <v>0</v>
      </c>
      <c r="H406" s="46">
        <v>2</v>
      </c>
      <c r="I406" s="46">
        <v>0</v>
      </c>
      <c r="J406" s="46">
        <v>1</v>
      </c>
      <c r="K406" s="46">
        <v>7</v>
      </c>
      <c r="L406" s="42">
        <v>69833</v>
      </c>
      <c r="M406" s="42">
        <v>35518</v>
      </c>
      <c r="N406" s="42">
        <v>34315</v>
      </c>
      <c r="O406" s="54">
        <v>5.7279509687397079</v>
      </c>
      <c r="P406" s="54" t="s">
        <v>499</v>
      </c>
      <c r="Q406" s="54" t="s">
        <v>499</v>
      </c>
      <c r="R406" s="54">
        <v>2.8639754843698539</v>
      </c>
      <c r="S406" s="54" t="s">
        <v>499</v>
      </c>
      <c r="T406" s="54">
        <v>1.431987742184927</v>
      </c>
      <c r="U406" s="54">
        <v>10.023914195294488</v>
      </c>
      <c r="W406" s="42" t="s">
        <v>469</v>
      </c>
    </row>
    <row r="407" spans="1:23">
      <c r="A407" s="49" t="s">
        <v>1399</v>
      </c>
      <c r="B407" s="46" t="s">
        <v>222</v>
      </c>
      <c r="C407" s="46" t="s">
        <v>229</v>
      </c>
      <c r="D407" s="49" t="s">
        <v>164</v>
      </c>
      <c r="E407" s="46">
        <v>54</v>
      </c>
      <c r="F407" s="46">
        <v>70</v>
      </c>
      <c r="G407" s="46">
        <v>134</v>
      </c>
      <c r="H407" s="46">
        <v>105</v>
      </c>
      <c r="I407" s="46">
        <v>38</v>
      </c>
      <c r="J407" s="46">
        <v>10</v>
      </c>
      <c r="K407" s="46">
        <v>411</v>
      </c>
      <c r="L407" s="42">
        <v>69833</v>
      </c>
      <c r="M407" s="42">
        <v>35518</v>
      </c>
      <c r="N407" s="42">
        <v>34315</v>
      </c>
      <c r="O407" s="54">
        <v>157.36558356403904</v>
      </c>
      <c r="P407" s="54">
        <v>203.99242313856914</v>
      </c>
      <c r="Q407" s="54">
        <v>390.49978143668949</v>
      </c>
      <c r="R407" s="54">
        <v>305.98863470785375</v>
      </c>
      <c r="S407" s="54">
        <v>110.73874398950896</v>
      </c>
      <c r="T407" s="54">
        <v>29.141774734081306</v>
      </c>
      <c r="U407" s="54">
        <v>1197.7269415707417</v>
      </c>
      <c r="W407" s="42" t="s">
        <v>469</v>
      </c>
    </row>
    <row r="408" spans="1:23">
      <c r="A408" s="49" t="s">
        <v>1400</v>
      </c>
      <c r="B408" s="46" t="s">
        <v>222</v>
      </c>
      <c r="C408" s="46" t="s">
        <v>229</v>
      </c>
      <c r="D408" s="49" t="s">
        <v>142</v>
      </c>
      <c r="E408" s="46">
        <v>6</v>
      </c>
      <c r="F408" s="46">
        <v>0</v>
      </c>
      <c r="G408" s="46">
        <v>8</v>
      </c>
      <c r="H408" s="46">
        <v>3</v>
      </c>
      <c r="I408" s="46">
        <v>3</v>
      </c>
      <c r="J408" s="46">
        <v>1</v>
      </c>
      <c r="K408" s="46">
        <v>21</v>
      </c>
      <c r="L408" s="42">
        <v>69833</v>
      </c>
      <c r="M408" s="42">
        <v>35518</v>
      </c>
      <c r="N408" s="42">
        <v>34315</v>
      </c>
      <c r="O408" s="54">
        <v>8.5919264531095614</v>
      </c>
      <c r="P408" s="54" t="s">
        <v>499</v>
      </c>
      <c r="Q408" s="54">
        <v>11.455901937479416</v>
      </c>
      <c r="R408" s="54">
        <v>4.2959632265547807</v>
      </c>
      <c r="S408" s="54">
        <v>4.2959632265547807</v>
      </c>
      <c r="T408" s="54">
        <v>1.431987742184927</v>
      </c>
      <c r="U408" s="54">
        <v>30.071742585883467</v>
      </c>
      <c r="W408" s="42" t="s">
        <v>469</v>
      </c>
    </row>
    <row r="409" spans="1:23">
      <c r="A409" s="49" t="s">
        <v>1401</v>
      </c>
      <c r="B409" s="46" t="s">
        <v>222</v>
      </c>
      <c r="C409" s="46" t="s">
        <v>229</v>
      </c>
      <c r="D409" s="49" t="s">
        <v>60</v>
      </c>
      <c r="E409" s="46">
        <v>4</v>
      </c>
      <c r="F409" s="46">
        <v>3</v>
      </c>
      <c r="G409" s="46">
        <v>7</v>
      </c>
      <c r="H409" s="46">
        <v>19</v>
      </c>
      <c r="I409" s="46">
        <v>6</v>
      </c>
      <c r="J409" s="46">
        <v>7</v>
      </c>
      <c r="K409" s="46">
        <v>46</v>
      </c>
      <c r="L409" s="42">
        <v>69833</v>
      </c>
      <c r="M409" s="42">
        <v>35518</v>
      </c>
      <c r="N409" s="42">
        <v>34315</v>
      </c>
      <c r="O409" s="54">
        <v>5.7279509687397079</v>
      </c>
      <c r="P409" s="54">
        <v>4.2959632265547807</v>
      </c>
      <c r="Q409" s="54">
        <v>10.023914195294488</v>
      </c>
      <c r="R409" s="54">
        <v>27.20776710151361</v>
      </c>
      <c r="S409" s="54">
        <v>8.5919264531095614</v>
      </c>
      <c r="T409" s="54">
        <v>10.023914195294488</v>
      </c>
      <c r="U409" s="54">
        <v>65.871436140506631</v>
      </c>
      <c r="W409" s="42" t="s">
        <v>469</v>
      </c>
    </row>
    <row r="410" spans="1:23">
      <c r="A410" s="49" t="s">
        <v>1402</v>
      </c>
      <c r="B410" s="46" t="s">
        <v>222</v>
      </c>
      <c r="C410" s="46" t="s">
        <v>229</v>
      </c>
      <c r="D410" s="49" t="s">
        <v>64</v>
      </c>
      <c r="E410" s="46">
        <v>29</v>
      </c>
      <c r="F410" s="46">
        <v>17</v>
      </c>
      <c r="G410" s="46">
        <v>59</v>
      </c>
      <c r="H410" s="46">
        <v>49</v>
      </c>
      <c r="I410" s="46">
        <v>28</v>
      </c>
      <c r="J410" s="46">
        <v>15</v>
      </c>
      <c r="K410" s="46">
        <v>197</v>
      </c>
      <c r="L410" s="42">
        <v>69833</v>
      </c>
      <c r="M410" s="42">
        <v>35518</v>
      </c>
      <c r="N410" s="42">
        <v>34315</v>
      </c>
      <c r="O410" s="54">
        <v>41.527644523362881</v>
      </c>
      <c r="P410" s="54">
        <v>24.343791617143758</v>
      </c>
      <c r="Q410" s="54">
        <v>84.487276788910691</v>
      </c>
      <c r="R410" s="54">
        <v>70.167399367061421</v>
      </c>
      <c r="S410" s="54">
        <v>40.095656781177951</v>
      </c>
      <c r="T410" s="54">
        <v>21.479816132773902</v>
      </c>
      <c r="U410" s="54">
        <v>282.10158521043058</v>
      </c>
      <c r="W410" s="42" t="s">
        <v>469</v>
      </c>
    </row>
    <row r="411" spans="1:23">
      <c r="A411" s="49" t="s">
        <v>1403</v>
      </c>
      <c r="B411" s="46" t="s">
        <v>222</v>
      </c>
      <c r="C411" s="46" t="s">
        <v>229</v>
      </c>
      <c r="D411" s="49" t="s">
        <v>492</v>
      </c>
      <c r="E411" s="46">
        <v>6</v>
      </c>
      <c r="F411" s="46">
        <v>4</v>
      </c>
      <c r="G411" s="46">
        <v>19</v>
      </c>
      <c r="H411" s="46">
        <v>16</v>
      </c>
      <c r="I411" s="46">
        <v>4</v>
      </c>
      <c r="J411" s="46">
        <v>1</v>
      </c>
      <c r="K411" s="46">
        <v>50</v>
      </c>
      <c r="L411" s="42">
        <v>69833</v>
      </c>
      <c r="M411" s="42">
        <v>35518</v>
      </c>
      <c r="N411" s="42">
        <v>34315</v>
      </c>
      <c r="O411" s="54">
        <v>8.5919264531095614</v>
      </c>
      <c r="P411" s="54">
        <v>5.7279509687397079</v>
      </c>
      <c r="Q411" s="54">
        <v>27.20776710151361</v>
      </c>
      <c r="R411" s="54">
        <v>22.911803874958832</v>
      </c>
      <c r="S411" s="54">
        <v>5.7279509687397079</v>
      </c>
      <c r="T411" s="54">
        <v>1.431987742184927</v>
      </c>
      <c r="U411" s="54">
        <v>71.599387109246337</v>
      </c>
      <c r="W411" s="42" t="s">
        <v>469</v>
      </c>
    </row>
    <row r="412" spans="1:23">
      <c r="A412" s="49" t="s">
        <v>1404</v>
      </c>
      <c r="B412" s="46" t="s">
        <v>230</v>
      </c>
      <c r="C412" s="46" t="s">
        <v>277</v>
      </c>
      <c r="D412" s="49" t="s">
        <v>200</v>
      </c>
      <c r="E412" s="46">
        <v>3</v>
      </c>
      <c r="F412" s="46">
        <v>0</v>
      </c>
      <c r="G412" s="46">
        <v>7</v>
      </c>
      <c r="H412" s="46">
        <v>6</v>
      </c>
      <c r="I412" s="46">
        <v>12</v>
      </c>
      <c r="J412" s="46">
        <v>1</v>
      </c>
      <c r="K412" s="46">
        <v>29</v>
      </c>
      <c r="L412" s="42">
        <v>58493</v>
      </c>
      <c r="M412" s="42">
        <v>29918</v>
      </c>
      <c r="N412" s="42">
        <v>28575</v>
      </c>
      <c r="O412" s="54">
        <v>5.1288188330227547</v>
      </c>
      <c r="P412" s="54" t="s">
        <v>499</v>
      </c>
      <c r="Q412" s="54">
        <v>11.967243943719762</v>
      </c>
      <c r="R412" s="54">
        <v>10.257637666045509</v>
      </c>
      <c r="S412" s="54">
        <v>20.515275332091019</v>
      </c>
      <c r="T412" s="54">
        <v>1.7096062776742518</v>
      </c>
      <c r="U412" s="54">
        <v>49.578582052553294</v>
      </c>
      <c r="W412" s="42" t="s">
        <v>469</v>
      </c>
    </row>
    <row r="413" spans="1:23">
      <c r="A413" s="49" t="s">
        <v>1405</v>
      </c>
      <c r="B413" s="46" t="s">
        <v>230</v>
      </c>
      <c r="C413" s="46" t="s">
        <v>277</v>
      </c>
      <c r="D413" s="49" t="s">
        <v>54</v>
      </c>
      <c r="E413" s="46">
        <v>26</v>
      </c>
      <c r="F413" s="46">
        <v>51</v>
      </c>
      <c r="G413" s="46">
        <v>90</v>
      </c>
      <c r="H413" s="46">
        <v>86</v>
      </c>
      <c r="I413" s="46">
        <v>90</v>
      </c>
      <c r="J413" s="46">
        <v>51</v>
      </c>
      <c r="K413" s="46">
        <v>394</v>
      </c>
      <c r="L413" s="42">
        <v>58493</v>
      </c>
      <c r="M413" s="42">
        <v>29918</v>
      </c>
      <c r="N413" s="42">
        <v>28575</v>
      </c>
      <c r="O413" s="54">
        <v>86.904204826525842</v>
      </c>
      <c r="P413" s="54">
        <v>170.46594023664684</v>
      </c>
      <c r="Q413" s="54">
        <v>300.82224747643562</v>
      </c>
      <c r="R413" s="54">
        <v>287.45236981081621</v>
      </c>
      <c r="S413" s="54">
        <v>300.82224747643562</v>
      </c>
      <c r="T413" s="54">
        <v>170.46594023664684</v>
      </c>
      <c r="U413" s="54">
        <v>1316.932950063507</v>
      </c>
      <c r="W413" s="42" t="s">
        <v>469</v>
      </c>
    </row>
    <row r="414" spans="1:23">
      <c r="A414" s="49" t="s">
        <v>1406</v>
      </c>
      <c r="B414" s="46" t="s">
        <v>230</v>
      </c>
      <c r="C414" s="46" t="s">
        <v>277</v>
      </c>
      <c r="D414" s="49" t="s">
        <v>69</v>
      </c>
      <c r="E414" s="46">
        <v>3</v>
      </c>
      <c r="F414" s="46">
        <v>1</v>
      </c>
      <c r="G414" s="46">
        <v>8</v>
      </c>
      <c r="H414" s="46">
        <v>8</v>
      </c>
      <c r="I414" s="46">
        <v>11</v>
      </c>
      <c r="J414" s="46">
        <v>6</v>
      </c>
      <c r="K414" s="46">
        <v>37</v>
      </c>
      <c r="L414" s="42">
        <v>58493</v>
      </c>
      <c r="M414" s="42">
        <v>29918</v>
      </c>
      <c r="N414" s="42">
        <v>28575</v>
      </c>
      <c r="O414" s="54">
        <v>10.027408249214519</v>
      </c>
      <c r="P414" s="54">
        <v>3.3424694164048399</v>
      </c>
      <c r="Q414" s="54">
        <v>26.739755331238719</v>
      </c>
      <c r="R414" s="54">
        <v>26.739755331238719</v>
      </c>
      <c r="S414" s="54">
        <v>36.767163580453236</v>
      </c>
      <c r="T414" s="54">
        <v>20.054816498429037</v>
      </c>
      <c r="U414" s="54">
        <v>123.67136840697908</v>
      </c>
      <c r="W414" s="42" t="s">
        <v>469</v>
      </c>
    </row>
    <row r="415" spans="1:23">
      <c r="A415" s="49" t="s">
        <v>1407</v>
      </c>
      <c r="B415" s="46" t="s">
        <v>230</v>
      </c>
      <c r="C415" s="46" t="s">
        <v>277</v>
      </c>
      <c r="D415" s="49" t="s">
        <v>473</v>
      </c>
      <c r="E415" s="46">
        <v>0</v>
      </c>
      <c r="F415" s="46">
        <v>0</v>
      </c>
      <c r="G415" s="46">
        <v>2</v>
      </c>
      <c r="H415" s="46">
        <v>1</v>
      </c>
      <c r="I415" s="46">
        <v>3</v>
      </c>
      <c r="J415" s="46">
        <v>3</v>
      </c>
      <c r="K415" s="46">
        <v>9</v>
      </c>
      <c r="L415" s="42">
        <v>58493</v>
      </c>
      <c r="M415" s="42">
        <v>29918</v>
      </c>
      <c r="N415" s="42">
        <v>28575</v>
      </c>
      <c r="O415" s="54" t="s">
        <v>499</v>
      </c>
      <c r="P415" s="54" t="s">
        <v>499</v>
      </c>
      <c r="Q415" s="54">
        <v>3.4192125553485035</v>
      </c>
      <c r="R415" s="54">
        <v>1.7096062776742518</v>
      </c>
      <c r="S415" s="54">
        <v>5.1288188330227547</v>
      </c>
      <c r="T415" s="54">
        <v>5.1288188330227547</v>
      </c>
      <c r="U415" s="54">
        <v>15.386456499068263</v>
      </c>
      <c r="W415" s="42" t="s">
        <v>469</v>
      </c>
    </row>
    <row r="416" spans="1:23">
      <c r="A416" s="49" t="s">
        <v>1408</v>
      </c>
      <c r="B416" s="46" t="s">
        <v>230</v>
      </c>
      <c r="C416" s="46" t="s">
        <v>277</v>
      </c>
      <c r="D416" s="49" t="s">
        <v>201</v>
      </c>
      <c r="E416" s="46">
        <v>3</v>
      </c>
      <c r="F416" s="46">
        <v>3</v>
      </c>
      <c r="G416" s="46">
        <v>10</v>
      </c>
      <c r="H416" s="46">
        <v>4</v>
      </c>
      <c r="I416" s="46">
        <v>4</v>
      </c>
      <c r="J416" s="46">
        <v>2</v>
      </c>
      <c r="K416" s="46">
        <v>26</v>
      </c>
      <c r="L416" s="42">
        <v>58493</v>
      </c>
      <c r="M416" s="42">
        <v>29918</v>
      </c>
      <c r="N416" s="42">
        <v>28575</v>
      </c>
      <c r="O416" s="54">
        <v>5.1288188330227547</v>
      </c>
      <c r="P416" s="54">
        <v>5.1288188330227547</v>
      </c>
      <c r="Q416" s="54">
        <v>17.096062776742514</v>
      </c>
      <c r="R416" s="54">
        <v>6.8384251106970071</v>
      </c>
      <c r="S416" s="54">
        <v>6.8384251106970071</v>
      </c>
      <c r="T416" s="54">
        <v>3.4192125553485035</v>
      </c>
      <c r="U416" s="54">
        <v>44.449763219530539</v>
      </c>
      <c r="W416" s="42" t="s">
        <v>469</v>
      </c>
    </row>
    <row r="417" spans="1:23">
      <c r="A417" s="49" t="s">
        <v>1409</v>
      </c>
      <c r="B417" s="46" t="s">
        <v>230</v>
      </c>
      <c r="C417" s="46" t="s">
        <v>277</v>
      </c>
      <c r="D417" s="49" t="s">
        <v>151</v>
      </c>
      <c r="E417" s="46">
        <v>1</v>
      </c>
      <c r="F417" s="46">
        <v>0</v>
      </c>
      <c r="G417" s="46">
        <v>0</v>
      </c>
      <c r="H417" s="46">
        <v>1</v>
      </c>
      <c r="I417" s="46">
        <v>0</v>
      </c>
      <c r="J417" s="46">
        <v>0</v>
      </c>
      <c r="K417" s="46">
        <v>2</v>
      </c>
      <c r="L417" s="42">
        <v>58493</v>
      </c>
      <c r="M417" s="42">
        <v>29918</v>
      </c>
      <c r="N417" s="42">
        <v>28575</v>
      </c>
      <c r="O417" s="54">
        <v>1.7096062776742518</v>
      </c>
      <c r="P417" s="54" t="s">
        <v>499</v>
      </c>
      <c r="Q417" s="54" t="s">
        <v>499</v>
      </c>
      <c r="R417" s="54">
        <v>1.7096062776742518</v>
      </c>
      <c r="S417" s="54" t="s">
        <v>499</v>
      </c>
      <c r="T417" s="54" t="s">
        <v>499</v>
      </c>
      <c r="U417" s="54">
        <v>3.4192125553485035</v>
      </c>
      <c r="W417" s="42" t="s">
        <v>469</v>
      </c>
    </row>
    <row r="418" spans="1:23">
      <c r="A418" s="49" t="s">
        <v>1410</v>
      </c>
      <c r="B418" s="46" t="s">
        <v>230</v>
      </c>
      <c r="C418" s="46" t="s">
        <v>277</v>
      </c>
      <c r="D418" s="49" t="s">
        <v>95</v>
      </c>
      <c r="E418" s="46">
        <v>1</v>
      </c>
      <c r="F418" s="46">
        <v>0</v>
      </c>
      <c r="G418" s="46">
        <v>3</v>
      </c>
      <c r="H418" s="46">
        <v>2</v>
      </c>
      <c r="I418" s="46">
        <v>0</v>
      </c>
      <c r="J418" s="46">
        <v>1</v>
      </c>
      <c r="K418" s="46">
        <v>7</v>
      </c>
      <c r="L418" s="42">
        <v>58493</v>
      </c>
      <c r="M418" s="42">
        <v>29918</v>
      </c>
      <c r="N418" s="42">
        <v>28575</v>
      </c>
      <c r="O418" s="54">
        <v>1.7096062776742518</v>
      </c>
      <c r="P418" s="54" t="s">
        <v>499</v>
      </c>
      <c r="Q418" s="54">
        <v>5.1288188330227547</v>
      </c>
      <c r="R418" s="54">
        <v>3.4192125553485035</v>
      </c>
      <c r="S418" s="54" t="s">
        <v>499</v>
      </c>
      <c r="T418" s="54">
        <v>1.7096062776742518</v>
      </c>
      <c r="U418" s="54">
        <v>11.967243943719762</v>
      </c>
      <c r="W418" s="42" t="s">
        <v>469</v>
      </c>
    </row>
    <row r="419" spans="1:23">
      <c r="A419" s="49" t="s">
        <v>1411</v>
      </c>
      <c r="B419" s="46" t="s">
        <v>230</v>
      </c>
      <c r="C419" s="46" t="s">
        <v>277</v>
      </c>
      <c r="D419" s="49" t="s">
        <v>154</v>
      </c>
      <c r="E419" s="46">
        <v>0</v>
      </c>
      <c r="F419" s="46">
        <v>0</v>
      </c>
      <c r="G419" s="46">
        <v>0</v>
      </c>
      <c r="H419" s="46">
        <v>1</v>
      </c>
      <c r="I419" s="46">
        <v>0</v>
      </c>
      <c r="J419" s="46">
        <v>0</v>
      </c>
      <c r="K419" s="46">
        <v>1</v>
      </c>
      <c r="L419" s="42">
        <v>58493</v>
      </c>
      <c r="M419" s="42">
        <v>29918</v>
      </c>
      <c r="N419" s="42">
        <v>28575</v>
      </c>
      <c r="O419" s="54" t="s">
        <v>499</v>
      </c>
      <c r="P419" s="54" t="s">
        <v>499</v>
      </c>
      <c r="Q419" s="54" t="s">
        <v>499</v>
      </c>
      <c r="R419" s="54">
        <v>1.7096062776742518</v>
      </c>
      <c r="S419" s="54" t="s">
        <v>499</v>
      </c>
      <c r="T419" s="54" t="s">
        <v>499</v>
      </c>
      <c r="U419" s="54">
        <v>1.7096062776742518</v>
      </c>
      <c r="W419" s="42" t="s">
        <v>469</v>
      </c>
    </row>
    <row r="420" spans="1:23">
      <c r="A420" s="49" t="s">
        <v>1412</v>
      </c>
      <c r="B420" s="46" t="s">
        <v>230</v>
      </c>
      <c r="C420" s="46" t="s">
        <v>277</v>
      </c>
      <c r="D420" s="49" t="s">
        <v>155</v>
      </c>
      <c r="E420" s="46">
        <v>15</v>
      </c>
      <c r="F420" s="46">
        <v>5</v>
      </c>
      <c r="G420" s="46">
        <v>11</v>
      </c>
      <c r="H420" s="46">
        <v>8</v>
      </c>
      <c r="I420" s="46">
        <v>1</v>
      </c>
      <c r="J420" s="46">
        <v>0</v>
      </c>
      <c r="K420" s="46">
        <v>40</v>
      </c>
      <c r="L420" s="42">
        <v>58493</v>
      </c>
      <c r="M420" s="42">
        <v>29918</v>
      </c>
      <c r="N420" s="42">
        <v>28575</v>
      </c>
      <c r="O420" s="54">
        <v>25.644094165113774</v>
      </c>
      <c r="P420" s="54">
        <v>8.5480313883712569</v>
      </c>
      <c r="Q420" s="54">
        <v>18.805669054416768</v>
      </c>
      <c r="R420" s="54">
        <v>13.676850221394014</v>
      </c>
      <c r="S420" s="54">
        <v>1.7096062776742518</v>
      </c>
      <c r="T420" s="54" t="s">
        <v>499</v>
      </c>
      <c r="U420" s="54">
        <v>68.384251106970055</v>
      </c>
      <c r="W420" s="42" t="s">
        <v>469</v>
      </c>
    </row>
    <row r="421" spans="1:23">
      <c r="A421" s="49" t="s">
        <v>1413</v>
      </c>
      <c r="B421" s="46" t="s">
        <v>230</v>
      </c>
      <c r="C421" s="46" t="s">
        <v>277</v>
      </c>
      <c r="D421" s="49" t="s">
        <v>99</v>
      </c>
      <c r="E421" s="46">
        <v>2</v>
      </c>
      <c r="F421" s="46">
        <v>1</v>
      </c>
      <c r="G421" s="46">
        <v>6</v>
      </c>
      <c r="H421" s="46">
        <v>16</v>
      </c>
      <c r="I421" s="46">
        <v>10</v>
      </c>
      <c r="J421" s="46">
        <v>5</v>
      </c>
      <c r="K421" s="46">
        <v>40</v>
      </c>
      <c r="L421" s="42">
        <v>58493</v>
      </c>
      <c r="M421" s="42">
        <v>29918</v>
      </c>
      <c r="N421" s="42">
        <v>28575</v>
      </c>
      <c r="O421" s="54">
        <v>3.4192125553485035</v>
      </c>
      <c r="P421" s="54">
        <v>1.7096062776742518</v>
      </c>
      <c r="Q421" s="54">
        <v>10.257637666045509</v>
      </c>
      <c r="R421" s="54">
        <v>27.353700442788028</v>
      </c>
      <c r="S421" s="54">
        <v>17.096062776742514</v>
      </c>
      <c r="T421" s="54">
        <v>8.5480313883712569</v>
      </c>
      <c r="U421" s="54">
        <v>68.384251106970055</v>
      </c>
      <c r="W421" s="42" t="s">
        <v>469</v>
      </c>
    </row>
    <row r="422" spans="1:23">
      <c r="A422" s="49" t="s">
        <v>1414</v>
      </c>
      <c r="B422" s="46" t="s">
        <v>230</v>
      </c>
      <c r="C422" s="46" t="s">
        <v>277</v>
      </c>
      <c r="D422" s="49" t="s">
        <v>481</v>
      </c>
      <c r="E422" s="46">
        <v>2</v>
      </c>
      <c r="F422" s="46">
        <v>3</v>
      </c>
      <c r="G422" s="46">
        <v>1</v>
      </c>
      <c r="H422" s="46">
        <v>1</v>
      </c>
      <c r="I422" s="46">
        <v>1</v>
      </c>
      <c r="J422" s="46">
        <v>0</v>
      </c>
      <c r="K422" s="46">
        <v>8</v>
      </c>
      <c r="L422" s="42">
        <v>58493</v>
      </c>
      <c r="M422" s="42">
        <v>29918</v>
      </c>
      <c r="N422" s="42">
        <v>28575</v>
      </c>
      <c r="O422" s="54">
        <v>3.4192125553485035</v>
      </c>
      <c r="P422" s="54">
        <v>5.1288188330227547</v>
      </c>
      <c r="Q422" s="54">
        <v>1.7096062776742518</v>
      </c>
      <c r="R422" s="54">
        <v>1.7096062776742518</v>
      </c>
      <c r="S422" s="54">
        <v>1.7096062776742518</v>
      </c>
      <c r="T422" s="54" t="s">
        <v>499</v>
      </c>
      <c r="U422" s="54">
        <v>13.676850221394014</v>
      </c>
      <c r="W422" s="42" t="s">
        <v>469</v>
      </c>
    </row>
    <row r="423" spans="1:23">
      <c r="A423" s="49" t="s">
        <v>1415</v>
      </c>
      <c r="B423" s="46" t="s">
        <v>230</v>
      </c>
      <c r="C423" s="46" t="s">
        <v>277</v>
      </c>
      <c r="D423" s="49" t="s">
        <v>483</v>
      </c>
      <c r="E423" s="46">
        <v>4</v>
      </c>
      <c r="F423" s="46">
        <v>3</v>
      </c>
      <c r="G423" s="46">
        <v>5</v>
      </c>
      <c r="H423" s="46">
        <v>14</v>
      </c>
      <c r="I423" s="46">
        <v>3</v>
      </c>
      <c r="J423" s="46">
        <v>3</v>
      </c>
      <c r="K423" s="46">
        <v>32</v>
      </c>
      <c r="L423" s="42">
        <v>58493</v>
      </c>
      <c r="M423" s="42">
        <v>29918</v>
      </c>
      <c r="N423" s="42">
        <v>28575</v>
      </c>
      <c r="O423" s="54">
        <v>6.8384251106970071</v>
      </c>
      <c r="P423" s="54">
        <v>5.1288188330227547</v>
      </c>
      <c r="Q423" s="54">
        <v>8.5480313883712569</v>
      </c>
      <c r="R423" s="54">
        <v>23.934487887439523</v>
      </c>
      <c r="S423" s="54">
        <v>5.1288188330227547</v>
      </c>
      <c r="T423" s="54">
        <v>5.1288188330227547</v>
      </c>
      <c r="U423" s="54">
        <v>54.707400885576057</v>
      </c>
      <c r="W423" s="42" t="s">
        <v>469</v>
      </c>
    </row>
    <row r="424" spans="1:23">
      <c r="A424" s="49" t="s">
        <v>1416</v>
      </c>
      <c r="B424" s="46" t="s">
        <v>230</v>
      </c>
      <c r="C424" s="46" t="s">
        <v>277</v>
      </c>
      <c r="D424" s="49" t="s">
        <v>128</v>
      </c>
      <c r="E424" s="46">
        <v>4</v>
      </c>
      <c r="F424" s="46">
        <v>0</v>
      </c>
      <c r="G424" s="46">
        <v>0</v>
      </c>
      <c r="H424" s="46">
        <v>0</v>
      </c>
      <c r="I424" s="46">
        <v>2</v>
      </c>
      <c r="J424" s="46">
        <v>0</v>
      </c>
      <c r="K424" s="46">
        <v>6</v>
      </c>
      <c r="L424" s="42">
        <v>58493</v>
      </c>
      <c r="M424" s="42">
        <v>29918</v>
      </c>
      <c r="N424" s="42">
        <v>28575</v>
      </c>
      <c r="O424" s="54">
        <v>6.8384251106970071</v>
      </c>
      <c r="P424" s="54" t="s">
        <v>499</v>
      </c>
      <c r="Q424" s="54" t="s">
        <v>499</v>
      </c>
      <c r="R424" s="54" t="s">
        <v>499</v>
      </c>
      <c r="S424" s="54">
        <v>3.4192125553485035</v>
      </c>
      <c r="T424" s="54" t="s">
        <v>499</v>
      </c>
      <c r="U424" s="54">
        <v>10.257637666045509</v>
      </c>
      <c r="W424" s="42" t="s">
        <v>469</v>
      </c>
    </row>
    <row r="425" spans="1:23">
      <c r="A425" s="49" t="s">
        <v>1417</v>
      </c>
      <c r="B425" s="46" t="s">
        <v>230</v>
      </c>
      <c r="C425" s="46" t="s">
        <v>277</v>
      </c>
      <c r="D425" s="49" t="s">
        <v>132</v>
      </c>
      <c r="E425" s="46">
        <v>9</v>
      </c>
      <c r="F425" s="46">
        <v>3</v>
      </c>
      <c r="G425" s="46">
        <v>6</v>
      </c>
      <c r="H425" s="46">
        <v>12</v>
      </c>
      <c r="I425" s="46">
        <v>8</v>
      </c>
      <c r="J425" s="46">
        <v>4</v>
      </c>
      <c r="K425" s="46">
        <v>42</v>
      </c>
      <c r="L425" s="42">
        <v>58493</v>
      </c>
      <c r="M425" s="42">
        <v>29918</v>
      </c>
      <c r="N425" s="42">
        <v>28575</v>
      </c>
      <c r="O425" s="54">
        <v>30.082224747643558</v>
      </c>
      <c r="P425" s="54">
        <v>10.027408249214519</v>
      </c>
      <c r="Q425" s="54">
        <v>20.054816498429037</v>
      </c>
      <c r="R425" s="54">
        <v>40.109632996858075</v>
      </c>
      <c r="S425" s="54">
        <v>26.739755331238719</v>
      </c>
      <c r="T425" s="54">
        <v>13.369877665619359</v>
      </c>
      <c r="U425" s="54">
        <v>140.38371548900327</v>
      </c>
      <c r="W425" s="42" t="s">
        <v>469</v>
      </c>
    </row>
    <row r="426" spans="1:23">
      <c r="A426" s="49" t="s">
        <v>1418</v>
      </c>
      <c r="B426" s="46" t="s">
        <v>230</v>
      </c>
      <c r="C426" s="46" t="s">
        <v>277</v>
      </c>
      <c r="D426" s="49" t="s">
        <v>161</v>
      </c>
      <c r="E426" s="46">
        <v>4</v>
      </c>
      <c r="F426" s="46">
        <v>0</v>
      </c>
      <c r="G426" s="46">
        <v>0</v>
      </c>
      <c r="H426" s="46">
        <v>3</v>
      </c>
      <c r="I426" s="46">
        <v>0</v>
      </c>
      <c r="J426" s="46">
        <v>0</v>
      </c>
      <c r="K426" s="46">
        <v>7</v>
      </c>
      <c r="L426" s="42">
        <v>58493</v>
      </c>
      <c r="M426" s="42">
        <v>29918</v>
      </c>
      <c r="N426" s="42">
        <v>28575</v>
      </c>
      <c r="O426" s="54">
        <v>6.8384251106970071</v>
      </c>
      <c r="P426" s="54" t="s">
        <v>499</v>
      </c>
      <c r="Q426" s="54" t="s">
        <v>499</v>
      </c>
      <c r="R426" s="54">
        <v>5.1288188330227547</v>
      </c>
      <c r="S426" s="54" t="s">
        <v>499</v>
      </c>
      <c r="T426" s="54" t="s">
        <v>499</v>
      </c>
      <c r="U426" s="54">
        <v>11.967243943719762</v>
      </c>
      <c r="W426" s="42" t="s">
        <v>469</v>
      </c>
    </row>
    <row r="427" spans="1:23">
      <c r="A427" s="49" t="s">
        <v>1419</v>
      </c>
      <c r="B427" s="46" t="s">
        <v>230</v>
      </c>
      <c r="C427" s="46" t="s">
        <v>277</v>
      </c>
      <c r="D427" s="49" t="s">
        <v>142</v>
      </c>
      <c r="E427" s="46">
        <v>3</v>
      </c>
      <c r="F427" s="46">
        <v>0</v>
      </c>
      <c r="G427" s="46">
        <v>2</v>
      </c>
      <c r="H427" s="46">
        <v>2</v>
      </c>
      <c r="I427" s="46">
        <v>0</v>
      </c>
      <c r="J427" s="46">
        <v>1</v>
      </c>
      <c r="K427" s="46">
        <v>8</v>
      </c>
      <c r="L427" s="42">
        <v>58493</v>
      </c>
      <c r="M427" s="42">
        <v>29918</v>
      </c>
      <c r="N427" s="42">
        <v>28575</v>
      </c>
      <c r="O427" s="54">
        <v>5.1288188330227547</v>
      </c>
      <c r="P427" s="54" t="s">
        <v>499</v>
      </c>
      <c r="Q427" s="54">
        <v>3.4192125553485035</v>
      </c>
      <c r="R427" s="54">
        <v>3.4192125553485035</v>
      </c>
      <c r="S427" s="54" t="s">
        <v>499</v>
      </c>
      <c r="T427" s="54">
        <v>1.7096062776742518</v>
      </c>
      <c r="U427" s="54">
        <v>13.676850221394014</v>
      </c>
      <c r="W427" s="42" t="s">
        <v>469</v>
      </c>
    </row>
    <row r="428" spans="1:23">
      <c r="A428" s="49" t="s">
        <v>1420</v>
      </c>
      <c r="B428" s="46" t="s">
        <v>230</v>
      </c>
      <c r="C428" s="46" t="s">
        <v>277</v>
      </c>
      <c r="D428" s="49" t="s">
        <v>146</v>
      </c>
      <c r="E428" s="46">
        <v>10</v>
      </c>
      <c r="F428" s="46">
        <v>2</v>
      </c>
      <c r="G428" s="46">
        <v>20</v>
      </c>
      <c r="H428" s="46">
        <v>21</v>
      </c>
      <c r="I428" s="46">
        <v>12</v>
      </c>
      <c r="J428" s="46">
        <v>5</v>
      </c>
      <c r="K428" s="46">
        <v>70</v>
      </c>
      <c r="L428" s="42">
        <v>58493</v>
      </c>
      <c r="M428" s="42">
        <v>29918</v>
      </c>
      <c r="N428" s="42">
        <v>28575</v>
      </c>
      <c r="O428" s="54">
        <v>33.424694164048397</v>
      </c>
      <c r="P428" s="54">
        <v>6.6849388328096797</v>
      </c>
      <c r="Q428" s="54">
        <v>66.849388328096794</v>
      </c>
      <c r="R428" s="54">
        <v>70.191857744501633</v>
      </c>
      <c r="S428" s="54">
        <v>40.109632996858075</v>
      </c>
      <c r="T428" s="54">
        <v>16.712347082024198</v>
      </c>
      <c r="U428" s="54">
        <v>233.97285914833881</v>
      </c>
      <c r="W428" s="42" t="s">
        <v>469</v>
      </c>
    </row>
    <row r="429" spans="1:23">
      <c r="A429" s="49" t="s">
        <v>1421</v>
      </c>
      <c r="B429" s="46" t="s">
        <v>230</v>
      </c>
      <c r="C429" s="46" t="s">
        <v>277</v>
      </c>
      <c r="D429" s="49" t="s">
        <v>60</v>
      </c>
      <c r="E429" s="46">
        <v>1</v>
      </c>
      <c r="F429" s="46">
        <v>5</v>
      </c>
      <c r="G429" s="46">
        <v>7</v>
      </c>
      <c r="H429" s="46">
        <v>9</v>
      </c>
      <c r="I429" s="46">
        <v>10</v>
      </c>
      <c r="J429" s="46">
        <v>11</v>
      </c>
      <c r="K429" s="46">
        <v>43</v>
      </c>
      <c r="L429" s="42">
        <v>58493</v>
      </c>
      <c r="M429" s="42">
        <v>29918</v>
      </c>
      <c r="N429" s="42">
        <v>28575</v>
      </c>
      <c r="O429" s="54">
        <v>1.7096062776742518</v>
      </c>
      <c r="P429" s="54">
        <v>8.5480313883712569</v>
      </c>
      <c r="Q429" s="54">
        <v>11.967243943719762</v>
      </c>
      <c r="R429" s="54">
        <v>15.386456499068263</v>
      </c>
      <c r="S429" s="54">
        <v>17.096062776742514</v>
      </c>
      <c r="T429" s="54">
        <v>18.805669054416768</v>
      </c>
      <c r="U429" s="54">
        <v>73.513069939992818</v>
      </c>
      <c r="W429" s="42" t="s">
        <v>469</v>
      </c>
    </row>
    <row r="430" spans="1:23">
      <c r="A430" s="49" t="s">
        <v>1422</v>
      </c>
      <c r="B430" s="46" t="s">
        <v>230</v>
      </c>
      <c r="C430" s="46" t="s">
        <v>277</v>
      </c>
      <c r="D430" s="49" t="s">
        <v>64</v>
      </c>
      <c r="E430" s="46">
        <v>14</v>
      </c>
      <c r="F430" s="46">
        <v>8</v>
      </c>
      <c r="G430" s="46">
        <v>18</v>
      </c>
      <c r="H430" s="46">
        <v>20</v>
      </c>
      <c r="I430" s="46">
        <v>20</v>
      </c>
      <c r="J430" s="46">
        <v>7</v>
      </c>
      <c r="K430" s="46">
        <v>87</v>
      </c>
      <c r="L430" s="42">
        <v>58493</v>
      </c>
      <c r="M430" s="42">
        <v>29918</v>
      </c>
      <c r="N430" s="42">
        <v>28575</v>
      </c>
      <c r="O430" s="54">
        <v>23.934487887439523</v>
      </c>
      <c r="P430" s="54">
        <v>13.676850221394014</v>
      </c>
      <c r="Q430" s="54">
        <v>30.772912998136526</v>
      </c>
      <c r="R430" s="54">
        <v>34.192125553485027</v>
      </c>
      <c r="S430" s="54">
        <v>34.192125553485027</v>
      </c>
      <c r="T430" s="54">
        <v>11.967243943719762</v>
      </c>
      <c r="U430" s="54">
        <v>148.73574615765989</v>
      </c>
      <c r="W430" s="42" t="s">
        <v>469</v>
      </c>
    </row>
    <row r="431" spans="1:23">
      <c r="A431" s="49" t="s">
        <v>1423</v>
      </c>
      <c r="B431" s="46" t="s">
        <v>230</v>
      </c>
      <c r="C431" s="46" t="s">
        <v>277</v>
      </c>
      <c r="D431" s="49" t="s">
        <v>492</v>
      </c>
      <c r="E431" s="46">
        <v>2</v>
      </c>
      <c r="F431" s="46">
        <v>2</v>
      </c>
      <c r="G431" s="46">
        <v>1</v>
      </c>
      <c r="H431" s="46">
        <v>5</v>
      </c>
      <c r="I431" s="46">
        <v>1</v>
      </c>
      <c r="J431" s="46">
        <v>3</v>
      </c>
      <c r="K431" s="46">
        <v>14</v>
      </c>
      <c r="L431" s="42">
        <v>58493</v>
      </c>
      <c r="M431" s="42">
        <v>29918</v>
      </c>
      <c r="N431" s="42">
        <v>28575</v>
      </c>
      <c r="O431" s="54">
        <v>3.4192125553485035</v>
      </c>
      <c r="P431" s="54">
        <v>3.4192125553485035</v>
      </c>
      <c r="Q431" s="54">
        <v>1.7096062776742518</v>
      </c>
      <c r="R431" s="54">
        <v>8.5480313883712569</v>
      </c>
      <c r="S431" s="54">
        <v>1.7096062776742518</v>
      </c>
      <c r="T431" s="54">
        <v>5.1288188330227547</v>
      </c>
      <c r="U431" s="54">
        <v>23.934487887439523</v>
      </c>
      <c r="W431" s="42" t="s">
        <v>469</v>
      </c>
    </row>
    <row r="432" spans="1:23">
      <c r="A432" s="49" t="s">
        <v>1424</v>
      </c>
      <c r="B432" s="46" t="s">
        <v>222</v>
      </c>
      <c r="C432" s="46" t="s">
        <v>277</v>
      </c>
      <c r="D432" s="49" t="s">
        <v>200</v>
      </c>
      <c r="E432" s="46">
        <v>4</v>
      </c>
      <c r="F432" s="46">
        <v>5</v>
      </c>
      <c r="G432" s="46">
        <v>18</v>
      </c>
      <c r="H432" s="46">
        <v>24</v>
      </c>
      <c r="I432" s="46">
        <v>9</v>
      </c>
      <c r="J432" s="46">
        <v>4</v>
      </c>
      <c r="K432" s="46">
        <v>64</v>
      </c>
      <c r="L432" s="42">
        <v>58493</v>
      </c>
      <c r="M432" s="42">
        <v>29918</v>
      </c>
      <c r="N432" s="42">
        <v>28575</v>
      </c>
      <c r="O432" s="54">
        <v>6.8384251106970071</v>
      </c>
      <c r="P432" s="54">
        <v>8.5480313883712569</v>
      </c>
      <c r="Q432" s="54">
        <v>30.772912998136526</v>
      </c>
      <c r="R432" s="54">
        <v>41.030550664182037</v>
      </c>
      <c r="S432" s="54">
        <v>15.386456499068263</v>
      </c>
      <c r="T432" s="54">
        <v>6.8384251106970071</v>
      </c>
      <c r="U432" s="54">
        <v>109.41480177115211</v>
      </c>
      <c r="W432" s="42" t="s">
        <v>469</v>
      </c>
    </row>
    <row r="433" spans="1:23">
      <c r="A433" s="49" t="s">
        <v>1425</v>
      </c>
      <c r="B433" s="46" t="s">
        <v>222</v>
      </c>
      <c r="C433" s="46" t="s">
        <v>277</v>
      </c>
      <c r="D433" s="49" t="s">
        <v>473</v>
      </c>
      <c r="E433" s="46">
        <v>0</v>
      </c>
      <c r="F433" s="46">
        <v>0</v>
      </c>
      <c r="G433" s="46">
        <v>6</v>
      </c>
      <c r="H433" s="46">
        <v>2</v>
      </c>
      <c r="I433" s="46">
        <v>3</v>
      </c>
      <c r="J433" s="46">
        <v>2</v>
      </c>
      <c r="K433" s="46">
        <v>13</v>
      </c>
      <c r="L433" s="42">
        <v>58493</v>
      </c>
      <c r="M433" s="42">
        <v>29918</v>
      </c>
      <c r="N433" s="42">
        <v>28575</v>
      </c>
      <c r="O433" s="54" t="s">
        <v>499</v>
      </c>
      <c r="P433" s="54" t="s">
        <v>499</v>
      </c>
      <c r="Q433" s="54">
        <v>10.257637666045509</v>
      </c>
      <c r="R433" s="54">
        <v>3.4192125553485035</v>
      </c>
      <c r="S433" s="54">
        <v>5.1288188330227547</v>
      </c>
      <c r="T433" s="54">
        <v>3.4192125553485035</v>
      </c>
      <c r="U433" s="54">
        <v>22.224881609765269</v>
      </c>
      <c r="W433" s="42" t="s">
        <v>469</v>
      </c>
    </row>
    <row r="434" spans="1:23">
      <c r="A434" s="49" t="s">
        <v>1426</v>
      </c>
      <c r="B434" s="46" t="s">
        <v>222</v>
      </c>
      <c r="C434" s="46" t="s">
        <v>277</v>
      </c>
      <c r="D434" s="49" t="s">
        <v>201</v>
      </c>
      <c r="E434" s="46">
        <v>9</v>
      </c>
      <c r="F434" s="46">
        <v>4</v>
      </c>
      <c r="G434" s="46">
        <v>6</v>
      </c>
      <c r="H434" s="46">
        <v>4</v>
      </c>
      <c r="I434" s="46">
        <v>3</v>
      </c>
      <c r="J434" s="46">
        <v>2</v>
      </c>
      <c r="K434" s="46">
        <v>28</v>
      </c>
      <c r="L434" s="42">
        <v>58493</v>
      </c>
      <c r="M434" s="42">
        <v>29918</v>
      </c>
      <c r="N434" s="42">
        <v>28575</v>
      </c>
      <c r="O434" s="54">
        <v>15.386456499068263</v>
      </c>
      <c r="P434" s="54">
        <v>6.8384251106970071</v>
      </c>
      <c r="Q434" s="54">
        <v>10.257637666045509</v>
      </c>
      <c r="R434" s="54">
        <v>6.8384251106970071</v>
      </c>
      <c r="S434" s="54">
        <v>5.1288188330227547</v>
      </c>
      <c r="T434" s="54">
        <v>3.4192125553485035</v>
      </c>
      <c r="U434" s="54">
        <v>47.868975774879047</v>
      </c>
      <c r="W434" s="42" t="s">
        <v>469</v>
      </c>
    </row>
    <row r="435" spans="1:23">
      <c r="A435" s="49" t="s">
        <v>1427</v>
      </c>
      <c r="B435" s="46" t="s">
        <v>222</v>
      </c>
      <c r="C435" s="46" t="s">
        <v>277</v>
      </c>
      <c r="D435" s="49" t="s">
        <v>151</v>
      </c>
      <c r="E435" s="46">
        <v>0</v>
      </c>
      <c r="F435" s="46">
        <v>0</v>
      </c>
      <c r="G435" s="46">
        <v>1</v>
      </c>
      <c r="H435" s="46">
        <v>1</v>
      </c>
      <c r="I435" s="46">
        <v>2</v>
      </c>
      <c r="J435" s="46">
        <v>1</v>
      </c>
      <c r="K435" s="46">
        <v>5</v>
      </c>
      <c r="L435" s="42">
        <v>58493</v>
      </c>
      <c r="M435" s="42">
        <v>29918</v>
      </c>
      <c r="N435" s="42">
        <v>28575</v>
      </c>
      <c r="O435" s="54" t="s">
        <v>499</v>
      </c>
      <c r="P435" s="54" t="s">
        <v>499</v>
      </c>
      <c r="Q435" s="54">
        <v>1.7096062776742518</v>
      </c>
      <c r="R435" s="54">
        <v>1.7096062776742518</v>
      </c>
      <c r="S435" s="54">
        <v>3.4192125553485035</v>
      </c>
      <c r="T435" s="54">
        <v>1.7096062776742518</v>
      </c>
      <c r="U435" s="54">
        <v>8.5480313883712569</v>
      </c>
      <c r="W435" s="42" t="s">
        <v>469</v>
      </c>
    </row>
    <row r="436" spans="1:23">
      <c r="A436" s="49" t="s">
        <v>1428</v>
      </c>
      <c r="B436" s="46" t="s">
        <v>222</v>
      </c>
      <c r="C436" s="46" t="s">
        <v>277</v>
      </c>
      <c r="D436" s="49" t="s">
        <v>95</v>
      </c>
      <c r="E436" s="46">
        <v>1</v>
      </c>
      <c r="F436" s="46">
        <v>4</v>
      </c>
      <c r="G436" s="46">
        <v>4</v>
      </c>
      <c r="H436" s="46">
        <v>2</v>
      </c>
      <c r="I436" s="46">
        <v>1</v>
      </c>
      <c r="J436" s="46">
        <v>0</v>
      </c>
      <c r="K436" s="46">
        <v>12</v>
      </c>
      <c r="L436" s="42">
        <v>58493</v>
      </c>
      <c r="M436" s="42">
        <v>29918</v>
      </c>
      <c r="N436" s="42">
        <v>28575</v>
      </c>
      <c r="O436" s="54">
        <v>1.7096062776742518</v>
      </c>
      <c r="P436" s="54">
        <v>6.8384251106970071</v>
      </c>
      <c r="Q436" s="54">
        <v>6.8384251106970071</v>
      </c>
      <c r="R436" s="54">
        <v>3.4192125553485035</v>
      </c>
      <c r="S436" s="54">
        <v>1.7096062776742518</v>
      </c>
      <c r="T436" s="54" t="s">
        <v>499</v>
      </c>
      <c r="U436" s="54">
        <v>20.515275332091019</v>
      </c>
      <c r="W436" s="42" t="s">
        <v>469</v>
      </c>
    </row>
    <row r="437" spans="1:23">
      <c r="A437" s="49" t="s">
        <v>1429</v>
      </c>
      <c r="B437" s="46" t="s">
        <v>222</v>
      </c>
      <c r="C437" s="46" t="s">
        <v>277</v>
      </c>
      <c r="D437" s="49" t="s">
        <v>154</v>
      </c>
      <c r="E437" s="46">
        <v>1</v>
      </c>
      <c r="F437" s="46">
        <v>0</v>
      </c>
      <c r="G437" s="46">
        <v>1</v>
      </c>
      <c r="H437" s="46">
        <v>0</v>
      </c>
      <c r="I437" s="46">
        <v>0</v>
      </c>
      <c r="J437" s="46">
        <v>0</v>
      </c>
      <c r="K437" s="46">
        <v>2</v>
      </c>
      <c r="L437" s="42">
        <v>58493</v>
      </c>
      <c r="M437" s="42">
        <v>29918</v>
      </c>
      <c r="N437" s="42">
        <v>28575</v>
      </c>
      <c r="O437" s="54">
        <v>1.7096062776742518</v>
      </c>
      <c r="P437" s="54" t="s">
        <v>499</v>
      </c>
      <c r="Q437" s="54">
        <v>1.7096062776742518</v>
      </c>
      <c r="R437" s="54" t="s">
        <v>499</v>
      </c>
      <c r="S437" s="54" t="s">
        <v>499</v>
      </c>
      <c r="T437" s="54" t="s">
        <v>499</v>
      </c>
      <c r="U437" s="54">
        <v>3.4192125553485035</v>
      </c>
      <c r="W437" s="42" t="s">
        <v>469</v>
      </c>
    </row>
    <row r="438" spans="1:23">
      <c r="A438" s="49" t="s">
        <v>1430</v>
      </c>
      <c r="B438" s="46" t="s">
        <v>222</v>
      </c>
      <c r="C438" s="46" t="s">
        <v>277</v>
      </c>
      <c r="D438" s="49" t="s">
        <v>155</v>
      </c>
      <c r="E438" s="46">
        <v>16</v>
      </c>
      <c r="F438" s="46">
        <v>6</v>
      </c>
      <c r="G438" s="46">
        <v>8</v>
      </c>
      <c r="H438" s="46">
        <v>5</v>
      </c>
      <c r="I438" s="46">
        <v>3</v>
      </c>
      <c r="J438" s="46">
        <v>4</v>
      </c>
      <c r="K438" s="46">
        <v>42</v>
      </c>
      <c r="L438" s="42">
        <v>58493</v>
      </c>
      <c r="M438" s="42">
        <v>29918</v>
      </c>
      <c r="N438" s="42">
        <v>28575</v>
      </c>
      <c r="O438" s="54">
        <v>27.353700442788028</v>
      </c>
      <c r="P438" s="54">
        <v>10.257637666045509</v>
      </c>
      <c r="Q438" s="54">
        <v>13.676850221394014</v>
      </c>
      <c r="R438" s="54">
        <v>8.5480313883712569</v>
      </c>
      <c r="S438" s="54">
        <v>5.1288188330227547</v>
      </c>
      <c r="T438" s="54">
        <v>6.8384251106970071</v>
      </c>
      <c r="U438" s="54">
        <v>71.803463662318563</v>
      </c>
      <c r="W438" s="42" t="s">
        <v>469</v>
      </c>
    </row>
    <row r="439" spans="1:23">
      <c r="A439" s="49" t="s">
        <v>1431</v>
      </c>
      <c r="B439" s="46" t="s">
        <v>222</v>
      </c>
      <c r="C439" s="46" t="s">
        <v>277</v>
      </c>
      <c r="D439" s="49" t="s">
        <v>99</v>
      </c>
      <c r="E439" s="46">
        <v>4</v>
      </c>
      <c r="F439" s="46">
        <v>6</v>
      </c>
      <c r="G439" s="46">
        <v>13</v>
      </c>
      <c r="H439" s="46">
        <v>9</v>
      </c>
      <c r="I439" s="46">
        <v>5</v>
      </c>
      <c r="J439" s="46">
        <v>2</v>
      </c>
      <c r="K439" s="46">
        <v>39</v>
      </c>
      <c r="L439" s="42">
        <v>58493</v>
      </c>
      <c r="M439" s="42">
        <v>29918</v>
      </c>
      <c r="N439" s="42">
        <v>28575</v>
      </c>
      <c r="O439" s="54">
        <v>6.8384251106970071</v>
      </c>
      <c r="P439" s="54">
        <v>10.257637666045509</v>
      </c>
      <c r="Q439" s="54">
        <v>22.224881609765269</v>
      </c>
      <c r="R439" s="54">
        <v>15.386456499068263</v>
      </c>
      <c r="S439" s="54">
        <v>8.5480313883712569</v>
      </c>
      <c r="T439" s="54">
        <v>3.4192125553485035</v>
      </c>
      <c r="U439" s="54">
        <v>66.674644829295815</v>
      </c>
      <c r="W439" s="42" t="s">
        <v>469</v>
      </c>
    </row>
    <row r="440" spans="1:23">
      <c r="A440" s="49" t="s">
        <v>1432</v>
      </c>
      <c r="B440" s="46" t="s">
        <v>222</v>
      </c>
      <c r="C440" s="46" t="s">
        <v>277</v>
      </c>
      <c r="D440" s="49" t="s">
        <v>481</v>
      </c>
      <c r="E440" s="46">
        <v>1</v>
      </c>
      <c r="F440" s="46">
        <v>2</v>
      </c>
      <c r="G440" s="46">
        <v>0</v>
      </c>
      <c r="H440" s="46">
        <v>2</v>
      </c>
      <c r="I440" s="46">
        <v>0</v>
      </c>
      <c r="J440" s="46">
        <v>0</v>
      </c>
      <c r="K440" s="46">
        <v>5</v>
      </c>
      <c r="L440" s="42">
        <v>58493</v>
      </c>
      <c r="M440" s="42">
        <v>29918</v>
      </c>
      <c r="N440" s="42">
        <v>28575</v>
      </c>
      <c r="O440" s="54">
        <v>1.7096062776742518</v>
      </c>
      <c r="P440" s="54">
        <v>3.4192125553485035</v>
      </c>
      <c r="Q440" s="54" t="s">
        <v>499</v>
      </c>
      <c r="R440" s="54">
        <v>3.4192125553485035</v>
      </c>
      <c r="S440" s="54" t="s">
        <v>499</v>
      </c>
      <c r="T440" s="54" t="s">
        <v>499</v>
      </c>
      <c r="U440" s="54">
        <v>8.5480313883712569</v>
      </c>
      <c r="W440" s="42" t="s">
        <v>469</v>
      </c>
    </row>
    <row r="441" spans="1:23">
      <c r="A441" s="49" t="s">
        <v>1433</v>
      </c>
      <c r="B441" s="46" t="s">
        <v>222</v>
      </c>
      <c r="C441" s="46" t="s">
        <v>277</v>
      </c>
      <c r="D441" s="49" t="s">
        <v>483</v>
      </c>
      <c r="E441" s="46">
        <v>3</v>
      </c>
      <c r="F441" s="46">
        <v>3</v>
      </c>
      <c r="G441" s="46">
        <v>12</v>
      </c>
      <c r="H441" s="46">
        <v>11</v>
      </c>
      <c r="I441" s="46">
        <v>6</v>
      </c>
      <c r="J441" s="46">
        <v>2</v>
      </c>
      <c r="K441" s="46">
        <v>37</v>
      </c>
      <c r="L441" s="42">
        <v>58493</v>
      </c>
      <c r="M441" s="42">
        <v>29918</v>
      </c>
      <c r="N441" s="42">
        <v>28575</v>
      </c>
      <c r="O441" s="54">
        <v>5.1288188330227547</v>
      </c>
      <c r="P441" s="54">
        <v>5.1288188330227547</v>
      </c>
      <c r="Q441" s="54">
        <v>20.515275332091019</v>
      </c>
      <c r="R441" s="54">
        <v>18.805669054416768</v>
      </c>
      <c r="S441" s="54">
        <v>10.257637666045509</v>
      </c>
      <c r="T441" s="54">
        <v>3.4192125553485035</v>
      </c>
      <c r="U441" s="54">
        <v>63.255432273947306</v>
      </c>
      <c r="W441" s="42" t="s">
        <v>469</v>
      </c>
    </row>
    <row r="442" spans="1:23">
      <c r="A442" s="49" t="s">
        <v>1434</v>
      </c>
      <c r="B442" s="46" t="s">
        <v>222</v>
      </c>
      <c r="C442" s="46" t="s">
        <v>277</v>
      </c>
      <c r="D442" s="49" t="s">
        <v>128</v>
      </c>
      <c r="E442" s="46">
        <v>2</v>
      </c>
      <c r="F442" s="46">
        <v>1</v>
      </c>
      <c r="G442" s="46">
        <v>3</v>
      </c>
      <c r="H442" s="46">
        <v>2</v>
      </c>
      <c r="I442" s="46">
        <v>2</v>
      </c>
      <c r="J442" s="46">
        <v>1</v>
      </c>
      <c r="K442" s="46">
        <v>11</v>
      </c>
      <c r="L442" s="42">
        <v>58493</v>
      </c>
      <c r="M442" s="42">
        <v>29918</v>
      </c>
      <c r="N442" s="42">
        <v>28575</v>
      </c>
      <c r="O442" s="54">
        <v>3.4192125553485035</v>
      </c>
      <c r="P442" s="54">
        <v>1.7096062776742518</v>
      </c>
      <c r="Q442" s="54">
        <v>5.1288188330227547</v>
      </c>
      <c r="R442" s="54">
        <v>3.4192125553485035</v>
      </c>
      <c r="S442" s="54">
        <v>3.4192125553485035</v>
      </c>
      <c r="T442" s="54">
        <v>1.7096062776742518</v>
      </c>
      <c r="U442" s="54">
        <v>18.805669054416768</v>
      </c>
      <c r="W442" s="42" t="s">
        <v>469</v>
      </c>
    </row>
    <row r="443" spans="1:23">
      <c r="A443" s="49" t="s">
        <v>1435</v>
      </c>
      <c r="B443" s="46" t="s">
        <v>222</v>
      </c>
      <c r="C443" s="46" t="s">
        <v>277</v>
      </c>
      <c r="D443" s="49" t="s">
        <v>161</v>
      </c>
      <c r="E443" s="46">
        <v>1</v>
      </c>
      <c r="F443" s="46">
        <v>0</v>
      </c>
      <c r="G443" s="46">
        <v>1</v>
      </c>
      <c r="H443" s="46">
        <v>0</v>
      </c>
      <c r="I443" s="46">
        <v>0</v>
      </c>
      <c r="J443" s="46">
        <v>0</v>
      </c>
      <c r="K443" s="46">
        <v>2</v>
      </c>
      <c r="L443" s="42">
        <v>58493</v>
      </c>
      <c r="M443" s="42">
        <v>29918</v>
      </c>
      <c r="N443" s="42">
        <v>28575</v>
      </c>
      <c r="O443" s="54">
        <v>1.7096062776742518</v>
      </c>
      <c r="P443" s="54" t="s">
        <v>499</v>
      </c>
      <c r="Q443" s="54">
        <v>1.7096062776742518</v>
      </c>
      <c r="R443" s="54" t="s">
        <v>499</v>
      </c>
      <c r="S443" s="54" t="s">
        <v>499</v>
      </c>
      <c r="T443" s="54" t="s">
        <v>499</v>
      </c>
      <c r="U443" s="54">
        <v>3.4192125553485035</v>
      </c>
      <c r="W443" s="42" t="s">
        <v>469</v>
      </c>
    </row>
    <row r="444" spans="1:23">
      <c r="A444" s="49" t="s">
        <v>1436</v>
      </c>
      <c r="B444" s="46" t="s">
        <v>222</v>
      </c>
      <c r="C444" s="46" t="s">
        <v>277</v>
      </c>
      <c r="D444" s="49" t="s">
        <v>164</v>
      </c>
      <c r="E444" s="46">
        <v>40</v>
      </c>
      <c r="F444" s="46">
        <v>41</v>
      </c>
      <c r="G444" s="46">
        <v>74</v>
      </c>
      <c r="H444" s="46">
        <v>72</v>
      </c>
      <c r="I444" s="46">
        <v>21</v>
      </c>
      <c r="J444" s="46">
        <v>3</v>
      </c>
      <c r="K444" s="46">
        <v>251</v>
      </c>
      <c r="L444" s="42">
        <v>58493</v>
      </c>
      <c r="M444" s="42">
        <v>29918</v>
      </c>
      <c r="N444" s="42">
        <v>28575</v>
      </c>
      <c r="O444" s="54">
        <v>139.9825021872266</v>
      </c>
      <c r="P444" s="54">
        <v>143.48206474190727</v>
      </c>
      <c r="Q444" s="54">
        <v>258.96762904636921</v>
      </c>
      <c r="R444" s="54">
        <v>251.96850393700785</v>
      </c>
      <c r="S444" s="54">
        <v>73.490813648293951</v>
      </c>
      <c r="T444" s="54">
        <v>10.498687664041995</v>
      </c>
      <c r="U444" s="54">
        <v>878.39020122484692</v>
      </c>
      <c r="W444" s="42" t="s">
        <v>469</v>
      </c>
    </row>
    <row r="445" spans="1:23">
      <c r="A445" s="49" t="s">
        <v>1437</v>
      </c>
      <c r="B445" s="46" t="s">
        <v>222</v>
      </c>
      <c r="C445" s="46" t="s">
        <v>277</v>
      </c>
      <c r="D445" s="49" t="s">
        <v>142</v>
      </c>
      <c r="E445" s="46">
        <v>3</v>
      </c>
      <c r="F445" s="46">
        <v>2</v>
      </c>
      <c r="G445" s="46">
        <v>1</v>
      </c>
      <c r="H445" s="46">
        <v>2</v>
      </c>
      <c r="I445" s="46">
        <v>3</v>
      </c>
      <c r="J445" s="46">
        <v>1</v>
      </c>
      <c r="K445" s="46">
        <v>12</v>
      </c>
      <c r="L445" s="42">
        <v>58493</v>
      </c>
      <c r="M445" s="42">
        <v>29918</v>
      </c>
      <c r="N445" s="42">
        <v>28575</v>
      </c>
      <c r="O445" s="54">
        <v>5.1288188330227547</v>
      </c>
      <c r="P445" s="54">
        <v>3.4192125553485035</v>
      </c>
      <c r="Q445" s="54">
        <v>1.7096062776742518</v>
      </c>
      <c r="R445" s="54">
        <v>3.4192125553485035</v>
      </c>
      <c r="S445" s="54">
        <v>5.1288188330227547</v>
      </c>
      <c r="T445" s="54">
        <v>1.7096062776742518</v>
      </c>
      <c r="U445" s="54">
        <v>20.515275332091019</v>
      </c>
      <c r="W445" s="42" t="s">
        <v>469</v>
      </c>
    </row>
    <row r="446" spans="1:23">
      <c r="A446" s="49" t="s">
        <v>1438</v>
      </c>
      <c r="B446" s="46" t="s">
        <v>222</v>
      </c>
      <c r="C446" s="46" t="s">
        <v>277</v>
      </c>
      <c r="D446" s="49" t="s">
        <v>60</v>
      </c>
      <c r="E446" s="46">
        <v>4</v>
      </c>
      <c r="F446" s="46">
        <v>2</v>
      </c>
      <c r="G446" s="46">
        <v>5</v>
      </c>
      <c r="H446" s="46">
        <v>9</v>
      </c>
      <c r="I446" s="46">
        <v>5</v>
      </c>
      <c r="J446" s="46">
        <v>3</v>
      </c>
      <c r="K446" s="46">
        <v>28</v>
      </c>
      <c r="L446" s="42">
        <v>58493</v>
      </c>
      <c r="M446" s="42">
        <v>29918</v>
      </c>
      <c r="N446" s="42">
        <v>28575</v>
      </c>
      <c r="O446" s="54">
        <v>6.8384251106970071</v>
      </c>
      <c r="P446" s="54">
        <v>3.4192125553485035</v>
      </c>
      <c r="Q446" s="54">
        <v>8.5480313883712569</v>
      </c>
      <c r="R446" s="54">
        <v>15.386456499068263</v>
      </c>
      <c r="S446" s="54">
        <v>8.5480313883712569</v>
      </c>
      <c r="T446" s="54">
        <v>5.1288188330227547</v>
      </c>
      <c r="U446" s="54">
        <v>47.868975774879047</v>
      </c>
      <c r="W446" s="42" t="s">
        <v>469</v>
      </c>
    </row>
    <row r="447" spans="1:23">
      <c r="A447" s="49" t="s">
        <v>1439</v>
      </c>
      <c r="B447" s="46" t="s">
        <v>222</v>
      </c>
      <c r="C447" s="46" t="s">
        <v>277</v>
      </c>
      <c r="D447" s="49" t="s">
        <v>64</v>
      </c>
      <c r="E447" s="46">
        <v>24</v>
      </c>
      <c r="F447" s="46">
        <v>14</v>
      </c>
      <c r="G447" s="46">
        <v>36</v>
      </c>
      <c r="H447" s="46">
        <v>26</v>
      </c>
      <c r="I447" s="46">
        <v>16</v>
      </c>
      <c r="J447" s="46">
        <v>11</v>
      </c>
      <c r="K447" s="46">
        <v>127</v>
      </c>
      <c r="L447" s="42">
        <v>58493</v>
      </c>
      <c r="M447" s="42">
        <v>29918</v>
      </c>
      <c r="N447" s="42">
        <v>28575</v>
      </c>
      <c r="O447" s="54">
        <v>41.030550664182037</v>
      </c>
      <c r="P447" s="54">
        <v>23.934487887439523</v>
      </c>
      <c r="Q447" s="54">
        <v>61.545825996273052</v>
      </c>
      <c r="R447" s="54">
        <v>44.449763219530539</v>
      </c>
      <c r="S447" s="54">
        <v>27.353700442788028</v>
      </c>
      <c r="T447" s="54">
        <v>18.805669054416768</v>
      </c>
      <c r="U447" s="54">
        <v>217.11999726462994</v>
      </c>
      <c r="W447" s="42" t="s">
        <v>469</v>
      </c>
    </row>
    <row r="448" spans="1:23">
      <c r="A448" s="49" t="s">
        <v>1440</v>
      </c>
      <c r="B448" s="46" t="s">
        <v>222</v>
      </c>
      <c r="C448" s="46" t="s">
        <v>277</v>
      </c>
      <c r="D448" s="49" t="s">
        <v>492</v>
      </c>
      <c r="E448" s="46">
        <v>9</v>
      </c>
      <c r="F448" s="46">
        <v>5</v>
      </c>
      <c r="G448" s="46">
        <v>17</v>
      </c>
      <c r="H448" s="46">
        <v>9</v>
      </c>
      <c r="I448" s="46">
        <v>5</v>
      </c>
      <c r="J448" s="46">
        <v>7</v>
      </c>
      <c r="K448" s="46">
        <v>52</v>
      </c>
      <c r="L448" s="42">
        <v>58493</v>
      </c>
      <c r="M448" s="42">
        <v>29918</v>
      </c>
      <c r="N448" s="42">
        <v>28575</v>
      </c>
      <c r="O448" s="54">
        <v>15.386456499068263</v>
      </c>
      <c r="P448" s="54">
        <v>8.5480313883712569</v>
      </c>
      <c r="Q448" s="54">
        <v>29.063306720462279</v>
      </c>
      <c r="R448" s="54">
        <v>15.386456499068263</v>
      </c>
      <c r="S448" s="54">
        <v>8.5480313883712569</v>
      </c>
      <c r="T448" s="54">
        <v>11.967243943719762</v>
      </c>
      <c r="U448" s="54">
        <v>88.899526439061077</v>
      </c>
      <c r="W448" s="42" t="s">
        <v>469</v>
      </c>
    </row>
    <row r="449" spans="1:23">
      <c r="A449" s="49" t="s">
        <v>1441</v>
      </c>
      <c r="B449" s="46" t="s">
        <v>230</v>
      </c>
      <c r="C449" s="46" t="s">
        <v>280</v>
      </c>
      <c r="D449" s="49" t="s">
        <v>200</v>
      </c>
      <c r="E449" s="46">
        <v>3</v>
      </c>
      <c r="F449" s="46">
        <v>1</v>
      </c>
      <c r="G449" s="46">
        <v>5</v>
      </c>
      <c r="H449" s="46">
        <v>17</v>
      </c>
      <c r="I449" s="46">
        <v>10</v>
      </c>
      <c r="J449" s="46">
        <v>5</v>
      </c>
      <c r="K449" s="46">
        <v>41</v>
      </c>
      <c r="L449" s="42">
        <v>91016</v>
      </c>
      <c r="M449" s="42">
        <v>46322</v>
      </c>
      <c r="N449" s="42">
        <v>44694</v>
      </c>
      <c r="O449" s="54">
        <v>3.2961237584600509</v>
      </c>
      <c r="P449" s="54">
        <v>1.0987079194866838</v>
      </c>
      <c r="Q449" s="54">
        <v>5.4935395974334185</v>
      </c>
      <c r="R449" s="54">
        <v>18.678034631273622</v>
      </c>
      <c r="S449" s="54">
        <v>10.987079194866837</v>
      </c>
      <c r="T449" s="54">
        <v>5.4935395974334185</v>
      </c>
      <c r="U449" s="54">
        <v>45.047024698954033</v>
      </c>
      <c r="W449" s="42" t="s">
        <v>469</v>
      </c>
    </row>
    <row r="450" spans="1:23">
      <c r="A450" s="49" t="s">
        <v>1442</v>
      </c>
      <c r="B450" s="46" t="s">
        <v>230</v>
      </c>
      <c r="C450" s="46" t="s">
        <v>280</v>
      </c>
      <c r="D450" s="49" t="s">
        <v>54</v>
      </c>
      <c r="E450" s="46">
        <v>148</v>
      </c>
      <c r="F450" s="46">
        <v>62</v>
      </c>
      <c r="G450" s="46">
        <v>202</v>
      </c>
      <c r="H450" s="46">
        <v>271</v>
      </c>
      <c r="I450" s="46">
        <v>152</v>
      </c>
      <c r="J450" s="46">
        <v>143</v>
      </c>
      <c r="K450" s="46">
        <v>978</v>
      </c>
      <c r="L450" s="42">
        <v>91016</v>
      </c>
      <c r="M450" s="42">
        <v>46322</v>
      </c>
      <c r="N450" s="42">
        <v>44694</v>
      </c>
      <c r="O450" s="54">
        <v>319.50261214973449</v>
      </c>
      <c r="P450" s="54">
        <v>133.84568887353743</v>
      </c>
      <c r="Q450" s="54">
        <v>436.07788955571868</v>
      </c>
      <c r="R450" s="54">
        <v>585.0351884633651</v>
      </c>
      <c r="S450" s="54">
        <v>328.1378178835111</v>
      </c>
      <c r="T450" s="54">
        <v>308.70860498251375</v>
      </c>
      <c r="U450" s="54">
        <v>2111.3078019083805</v>
      </c>
      <c r="W450" s="42" t="s">
        <v>469</v>
      </c>
    </row>
    <row r="451" spans="1:23">
      <c r="A451" s="49" t="s">
        <v>1443</v>
      </c>
      <c r="B451" s="46" t="s">
        <v>230</v>
      </c>
      <c r="C451" s="46" t="s">
        <v>280</v>
      </c>
      <c r="D451" s="49" t="s">
        <v>69</v>
      </c>
      <c r="E451" s="46">
        <v>3</v>
      </c>
      <c r="F451" s="46">
        <v>1</v>
      </c>
      <c r="G451" s="46">
        <v>11</v>
      </c>
      <c r="H451" s="46">
        <v>13</v>
      </c>
      <c r="I451" s="46">
        <v>8</v>
      </c>
      <c r="J451" s="46">
        <v>7</v>
      </c>
      <c r="K451" s="46">
        <v>43</v>
      </c>
      <c r="L451" s="42">
        <v>91016</v>
      </c>
      <c r="M451" s="42">
        <v>46322</v>
      </c>
      <c r="N451" s="42">
        <v>44694</v>
      </c>
      <c r="O451" s="54">
        <v>6.4764043003324554</v>
      </c>
      <c r="P451" s="54">
        <v>2.1588014334441521</v>
      </c>
      <c r="Q451" s="54">
        <v>23.746815767885668</v>
      </c>
      <c r="R451" s="54">
        <v>28.064418634773972</v>
      </c>
      <c r="S451" s="54">
        <v>17.270411467553217</v>
      </c>
      <c r="T451" s="54">
        <v>15.111610034109063</v>
      </c>
      <c r="U451" s="54">
        <v>92.828461638098517</v>
      </c>
      <c r="W451" s="42" t="s">
        <v>469</v>
      </c>
    </row>
    <row r="452" spans="1:23">
      <c r="A452" s="49" t="s">
        <v>1444</v>
      </c>
      <c r="B452" s="46" t="s">
        <v>230</v>
      </c>
      <c r="C452" s="46" t="s">
        <v>280</v>
      </c>
      <c r="D452" s="49" t="s">
        <v>473</v>
      </c>
      <c r="E452" s="46">
        <v>1</v>
      </c>
      <c r="F452" s="46">
        <v>0</v>
      </c>
      <c r="G452" s="46">
        <v>6</v>
      </c>
      <c r="H452" s="46">
        <v>4</v>
      </c>
      <c r="I452" s="46">
        <v>2</v>
      </c>
      <c r="J452" s="46">
        <v>3</v>
      </c>
      <c r="K452" s="46">
        <v>16</v>
      </c>
      <c r="L452" s="42">
        <v>91016</v>
      </c>
      <c r="M452" s="42">
        <v>46322</v>
      </c>
      <c r="N452" s="42">
        <v>44694</v>
      </c>
      <c r="O452" s="54">
        <v>1.0987079194866838</v>
      </c>
      <c r="P452" s="54" t="s">
        <v>499</v>
      </c>
      <c r="Q452" s="54">
        <v>6.5922475169201018</v>
      </c>
      <c r="R452" s="54">
        <v>4.3948316779467351</v>
      </c>
      <c r="S452" s="54">
        <v>2.1974158389733676</v>
      </c>
      <c r="T452" s="54">
        <v>3.2961237584600509</v>
      </c>
      <c r="U452" s="54">
        <v>17.579326711786941</v>
      </c>
      <c r="W452" s="42" t="s">
        <v>469</v>
      </c>
    </row>
    <row r="453" spans="1:23">
      <c r="A453" s="49" t="s">
        <v>1445</v>
      </c>
      <c r="B453" s="46" t="s">
        <v>230</v>
      </c>
      <c r="C453" s="46" t="s">
        <v>280</v>
      </c>
      <c r="D453" s="49" t="s">
        <v>201</v>
      </c>
      <c r="E453" s="46">
        <v>8</v>
      </c>
      <c r="F453" s="46">
        <v>4</v>
      </c>
      <c r="G453" s="46">
        <v>12</v>
      </c>
      <c r="H453" s="46">
        <v>12</v>
      </c>
      <c r="I453" s="46">
        <v>4</v>
      </c>
      <c r="J453" s="46">
        <v>5</v>
      </c>
      <c r="K453" s="46">
        <v>45</v>
      </c>
      <c r="L453" s="42">
        <v>91016</v>
      </c>
      <c r="M453" s="42">
        <v>46322</v>
      </c>
      <c r="N453" s="42">
        <v>44694</v>
      </c>
      <c r="O453" s="54">
        <v>8.7896633558934703</v>
      </c>
      <c r="P453" s="54">
        <v>4.3948316779467351</v>
      </c>
      <c r="Q453" s="54">
        <v>13.184495033840204</v>
      </c>
      <c r="R453" s="54">
        <v>13.184495033840204</v>
      </c>
      <c r="S453" s="54">
        <v>4.3948316779467351</v>
      </c>
      <c r="T453" s="54">
        <v>5.4935395974334185</v>
      </c>
      <c r="U453" s="54">
        <v>49.441856376900766</v>
      </c>
      <c r="W453" s="42" t="s">
        <v>469</v>
      </c>
    </row>
    <row r="454" spans="1:23">
      <c r="A454" s="49" t="s">
        <v>1446</v>
      </c>
      <c r="B454" s="46" t="s">
        <v>230</v>
      </c>
      <c r="C454" s="46" t="s">
        <v>280</v>
      </c>
      <c r="D454" s="49" t="s">
        <v>151</v>
      </c>
      <c r="E454" s="46">
        <v>1</v>
      </c>
      <c r="F454" s="46">
        <v>0</v>
      </c>
      <c r="G454" s="46">
        <v>0</v>
      </c>
      <c r="H454" s="46">
        <v>1</v>
      </c>
      <c r="I454" s="46">
        <v>1</v>
      </c>
      <c r="J454" s="46">
        <v>0</v>
      </c>
      <c r="K454" s="46">
        <v>3</v>
      </c>
      <c r="L454" s="42">
        <v>91016</v>
      </c>
      <c r="M454" s="42">
        <v>46322</v>
      </c>
      <c r="N454" s="42">
        <v>44694</v>
      </c>
      <c r="O454" s="54">
        <v>1.0987079194866838</v>
      </c>
      <c r="P454" s="54" t="s">
        <v>499</v>
      </c>
      <c r="Q454" s="54" t="s">
        <v>499</v>
      </c>
      <c r="R454" s="54">
        <v>1.0987079194866838</v>
      </c>
      <c r="S454" s="54">
        <v>1.0987079194866838</v>
      </c>
      <c r="T454" s="54" t="s">
        <v>499</v>
      </c>
      <c r="U454" s="54">
        <v>3.2961237584600509</v>
      </c>
      <c r="W454" s="42" t="s">
        <v>469</v>
      </c>
    </row>
    <row r="455" spans="1:23">
      <c r="A455" s="49" t="s">
        <v>1447</v>
      </c>
      <c r="B455" s="46" t="s">
        <v>230</v>
      </c>
      <c r="C455" s="46" t="s">
        <v>280</v>
      </c>
      <c r="D455" s="49" t="s">
        <v>95</v>
      </c>
      <c r="E455" s="46">
        <v>1</v>
      </c>
      <c r="F455" s="46">
        <v>2</v>
      </c>
      <c r="G455" s="46">
        <v>3</v>
      </c>
      <c r="H455" s="46">
        <v>6</v>
      </c>
      <c r="I455" s="46">
        <v>7</v>
      </c>
      <c r="J455" s="46">
        <v>1</v>
      </c>
      <c r="K455" s="46">
        <v>20</v>
      </c>
      <c r="L455" s="42">
        <v>91016</v>
      </c>
      <c r="M455" s="42">
        <v>46322</v>
      </c>
      <c r="N455" s="42">
        <v>44694</v>
      </c>
      <c r="O455" s="54">
        <v>1.0987079194866838</v>
      </c>
      <c r="P455" s="54">
        <v>2.1974158389733676</v>
      </c>
      <c r="Q455" s="54">
        <v>3.2961237584600509</v>
      </c>
      <c r="R455" s="54">
        <v>6.5922475169201018</v>
      </c>
      <c r="S455" s="54">
        <v>7.6909554364067851</v>
      </c>
      <c r="T455" s="54">
        <v>1.0987079194866838</v>
      </c>
      <c r="U455" s="54">
        <v>21.974158389733674</v>
      </c>
      <c r="W455" s="42" t="s">
        <v>469</v>
      </c>
    </row>
    <row r="456" spans="1:23">
      <c r="A456" s="49" t="s">
        <v>1448</v>
      </c>
      <c r="B456" s="46" t="s">
        <v>230</v>
      </c>
      <c r="C456" s="46" t="s">
        <v>280</v>
      </c>
      <c r="D456" s="49" t="s">
        <v>154</v>
      </c>
      <c r="E456" s="46">
        <v>2</v>
      </c>
      <c r="F456" s="46">
        <v>0</v>
      </c>
      <c r="G456" s="46">
        <v>0</v>
      </c>
      <c r="H456" s="46">
        <v>2</v>
      </c>
      <c r="I456" s="46">
        <v>0</v>
      </c>
      <c r="J456" s="46">
        <v>0</v>
      </c>
      <c r="K456" s="46">
        <v>4</v>
      </c>
      <c r="L456" s="42">
        <v>91016</v>
      </c>
      <c r="M456" s="42">
        <v>46322</v>
      </c>
      <c r="N456" s="42">
        <v>44694</v>
      </c>
      <c r="O456" s="54">
        <v>2.1974158389733676</v>
      </c>
      <c r="P456" s="54" t="s">
        <v>499</v>
      </c>
      <c r="Q456" s="54" t="s">
        <v>499</v>
      </c>
      <c r="R456" s="54">
        <v>2.1974158389733676</v>
      </c>
      <c r="S456" s="54" t="s">
        <v>499</v>
      </c>
      <c r="T456" s="54" t="s">
        <v>499</v>
      </c>
      <c r="U456" s="54">
        <v>4.3948316779467351</v>
      </c>
      <c r="W456" s="42" t="s">
        <v>469</v>
      </c>
    </row>
    <row r="457" spans="1:23">
      <c r="A457" s="49" t="s">
        <v>1449</v>
      </c>
      <c r="B457" s="46" t="s">
        <v>230</v>
      </c>
      <c r="C457" s="46" t="s">
        <v>280</v>
      </c>
      <c r="D457" s="49" t="s">
        <v>155</v>
      </c>
      <c r="E457" s="46">
        <v>9</v>
      </c>
      <c r="F457" s="46">
        <v>3</v>
      </c>
      <c r="G457" s="46">
        <v>10</v>
      </c>
      <c r="H457" s="46">
        <v>7</v>
      </c>
      <c r="I457" s="46">
        <v>3</v>
      </c>
      <c r="J457" s="46">
        <v>0</v>
      </c>
      <c r="K457" s="46">
        <v>32</v>
      </c>
      <c r="L457" s="42">
        <v>91016</v>
      </c>
      <c r="M457" s="42">
        <v>46322</v>
      </c>
      <c r="N457" s="42">
        <v>44694</v>
      </c>
      <c r="O457" s="54">
        <v>9.8883712753801536</v>
      </c>
      <c r="P457" s="54">
        <v>3.2961237584600509</v>
      </c>
      <c r="Q457" s="54">
        <v>10.987079194866837</v>
      </c>
      <c r="R457" s="54">
        <v>7.6909554364067851</v>
      </c>
      <c r="S457" s="54">
        <v>3.2961237584600509</v>
      </c>
      <c r="T457" s="54" t="s">
        <v>499</v>
      </c>
      <c r="U457" s="54">
        <v>35.158653423573881</v>
      </c>
      <c r="W457" s="42" t="s">
        <v>469</v>
      </c>
    </row>
    <row r="458" spans="1:23">
      <c r="A458" s="49" t="s">
        <v>1450</v>
      </c>
      <c r="B458" s="46" t="s">
        <v>230</v>
      </c>
      <c r="C458" s="46" t="s">
        <v>280</v>
      </c>
      <c r="D458" s="49" t="s">
        <v>99</v>
      </c>
      <c r="E458" s="46">
        <v>15</v>
      </c>
      <c r="F458" s="46">
        <v>4</v>
      </c>
      <c r="G458" s="46">
        <v>13</v>
      </c>
      <c r="H458" s="46">
        <v>19</v>
      </c>
      <c r="I458" s="46">
        <v>10</v>
      </c>
      <c r="J458" s="46">
        <v>11</v>
      </c>
      <c r="K458" s="46">
        <v>72</v>
      </c>
      <c r="L458" s="42">
        <v>91016</v>
      </c>
      <c r="M458" s="42">
        <v>46322</v>
      </c>
      <c r="N458" s="42">
        <v>44694</v>
      </c>
      <c r="O458" s="54">
        <v>16.480618792300255</v>
      </c>
      <c r="P458" s="54">
        <v>4.3948316779467351</v>
      </c>
      <c r="Q458" s="54">
        <v>14.283202953326889</v>
      </c>
      <c r="R458" s="54">
        <v>20.875450470246992</v>
      </c>
      <c r="S458" s="54">
        <v>10.987079194866837</v>
      </c>
      <c r="T458" s="54">
        <v>12.08578711435352</v>
      </c>
      <c r="U458" s="54">
        <v>79.106970203041229</v>
      </c>
      <c r="W458" s="42" t="s">
        <v>469</v>
      </c>
    </row>
    <row r="459" spans="1:23">
      <c r="A459" s="49" t="s">
        <v>1451</v>
      </c>
      <c r="B459" s="46" t="s">
        <v>230</v>
      </c>
      <c r="C459" s="46" t="s">
        <v>280</v>
      </c>
      <c r="D459" s="49" t="s">
        <v>481</v>
      </c>
      <c r="E459" s="46">
        <v>1</v>
      </c>
      <c r="F459" s="46">
        <v>3</v>
      </c>
      <c r="G459" s="46">
        <v>1</v>
      </c>
      <c r="H459" s="46">
        <v>6</v>
      </c>
      <c r="I459" s="46">
        <v>0</v>
      </c>
      <c r="J459" s="46">
        <v>0</v>
      </c>
      <c r="K459" s="46">
        <v>11</v>
      </c>
      <c r="L459" s="42">
        <v>91016</v>
      </c>
      <c r="M459" s="42">
        <v>46322</v>
      </c>
      <c r="N459" s="42">
        <v>44694</v>
      </c>
      <c r="O459" s="54">
        <v>1.0987079194866838</v>
      </c>
      <c r="P459" s="54">
        <v>3.2961237584600509</v>
      </c>
      <c r="Q459" s="54">
        <v>1.0987079194866838</v>
      </c>
      <c r="R459" s="54">
        <v>6.5922475169201018</v>
      </c>
      <c r="S459" s="54" t="s">
        <v>499</v>
      </c>
      <c r="T459" s="54" t="s">
        <v>499</v>
      </c>
      <c r="U459" s="54">
        <v>12.08578711435352</v>
      </c>
      <c r="W459" s="42" t="s">
        <v>469</v>
      </c>
    </row>
    <row r="460" spans="1:23">
      <c r="A460" s="49" t="s">
        <v>1452</v>
      </c>
      <c r="B460" s="46" t="s">
        <v>230</v>
      </c>
      <c r="C460" s="46" t="s">
        <v>280</v>
      </c>
      <c r="D460" s="49" t="s">
        <v>483</v>
      </c>
      <c r="E460" s="46">
        <v>5</v>
      </c>
      <c r="F460" s="46">
        <v>7</v>
      </c>
      <c r="G460" s="46">
        <v>16</v>
      </c>
      <c r="H460" s="46">
        <v>21</v>
      </c>
      <c r="I460" s="46">
        <v>9</v>
      </c>
      <c r="J460" s="46">
        <v>3</v>
      </c>
      <c r="K460" s="46">
        <v>61</v>
      </c>
      <c r="L460" s="42">
        <v>91016</v>
      </c>
      <c r="M460" s="42">
        <v>46322</v>
      </c>
      <c r="N460" s="42">
        <v>44694</v>
      </c>
      <c r="O460" s="54">
        <v>5.4935395974334185</v>
      </c>
      <c r="P460" s="54">
        <v>7.6909554364067851</v>
      </c>
      <c r="Q460" s="54">
        <v>17.579326711786941</v>
      </c>
      <c r="R460" s="54">
        <v>23.072866309220359</v>
      </c>
      <c r="S460" s="54">
        <v>9.8883712753801536</v>
      </c>
      <c r="T460" s="54">
        <v>3.2961237584600509</v>
      </c>
      <c r="U460" s="54">
        <v>67.021183088687707</v>
      </c>
      <c r="W460" s="42" t="s">
        <v>469</v>
      </c>
    </row>
    <row r="461" spans="1:23">
      <c r="A461" s="49" t="s">
        <v>1453</v>
      </c>
      <c r="B461" s="46" t="s">
        <v>230</v>
      </c>
      <c r="C461" s="46" t="s">
        <v>280</v>
      </c>
      <c r="D461" s="49" t="s">
        <v>128</v>
      </c>
      <c r="E461" s="46">
        <v>4</v>
      </c>
      <c r="F461" s="46">
        <v>1</v>
      </c>
      <c r="G461" s="46">
        <v>2</v>
      </c>
      <c r="H461" s="46">
        <v>1</v>
      </c>
      <c r="I461" s="46">
        <v>2</v>
      </c>
      <c r="J461" s="46">
        <v>0</v>
      </c>
      <c r="K461" s="46">
        <v>10</v>
      </c>
      <c r="L461" s="42">
        <v>91016</v>
      </c>
      <c r="M461" s="42">
        <v>46322</v>
      </c>
      <c r="N461" s="42">
        <v>44694</v>
      </c>
      <c r="O461" s="54">
        <v>4.3948316779467351</v>
      </c>
      <c r="P461" s="54">
        <v>1.0987079194866838</v>
      </c>
      <c r="Q461" s="54">
        <v>2.1974158389733676</v>
      </c>
      <c r="R461" s="54">
        <v>1.0987079194866838</v>
      </c>
      <c r="S461" s="54">
        <v>2.1974158389733676</v>
      </c>
      <c r="T461" s="54" t="s">
        <v>499</v>
      </c>
      <c r="U461" s="54">
        <v>10.987079194866837</v>
      </c>
      <c r="W461" s="42" t="s">
        <v>469</v>
      </c>
    </row>
    <row r="462" spans="1:23">
      <c r="A462" s="49" t="s">
        <v>1454</v>
      </c>
      <c r="B462" s="46" t="s">
        <v>230</v>
      </c>
      <c r="C462" s="46" t="s">
        <v>280</v>
      </c>
      <c r="D462" s="49" t="s">
        <v>132</v>
      </c>
      <c r="E462" s="46">
        <v>13</v>
      </c>
      <c r="F462" s="46">
        <v>4</v>
      </c>
      <c r="G462" s="46">
        <v>13</v>
      </c>
      <c r="H462" s="46">
        <v>12</v>
      </c>
      <c r="I462" s="46">
        <v>6</v>
      </c>
      <c r="J462" s="46">
        <v>2</v>
      </c>
      <c r="K462" s="46">
        <v>50</v>
      </c>
      <c r="L462" s="42">
        <v>91016</v>
      </c>
      <c r="M462" s="42">
        <v>46322</v>
      </c>
      <c r="N462" s="42">
        <v>44694</v>
      </c>
      <c r="O462" s="54">
        <v>28.064418634773972</v>
      </c>
      <c r="P462" s="54">
        <v>8.6352057337766084</v>
      </c>
      <c r="Q462" s="54">
        <v>28.064418634773972</v>
      </c>
      <c r="R462" s="54">
        <v>25.905617201329822</v>
      </c>
      <c r="S462" s="54">
        <v>12.952808600664911</v>
      </c>
      <c r="T462" s="54">
        <v>4.3176028668883042</v>
      </c>
      <c r="U462" s="54">
        <v>107.94007167220759</v>
      </c>
      <c r="W462" s="42" t="s">
        <v>469</v>
      </c>
    </row>
    <row r="463" spans="1:23">
      <c r="A463" s="49" t="s">
        <v>1455</v>
      </c>
      <c r="B463" s="46" t="s">
        <v>230</v>
      </c>
      <c r="C463" s="46" t="s">
        <v>280</v>
      </c>
      <c r="D463" s="49" t="s">
        <v>161</v>
      </c>
      <c r="E463" s="46">
        <v>1</v>
      </c>
      <c r="F463" s="46">
        <v>0</v>
      </c>
      <c r="G463" s="46">
        <v>0</v>
      </c>
      <c r="H463" s="46">
        <v>0</v>
      </c>
      <c r="I463" s="46">
        <v>0</v>
      </c>
      <c r="J463" s="46">
        <v>0</v>
      </c>
      <c r="K463" s="46">
        <v>1</v>
      </c>
      <c r="L463" s="42">
        <v>91016</v>
      </c>
      <c r="M463" s="42">
        <v>46322</v>
      </c>
      <c r="N463" s="42">
        <v>44694</v>
      </c>
      <c r="O463" s="54">
        <v>1.0987079194866838</v>
      </c>
      <c r="P463" s="54" t="s">
        <v>499</v>
      </c>
      <c r="Q463" s="54" t="s">
        <v>499</v>
      </c>
      <c r="R463" s="54" t="s">
        <v>499</v>
      </c>
      <c r="S463" s="54" t="s">
        <v>499</v>
      </c>
      <c r="T463" s="54" t="s">
        <v>499</v>
      </c>
      <c r="U463" s="54">
        <v>1.0987079194866838</v>
      </c>
      <c r="W463" s="42" t="s">
        <v>469</v>
      </c>
    </row>
    <row r="464" spans="1:23">
      <c r="A464" s="49" t="s">
        <v>1456</v>
      </c>
      <c r="B464" s="46" t="s">
        <v>230</v>
      </c>
      <c r="C464" s="46" t="s">
        <v>280</v>
      </c>
      <c r="D464" s="49" t="s">
        <v>142</v>
      </c>
      <c r="E464" s="46">
        <v>2</v>
      </c>
      <c r="F464" s="46">
        <v>1</v>
      </c>
      <c r="G464" s="46">
        <v>2</v>
      </c>
      <c r="H464" s="46">
        <v>2</v>
      </c>
      <c r="I464" s="46">
        <v>0</v>
      </c>
      <c r="J464" s="46">
        <v>1</v>
      </c>
      <c r="K464" s="46">
        <v>8</v>
      </c>
      <c r="L464" s="42">
        <v>91016</v>
      </c>
      <c r="M464" s="42">
        <v>46322</v>
      </c>
      <c r="N464" s="42">
        <v>44694</v>
      </c>
      <c r="O464" s="54">
        <v>2.1974158389733676</v>
      </c>
      <c r="P464" s="54">
        <v>1.0987079194866838</v>
      </c>
      <c r="Q464" s="54">
        <v>2.1974158389733676</v>
      </c>
      <c r="R464" s="54">
        <v>2.1974158389733676</v>
      </c>
      <c r="S464" s="54" t="s">
        <v>499</v>
      </c>
      <c r="T464" s="54">
        <v>1.0987079194866838</v>
      </c>
      <c r="U464" s="54">
        <v>8.7896633558934703</v>
      </c>
      <c r="W464" s="42" t="s">
        <v>469</v>
      </c>
    </row>
    <row r="465" spans="1:23">
      <c r="A465" s="49" t="s">
        <v>1457</v>
      </c>
      <c r="B465" s="46" t="s">
        <v>230</v>
      </c>
      <c r="C465" s="46" t="s">
        <v>280</v>
      </c>
      <c r="D465" s="49" t="s">
        <v>146</v>
      </c>
      <c r="E465" s="46">
        <v>18</v>
      </c>
      <c r="F465" s="46">
        <v>16</v>
      </c>
      <c r="G465" s="46">
        <v>33</v>
      </c>
      <c r="H465" s="46">
        <v>27</v>
      </c>
      <c r="I465" s="46">
        <v>23</v>
      </c>
      <c r="J465" s="46">
        <v>14</v>
      </c>
      <c r="K465" s="46">
        <v>131</v>
      </c>
      <c r="L465" s="42">
        <v>91016</v>
      </c>
      <c r="M465" s="42">
        <v>46322</v>
      </c>
      <c r="N465" s="42">
        <v>44694</v>
      </c>
      <c r="O465" s="54">
        <v>38.858425801994734</v>
      </c>
      <c r="P465" s="54">
        <v>34.540822935106434</v>
      </c>
      <c r="Q465" s="54">
        <v>71.240447303657007</v>
      </c>
      <c r="R465" s="54">
        <v>58.287638702992098</v>
      </c>
      <c r="S465" s="54">
        <v>49.652432969215489</v>
      </c>
      <c r="T465" s="54">
        <v>30.223220068218126</v>
      </c>
      <c r="U465" s="54">
        <v>282.8029877811839</v>
      </c>
      <c r="W465" s="42" t="s">
        <v>469</v>
      </c>
    </row>
    <row r="466" spans="1:23">
      <c r="A466" s="49" t="s">
        <v>1458</v>
      </c>
      <c r="B466" s="46" t="s">
        <v>230</v>
      </c>
      <c r="C466" s="46" t="s">
        <v>280</v>
      </c>
      <c r="D466" s="49" t="s">
        <v>60</v>
      </c>
      <c r="E466" s="46">
        <v>5</v>
      </c>
      <c r="F466" s="46">
        <v>7</v>
      </c>
      <c r="G466" s="46">
        <v>14</v>
      </c>
      <c r="H466" s="46">
        <v>19</v>
      </c>
      <c r="I466" s="46">
        <v>16</v>
      </c>
      <c r="J466" s="46">
        <v>18</v>
      </c>
      <c r="K466" s="46">
        <v>79</v>
      </c>
      <c r="L466" s="42">
        <v>91016</v>
      </c>
      <c r="M466" s="42">
        <v>46322</v>
      </c>
      <c r="N466" s="42">
        <v>44694</v>
      </c>
      <c r="O466" s="54">
        <v>5.4935395974334185</v>
      </c>
      <c r="P466" s="54">
        <v>7.6909554364067851</v>
      </c>
      <c r="Q466" s="54">
        <v>15.38191087281357</v>
      </c>
      <c r="R466" s="54">
        <v>20.875450470246992</v>
      </c>
      <c r="S466" s="54">
        <v>17.579326711786941</v>
      </c>
      <c r="T466" s="54">
        <v>19.776742550760307</v>
      </c>
      <c r="U466" s="54">
        <v>86.79792563944801</v>
      </c>
      <c r="W466" s="42" t="s">
        <v>469</v>
      </c>
    </row>
    <row r="467" spans="1:23">
      <c r="A467" s="49" t="s">
        <v>1459</v>
      </c>
      <c r="B467" s="46" t="s">
        <v>230</v>
      </c>
      <c r="C467" s="46" t="s">
        <v>280</v>
      </c>
      <c r="D467" s="49" t="s">
        <v>64</v>
      </c>
      <c r="E467" s="46">
        <v>24</v>
      </c>
      <c r="F467" s="46">
        <v>20</v>
      </c>
      <c r="G467" s="46">
        <v>55</v>
      </c>
      <c r="H467" s="46">
        <v>43</v>
      </c>
      <c r="I467" s="46">
        <v>28</v>
      </c>
      <c r="J467" s="46">
        <v>31</v>
      </c>
      <c r="K467" s="46">
        <v>201</v>
      </c>
      <c r="L467" s="42">
        <v>91016</v>
      </c>
      <c r="M467" s="42">
        <v>46322</v>
      </c>
      <c r="N467" s="42">
        <v>44694</v>
      </c>
      <c r="O467" s="54">
        <v>26.368990067680407</v>
      </c>
      <c r="P467" s="54">
        <v>21.974158389733674</v>
      </c>
      <c r="Q467" s="54">
        <v>60.428935571767603</v>
      </c>
      <c r="R467" s="54">
        <v>47.244440537927396</v>
      </c>
      <c r="S467" s="54">
        <v>30.763821745627141</v>
      </c>
      <c r="T467" s="54">
        <v>34.059945504087189</v>
      </c>
      <c r="U467" s="54">
        <v>220.8402918168234</v>
      </c>
      <c r="W467" s="42" t="s">
        <v>469</v>
      </c>
    </row>
    <row r="468" spans="1:23">
      <c r="A468" s="49" t="s">
        <v>1460</v>
      </c>
      <c r="B468" s="46" t="s">
        <v>230</v>
      </c>
      <c r="C468" s="46" t="s">
        <v>280</v>
      </c>
      <c r="D468" s="49" t="s">
        <v>492</v>
      </c>
      <c r="E468" s="46">
        <v>3</v>
      </c>
      <c r="F468" s="46">
        <v>2</v>
      </c>
      <c r="G468" s="46">
        <v>12</v>
      </c>
      <c r="H468" s="46">
        <v>7</v>
      </c>
      <c r="I468" s="46">
        <v>5</v>
      </c>
      <c r="J468" s="46">
        <v>1</v>
      </c>
      <c r="K468" s="46">
        <v>30</v>
      </c>
      <c r="L468" s="42">
        <v>91016</v>
      </c>
      <c r="M468" s="42">
        <v>46322</v>
      </c>
      <c r="N468" s="42">
        <v>44694</v>
      </c>
      <c r="O468" s="54">
        <v>3.2961237584600509</v>
      </c>
      <c r="P468" s="54">
        <v>2.1974158389733676</v>
      </c>
      <c r="Q468" s="54">
        <v>13.184495033840204</v>
      </c>
      <c r="R468" s="54">
        <v>7.6909554364067851</v>
      </c>
      <c r="S468" s="54">
        <v>5.4935395974334185</v>
      </c>
      <c r="T468" s="54">
        <v>1.0987079194866838</v>
      </c>
      <c r="U468" s="54">
        <v>32.961237584600511</v>
      </c>
      <c r="W468" s="42" t="s">
        <v>469</v>
      </c>
    </row>
    <row r="469" spans="1:23">
      <c r="A469" s="49" t="s">
        <v>1461</v>
      </c>
      <c r="B469" s="46" t="s">
        <v>222</v>
      </c>
      <c r="C469" s="46" t="s">
        <v>280</v>
      </c>
      <c r="D469" s="49" t="s">
        <v>200</v>
      </c>
      <c r="E469" s="46">
        <v>9</v>
      </c>
      <c r="F469" s="46">
        <v>7</v>
      </c>
      <c r="G469" s="46">
        <v>24</v>
      </c>
      <c r="H469" s="46">
        <v>48</v>
      </c>
      <c r="I469" s="46">
        <v>34</v>
      </c>
      <c r="J469" s="46">
        <v>14</v>
      </c>
      <c r="K469" s="46">
        <v>136</v>
      </c>
      <c r="L469" s="42">
        <v>91016</v>
      </c>
      <c r="M469" s="42">
        <v>46322</v>
      </c>
      <c r="N469" s="42">
        <v>44694</v>
      </c>
      <c r="O469" s="54">
        <v>9.8883712753801536</v>
      </c>
      <c r="P469" s="54">
        <v>7.6909554364067851</v>
      </c>
      <c r="Q469" s="54">
        <v>26.368990067680407</v>
      </c>
      <c r="R469" s="54">
        <v>52.737980135360814</v>
      </c>
      <c r="S469" s="54">
        <v>37.356069262547244</v>
      </c>
      <c r="T469" s="54">
        <v>15.38191087281357</v>
      </c>
      <c r="U469" s="54">
        <v>149.42427705018898</v>
      </c>
      <c r="W469" s="42" t="s">
        <v>469</v>
      </c>
    </row>
    <row r="470" spans="1:23">
      <c r="A470" s="49" t="s">
        <v>1462</v>
      </c>
      <c r="B470" s="46" t="s">
        <v>222</v>
      </c>
      <c r="C470" s="46" t="s">
        <v>280</v>
      </c>
      <c r="D470" s="49" t="s">
        <v>473</v>
      </c>
      <c r="E470" s="46">
        <v>1</v>
      </c>
      <c r="F470" s="46">
        <v>1</v>
      </c>
      <c r="G470" s="46">
        <v>2</v>
      </c>
      <c r="H470" s="46">
        <v>9</v>
      </c>
      <c r="I470" s="46">
        <v>4</v>
      </c>
      <c r="J470" s="46">
        <v>4</v>
      </c>
      <c r="K470" s="46">
        <v>21</v>
      </c>
      <c r="L470" s="42">
        <v>91016</v>
      </c>
      <c r="M470" s="42">
        <v>46322</v>
      </c>
      <c r="N470" s="42">
        <v>44694</v>
      </c>
      <c r="O470" s="54">
        <v>1.0987079194866838</v>
      </c>
      <c r="P470" s="54">
        <v>1.0987079194866838</v>
      </c>
      <c r="Q470" s="54">
        <v>2.1974158389733676</v>
      </c>
      <c r="R470" s="54">
        <v>9.8883712753801536</v>
      </c>
      <c r="S470" s="54">
        <v>4.3948316779467351</v>
      </c>
      <c r="T470" s="54">
        <v>4.3948316779467351</v>
      </c>
      <c r="U470" s="54">
        <v>23.072866309220359</v>
      </c>
      <c r="W470" s="42" t="s">
        <v>469</v>
      </c>
    </row>
    <row r="471" spans="1:23">
      <c r="A471" s="49" t="s">
        <v>1463</v>
      </c>
      <c r="B471" s="46" t="s">
        <v>222</v>
      </c>
      <c r="C471" s="46" t="s">
        <v>280</v>
      </c>
      <c r="D471" s="49" t="s">
        <v>201</v>
      </c>
      <c r="E471" s="46">
        <v>5</v>
      </c>
      <c r="F471" s="46">
        <v>6</v>
      </c>
      <c r="G471" s="46">
        <v>10</v>
      </c>
      <c r="H471" s="46">
        <v>6</v>
      </c>
      <c r="I471" s="46">
        <v>10</v>
      </c>
      <c r="J471" s="46">
        <v>5</v>
      </c>
      <c r="K471" s="46">
        <v>42</v>
      </c>
      <c r="L471" s="42">
        <v>91016</v>
      </c>
      <c r="M471" s="42">
        <v>46322</v>
      </c>
      <c r="N471" s="42">
        <v>44694</v>
      </c>
      <c r="O471" s="54">
        <v>5.4935395974334185</v>
      </c>
      <c r="P471" s="54">
        <v>6.5922475169201018</v>
      </c>
      <c r="Q471" s="54">
        <v>10.987079194866837</v>
      </c>
      <c r="R471" s="54">
        <v>6.5922475169201018</v>
      </c>
      <c r="S471" s="54">
        <v>10.987079194866837</v>
      </c>
      <c r="T471" s="54">
        <v>5.4935395974334185</v>
      </c>
      <c r="U471" s="54">
        <v>46.145732618440718</v>
      </c>
      <c r="W471" s="42" t="s">
        <v>469</v>
      </c>
    </row>
    <row r="472" spans="1:23">
      <c r="A472" s="49" t="s">
        <v>1464</v>
      </c>
      <c r="B472" s="46" t="s">
        <v>222</v>
      </c>
      <c r="C472" s="46" t="s">
        <v>280</v>
      </c>
      <c r="D472" s="49" t="s">
        <v>151</v>
      </c>
      <c r="E472" s="46">
        <v>1</v>
      </c>
      <c r="F472" s="46">
        <v>0</v>
      </c>
      <c r="G472" s="46">
        <v>2</v>
      </c>
      <c r="H472" s="46">
        <v>1</v>
      </c>
      <c r="I472" s="46">
        <v>3</v>
      </c>
      <c r="J472" s="46">
        <v>2</v>
      </c>
      <c r="K472" s="46">
        <v>9</v>
      </c>
      <c r="L472" s="42">
        <v>91016</v>
      </c>
      <c r="M472" s="42">
        <v>46322</v>
      </c>
      <c r="N472" s="42">
        <v>44694</v>
      </c>
      <c r="O472" s="54">
        <v>1.0987079194866838</v>
      </c>
      <c r="P472" s="54" t="s">
        <v>499</v>
      </c>
      <c r="Q472" s="54">
        <v>2.1974158389733676</v>
      </c>
      <c r="R472" s="54">
        <v>1.0987079194866838</v>
      </c>
      <c r="S472" s="54">
        <v>3.2961237584600509</v>
      </c>
      <c r="T472" s="54">
        <v>2.1974158389733676</v>
      </c>
      <c r="U472" s="54">
        <v>9.8883712753801536</v>
      </c>
      <c r="W472" s="42" t="s">
        <v>469</v>
      </c>
    </row>
    <row r="473" spans="1:23">
      <c r="A473" s="49" t="s">
        <v>1465</v>
      </c>
      <c r="B473" s="46" t="s">
        <v>222</v>
      </c>
      <c r="C473" s="46" t="s">
        <v>280</v>
      </c>
      <c r="D473" s="49" t="s">
        <v>95</v>
      </c>
      <c r="E473" s="46">
        <v>1</v>
      </c>
      <c r="F473" s="46">
        <v>3</v>
      </c>
      <c r="G473" s="46">
        <v>6</v>
      </c>
      <c r="H473" s="46">
        <v>11</v>
      </c>
      <c r="I473" s="46">
        <v>5</v>
      </c>
      <c r="J473" s="46">
        <v>1</v>
      </c>
      <c r="K473" s="46">
        <v>27</v>
      </c>
      <c r="L473" s="42">
        <v>91016</v>
      </c>
      <c r="M473" s="42">
        <v>46322</v>
      </c>
      <c r="N473" s="42">
        <v>44694</v>
      </c>
      <c r="O473" s="54">
        <v>1.0987079194866838</v>
      </c>
      <c r="P473" s="54">
        <v>3.2961237584600509</v>
      </c>
      <c r="Q473" s="54">
        <v>6.5922475169201018</v>
      </c>
      <c r="R473" s="54">
        <v>12.08578711435352</v>
      </c>
      <c r="S473" s="54">
        <v>5.4935395974334185</v>
      </c>
      <c r="T473" s="54">
        <v>1.0987079194866838</v>
      </c>
      <c r="U473" s="54">
        <v>29.665113826140459</v>
      </c>
      <c r="W473" s="42" t="s">
        <v>469</v>
      </c>
    </row>
    <row r="474" spans="1:23">
      <c r="A474" s="49" t="s">
        <v>1466</v>
      </c>
      <c r="B474" s="46" t="s">
        <v>222</v>
      </c>
      <c r="C474" s="46" t="s">
        <v>280</v>
      </c>
      <c r="D474" s="49" t="s">
        <v>154</v>
      </c>
      <c r="E474" s="46">
        <v>1</v>
      </c>
      <c r="F474" s="46">
        <v>3</v>
      </c>
      <c r="G474" s="46">
        <v>0</v>
      </c>
      <c r="H474" s="46">
        <v>1</v>
      </c>
      <c r="I474" s="46">
        <v>0</v>
      </c>
      <c r="J474" s="46">
        <v>1</v>
      </c>
      <c r="K474" s="46">
        <v>6</v>
      </c>
      <c r="L474" s="42">
        <v>91016</v>
      </c>
      <c r="M474" s="42">
        <v>46322</v>
      </c>
      <c r="N474" s="42">
        <v>44694</v>
      </c>
      <c r="O474" s="54">
        <v>1.0987079194866838</v>
      </c>
      <c r="P474" s="54">
        <v>3.2961237584600509</v>
      </c>
      <c r="Q474" s="54" t="s">
        <v>499</v>
      </c>
      <c r="R474" s="54">
        <v>1.0987079194866838</v>
      </c>
      <c r="S474" s="54" t="s">
        <v>499</v>
      </c>
      <c r="T474" s="54">
        <v>1.0987079194866838</v>
      </c>
      <c r="U474" s="54">
        <v>6.5922475169201018</v>
      </c>
      <c r="W474" s="42" t="s">
        <v>469</v>
      </c>
    </row>
    <row r="475" spans="1:23">
      <c r="A475" s="49" t="s">
        <v>1467</v>
      </c>
      <c r="B475" s="46" t="s">
        <v>222</v>
      </c>
      <c r="C475" s="46" t="s">
        <v>280</v>
      </c>
      <c r="D475" s="49" t="s">
        <v>155</v>
      </c>
      <c r="E475" s="46">
        <v>16</v>
      </c>
      <c r="F475" s="46">
        <v>7</v>
      </c>
      <c r="G475" s="46">
        <v>6</v>
      </c>
      <c r="H475" s="46">
        <v>9</v>
      </c>
      <c r="I475" s="46">
        <v>4</v>
      </c>
      <c r="J475" s="46">
        <v>6</v>
      </c>
      <c r="K475" s="46">
        <v>48</v>
      </c>
      <c r="L475" s="42">
        <v>91016</v>
      </c>
      <c r="M475" s="42">
        <v>46322</v>
      </c>
      <c r="N475" s="42">
        <v>44694</v>
      </c>
      <c r="O475" s="54">
        <v>17.579326711786941</v>
      </c>
      <c r="P475" s="54">
        <v>7.6909554364067851</v>
      </c>
      <c r="Q475" s="54">
        <v>6.5922475169201018</v>
      </c>
      <c r="R475" s="54">
        <v>9.8883712753801536</v>
      </c>
      <c r="S475" s="54">
        <v>4.3948316779467351</v>
      </c>
      <c r="T475" s="54">
        <v>6.5922475169201018</v>
      </c>
      <c r="U475" s="54">
        <v>52.737980135360814</v>
      </c>
      <c r="W475" s="42" t="s">
        <v>469</v>
      </c>
    </row>
    <row r="476" spans="1:23">
      <c r="A476" s="49" t="s">
        <v>1468</v>
      </c>
      <c r="B476" s="46" t="s">
        <v>222</v>
      </c>
      <c r="C476" s="46" t="s">
        <v>280</v>
      </c>
      <c r="D476" s="49" t="s">
        <v>99</v>
      </c>
      <c r="E476" s="46">
        <v>15</v>
      </c>
      <c r="F476" s="46">
        <v>8</v>
      </c>
      <c r="G476" s="46">
        <v>19</v>
      </c>
      <c r="H476" s="46">
        <v>16</v>
      </c>
      <c r="I476" s="46">
        <v>8</v>
      </c>
      <c r="J476" s="46">
        <v>4</v>
      </c>
      <c r="K476" s="46">
        <v>70</v>
      </c>
      <c r="L476" s="42">
        <v>91016</v>
      </c>
      <c r="M476" s="42">
        <v>46322</v>
      </c>
      <c r="N476" s="42">
        <v>44694</v>
      </c>
      <c r="O476" s="54">
        <v>16.480618792300255</v>
      </c>
      <c r="P476" s="54">
        <v>8.7896633558934703</v>
      </c>
      <c r="Q476" s="54">
        <v>20.875450470246992</v>
      </c>
      <c r="R476" s="54">
        <v>17.579326711786941</v>
      </c>
      <c r="S476" s="54">
        <v>8.7896633558934703</v>
      </c>
      <c r="T476" s="54">
        <v>4.3948316779467351</v>
      </c>
      <c r="U476" s="54">
        <v>76.909554364067859</v>
      </c>
      <c r="W476" s="42" t="s">
        <v>469</v>
      </c>
    </row>
    <row r="477" spans="1:23">
      <c r="A477" s="49" t="s">
        <v>1469</v>
      </c>
      <c r="B477" s="46" t="s">
        <v>222</v>
      </c>
      <c r="C477" s="46" t="s">
        <v>280</v>
      </c>
      <c r="D477" s="49" t="s">
        <v>481</v>
      </c>
      <c r="E477" s="46">
        <v>2</v>
      </c>
      <c r="F477" s="46">
        <v>1</v>
      </c>
      <c r="G477" s="46">
        <v>5</v>
      </c>
      <c r="H477" s="46">
        <v>9</v>
      </c>
      <c r="I477" s="46">
        <v>1</v>
      </c>
      <c r="J477" s="46">
        <v>0</v>
      </c>
      <c r="K477" s="46">
        <v>18</v>
      </c>
      <c r="L477" s="42">
        <v>91016</v>
      </c>
      <c r="M477" s="42">
        <v>46322</v>
      </c>
      <c r="N477" s="42">
        <v>44694</v>
      </c>
      <c r="O477" s="54">
        <v>2.1974158389733676</v>
      </c>
      <c r="P477" s="54">
        <v>1.0987079194866838</v>
      </c>
      <c r="Q477" s="54">
        <v>5.4935395974334185</v>
      </c>
      <c r="R477" s="54">
        <v>9.8883712753801536</v>
      </c>
      <c r="S477" s="54">
        <v>1.0987079194866838</v>
      </c>
      <c r="T477" s="54" t="s">
        <v>499</v>
      </c>
      <c r="U477" s="54">
        <v>19.776742550760307</v>
      </c>
      <c r="W477" s="42" t="s">
        <v>469</v>
      </c>
    </row>
    <row r="478" spans="1:23">
      <c r="A478" s="49" t="s">
        <v>1470</v>
      </c>
      <c r="B478" s="46" t="s">
        <v>222</v>
      </c>
      <c r="C478" s="46" t="s">
        <v>280</v>
      </c>
      <c r="D478" s="49" t="s">
        <v>483</v>
      </c>
      <c r="E478" s="46">
        <v>9</v>
      </c>
      <c r="F478" s="46">
        <v>7</v>
      </c>
      <c r="G478" s="46">
        <v>12</v>
      </c>
      <c r="H478" s="46">
        <v>13</v>
      </c>
      <c r="I478" s="46">
        <v>6</v>
      </c>
      <c r="J478" s="46">
        <v>3</v>
      </c>
      <c r="K478" s="46">
        <v>50</v>
      </c>
      <c r="L478" s="42">
        <v>91016</v>
      </c>
      <c r="M478" s="42">
        <v>46322</v>
      </c>
      <c r="N478" s="42">
        <v>44694</v>
      </c>
      <c r="O478" s="54">
        <v>9.8883712753801536</v>
      </c>
      <c r="P478" s="54">
        <v>7.6909554364067851</v>
      </c>
      <c r="Q478" s="54">
        <v>13.184495033840204</v>
      </c>
      <c r="R478" s="54">
        <v>14.283202953326889</v>
      </c>
      <c r="S478" s="54">
        <v>6.5922475169201018</v>
      </c>
      <c r="T478" s="54">
        <v>3.2961237584600509</v>
      </c>
      <c r="U478" s="54">
        <v>54.935395974334178</v>
      </c>
      <c r="W478" s="42" t="s">
        <v>469</v>
      </c>
    </row>
    <row r="479" spans="1:23">
      <c r="A479" s="49" t="s">
        <v>1471</v>
      </c>
      <c r="B479" s="46" t="s">
        <v>222</v>
      </c>
      <c r="C479" s="46" t="s">
        <v>280</v>
      </c>
      <c r="D479" s="49" t="s">
        <v>128</v>
      </c>
      <c r="E479" s="46">
        <v>3</v>
      </c>
      <c r="F479" s="46">
        <v>3</v>
      </c>
      <c r="G479" s="46">
        <v>6</v>
      </c>
      <c r="H479" s="46">
        <v>3</v>
      </c>
      <c r="I479" s="46">
        <v>2</v>
      </c>
      <c r="J479" s="46">
        <v>0</v>
      </c>
      <c r="K479" s="46">
        <v>17</v>
      </c>
      <c r="L479" s="42">
        <v>91016</v>
      </c>
      <c r="M479" s="42">
        <v>46322</v>
      </c>
      <c r="N479" s="42">
        <v>44694</v>
      </c>
      <c r="O479" s="54">
        <v>3.2961237584600509</v>
      </c>
      <c r="P479" s="54">
        <v>3.2961237584600509</v>
      </c>
      <c r="Q479" s="54">
        <v>6.5922475169201018</v>
      </c>
      <c r="R479" s="54">
        <v>3.2961237584600509</v>
      </c>
      <c r="S479" s="54">
        <v>2.1974158389733676</v>
      </c>
      <c r="T479" s="54" t="s">
        <v>499</v>
      </c>
      <c r="U479" s="54">
        <v>18.678034631273622</v>
      </c>
      <c r="W479" s="42" t="s">
        <v>469</v>
      </c>
    </row>
    <row r="480" spans="1:23">
      <c r="A480" s="49" t="s">
        <v>1472</v>
      </c>
      <c r="B480" s="46" t="s">
        <v>222</v>
      </c>
      <c r="C480" s="46" t="s">
        <v>280</v>
      </c>
      <c r="D480" s="49" t="s">
        <v>161</v>
      </c>
      <c r="E480" s="46">
        <v>2</v>
      </c>
      <c r="F480" s="46">
        <v>0</v>
      </c>
      <c r="G480" s="46">
        <v>2</v>
      </c>
      <c r="H480" s="46">
        <v>0</v>
      </c>
      <c r="I480" s="46">
        <v>0</v>
      </c>
      <c r="J480" s="46">
        <v>0</v>
      </c>
      <c r="K480" s="46">
        <v>4</v>
      </c>
      <c r="L480" s="42">
        <v>91016</v>
      </c>
      <c r="M480" s="42">
        <v>46322</v>
      </c>
      <c r="N480" s="42">
        <v>44694</v>
      </c>
      <c r="O480" s="54">
        <v>2.1974158389733676</v>
      </c>
      <c r="P480" s="54" t="s">
        <v>499</v>
      </c>
      <c r="Q480" s="54">
        <v>2.1974158389733676</v>
      </c>
      <c r="R480" s="54" t="s">
        <v>499</v>
      </c>
      <c r="S480" s="54" t="s">
        <v>499</v>
      </c>
      <c r="T480" s="54" t="s">
        <v>499</v>
      </c>
      <c r="U480" s="54">
        <v>4.3948316779467351</v>
      </c>
      <c r="W480" s="42" t="s">
        <v>469</v>
      </c>
    </row>
    <row r="481" spans="1:23">
      <c r="A481" s="49" t="s">
        <v>1473</v>
      </c>
      <c r="B481" s="46" t="s">
        <v>222</v>
      </c>
      <c r="C481" s="46" t="s">
        <v>280</v>
      </c>
      <c r="D481" s="49" t="s">
        <v>164</v>
      </c>
      <c r="E481" s="46">
        <v>90</v>
      </c>
      <c r="F481" s="46">
        <v>88</v>
      </c>
      <c r="G481" s="46">
        <v>202</v>
      </c>
      <c r="H481" s="46">
        <v>176</v>
      </c>
      <c r="I481" s="46">
        <v>45</v>
      </c>
      <c r="J481" s="46">
        <v>21</v>
      </c>
      <c r="K481" s="46">
        <v>622</v>
      </c>
      <c r="L481" s="42">
        <v>91016</v>
      </c>
      <c r="M481" s="42">
        <v>46322</v>
      </c>
      <c r="N481" s="42">
        <v>44694</v>
      </c>
      <c r="O481" s="54">
        <v>201.3693113169553</v>
      </c>
      <c r="P481" s="54">
        <v>196.89443773213407</v>
      </c>
      <c r="Q481" s="54">
        <v>451.96223206694407</v>
      </c>
      <c r="R481" s="54">
        <v>393.78887546426813</v>
      </c>
      <c r="S481" s="54">
        <v>100.68465565847765</v>
      </c>
      <c r="T481" s="54">
        <v>46.986172640622904</v>
      </c>
      <c r="U481" s="54">
        <v>1391.6856848794021</v>
      </c>
      <c r="W481" s="42" t="s">
        <v>469</v>
      </c>
    </row>
    <row r="482" spans="1:23">
      <c r="A482" s="49" t="s">
        <v>1474</v>
      </c>
      <c r="B482" s="46" t="s">
        <v>222</v>
      </c>
      <c r="C482" s="46" t="s">
        <v>280</v>
      </c>
      <c r="D482" s="49" t="s">
        <v>142</v>
      </c>
      <c r="E482" s="46">
        <v>2</v>
      </c>
      <c r="F482" s="46">
        <v>4</v>
      </c>
      <c r="G482" s="46">
        <v>6</v>
      </c>
      <c r="H482" s="46">
        <v>6</v>
      </c>
      <c r="I482" s="46">
        <v>2</v>
      </c>
      <c r="J482" s="46">
        <v>0</v>
      </c>
      <c r="K482" s="46">
        <v>20</v>
      </c>
      <c r="L482" s="42">
        <v>91016</v>
      </c>
      <c r="M482" s="42">
        <v>46322</v>
      </c>
      <c r="N482" s="42">
        <v>44694</v>
      </c>
      <c r="O482" s="54">
        <v>2.1974158389733676</v>
      </c>
      <c r="P482" s="54">
        <v>4.3948316779467351</v>
      </c>
      <c r="Q482" s="54">
        <v>6.5922475169201018</v>
      </c>
      <c r="R482" s="54">
        <v>6.5922475169201018</v>
      </c>
      <c r="S482" s="54">
        <v>2.1974158389733676</v>
      </c>
      <c r="T482" s="54" t="s">
        <v>499</v>
      </c>
      <c r="U482" s="54">
        <v>21.974158389733674</v>
      </c>
      <c r="W482" s="42" t="s">
        <v>469</v>
      </c>
    </row>
    <row r="483" spans="1:23">
      <c r="A483" s="49" t="s">
        <v>1475</v>
      </c>
      <c r="B483" s="46" t="s">
        <v>222</v>
      </c>
      <c r="C483" s="46" t="s">
        <v>280</v>
      </c>
      <c r="D483" s="49" t="s">
        <v>60</v>
      </c>
      <c r="E483" s="46">
        <v>4</v>
      </c>
      <c r="F483" s="46">
        <v>4</v>
      </c>
      <c r="G483" s="46">
        <v>11</v>
      </c>
      <c r="H483" s="46">
        <v>10</v>
      </c>
      <c r="I483" s="46">
        <v>10</v>
      </c>
      <c r="J483" s="46">
        <v>5</v>
      </c>
      <c r="K483" s="46">
        <v>44</v>
      </c>
      <c r="L483" s="42">
        <v>91016</v>
      </c>
      <c r="M483" s="42">
        <v>46322</v>
      </c>
      <c r="N483" s="42">
        <v>44694</v>
      </c>
      <c r="O483" s="54">
        <v>4.3948316779467351</v>
      </c>
      <c r="P483" s="54">
        <v>4.3948316779467351</v>
      </c>
      <c r="Q483" s="54">
        <v>12.08578711435352</v>
      </c>
      <c r="R483" s="54">
        <v>10.987079194866837</v>
      </c>
      <c r="S483" s="54">
        <v>10.987079194866837</v>
      </c>
      <c r="T483" s="54">
        <v>5.4935395974334185</v>
      </c>
      <c r="U483" s="54">
        <v>48.343148457414081</v>
      </c>
      <c r="W483" s="42" t="s">
        <v>469</v>
      </c>
    </row>
    <row r="484" spans="1:23">
      <c r="A484" s="49" t="s">
        <v>1476</v>
      </c>
      <c r="B484" s="46" t="s">
        <v>222</v>
      </c>
      <c r="C484" s="46" t="s">
        <v>280</v>
      </c>
      <c r="D484" s="49" t="s">
        <v>64</v>
      </c>
      <c r="E484" s="46">
        <v>38</v>
      </c>
      <c r="F484" s="46">
        <v>24</v>
      </c>
      <c r="G484" s="46">
        <v>55</v>
      </c>
      <c r="H484" s="46">
        <v>51</v>
      </c>
      <c r="I484" s="46">
        <v>34</v>
      </c>
      <c r="J484" s="46">
        <v>12</v>
      </c>
      <c r="K484" s="46">
        <v>214</v>
      </c>
      <c r="L484" s="42">
        <v>91016</v>
      </c>
      <c r="M484" s="42">
        <v>46322</v>
      </c>
      <c r="N484" s="42">
        <v>44694</v>
      </c>
      <c r="O484" s="54">
        <v>41.750900940493985</v>
      </c>
      <c r="P484" s="54">
        <v>26.368990067680407</v>
      </c>
      <c r="Q484" s="54">
        <v>60.428935571767603</v>
      </c>
      <c r="R484" s="54">
        <v>56.03410389382087</v>
      </c>
      <c r="S484" s="54">
        <v>37.356069262547244</v>
      </c>
      <c r="T484" s="54">
        <v>13.184495033840204</v>
      </c>
      <c r="U484" s="54">
        <v>235.1234947701503</v>
      </c>
      <c r="W484" s="42" t="s">
        <v>469</v>
      </c>
    </row>
    <row r="485" spans="1:23">
      <c r="A485" s="49" t="s">
        <v>1477</v>
      </c>
      <c r="B485" s="46" t="s">
        <v>222</v>
      </c>
      <c r="C485" s="46" t="s">
        <v>280</v>
      </c>
      <c r="D485" s="49" t="s">
        <v>492</v>
      </c>
      <c r="E485" s="46">
        <v>5</v>
      </c>
      <c r="F485" s="46">
        <v>8</v>
      </c>
      <c r="G485" s="46">
        <v>14</v>
      </c>
      <c r="H485" s="46">
        <v>11</v>
      </c>
      <c r="I485" s="46">
        <v>7</v>
      </c>
      <c r="J485" s="46">
        <v>4</v>
      </c>
      <c r="K485" s="46">
        <v>49</v>
      </c>
      <c r="L485" s="42">
        <v>91016</v>
      </c>
      <c r="M485" s="42">
        <v>46322</v>
      </c>
      <c r="N485" s="42">
        <v>44694</v>
      </c>
      <c r="O485" s="54">
        <v>5.4935395974334185</v>
      </c>
      <c r="P485" s="54">
        <v>8.7896633558934703</v>
      </c>
      <c r="Q485" s="54">
        <v>15.38191087281357</v>
      </c>
      <c r="R485" s="54">
        <v>12.08578711435352</v>
      </c>
      <c r="S485" s="54">
        <v>7.6909554364067851</v>
      </c>
      <c r="T485" s="54">
        <v>4.3948316779467351</v>
      </c>
      <c r="U485" s="54">
        <v>53.836688054847507</v>
      </c>
      <c r="W485" s="42" t="s">
        <v>469</v>
      </c>
    </row>
    <row r="486" spans="1:23">
      <c r="A486" s="49" t="s">
        <v>1478</v>
      </c>
      <c r="B486" s="46" t="s">
        <v>230</v>
      </c>
      <c r="C486" s="46" t="s">
        <v>283</v>
      </c>
      <c r="D486" s="49" t="s">
        <v>200</v>
      </c>
      <c r="E486" s="46">
        <v>5</v>
      </c>
      <c r="F486" s="46">
        <v>3</v>
      </c>
      <c r="G486" s="46">
        <v>19</v>
      </c>
      <c r="H486" s="46">
        <v>15</v>
      </c>
      <c r="I486" s="46">
        <v>20</v>
      </c>
      <c r="J486" s="46">
        <v>7</v>
      </c>
      <c r="K486" s="46">
        <v>69</v>
      </c>
      <c r="L486" s="42">
        <v>139638</v>
      </c>
      <c r="M486" s="42">
        <v>71387</v>
      </c>
      <c r="N486" s="42">
        <v>68251</v>
      </c>
      <c r="O486" s="54">
        <v>3.5806872054884775</v>
      </c>
      <c r="P486" s="54">
        <v>2.1484123232930865</v>
      </c>
      <c r="Q486" s="54">
        <v>13.606611380856213</v>
      </c>
      <c r="R486" s="54">
        <v>10.742061616465431</v>
      </c>
      <c r="S486" s="54">
        <v>14.32274882195391</v>
      </c>
      <c r="T486" s="54">
        <v>5.0129620876838681</v>
      </c>
      <c r="U486" s="54">
        <v>49.413483435740993</v>
      </c>
      <c r="W486" s="42" t="s">
        <v>469</v>
      </c>
    </row>
    <row r="487" spans="1:23">
      <c r="A487" s="49" t="s">
        <v>1479</v>
      </c>
      <c r="B487" s="46" t="s">
        <v>230</v>
      </c>
      <c r="C487" s="46" t="s">
        <v>283</v>
      </c>
      <c r="D487" s="49" t="s">
        <v>54</v>
      </c>
      <c r="E487" s="46">
        <v>121</v>
      </c>
      <c r="F487" s="46">
        <v>134</v>
      </c>
      <c r="G487" s="46">
        <v>225</v>
      </c>
      <c r="H487" s="46">
        <v>320</v>
      </c>
      <c r="I487" s="46">
        <v>213</v>
      </c>
      <c r="J487" s="46">
        <v>161</v>
      </c>
      <c r="K487" s="46">
        <v>1174</v>
      </c>
      <c r="L487" s="42">
        <v>139638</v>
      </c>
      <c r="M487" s="42">
        <v>71387</v>
      </c>
      <c r="N487" s="42">
        <v>68251</v>
      </c>
      <c r="O487" s="54">
        <v>169.49864821326011</v>
      </c>
      <c r="P487" s="54">
        <v>187.70924678162692</v>
      </c>
      <c r="Q487" s="54">
        <v>315.18343676019441</v>
      </c>
      <c r="R487" s="54">
        <v>448.26088783672094</v>
      </c>
      <c r="S487" s="54">
        <v>298.37365346631736</v>
      </c>
      <c r="T487" s="54">
        <v>225.53125919285026</v>
      </c>
      <c r="U487" s="54">
        <v>1644.5571322509702</v>
      </c>
      <c r="W487" s="42" t="s">
        <v>469</v>
      </c>
    </row>
    <row r="488" spans="1:23">
      <c r="A488" s="49" t="s">
        <v>1480</v>
      </c>
      <c r="B488" s="46" t="s">
        <v>230</v>
      </c>
      <c r="C488" s="46" t="s">
        <v>283</v>
      </c>
      <c r="D488" s="49" t="s">
        <v>69</v>
      </c>
      <c r="E488" s="46">
        <v>4</v>
      </c>
      <c r="F488" s="46">
        <v>10</v>
      </c>
      <c r="G488" s="46">
        <v>20</v>
      </c>
      <c r="H488" s="46">
        <v>28</v>
      </c>
      <c r="I488" s="46">
        <v>12</v>
      </c>
      <c r="J488" s="46">
        <v>15</v>
      </c>
      <c r="K488" s="46">
        <v>89</v>
      </c>
      <c r="L488" s="42">
        <v>139638</v>
      </c>
      <c r="M488" s="42">
        <v>71387</v>
      </c>
      <c r="N488" s="42">
        <v>68251</v>
      </c>
      <c r="O488" s="54">
        <v>5.6032610979590123</v>
      </c>
      <c r="P488" s="54">
        <v>14.008152744897529</v>
      </c>
      <c r="Q488" s="54">
        <v>28.016305489795059</v>
      </c>
      <c r="R488" s="54">
        <v>39.222827685713085</v>
      </c>
      <c r="S488" s="54">
        <v>16.809783293877036</v>
      </c>
      <c r="T488" s="54">
        <v>21.012229117346294</v>
      </c>
      <c r="U488" s="54">
        <v>124.67255942958802</v>
      </c>
      <c r="W488" s="42" t="s">
        <v>469</v>
      </c>
    </row>
    <row r="489" spans="1:23">
      <c r="A489" s="49" t="s">
        <v>1481</v>
      </c>
      <c r="B489" s="46" t="s">
        <v>230</v>
      </c>
      <c r="C489" s="46" t="s">
        <v>283</v>
      </c>
      <c r="D489" s="49" t="s">
        <v>473</v>
      </c>
      <c r="E489" s="46">
        <v>1</v>
      </c>
      <c r="F489" s="46">
        <v>4</v>
      </c>
      <c r="G489" s="46">
        <v>3</v>
      </c>
      <c r="H489" s="46">
        <v>4</v>
      </c>
      <c r="I489" s="46">
        <v>6</v>
      </c>
      <c r="J489" s="46">
        <v>4</v>
      </c>
      <c r="K489" s="46">
        <v>22</v>
      </c>
      <c r="L489" s="42">
        <v>139638</v>
      </c>
      <c r="M489" s="42">
        <v>71387</v>
      </c>
      <c r="N489" s="42">
        <v>68251</v>
      </c>
      <c r="O489" s="54">
        <v>0.7161374410976955</v>
      </c>
      <c r="P489" s="54">
        <v>2.864549764390782</v>
      </c>
      <c r="Q489" s="54">
        <v>2.1484123232930865</v>
      </c>
      <c r="R489" s="54">
        <v>2.864549764390782</v>
      </c>
      <c r="S489" s="54">
        <v>4.296824646586173</v>
      </c>
      <c r="T489" s="54">
        <v>2.864549764390782</v>
      </c>
      <c r="U489" s="54">
        <v>15.7550237041493</v>
      </c>
      <c r="W489" s="42" t="s">
        <v>469</v>
      </c>
    </row>
    <row r="490" spans="1:23">
      <c r="A490" s="49" t="s">
        <v>1482</v>
      </c>
      <c r="B490" s="46" t="s">
        <v>230</v>
      </c>
      <c r="C490" s="46" t="s">
        <v>283</v>
      </c>
      <c r="D490" s="49" t="s">
        <v>201</v>
      </c>
      <c r="E490" s="46">
        <v>13</v>
      </c>
      <c r="F490" s="46">
        <v>4</v>
      </c>
      <c r="G490" s="46">
        <v>12</v>
      </c>
      <c r="H490" s="46">
        <v>26</v>
      </c>
      <c r="I490" s="46">
        <v>14</v>
      </c>
      <c r="J490" s="46">
        <v>3</v>
      </c>
      <c r="K490" s="46">
        <v>72</v>
      </c>
      <c r="L490" s="42">
        <v>139638</v>
      </c>
      <c r="M490" s="42">
        <v>71387</v>
      </c>
      <c r="N490" s="42">
        <v>68251</v>
      </c>
      <c r="O490" s="54">
        <v>9.3097867342700411</v>
      </c>
      <c r="P490" s="54">
        <v>2.864549764390782</v>
      </c>
      <c r="Q490" s="54">
        <v>8.593649293172346</v>
      </c>
      <c r="R490" s="54">
        <v>18.619573468540082</v>
      </c>
      <c r="S490" s="54">
        <v>10.025924175367736</v>
      </c>
      <c r="T490" s="54">
        <v>2.1484123232930865</v>
      </c>
      <c r="U490" s="54">
        <v>51.561895759034073</v>
      </c>
      <c r="W490" s="42" t="s">
        <v>469</v>
      </c>
    </row>
    <row r="491" spans="1:23">
      <c r="A491" s="49" t="s">
        <v>1483</v>
      </c>
      <c r="B491" s="46" t="s">
        <v>230</v>
      </c>
      <c r="C491" s="46" t="s">
        <v>283</v>
      </c>
      <c r="D491" s="49" t="s">
        <v>151</v>
      </c>
      <c r="E491" s="46">
        <v>1</v>
      </c>
      <c r="F491" s="46">
        <v>0</v>
      </c>
      <c r="G491" s="46">
        <v>0</v>
      </c>
      <c r="H491" s="46">
        <v>0</v>
      </c>
      <c r="I491" s="46">
        <v>2</v>
      </c>
      <c r="J491" s="46">
        <v>2</v>
      </c>
      <c r="K491" s="46">
        <v>5</v>
      </c>
      <c r="L491" s="42">
        <v>139638</v>
      </c>
      <c r="M491" s="42">
        <v>71387</v>
      </c>
      <c r="N491" s="42">
        <v>68251</v>
      </c>
      <c r="O491" s="54">
        <v>0.7161374410976955</v>
      </c>
      <c r="P491" s="54" t="s">
        <v>499</v>
      </c>
      <c r="Q491" s="54" t="s">
        <v>499</v>
      </c>
      <c r="R491" s="54" t="s">
        <v>499</v>
      </c>
      <c r="S491" s="54">
        <v>1.432274882195391</v>
      </c>
      <c r="T491" s="54">
        <v>1.432274882195391</v>
      </c>
      <c r="U491" s="54">
        <v>3.5806872054884775</v>
      </c>
      <c r="W491" s="42" t="s">
        <v>469</v>
      </c>
    </row>
    <row r="492" spans="1:23">
      <c r="A492" s="49" t="s">
        <v>1484</v>
      </c>
      <c r="B492" s="46" t="s">
        <v>230</v>
      </c>
      <c r="C492" s="46" t="s">
        <v>283</v>
      </c>
      <c r="D492" s="49" t="s">
        <v>95</v>
      </c>
      <c r="E492" s="46">
        <v>3</v>
      </c>
      <c r="F492" s="46">
        <v>1</v>
      </c>
      <c r="G492" s="46">
        <v>10</v>
      </c>
      <c r="H492" s="46">
        <v>8</v>
      </c>
      <c r="I492" s="46">
        <v>8</v>
      </c>
      <c r="J492" s="46">
        <v>4</v>
      </c>
      <c r="K492" s="46">
        <v>34</v>
      </c>
      <c r="L492" s="42">
        <v>139638</v>
      </c>
      <c r="M492" s="42">
        <v>71387</v>
      </c>
      <c r="N492" s="42">
        <v>68251</v>
      </c>
      <c r="O492" s="54">
        <v>2.1484123232930865</v>
      </c>
      <c r="P492" s="54">
        <v>0.7161374410976955</v>
      </c>
      <c r="Q492" s="54">
        <v>7.161374410976955</v>
      </c>
      <c r="R492" s="54">
        <v>5.729099528781564</v>
      </c>
      <c r="S492" s="54">
        <v>5.729099528781564</v>
      </c>
      <c r="T492" s="54">
        <v>2.864549764390782</v>
      </c>
      <c r="U492" s="54">
        <v>24.348672997321646</v>
      </c>
      <c r="W492" s="42" t="s">
        <v>469</v>
      </c>
    </row>
    <row r="493" spans="1:23">
      <c r="A493" s="49" t="s">
        <v>1485</v>
      </c>
      <c r="B493" s="46" t="s">
        <v>230</v>
      </c>
      <c r="C493" s="46" t="s">
        <v>283</v>
      </c>
      <c r="D493" s="49" t="s">
        <v>154</v>
      </c>
      <c r="E493" s="46">
        <v>2</v>
      </c>
      <c r="F493" s="46">
        <v>1</v>
      </c>
      <c r="G493" s="46">
        <v>1</v>
      </c>
      <c r="H493" s="46">
        <v>0</v>
      </c>
      <c r="I493" s="46">
        <v>0</v>
      </c>
      <c r="J493" s="46">
        <v>1</v>
      </c>
      <c r="K493" s="46">
        <v>5</v>
      </c>
      <c r="L493" s="42">
        <v>139638</v>
      </c>
      <c r="M493" s="42">
        <v>71387</v>
      </c>
      <c r="N493" s="42">
        <v>68251</v>
      </c>
      <c r="O493" s="54">
        <v>1.432274882195391</v>
      </c>
      <c r="P493" s="54">
        <v>0.7161374410976955</v>
      </c>
      <c r="Q493" s="54">
        <v>0.7161374410976955</v>
      </c>
      <c r="R493" s="54" t="s">
        <v>499</v>
      </c>
      <c r="S493" s="54" t="s">
        <v>499</v>
      </c>
      <c r="T493" s="54">
        <v>0.7161374410976955</v>
      </c>
      <c r="U493" s="54">
        <v>3.5806872054884775</v>
      </c>
      <c r="W493" s="42" t="s">
        <v>469</v>
      </c>
    </row>
    <row r="494" spans="1:23">
      <c r="A494" s="49" t="s">
        <v>1486</v>
      </c>
      <c r="B494" s="46" t="s">
        <v>230</v>
      </c>
      <c r="C494" s="46" t="s">
        <v>283</v>
      </c>
      <c r="D494" s="49" t="s">
        <v>155</v>
      </c>
      <c r="E494" s="46">
        <v>28</v>
      </c>
      <c r="F494" s="46">
        <v>16</v>
      </c>
      <c r="G494" s="46">
        <v>13</v>
      </c>
      <c r="H494" s="46">
        <v>9</v>
      </c>
      <c r="I494" s="46">
        <v>0</v>
      </c>
      <c r="J494" s="46">
        <v>2</v>
      </c>
      <c r="K494" s="46">
        <v>68</v>
      </c>
      <c r="L494" s="42">
        <v>139638</v>
      </c>
      <c r="M494" s="42">
        <v>71387</v>
      </c>
      <c r="N494" s="42">
        <v>68251</v>
      </c>
      <c r="O494" s="54">
        <v>20.051848350735472</v>
      </c>
      <c r="P494" s="54">
        <v>11.458199057563128</v>
      </c>
      <c r="Q494" s="54">
        <v>9.3097867342700411</v>
      </c>
      <c r="R494" s="54">
        <v>6.4452369698792591</v>
      </c>
      <c r="S494" s="54" t="s">
        <v>499</v>
      </c>
      <c r="T494" s="54">
        <v>1.432274882195391</v>
      </c>
      <c r="U494" s="54">
        <v>48.697345994643292</v>
      </c>
      <c r="W494" s="42" t="s">
        <v>469</v>
      </c>
    </row>
    <row r="495" spans="1:23">
      <c r="A495" s="49" t="s">
        <v>1487</v>
      </c>
      <c r="B495" s="46" t="s">
        <v>230</v>
      </c>
      <c r="C495" s="46" t="s">
        <v>283</v>
      </c>
      <c r="D495" s="49" t="s">
        <v>99</v>
      </c>
      <c r="E495" s="46">
        <v>15</v>
      </c>
      <c r="F495" s="46">
        <v>20</v>
      </c>
      <c r="G495" s="46">
        <v>38</v>
      </c>
      <c r="H495" s="46">
        <v>42</v>
      </c>
      <c r="I495" s="46">
        <v>31</v>
      </c>
      <c r="J495" s="46">
        <v>9</v>
      </c>
      <c r="K495" s="46">
        <v>155</v>
      </c>
      <c r="L495" s="42">
        <v>139638</v>
      </c>
      <c r="M495" s="42">
        <v>71387</v>
      </c>
      <c r="N495" s="42">
        <v>68251</v>
      </c>
      <c r="O495" s="54">
        <v>10.742061616465431</v>
      </c>
      <c r="P495" s="54">
        <v>14.32274882195391</v>
      </c>
      <c r="Q495" s="54">
        <v>27.213222761712426</v>
      </c>
      <c r="R495" s="54">
        <v>30.077772526103214</v>
      </c>
      <c r="S495" s="54">
        <v>22.200260674028559</v>
      </c>
      <c r="T495" s="54">
        <v>6.4452369698792591</v>
      </c>
      <c r="U495" s="54">
        <v>111.00130337014279</v>
      </c>
      <c r="W495" s="42" t="s">
        <v>469</v>
      </c>
    </row>
    <row r="496" spans="1:23">
      <c r="A496" s="49" t="s">
        <v>1488</v>
      </c>
      <c r="B496" s="46" t="s">
        <v>230</v>
      </c>
      <c r="C496" s="46" t="s">
        <v>283</v>
      </c>
      <c r="D496" s="49" t="s">
        <v>481</v>
      </c>
      <c r="E496" s="46">
        <v>4</v>
      </c>
      <c r="F496" s="46">
        <v>2</v>
      </c>
      <c r="G496" s="46">
        <v>6</v>
      </c>
      <c r="H496" s="46">
        <v>3</v>
      </c>
      <c r="I496" s="46">
        <v>4</v>
      </c>
      <c r="J496" s="46">
        <v>0</v>
      </c>
      <c r="K496" s="46">
        <v>19</v>
      </c>
      <c r="L496" s="42">
        <v>139638</v>
      </c>
      <c r="M496" s="42">
        <v>71387</v>
      </c>
      <c r="N496" s="42">
        <v>68251</v>
      </c>
      <c r="O496" s="54">
        <v>2.864549764390782</v>
      </c>
      <c r="P496" s="54">
        <v>1.432274882195391</v>
      </c>
      <c r="Q496" s="54">
        <v>4.296824646586173</v>
      </c>
      <c r="R496" s="54">
        <v>2.1484123232930865</v>
      </c>
      <c r="S496" s="54">
        <v>2.864549764390782</v>
      </c>
      <c r="T496" s="54" t="s">
        <v>499</v>
      </c>
      <c r="U496" s="54">
        <v>13.606611380856213</v>
      </c>
      <c r="W496" s="42" t="s">
        <v>469</v>
      </c>
    </row>
    <row r="497" spans="1:23">
      <c r="A497" s="49" t="s">
        <v>1489</v>
      </c>
      <c r="B497" s="46" t="s">
        <v>230</v>
      </c>
      <c r="C497" s="46" t="s">
        <v>283</v>
      </c>
      <c r="D497" s="49" t="s">
        <v>483</v>
      </c>
      <c r="E497" s="46">
        <v>4</v>
      </c>
      <c r="F497" s="46">
        <v>8</v>
      </c>
      <c r="G497" s="46">
        <v>22</v>
      </c>
      <c r="H497" s="46">
        <v>18</v>
      </c>
      <c r="I497" s="46">
        <v>19</v>
      </c>
      <c r="J497" s="46">
        <v>2</v>
      </c>
      <c r="K497" s="46">
        <v>73</v>
      </c>
      <c r="L497" s="42">
        <v>139638</v>
      </c>
      <c r="M497" s="42">
        <v>71387</v>
      </c>
      <c r="N497" s="42">
        <v>68251</v>
      </c>
      <c r="O497" s="54">
        <v>2.864549764390782</v>
      </c>
      <c r="P497" s="54">
        <v>5.729099528781564</v>
      </c>
      <c r="Q497" s="54">
        <v>15.7550237041493</v>
      </c>
      <c r="R497" s="54">
        <v>12.890473939758518</v>
      </c>
      <c r="S497" s="54">
        <v>13.606611380856213</v>
      </c>
      <c r="T497" s="54">
        <v>1.432274882195391</v>
      </c>
      <c r="U497" s="54">
        <v>52.278033200131773</v>
      </c>
      <c r="W497" s="42" t="s">
        <v>469</v>
      </c>
    </row>
    <row r="498" spans="1:23">
      <c r="A498" s="49" t="s">
        <v>1490</v>
      </c>
      <c r="B498" s="46" t="s">
        <v>230</v>
      </c>
      <c r="C498" s="46" t="s">
        <v>283</v>
      </c>
      <c r="D498" s="49" t="s">
        <v>128</v>
      </c>
      <c r="E498" s="46">
        <v>4</v>
      </c>
      <c r="F498" s="46">
        <v>3</v>
      </c>
      <c r="G498" s="46">
        <v>3</v>
      </c>
      <c r="H498" s="46">
        <v>3</v>
      </c>
      <c r="I498" s="46">
        <v>2</v>
      </c>
      <c r="J498" s="46">
        <v>2</v>
      </c>
      <c r="K498" s="46">
        <v>17</v>
      </c>
      <c r="L498" s="42">
        <v>139638</v>
      </c>
      <c r="M498" s="42">
        <v>71387</v>
      </c>
      <c r="N498" s="42">
        <v>68251</v>
      </c>
      <c r="O498" s="54">
        <v>2.864549764390782</v>
      </c>
      <c r="P498" s="54">
        <v>2.1484123232930865</v>
      </c>
      <c r="Q498" s="54">
        <v>2.1484123232930865</v>
      </c>
      <c r="R498" s="54">
        <v>2.1484123232930865</v>
      </c>
      <c r="S498" s="54">
        <v>1.432274882195391</v>
      </c>
      <c r="T498" s="54">
        <v>1.432274882195391</v>
      </c>
      <c r="U498" s="54">
        <v>12.174336498660823</v>
      </c>
      <c r="W498" s="42" t="s">
        <v>469</v>
      </c>
    </row>
    <row r="499" spans="1:23">
      <c r="A499" s="49" t="s">
        <v>1491</v>
      </c>
      <c r="B499" s="46" t="s">
        <v>230</v>
      </c>
      <c r="C499" s="46" t="s">
        <v>283</v>
      </c>
      <c r="D499" s="49" t="s">
        <v>132</v>
      </c>
      <c r="E499" s="46">
        <v>9</v>
      </c>
      <c r="F499" s="46">
        <v>10</v>
      </c>
      <c r="G499" s="46">
        <v>29</v>
      </c>
      <c r="H499" s="46">
        <v>34</v>
      </c>
      <c r="I499" s="46">
        <v>29</v>
      </c>
      <c r="J499" s="46">
        <v>12</v>
      </c>
      <c r="K499" s="46">
        <v>123</v>
      </c>
      <c r="L499" s="42">
        <v>139638</v>
      </c>
      <c r="M499" s="42">
        <v>71387</v>
      </c>
      <c r="N499" s="42">
        <v>68251</v>
      </c>
      <c r="O499" s="54">
        <v>12.607337470407778</v>
      </c>
      <c r="P499" s="54">
        <v>14.008152744897529</v>
      </c>
      <c r="Q499" s="54">
        <v>40.623642960202837</v>
      </c>
      <c r="R499" s="54">
        <v>47.627719332651601</v>
      </c>
      <c r="S499" s="54">
        <v>40.623642960202837</v>
      </c>
      <c r="T499" s="54">
        <v>16.809783293877036</v>
      </c>
      <c r="U499" s="54">
        <v>172.30027876223963</v>
      </c>
      <c r="W499" s="42" t="s">
        <v>469</v>
      </c>
    </row>
    <row r="500" spans="1:23">
      <c r="A500" s="49" t="s">
        <v>1492</v>
      </c>
      <c r="B500" s="46" t="s">
        <v>230</v>
      </c>
      <c r="C500" s="46" t="s">
        <v>283</v>
      </c>
      <c r="D500" s="49" t="s">
        <v>161</v>
      </c>
      <c r="E500" s="46">
        <v>3</v>
      </c>
      <c r="F500" s="46">
        <v>2</v>
      </c>
      <c r="G500" s="46">
        <v>1</v>
      </c>
      <c r="H500" s="46">
        <v>1</v>
      </c>
      <c r="I500" s="46">
        <v>0</v>
      </c>
      <c r="J500" s="46">
        <v>1</v>
      </c>
      <c r="K500" s="46">
        <v>8</v>
      </c>
      <c r="L500" s="42">
        <v>139638</v>
      </c>
      <c r="M500" s="42">
        <v>71387</v>
      </c>
      <c r="N500" s="42">
        <v>68251</v>
      </c>
      <c r="O500" s="54">
        <v>2.1484123232930865</v>
      </c>
      <c r="P500" s="54">
        <v>1.432274882195391</v>
      </c>
      <c r="Q500" s="54">
        <v>0.7161374410976955</v>
      </c>
      <c r="R500" s="54">
        <v>0.7161374410976955</v>
      </c>
      <c r="S500" s="54" t="s">
        <v>499</v>
      </c>
      <c r="T500" s="54">
        <v>0.7161374410976955</v>
      </c>
      <c r="U500" s="54">
        <v>5.729099528781564</v>
      </c>
      <c r="W500" s="42" t="s">
        <v>469</v>
      </c>
    </row>
    <row r="501" spans="1:23">
      <c r="A501" s="49" t="s">
        <v>1493</v>
      </c>
      <c r="B501" s="46" t="s">
        <v>230</v>
      </c>
      <c r="C501" s="46" t="s">
        <v>283</v>
      </c>
      <c r="D501" s="49" t="s">
        <v>142</v>
      </c>
      <c r="E501" s="46">
        <v>6</v>
      </c>
      <c r="F501" s="46">
        <v>4</v>
      </c>
      <c r="G501" s="46">
        <v>2</v>
      </c>
      <c r="H501" s="46">
        <v>10</v>
      </c>
      <c r="I501" s="46">
        <v>3</v>
      </c>
      <c r="J501" s="46">
        <v>2</v>
      </c>
      <c r="K501" s="46">
        <v>27</v>
      </c>
      <c r="L501" s="42">
        <v>139638</v>
      </c>
      <c r="M501" s="42">
        <v>71387</v>
      </c>
      <c r="N501" s="42">
        <v>68251</v>
      </c>
      <c r="O501" s="54">
        <v>4.296824646586173</v>
      </c>
      <c r="P501" s="54">
        <v>2.864549764390782</v>
      </c>
      <c r="Q501" s="54">
        <v>1.432274882195391</v>
      </c>
      <c r="R501" s="54">
        <v>7.161374410976955</v>
      </c>
      <c r="S501" s="54">
        <v>2.1484123232930865</v>
      </c>
      <c r="T501" s="54">
        <v>1.432274882195391</v>
      </c>
      <c r="U501" s="54">
        <v>19.335710909637779</v>
      </c>
      <c r="W501" s="42" t="s">
        <v>469</v>
      </c>
    </row>
    <row r="502" spans="1:23">
      <c r="A502" s="49" t="s">
        <v>1494</v>
      </c>
      <c r="B502" s="46" t="s">
        <v>230</v>
      </c>
      <c r="C502" s="46" t="s">
        <v>283</v>
      </c>
      <c r="D502" s="49" t="s">
        <v>146</v>
      </c>
      <c r="E502" s="46">
        <v>24</v>
      </c>
      <c r="F502" s="46">
        <v>24</v>
      </c>
      <c r="G502" s="46">
        <v>47</v>
      </c>
      <c r="H502" s="46">
        <v>45</v>
      </c>
      <c r="I502" s="46">
        <v>45</v>
      </c>
      <c r="J502" s="46">
        <v>28</v>
      </c>
      <c r="K502" s="46">
        <v>213</v>
      </c>
      <c r="L502" s="42">
        <v>139638</v>
      </c>
      <c r="M502" s="42">
        <v>71387</v>
      </c>
      <c r="N502" s="42">
        <v>68251</v>
      </c>
      <c r="O502" s="54">
        <v>33.619566587754072</v>
      </c>
      <c r="P502" s="54">
        <v>33.619566587754072</v>
      </c>
      <c r="Q502" s="54">
        <v>65.838317901018399</v>
      </c>
      <c r="R502" s="54">
        <v>63.036687352038889</v>
      </c>
      <c r="S502" s="54">
        <v>63.036687352038889</v>
      </c>
      <c r="T502" s="54">
        <v>39.222827685713085</v>
      </c>
      <c r="U502" s="54">
        <v>298.37365346631736</v>
      </c>
      <c r="W502" s="42" t="s">
        <v>469</v>
      </c>
    </row>
    <row r="503" spans="1:23">
      <c r="A503" s="49" t="s">
        <v>1495</v>
      </c>
      <c r="B503" s="46" t="s">
        <v>230</v>
      </c>
      <c r="C503" s="46" t="s">
        <v>283</v>
      </c>
      <c r="D503" s="49" t="s">
        <v>60</v>
      </c>
      <c r="E503" s="46">
        <v>6</v>
      </c>
      <c r="F503" s="46">
        <v>7</v>
      </c>
      <c r="G503" s="46">
        <v>19</v>
      </c>
      <c r="H503" s="46">
        <v>19</v>
      </c>
      <c r="I503" s="46">
        <v>26</v>
      </c>
      <c r="J503" s="46">
        <v>14</v>
      </c>
      <c r="K503" s="46">
        <v>91</v>
      </c>
      <c r="L503" s="42">
        <v>139638</v>
      </c>
      <c r="M503" s="42">
        <v>71387</v>
      </c>
      <c r="N503" s="42">
        <v>68251</v>
      </c>
      <c r="O503" s="54">
        <v>4.296824646586173</v>
      </c>
      <c r="P503" s="54">
        <v>5.0129620876838681</v>
      </c>
      <c r="Q503" s="54">
        <v>13.606611380856213</v>
      </c>
      <c r="R503" s="54">
        <v>13.606611380856213</v>
      </c>
      <c r="S503" s="54">
        <v>18.619573468540082</v>
      </c>
      <c r="T503" s="54">
        <v>10.025924175367736</v>
      </c>
      <c r="U503" s="54">
        <v>65.168507139890295</v>
      </c>
      <c r="W503" s="42" t="s">
        <v>469</v>
      </c>
    </row>
    <row r="504" spans="1:23">
      <c r="A504" s="49" t="s">
        <v>1496</v>
      </c>
      <c r="B504" s="46" t="s">
        <v>230</v>
      </c>
      <c r="C504" s="46" t="s">
        <v>283</v>
      </c>
      <c r="D504" s="49" t="s">
        <v>64</v>
      </c>
      <c r="E504" s="46">
        <v>30</v>
      </c>
      <c r="F504" s="46">
        <v>27</v>
      </c>
      <c r="G504" s="46">
        <v>73</v>
      </c>
      <c r="H504" s="46">
        <v>76</v>
      </c>
      <c r="I504" s="46">
        <v>47</v>
      </c>
      <c r="J504" s="46">
        <v>18</v>
      </c>
      <c r="K504" s="46">
        <v>271</v>
      </c>
      <c r="L504" s="42">
        <v>139638</v>
      </c>
      <c r="M504" s="42">
        <v>71387</v>
      </c>
      <c r="N504" s="42">
        <v>68251</v>
      </c>
      <c r="O504" s="54">
        <v>21.484123232930862</v>
      </c>
      <c r="P504" s="54">
        <v>19.335710909637779</v>
      </c>
      <c r="Q504" s="54">
        <v>52.278033200131773</v>
      </c>
      <c r="R504" s="54">
        <v>54.426445523424853</v>
      </c>
      <c r="S504" s="54">
        <v>33.658459731591684</v>
      </c>
      <c r="T504" s="54">
        <v>12.890473939758518</v>
      </c>
      <c r="U504" s="54">
        <v>194.07324653747548</v>
      </c>
      <c r="W504" s="42" t="s">
        <v>469</v>
      </c>
    </row>
    <row r="505" spans="1:23">
      <c r="A505" s="49" t="s">
        <v>1497</v>
      </c>
      <c r="B505" s="46" t="s">
        <v>230</v>
      </c>
      <c r="C505" s="46" t="s">
        <v>283</v>
      </c>
      <c r="D505" s="49" t="s">
        <v>492</v>
      </c>
      <c r="E505" s="46">
        <v>6</v>
      </c>
      <c r="F505" s="46">
        <v>3</v>
      </c>
      <c r="G505" s="46">
        <v>7</v>
      </c>
      <c r="H505" s="46">
        <v>12</v>
      </c>
      <c r="I505" s="46">
        <v>12</v>
      </c>
      <c r="J505" s="46">
        <v>9</v>
      </c>
      <c r="K505" s="46">
        <v>49</v>
      </c>
      <c r="L505" s="42">
        <v>139638</v>
      </c>
      <c r="M505" s="42">
        <v>71387</v>
      </c>
      <c r="N505" s="42">
        <v>68251</v>
      </c>
      <c r="O505" s="54">
        <v>4.296824646586173</v>
      </c>
      <c r="P505" s="54">
        <v>2.1484123232930865</v>
      </c>
      <c r="Q505" s="54">
        <v>5.0129620876838681</v>
      </c>
      <c r="R505" s="54">
        <v>8.593649293172346</v>
      </c>
      <c r="S505" s="54">
        <v>8.593649293172346</v>
      </c>
      <c r="T505" s="54">
        <v>6.4452369698792591</v>
      </c>
      <c r="U505" s="54">
        <v>35.090734613787077</v>
      </c>
      <c r="W505" s="42" t="s">
        <v>469</v>
      </c>
    </row>
    <row r="506" spans="1:23">
      <c r="A506" s="49" t="s">
        <v>1498</v>
      </c>
      <c r="B506" s="46" t="s">
        <v>222</v>
      </c>
      <c r="C506" s="46" t="s">
        <v>283</v>
      </c>
      <c r="D506" s="49" t="s">
        <v>200</v>
      </c>
      <c r="E506" s="46">
        <v>14</v>
      </c>
      <c r="F506" s="46">
        <v>8</v>
      </c>
      <c r="G506" s="46">
        <v>42</v>
      </c>
      <c r="H506" s="46">
        <v>62</v>
      </c>
      <c r="I506" s="46">
        <v>35</v>
      </c>
      <c r="J506" s="46">
        <v>23</v>
      </c>
      <c r="K506" s="46">
        <v>184</v>
      </c>
      <c r="L506" s="42">
        <v>139638</v>
      </c>
      <c r="M506" s="42">
        <v>71387</v>
      </c>
      <c r="N506" s="42">
        <v>68251</v>
      </c>
      <c r="O506" s="54">
        <v>10.025924175367736</v>
      </c>
      <c r="P506" s="54">
        <v>5.729099528781564</v>
      </c>
      <c r="Q506" s="54">
        <v>30.077772526103214</v>
      </c>
      <c r="R506" s="54">
        <v>44.400521348057119</v>
      </c>
      <c r="S506" s="54">
        <v>25.064810438419343</v>
      </c>
      <c r="T506" s="54">
        <v>16.471161145246995</v>
      </c>
      <c r="U506" s="54">
        <v>131.76928916197596</v>
      </c>
      <c r="W506" s="42" t="s">
        <v>469</v>
      </c>
    </row>
    <row r="507" spans="1:23">
      <c r="A507" s="49" t="s">
        <v>1499</v>
      </c>
      <c r="B507" s="46" t="s">
        <v>222</v>
      </c>
      <c r="C507" s="46" t="s">
        <v>283</v>
      </c>
      <c r="D507" s="49" t="s">
        <v>473</v>
      </c>
      <c r="E507" s="46">
        <v>3</v>
      </c>
      <c r="F507" s="46">
        <v>0</v>
      </c>
      <c r="G507" s="46">
        <v>5</v>
      </c>
      <c r="H507" s="46">
        <v>4</v>
      </c>
      <c r="I507" s="46">
        <v>6</v>
      </c>
      <c r="J507" s="46">
        <v>3</v>
      </c>
      <c r="K507" s="46">
        <v>21</v>
      </c>
      <c r="L507" s="42">
        <v>139638</v>
      </c>
      <c r="M507" s="42">
        <v>71387</v>
      </c>
      <c r="N507" s="42">
        <v>68251</v>
      </c>
      <c r="O507" s="54">
        <v>2.1484123232930865</v>
      </c>
      <c r="P507" s="54" t="s">
        <v>499</v>
      </c>
      <c r="Q507" s="54">
        <v>3.5806872054884775</v>
      </c>
      <c r="R507" s="54">
        <v>2.864549764390782</v>
      </c>
      <c r="S507" s="54">
        <v>4.296824646586173</v>
      </c>
      <c r="T507" s="54">
        <v>2.1484123232930865</v>
      </c>
      <c r="U507" s="54">
        <v>15.038886263051607</v>
      </c>
      <c r="W507" s="42" t="s">
        <v>469</v>
      </c>
    </row>
    <row r="508" spans="1:23">
      <c r="A508" s="49" t="s">
        <v>1500</v>
      </c>
      <c r="B508" s="46" t="s">
        <v>222</v>
      </c>
      <c r="C508" s="46" t="s">
        <v>283</v>
      </c>
      <c r="D508" s="49" t="s">
        <v>201</v>
      </c>
      <c r="E508" s="46">
        <v>7</v>
      </c>
      <c r="F508" s="46">
        <v>9</v>
      </c>
      <c r="G508" s="46">
        <v>25</v>
      </c>
      <c r="H508" s="46">
        <v>17</v>
      </c>
      <c r="I508" s="46">
        <v>5</v>
      </c>
      <c r="J508" s="46">
        <v>11</v>
      </c>
      <c r="K508" s="46">
        <v>74</v>
      </c>
      <c r="L508" s="42">
        <v>139638</v>
      </c>
      <c r="M508" s="42">
        <v>71387</v>
      </c>
      <c r="N508" s="42">
        <v>68251</v>
      </c>
      <c r="O508" s="54">
        <v>5.0129620876838681</v>
      </c>
      <c r="P508" s="54">
        <v>6.4452369698792591</v>
      </c>
      <c r="Q508" s="54">
        <v>17.903436027442385</v>
      </c>
      <c r="R508" s="54">
        <v>12.174336498660823</v>
      </c>
      <c r="S508" s="54">
        <v>3.5806872054884775</v>
      </c>
      <c r="T508" s="54">
        <v>7.8775118520746501</v>
      </c>
      <c r="U508" s="54">
        <v>52.994170641229466</v>
      </c>
      <c r="W508" s="42" t="s">
        <v>469</v>
      </c>
    </row>
    <row r="509" spans="1:23">
      <c r="A509" s="49" t="s">
        <v>1501</v>
      </c>
      <c r="B509" s="46" t="s">
        <v>222</v>
      </c>
      <c r="C509" s="46" t="s">
        <v>283</v>
      </c>
      <c r="D509" s="49" t="s">
        <v>151</v>
      </c>
      <c r="E509" s="46">
        <v>3</v>
      </c>
      <c r="F509" s="46">
        <v>1</v>
      </c>
      <c r="G509" s="46">
        <v>0</v>
      </c>
      <c r="H509" s="46">
        <v>0</v>
      </c>
      <c r="I509" s="46">
        <v>1</v>
      </c>
      <c r="J509" s="46">
        <v>0</v>
      </c>
      <c r="K509" s="46">
        <v>5</v>
      </c>
      <c r="L509" s="42">
        <v>139638</v>
      </c>
      <c r="M509" s="42">
        <v>71387</v>
      </c>
      <c r="N509" s="42">
        <v>68251</v>
      </c>
      <c r="O509" s="54">
        <v>2.1484123232930865</v>
      </c>
      <c r="P509" s="54">
        <v>0.7161374410976955</v>
      </c>
      <c r="Q509" s="54" t="s">
        <v>499</v>
      </c>
      <c r="R509" s="54" t="s">
        <v>499</v>
      </c>
      <c r="S509" s="54">
        <v>0.7161374410976955</v>
      </c>
      <c r="T509" s="54" t="s">
        <v>499</v>
      </c>
      <c r="U509" s="54">
        <v>3.5806872054884775</v>
      </c>
      <c r="W509" s="42" t="s">
        <v>469</v>
      </c>
    </row>
    <row r="510" spans="1:23">
      <c r="A510" s="49" t="s">
        <v>1502</v>
      </c>
      <c r="B510" s="46" t="s">
        <v>222</v>
      </c>
      <c r="C510" s="46" t="s">
        <v>283</v>
      </c>
      <c r="D510" s="49" t="s">
        <v>95</v>
      </c>
      <c r="E510" s="46">
        <v>2</v>
      </c>
      <c r="F510" s="46">
        <v>3</v>
      </c>
      <c r="G510" s="46">
        <v>5</v>
      </c>
      <c r="H510" s="46">
        <v>17</v>
      </c>
      <c r="I510" s="46">
        <v>5</v>
      </c>
      <c r="J510" s="46">
        <v>0</v>
      </c>
      <c r="K510" s="46">
        <v>32</v>
      </c>
      <c r="L510" s="42">
        <v>139638</v>
      </c>
      <c r="M510" s="42">
        <v>71387</v>
      </c>
      <c r="N510" s="42">
        <v>68251</v>
      </c>
      <c r="O510" s="54">
        <v>1.432274882195391</v>
      </c>
      <c r="P510" s="54">
        <v>2.1484123232930865</v>
      </c>
      <c r="Q510" s="54">
        <v>3.5806872054884775</v>
      </c>
      <c r="R510" s="54">
        <v>12.174336498660823</v>
      </c>
      <c r="S510" s="54">
        <v>3.5806872054884775</v>
      </c>
      <c r="T510" s="54" t="s">
        <v>499</v>
      </c>
      <c r="U510" s="54">
        <v>22.916398115126256</v>
      </c>
      <c r="W510" s="42" t="s">
        <v>469</v>
      </c>
    </row>
    <row r="511" spans="1:23">
      <c r="A511" s="49" t="s">
        <v>1503</v>
      </c>
      <c r="B511" s="46" t="s">
        <v>222</v>
      </c>
      <c r="C511" s="46" t="s">
        <v>283</v>
      </c>
      <c r="D511" s="49" t="s">
        <v>154</v>
      </c>
      <c r="E511" s="46">
        <v>0</v>
      </c>
      <c r="F511" s="46">
        <v>1</v>
      </c>
      <c r="G511" s="46">
        <v>1</v>
      </c>
      <c r="H511" s="46">
        <v>0</v>
      </c>
      <c r="I511" s="46">
        <v>1</v>
      </c>
      <c r="J511" s="46">
        <v>0</v>
      </c>
      <c r="K511" s="46">
        <v>3</v>
      </c>
      <c r="L511" s="42">
        <v>139638</v>
      </c>
      <c r="M511" s="42">
        <v>71387</v>
      </c>
      <c r="N511" s="42">
        <v>68251</v>
      </c>
      <c r="O511" s="54" t="s">
        <v>499</v>
      </c>
      <c r="P511" s="54">
        <v>0.7161374410976955</v>
      </c>
      <c r="Q511" s="54">
        <v>0.7161374410976955</v>
      </c>
      <c r="R511" s="54" t="s">
        <v>499</v>
      </c>
      <c r="S511" s="54">
        <v>0.7161374410976955</v>
      </c>
      <c r="T511" s="54" t="s">
        <v>499</v>
      </c>
      <c r="U511" s="54">
        <v>2.1484123232930865</v>
      </c>
      <c r="W511" s="42" t="s">
        <v>469</v>
      </c>
    </row>
    <row r="512" spans="1:23">
      <c r="A512" s="49" t="s">
        <v>1504</v>
      </c>
      <c r="B512" s="46" t="s">
        <v>222</v>
      </c>
      <c r="C512" s="46" t="s">
        <v>283</v>
      </c>
      <c r="D512" s="49" t="s">
        <v>155</v>
      </c>
      <c r="E512" s="46">
        <v>36</v>
      </c>
      <c r="F512" s="46">
        <v>10</v>
      </c>
      <c r="G512" s="46">
        <v>17</v>
      </c>
      <c r="H512" s="46">
        <v>6</v>
      </c>
      <c r="I512" s="46">
        <v>8</v>
      </c>
      <c r="J512" s="46">
        <v>3</v>
      </c>
      <c r="K512" s="46">
        <v>80</v>
      </c>
      <c r="L512" s="42">
        <v>139638</v>
      </c>
      <c r="M512" s="42">
        <v>71387</v>
      </c>
      <c r="N512" s="42">
        <v>68251</v>
      </c>
      <c r="O512" s="54">
        <v>25.780947879517036</v>
      </c>
      <c r="P512" s="54">
        <v>7.161374410976955</v>
      </c>
      <c r="Q512" s="54">
        <v>12.174336498660823</v>
      </c>
      <c r="R512" s="54">
        <v>4.296824646586173</v>
      </c>
      <c r="S512" s="54">
        <v>5.729099528781564</v>
      </c>
      <c r="T512" s="54">
        <v>2.1484123232930865</v>
      </c>
      <c r="U512" s="54">
        <v>57.29099528781564</v>
      </c>
      <c r="W512" s="42" t="s">
        <v>469</v>
      </c>
    </row>
    <row r="513" spans="1:23">
      <c r="A513" s="49" t="s">
        <v>1505</v>
      </c>
      <c r="B513" s="46" t="s">
        <v>222</v>
      </c>
      <c r="C513" s="46" t="s">
        <v>283</v>
      </c>
      <c r="D513" s="49" t="s">
        <v>99</v>
      </c>
      <c r="E513" s="46">
        <v>11</v>
      </c>
      <c r="F513" s="46">
        <v>5</v>
      </c>
      <c r="G513" s="46">
        <v>30</v>
      </c>
      <c r="H513" s="46">
        <v>30</v>
      </c>
      <c r="I513" s="46">
        <v>13</v>
      </c>
      <c r="J513" s="46">
        <v>5</v>
      </c>
      <c r="K513" s="46">
        <v>94</v>
      </c>
      <c r="L513" s="42">
        <v>139638</v>
      </c>
      <c r="M513" s="42">
        <v>71387</v>
      </c>
      <c r="N513" s="42">
        <v>68251</v>
      </c>
      <c r="O513" s="54">
        <v>7.8775118520746501</v>
      </c>
      <c r="P513" s="54">
        <v>3.5806872054884775</v>
      </c>
      <c r="Q513" s="54">
        <v>21.484123232930862</v>
      </c>
      <c r="R513" s="54">
        <v>21.484123232930862</v>
      </c>
      <c r="S513" s="54">
        <v>9.3097867342700411</v>
      </c>
      <c r="T513" s="54">
        <v>3.5806872054884775</v>
      </c>
      <c r="U513" s="54">
        <v>67.316919463183368</v>
      </c>
      <c r="W513" s="42" t="s">
        <v>469</v>
      </c>
    </row>
    <row r="514" spans="1:23">
      <c r="A514" s="49" t="s">
        <v>1506</v>
      </c>
      <c r="B514" s="46" t="s">
        <v>222</v>
      </c>
      <c r="C514" s="46" t="s">
        <v>283</v>
      </c>
      <c r="D514" s="49" t="s">
        <v>481</v>
      </c>
      <c r="E514" s="46">
        <v>3</v>
      </c>
      <c r="F514" s="46">
        <v>8</v>
      </c>
      <c r="G514" s="46">
        <v>4</v>
      </c>
      <c r="H514" s="46">
        <v>4</v>
      </c>
      <c r="I514" s="46">
        <v>1</v>
      </c>
      <c r="J514" s="46">
        <v>1</v>
      </c>
      <c r="K514" s="46">
        <v>21</v>
      </c>
      <c r="L514" s="42">
        <v>139638</v>
      </c>
      <c r="M514" s="42">
        <v>71387</v>
      </c>
      <c r="N514" s="42">
        <v>68251</v>
      </c>
      <c r="O514" s="54">
        <v>2.1484123232930865</v>
      </c>
      <c r="P514" s="54">
        <v>5.729099528781564</v>
      </c>
      <c r="Q514" s="54">
        <v>2.864549764390782</v>
      </c>
      <c r="R514" s="54">
        <v>2.864549764390782</v>
      </c>
      <c r="S514" s="54">
        <v>0.7161374410976955</v>
      </c>
      <c r="T514" s="54">
        <v>0.7161374410976955</v>
      </c>
      <c r="U514" s="54">
        <v>15.038886263051607</v>
      </c>
      <c r="W514" s="42" t="s">
        <v>469</v>
      </c>
    </row>
    <row r="515" spans="1:23">
      <c r="A515" s="49" t="s">
        <v>1507</v>
      </c>
      <c r="B515" s="46" t="s">
        <v>222</v>
      </c>
      <c r="C515" s="46" t="s">
        <v>283</v>
      </c>
      <c r="D515" s="49" t="s">
        <v>483</v>
      </c>
      <c r="E515" s="46">
        <v>13</v>
      </c>
      <c r="F515" s="46">
        <v>4</v>
      </c>
      <c r="G515" s="46">
        <v>24</v>
      </c>
      <c r="H515" s="46">
        <v>25</v>
      </c>
      <c r="I515" s="46">
        <v>8</v>
      </c>
      <c r="J515" s="46">
        <v>5</v>
      </c>
      <c r="K515" s="46">
        <v>79</v>
      </c>
      <c r="L515" s="42">
        <v>139638</v>
      </c>
      <c r="M515" s="42">
        <v>71387</v>
      </c>
      <c r="N515" s="42">
        <v>68251</v>
      </c>
      <c r="O515" s="54">
        <v>9.3097867342700411</v>
      </c>
      <c r="P515" s="54">
        <v>2.864549764390782</v>
      </c>
      <c r="Q515" s="54">
        <v>17.187298586344692</v>
      </c>
      <c r="R515" s="54">
        <v>17.903436027442385</v>
      </c>
      <c r="S515" s="54">
        <v>5.729099528781564</v>
      </c>
      <c r="T515" s="54">
        <v>3.5806872054884775</v>
      </c>
      <c r="U515" s="54">
        <v>56.574857846717947</v>
      </c>
      <c r="W515" s="42" t="s">
        <v>469</v>
      </c>
    </row>
    <row r="516" spans="1:23">
      <c r="A516" s="49" t="s">
        <v>1508</v>
      </c>
      <c r="B516" s="46" t="s">
        <v>222</v>
      </c>
      <c r="C516" s="46" t="s">
        <v>283</v>
      </c>
      <c r="D516" s="49" t="s">
        <v>128</v>
      </c>
      <c r="E516" s="46">
        <v>7</v>
      </c>
      <c r="F516" s="46">
        <v>4</v>
      </c>
      <c r="G516" s="46">
        <v>5</v>
      </c>
      <c r="H516" s="46">
        <v>4</v>
      </c>
      <c r="I516" s="46">
        <v>5</v>
      </c>
      <c r="J516" s="46">
        <v>0</v>
      </c>
      <c r="K516" s="46">
        <v>25</v>
      </c>
      <c r="L516" s="42">
        <v>139638</v>
      </c>
      <c r="M516" s="42">
        <v>71387</v>
      </c>
      <c r="N516" s="42">
        <v>68251</v>
      </c>
      <c r="O516" s="54">
        <v>5.0129620876838681</v>
      </c>
      <c r="P516" s="54">
        <v>2.864549764390782</v>
      </c>
      <c r="Q516" s="54">
        <v>3.5806872054884775</v>
      </c>
      <c r="R516" s="54">
        <v>2.864549764390782</v>
      </c>
      <c r="S516" s="54">
        <v>3.5806872054884775</v>
      </c>
      <c r="T516" s="54" t="s">
        <v>499</v>
      </c>
      <c r="U516" s="54">
        <v>17.903436027442385</v>
      </c>
      <c r="W516" s="42" t="s">
        <v>469</v>
      </c>
    </row>
    <row r="517" spans="1:23">
      <c r="A517" s="49" t="s">
        <v>1509</v>
      </c>
      <c r="B517" s="46" t="s">
        <v>222</v>
      </c>
      <c r="C517" s="46" t="s">
        <v>283</v>
      </c>
      <c r="D517" s="49" t="s">
        <v>161</v>
      </c>
      <c r="E517" s="46">
        <v>5</v>
      </c>
      <c r="F517" s="46">
        <v>0</v>
      </c>
      <c r="G517" s="46">
        <v>3</v>
      </c>
      <c r="H517" s="46">
        <v>2</v>
      </c>
      <c r="I517" s="46">
        <v>0</v>
      </c>
      <c r="J517" s="46">
        <v>2</v>
      </c>
      <c r="K517" s="46">
        <v>12</v>
      </c>
      <c r="L517" s="42">
        <v>139638</v>
      </c>
      <c r="M517" s="42">
        <v>71387</v>
      </c>
      <c r="N517" s="42">
        <v>68251</v>
      </c>
      <c r="O517" s="54">
        <v>3.5806872054884775</v>
      </c>
      <c r="P517" s="54" t="s">
        <v>499</v>
      </c>
      <c r="Q517" s="54">
        <v>2.1484123232930865</v>
      </c>
      <c r="R517" s="54">
        <v>1.432274882195391</v>
      </c>
      <c r="S517" s="54" t="s">
        <v>499</v>
      </c>
      <c r="T517" s="54">
        <v>1.432274882195391</v>
      </c>
      <c r="U517" s="54">
        <v>8.593649293172346</v>
      </c>
      <c r="W517" s="42" t="s">
        <v>469</v>
      </c>
    </row>
    <row r="518" spans="1:23">
      <c r="A518" s="49" t="s">
        <v>1510</v>
      </c>
      <c r="B518" s="46" t="s">
        <v>222</v>
      </c>
      <c r="C518" s="46" t="s">
        <v>283</v>
      </c>
      <c r="D518" s="49" t="s">
        <v>164</v>
      </c>
      <c r="E518" s="46">
        <v>69</v>
      </c>
      <c r="F518" s="46">
        <v>49</v>
      </c>
      <c r="G518" s="46">
        <v>167</v>
      </c>
      <c r="H518" s="46">
        <v>178</v>
      </c>
      <c r="I518" s="46">
        <v>69</v>
      </c>
      <c r="J518" s="46">
        <v>13</v>
      </c>
      <c r="K518" s="46">
        <v>545</v>
      </c>
      <c r="L518" s="42">
        <v>139638</v>
      </c>
      <c r="M518" s="42">
        <v>71387</v>
      </c>
      <c r="N518" s="42">
        <v>68251</v>
      </c>
      <c r="O518" s="54">
        <v>101.09741981802465</v>
      </c>
      <c r="P518" s="54">
        <v>71.793819870771117</v>
      </c>
      <c r="Q518" s="54">
        <v>244.68505955956692</v>
      </c>
      <c r="R518" s="54">
        <v>260.80203953055633</v>
      </c>
      <c r="S518" s="54">
        <v>101.09741981802465</v>
      </c>
      <c r="T518" s="54">
        <v>19.047339965714787</v>
      </c>
      <c r="U518" s="54">
        <v>798.52309856265845</v>
      </c>
      <c r="W518" s="42" t="s">
        <v>469</v>
      </c>
    </row>
    <row r="519" spans="1:23">
      <c r="A519" s="49" t="s">
        <v>1511</v>
      </c>
      <c r="B519" s="46" t="s">
        <v>222</v>
      </c>
      <c r="C519" s="46" t="s">
        <v>283</v>
      </c>
      <c r="D519" s="49" t="s">
        <v>142</v>
      </c>
      <c r="E519" s="46">
        <v>9</v>
      </c>
      <c r="F519" s="46">
        <v>5</v>
      </c>
      <c r="G519" s="46">
        <v>6</v>
      </c>
      <c r="H519" s="46">
        <v>9</v>
      </c>
      <c r="I519" s="46">
        <v>8</v>
      </c>
      <c r="J519" s="46">
        <v>2</v>
      </c>
      <c r="K519" s="46">
        <v>39</v>
      </c>
      <c r="L519" s="42">
        <v>139638</v>
      </c>
      <c r="M519" s="42">
        <v>71387</v>
      </c>
      <c r="N519" s="42">
        <v>68251</v>
      </c>
      <c r="O519" s="54">
        <v>6.4452369698792591</v>
      </c>
      <c r="P519" s="54">
        <v>3.5806872054884775</v>
      </c>
      <c r="Q519" s="54">
        <v>4.296824646586173</v>
      </c>
      <c r="R519" s="54">
        <v>6.4452369698792591</v>
      </c>
      <c r="S519" s="54">
        <v>5.729099528781564</v>
      </c>
      <c r="T519" s="54">
        <v>1.432274882195391</v>
      </c>
      <c r="U519" s="54">
        <v>27.92936020281012</v>
      </c>
      <c r="W519" s="42" t="s">
        <v>469</v>
      </c>
    </row>
    <row r="520" spans="1:23">
      <c r="A520" s="49" t="s">
        <v>1512</v>
      </c>
      <c r="B520" s="46" t="s">
        <v>222</v>
      </c>
      <c r="C520" s="46" t="s">
        <v>283</v>
      </c>
      <c r="D520" s="49" t="s">
        <v>60</v>
      </c>
      <c r="E520" s="46">
        <v>10</v>
      </c>
      <c r="F520" s="46">
        <v>3</v>
      </c>
      <c r="G520" s="46">
        <v>16</v>
      </c>
      <c r="H520" s="46">
        <v>20</v>
      </c>
      <c r="I520" s="46">
        <v>19</v>
      </c>
      <c r="J520" s="46">
        <v>10</v>
      </c>
      <c r="K520" s="46">
        <v>78</v>
      </c>
      <c r="L520" s="42">
        <v>139638</v>
      </c>
      <c r="M520" s="42">
        <v>71387</v>
      </c>
      <c r="N520" s="42">
        <v>68251</v>
      </c>
      <c r="O520" s="54">
        <v>7.161374410976955</v>
      </c>
      <c r="P520" s="54">
        <v>2.1484123232930865</v>
      </c>
      <c r="Q520" s="54">
        <v>11.458199057563128</v>
      </c>
      <c r="R520" s="54">
        <v>14.32274882195391</v>
      </c>
      <c r="S520" s="54">
        <v>13.606611380856213</v>
      </c>
      <c r="T520" s="54">
        <v>7.161374410976955</v>
      </c>
      <c r="U520" s="54">
        <v>55.85872040562024</v>
      </c>
      <c r="W520" s="42" t="s">
        <v>469</v>
      </c>
    </row>
    <row r="521" spans="1:23">
      <c r="A521" s="49" t="s">
        <v>1513</v>
      </c>
      <c r="B521" s="46" t="s">
        <v>222</v>
      </c>
      <c r="C521" s="46" t="s">
        <v>283</v>
      </c>
      <c r="D521" s="49" t="s">
        <v>64</v>
      </c>
      <c r="E521" s="46">
        <v>59</v>
      </c>
      <c r="F521" s="46">
        <v>37</v>
      </c>
      <c r="G521" s="46">
        <v>74</v>
      </c>
      <c r="H521" s="46">
        <v>84</v>
      </c>
      <c r="I521" s="46">
        <v>58</v>
      </c>
      <c r="J521" s="46">
        <v>25</v>
      </c>
      <c r="K521" s="46">
        <v>337</v>
      </c>
      <c r="L521" s="42">
        <v>139638</v>
      </c>
      <c r="M521" s="42">
        <v>71387</v>
      </c>
      <c r="N521" s="42">
        <v>68251</v>
      </c>
      <c r="O521" s="54">
        <v>42.252109024764032</v>
      </c>
      <c r="P521" s="54">
        <v>26.497085320614733</v>
      </c>
      <c r="Q521" s="54">
        <v>52.994170641229466</v>
      </c>
      <c r="R521" s="54">
        <v>60.155545052206428</v>
      </c>
      <c r="S521" s="54">
        <v>41.535971583666331</v>
      </c>
      <c r="T521" s="54">
        <v>17.903436027442385</v>
      </c>
      <c r="U521" s="54">
        <v>241.3383176499234</v>
      </c>
      <c r="W521" s="42" t="s">
        <v>469</v>
      </c>
    </row>
    <row r="522" spans="1:23">
      <c r="A522" s="49" t="s">
        <v>1514</v>
      </c>
      <c r="B522" s="46" t="s">
        <v>222</v>
      </c>
      <c r="C522" s="46" t="s">
        <v>283</v>
      </c>
      <c r="D522" s="49" t="s">
        <v>492</v>
      </c>
      <c r="E522" s="46">
        <v>17</v>
      </c>
      <c r="F522" s="46">
        <v>14</v>
      </c>
      <c r="G522" s="46">
        <v>40</v>
      </c>
      <c r="H522" s="46">
        <v>30</v>
      </c>
      <c r="I522" s="46">
        <v>24</v>
      </c>
      <c r="J522" s="46">
        <v>17</v>
      </c>
      <c r="K522" s="46">
        <v>142</v>
      </c>
      <c r="L522" s="42">
        <v>139638</v>
      </c>
      <c r="M522" s="42">
        <v>71387</v>
      </c>
      <c r="N522" s="42">
        <v>68251</v>
      </c>
      <c r="O522" s="54">
        <v>12.174336498660823</v>
      </c>
      <c r="P522" s="54">
        <v>10.025924175367736</v>
      </c>
      <c r="Q522" s="54">
        <v>28.64549764390782</v>
      </c>
      <c r="R522" s="54">
        <v>21.484123232930862</v>
      </c>
      <c r="S522" s="54">
        <v>17.187298586344692</v>
      </c>
      <c r="T522" s="54">
        <v>12.174336498660823</v>
      </c>
      <c r="U522" s="54">
        <v>101.69151663587276</v>
      </c>
      <c r="W522" s="42" t="s">
        <v>469</v>
      </c>
    </row>
    <row r="523" spans="1:23">
      <c r="A523" s="49" t="s">
        <v>1515</v>
      </c>
      <c r="B523" s="46" t="s">
        <v>230</v>
      </c>
      <c r="C523" s="46" t="s">
        <v>286</v>
      </c>
      <c r="D523" s="49" t="s">
        <v>200</v>
      </c>
      <c r="E523" s="46">
        <v>2</v>
      </c>
      <c r="F523" s="46">
        <v>1</v>
      </c>
      <c r="G523" s="46">
        <v>18</v>
      </c>
      <c r="H523" s="46">
        <v>23</v>
      </c>
      <c r="I523" s="46">
        <v>12</v>
      </c>
      <c r="J523" s="46">
        <v>9</v>
      </c>
      <c r="K523" s="46">
        <v>65</v>
      </c>
      <c r="L523" s="42">
        <v>144803</v>
      </c>
      <c r="M523" s="42">
        <v>73942</v>
      </c>
      <c r="N523" s="42">
        <v>70861</v>
      </c>
      <c r="O523" s="54">
        <v>1.381186853863525</v>
      </c>
      <c r="P523" s="54">
        <v>0.69059342693176251</v>
      </c>
      <c r="Q523" s="54">
        <v>12.430681684771724</v>
      </c>
      <c r="R523" s="54">
        <v>15.883648819430535</v>
      </c>
      <c r="S523" s="54">
        <v>8.2871211231811497</v>
      </c>
      <c r="T523" s="54">
        <v>6.2153408423858618</v>
      </c>
      <c r="U523" s="54">
        <v>44.888572750564563</v>
      </c>
      <c r="W523" s="42" t="s">
        <v>469</v>
      </c>
    </row>
    <row r="524" spans="1:23">
      <c r="A524" s="49" t="s">
        <v>1516</v>
      </c>
      <c r="B524" s="46" t="s">
        <v>230</v>
      </c>
      <c r="C524" s="46" t="s">
        <v>286</v>
      </c>
      <c r="D524" s="49" t="s">
        <v>54</v>
      </c>
      <c r="E524" s="46">
        <v>114</v>
      </c>
      <c r="F524" s="46">
        <v>115</v>
      </c>
      <c r="G524" s="46">
        <v>210</v>
      </c>
      <c r="H524" s="46">
        <v>294</v>
      </c>
      <c r="I524" s="46">
        <v>188</v>
      </c>
      <c r="J524" s="46">
        <v>172</v>
      </c>
      <c r="K524" s="46">
        <v>1093</v>
      </c>
      <c r="L524" s="42">
        <v>144803</v>
      </c>
      <c r="M524" s="42">
        <v>73942</v>
      </c>
      <c r="N524" s="42">
        <v>70861</v>
      </c>
      <c r="O524" s="54">
        <v>154.17489383570907</v>
      </c>
      <c r="P524" s="54">
        <v>155.52730518514511</v>
      </c>
      <c r="Q524" s="54">
        <v>284.00638338156932</v>
      </c>
      <c r="R524" s="54">
        <v>397.60893673419707</v>
      </c>
      <c r="S524" s="54">
        <v>254.25333369397634</v>
      </c>
      <c r="T524" s="54">
        <v>232.61475210299966</v>
      </c>
      <c r="U524" s="54">
        <v>1478.1856049335966</v>
      </c>
      <c r="W524" s="42" t="s">
        <v>469</v>
      </c>
    </row>
    <row r="525" spans="1:23">
      <c r="A525" s="49" t="s">
        <v>1517</v>
      </c>
      <c r="B525" s="46" t="s">
        <v>230</v>
      </c>
      <c r="C525" s="46" t="s">
        <v>286</v>
      </c>
      <c r="D525" s="49" t="s">
        <v>69</v>
      </c>
      <c r="E525" s="46">
        <v>5</v>
      </c>
      <c r="F525" s="46">
        <v>7</v>
      </c>
      <c r="G525" s="46">
        <v>11</v>
      </c>
      <c r="H525" s="46">
        <v>20</v>
      </c>
      <c r="I525" s="46">
        <v>11</v>
      </c>
      <c r="J525" s="46">
        <v>19</v>
      </c>
      <c r="K525" s="46">
        <v>73</v>
      </c>
      <c r="L525" s="42">
        <v>144803</v>
      </c>
      <c r="M525" s="42">
        <v>73942</v>
      </c>
      <c r="N525" s="42">
        <v>70861</v>
      </c>
      <c r="O525" s="54">
        <v>6.762056747180222</v>
      </c>
      <c r="P525" s="54">
        <v>9.4668794460523102</v>
      </c>
      <c r="Q525" s="54">
        <v>14.876524843796489</v>
      </c>
      <c r="R525" s="54">
        <v>27.048226988720888</v>
      </c>
      <c r="S525" s="54">
        <v>14.876524843796489</v>
      </c>
      <c r="T525" s="54">
        <v>25.695815639284845</v>
      </c>
      <c r="U525" s="54">
        <v>98.726028508831249</v>
      </c>
      <c r="W525" s="42" t="s">
        <v>469</v>
      </c>
    </row>
    <row r="526" spans="1:23">
      <c r="A526" s="49" t="s">
        <v>1518</v>
      </c>
      <c r="B526" s="46" t="s">
        <v>230</v>
      </c>
      <c r="C526" s="46" t="s">
        <v>286</v>
      </c>
      <c r="D526" s="49" t="s">
        <v>473</v>
      </c>
      <c r="E526" s="46">
        <v>1</v>
      </c>
      <c r="F526" s="46">
        <v>0</v>
      </c>
      <c r="G526" s="46">
        <v>3</v>
      </c>
      <c r="H526" s="46">
        <v>6</v>
      </c>
      <c r="I526" s="46">
        <v>4</v>
      </c>
      <c r="J526" s="46">
        <v>2</v>
      </c>
      <c r="K526" s="46">
        <v>16</v>
      </c>
      <c r="L526" s="42">
        <v>144803</v>
      </c>
      <c r="M526" s="42">
        <v>73942</v>
      </c>
      <c r="N526" s="42">
        <v>70861</v>
      </c>
      <c r="O526" s="54">
        <v>0.69059342693176251</v>
      </c>
      <c r="P526" s="54" t="s">
        <v>499</v>
      </c>
      <c r="Q526" s="54">
        <v>2.0717802807952874</v>
      </c>
      <c r="R526" s="54">
        <v>4.1435605615905748</v>
      </c>
      <c r="S526" s="54">
        <v>2.76237370772705</v>
      </c>
      <c r="T526" s="54">
        <v>1.381186853863525</v>
      </c>
      <c r="U526" s="54">
        <v>11.0494948309082</v>
      </c>
      <c r="W526" s="42" t="s">
        <v>469</v>
      </c>
    </row>
    <row r="527" spans="1:23">
      <c r="A527" s="49" t="s">
        <v>1519</v>
      </c>
      <c r="B527" s="46" t="s">
        <v>230</v>
      </c>
      <c r="C527" s="46" t="s">
        <v>286</v>
      </c>
      <c r="D527" s="49" t="s">
        <v>201</v>
      </c>
      <c r="E527" s="46">
        <v>7</v>
      </c>
      <c r="F527" s="46">
        <v>4</v>
      </c>
      <c r="G527" s="46">
        <v>14</v>
      </c>
      <c r="H527" s="46">
        <v>12</v>
      </c>
      <c r="I527" s="46">
        <v>10</v>
      </c>
      <c r="J527" s="46">
        <v>1</v>
      </c>
      <c r="K527" s="46">
        <v>48</v>
      </c>
      <c r="L527" s="42">
        <v>144803</v>
      </c>
      <c r="M527" s="42">
        <v>73942</v>
      </c>
      <c r="N527" s="42">
        <v>70861</v>
      </c>
      <c r="O527" s="54">
        <v>4.8341539885223375</v>
      </c>
      <c r="P527" s="54">
        <v>2.76237370772705</v>
      </c>
      <c r="Q527" s="54">
        <v>9.6683079770446749</v>
      </c>
      <c r="R527" s="54">
        <v>8.2871211231811497</v>
      </c>
      <c r="S527" s="54">
        <v>6.9059342693176253</v>
      </c>
      <c r="T527" s="54">
        <v>0.69059342693176251</v>
      </c>
      <c r="U527" s="54">
        <v>33.148484492724599</v>
      </c>
      <c r="W527" s="42" t="s">
        <v>469</v>
      </c>
    </row>
    <row r="528" spans="1:23">
      <c r="A528" s="49" t="s">
        <v>1520</v>
      </c>
      <c r="B528" s="46" t="s">
        <v>230</v>
      </c>
      <c r="C528" s="46" t="s">
        <v>286</v>
      </c>
      <c r="D528" s="49" t="s">
        <v>151</v>
      </c>
      <c r="E528" s="46">
        <v>1</v>
      </c>
      <c r="F528" s="46">
        <v>1</v>
      </c>
      <c r="G528" s="46">
        <v>3</v>
      </c>
      <c r="H528" s="46">
        <v>3</v>
      </c>
      <c r="I528" s="46">
        <v>0</v>
      </c>
      <c r="J528" s="46">
        <v>2</v>
      </c>
      <c r="K528" s="46">
        <v>10</v>
      </c>
      <c r="L528" s="42">
        <v>144803</v>
      </c>
      <c r="M528" s="42">
        <v>73942</v>
      </c>
      <c r="N528" s="42">
        <v>70861</v>
      </c>
      <c r="O528" s="54">
        <v>0.69059342693176251</v>
      </c>
      <c r="P528" s="54">
        <v>0.69059342693176251</v>
      </c>
      <c r="Q528" s="54">
        <v>2.0717802807952874</v>
      </c>
      <c r="R528" s="54">
        <v>2.0717802807952874</v>
      </c>
      <c r="S528" s="54" t="s">
        <v>499</v>
      </c>
      <c r="T528" s="54">
        <v>1.381186853863525</v>
      </c>
      <c r="U528" s="54">
        <v>6.9059342693176253</v>
      </c>
      <c r="W528" s="42" t="s">
        <v>469</v>
      </c>
    </row>
    <row r="529" spans="1:23">
      <c r="A529" s="49" t="s">
        <v>1521</v>
      </c>
      <c r="B529" s="46" t="s">
        <v>230</v>
      </c>
      <c r="C529" s="46" t="s">
        <v>286</v>
      </c>
      <c r="D529" s="49" t="s">
        <v>95</v>
      </c>
      <c r="E529" s="46">
        <v>5</v>
      </c>
      <c r="F529" s="46">
        <v>4</v>
      </c>
      <c r="G529" s="46">
        <v>11</v>
      </c>
      <c r="H529" s="46">
        <v>2</v>
      </c>
      <c r="I529" s="46">
        <v>3</v>
      </c>
      <c r="J529" s="46">
        <v>2</v>
      </c>
      <c r="K529" s="46">
        <v>27</v>
      </c>
      <c r="L529" s="42">
        <v>144803</v>
      </c>
      <c r="M529" s="42">
        <v>73942</v>
      </c>
      <c r="N529" s="42">
        <v>70861</v>
      </c>
      <c r="O529" s="54">
        <v>3.4529671346588127</v>
      </c>
      <c r="P529" s="54">
        <v>2.76237370772705</v>
      </c>
      <c r="Q529" s="54">
        <v>7.5965276962493871</v>
      </c>
      <c r="R529" s="54">
        <v>1.381186853863525</v>
      </c>
      <c r="S529" s="54">
        <v>2.0717802807952874</v>
      </c>
      <c r="T529" s="54">
        <v>1.381186853863525</v>
      </c>
      <c r="U529" s="54">
        <v>18.646022527157587</v>
      </c>
      <c r="W529" s="42" t="s">
        <v>469</v>
      </c>
    </row>
    <row r="530" spans="1:23">
      <c r="A530" s="49" t="s">
        <v>1522</v>
      </c>
      <c r="B530" s="46" t="s">
        <v>230</v>
      </c>
      <c r="C530" s="46" t="s">
        <v>286</v>
      </c>
      <c r="D530" s="49" t="s">
        <v>154</v>
      </c>
      <c r="E530" s="46">
        <v>1</v>
      </c>
      <c r="F530" s="46">
        <v>1</v>
      </c>
      <c r="G530" s="46">
        <v>1</v>
      </c>
      <c r="H530" s="46">
        <v>0</v>
      </c>
      <c r="I530" s="46">
        <v>0</v>
      </c>
      <c r="J530" s="46">
        <v>1</v>
      </c>
      <c r="K530" s="46">
        <v>4</v>
      </c>
      <c r="L530" s="42">
        <v>144803</v>
      </c>
      <c r="M530" s="42">
        <v>73942</v>
      </c>
      <c r="N530" s="42">
        <v>70861</v>
      </c>
      <c r="O530" s="54">
        <v>0.69059342693176251</v>
      </c>
      <c r="P530" s="54">
        <v>0.69059342693176251</v>
      </c>
      <c r="Q530" s="54">
        <v>0.69059342693176251</v>
      </c>
      <c r="R530" s="54" t="s">
        <v>499</v>
      </c>
      <c r="S530" s="54" t="s">
        <v>499</v>
      </c>
      <c r="T530" s="54">
        <v>0.69059342693176251</v>
      </c>
      <c r="U530" s="54">
        <v>2.76237370772705</v>
      </c>
      <c r="W530" s="42" t="s">
        <v>469</v>
      </c>
    </row>
    <row r="531" spans="1:23">
      <c r="A531" s="49" t="s">
        <v>1523</v>
      </c>
      <c r="B531" s="46" t="s">
        <v>230</v>
      </c>
      <c r="C531" s="46" t="s">
        <v>286</v>
      </c>
      <c r="D531" s="49" t="s">
        <v>155</v>
      </c>
      <c r="E531" s="46">
        <v>16</v>
      </c>
      <c r="F531" s="46">
        <v>5</v>
      </c>
      <c r="G531" s="46">
        <v>10</v>
      </c>
      <c r="H531" s="46">
        <v>7</v>
      </c>
      <c r="I531" s="46">
        <v>3</v>
      </c>
      <c r="J531" s="46">
        <v>1</v>
      </c>
      <c r="K531" s="46">
        <v>42</v>
      </c>
      <c r="L531" s="42">
        <v>144803</v>
      </c>
      <c r="M531" s="42">
        <v>73942</v>
      </c>
      <c r="N531" s="42">
        <v>70861</v>
      </c>
      <c r="O531" s="54">
        <v>11.0494948309082</v>
      </c>
      <c r="P531" s="54">
        <v>3.4529671346588127</v>
      </c>
      <c r="Q531" s="54">
        <v>6.9059342693176253</v>
      </c>
      <c r="R531" s="54">
        <v>4.8341539885223375</v>
      </c>
      <c r="S531" s="54">
        <v>2.0717802807952874</v>
      </c>
      <c r="T531" s="54">
        <v>0.69059342693176251</v>
      </c>
      <c r="U531" s="54">
        <v>29.004923931134023</v>
      </c>
      <c r="W531" s="42" t="s">
        <v>469</v>
      </c>
    </row>
    <row r="532" spans="1:23">
      <c r="A532" s="49" t="s">
        <v>1524</v>
      </c>
      <c r="B532" s="46" t="s">
        <v>230</v>
      </c>
      <c r="C532" s="46" t="s">
        <v>286</v>
      </c>
      <c r="D532" s="49" t="s">
        <v>99</v>
      </c>
      <c r="E532" s="46">
        <v>9</v>
      </c>
      <c r="F532" s="46">
        <v>9</v>
      </c>
      <c r="G532" s="46">
        <v>29</v>
      </c>
      <c r="H532" s="46">
        <v>24</v>
      </c>
      <c r="I532" s="46">
        <v>13</v>
      </c>
      <c r="J532" s="46">
        <v>12</v>
      </c>
      <c r="K532" s="46">
        <v>96</v>
      </c>
      <c r="L532" s="42">
        <v>144803</v>
      </c>
      <c r="M532" s="42">
        <v>73942</v>
      </c>
      <c r="N532" s="42">
        <v>70861</v>
      </c>
      <c r="O532" s="54">
        <v>6.2153408423858618</v>
      </c>
      <c r="P532" s="54">
        <v>6.2153408423858618</v>
      </c>
      <c r="Q532" s="54">
        <v>20.027209381021109</v>
      </c>
      <c r="R532" s="54">
        <v>16.574242246362299</v>
      </c>
      <c r="S532" s="54">
        <v>8.9777145501129123</v>
      </c>
      <c r="T532" s="54">
        <v>8.2871211231811497</v>
      </c>
      <c r="U532" s="54">
        <v>66.296968985449197</v>
      </c>
      <c r="W532" s="42" t="s">
        <v>469</v>
      </c>
    </row>
    <row r="533" spans="1:23">
      <c r="A533" s="49" t="s">
        <v>1525</v>
      </c>
      <c r="B533" s="46" t="s">
        <v>230</v>
      </c>
      <c r="C533" s="46" t="s">
        <v>286</v>
      </c>
      <c r="D533" s="49" t="s">
        <v>481</v>
      </c>
      <c r="E533" s="46">
        <v>4</v>
      </c>
      <c r="F533" s="46">
        <v>5</v>
      </c>
      <c r="G533" s="46">
        <v>8</v>
      </c>
      <c r="H533" s="46">
        <v>7</v>
      </c>
      <c r="I533" s="46">
        <v>2</v>
      </c>
      <c r="J533" s="46">
        <v>1</v>
      </c>
      <c r="K533" s="46">
        <v>27</v>
      </c>
      <c r="L533" s="42">
        <v>144803</v>
      </c>
      <c r="M533" s="42">
        <v>73942</v>
      </c>
      <c r="N533" s="42">
        <v>70861</v>
      </c>
      <c r="O533" s="54">
        <v>2.76237370772705</v>
      </c>
      <c r="P533" s="54">
        <v>3.4529671346588127</v>
      </c>
      <c r="Q533" s="54">
        <v>5.5247474154541001</v>
      </c>
      <c r="R533" s="54">
        <v>4.8341539885223375</v>
      </c>
      <c r="S533" s="54">
        <v>1.381186853863525</v>
      </c>
      <c r="T533" s="54">
        <v>0.69059342693176251</v>
      </c>
      <c r="U533" s="54">
        <v>18.646022527157587</v>
      </c>
      <c r="W533" s="42" t="s">
        <v>469</v>
      </c>
    </row>
    <row r="534" spans="1:23">
      <c r="A534" s="49" t="s">
        <v>1526</v>
      </c>
      <c r="B534" s="46" t="s">
        <v>230</v>
      </c>
      <c r="C534" s="46" t="s">
        <v>286</v>
      </c>
      <c r="D534" s="49" t="s">
        <v>483</v>
      </c>
      <c r="E534" s="46">
        <v>15</v>
      </c>
      <c r="F534" s="46">
        <v>10</v>
      </c>
      <c r="G534" s="46">
        <v>24</v>
      </c>
      <c r="H534" s="46">
        <v>21</v>
      </c>
      <c r="I534" s="46">
        <v>9</v>
      </c>
      <c r="J534" s="46">
        <v>14</v>
      </c>
      <c r="K534" s="46">
        <v>93</v>
      </c>
      <c r="L534" s="42">
        <v>144803</v>
      </c>
      <c r="M534" s="42">
        <v>73942</v>
      </c>
      <c r="N534" s="42">
        <v>70861</v>
      </c>
      <c r="O534" s="54">
        <v>10.358901403976438</v>
      </c>
      <c r="P534" s="54">
        <v>6.9059342693176253</v>
      </c>
      <c r="Q534" s="54">
        <v>16.574242246362299</v>
      </c>
      <c r="R534" s="54">
        <v>14.502461965567012</v>
      </c>
      <c r="S534" s="54">
        <v>6.2153408423858618</v>
      </c>
      <c r="T534" s="54">
        <v>9.6683079770446749</v>
      </c>
      <c r="U534" s="54">
        <v>64.225188704653917</v>
      </c>
      <c r="W534" s="42" t="s">
        <v>469</v>
      </c>
    </row>
    <row r="535" spans="1:23">
      <c r="A535" s="49" t="s">
        <v>1527</v>
      </c>
      <c r="B535" s="46" t="s">
        <v>230</v>
      </c>
      <c r="C535" s="46" t="s">
        <v>286</v>
      </c>
      <c r="D535" s="49" t="s">
        <v>128</v>
      </c>
      <c r="E535" s="46">
        <v>4</v>
      </c>
      <c r="F535" s="46">
        <v>2</v>
      </c>
      <c r="G535" s="46">
        <v>3</v>
      </c>
      <c r="H535" s="46">
        <v>4</v>
      </c>
      <c r="I535" s="46">
        <v>1</v>
      </c>
      <c r="J535" s="46">
        <v>0</v>
      </c>
      <c r="K535" s="46">
        <v>14</v>
      </c>
      <c r="L535" s="42">
        <v>144803</v>
      </c>
      <c r="M535" s="42">
        <v>73942</v>
      </c>
      <c r="N535" s="42">
        <v>70861</v>
      </c>
      <c r="O535" s="54">
        <v>2.76237370772705</v>
      </c>
      <c r="P535" s="54">
        <v>1.381186853863525</v>
      </c>
      <c r="Q535" s="54">
        <v>2.0717802807952874</v>
      </c>
      <c r="R535" s="54">
        <v>2.76237370772705</v>
      </c>
      <c r="S535" s="54">
        <v>0.69059342693176251</v>
      </c>
      <c r="T535" s="54" t="s">
        <v>499</v>
      </c>
      <c r="U535" s="54">
        <v>9.6683079770446749</v>
      </c>
      <c r="W535" s="42" t="s">
        <v>469</v>
      </c>
    </row>
    <row r="536" spans="1:23">
      <c r="A536" s="49" t="s">
        <v>1528</v>
      </c>
      <c r="B536" s="46" t="s">
        <v>230</v>
      </c>
      <c r="C536" s="46" t="s">
        <v>286</v>
      </c>
      <c r="D536" s="49" t="s">
        <v>132</v>
      </c>
      <c r="E536" s="46">
        <v>14</v>
      </c>
      <c r="F536" s="46">
        <v>6</v>
      </c>
      <c r="G536" s="46">
        <v>13</v>
      </c>
      <c r="H536" s="46">
        <v>14</v>
      </c>
      <c r="I536" s="46">
        <v>15</v>
      </c>
      <c r="J536" s="46">
        <v>10</v>
      </c>
      <c r="K536" s="46">
        <v>72</v>
      </c>
      <c r="L536" s="42">
        <v>144803</v>
      </c>
      <c r="M536" s="42">
        <v>73942</v>
      </c>
      <c r="N536" s="42">
        <v>70861</v>
      </c>
      <c r="O536" s="54">
        <v>18.93375889210462</v>
      </c>
      <c r="P536" s="54">
        <v>8.1144680966162674</v>
      </c>
      <c r="Q536" s="54">
        <v>17.581347542668578</v>
      </c>
      <c r="R536" s="54">
        <v>18.93375889210462</v>
      </c>
      <c r="S536" s="54">
        <v>20.286170241540667</v>
      </c>
      <c r="T536" s="54">
        <v>13.524113494360444</v>
      </c>
      <c r="U536" s="54">
        <v>97.373617159395209</v>
      </c>
      <c r="W536" s="42" t="s">
        <v>469</v>
      </c>
    </row>
    <row r="537" spans="1:23">
      <c r="A537" s="49" t="s">
        <v>1529</v>
      </c>
      <c r="B537" s="46" t="s">
        <v>230</v>
      </c>
      <c r="C537" s="46" t="s">
        <v>286</v>
      </c>
      <c r="D537" s="49" t="s">
        <v>161</v>
      </c>
      <c r="E537" s="46">
        <v>4</v>
      </c>
      <c r="F537" s="46">
        <v>0</v>
      </c>
      <c r="G537" s="46">
        <v>0</v>
      </c>
      <c r="H537" s="46">
        <v>1</v>
      </c>
      <c r="I537" s="46">
        <v>0</v>
      </c>
      <c r="J537" s="46">
        <v>0</v>
      </c>
      <c r="K537" s="46">
        <v>5</v>
      </c>
      <c r="L537" s="42">
        <v>144803</v>
      </c>
      <c r="M537" s="42">
        <v>73942</v>
      </c>
      <c r="N537" s="42">
        <v>70861</v>
      </c>
      <c r="O537" s="54">
        <v>2.76237370772705</v>
      </c>
      <c r="P537" s="54" t="s">
        <v>499</v>
      </c>
      <c r="Q537" s="54" t="s">
        <v>499</v>
      </c>
      <c r="R537" s="54">
        <v>0.69059342693176251</v>
      </c>
      <c r="S537" s="54" t="s">
        <v>499</v>
      </c>
      <c r="T537" s="54" t="s">
        <v>499</v>
      </c>
      <c r="U537" s="54">
        <v>3.4529671346588127</v>
      </c>
      <c r="W537" s="42" t="s">
        <v>469</v>
      </c>
    </row>
    <row r="538" spans="1:23">
      <c r="A538" s="49" t="s">
        <v>1530</v>
      </c>
      <c r="B538" s="46" t="s">
        <v>230</v>
      </c>
      <c r="C538" s="46" t="s">
        <v>286</v>
      </c>
      <c r="D538" s="49" t="s">
        <v>142</v>
      </c>
      <c r="E538" s="46">
        <v>1</v>
      </c>
      <c r="F538" s="46">
        <v>4</v>
      </c>
      <c r="G538" s="46">
        <v>0</v>
      </c>
      <c r="H538" s="46">
        <v>1</v>
      </c>
      <c r="I538" s="46">
        <v>4</v>
      </c>
      <c r="J538" s="46">
        <v>0</v>
      </c>
      <c r="K538" s="46">
        <v>10</v>
      </c>
      <c r="L538" s="42">
        <v>144803</v>
      </c>
      <c r="M538" s="42">
        <v>73942</v>
      </c>
      <c r="N538" s="42">
        <v>70861</v>
      </c>
      <c r="O538" s="54">
        <v>0.69059342693176251</v>
      </c>
      <c r="P538" s="54">
        <v>2.76237370772705</v>
      </c>
      <c r="Q538" s="54" t="s">
        <v>499</v>
      </c>
      <c r="R538" s="54">
        <v>0.69059342693176251</v>
      </c>
      <c r="S538" s="54">
        <v>2.76237370772705</v>
      </c>
      <c r="T538" s="54" t="s">
        <v>499</v>
      </c>
      <c r="U538" s="54">
        <v>6.9059342693176253</v>
      </c>
      <c r="W538" s="42" t="s">
        <v>469</v>
      </c>
    </row>
    <row r="539" spans="1:23">
      <c r="A539" s="49" t="s">
        <v>1531</v>
      </c>
      <c r="B539" s="46" t="s">
        <v>230</v>
      </c>
      <c r="C539" s="46" t="s">
        <v>286</v>
      </c>
      <c r="D539" s="49" t="s">
        <v>146</v>
      </c>
      <c r="E539" s="46">
        <v>17</v>
      </c>
      <c r="F539" s="46">
        <v>20</v>
      </c>
      <c r="G539" s="46">
        <v>42</v>
      </c>
      <c r="H539" s="46">
        <v>51</v>
      </c>
      <c r="I539" s="46">
        <v>32</v>
      </c>
      <c r="J539" s="46">
        <v>23</v>
      </c>
      <c r="K539" s="46">
        <v>185</v>
      </c>
      <c r="L539" s="42">
        <v>144803</v>
      </c>
      <c r="M539" s="42">
        <v>73942</v>
      </c>
      <c r="N539" s="42">
        <v>70861</v>
      </c>
      <c r="O539" s="54">
        <v>22.990992940412756</v>
      </c>
      <c r="P539" s="54">
        <v>27.048226988720888</v>
      </c>
      <c r="Q539" s="54">
        <v>56.801276676313869</v>
      </c>
      <c r="R539" s="54">
        <v>68.972978821238272</v>
      </c>
      <c r="S539" s="54">
        <v>43.277163181953419</v>
      </c>
      <c r="T539" s="54">
        <v>31.105461037029023</v>
      </c>
      <c r="U539" s="54">
        <v>250.19609964566826</v>
      </c>
      <c r="W539" s="42" t="s">
        <v>469</v>
      </c>
    </row>
    <row r="540" spans="1:23">
      <c r="A540" s="49" t="s">
        <v>1532</v>
      </c>
      <c r="B540" s="46" t="s">
        <v>230</v>
      </c>
      <c r="C540" s="46" t="s">
        <v>286</v>
      </c>
      <c r="D540" s="49" t="s">
        <v>60</v>
      </c>
      <c r="E540" s="46">
        <v>10</v>
      </c>
      <c r="F540" s="46">
        <v>4</v>
      </c>
      <c r="G540" s="46">
        <v>15</v>
      </c>
      <c r="H540" s="46">
        <v>18</v>
      </c>
      <c r="I540" s="46">
        <v>27</v>
      </c>
      <c r="J540" s="46">
        <v>25</v>
      </c>
      <c r="K540" s="46">
        <v>99</v>
      </c>
      <c r="L540" s="42">
        <v>144803</v>
      </c>
      <c r="M540" s="42">
        <v>73942</v>
      </c>
      <c r="N540" s="42">
        <v>70861</v>
      </c>
      <c r="O540" s="54">
        <v>6.9059342693176253</v>
      </c>
      <c r="P540" s="54">
        <v>2.76237370772705</v>
      </c>
      <c r="Q540" s="54">
        <v>10.358901403976438</v>
      </c>
      <c r="R540" s="54">
        <v>12.430681684771724</v>
      </c>
      <c r="S540" s="54">
        <v>18.646022527157587</v>
      </c>
      <c r="T540" s="54">
        <v>17.264835673294062</v>
      </c>
      <c r="U540" s="54">
        <v>68.368749266244478</v>
      </c>
      <c r="W540" s="42" t="s">
        <v>469</v>
      </c>
    </row>
    <row r="541" spans="1:23">
      <c r="A541" s="49" t="s">
        <v>1533</v>
      </c>
      <c r="B541" s="46" t="s">
        <v>230</v>
      </c>
      <c r="C541" s="46" t="s">
        <v>286</v>
      </c>
      <c r="D541" s="49" t="s">
        <v>64</v>
      </c>
      <c r="E541" s="46">
        <v>26</v>
      </c>
      <c r="F541" s="46">
        <v>31</v>
      </c>
      <c r="G541" s="46">
        <v>41</v>
      </c>
      <c r="H541" s="46">
        <v>79</v>
      </c>
      <c r="I541" s="46">
        <v>31</v>
      </c>
      <c r="J541" s="46">
        <v>19</v>
      </c>
      <c r="K541" s="46">
        <v>227</v>
      </c>
      <c r="L541" s="42">
        <v>144803</v>
      </c>
      <c r="M541" s="42">
        <v>73942</v>
      </c>
      <c r="N541" s="42">
        <v>70861</v>
      </c>
      <c r="O541" s="54">
        <v>17.955429100225825</v>
      </c>
      <c r="P541" s="54">
        <v>21.408396234884638</v>
      </c>
      <c r="Q541" s="54">
        <v>28.31433050420226</v>
      </c>
      <c r="R541" s="54">
        <v>54.556880727609226</v>
      </c>
      <c r="S541" s="54">
        <v>21.408396234884638</v>
      </c>
      <c r="T541" s="54">
        <v>13.121275111703488</v>
      </c>
      <c r="U541" s="54">
        <v>156.76470791351008</v>
      </c>
      <c r="W541" s="42" t="s">
        <v>469</v>
      </c>
    </row>
    <row r="542" spans="1:23">
      <c r="A542" s="49" t="s">
        <v>1534</v>
      </c>
      <c r="B542" s="46" t="s">
        <v>230</v>
      </c>
      <c r="C542" s="46" t="s">
        <v>286</v>
      </c>
      <c r="D542" s="49" t="s">
        <v>492</v>
      </c>
      <c r="E542" s="46">
        <v>9</v>
      </c>
      <c r="F542" s="46">
        <v>5</v>
      </c>
      <c r="G542" s="46">
        <v>10</v>
      </c>
      <c r="H542" s="46">
        <v>7</v>
      </c>
      <c r="I542" s="46">
        <v>3</v>
      </c>
      <c r="J542" s="46">
        <v>6</v>
      </c>
      <c r="K542" s="46">
        <v>40</v>
      </c>
      <c r="L542" s="42">
        <v>144803</v>
      </c>
      <c r="M542" s="42">
        <v>73942</v>
      </c>
      <c r="N542" s="42">
        <v>70861</v>
      </c>
      <c r="O542" s="54">
        <v>6.2153408423858618</v>
      </c>
      <c r="P542" s="54">
        <v>3.4529671346588127</v>
      </c>
      <c r="Q542" s="54">
        <v>6.9059342693176253</v>
      </c>
      <c r="R542" s="54">
        <v>4.8341539885223375</v>
      </c>
      <c r="S542" s="54">
        <v>2.0717802807952874</v>
      </c>
      <c r="T542" s="54">
        <v>4.1435605615905748</v>
      </c>
      <c r="U542" s="54">
        <v>27.623737077270501</v>
      </c>
      <c r="W542" s="42" t="s">
        <v>469</v>
      </c>
    </row>
    <row r="543" spans="1:23">
      <c r="A543" s="49" t="s">
        <v>1535</v>
      </c>
      <c r="B543" s="46" t="s">
        <v>222</v>
      </c>
      <c r="C543" s="46" t="s">
        <v>286</v>
      </c>
      <c r="D543" s="49" t="s">
        <v>200</v>
      </c>
      <c r="E543" s="46">
        <v>15</v>
      </c>
      <c r="F543" s="46">
        <v>10</v>
      </c>
      <c r="G543" s="46">
        <v>31</v>
      </c>
      <c r="H543" s="46">
        <v>67</v>
      </c>
      <c r="I543" s="46">
        <v>41</v>
      </c>
      <c r="J543" s="46">
        <v>19</v>
      </c>
      <c r="K543" s="46">
        <v>183</v>
      </c>
      <c r="L543" s="42">
        <v>144803</v>
      </c>
      <c r="M543" s="42">
        <v>73942</v>
      </c>
      <c r="N543" s="42">
        <v>70861</v>
      </c>
      <c r="O543" s="54">
        <v>10.358901403976438</v>
      </c>
      <c r="P543" s="54">
        <v>6.9059342693176253</v>
      </c>
      <c r="Q543" s="54">
        <v>21.408396234884638</v>
      </c>
      <c r="R543" s="54">
        <v>46.269759604428089</v>
      </c>
      <c r="S543" s="54">
        <v>28.31433050420226</v>
      </c>
      <c r="T543" s="54">
        <v>13.121275111703488</v>
      </c>
      <c r="U543" s="54">
        <v>126.37859712851254</v>
      </c>
      <c r="W543" s="42" t="s">
        <v>469</v>
      </c>
    </row>
    <row r="544" spans="1:23">
      <c r="A544" s="49" t="s">
        <v>1536</v>
      </c>
      <c r="B544" s="46" t="s">
        <v>222</v>
      </c>
      <c r="C544" s="46" t="s">
        <v>286</v>
      </c>
      <c r="D544" s="49" t="s">
        <v>473</v>
      </c>
      <c r="E544" s="46">
        <v>0</v>
      </c>
      <c r="F544" s="46">
        <v>1</v>
      </c>
      <c r="G544" s="46">
        <v>3</v>
      </c>
      <c r="H544" s="46">
        <v>7</v>
      </c>
      <c r="I544" s="46">
        <v>9</v>
      </c>
      <c r="J544" s="46">
        <v>3</v>
      </c>
      <c r="K544" s="46">
        <v>23</v>
      </c>
      <c r="L544" s="42">
        <v>144803</v>
      </c>
      <c r="M544" s="42">
        <v>73942</v>
      </c>
      <c r="N544" s="42">
        <v>70861</v>
      </c>
      <c r="O544" s="54" t="s">
        <v>499</v>
      </c>
      <c r="P544" s="54">
        <v>0.69059342693176251</v>
      </c>
      <c r="Q544" s="54">
        <v>2.0717802807952874</v>
      </c>
      <c r="R544" s="54">
        <v>4.8341539885223375</v>
      </c>
      <c r="S544" s="54">
        <v>6.2153408423858618</v>
      </c>
      <c r="T544" s="54">
        <v>2.0717802807952874</v>
      </c>
      <c r="U544" s="54">
        <v>15.883648819430535</v>
      </c>
      <c r="W544" s="42" t="s">
        <v>469</v>
      </c>
    </row>
    <row r="545" spans="1:23">
      <c r="A545" s="49" t="s">
        <v>1537</v>
      </c>
      <c r="B545" s="46" t="s">
        <v>222</v>
      </c>
      <c r="C545" s="46" t="s">
        <v>286</v>
      </c>
      <c r="D545" s="49" t="s">
        <v>201</v>
      </c>
      <c r="E545" s="46">
        <v>17</v>
      </c>
      <c r="F545" s="46">
        <v>12</v>
      </c>
      <c r="G545" s="46">
        <v>16</v>
      </c>
      <c r="H545" s="46">
        <v>21</v>
      </c>
      <c r="I545" s="46">
        <v>9</v>
      </c>
      <c r="J545" s="46">
        <v>4</v>
      </c>
      <c r="K545" s="46">
        <v>79</v>
      </c>
      <c r="L545" s="42">
        <v>144803</v>
      </c>
      <c r="M545" s="42">
        <v>73942</v>
      </c>
      <c r="N545" s="42">
        <v>70861</v>
      </c>
      <c r="O545" s="54">
        <v>11.740088257839961</v>
      </c>
      <c r="P545" s="54">
        <v>8.2871211231811497</v>
      </c>
      <c r="Q545" s="54">
        <v>11.0494948309082</v>
      </c>
      <c r="R545" s="54">
        <v>14.502461965567012</v>
      </c>
      <c r="S545" s="54">
        <v>6.2153408423858618</v>
      </c>
      <c r="T545" s="54">
        <v>2.76237370772705</v>
      </c>
      <c r="U545" s="54">
        <v>54.556880727609226</v>
      </c>
      <c r="W545" s="42" t="s">
        <v>469</v>
      </c>
    </row>
    <row r="546" spans="1:23">
      <c r="A546" s="49" t="s">
        <v>1538</v>
      </c>
      <c r="B546" s="46" t="s">
        <v>222</v>
      </c>
      <c r="C546" s="46" t="s">
        <v>286</v>
      </c>
      <c r="D546" s="49" t="s">
        <v>151</v>
      </c>
      <c r="E546" s="46">
        <v>0</v>
      </c>
      <c r="F546" s="46">
        <v>2</v>
      </c>
      <c r="G546" s="46">
        <v>1</v>
      </c>
      <c r="H546" s="46">
        <v>2</v>
      </c>
      <c r="I546" s="46">
        <v>1</v>
      </c>
      <c r="J546" s="46">
        <v>3</v>
      </c>
      <c r="K546" s="46">
        <v>9</v>
      </c>
      <c r="L546" s="42">
        <v>144803</v>
      </c>
      <c r="M546" s="42">
        <v>73942</v>
      </c>
      <c r="N546" s="42">
        <v>70861</v>
      </c>
      <c r="O546" s="54" t="s">
        <v>499</v>
      </c>
      <c r="P546" s="54">
        <v>1.381186853863525</v>
      </c>
      <c r="Q546" s="54">
        <v>0.69059342693176251</v>
      </c>
      <c r="R546" s="54">
        <v>1.381186853863525</v>
      </c>
      <c r="S546" s="54">
        <v>0.69059342693176251</v>
      </c>
      <c r="T546" s="54">
        <v>2.0717802807952874</v>
      </c>
      <c r="U546" s="54">
        <v>6.2153408423858618</v>
      </c>
      <c r="W546" s="42" t="s">
        <v>469</v>
      </c>
    </row>
    <row r="547" spans="1:23">
      <c r="A547" s="49" t="s">
        <v>1539</v>
      </c>
      <c r="B547" s="46" t="s">
        <v>222</v>
      </c>
      <c r="C547" s="46" t="s">
        <v>286</v>
      </c>
      <c r="D547" s="49" t="s">
        <v>95</v>
      </c>
      <c r="E547" s="46">
        <v>4</v>
      </c>
      <c r="F547" s="46">
        <v>3</v>
      </c>
      <c r="G547" s="46">
        <v>7</v>
      </c>
      <c r="H547" s="46">
        <v>8</v>
      </c>
      <c r="I547" s="46">
        <v>3</v>
      </c>
      <c r="J547" s="46">
        <v>0</v>
      </c>
      <c r="K547" s="46">
        <v>25</v>
      </c>
      <c r="L547" s="42">
        <v>144803</v>
      </c>
      <c r="M547" s="42">
        <v>73942</v>
      </c>
      <c r="N547" s="42">
        <v>70861</v>
      </c>
      <c r="O547" s="54">
        <v>2.76237370772705</v>
      </c>
      <c r="P547" s="54">
        <v>2.0717802807952874</v>
      </c>
      <c r="Q547" s="54">
        <v>4.8341539885223375</v>
      </c>
      <c r="R547" s="54">
        <v>5.5247474154541001</v>
      </c>
      <c r="S547" s="54">
        <v>2.0717802807952874</v>
      </c>
      <c r="T547" s="54" t="s">
        <v>499</v>
      </c>
      <c r="U547" s="54">
        <v>17.264835673294062</v>
      </c>
      <c r="W547" s="42" t="s">
        <v>469</v>
      </c>
    </row>
    <row r="548" spans="1:23">
      <c r="A548" s="49" t="s">
        <v>1540</v>
      </c>
      <c r="B548" s="46" t="s">
        <v>222</v>
      </c>
      <c r="C548" s="46" t="s">
        <v>286</v>
      </c>
      <c r="D548" s="49" t="s">
        <v>154</v>
      </c>
      <c r="E548" s="46">
        <v>2</v>
      </c>
      <c r="F548" s="46">
        <v>6</v>
      </c>
      <c r="G548" s="46">
        <v>4</v>
      </c>
      <c r="H548" s="46">
        <v>1</v>
      </c>
      <c r="I548" s="46">
        <v>0</v>
      </c>
      <c r="J548" s="46">
        <v>0</v>
      </c>
      <c r="K548" s="46">
        <v>13</v>
      </c>
      <c r="L548" s="42">
        <v>144803</v>
      </c>
      <c r="M548" s="42">
        <v>73942</v>
      </c>
      <c r="N548" s="42">
        <v>70861</v>
      </c>
      <c r="O548" s="54">
        <v>1.381186853863525</v>
      </c>
      <c r="P548" s="54">
        <v>4.1435605615905748</v>
      </c>
      <c r="Q548" s="54">
        <v>2.76237370772705</v>
      </c>
      <c r="R548" s="54">
        <v>0.69059342693176251</v>
      </c>
      <c r="S548" s="54" t="s">
        <v>499</v>
      </c>
      <c r="T548" s="54" t="s">
        <v>499</v>
      </c>
      <c r="U548" s="54">
        <v>8.9777145501129123</v>
      </c>
      <c r="W548" s="42" t="s">
        <v>469</v>
      </c>
    </row>
    <row r="549" spans="1:23">
      <c r="A549" s="49" t="s">
        <v>1541</v>
      </c>
      <c r="B549" s="46" t="s">
        <v>222</v>
      </c>
      <c r="C549" s="46" t="s">
        <v>286</v>
      </c>
      <c r="D549" s="49" t="s">
        <v>155</v>
      </c>
      <c r="E549" s="46">
        <v>14</v>
      </c>
      <c r="F549" s="46">
        <v>7</v>
      </c>
      <c r="G549" s="46">
        <v>10</v>
      </c>
      <c r="H549" s="46">
        <v>7</v>
      </c>
      <c r="I549" s="46">
        <v>4</v>
      </c>
      <c r="J549" s="46">
        <v>4</v>
      </c>
      <c r="K549" s="46">
        <v>46</v>
      </c>
      <c r="L549" s="42">
        <v>144803</v>
      </c>
      <c r="M549" s="42">
        <v>73942</v>
      </c>
      <c r="N549" s="42">
        <v>70861</v>
      </c>
      <c r="O549" s="54">
        <v>9.6683079770446749</v>
      </c>
      <c r="P549" s="54">
        <v>4.8341539885223375</v>
      </c>
      <c r="Q549" s="54">
        <v>6.9059342693176253</v>
      </c>
      <c r="R549" s="54">
        <v>4.8341539885223375</v>
      </c>
      <c r="S549" s="54">
        <v>2.76237370772705</v>
      </c>
      <c r="T549" s="54">
        <v>2.76237370772705</v>
      </c>
      <c r="U549" s="54">
        <v>31.76729763886107</v>
      </c>
      <c r="W549" s="42" t="s">
        <v>469</v>
      </c>
    </row>
    <row r="550" spans="1:23">
      <c r="A550" s="49" t="s">
        <v>1542</v>
      </c>
      <c r="B550" s="46" t="s">
        <v>222</v>
      </c>
      <c r="C550" s="46" t="s">
        <v>286</v>
      </c>
      <c r="D550" s="49" t="s">
        <v>99</v>
      </c>
      <c r="E550" s="46">
        <v>23</v>
      </c>
      <c r="F550" s="46">
        <v>11</v>
      </c>
      <c r="G550" s="46">
        <v>21</v>
      </c>
      <c r="H550" s="46">
        <v>18</v>
      </c>
      <c r="I550" s="46">
        <v>9</v>
      </c>
      <c r="J550" s="46">
        <v>9</v>
      </c>
      <c r="K550" s="46">
        <v>91</v>
      </c>
      <c r="L550" s="42">
        <v>144803</v>
      </c>
      <c r="M550" s="42">
        <v>73942</v>
      </c>
      <c r="N550" s="42">
        <v>70861</v>
      </c>
      <c r="O550" s="54">
        <v>15.883648819430535</v>
      </c>
      <c r="P550" s="54">
        <v>7.5965276962493871</v>
      </c>
      <c r="Q550" s="54">
        <v>14.502461965567012</v>
      </c>
      <c r="R550" s="54">
        <v>12.430681684771724</v>
      </c>
      <c r="S550" s="54">
        <v>6.2153408423858618</v>
      </c>
      <c r="T550" s="54">
        <v>6.2153408423858618</v>
      </c>
      <c r="U550" s="54">
        <v>62.844001850790384</v>
      </c>
      <c r="W550" s="42" t="s">
        <v>469</v>
      </c>
    </row>
    <row r="551" spans="1:23">
      <c r="A551" s="49" t="s">
        <v>1543</v>
      </c>
      <c r="B551" s="46" t="s">
        <v>222</v>
      </c>
      <c r="C551" s="46" t="s">
        <v>286</v>
      </c>
      <c r="D551" s="49" t="s">
        <v>481</v>
      </c>
      <c r="E551" s="46">
        <v>5</v>
      </c>
      <c r="F551" s="46">
        <v>3</v>
      </c>
      <c r="G551" s="46">
        <v>7</v>
      </c>
      <c r="H551" s="46">
        <v>7</v>
      </c>
      <c r="I551" s="46">
        <v>4</v>
      </c>
      <c r="J551" s="46">
        <v>0</v>
      </c>
      <c r="K551" s="46">
        <v>26</v>
      </c>
      <c r="L551" s="42">
        <v>144803</v>
      </c>
      <c r="M551" s="42">
        <v>73942</v>
      </c>
      <c r="N551" s="42">
        <v>70861</v>
      </c>
      <c r="O551" s="54">
        <v>3.4529671346588127</v>
      </c>
      <c r="P551" s="54">
        <v>2.0717802807952874</v>
      </c>
      <c r="Q551" s="54">
        <v>4.8341539885223375</v>
      </c>
      <c r="R551" s="54">
        <v>4.8341539885223375</v>
      </c>
      <c r="S551" s="54">
        <v>2.76237370772705</v>
      </c>
      <c r="T551" s="54" t="s">
        <v>499</v>
      </c>
      <c r="U551" s="54">
        <v>17.955429100225825</v>
      </c>
      <c r="W551" s="42" t="s">
        <v>469</v>
      </c>
    </row>
    <row r="552" spans="1:23">
      <c r="A552" s="49" t="s">
        <v>1544</v>
      </c>
      <c r="B552" s="46" t="s">
        <v>222</v>
      </c>
      <c r="C552" s="46" t="s">
        <v>286</v>
      </c>
      <c r="D552" s="49" t="s">
        <v>483</v>
      </c>
      <c r="E552" s="46">
        <v>7</v>
      </c>
      <c r="F552" s="46">
        <v>10</v>
      </c>
      <c r="G552" s="46">
        <v>15</v>
      </c>
      <c r="H552" s="46">
        <v>19</v>
      </c>
      <c r="I552" s="46">
        <v>13</v>
      </c>
      <c r="J552" s="46">
        <v>3</v>
      </c>
      <c r="K552" s="46">
        <v>67</v>
      </c>
      <c r="L552" s="42">
        <v>144803</v>
      </c>
      <c r="M552" s="42">
        <v>73942</v>
      </c>
      <c r="N552" s="42">
        <v>70861</v>
      </c>
      <c r="O552" s="54">
        <v>4.8341539885223375</v>
      </c>
      <c r="P552" s="54">
        <v>6.9059342693176253</v>
      </c>
      <c r="Q552" s="54">
        <v>10.358901403976438</v>
      </c>
      <c r="R552" s="54">
        <v>13.121275111703488</v>
      </c>
      <c r="S552" s="54">
        <v>8.9777145501129123</v>
      </c>
      <c r="T552" s="54">
        <v>2.0717802807952874</v>
      </c>
      <c r="U552" s="54">
        <v>46.269759604428089</v>
      </c>
      <c r="W552" s="42" t="s">
        <v>469</v>
      </c>
    </row>
    <row r="553" spans="1:23">
      <c r="A553" s="49" t="s">
        <v>1545</v>
      </c>
      <c r="B553" s="46" t="s">
        <v>222</v>
      </c>
      <c r="C553" s="46" t="s">
        <v>286</v>
      </c>
      <c r="D553" s="49" t="s">
        <v>128</v>
      </c>
      <c r="E553" s="46">
        <v>10</v>
      </c>
      <c r="F553" s="46">
        <v>4</v>
      </c>
      <c r="G553" s="46">
        <v>5</v>
      </c>
      <c r="H553" s="46">
        <v>5</v>
      </c>
      <c r="I553" s="46">
        <v>1</v>
      </c>
      <c r="J553" s="46">
        <v>2</v>
      </c>
      <c r="K553" s="46">
        <v>27</v>
      </c>
      <c r="L553" s="42">
        <v>144803</v>
      </c>
      <c r="M553" s="42">
        <v>73942</v>
      </c>
      <c r="N553" s="42">
        <v>70861</v>
      </c>
      <c r="O553" s="54">
        <v>6.9059342693176253</v>
      </c>
      <c r="P553" s="54">
        <v>2.76237370772705</v>
      </c>
      <c r="Q553" s="54">
        <v>3.4529671346588127</v>
      </c>
      <c r="R553" s="54">
        <v>3.4529671346588127</v>
      </c>
      <c r="S553" s="54">
        <v>0.69059342693176251</v>
      </c>
      <c r="T553" s="54">
        <v>1.381186853863525</v>
      </c>
      <c r="U553" s="54">
        <v>18.646022527157587</v>
      </c>
      <c r="W553" s="42" t="s">
        <v>469</v>
      </c>
    </row>
    <row r="554" spans="1:23">
      <c r="A554" s="49" t="s">
        <v>1546</v>
      </c>
      <c r="B554" s="46" t="s">
        <v>222</v>
      </c>
      <c r="C554" s="46" t="s">
        <v>286</v>
      </c>
      <c r="D554" s="49" t="s">
        <v>161</v>
      </c>
      <c r="E554" s="46">
        <v>2</v>
      </c>
      <c r="F554" s="46">
        <v>1</v>
      </c>
      <c r="G554" s="46">
        <v>0</v>
      </c>
      <c r="H554" s="46">
        <v>0</v>
      </c>
      <c r="I554" s="46">
        <v>1</v>
      </c>
      <c r="J554" s="46">
        <v>0</v>
      </c>
      <c r="K554" s="46">
        <v>4</v>
      </c>
      <c r="L554" s="42">
        <v>144803</v>
      </c>
      <c r="M554" s="42">
        <v>73942</v>
      </c>
      <c r="N554" s="42">
        <v>70861</v>
      </c>
      <c r="O554" s="54">
        <v>1.381186853863525</v>
      </c>
      <c r="P554" s="54">
        <v>0.69059342693176251</v>
      </c>
      <c r="Q554" s="54" t="s">
        <v>499</v>
      </c>
      <c r="R554" s="54" t="s">
        <v>499</v>
      </c>
      <c r="S554" s="54">
        <v>0.69059342693176251</v>
      </c>
      <c r="T554" s="54" t="s">
        <v>499</v>
      </c>
      <c r="U554" s="54">
        <v>2.76237370772705</v>
      </c>
      <c r="W554" s="42" t="s">
        <v>469</v>
      </c>
    </row>
    <row r="555" spans="1:23">
      <c r="A555" s="49" t="s">
        <v>1547</v>
      </c>
      <c r="B555" s="46" t="s">
        <v>222</v>
      </c>
      <c r="C555" s="46" t="s">
        <v>286</v>
      </c>
      <c r="D555" s="49" t="s">
        <v>164</v>
      </c>
      <c r="E555" s="46">
        <v>98</v>
      </c>
      <c r="F555" s="46">
        <v>103</v>
      </c>
      <c r="G555" s="46">
        <v>241</v>
      </c>
      <c r="H555" s="46">
        <v>175</v>
      </c>
      <c r="I555" s="46">
        <v>52</v>
      </c>
      <c r="J555" s="46">
        <v>19</v>
      </c>
      <c r="K555" s="46">
        <v>688</v>
      </c>
      <c r="L555" s="42">
        <v>144803</v>
      </c>
      <c r="M555" s="42">
        <v>73942</v>
      </c>
      <c r="N555" s="42">
        <v>70861</v>
      </c>
      <c r="O555" s="54">
        <v>138.29892324409761</v>
      </c>
      <c r="P555" s="54">
        <v>145.35499075655156</v>
      </c>
      <c r="Q555" s="54">
        <v>340.10245410028085</v>
      </c>
      <c r="R555" s="54">
        <v>246.96236293588856</v>
      </c>
      <c r="S555" s="54">
        <v>73.383102129521177</v>
      </c>
      <c r="T555" s="54">
        <v>26.813056547325047</v>
      </c>
      <c r="U555" s="54">
        <v>970.91488971366471</v>
      </c>
      <c r="W555" s="42" t="s">
        <v>469</v>
      </c>
    </row>
    <row r="556" spans="1:23">
      <c r="A556" s="49" t="s">
        <v>1548</v>
      </c>
      <c r="B556" s="46" t="s">
        <v>222</v>
      </c>
      <c r="C556" s="46" t="s">
        <v>286</v>
      </c>
      <c r="D556" s="49" t="s">
        <v>142</v>
      </c>
      <c r="E556" s="46">
        <v>9</v>
      </c>
      <c r="F556" s="46">
        <v>1</v>
      </c>
      <c r="G556" s="46">
        <v>2</v>
      </c>
      <c r="H556" s="46">
        <v>8</v>
      </c>
      <c r="I556" s="46">
        <v>5</v>
      </c>
      <c r="J556" s="46">
        <v>2</v>
      </c>
      <c r="K556" s="46">
        <v>27</v>
      </c>
      <c r="L556" s="42">
        <v>144803</v>
      </c>
      <c r="M556" s="42">
        <v>73942</v>
      </c>
      <c r="N556" s="42">
        <v>70861</v>
      </c>
      <c r="O556" s="54">
        <v>6.2153408423858618</v>
      </c>
      <c r="P556" s="54">
        <v>0.69059342693176251</v>
      </c>
      <c r="Q556" s="54">
        <v>1.381186853863525</v>
      </c>
      <c r="R556" s="54">
        <v>5.5247474154541001</v>
      </c>
      <c r="S556" s="54">
        <v>3.4529671346588127</v>
      </c>
      <c r="T556" s="54">
        <v>1.381186853863525</v>
      </c>
      <c r="U556" s="54">
        <v>18.646022527157587</v>
      </c>
      <c r="W556" s="42" t="s">
        <v>469</v>
      </c>
    </row>
    <row r="557" spans="1:23">
      <c r="A557" s="49" t="s">
        <v>1549</v>
      </c>
      <c r="B557" s="46" t="s">
        <v>222</v>
      </c>
      <c r="C557" s="46" t="s">
        <v>286</v>
      </c>
      <c r="D557" s="49" t="s">
        <v>60</v>
      </c>
      <c r="E557" s="46">
        <v>4</v>
      </c>
      <c r="F557" s="46">
        <v>3</v>
      </c>
      <c r="G557" s="46">
        <v>12</v>
      </c>
      <c r="H557" s="46">
        <v>18</v>
      </c>
      <c r="I557" s="46">
        <v>15</v>
      </c>
      <c r="J557" s="46">
        <v>9</v>
      </c>
      <c r="K557" s="46">
        <v>61</v>
      </c>
      <c r="L557" s="42">
        <v>144803</v>
      </c>
      <c r="M557" s="42">
        <v>73942</v>
      </c>
      <c r="N557" s="42">
        <v>70861</v>
      </c>
      <c r="O557" s="54">
        <v>2.76237370772705</v>
      </c>
      <c r="P557" s="54">
        <v>2.0717802807952874</v>
      </c>
      <c r="Q557" s="54">
        <v>8.2871211231811497</v>
      </c>
      <c r="R557" s="54">
        <v>12.430681684771724</v>
      </c>
      <c r="S557" s="54">
        <v>10.358901403976438</v>
      </c>
      <c r="T557" s="54">
        <v>6.2153408423858618</v>
      </c>
      <c r="U557" s="54">
        <v>42.126199042837506</v>
      </c>
      <c r="W557" s="42" t="s">
        <v>469</v>
      </c>
    </row>
    <row r="558" spans="1:23">
      <c r="A558" s="49" t="s">
        <v>1550</v>
      </c>
      <c r="B558" s="46" t="s">
        <v>222</v>
      </c>
      <c r="C558" s="46" t="s">
        <v>286</v>
      </c>
      <c r="D558" s="49" t="s">
        <v>64</v>
      </c>
      <c r="E558" s="46">
        <v>52</v>
      </c>
      <c r="F558" s="46">
        <v>34</v>
      </c>
      <c r="G558" s="46">
        <v>79</v>
      </c>
      <c r="H558" s="46">
        <v>54</v>
      </c>
      <c r="I558" s="46">
        <v>45</v>
      </c>
      <c r="J558" s="46">
        <v>22</v>
      </c>
      <c r="K558" s="46">
        <v>286</v>
      </c>
      <c r="L558" s="42">
        <v>144803</v>
      </c>
      <c r="M558" s="42">
        <v>73942</v>
      </c>
      <c r="N558" s="42">
        <v>70861</v>
      </c>
      <c r="O558" s="54">
        <v>35.910858200451649</v>
      </c>
      <c r="P558" s="54">
        <v>23.480176515679922</v>
      </c>
      <c r="Q558" s="54">
        <v>54.556880727609226</v>
      </c>
      <c r="R558" s="54">
        <v>37.292045054315174</v>
      </c>
      <c r="S558" s="54">
        <v>31.076704211929311</v>
      </c>
      <c r="T558" s="54">
        <v>15.193055392498774</v>
      </c>
      <c r="U558" s="54">
        <v>197.50972010248407</v>
      </c>
      <c r="W558" s="42" t="s">
        <v>469</v>
      </c>
    </row>
    <row r="559" spans="1:23">
      <c r="A559" s="49" t="s">
        <v>1551</v>
      </c>
      <c r="B559" s="46" t="s">
        <v>222</v>
      </c>
      <c r="C559" s="46" t="s">
        <v>286</v>
      </c>
      <c r="D559" s="49" t="s">
        <v>492</v>
      </c>
      <c r="E559" s="46">
        <v>16</v>
      </c>
      <c r="F559" s="46">
        <v>10</v>
      </c>
      <c r="G559" s="46">
        <v>28</v>
      </c>
      <c r="H559" s="46">
        <v>25</v>
      </c>
      <c r="I559" s="46">
        <v>12</v>
      </c>
      <c r="J559" s="46">
        <v>8</v>
      </c>
      <c r="K559" s="46">
        <v>99</v>
      </c>
      <c r="L559" s="42">
        <v>144803</v>
      </c>
      <c r="M559" s="42">
        <v>73942</v>
      </c>
      <c r="N559" s="42">
        <v>70861</v>
      </c>
      <c r="O559" s="54">
        <v>11.0494948309082</v>
      </c>
      <c r="P559" s="54">
        <v>6.9059342693176253</v>
      </c>
      <c r="Q559" s="54">
        <v>19.33661595408935</v>
      </c>
      <c r="R559" s="54">
        <v>17.264835673294062</v>
      </c>
      <c r="S559" s="54">
        <v>8.2871211231811497</v>
      </c>
      <c r="T559" s="54">
        <v>5.5247474154541001</v>
      </c>
      <c r="U559" s="54">
        <v>68.368749266244478</v>
      </c>
      <c r="W559" s="42" t="s">
        <v>469</v>
      </c>
    </row>
    <row r="560" spans="1:23">
      <c r="A560" s="49" t="s">
        <v>1552</v>
      </c>
      <c r="B560" s="46" t="s">
        <v>230</v>
      </c>
      <c r="C560" s="46" t="s">
        <v>289</v>
      </c>
      <c r="D560" s="49" t="s">
        <v>200</v>
      </c>
      <c r="E560" s="46">
        <v>6</v>
      </c>
      <c r="F560" s="46">
        <v>7</v>
      </c>
      <c r="G560" s="46">
        <v>14</v>
      </c>
      <c r="H560" s="46">
        <v>18</v>
      </c>
      <c r="I560" s="46">
        <v>17</v>
      </c>
      <c r="J560" s="46">
        <v>11</v>
      </c>
      <c r="K560" s="46">
        <v>73</v>
      </c>
      <c r="L560" s="42">
        <v>121974</v>
      </c>
      <c r="M560" s="42">
        <v>62438</v>
      </c>
      <c r="N560" s="42">
        <v>59536</v>
      </c>
      <c r="O560" s="54">
        <v>4.9190811156475966</v>
      </c>
      <c r="P560" s="54">
        <v>5.7389279682555294</v>
      </c>
      <c r="Q560" s="54">
        <v>11.477855936511059</v>
      </c>
      <c r="R560" s="54">
        <v>14.757243346942792</v>
      </c>
      <c r="S560" s="54">
        <v>13.937396494334859</v>
      </c>
      <c r="T560" s="54">
        <v>9.0183153786872605</v>
      </c>
      <c r="U560" s="54">
        <v>59.848820240379098</v>
      </c>
      <c r="W560" s="42" t="s">
        <v>469</v>
      </c>
    </row>
    <row r="561" spans="1:23">
      <c r="A561" s="49" t="s">
        <v>1553</v>
      </c>
      <c r="B561" s="46" t="s">
        <v>230</v>
      </c>
      <c r="C561" s="46" t="s">
        <v>289</v>
      </c>
      <c r="D561" s="49" t="s">
        <v>54</v>
      </c>
      <c r="E561" s="46">
        <v>90</v>
      </c>
      <c r="F561" s="46">
        <v>139</v>
      </c>
      <c r="G561" s="46">
        <v>233</v>
      </c>
      <c r="H561" s="46">
        <v>284</v>
      </c>
      <c r="I561" s="46">
        <v>221</v>
      </c>
      <c r="J561" s="46">
        <v>133</v>
      </c>
      <c r="K561" s="46">
        <v>1100</v>
      </c>
      <c r="L561" s="42">
        <v>121974</v>
      </c>
      <c r="M561" s="42">
        <v>62438</v>
      </c>
      <c r="N561" s="42">
        <v>59536</v>
      </c>
      <c r="O561" s="54">
        <v>144.14298984592716</v>
      </c>
      <c r="P561" s="54">
        <v>222.62083987315415</v>
      </c>
      <c r="Q561" s="54">
        <v>373.17018482334475</v>
      </c>
      <c r="R561" s="54">
        <v>454.85121240270342</v>
      </c>
      <c r="S561" s="54">
        <v>353.95111951055446</v>
      </c>
      <c r="T561" s="54">
        <v>213.01130721675904</v>
      </c>
      <c r="U561" s="54">
        <v>1761.7476536724432</v>
      </c>
      <c r="W561" s="42" t="s">
        <v>469</v>
      </c>
    </row>
    <row r="562" spans="1:23">
      <c r="A562" s="49" t="s">
        <v>1554</v>
      </c>
      <c r="B562" s="46" t="s">
        <v>230</v>
      </c>
      <c r="C562" s="46" t="s">
        <v>289</v>
      </c>
      <c r="D562" s="49" t="s">
        <v>69</v>
      </c>
      <c r="E562" s="46">
        <v>9</v>
      </c>
      <c r="F562" s="46">
        <v>9</v>
      </c>
      <c r="G562" s="46">
        <v>10</v>
      </c>
      <c r="H562" s="46">
        <v>18</v>
      </c>
      <c r="I562" s="46">
        <v>15</v>
      </c>
      <c r="J562" s="46">
        <v>17</v>
      </c>
      <c r="K562" s="46">
        <v>78</v>
      </c>
      <c r="L562" s="42">
        <v>121974</v>
      </c>
      <c r="M562" s="42">
        <v>62438</v>
      </c>
      <c r="N562" s="42">
        <v>59536</v>
      </c>
      <c r="O562" s="54">
        <v>14.414298984592717</v>
      </c>
      <c r="P562" s="54">
        <v>14.414298984592717</v>
      </c>
      <c r="Q562" s="54">
        <v>16.015887760658575</v>
      </c>
      <c r="R562" s="54">
        <v>28.828597969185434</v>
      </c>
      <c r="S562" s="54">
        <v>24.023831640987858</v>
      </c>
      <c r="T562" s="54">
        <v>27.227009193119574</v>
      </c>
      <c r="U562" s="54">
        <v>124.92392453313688</v>
      </c>
      <c r="W562" s="42" t="s">
        <v>469</v>
      </c>
    </row>
    <row r="563" spans="1:23">
      <c r="A563" s="49" t="s">
        <v>1555</v>
      </c>
      <c r="B563" s="46" t="s">
        <v>230</v>
      </c>
      <c r="C563" s="46" t="s">
        <v>289</v>
      </c>
      <c r="D563" s="49" t="s">
        <v>473</v>
      </c>
      <c r="E563" s="46">
        <v>3</v>
      </c>
      <c r="F563" s="46">
        <v>1</v>
      </c>
      <c r="G563" s="46">
        <v>5</v>
      </c>
      <c r="H563" s="46">
        <v>6</v>
      </c>
      <c r="I563" s="46">
        <v>5</v>
      </c>
      <c r="J563" s="46">
        <v>0</v>
      </c>
      <c r="K563" s="46">
        <v>20</v>
      </c>
      <c r="L563" s="42">
        <v>121974</v>
      </c>
      <c r="M563" s="42">
        <v>62438</v>
      </c>
      <c r="N563" s="42">
        <v>59536</v>
      </c>
      <c r="O563" s="54">
        <v>2.4595405578237983</v>
      </c>
      <c r="P563" s="54">
        <v>0.81984685260793277</v>
      </c>
      <c r="Q563" s="54">
        <v>4.0992342630396639</v>
      </c>
      <c r="R563" s="54">
        <v>4.9190811156475966</v>
      </c>
      <c r="S563" s="54">
        <v>4.0992342630396639</v>
      </c>
      <c r="T563" s="54" t="s">
        <v>499</v>
      </c>
      <c r="U563" s="54">
        <v>16.396937052158655</v>
      </c>
      <c r="W563" s="42" t="s">
        <v>469</v>
      </c>
    </row>
    <row r="564" spans="1:23">
      <c r="A564" s="49" t="s">
        <v>1556</v>
      </c>
      <c r="B564" s="46" t="s">
        <v>230</v>
      </c>
      <c r="C564" s="46" t="s">
        <v>289</v>
      </c>
      <c r="D564" s="49" t="s">
        <v>201</v>
      </c>
      <c r="E564" s="46">
        <v>2</v>
      </c>
      <c r="F564" s="46">
        <v>6</v>
      </c>
      <c r="G564" s="46">
        <v>9</v>
      </c>
      <c r="H564" s="46">
        <v>14</v>
      </c>
      <c r="I564" s="46">
        <v>8</v>
      </c>
      <c r="J564" s="46">
        <v>2</v>
      </c>
      <c r="K564" s="46">
        <v>41</v>
      </c>
      <c r="L564" s="42">
        <v>121974</v>
      </c>
      <c r="M564" s="42">
        <v>62438</v>
      </c>
      <c r="N564" s="42">
        <v>59536</v>
      </c>
      <c r="O564" s="54">
        <v>1.6396937052158655</v>
      </c>
      <c r="P564" s="54">
        <v>4.9190811156475966</v>
      </c>
      <c r="Q564" s="54">
        <v>7.3786216734713959</v>
      </c>
      <c r="R564" s="54">
        <v>11.477855936511059</v>
      </c>
      <c r="S564" s="54">
        <v>6.5587748208634622</v>
      </c>
      <c r="T564" s="54">
        <v>1.6396937052158655</v>
      </c>
      <c r="U564" s="54">
        <v>33.613720956925242</v>
      </c>
      <c r="W564" s="42" t="s">
        <v>469</v>
      </c>
    </row>
    <row r="565" spans="1:23">
      <c r="A565" s="49" t="s">
        <v>1557</v>
      </c>
      <c r="B565" s="46" t="s">
        <v>230</v>
      </c>
      <c r="C565" s="46" t="s">
        <v>289</v>
      </c>
      <c r="D565" s="49" t="s">
        <v>151</v>
      </c>
      <c r="E565" s="46">
        <v>5</v>
      </c>
      <c r="F565" s="46">
        <v>0</v>
      </c>
      <c r="G565" s="46">
        <v>1</v>
      </c>
      <c r="H565" s="46">
        <v>3</v>
      </c>
      <c r="I565" s="46">
        <v>4</v>
      </c>
      <c r="J565" s="46">
        <v>1</v>
      </c>
      <c r="K565" s="46">
        <v>14</v>
      </c>
      <c r="L565" s="42">
        <v>121974</v>
      </c>
      <c r="M565" s="42">
        <v>62438</v>
      </c>
      <c r="N565" s="42">
        <v>59536</v>
      </c>
      <c r="O565" s="54">
        <v>4.0992342630396639</v>
      </c>
      <c r="P565" s="54" t="s">
        <v>499</v>
      </c>
      <c r="Q565" s="54">
        <v>0.81984685260793277</v>
      </c>
      <c r="R565" s="54">
        <v>2.4595405578237983</v>
      </c>
      <c r="S565" s="54">
        <v>3.2793874104317311</v>
      </c>
      <c r="T565" s="54">
        <v>0.81984685260793277</v>
      </c>
      <c r="U565" s="54">
        <v>11.477855936511059</v>
      </c>
      <c r="W565" s="42" t="s">
        <v>469</v>
      </c>
    </row>
    <row r="566" spans="1:23">
      <c r="A566" s="49" t="s">
        <v>1558</v>
      </c>
      <c r="B566" s="46" t="s">
        <v>230</v>
      </c>
      <c r="C566" s="46" t="s">
        <v>289</v>
      </c>
      <c r="D566" s="49" t="s">
        <v>95</v>
      </c>
      <c r="E566" s="46">
        <v>2</v>
      </c>
      <c r="F566" s="46">
        <v>2</v>
      </c>
      <c r="G566" s="46">
        <v>7</v>
      </c>
      <c r="H566" s="46">
        <v>6</v>
      </c>
      <c r="I566" s="46">
        <v>7</v>
      </c>
      <c r="J566" s="46">
        <v>3</v>
      </c>
      <c r="K566" s="46">
        <v>27</v>
      </c>
      <c r="L566" s="42">
        <v>121974</v>
      </c>
      <c r="M566" s="42">
        <v>62438</v>
      </c>
      <c r="N566" s="42">
        <v>59536</v>
      </c>
      <c r="O566" s="54">
        <v>1.6396937052158655</v>
      </c>
      <c r="P566" s="54">
        <v>1.6396937052158655</v>
      </c>
      <c r="Q566" s="54">
        <v>5.7389279682555294</v>
      </c>
      <c r="R566" s="54">
        <v>4.9190811156475966</v>
      </c>
      <c r="S566" s="54">
        <v>5.7389279682555294</v>
      </c>
      <c r="T566" s="54">
        <v>2.4595405578237983</v>
      </c>
      <c r="U566" s="54">
        <v>22.135865020414187</v>
      </c>
      <c r="W566" s="42" t="s">
        <v>469</v>
      </c>
    </row>
    <row r="567" spans="1:23">
      <c r="A567" s="49" t="s">
        <v>1559</v>
      </c>
      <c r="B567" s="46" t="s">
        <v>230</v>
      </c>
      <c r="C567" s="46" t="s">
        <v>289</v>
      </c>
      <c r="D567" s="49" t="s">
        <v>154</v>
      </c>
      <c r="E567" s="46">
        <v>2</v>
      </c>
      <c r="F567" s="46">
        <v>0</v>
      </c>
      <c r="G567" s="46">
        <v>0</v>
      </c>
      <c r="H567" s="46">
        <v>2</v>
      </c>
      <c r="I567" s="46">
        <v>0</v>
      </c>
      <c r="J567" s="46">
        <v>0</v>
      </c>
      <c r="K567" s="46">
        <v>4</v>
      </c>
      <c r="L567" s="42">
        <v>121974</v>
      </c>
      <c r="M567" s="42">
        <v>62438</v>
      </c>
      <c r="N567" s="42">
        <v>59536</v>
      </c>
      <c r="O567" s="54">
        <v>1.6396937052158655</v>
      </c>
      <c r="P567" s="54" t="s">
        <v>499</v>
      </c>
      <c r="Q567" s="54" t="s">
        <v>499</v>
      </c>
      <c r="R567" s="54">
        <v>1.6396937052158655</v>
      </c>
      <c r="S567" s="54" t="s">
        <v>499</v>
      </c>
      <c r="T567" s="54" t="s">
        <v>499</v>
      </c>
      <c r="U567" s="54">
        <v>3.2793874104317311</v>
      </c>
      <c r="W567" s="42" t="s">
        <v>469</v>
      </c>
    </row>
    <row r="568" spans="1:23">
      <c r="A568" s="49" t="s">
        <v>1560</v>
      </c>
      <c r="B568" s="46" t="s">
        <v>230</v>
      </c>
      <c r="C568" s="46" t="s">
        <v>289</v>
      </c>
      <c r="D568" s="49" t="s">
        <v>155</v>
      </c>
      <c r="E568" s="46">
        <v>27</v>
      </c>
      <c r="F568" s="46">
        <v>6</v>
      </c>
      <c r="G568" s="46">
        <v>8</v>
      </c>
      <c r="H568" s="46">
        <v>5</v>
      </c>
      <c r="I568" s="46">
        <v>6</v>
      </c>
      <c r="J568" s="46">
        <v>1</v>
      </c>
      <c r="K568" s="46">
        <v>53</v>
      </c>
      <c r="L568" s="42">
        <v>121974</v>
      </c>
      <c r="M568" s="42">
        <v>62438</v>
      </c>
      <c r="N568" s="42">
        <v>59536</v>
      </c>
      <c r="O568" s="54">
        <v>22.135865020414187</v>
      </c>
      <c r="P568" s="54">
        <v>4.9190811156475966</v>
      </c>
      <c r="Q568" s="54">
        <v>6.5587748208634622</v>
      </c>
      <c r="R568" s="54">
        <v>4.0992342630396639</v>
      </c>
      <c r="S568" s="54">
        <v>4.9190811156475966</v>
      </c>
      <c r="T568" s="54">
        <v>0.81984685260793277</v>
      </c>
      <c r="U568" s="54">
        <v>43.451883188220442</v>
      </c>
      <c r="W568" s="42" t="s">
        <v>469</v>
      </c>
    </row>
    <row r="569" spans="1:23">
      <c r="A569" s="49" t="s">
        <v>1561</v>
      </c>
      <c r="B569" s="46" t="s">
        <v>230</v>
      </c>
      <c r="C569" s="46" t="s">
        <v>289</v>
      </c>
      <c r="D569" s="49" t="s">
        <v>99</v>
      </c>
      <c r="E569" s="46">
        <v>11</v>
      </c>
      <c r="F569" s="46">
        <v>5</v>
      </c>
      <c r="G569" s="46">
        <v>28</v>
      </c>
      <c r="H569" s="46">
        <v>50</v>
      </c>
      <c r="I569" s="46">
        <v>26</v>
      </c>
      <c r="J569" s="46">
        <v>22</v>
      </c>
      <c r="K569" s="46">
        <v>142</v>
      </c>
      <c r="L569" s="42">
        <v>121974</v>
      </c>
      <c r="M569" s="42">
        <v>62438</v>
      </c>
      <c r="N569" s="42">
        <v>59536</v>
      </c>
      <c r="O569" s="54">
        <v>9.0183153786872605</v>
      </c>
      <c r="P569" s="54">
        <v>4.0992342630396639</v>
      </c>
      <c r="Q569" s="54">
        <v>22.955711873022118</v>
      </c>
      <c r="R569" s="54">
        <v>40.992342630396642</v>
      </c>
      <c r="S569" s="54">
        <v>21.316018167806256</v>
      </c>
      <c r="T569" s="54">
        <v>18.036630757374521</v>
      </c>
      <c r="U569" s="54">
        <v>116.41825307032647</v>
      </c>
      <c r="W569" s="42" t="s">
        <v>469</v>
      </c>
    </row>
    <row r="570" spans="1:23">
      <c r="A570" s="49" t="s">
        <v>1562</v>
      </c>
      <c r="B570" s="46" t="s">
        <v>230</v>
      </c>
      <c r="C570" s="46" t="s">
        <v>289</v>
      </c>
      <c r="D570" s="49" t="s">
        <v>481</v>
      </c>
      <c r="E570" s="46">
        <v>4</v>
      </c>
      <c r="F570" s="46">
        <v>3</v>
      </c>
      <c r="G570" s="46">
        <v>2</v>
      </c>
      <c r="H570" s="46">
        <v>2</v>
      </c>
      <c r="I570" s="46">
        <v>2</v>
      </c>
      <c r="J570" s="46">
        <v>0</v>
      </c>
      <c r="K570" s="46">
        <v>13</v>
      </c>
      <c r="L570" s="42">
        <v>121974</v>
      </c>
      <c r="M570" s="42">
        <v>62438</v>
      </c>
      <c r="N570" s="42">
        <v>59536</v>
      </c>
      <c r="O570" s="54">
        <v>3.2793874104317311</v>
      </c>
      <c r="P570" s="54">
        <v>2.4595405578237983</v>
      </c>
      <c r="Q570" s="54">
        <v>1.6396937052158655</v>
      </c>
      <c r="R570" s="54">
        <v>1.6396937052158655</v>
      </c>
      <c r="S570" s="54">
        <v>1.6396937052158655</v>
      </c>
      <c r="T570" s="54" t="s">
        <v>499</v>
      </c>
      <c r="U570" s="54">
        <v>10.658009083903128</v>
      </c>
      <c r="W570" s="42" t="s">
        <v>469</v>
      </c>
    </row>
    <row r="571" spans="1:23">
      <c r="A571" s="49" t="s">
        <v>1563</v>
      </c>
      <c r="B571" s="46" t="s">
        <v>230</v>
      </c>
      <c r="C571" s="46" t="s">
        <v>289</v>
      </c>
      <c r="D571" s="49" t="s">
        <v>483</v>
      </c>
      <c r="E571" s="46">
        <v>10</v>
      </c>
      <c r="F571" s="46">
        <v>8</v>
      </c>
      <c r="G571" s="46">
        <v>24</v>
      </c>
      <c r="H571" s="46">
        <v>20</v>
      </c>
      <c r="I571" s="46">
        <v>14</v>
      </c>
      <c r="J571" s="46">
        <v>8</v>
      </c>
      <c r="K571" s="46">
        <v>84</v>
      </c>
      <c r="L571" s="42">
        <v>121974</v>
      </c>
      <c r="M571" s="42">
        <v>62438</v>
      </c>
      <c r="N571" s="42">
        <v>59536</v>
      </c>
      <c r="O571" s="54">
        <v>8.1984685260793277</v>
      </c>
      <c r="P571" s="54">
        <v>6.5587748208634622</v>
      </c>
      <c r="Q571" s="54">
        <v>19.676324462590387</v>
      </c>
      <c r="R571" s="54">
        <v>16.396937052158655</v>
      </c>
      <c r="S571" s="54">
        <v>11.477855936511059</v>
      </c>
      <c r="T571" s="54">
        <v>6.5587748208634622</v>
      </c>
      <c r="U571" s="54">
        <v>68.86713561906636</v>
      </c>
      <c r="W571" s="42" t="s">
        <v>469</v>
      </c>
    </row>
    <row r="572" spans="1:23">
      <c r="A572" s="49" t="s">
        <v>1564</v>
      </c>
      <c r="B572" s="46" t="s">
        <v>230</v>
      </c>
      <c r="C572" s="46" t="s">
        <v>289</v>
      </c>
      <c r="D572" s="49" t="s">
        <v>128</v>
      </c>
      <c r="E572" s="46">
        <v>3</v>
      </c>
      <c r="F572" s="46">
        <v>1</v>
      </c>
      <c r="G572" s="46">
        <v>2</v>
      </c>
      <c r="H572" s="46">
        <v>2</v>
      </c>
      <c r="I572" s="46">
        <v>1</v>
      </c>
      <c r="J572" s="46">
        <v>1</v>
      </c>
      <c r="K572" s="46">
        <v>10</v>
      </c>
      <c r="L572" s="42">
        <v>121974</v>
      </c>
      <c r="M572" s="42">
        <v>62438</v>
      </c>
      <c r="N572" s="42">
        <v>59536</v>
      </c>
      <c r="O572" s="54">
        <v>2.4595405578237983</v>
      </c>
      <c r="P572" s="54">
        <v>0.81984685260793277</v>
      </c>
      <c r="Q572" s="54">
        <v>1.6396937052158655</v>
      </c>
      <c r="R572" s="54">
        <v>1.6396937052158655</v>
      </c>
      <c r="S572" s="54">
        <v>0.81984685260793277</v>
      </c>
      <c r="T572" s="54">
        <v>0.81984685260793277</v>
      </c>
      <c r="U572" s="54">
        <v>8.1984685260793277</v>
      </c>
      <c r="W572" s="42" t="s">
        <v>469</v>
      </c>
    </row>
    <row r="573" spans="1:23">
      <c r="A573" s="49" t="s">
        <v>1565</v>
      </c>
      <c r="B573" s="46" t="s">
        <v>230</v>
      </c>
      <c r="C573" s="46" t="s">
        <v>289</v>
      </c>
      <c r="D573" s="49" t="s">
        <v>132</v>
      </c>
      <c r="E573" s="46">
        <v>11</v>
      </c>
      <c r="F573" s="46">
        <v>17</v>
      </c>
      <c r="G573" s="46">
        <v>20</v>
      </c>
      <c r="H573" s="46">
        <v>19</v>
      </c>
      <c r="I573" s="46">
        <v>20</v>
      </c>
      <c r="J573" s="46">
        <v>9</v>
      </c>
      <c r="K573" s="46">
        <v>96</v>
      </c>
      <c r="L573" s="42">
        <v>121974</v>
      </c>
      <c r="M573" s="42">
        <v>62438</v>
      </c>
      <c r="N573" s="42">
        <v>59536</v>
      </c>
      <c r="O573" s="54">
        <v>17.617476536724428</v>
      </c>
      <c r="P573" s="54">
        <v>27.227009193119574</v>
      </c>
      <c r="Q573" s="54">
        <v>32.031775521317151</v>
      </c>
      <c r="R573" s="54">
        <v>30.430186745251291</v>
      </c>
      <c r="S573" s="54">
        <v>32.031775521317151</v>
      </c>
      <c r="T573" s="54">
        <v>14.414298984592717</v>
      </c>
      <c r="U573" s="54">
        <v>153.75252250232231</v>
      </c>
      <c r="W573" s="42" t="s">
        <v>469</v>
      </c>
    </row>
    <row r="574" spans="1:23">
      <c r="A574" s="49" t="s">
        <v>1566</v>
      </c>
      <c r="B574" s="46" t="s">
        <v>230</v>
      </c>
      <c r="C574" s="46" t="s">
        <v>289</v>
      </c>
      <c r="D574" s="49" t="s">
        <v>161</v>
      </c>
      <c r="E574" s="46">
        <v>4</v>
      </c>
      <c r="F574" s="46">
        <v>0</v>
      </c>
      <c r="G574" s="46">
        <v>0</v>
      </c>
      <c r="H574" s="46">
        <v>1</v>
      </c>
      <c r="I574" s="46">
        <v>1</v>
      </c>
      <c r="J574" s="46">
        <v>0</v>
      </c>
      <c r="K574" s="46">
        <v>6</v>
      </c>
      <c r="L574" s="42">
        <v>121974</v>
      </c>
      <c r="M574" s="42">
        <v>62438</v>
      </c>
      <c r="N574" s="42">
        <v>59536</v>
      </c>
      <c r="O574" s="54">
        <v>3.2793874104317311</v>
      </c>
      <c r="P574" s="54" t="s">
        <v>499</v>
      </c>
      <c r="Q574" s="54" t="s">
        <v>499</v>
      </c>
      <c r="R574" s="54">
        <v>0.81984685260793277</v>
      </c>
      <c r="S574" s="54">
        <v>0.81984685260793277</v>
      </c>
      <c r="T574" s="54" t="s">
        <v>499</v>
      </c>
      <c r="U574" s="54">
        <v>4.9190811156475966</v>
      </c>
      <c r="W574" s="42" t="s">
        <v>469</v>
      </c>
    </row>
    <row r="575" spans="1:23">
      <c r="A575" s="49" t="s">
        <v>1567</v>
      </c>
      <c r="B575" s="46" t="s">
        <v>230</v>
      </c>
      <c r="C575" s="46" t="s">
        <v>289</v>
      </c>
      <c r="D575" s="49" t="s">
        <v>142</v>
      </c>
      <c r="E575" s="46">
        <v>1</v>
      </c>
      <c r="F575" s="46">
        <v>0</v>
      </c>
      <c r="G575" s="46">
        <v>5</v>
      </c>
      <c r="H575" s="46">
        <v>4</v>
      </c>
      <c r="I575" s="46">
        <v>2</v>
      </c>
      <c r="J575" s="46">
        <v>1</v>
      </c>
      <c r="K575" s="46">
        <v>13</v>
      </c>
      <c r="L575" s="42">
        <v>121974</v>
      </c>
      <c r="M575" s="42">
        <v>62438</v>
      </c>
      <c r="N575" s="42">
        <v>59536</v>
      </c>
      <c r="O575" s="54">
        <v>0.81984685260793277</v>
      </c>
      <c r="P575" s="54" t="s">
        <v>499</v>
      </c>
      <c r="Q575" s="54">
        <v>4.0992342630396639</v>
      </c>
      <c r="R575" s="54">
        <v>3.2793874104317311</v>
      </c>
      <c r="S575" s="54">
        <v>1.6396937052158655</v>
      </c>
      <c r="T575" s="54">
        <v>0.81984685260793277</v>
      </c>
      <c r="U575" s="54">
        <v>10.658009083903128</v>
      </c>
      <c r="W575" s="42" t="s">
        <v>469</v>
      </c>
    </row>
    <row r="576" spans="1:23">
      <c r="A576" s="49" t="s">
        <v>1568</v>
      </c>
      <c r="B576" s="46" t="s">
        <v>230</v>
      </c>
      <c r="C576" s="46" t="s">
        <v>289</v>
      </c>
      <c r="D576" s="49" t="s">
        <v>146</v>
      </c>
      <c r="E576" s="46">
        <v>20</v>
      </c>
      <c r="F576" s="46">
        <v>12</v>
      </c>
      <c r="G576" s="46">
        <v>42</v>
      </c>
      <c r="H576" s="46">
        <v>52</v>
      </c>
      <c r="I576" s="46">
        <v>32</v>
      </c>
      <c r="J576" s="46">
        <v>18</v>
      </c>
      <c r="K576" s="46">
        <v>176</v>
      </c>
      <c r="L576" s="42">
        <v>121974</v>
      </c>
      <c r="M576" s="42">
        <v>62438</v>
      </c>
      <c r="N576" s="42">
        <v>59536</v>
      </c>
      <c r="O576" s="54">
        <v>32.031775521317151</v>
      </c>
      <c r="P576" s="54">
        <v>19.219065312790288</v>
      </c>
      <c r="Q576" s="54">
        <v>67.266728594766008</v>
      </c>
      <c r="R576" s="54">
        <v>83.28261635542458</v>
      </c>
      <c r="S576" s="54">
        <v>51.250840834107436</v>
      </c>
      <c r="T576" s="54">
        <v>28.828597969185434</v>
      </c>
      <c r="U576" s="54">
        <v>281.87962458759085</v>
      </c>
      <c r="W576" s="42" t="s">
        <v>469</v>
      </c>
    </row>
    <row r="577" spans="1:23">
      <c r="A577" s="49" t="s">
        <v>1569</v>
      </c>
      <c r="B577" s="46" t="s">
        <v>230</v>
      </c>
      <c r="C577" s="46" t="s">
        <v>289</v>
      </c>
      <c r="D577" s="49" t="s">
        <v>60</v>
      </c>
      <c r="E577" s="46">
        <v>10</v>
      </c>
      <c r="F577" s="46">
        <v>11</v>
      </c>
      <c r="G577" s="46">
        <v>13</v>
      </c>
      <c r="H577" s="46">
        <v>19</v>
      </c>
      <c r="I577" s="46">
        <v>23</v>
      </c>
      <c r="J577" s="46">
        <v>12</v>
      </c>
      <c r="K577" s="46">
        <v>88</v>
      </c>
      <c r="L577" s="42">
        <v>121974</v>
      </c>
      <c r="M577" s="42">
        <v>62438</v>
      </c>
      <c r="N577" s="42">
        <v>59536</v>
      </c>
      <c r="O577" s="54">
        <v>8.1984685260793277</v>
      </c>
      <c r="P577" s="54">
        <v>9.0183153786872605</v>
      </c>
      <c r="Q577" s="54">
        <v>10.658009083903128</v>
      </c>
      <c r="R577" s="54">
        <v>15.577090199550724</v>
      </c>
      <c r="S577" s="54">
        <v>18.856477609982456</v>
      </c>
      <c r="T577" s="54">
        <v>9.8381622312951933</v>
      </c>
      <c r="U577" s="54">
        <v>72.146523029498084</v>
      </c>
      <c r="W577" s="42" t="s">
        <v>469</v>
      </c>
    </row>
    <row r="578" spans="1:23">
      <c r="A578" s="49" t="s">
        <v>1570</v>
      </c>
      <c r="B578" s="46" t="s">
        <v>230</v>
      </c>
      <c r="C578" s="46" t="s">
        <v>289</v>
      </c>
      <c r="D578" s="49" t="s">
        <v>64</v>
      </c>
      <c r="E578" s="46">
        <v>33</v>
      </c>
      <c r="F578" s="46">
        <v>33</v>
      </c>
      <c r="G578" s="46">
        <v>61</v>
      </c>
      <c r="H578" s="46">
        <v>66</v>
      </c>
      <c r="I578" s="46">
        <v>41</v>
      </c>
      <c r="J578" s="46">
        <v>24</v>
      </c>
      <c r="K578" s="46">
        <v>258</v>
      </c>
      <c r="L578" s="42">
        <v>121974</v>
      </c>
      <c r="M578" s="42">
        <v>62438</v>
      </c>
      <c r="N578" s="42">
        <v>59536</v>
      </c>
      <c r="O578" s="54">
        <v>27.05494613606178</v>
      </c>
      <c r="P578" s="54">
        <v>27.05494613606178</v>
      </c>
      <c r="Q578" s="54">
        <v>50.010658009083905</v>
      </c>
      <c r="R578" s="54">
        <v>54.10989227212356</v>
      </c>
      <c r="S578" s="54">
        <v>33.613720956925242</v>
      </c>
      <c r="T578" s="54">
        <v>19.676324462590387</v>
      </c>
      <c r="U578" s="54">
        <v>211.52048797284667</v>
      </c>
      <c r="W578" s="42" t="s">
        <v>469</v>
      </c>
    </row>
    <row r="579" spans="1:23">
      <c r="A579" s="49" t="s">
        <v>1571</v>
      </c>
      <c r="B579" s="46" t="s">
        <v>230</v>
      </c>
      <c r="C579" s="46" t="s">
        <v>289</v>
      </c>
      <c r="D579" s="49" t="s">
        <v>492</v>
      </c>
      <c r="E579" s="46">
        <v>4</v>
      </c>
      <c r="F579" s="46">
        <v>10</v>
      </c>
      <c r="G579" s="46">
        <v>8</v>
      </c>
      <c r="H579" s="46">
        <v>14</v>
      </c>
      <c r="I579" s="46">
        <v>5</v>
      </c>
      <c r="J579" s="46">
        <v>6</v>
      </c>
      <c r="K579" s="46">
        <v>47</v>
      </c>
      <c r="L579" s="42">
        <v>121974</v>
      </c>
      <c r="M579" s="42">
        <v>62438</v>
      </c>
      <c r="N579" s="42">
        <v>59536</v>
      </c>
      <c r="O579" s="54">
        <v>3.2793874104317311</v>
      </c>
      <c r="P579" s="54">
        <v>8.1984685260793277</v>
      </c>
      <c r="Q579" s="54">
        <v>6.5587748208634622</v>
      </c>
      <c r="R579" s="54">
        <v>11.477855936511059</v>
      </c>
      <c r="S579" s="54">
        <v>4.0992342630396639</v>
      </c>
      <c r="T579" s="54">
        <v>4.9190811156475966</v>
      </c>
      <c r="U579" s="54">
        <v>38.532802072572842</v>
      </c>
      <c r="W579" s="42" t="s">
        <v>469</v>
      </c>
    </row>
    <row r="580" spans="1:23">
      <c r="A580" s="49" t="s">
        <v>1572</v>
      </c>
      <c r="B580" s="46" t="s">
        <v>222</v>
      </c>
      <c r="C580" s="46" t="s">
        <v>289</v>
      </c>
      <c r="D580" s="49" t="s">
        <v>200</v>
      </c>
      <c r="E580" s="46">
        <v>13</v>
      </c>
      <c r="F580" s="46">
        <v>8</v>
      </c>
      <c r="G580" s="46">
        <v>33</v>
      </c>
      <c r="H580" s="46">
        <v>56</v>
      </c>
      <c r="I580" s="46">
        <v>33</v>
      </c>
      <c r="J580" s="46">
        <v>20</v>
      </c>
      <c r="K580" s="46">
        <v>163</v>
      </c>
      <c r="L580" s="42">
        <v>121974</v>
      </c>
      <c r="M580" s="42">
        <v>62438</v>
      </c>
      <c r="N580" s="42">
        <v>59536</v>
      </c>
      <c r="O580" s="54">
        <v>10.658009083903128</v>
      </c>
      <c r="P580" s="54">
        <v>6.5587748208634622</v>
      </c>
      <c r="Q580" s="54">
        <v>27.05494613606178</v>
      </c>
      <c r="R580" s="54">
        <v>45.911423746044235</v>
      </c>
      <c r="S580" s="54">
        <v>27.05494613606178</v>
      </c>
      <c r="T580" s="54">
        <v>16.396937052158655</v>
      </c>
      <c r="U580" s="54">
        <v>133.63503697509304</v>
      </c>
      <c r="W580" s="42" t="s">
        <v>469</v>
      </c>
    </row>
    <row r="581" spans="1:23">
      <c r="A581" s="49" t="s">
        <v>1573</v>
      </c>
      <c r="B581" s="46" t="s">
        <v>222</v>
      </c>
      <c r="C581" s="46" t="s">
        <v>289</v>
      </c>
      <c r="D581" s="49" t="s">
        <v>473</v>
      </c>
      <c r="E581" s="46">
        <v>2</v>
      </c>
      <c r="F581" s="46">
        <v>3</v>
      </c>
      <c r="G581" s="46">
        <v>5</v>
      </c>
      <c r="H581" s="46">
        <v>6</v>
      </c>
      <c r="I581" s="46">
        <v>5</v>
      </c>
      <c r="J581" s="46">
        <v>2</v>
      </c>
      <c r="K581" s="46">
        <v>23</v>
      </c>
      <c r="L581" s="42">
        <v>121974</v>
      </c>
      <c r="M581" s="42">
        <v>62438</v>
      </c>
      <c r="N581" s="42">
        <v>59536</v>
      </c>
      <c r="O581" s="54">
        <v>1.6396937052158655</v>
      </c>
      <c r="P581" s="54">
        <v>2.4595405578237983</v>
      </c>
      <c r="Q581" s="54">
        <v>4.0992342630396639</v>
      </c>
      <c r="R581" s="54">
        <v>4.9190811156475966</v>
      </c>
      <c r="S581" s="54">
        <v>4.0992342630396639</v>
      </c>
      <c r="T581" s="54">
        <v>1.6396937052158655</v>
      </c>
      <c r="U581" s="54">
        <v>18.856477609982456</v>
      </c>
      <c r="W581" s="42" t="s">
        <v>469</v>
      </c>
    </row>
    <row r="582" spans="1:23">
      <c r="A582" s="49" t="s">
        <v>1574</v>
      </c>
      <c r="B582" s="46" t="s">
        <v>222</v>
      </c>
      <c r="C582" s="46" t="s">
        <v>289</v>
      </c>
      <c r="D582" s="49" t="s">
        <v>201</v>
      </c>
      <c r="E582" s="46">
        <v>6</v>
      </c>
      <c r="F582" s="46">
        <v>1</v>
      </c>
      <c r="G582" s="46">
        <v>24</v>
      </c>
      <c r="H582" s="46">
        <v>19</v>
      </c>
      <c r="I582" s="46">
        <v>11</v>
      </c>
      <c r="J582" s="46">
        <v>3</v>
      </c>
      <c r="K582" s="46">
        <v>64</v>
      </c>
      <c r="L582" s="42">
        <v>121974</v>
      </c>
      <c r="M582" s="42">
        <v>62438</v>
      </c>
      <c r="N582" s="42">
        <v>59536</v>
      </c>
      <c r="O582" s="54">
        <v>4.9190811156475966</v>
      </c>
      <c r="P582" s="54">
        <v>0.81984685260793277</v>
      </c>
      <c r="Q582" s="54">
        <v>19.676324462590387</v>
      </c>
      <c r="R582" s="54">
        <v>15.577090199550724</v>
      </c>
      <c r="S582" s="54">
        <v>9.0183153786872605</v>
      </c>
      <c r="T582" s="54">
        <v>2.4595405578237983</v>
      </c>
      <c r="U582" s="54">
        <v>52.470198566907698</v>
      </c>
      <c r="W582" s="42" t="s">
        <v>469</v>
      </c>
    </row>
    <row r="583" spans="1:23">
      <c r="A583" s="49" t="s">
        <v>1575</v>
      </c>
      <c r="B583" s="46" t="s">
        <v>222</v>
      </c>
      <c r="C583" s="46" t="s">
        <v>289</v>
      </c>
      <c r="D583" s="49" t="s">
        <v>151</v>
      </c>
      <c r="E583" s="46">
        <v>3</v>
      </c>
      <c r="F583" s="46">
        <v>1</v>
      </c>
      <c r="G583" s="46">
        <v>3</v>
      </c>
      <c r="H583" s="46">
        <v>0</v>
      </c>
      <c r="I583" s="46">
        <v>1</v>
      </c>
      <c r="J583" s="46">
        <v>1</v>
      </c>
      <c r="K583" s="46">
        <v>9</v>
      </c>
      <c r="L583" s="42">
        <v>121974</v>
      </c>
      <c r="M583" s="42">
        <v>62438</v>
      </c>
      <c r="N583" s="42">
        <v>59536</v>
      </c>
      <c r="O583" s="54">
        <v>2.4595405578237983</v>
      </c>
      <c r="P583" s="54">
        <v>0.81984685260793277</v>
      </c>
      <c r="Q583" s="54">
        <v>2.4595405578237983</v>
      </c>
      <c r="R583" s="54" t="s">
        <v>499</v>
      </c>
      <c r="S583" s="54">
        <v>0.81984685260793277</v>
      </c>
      <c r="T583" s="54">
        <v>0.81984685260793277</v>
      </c>
      <c r="U583" s="54">
        <v>7.3786216734713959</v>
      </c>
      <c r="W583" s="42" t="s">
        <v>469</v>
      </c>
    </row>
    <row r="584" spans="1:23">
      <c r="A584" s="49" t="s">
        <v>1576</v>
      </c>
      <c r="B584" s="46" t="s">
        <v>222</v>
      </c>
      <c r="C584" s="46" t="s">
        <v>289</v>
      </c>
      <c r="D584" s="49" t="s">
        <v>95</v>
      </c>
      <c r="E584" s="46">
        <v>2</v>
      </c>
      <c r="F584" s="46">
        <v>5</v>
      </c>
      <c r="G584" s="46">
        <v>12</v>
      </c>
      <c r="H584" s="46">
        <v>12</v>
      </c>
      <c r="I584" s="46">
        <v>4</v>
      </c>
      <c r="J584" s="46">
        <v>2</v>
      </c>
      <c r="K584" s="46">
        <v>37</v>
      </c>
      <c r="L584" s="42">
        <v>121974</v>
      </c>
      <c r="M584" s="42">
        <v>62438</v>
      </c>
      <c r="N584" s="42">
        <v>59536</v>
      </c>
      <c r="O584" s="54">
        <v>1.6396937052158655</v>
      </c>
      <c r="P584" s="54">
        <v>4.0992342630396639</v>
      </c>
      <c r="Q584" s="54">
        <v>9.8381622312951933</v>
      </c>
      <c r="R584" s="54">
        <v>9.8381622312951933</v>
      </c>
      <c r="S584" s="54">
        <v>3.2793874104317311</v>
      </c>
      <c r="T584" s="54">
        <v>1.6396937052158655</v>
      </c>
      <c r="U584" s="54">
        <v>30.334333546493514</v>
      </c>
      <c r="W584" s="42" t="s">
        <v>469</v>
      </c>
    </row>
    <row r="585" spans="1:23">
      <c r="A585" s="49" t="s">
        <v>1577</v>
      </c>
      <c r="B585" s="46" t="s">
        <v>222</v>
      </c>
      <c r="C585" s="46" t="s">
        <v>289</v>
      </c>
      <c r="D585" s="49" t="s">
        <v>154</v>
      </c>
      <c r="E585" s="46">
        <v>4</v>
      </c>
      <c r="F585" s="46">
        <v>2</v>
      </c>
      <c r="G585" s="46">
        <v>3</v>
      </c>
      <c r="H585" s="46">
        <v>0</v>
      </c>
      <c r="I585" s="46">
        <v>1</v>
      </c>
      <c r="J585" s="46">
        <v>0</v>
      </c>
      <c r="K585" s="46">
        <v>10</v>
      </c>
      <c r="L585" s="42">
        <v>121974</v>
      </c>
      <c r="M585" s="42">
        <v>62438</v>
      </c>
      <c r="N585" s="42">
        <v>59536</v>
      </c>
      <c r="O585" s="54">
        <v>3.2793874104317311</v>
      </c>
      <c r="P585" s="54">
        <v>1.6396937052158655</v>
      </c>
      <c r="Q585" s="54">
        <v>2.4595405578237983</v>
      </c>
      <c r="R585" s="54" t="s">
        <v>499</v>
      </c>
      <c r="S585" s="54">
        <v>0.81984685260793277</v>
      </c>
      <c r="T585" s="54" t="s">
        <v>499</v>
      </c>
      <c r="U585" s="54">
        <v>8.1984685260793277</v>
      </c>
      <c r="W585" s="42" t="s">
        <v>469</v>
      </c>
    </row>
    <row r="586" spans="1:23">
      <c r="A586" s="49" t="s">
        <v>1578</v>
      </c>
      <c r="B586" s="46" t="s">
        <v>222</v>
      </c>
      <c r="C586" s="46" t="s">
        <v>289</v>
      </c>
      <c r="D586" s="49" t="s">
        <v>155</v>
      </c>
      <c r="E586" s="46">
        <v>23</v>
      </c>
      <c r="F586" s="46">
        <v>10</v>
      </c>
      <c r="G586" s="46">
        <v>16</v>
      </c>
      <c r="H586" s="46">
        <v>5</v>
      </c>
      <c r="I586" s="46">
        <v>7</v>
      </c>
      <c r="J586" s="46">
        <v>1</v>
      </c>
      <c r="K586" s="46">
        <v>62</v>
      </c>
      <c r="L586" s="42">
        <v>121974</v>
      </c>
      <c r="M586" s="42">
        <v>62438</v>
      </c>
      <c r="N586" s="42">
        <v>59536</v>
      </c>
      <c r="O586" s="54">
        <v>18.856477609982456</v>
      </c>
      <c r="P586" s="54">
        <v>8.1984685260793277</v>
      </c>
      <c r="Q586" s="54">
        <v>13.117549641726924</v>
      </c>
      <c r="R586" s="54">
        <v>4.0992342630396639</v>
      </c>
      <c r="S586" s="54">
        <v>5.7389279682555294</v>
      </c>
      <c r="T586" s="54">
        <v>0.81984685260793277</v>
      </c>
      <c r="U586" s="54">
        <v>50.830504861691836</v>
      </c>
      <c r="W586" s="42" t="s">
        <v>469</v>
      </c>
    </row>
    <row r="587" spans="1:23">
      <c r="A587" s="49" t="s">
        <v>1579</v>
      </c>
      <c r="B587" s="46" t="s">
        <v>222</v>
      </c>
      <c r="C587" s="46" t="s">
        <v>289</v>
      </c>
      <c r="D587" s="49" t="s">
        <v>99</v>
      </c>
      <c r="E587" s="46">
        <v>13</v>
      </c>
      <c r="F587" s="46">
        <v>7</v>
      </c>
      <c r="G587" s="46">
        <v>29</v>
      </c>
      <c r="H587" s="46">
        <v>25</v>
      </c>
      <c r="I587" s="46">
        <v>13</v>
      </c>
      <c r="J587" s="46">
        <v>8</v>
      </c>
      <c r="K587" s="46">
        <v>95</v>
      </c>
      <c r="L587" s="42">
        <v>121974</v>
      </c>
      <c r="M587" s="42">
        <v>62438</v>
      </c>
      <c r="N587" s="42">
        <v>59536</v>
      </c>
      <c r="O587" s="54">
        <v>10.658009083903128</v>
      </c>
      <c r="P587" s="54">
        <v>5.7389279682555294</v>
      </c>
      <c r="Q587" s="54">
        <v>23.775558725630052</v>
      </c>
      <c r="R587" s="54">
        <v>20.496171315198321</v>
      </c>
      <c r="S587" s="54">
        <v>10.658009083903128</v>
      </c>
      <c r="T587" s="54">
        <v>6.5587748208634622</v>
      </c>
      <c r="U587" s="54">
        <v>77.885450997753622</v>
      </c>
      <c r="W587" s="42" t="s">
        <v>469</v>
      </c>
    </row>
    <row r="588" spans="1:23">
      <c r="A588" s="49" t="s">
        <v>1580</v>
      </c>
      <c r="B588" s="46" t="s">
        <v>222</v>
      </c>
      <c r="C588" s="46" t="s">
        <v>289</v>
      </c>
      <c r="D588" s="49" t="s">
        <v>481</v>
      </c>
      <c r="E588" s="46">
        <v>4</v>
      </c>
      <c r="F588" s="46">
        <v>1</v>
      </c>
      <c r="G588" s="46">
        <v>5</v>
      </c>
      <c r="H588" s="46">
        <v>4</v>
      </c>
      <c r="I588" s="46">
        <v>1</v>
      </c>
      <c r="J588" s="46">
        <v>0</v>
      </c>
      <c r="K588" s="46">
        <v>15</v>
      </c>
      <c r="L588" s="42">
        <v>121974</v>
      </c>
      <c r="M588" s="42">
        <v>62438</v>
      </c>
      <c r="N588" s="42">
        <v>59536</v>
      </c>
      <c r="O588" s="54">
        <v>3.2793874104317311</v>
      </c>
      <c r="P588" s="54">
        <v>0.81984685260793277</v>
      </c>
      <c r="Q588" s="54">
        <v>4.0992342630396639</v>
      </c>
      <c r="R588" s="54">
        <v>3.2793874104317311</v>
      </c>
      <c r="S588" s="54">
        <v>0.81984685260793277</v>
      </c>
      <c r="T588" s="54" t="s">
        <v>499</v>
      </c>
      <c r="U588" s="54">
        <v>12.297702789118993</v>
      </c>
      <c r="W588" s="42" t="s">
        <v>469</v>
      </c>
    </row>
    <row r="589" spans="1:23">
      <c r="A589" s="49" t="s">
        <v>1581</v>
      </c>
      <c r="B589" s="46" t="s">
        <v>222</v>
      </c>
      <c r="C589" s="46" t="s">
        <v>289</v>
      </c>
      <c r="D589" s="49" t="s">
        <v>483</v>
      </c>
      <c r="E589" s="46">
        <v>10</v>
      </c>
      <c r="F589" s="46">
        <v>12</v>
      </c>
      <c r="G589" s="46">
        <v>34</v>
      </c>
      <c r="H589" s="46">
        <v>33</v>
      </c>
      <c r="I589" s="46">
        <v>13</v>
      </c>
      <c r="J589" s="46">
        <v>4</v>
      </c>
      <c r="K589" s="46">
        <v>106</v>
      </c>
      <c r="L589" s="42">
        <v>121974</v>
      </c>
      <c r="M589" s="42">
        <v>62438</v>
      </c>
      <c r="N589" s="42">
        <v>59536</v>
      </c>
      <c r="O589" s="54">
        <v>8.1984685260793277</v>
      </c>
      <c r="P589" s="54">
        <v>9.8381622312951933</v>
      </c>
      <c r="Q589" s="54">
        <v>27.874792988669718</v>
      </c>
      <c r="R589" s="54">
        <v>27.05494613606178</v>
      </c>
      <c r="S589" s="54">
        <v>10.658009083903128</v>
      </c>
      <c r="T589" s="54">
        <v>3.2793874104317311</v>
      </c>
      <c r="U589" s="54">
        <v>86.903766376440885</v>
      </c>
      <c r="W589" s="42" t="s">
        <v>469</v>
      </c>
    </row>
    <row r="590" spans="1:23">
      <c r="A590" s="49" t="s">
        <v>1582</v>
      </c>
      <c r="B590" s="46" t="s">
        <v>222</v>
      </c>
      <c r="C590" s="46" t="s">
        <v>289</v>
      </c>
      <c r="D590" s="49" t="s">
        <v>128</v>
      </c>
      <c r="E590" s="46">
        <v>6</v>
      </c>
      <c r="F590" s="46">
        <v>3</v>
      </c>
      <c r="G590" s="46">
        <v>5</v>
      </c>
      <c r="H590" s="46">
        <v>4</v>
      </c>
      <c r="I590" s="46">
        <v>2</v>
      </c>
      <c r="J590" s="46">
        <v>0</v>
      </c>
      <c r="K590" s="46">
        <v>20</v>
      </c>
      <c r="L590" s="42">
        <v>121974</v>
      </c>
      <c r="M590" s="42">
        <v>62438</v>
      </c>
      <c r="N590" s="42">
        <v>59536</v>
      </c>
      <c r="O590" s="54">
        <v>4.9190811156475966</v>
      </c>
      <c r="P590" s="54">
        <v>2.4595405578237983</v>
      </c>
      <c r="Q590" s="54">
        <v>4.0992342630396639</v>
      </c>
      <c r="R590" s="54">
        <v>3.2793874104317311</v>
      </c>
      <c r="S590" s="54">
        <v>1.6396937052158655</v>
      </c>
      <c r="T590" s="54" t="s">
        <v>499</v>
      </c>
      <c r="U590" s="54">
        <v>16.396937052158655</v>
      </c>
      <c r="W590" s="42" t="s">
        <v>469</v>
      </c>
    </row>
    <row r="591" spans="1:23">
      <c r="A591" s="49" t="s">
        <v>1583</v>
      </c>
      <c r="B591" s="46" t="s">
        <v>222</v>
      </c>
      <c r="C591" s="46" t="s">
        <v>289</v>
      </c>
      <c r="D591" s="49" t="s">
        <v>161</v>
      </c>
      <c r="E591" s="46">
        <v>2</v>
      </c>
      <c r="F591" s="46">
        <v>0</v>
      </c>
      <c r="G591" s="46">
        <v>1</v>
      </c>
      <c r="H591" s="46">
        <v>0</v>
      </c>
      <c r="I591" s="46">
        <v>1</v>
      </c>
      <c r="J591" s="46">
        <v>0</v>
      </c>
      <c r="K591" s="46">
        <v>4</v>
      </c>
      <c r="L591" s="42">
        <v>121974</v>
      </c>
      <c r="M591" s="42">
        <v>62438</v>
      </c>
      <c r="N591" s="42">
        <v>59536</v>
      </c>
      <c r="O591" s="54">
        <v>1.6396937052158655</v>
      </c>
      <c r="P591" s="54" t="s">
        <v>499</v>
      </c>
      <c r="Q591" s="54">
        <v>0.81984685260793277</v>
      </c>
      <c r="R591" s="54" t="s">
        <v>499</v>
      </c>
      <c r="S591" s="54">
        <v>0.81984685260793277</v>
      </c>
      <c r="T591" s="54" t="s">
        <v>499</v>
      </c>
      <c r="U591" s="54">
        <v>3.2793874104317311</v>
      </c>
      <c r="W591" s="42" t="s">
        <v>469</v>
      </c>
    </row>
    <row r="592" spans="1:23">
      <c r="A592" s="49" t="s">
        <v>1584</v>
      </c>
      <c r="B592" s="46" t="s">
        <v>222</v>
      </c>
      <c r="C592" s="46" t="s">
        <v>289</v>
      </c>
      <c r="D592" s="49" t="s">
        <v>164</v>
      </c>
      <c r="E592" s="46">
        <v>95</v>
      </c>
      <c r="F592" s="46">
        <v>82</v>
      </c>
      <c r="G592" s="46">
        <v>210</v>
      </c>
      <c r="H592" s="46">
        <v>172</v>
      </c>
      <c r="I592" s="46">
        <v>62</v>
      </c>
      <c r="J592" s="46">
        <v>10</v>
      </c>
      <c r="K592" s="46">
        <v>631</v>
      </c>
      <c r="L592" s="42">
        <v>121974</v>
      </c>
      <c r="M592" s="42">
        <v>62438</v>
      </c>
      <c r="N592" s="42">
        <v>59536</v>
      </c>
      <c r="O592" s="54">
        <v>159.56732061273851</v>
      </c>
      <c r="P592" s="54">
        <v>137.73179252889008</v>
      </c>
      <c r="Q592" s="54">
        <v>352.72776135447458</v>
      </c>
      <c r="R592" s="54">
        <v>288.90083310937916</v>
      </c>
      <c r="S592" s="54">
        <v>104.13867239989251</v>
      </c>
      <c r="T592" s="54">
        <v>16.796560064498792</v>
      </c>
      <c r="U592" s="54">
        <v>1059.8629400698737</v>
      </c>
      <c r="W592" s="42" t="s">
        <v>469</v>
      </c>
    </row>
    <row r="593" spans="1:23">
      <c r="A593" s="49" t="s">
        <v>1585</v>
      </c>
      <c r="B593" s="46" t="s">
        <v>222</v>
      </c>
      <c r="C593" s="46" t="s">
        <v>289</v>
      </c>
      <c r="D593" s="49" t="s">
        <v>142</v>
      </c>
      <c r="E593" s="46">
        <v>7</v>
      </c>
      <c r="F593" s="46">
        <v>3</v>
      </c>
      <c r="G593" s="46">
        <v>6</v>
      </c>
      <c r="H593" s="46">
        <v>5</v>
      </c>
      <c r="I593" s="46">
        <v>6</v>
      </c>
      <c r="J593" s="46">
        <v>2</v>
      </c>
      <c r="K593" s="46">
        <v>29</v>
      </c>
      <c r="L593" s="42">
        <v>121974</v>
      </c>
      <c r="M593" s="42">
        <v>62438</v>
      </c>
      <c r="N593" s="42">
        <v>59536</v>
      </c>
      <c r="O593" s="54">
        <v>5.7389279682555294</v>
      </c>
      <c r="P593" s="54">
        <v>2.4595405578237983</v>
      </c>
      <c r="Q593" s="54">
        <v>4.9190811156475966</v>
      </c>
      <c r="R593" s="54">
        <v>4.0992342630396639</v>
      </c>
      <c r="S593" s="54">
        <v>4.9190811156475966</v>
      </c>
      <c r="T593" s="54">
        <v>1.6396937052158655</v>
      </c>
      <c r="U593" s="54">
        <v>23.775558725630052</v>
      </c>
      <c r="W593" s="42" t="s">
        <v>469</v>
      </c>
    </row>
    <row r="594" spans="1:23">
      <c r="A594" s="49" t="s">
        <v>1586</v>
      </c>
      <c r="B594" s="46" t="s">
        <v>222</v>
      </c>
      <c r="C594" s="46" t="s">
        <v>289</v>
      </c>
      <c r="D594" s="49" t="s">
        <v>60</v>
      </c>
      <c r="E594" s="46">
        <v>14</v>
      </c>
      <c r="F594" s="46">
        <v>5</v>
      </c>
      <c r="G594" s="46">
        <v>19</v>
      </c>
      <c r="H594" s="46">
        <v>15</v>
      </c>
      <c r="I594" s="46">
        <v>13</v>
      </c>
      <c r="J594" s="46">
        <v>5</v>
      </c>
      <c r="K594" s="46">
        <v>71</v>
      </c>
      <c r="L594" s="42">
        <v>121974</v>
      </c>
      <c r="M594" s="42">
        <v>62438</v>
      </c>
      <c r="N594" s="42">
        <v>59536</v>
      </c>
      <c r="O594" s="54">
        <v>11.477855936511059</v>
      </c>
      <c r="P594" s="54">
        <v>4.0992342630396639</v>
      </c>
      <c r="Q594" s="54">
        <v>15.577090199550724</v>
      </c>
      <c r="R594" s="54">
        <v>12.297702789118993</v>
      </c>
      <c r="S594" s="54">
        <v>10.658009083903128</v>
      </c>
      <c r="T594" s="54">
        <v>4.0992342630396639</v>
      </c>
      <c r="U594" s="54">
        <v>58.209126535163236</v>
      </c>
      <c r="W594" s="42" t="s">
        <v>469</v>
      </c>
    </row>
    <row r="595" spans="1:23">
      <c r="A595" s="49" t="s">
        <v>1587</v>
      </c>
      <c r="B595" s="46" t="s">
        <v>222</v>
      </c>
      <c r="C595" s="46" t="s">
        <v>289</v>
      </c>
      <c r="D595" s="49" t="s">
        <v>64</v>
      </c>
      <c r="E595" s="46">
        <v>47</v>
      </c>
      <c r="F595" s="46">
        <v>43</v>
      </c>
      <c r="G595" s="46">
        <v>94</v>
      </c>
      <c r="H595" s="46">
        <v>77</v>
      </c>
      <c r="I595" s="46">
        <v>51</v>
      </c>
      <c r="J595" s="46">
        <v>20</v>
      </c>
      <c r="K595" s="46">
        <v>332</v>
      </c>
      <c r="L595" s="42">
        <v>121974</v>
      </c>
      <c r="M595" s="42">
        <v>62438</v>
      </c>
      <c r="N595" s="42">
        <v>59536</v>
      </c>
      <c r="O595" s="54">
        <v>38.532802072572842</v>
      </c>
      <c r="P595" s="54">
        <v>35.253414662141111</v>
      </c>
      <c r="Q595" s="54">
        <v>77.065604145145684</v>
      </c>
      <c r="R595" s="54">
        <v>63.128207650810829</v>
      </c>
      <c r="S595" s="54">
        <v>41.812189483004573</v>
      </c>
      <c r="T595" s="54">
        <v>16.396937052158655</v>
      </c>
      <c r="U595" s="54">
        <v>272.18915506583375</v>
      </c>
      <c r="W595" s="42" t="s">
        <v>469</v>
      </c>
    </row>
    <row r="596" spans="1:23">
      <c r="A596" s="49" t="s">
        <v>1588</v>
      </c>
      <c r="B596" s="46" t="s">
        <v>222</v>
      </c>
      <c r="C596" s="46" t="s">
        <v>289</v>
      </c>
      <c r="D596" s="49" t="s">
        <v>492</v>
      </c>
      <c r="E596" s="46">
        <v>14</v>
      </c>
      <c r="F596" s="46">
        <v>11</v>
      </c>
      <c r="G596" s="46">
        <v>23</v>
      </c>
      <c r="H596" s="46">
        <v>18</v>
      </c>
      <c r="I596" s="46">
        <v>21</v>
      </c>
      <c r="J596" s="46">
        <v>12</v>
      </c>
      <c r="K596" s="46">
        <v>99</v>
      </c>
      <c r="L596" s="42">
        <v>121974</v>
      </c>
      <c r="M596" s="42">
        <v>62438</v>
      </c>
      <c r="N596" s="42">
        <v>59536</v>
      </c>
      <c r="O596" s="54">
        <v>11.477855936511059</v>
      </c>
      <c r="P596" s="54">
        <v>9.0183153786872605</v>
      </c>
      <c r="Q596" s="54">
        <v>18.856477609982456</v>
      </c>
      <c r="R596" s="54">
        <v>14.757243346942792</v>
      </c>
      <c r="S596" s="54">
        <v>17.21678390476659</v>
      </c>
      <c r="T596" s="54">
        <v>9.8381622312951933</v>
      </c>
      <c r="U596" s="54">
        <v>81.164838408185361</v>
      </c>
      <c r="W596" s="42" t="s">
        <v>469</v>
      </c>
    </row>
    <row r="597" spans="1:23">
      <c r="A597" s="49" t="s">
        <v>1589</v>
      </c>
      <c r="B597" s="46" t="s">
        <v>230</v>
      </c>
      <c r="C597" s="46" t="s">
        <v>292</v>
      </c>
      <c r="D597" s="49" t="s">
        <v>200</v>
      </c>
      <c r="E597" s="46">
        <v>6</v>
      </c>
      <c r="F597" s="46">
        <v>4</v>
      </c>
      <c r="G597" s="46">
        <v>14</v>
      </c>
      <c r="H597" s="46">
        <v>14</v>
      </c>
      <c r="I597" s="46">
        <v>17</v>
      </c>
      <c r="J597" s="46">
        <v>15</v>
      </c>
      <c r="K597" s="46">
        <v>70</v>
      </c>
      <c r="L597" s="42">
        <v>132878</v>
      </c>
      <c r="M597" s="42">
        <v>67266</v>
      </c>
      <c r="N597" s="42">
        <v>65612</v>
      </c>
      <c r="O597" s="54">
        <v>4.5154201598458732</v>
      </c>
      <c r="P597" s="54">
        <v>3.0102801065639158</v>
      </c>
      <c r="Q597" s="54">
        <v>10.535980372973706</v>
      </c>
      <c r="R597" s="54">
        <v>10.535980372973706</v>
      </c>
      <c r="S597" s="54">
        <v>12.793690452896643</v>
      </c>
      <c r="T597" s="54">
        <v>11.288550399614685</v>
      </c>
      <c r="U597" s="54">
        <v>52.679901864868526</v>
      </c>
      <c r="W597" s="42" t="s">
        <v>469</v>
      </c>
    </row>
    <row r="598" spans="1:23">
      <c r="A598" s="49" t="s">
        <v>1590</v>
      </c>
      <c r="B598" s="46" t="s">
        <v>230</v>
      </c>
      <c r="C598" s="46" t="s">
        <v>292</v>
      </c>
      <c r="D598" s="49" t="s">
        <v>54</v>
      </c>
      <c r="E598" s="46">
        <v>106</v>
      </c>
      <c r="F598" s="46">
        <v>150</v>
      </c>
      <c r="G598" s="46">
        <v>272</v>
      </c>
      <c r="H598" s="46">
        <v>343</v>
      </c>
      <c r="I598" s="46">
        <v>255</v>
      </c>
      <c r="J598" s="46">
        <v>164</v>
      </c>
      <c r="K598" s="46">
        <v>1290</v>
      </c>
      <c r="L598" s="42">
        <v>132878</v>
      </c>
      <c r="M598" s="42">
        <v>67266</v>
      </c>
      <c r="N598" s="42">
        <v>65612</v>
      </c>
      <c r="O598" s="54">
        <v>157.58332590015758</v>
      </c>
      <c r="P598" s="54">
        <v>222.995272500223</v>
      </c>
      <c r="Q598" s="54">
        <v>404.36476080040438</v>
      </c>
      <c r="R598" s="54">
        <v>509.91585645050992</v>
      </c>
      <c r="S598" s="54">
        <v>379.09196325037908</v>
      </c>
      <c r="T598" s="54">
        <v>243.8081646002438</v>
      </c>
      <c r="U598" s="54">
        <v>1917.7593435019176</v>
      </c>
      <c r="W598" s="42" t="s">
        <v>469</v>
      </c>
    </row>
    <row r="599" spans="1:23">
      <c r="A599" s="49" t="s">
        <v>1591</v>
      </c>
      <c r="B599" s="46" t="s">
        <v>230</v>
      </c>
      <c r="C599" s="46" t="s">
        <v>292</v>
      </c>
      <c r="D599" s="49" t="s">
        <v>69</v>
      </c>
      <c r="E599" s="46">
        <v>4</v>
      </c>
      <c r="F599" s="46">
        <v>4</v>
      </c>
      <c r="G599" s="46">
        <v>10</v>
      </c>
      <c r="H599" s="46">
        <v>18</v>
      </c>
      <c r="I599" s="46">
        <v>14</v>
      </c>
      <c r="J599" s="46">
        <v>19</v>
      </c>
      <c r="K599" s="46">
        <v>69</v>
      </c>
      <c r="L599" s="42">
        <v>132878</v>
      </c>
      <c r="M599" s="42">
        <v>67266</v>
      </c>
      <c r="N599" s="42">
        <v>65612</v>
      </c>
      <c r="O599" s="54">
        <v>5.9465406000059469</v>
      </c>
      <c r="P599" s="54">
        <v>5.9465406000059469</v>
      </c>
      <c r="Q599" s="54">
        <v>14.866351500014867</v>
      </c>
      <c r="R599" s="54">
        <v>26.75943270002676</v>
      </c>
      <c r="S599" s="54">
        <v>20.812892100020811</v>
      </c>
      <c r="T599" s="54">
        <v>28.246067850028243</v>
      </c>
      <c r="U599" s="54">
        <v>102.57782535010257</v>
      </c>
      <c r="W599" s="42" t="s">
        <v>469</v>
      </c>
    </row>
    <row r="600" spans="1:23">
      <c r="A600" s="49" t="s">
        <v>1592</v>
      </c>
      <c r="B600" s="46" t="s">
        <v>230</v>
      </c>
      <c r="C600" s="46" t="s">
        <v>292</v>
      </c>
      <c r="D600" s="49" t="s">
        <v>473</v>
      </c>
      <c r="E600" s="46">
        <v>0</v>
      </c>
      <c r="F600" s="46">
        <v>0</v>
      </c>
      <c r="G600" s="46">
        <v>4</v>
      </c>
      <c r="H600" s="46">
        <v>9</v>
      </c>
      <c r="I600" s="46">
        <v>2</v>
      </c>
      <c r="J600" s="46">
        <v>5</v>
      </c>
      <c r="K600" s="46">
        <v>20</v>
      </c>
      <c r="L600" s="42">
        <v>132878</v>
      </c>
      <c r="M600" s="42">
        <v>67266</v>
      </c>
      <c r="N600" s="42">
        <v>65612</v>
      </c>
      <c r="O600" s="54" t="s">
        <v>499</v>
      </c>
      <c r="P600" s="54" t="s">
        <v>499</v>
      </c>
      <c r="Q600" s="54">
        <v>3.0102801065639158</v>
      </c>
      <c r="R600" s="54">
        <v>6.7731302397688102</v>
      </c>
      <c r="S600" s="54">
        <v>1.5051400532819579</v>
      </c>
      <c r="T600" s="54">
        <v>3.7628501332048945</v>
      </c>
      <c r="U600" s="54">
        <v>15.051400532819578</v>
      </c>
      <c r="W600" s="42" t="s">
        <v>469</v>
      </c>
    </row>
    <row r="601" spans="1:23">
      <c r="A601" s="49" t="s">
        <v>1593</v>
      </c>
      <c r="B601" s="46" t="s">
        <v>230</v>
      </c>
      <c r="C601" s="46" t="s">
        <v>292</v>
      </c>
      <c r="D601" s="49" t="s">
        <v>201</v>
      </c>
      <c r="E601" s="46">
        <v>6</v>
      </c>
      <c r="F601" s="46">
        <v>10</v>
      </c>
      <c r="G601" s="46">
        <v>14</v>
      </c>
      <c r="H601" s="46">
        <v>12</v>
      </c>
      <c r="I601" s="46">
        <v>7</v>
      </c>
      <c r="J601" s="46">
        <v>1</v>
      </c>
      <c r="K601" s="46">
        <v>50</v>
      </c>
      <c r="L601" s="42">
        <v>132878</v>
      </c>
      <c r="M601" s="42">
        <v>67266</v>
      </c>
      <c r="N601" s="42">
        <v>65612</v>
      </c>
      <c r="O601" s="54">
        <v>4.5154201598458732</v>
      </c>
      <c r="P601" s="54">
        <v>7.525700266409789</v>
      </c>
      <c r="Q601" s="54">
        <v>10.535980372973706</v>
      </c>
      <c r="R601" s="54">
        <v>9.0308403196917464</v>
      </c>
      <c r="S601" s="54">
        <v>5.2679901864868528</v>
      </c>
      <c r="T601" s="54">
        <v>0.75257002664097894</v>
      </c>
      <c r="U601" s="54">
        <v>37.628501332048948</v>
      </c>
      <c r="W601" s="42" t="s">
        <v>469</v>
      </c>
    </row>
    <row r="602" spans="1:23">
      <c r="A602" s="49" t="s">
        <v>1594</v>
      </c>
      <c r="B602" s="46" t="s">
        <v>230</v>
      </c>
      <c r="C602" s="46" t="s">
        <v>292</v>
      </c>
      <c r="D602" s="49" t="s">
        <v>151</v>
      </c>
      <c r="E602" s="46">
        <v>1</v>
      </c>
      <c r="F602" s="46">
        <v>1</v>
      </c>
      <c r="G602" s="46">
        <v>0</v>
      </c>
      <c r="H602" s="46">
        <v>1</v>
      </c>
      <c r="I602" s="46">
        <v>1</v>
      </c>
      <c r="J602" s="46">
        <v>1</v>
      </c>
      <c r="K602" s="46">
        <v>5</v>
      </c>
      <c r="L602" s="42">
        <v>132878</v>
      </c>
      <c r="M602" s="42">
        <v>67266</v>
      </c>
      <c r="N602" s="42">
        <v>65612</v>
      </c>
      <c r="O602" s="54">
        <v>0.75257002664097894</v>
      </c>
      <c r="P602" s="54">
        <v>0.75257002664097894</v>
      </c>
      <c r="Q602" s="54" t="s">
        <v>499</v>
      </c>
      <c r="R602" s="54">
        <v>0.75257002664097894</v>
      </c>
      <c r="S602" s="54">
        <v>0.75257002664097894</v>
      </c>
      <c r="T602" s="54">
        <v>0.75257002664097894</v>
      </c>
      <c r="U602" s="54">
        <v>3.7628501332048945</v>
      </c>
      <c r="W602" s="42" t="s">
        <v>469</v>
      </c>
    </row>
    <row r="603" spans="1:23">
      <c r="A603" s="49" t="s">
        <v>1595</v>
      </c>
      <c r="B603" s="46" t="s">
        <v>230</v>
      </c>
      <c r="C603" s="46" t="s">
        <v>292</v>
      </c>
      <c r="D603" s="49" t="s">
        <v>95</v>
      </c>
      <c r="E603" s="46">
        <v>9</v>
      </c>
      <c r="F603" s="46">
        <v>1</v>
      </c>
      <c r="G603" s="46">
        <v>12</v>
      </c>
      <c r="H603" s="46">
        <v>7</v>
      </c>
      <c r="I603" s="46">
        <v>4</v>
      </c>
      <c r="J603" s="46">
        <v>2</v>
      </c>
      <c r="K603" s="46">
        <v>35</v>
      </c>
      <c r="L603" s="42">
        <v>132878</v>
      </c>
      <c r="M603" s="42">
        <v>67266</v>
      </c>
      <c r="N603" s="42">
        <v>65612</v>
      </c>
      <c r="O603" s="54">
        <v>6.7731302397688102</v>
      </c>
      <c r="P603" s="54">
        <v>0.75257002664097894</v>
      </c>
      <c r="Q603" s="54">
        <v>9.0308403196917464</v>
      </c>
      <c r="R603" s="54">
        <v>5.2679901864868528</v>
      </c>
      <c r="S603" s="54">
        <v>3.0102801065639158</v>
      </c>
      <c r="T603" s="54">
        <v>1.5051400532819579</v>
      </c>
      <c r="U603" s="54">
        <v>26.339950932434263</v>
      </c>
      <c r="W603" s="42" t="s">
        <v>469</v>
      </c>
    </row>
    <row r="604" spans="1:23">
      <c r="A604" s="49" t="s">
        <v>1596</v>
      </c>
      <c r="B604" s="46" t="s">
        <v>230</v>
      </c>
      <c r="C604" s="46" t="s">
        <v>292</v>
      </c>
      <c r="D604" s="49" t="s">
        <v>154</v>
      </c>
      <c r="E604" s="46">
        <v>0</v>
      </c>
      <c r="F604" s="46">
        <v>1</v>
      </c>
      <c r="G604" s="46">
        <v>0</v>
      </c>
      <c r="H604" s="46">
        <v>0</v>
      </c>
      <c r="I604" s="46">
        <v>0</v>
      </c>
      <c r="J604" s="46">
        <v>0</v>
      </c>
      <c r="K604" s="46">
        <v>1</v>
      </c>
      <c r="L604" s="42">
        <v>132878</v>
      </c>
      <c r="M604" s="42">
        <v>67266</v>
      </c>
      <c r="N604" s="42">
        <v>65612</v>
      </c>
      <c r="O604" s="54" t="s">
        <v>499</v>
      </c>
      <c r="P604" s="54">
        <v>0.75257002664097894</v>
      </c>
      <c r="Q604" s="54" t="s">
        <v>499</v>
      </c>
      <c r="R604" s="54" t="s">
        <v>499</v>
      </c>
      <c r="S604" s="54" t="s">
        <v>499</v>
      </c>
      <c r="T604" s="54" t="s">
        <v>499</v>
      </c>
      <c r="U604" s="54">
        <v>0.75257002664097894</v>
      </c>
      <c r="W604" s="42" t="s">
        <v>469</v>
      </c>
    </row>
    <row r="605" spans="1:23">
      <c r="A605" s="49" t="s">
        <v>1597</v>
      </c>
      <c r="B605" s="46" t="s">
        <v>230</v>
      </c>
      <c r="C605" s="46" t="s">
        <v>292</v>
      </c>
      <c r="D605" s="49" t="s">
        <v>155</v>
      </c>
      <c r="E605" s="46">
        <v>18</v>
      </c>
      <c r="F605" s="46">
        <v>5</v>
      </c>
      <c r="G605" s="46">
        <v>10</v>
      </c>
      <c r="H605" s="46">
        <v>7</v>
      </c>
      <c r="I605" s="46">
        <v>3</v>
      </c>
      <c r="J605" s="46">
        <v>2</v>
      </c>
      <c r="K605" s="46">
        <v>45</v>
      </c>
      <c r="L605" s="42">
        <v>132878</v>
      </c>
      <c r="M605" s="42">
        <v>67266</v>
      </c>
      <c r="N605" s="42">
        <v>65612</v>
      </c>
      <c r="O605" s="54">
        <v>13.54626047953762</v>
      </c>
      <c r="P605" s="54">
        <v>3.7628501332048945</v>
      </c>
      <c r="Q605" s="54">
        <v>7.525700266409789</v>
      </c>
      <c r="R605" s="54">
        <v>5.2679901864868528</v>
      </c>
      <c r="S605" s="54">
        <v>2.2577100799229366</v>
      </c>
      <c r="T605" s="54">
        <v>1.5051400532819579</v>
      </c>
      <c r="U605" s="54">
        <v>33.865651198844056</v>
      </c>
      <c r="W605" s="42" t="s">
        <v>469</v>
      </c>
    </row>
    <row r="606" spans="1:23">
      <c r="A606" s="49" t="s">
        <v>1598</v>
      </c>
      <c r="B606" s="46" t="s">
        <v>230</v>
      </c>
      <c r="C606" s="46" t="s">
        <v>292</v>
      </c>
      <c r="D606" s="49" t="s">
        <v>99</v>
      </c>
      <c r="E606" s="46">
        <v>12</v>
      </c>
      <c r="F606" s="46">
        <v>10</v>
      </c>
      <c r="G606" s="46">
        <v>28</v>
      </c>
      <c r="H606" s="46">
        <v>30</v>
      </c>
      <c r="I606" s="46">
        <v>21</v>
      </c>
      <c r="J606" s="46">
        <v>23</v>
      </c>
      <c r="K606" s="46">
        <v>124</v>
      </c>
      <c r="L606" s="42">
        <v>132878</v>
      </c>
      <c r="M606" s="42">
        <v>67266</v>
      </c>
      <c r="N606" s="42">
        <v>65612</v>
      </c>
      <c r="O606" s="54">
        <v>9.0308403196917464</v>
      </c>
      <c r="P606" s="54">
        <v>7.525700266409789</v>
      </c>
      <c r="Q606" s="54">
        <v>21.071960745947411</v>
      </c>
      <c r="R606" s="54">
        <v>22.57710079922937</v>
      </c>
      <c r="S606" s="54">
        <v>15.803970559460558</v>
      </c>
      <c r="T606" s="54">
        <v>17.309110612742515</v>
      </c>
      <c r="U606" s="54">
        <v>93.318683303481393</v>
      </c>
      <c r="W606" s="42" t="s">
        <v>469</v>
      </c>
    </row>
    <row r="607" spans="1:23">
      <c r="A607" s="49" t="s">
        <v>1599</v>
      </c>
      <c r="B607" s="46" t="s">
        <v>230</v>
      </c>
      <c r="C607" s="46" t="s">
        <v>292</v>
      </c>
      <c r="D607" s="49" t="s">
        <v>481</v>
      </c>
      <c r="E607" s="46">
        <v>3</v>
      </c>
      <c r="F607" s="46">
        <v>3</v>
      </c>
      <c r="G607" s="46">
        <v>8</v>
      </c>
      <c r="H607" s="46">
        <v>12</v>
      </c>
      <c r="I607" s="46">
        <v>5</v>
      </c>
      <c r="J607" s="46">
        <v>1</v>
      </c>
      <c r="K607" s="46">
        <v>32</v>
      </c>
      <c r="L607" s="42">
        <v>132878</v>
      </c>
      <c r="M607" s="42">
        <v>67266</v>
      </c>
      <c r="N607" s="42">
        <v>65612</v>
      </c>
      <c r="O607" s="54">
        <v>2.2577100799229366</v>
      </c>
      <c r="P607" s="54">
        <v>2.2577100799229366</v>
      </c>
      <c r="Q607" s="54">
        <v>6.0205602131278315</v>
      </c>
      <c r="R607" s="54">
        <v>9.0308403196917464</v>
      </c>
      <c r="S607" s="54">
        <v>3.7628501332048945</v>
      </c>
      <c r="T607" s="54">
        <v>0.75257002664097894</v>
      </c>
      <c r="U607" s="54">
        <v>24.082240852511326</v>
      </c>
      <c r="W607" s="42" t="s">
        <v>469</v>
      </c>
    </row>
    <row r="608" spans="1:23">
      <c r="A608" s="49" t="s">
        <v>1600</v>
      </c>
      <c r="B608" s="46" t="s">
        <v>230</v>
      </c>
      <c r="C608" s="46" t="s">
        <v>292</v>
      </c>
      <c r="D608" s="49" t="s">
        <v>483</v>
      </c>
      <c r="E608" s="46">
        <v>7</v>
      </c>
      <c r="F608" s="46">
        <v>4</v>
      </c>
      <c r="G608" s="46">
        <v>19</v>
      </c>
      <c r="H608" s="46">
        <v>26</v>
      </c>
      <c r="I608" s="46">
        <v>12</v>
      </c>
      <c r="J608" s="46">
        <v>4</v>
      </c>
      <c r="K608" s="46">
        <v>72</v>
      </c>
      <c r="L608" s="42">
        <v>132878</v>
      </c>
      <c r="M608" s="42">
        <v>67266</v>
      </c>
      <c r="N608" s="42">
        <v>65612</v>
      </c>
      <c r="O608" s="54">
        <v>5.2679901864868528</v>
      </c>
      <c r="P608" s="54">
        <v>3.0102801065639158</v>
      </c>
      <c r="Q608" s="54">
        <v>14.2988305061786</v>
      </c>
      <c r="R608" s="54">
        <v>19.566820692665452</v>
      </c>
      <c r="S608" s="54">
        <v>9.0308403196917464</v>
      </c>
      <c r="T608" s="54">
        <v>3.0102801065639158</v>
      </c>
      <c r="U608" s="54">
        <v>54.185041918150482</v>
      </c>
      <c r="W608" s="42" t="s">
        <v>469</v>
      </c>
    </row>
    <row r="609" spans="1:23">
      <c r="A609" s="49" t="s">
        <v>1601</v>
      </c>
      <c r="B609" s="46" t="s">
        <v>230</v>
      </c>
      <c r="C609" s="46" t="s">
        <v>292</v>
      </c>
      <c r="D609" s="49" t="s">
        <v>128</v>
      </c>
      <c r="E609" s="46">
        <v>2</v>
      </c>
      <c r="F609" s="46">
        <v>1</v>
      </c>
      <c r="G609" s="46">
        <v>0</v>
      </c>
      <c r="H609" s="46">
        <v>2</v>
      </c>
      <c r="I609" s="46">
        <v>1</v>
      </c>
      <c r="J609" s="46">
        <v>0</v>
      </c>
      <c r="K609" s="46">
        <v>6</v>
      </c>
      <c r="L609" s="42">
        <v>132878</v>
      </c>
      <c r="M609" s="42">
        <v>67266</v>
      </c>
      <c r="N609" s="42">
        <v>65612</v>
      </c>
      <c r="O609" s="54">
        <v>1.5051400532819579</v>
      </c>
      <c r="P609" s="54">
        <v>0.75257002664097894</v>
      </c>
      <c r="Q609" s="54" t="s">
        <v>499</v>
      </c>
      <c r="R609" s="54">
        <v>1.5051400532819579</v>
      </c>
      <c r="S609" s="54">
        <v>0.75257002664097894</v>
      </c>
      <c r="T609" s="54" t="s">
        <v>499</v>
      </c>
      <c r="U609" s="54">
        <v>4.5154201598458732</v>
      </c>
      <c r="W609" s="42" t="s">
        <v>469</v>
      </c>
    </row>
    <row r="610" spans="1:23">
      <c r="A610" s="49" t="s">
        <v>1602</v>
      </c>
      <c r="B610" s="46" t="s">
        <v>230</v>
      </c>
      <c r="C610" s="46" t="s">
        <v>292</v>
      </c>
      <c r="D610" s="49" t="s">
        <v>132</v>
      </c>
      <c r="E610" s="46">
        <v>5</v>
      </c>
      <c r="F610" s="46">
        <v>17</v>
      </c>
      <c r="G610" s="46">
        <v>21</v>
      </c>
      <c r="H610" s="46">
        <v>27</v>
      </c>
      <c r="I610" s="46">
        <v>23</v>
      </c>
      <c r="J610" s="46">
        <v>7</v>
      </c>
      <c r="K610" s="46">
        <v>100</v>
      </c>
      <c r="L610" s="42">
        <v>132878</v>
      </c>
      <c r="M610" s="42">
        <v>67266</v>
      </c>
      <c r="N610" s="42">
        <v>65612</v>
      </c>
      <c r="O610" s="54">
        <v>7.4331757500074334</v>
      </c>
      <c r="P610" s="54">
        <v>25.272797550025274</v>
      </c>
      <c r="Q610" s="54">
        <v>31.21933815003122</v>
      </c>
      <c r="R610" s="54">
        <v>40.139149050040139</v>
      </c>
      <c r="S610" s="54">
        <v>34.192608450034193</v>
      </c>
      <c r="T610" s="54">
        <v>10.406446050010405</v>
      </c>
      <c r="U610" s="54">
        <v>148.66351500014866</v>
      </c>
      <c r="W610" s="42" t="s">
        <v>469</v>
      </c>
    </row>
    <row r="611" spans="1:23">
      <c r="A611" s="49" t="s">
        <v>1603</v>
      </c>
      <c r="B611" s="46" t="s">
        <v>230</v>
      </c>
      <c r="C611" s="46" t="s">
        <v>292</v>
      </c>
      <c r="D611" s="49" t="s">
        <v>161</v>
      </c>
      <c r="E611" s="46">
        <v>9</v>
      </c>
      <c r="F611" s="46">
        <v>4</v>
      </c>
      <c r="G611" s="46">
        <v>2</v>
      </c>
      <c r="H611" s="46">
        <v>4</v>
      </c>
      <c r="I611" s="46">
        <v>1</v>
      </c>
      <c r="J611" s="46">
        <v>0</v>
      </c>
      <c r="K611" s="46">
        <v>20</v>
      </c>
      <c r="L611" s="42">
        <v>132878</v>
      </c>
      <c r="M611" s="42">
        <v>67266</v>
      </c>
      <c r="N611" s="42">
        <v>65612</v>
      </c>
      <c r="O611" s="54">
        <v>6.7731302397688102</v>
      </c>
      <c r="P611" s="54">
        <v>3.0102801065639158</v>
      </c>
      <c r="Q611" s="54">
        <v>1.5051400532819579</v>
      </c>
      <c r="R611" s="54">
        <v>3.0102801065639158</v>
      </c>
      <c r="S611" s="54">
        <v>0.75257002664097894</v>
      </c>
      <c r="T611" s="54" t="s">
        <v>499</v>
      </c>
      <c r="U611" s="54">
        <v>15.051400532819578</v>
      </c>
      <c r="W611" s="42" t="s">
        <v>469</v>
      </c>
    </row>
    <row r="612" spans="1:23">
      <c r="A612" s="49" t="s">
        <v>1604</v>
      </c>
      <c r="B612" s="46" t="s">
        <v>230</v>
      </c>
      <c r="C612" s="46" t="s">
        <v>292</v>
      </c>
      <c r="D612" s="49" t="s">
        <v>142</v>
      </c>
      <c r="E612" s="46">
        <v>3</v>
      </c>
      <c r="F612" s="46">
        <v>1</v>
      </c>
      <c r="G612" s="46">
        <v>4</v>
      </c>
      <c r="H612" s="46">
        <v>6</v>
      </c>
      <c r="I612" s="46">
        <v>1</v>
      </c>
      <c r="J612" s="46">
        <v>0</v>
      </c>
      <c r="K612" s="46">
        <v>15</v>
      </c>
      <c r="L612" s="42">
        <v>132878</v>
      </c>
      <c r="M612" s="42">
        <v>67266</v>
      </c>
      <c r="N612" s="42">
        <v>65612</v>
      </c>
      <c r="O612" s="54">
        <v>2.2577100799229366</v>
      </c>
      <c r="P612" s="54">
        <v>0.75257002664097894</v>
      </c>
      <c r="Q612" s="54">
        <v>3.0102801065639158</v>
      </c>
      <c r="R612" s="54">
        <v>4.5154201598458732</v>
      </c>
      <c r="S612" s="54">
        <v>0.75257002664097894</v>
      </c>
      <c r="T612" s="54" t="s">
        <v>499</v>
      </c>
      <c r="U612" s="54">
        <v>11.288550399614685</v>
      </c>
      <c r="W612" s="42" t="s">
        <v>469</v>
      </c>
    </row>
    <row r="613" spans="1:23">
      <c r="A613" s="49" t="s">
        <v>1605</v>
      </c>
      <c r="B613" s="46" t="s">
        <v>230</v>
      </c>
      <c r="C613" s="46" t="s">
        <v>292</v>
      </c>
      <c r="D613" s="49" t="s">
        <v>146</v>
      </c>
      <c r="E613" s="46">
        <v>28</v>
      </c>
      <c r="F613" s="46">
        <v>27</v>
      </c>
      <c r="G613" s="46">
        <v>61</v>
      </c>
      <c r="H613" s="46">
        <v>50</v>
      </c>
      <c r="I613" s="46">
        <v>33</v>
      </c>
      <c r="J613" s="46">
        <v>41</v>
      </c>
      <c r="K613" s="46">
        <v>240</v>
      </c>
      <c r="L613" s="42">
        <v>132878</v>
      </c>
      <c r="M613" s="42">
        <v>67266</v>
      </c>
      <c r="N613" s="42">
        <v>65612</v>
      </c>
      <c r="O613" s="54">
        <v>41.625784200041622</v>
      </c>
      <c r="P613" s="54">
        <v>40.139149050040139</v>
      </c>
      <c r="Q613" s="54">
        <v>90.68474415009068</v>
      </c>
      <c r="R613" s="54">
        <v>74.331757500074332</v>
      </c>
      <c r="S613" s="54">
        <v>49.058959950049065</v>
      </c>
      <c r="T613" s="54">
        <v>60.95204115006095</v>
      </c>
      <c r="U613" s="54">
        <v>356.79243600035676</v>
      </c>
      <c r="W613" s="42" t="s">
        <v>469</v>
      </c>
    </row>
    <row r="614" spans="1:23">
      <c r="A614" s="49" t="s">
        <v>1606</v>
      </c>
      <c r="B614" s="46" t="s">
        <v>230</v>
      </c>
      <c r="C614" s="46" t="s">
        <v>292</v>
      </c>
      <c r="D614" s="49" t="s">
        <v>60</v>
      </c>
      <c r="E614" s="46">
        <v>15</v>
      </c>
      <c r="F614" s="46">
        <v>3</v>
      </c>
      <c r="G614" s="46">
        <v>12</v>
      </c>
      <c r="H614" s="46">
        <v>18</v>
      </c>
      <c r="I614" s="46">
        <v>17</v>
      </c>
      <c r="J614" s="46">
        <v>18</v>
      </c>
      <c r="K614" s="46">
        <v>83</v>
      </c>
      <c r="L614" s="42">
        <v>132878</v>
      </c>
      <c r="M614" s="42">
        <v>67266</v>
      </c>
      <c r="N614" s="42">
        <v>65612</v>
      </c>
      <c r="O614" s="54">
        <v>11.288550399614685</v>
      </c>
      <c r="P614" s="54">
        <v>2.2577100799229366</v>
      </c>
      <c r="Q614" s="54">
        <v>9.0308403196917464</v>
      </c>
      <c r="R614" s="54">
        <v>13.54626047953762</v>
      </c>
      <c r="S614" s="54">
        <v>12.793690452896643</v>
      </c>
      <c r="T614" s="54">
        <v>13.54626047953762</v>
      </c>
      <c r="U614" s="54">
        <v>62.463312211201256</v>
      </c>
      <c r="W614" s="42" t="s">
        <v>469</v>
      </c>
    </row>
    <row r="615" spans="1:23">
      <c r="A615" s="49" t="s">
        <v>1607</v>
      </c>
      <c r="B615" s="46" t="s">
        <v>230</v>
      </c>
      <c r="C615" s="46" t="s">
        <v>292</v>
      </c>
      <c r="D615" s="49" t="s">
        <v>64</v>
      </c>
      <c r="E615" s="46">
        <v>39</v>
      </c>
      <c r="F615" s="46">
        <v>38</v>
      </c>
      <c r="G615" s="46">
        <v>70</v>
      </c>
      <c r="H615" s="46">
        <v>84</v>
      </c>
      <c r="I615" s="46">
        <v>51</v>
      </c>
      <c r="J615" s="46">
        <v>29</v>
      </c>
      <c r="K615" s="46">
        <v>311</v>
      </c>
      <c r="L615" s="42">
        <v>132878</v>
      </c>
      <c r="M615" s="42">
        <v>67266</v>
      </c>
      <c r="N615" s="42">
        <v>65612</v>
      </c>
      <c r="O615" s="54">
        <v>29.350231038998178</v>
      </c>
      <c r="P615" s="54">
        <v>28.5976610123572</v>
      </c>
      <c r="Q615" s="54">
        <v>52.679901864868526</v>
      </c>
      <c r="R615" s="54">
        <v>63.21588223784223</v>
      </c>
      <c r="S615" s="54">
        <v>38.381071358689923</v>
      </c>
      <c r="T615" s="54">
        <v>21.824530772588389</v>
      </c>
      <c r="U615" s="54">
        <v>234.04927828534443</v>
      </c>
      <c r="W615" s="42" t="s">
        <v>469</v>
      </c>
    </row>
    <row r="616" spans="1:23">
      <c r="A616" s="49" t="s">
        <v>1608</v>
      </c>
      <c r="B616" s="46" t="s">
        <v>230</v>
      </c>
      <c r="C616" s="46" t="s">
        <v>292</v>
      </c>
      <c r="D616" s="49" t="s">
        <v>492</v>
      </c>
      <c r="E616" s="46">
        <v>3</v>
      </c>
      <c r="F616" s="46">
        <v>4</v>
      </c>
      <c r="G616" s="46">
        <v>10</v>
      </c>
      <c r="H616" s="46">
        <v>11</v>
      </c>
      <c r="I616" s="46">
        <v>8</v>
      </c>
      <c r="J616" s="46">
        <v>6</v>
      </c>
      <c r="K616" s="46">
        <v>42</v>
      </c>
      <c r="L616" s="42">
        <v>132878</v>
      </c>
      <c r="M616" s="42">
        <v>67266</v>
      </c>
      <c r="N616" s="42">
        <v>65612</v>
      </c>
      <c r="O616" s="54">
        <v>2.2577100799229366</v>
      </c>
      <c r="P616" s="54">
        <v>3.0102801065639158</v>
      </c>
      <c r="Q616" s="54">
        <v>7.525700266409789</v>
      </c>
      <c r="R616" s="54">
        <v>8.2782702930507686</v>
      </c>
      <c r="S616" s="54">
        <v>6.0205602131278315</v>
      </c>
      <c r="T616" s="54">
        <v>4.5154201598458732</v>
      </c>
      <c r="U616" s="54">
        <v>31.607941118921115</v>
      </c>
      <c r="W616" s="42" t="s">
        <v>469</v>
      </c>
    </row>
    <row r="617" spans="1:23">
      <c r="A617" s="49" t="s">
        <v>1609</v>
      </c>
      <c r="B617" s="46" t="s">
        <v>222</v>
      </c>
      <c r="C617" s="46" t="s">
        <v>292</v>
      </c>
      <c r="D617" s="49" t="s">
        <v>200</v>
      </c>
      <c r="E617" s="46">
        <v>10</v>
      </c>
      <c r="F617" s="46">
        <v>7</v>
      </c>
      <c r="G617" s="46">
        <v>43</v>
      </c>
      <c r="H617" s="46">
        <v>51</v>
      </c>
      <c r="I617" s="46">
        <v>49</v>
      </c>
      <c r="J617" s="46">
        <v>23</v>
      </c>
      <c r="K617" s="46">
        <v>183</v>
      </c>
      <c r="L617" s="42">
        <v>132878</v>
      </c>
      <c r="M617" s="42">
        <v>67266</v>
      </c>
      <c r="N617" s="42">
        <v>65612</v>
      </c>
      <c r="O617" s="54">
        <v>7.525700266409789</v>
      </c>
      <c r="P617" s="54">
        <v>5.2679901864868528</v>
      </c>
      <c r="Q617" s="54">
        <v>32.3605111455621</v>
      </c>
      <c r="R617" s="54">
        <v>38.381071358689923</v>
      </c>
      <c r="S617" s="54">
        <v>36.875931305407967</v>
      </c>
      <c r="T617" s="54">
        <v>17.309110612742515</v>
      </c>
      <c r="U617" s="54">
        <v>137.72031487529915</v>
      </c>
      <c r="W617" s="42" t="s">
        <v>469</v>
      </c>
    </row>
    <row r="618" spans="1:23">
      <c r="A618" s="49" t="s">
        <v>1610</v>
      </c>
      <c r="B618" s="46" t="s">
        <v>222</v>
      </c>
      <c r="C618" s="46" t="s">
        <v>292</v>
      </c>
      <c r="D618" s="49" t="s">
        <v>473</v>
      </c>
      <c r="E618" s="46">
        <v>2</v>
      </c>
      <c r="F618" s="46">
        <v>4</v>
      </c>
      <c r="G618" s="46">
        <v>3</v>
      </c>
      <c r="H618" s="46">
        <v>12</v>
      </c>
      <c r="I618" s="46">
        <v>0</v>
      </c>
      <c r="J618" s="46">
        <v>5</v>
      </c>
      <c r="K618" s="46">
        <v>26</v>
      </c>
      <c r="L618" s="42">
        <v>132878</v>
      </c>
      <c r="M618" s="42">
        <v>67266</v>
      </c>
      <c r="N618" s="42">
        <v>65612</v>
      </c>
      <c r="O618" s="54">
        <v>1.5051400532819579</v>
      </c>
      <c r="P618" s="54">
        <v>3.0102801065639158</v>
      </c>
      <c r="Q618" s="54">
        <v>2.2577100799229366</v>
      </c>
      <c r="R618" s="54">
        <v>9.0308403196917464</v>
      </c>
      <c r="S618" s="54" t="s">
        <v>499</v>
      </c>
      <c r="T618" s="54">
        <v>3.7628501332048945</v>
      </c>
      <c r="U618" s="54">
        <v>19.566820692665452</v>
      </c>
      <c r="W618" s="42" t="s">
        <v>469</v>
      </c>
    </row>
    <row r="619" spans="1:23">
      <c r="A619" s="49" t="s">
        <v>1611</v>
      </c>
      <c r="B619" s="46" t="s">
        <v>222</v>
      </c>
      <c r="C619" s="46" t="s">
        <v>292</v>
      </c>
      <c r="D619" s="49" t="s">
        <v>201</v>
      </c>
      <c r="E619" s="46">
        <v>12</v>
      </c>
      <c r="F619" s="46">
        <v>8</v>
      </c>
      <c r="G619" s="46">
        <v>20</v>
      </c>
      <c r="H619" s="46">
        <v>25</v>
      </c>
      <c r="I619" s="46">
        <v>15</v>
      </c>
      <c r="J619" s="46">
        <v>8</v>
      </c>
      <c r="K619" s="46">
        <v>88</v>
      </c>
      <c r="L619" s="42">
        <v>132878</v>
      </c>
      <c r="M619" s="42">
        <v>67266</v>
      </c>
      <c r="N619" s="42">
        <v>65612</v>
      </c>
      <c r="O619" s="54">
        <v>9.0308403196917464</v>
      </c>
      <c r="P619" s="54">
        <v>6.0205602131278315</v>
      </c>
      <c r="Q619" s="54">
        <v>15.051400532819578</v>
      </c>
      <c r="R619" s="54">
        <v>18.814250666024474</v>
      </c>
      <c r="S619" s="54">
        <v>11.288550399614685</v>
      </c>
      <c r="T619" s="54">
        <v>6.0205602131278315</v>
      </c>
      <c r="U619" s="54">
        <v>66.226162344406148</v>
      </c>
      <c r="W619" s="42" t="s">
        <v>469</v>
      </c>
    </row>
    <row r="620" spans="1:23">
      <c r="A620" s="49" t="s">
        <v>1612</v>
      </c>
      <c r="B620" s="46" t="s">
        <v>222</v>
      </c>
      <c r="C620" s="46" t="s">
        <v>292</v>
      </c>
      <c r="D620" s="49" t="s">
        <v>151</v>
      </c>
      <c r="E620" s="46">
        <v>2</v>
      </c>
      <c r="F620" s="46">
        <v>0</v>
      </c>
      <c r="G620" s="46">
        <v>2</v>
      </c>
      <c r="H620" s="46">
        <v>0</v>
      </c>
      <c r="I620" s="46">
        <v>2</v>
      </c>
      <c r="J620" s="46">
        <v>3</v>
      </c>
      <c r="K620" s="46">
        <v>9</v>
      </c>
      <c r="L620" s="42">
        <v>132878</v>
      </c>
      <c r="M620" s="42">
        <v>67266</v>
      </c>
      <c r="N620" s="42">
        <v>65612</v>
      </c>
      <c r="O620" s="54">
        <v>1.5051400532819579</v>
      </c>
      <c r="P620" s="54" t="s">
        <v>499</v>
      </c>
      <c r="Q620" s="54">
        <v>1.5051400532819579</v>
      </c>
      <c r="R620" s="54" t="s">
        <v>499</v>
      </c>
      <c r="S620" s="54">
        <v>1.5051400532819579</v>
      </c>
      <c r="T620" s="54">
        <v>2.2577100799229366</v>
      </c>
      <c r="U620" s="54">
        <v>6.7731302397688102</v>
      </c>
      <c r="W620" s="42" t="s">
        <v>469</v>
      </c>
    </row>
    <row r="621" spans="1:23">
      <c r="A621" s="49" t="s">
        <v>1613</v>
      </c>
      <c r="B621" s="46" t="s">
        <v>222</v>
      </c>
      <c r="C621" s="46" t="s">
        <v>292</v>
      </c>
      <c r="D621" s="49" t="s">
        <v>95</v>
      </c>
      <c r="E621" s="46">
        <v>5</v>
      </c>
      <c r="F621" s="46">
        <v>11</v>
      </c>
      <c r="G621" s="46">
        <v>13</v>
      </c>
      <c r="H621" s="46">
        <v>12</v>
      </c>
      <c r="I621" s="46">
        <v>2</v>
      </c>
      <c r="J621" s="46">
        <v>2</v>
      </c>
      <c r="K621" s="46">
        <v>45</v>
      </c>
      <c r="L621" s="42">
        <v>132878</v>
      </c>
      <c r="M621" s="42">
        <v>67266</v>
      </c>
      <c r="N621" s="42">
        <v>65612</v>
      </c>
      <c r="O621" s="54">
        <v>3.7628501332048945</v>
      </c>
      <c r="P621" s="54">
        <v>8.2782702930507686</v>
      </c>
      <c r="Q621" s="54">
        <v>9.783410346332726</v>
      </c>
      <c r="R621" s="54">
        <v>9.0308403196917464</v>
      </c>
      <c r="S621" s="54">
        <v>1.5051400532819579</v>
      </c>
      <c r="T621" s="54">
        <v>1.5051400532819579</v>
      </c>
      <c r="U621" s="54">
        <v>33.865651198844056</v>
      </c>
      <c r="W621" s="42" t="s">
        <v>469</v>
      </c>
    </row>
    <row r="622" spans="1:23">
      <c r="A622" s="49" t="s">
        <v>1614</v>
      </c>
      <c r="B622" s="46" t="s">
        <v>222</v>
      </c>
      <c r="C622" s="46" t="s">
        <v>292</v>
      </c>
      <c r="D622" s="49" t="s">
        <v>154</v>
      </c>
      <c r="E622" s="46">
        <v>3</v>
      </c>
      <c r="F622" s="46">
        <v>1</v>
      </c>
      <c r="G622" s="46">
        <v>2</v>
      </c>
      <c r="H622" s="46">
        <v>1</v>
      </c>
      <c r="I622" s="46">
        <v>1</v>
      </c>
      <c r="J622" s="46">
        <v>0</v>
      </c>
      <c r="K622" s="46">
        <v>8</v>
      </c>
      <c r="L622" s="42">
        <v>132878</v>
      </c>
      <c r="M622" s="42">
        <v>67266</v>
      </c>
      <c r="N622" s="42">
        <v>65612</v>
      </c>
      <c r="O622" s="54">
        <v>2.2577100799229366</v>
      </c>
      <c r="P622" s="54">
        <v>0.75257002664097894</v>
      </c>
      <c r="Q622" s="54">
        <v>1.5051400532819579</v>
      </c>
      <c r="R622" s="54">
        <v>0.75257002664097894</v>
      </c>
      <c r="S622" s="54">
        <v>0.75257002664097894</v>
      </c>
      <c r="T622" s="54" t="s">
        <v>499</v>
      </c>
      <c r="U622" s="54">
        <v>6.0205602131278315</v>
      </c>
      <c r="W622" s="42" t="s">
        <v>469</v>
      </c>
    </row>
    <row r="623" spans="1:23">
      <c r="A623" s="49" t="s">
        <v>1615</v>
      </c>
      <c r="B623" s="46" t="s">
        <v>222</v>
      </c>
      <c r="C623" s="46" t="s">
        <v>292</v>
      </c>
      <c r="D623" s="49" t="s">
        <v>155</v>
      </c>
      <c r="E623" s="46">
        <v>30</v>
      </c>
      <c r="F623" s="46">
        <v>12</v>
      </c>
      <c r="G623" s="46">
        <v>11</v>
      </c>
      <c r="H623" s="46">
        <v>15</v>
      </c>
      <c r="I623" s="46">
        <v>6</v>
      </c>
      <c r="J623" s="46">
        <v>1</v>
      </c>
      <c r="K623" s="46">
        <v>75</v>
      </c>
      <c r="L623" s="42">
        <v>132878</v>
      </c>
      <c r="M623" s="42">
        <v>67266</v>
      </c>
      <c r="N623" s="42">
        <v>65612</v>
      </c>
      <c r="O623" s="54">
        <v>22.57710079922937</v>
      </c>
      <c r="P623" s="54">
        <v>9.0308403196917464</v>
      </c>
      <c r="Q623" s="54">
        <v>8.2782702930507686</v>
      </c>
      <c r="R623" s="54">
        <v>11.288550399614685</v>
      </c>
      <c r="S623" s="54">
        <v>4.5154201598458732</v>
      </c>
      <c r="T623" s="54">
        <v>0.75257002664097894</v>
      </c>
      <c r="U623" s="54">
        <v>56.442751998073419</v>
      </c>
      <c r="W623" s="42" t="s">
        <v>469</v>
      </c>
    </row>
    <row r="624" spans="1:23">
      <c r="A624" s="49" t="s">
        <v>1616</v>
      </c>
      <c r="B624" s="46" t="s">
        <v>222</v>
      </c>
      <c r="C624" s="46" t="s">
        <v>292</v>
      </c>
      <c r="D624" s="49" t="s">
        <v>99</v>
      </c>
      <c r="E624" s="46">
        <v>18</v>
      </c>
      <c r="F624" s="46">
        <v>11</v>
      </c>
      <c r="G624" s="46">
        <v>30</v>
      </c>
      <c r="H624" s="46">
        <v>21</v>
      </c>
      <c r="I624" s="46">
        <v>12</v>
      </c>
      <c r="J624" s="46">
        <v>10</v>
      </c>
      <c r="K624" s="46">
        <v>102</v>
      </c>
      <c r="L624" s="42">
        <v>132878</v>
      </c>
      <c r="M624" s="42">
        <v>67266</v>
      </c>
      <c r="N624" s="42">
        <v>65612</v>
      </c>
      <c r="O624" s="54">
        <v>13.54626047953762</v>
      </c>
      <c r="P624" s="54">
        <v>8.2782702930507686</v>
      </c>
      <c r="Q624" s="54">
        <v>22.57710079922937</v>
      </c>
      <c r="R624" s="54">
        <v>15.803970559460558</v>
      </c>
      <c r="S624" s="54">
        <v>9.0308403196917464</v>
      </c>
      <c r="T624" s="54">
        <v>7.525700266409789</v>
      </c>
      <c r="U624" s="54">
        <v>76.762142717379845</v>
      </c>
      <c r="W624" s="42" t="s">
        <v>469</v>
      </c>
    </row>
    <row r="625" spans="1:23">
      <c r="A625" s="49" t="s">
        <v>1617</v>
      </c>
      <c r="B625" s="46" t="s">
        <v>222</v>
      </c>
      <c r="C625" s="46" t="s">
        <v>292</v>
      </c>
      <c r="D625" s="49" t="s">
        <v>481</v>
      </c>
      <c r="E625" s="46">
        <v>4</v>
      </c>
      <c r="F625" s="46">
        <v>5</v>
      </c>
      <c r="G625" s="46">
        <v>8</v>
      </c>
      <c r="H625" s="46">
        <v>13</v>
      </c>
      <c r="I625" s="46">
        <v>3</v>
      </c>
      <c r="J625" s="46">
        <v>1</v>
      </c>
      <c r="K625" s="46">
        <v>34</v>
      </c>
      <c r="L625" s="42">
        <v>132878</v>
      </c>
      <c r="M625" s="42">
        <v>67266</v>
      </c>
      <c r="N625" s="42">
        <v>65612</v>
      </c>
      <c r="O625" s="54">
        <v>3.0102801065639158</v>
      </c>
      <c r="P625" s="54">
        <v>3.7628501332048945</v>
      </c>
      <c r="Q625" s="54">
        <v>6.0205602131278315</v>
      </c>
      <c r="R625" s="54">
        <v>9.783410346332726</v>
      </c>
      <c r="S625" s="54">
        <v>2.2577100799229366</v>
      </c>
      <c r="T625" s="54">
        <v>0.75257002664097894</v>
      </c>
      <c r="U625" s="54">
        <v>25.587380905793285</v>
      </c>
      <c r="W625" s="42" t="s">
        <v>469</v>
      </c>
    </row>
    <row r="626" spans="1:23">
      <c r="A626" s="49" t="s">
        <v>1618</v>
      </c>
      <c r="B626" s="46" t="s">
        <v>222</v>
      </c>
      <c r="C626" s="46" t="s">
        <v>292</v>
      </c>
      <c r="D626" s="49" t="s">
        <v>483</v>
      </c>
      <c r="E626" s="46">
        <v>11</v>
      </c>
      <c r="F626" s="46">
        <v>10</v>
      </c>
      <c r="G626" s="46">
        <v>28</v>
      </c>
      <c r="H626" s="46">
        <v>30</v>
      </c>
      <c r="I626" s="46">
        <v>9</v>
      </c>
      <c r="J626" s="46">
        <v>7</v>
      </c>
      <c r="K626" s="46">
        <v>95</v>
      </c>
      <c r="L626" s="42">
        <v>132878</v>
      </c>
      <c r="M626" s="42">
        <v>67266</v>
      </c>
      <c r="N626" s="42">
        <v>65612</v>
      </c>
      <c r="O626" s="54">
        <v>8.2782702930507686</v>
      </c>
      <c r="P626" s="54">
        <v>7.525700266409789</v>
      </c>
      <c r="Q626" s="54">
        <v>21.071960745947411</v>
      </c>
      <c r="R626" s="54">
        <v>22.57710079922937</v>
      </c>
      <c r="S626" s="54">
        <v>6.7731302397688102</v>
      </c>
      <c r="T626" s="54">
        <v>5.2679901864868528</v>
      </c>
      <c r="U626" s="54">
        <v>71.494152530893004</v>
      </c>
      <c r="W626" s="42" t="s">
        <v>469</v>
      </c>
    </row>
    <row r="627" spans="1:23">
      <c r="A627" s="49" t="s">
        <v>1619</v>
      </c>
      <c r="B627" s="46" t="s">
        <v>222</v>
      </c>
      <c r="C627" s="46" t="s">
        <v>292</v>
      </c>
      <c r="D627" s="49" t="s">
        <v>128</v>
      </c>
      <c r="E627" s="46">
        <v>11</v>
      </c>
      <c r="F627" s="46">
        <v>9</v>
      </c>
      <c r="G627" s="46">
        <v>3</v>
      </c>
      <c r="H627" s="46">
        <v>5</v>
      </c>
      <c r="I627" s="46">
        <v>3</v>
      </c>
      <c r="J627" s="46">
        <v>0</v>
      </c>
      <c r="K627" s="46">
        <v>31</v>
      </c>
      <c r="L627" s="42">
        <v>132878</v>
      </c>
      <c r="M627" s="42">
        <v>67266</v>
      </c>
      <c r="N627" s="42">
        <v>65612</v>
      </c>
      <c r="O627" s="54">
        <v>8.2782702930507686</v>
      </c>
      <c r="P627" s="54">
        <v>6.7731302397688102</v>
      </c>
      <c r="Q627" s="54">
        <v>2.2577100799229366</v>
      </c>
      <c r="R627" s="54">
        <v>3.7628501332048945</v>
      </c>
      <c r="S627" s="54">
        <v>2.2577100799229366</v>
      </c>
      <c r="T627" s="54" t="s">
        <v>499</v>
      </c>
      <c r="U627" s="54">
        <v>23.329670825870348</v>
      </c>
      <c r="W627" s="42" t="s">
        <v>469</v>
      </c>
    </row>
    <row r="628" spans="1:23">
      <c r="A628" s="49" t="s">
        <v>1620</v>
      </c>
      <c r="B628" s="46" t="s">
        <v>222</v>
      </c>
      <c r="C628" s="46" t="s">
        <v>292</v>
      </c>
      <c r="D628" s="49" t="s">
        <v>161</v>
      </c>
      <c r="E628" s="46">
        <v>5</v>
      </c>
      <c r="F628" s="46">
        <v>1</v>
      </c>
      <c r="G628" s="46">
        <v>2</v>
      </c>
      <c r="H628" s="46">
        <v>1</v>
      </c>
      <c r="I628" s="46">
        <v>1</v>
      </c>
      <c r="J628" s="46">
        <v>1</v>
      </c>
      <c r="K628" s="46">
        <v>11</v>
      </c>
      <c r="L628" s="42">
        <v>132878</v>
      </c>
      <c r="M628" s="42">
        <v>67266</v>
      </c>
      <c r="N628" s="42">
        <v>65612</v>
      </c>
      <c r="O628" s="54">
        <v>3.7628501332048945</v>
      </c>
      <c r="P628" s="54">
        <v>0.75257002664097894</v>
      </c>
      <c r="Q628" s="54">
        <v>1.5051400532819579</v>
      </c>
      <c r="R628" s="54">
        <v>0.75257002664097894</v>
      </c>
      <c r="S628" s="54">
        <v>0.75257002664097894</v>
      </c>
      <c r="T628" s="54">
        <v>0.75257002664097894</v>
      </c>
      <c r="U628" s="54">
        <v>8.2782702930507686</v>
      </c>
      <c r="W628" s="42" t="s">
        <v>469</v>
      </c>
    </row>
    <row r="629" spans="1:23">
      <c r="A629" s="49" t="s">
        <v>1621</v>
      </c>
      <c r="B629" s="46" t="s">
        <v>222</v>
      </c>
      <c r="C629" s="46" t="s">
        <v>292</v>
      </c>
      <c r="D629" s="49" t="s">
        <v>164</v>
      </c>
      <c r="E629" s="46">
        <v>105</v>
      </c>
      <c r="F629" s="46">
        <v>95</v>
      </c>
      <c r="G629" s="46">
        <v>251</v>
      </c>
      <c r="H629" s="46">
        <v>228</v>
      </c>
      <c r="I629" s="46">
        <v>58</v>
      </c>
      <c r="J629" s="46">
        <v>16</v>
      </c>
      <c r="K629" s="46">
        <v>753</v>
      </c>
      <c r="L629" s="42">
        <v>132878</v>
      </c>
      <c r="M629" s="42">
        <v>67266</v>
      </c>
      <c r="N629" s="42">
        <v>65612</v>
      </c>
      <c r="O629" s="54">
        <v>160.03170151801501</v>
      </c>
      <c r="P629" s="54">
        <v>144.79058708772786</v>
      </c>
      <c r="Q629" s="54">
        <v>382.55197220020727</v>
      </c>
      <c r="R629" s="54">
        <v>347.49740901054685</v>
      </c>
      <c r="S629" s="54">
        <v>88.398463695665427</v>
      </c>
      <c r="T629" s="54">
        <v>24.385783088459426</v>
      </c>
      <c r="U629" s="54">
        <v>1147.6559166006218</v>
      </c>
      <c r="W629" s="42" t="s">
        <v>469</v>
      </c>
    </row>
    <row r="630" spans="1:23">
      <c r="A630" s="49" t="s">
        <v>1622</v>
      </c>
      <c r="B630" s="46" t="s">
        <v>222</v>
      </c>
      <c r="C630" s="46" t="s">
        <v>292</v>
      </c>
      <c r="D630" s="49" t="s">
        <v>142</v>
      </c>
      <c r="E630" s="46">
        <v>2</v>
      </c>
      <c r="F630" s="46">
        <v>7</v>
      </c>
      <c r="G630" s="46">
        <v>10</v>
      </c>
      <c r="H630" s="46">
        <v>10</v>
      </c>
      <c r="I630" s="46">
        <v>2</v>
      </c>
      <c r="J630" s="46">
        <v>4</v>
      </c>
      <c r="K630" s="46">
        <v>35</v>
      </c>
      <c r="L630" s="42">
        <v>132878</v>
      </c>
      <c r="M630" s="42">
        <v>67266</v>
      </c>
      <c r="N630" s="42">
        <v>65612</v>
      </c>
      <c r="O630" s="54">
        <v>1.5051400532819579</v>
      </c>
      <c r="P630" s="54">
        <v>5.2679901864868528</v>
      </c>
      <c r="Q630" s="54">
        <v>7.525700266409789</v>
      </c>
      <c r="R630" s="54">
        <v>7.525700266409789</v>
      </c>
      <c r="S630" s="54">
        <v>1.5051400532819579</v>
      </c>
      <c r="T630" s="54">
        <v>3.0102801065639158</v>
      </c>
      <c r="U630" s="54">
        <v>26.339950932434263</v>
      </c>
      <c r="W630" s="42" t="s">
        <v>469</v>
      </c>
    </row>
    <row r="631" spans="1:23">
      <c r="A631" s="49" t="s">
        <v>1623</v>
      </c>
      <c r="B631" s="46" t="s">
        <v>222</v>
      </c>
      <c r="C631" s="46" t="s">
        <v>292</v>
      </c>
      <c r="D631" s="49" t="s">
        <v>60</v>
      </c>
      <c r="E631" s="46">
        <v>14</v>
      </c>
      <c r="F631" s="46">
        <v>8</v>
      </c>
      <c r="G631" s="46">
        <v>14</v>
      </c>
      <c r="H631" s="46">
        <v>19</v>
      </c>
      <c r="I631" s="46">
        <v>8</v>
      </c>
      <c r="J631" s="46">
        <v>8</v>
      </c>
      <c r="K631" s="46">
        <v>71</v>
      </c>
      <c r="L631" s="42">
        <v>132878</v>
      </c>
      <c r="M631" s="42">
        <v>67266</v>
      </c>
      <c r="N631" s="42">
        <v>65612</v>
      </c>
      <c r="O631" s="54">
        <v>10.535980372973706</v>
      </c>
      <c r="P631" s="54">
        <v>6.0205602131278315</v>
      </c>
      <c r="Q631" s="54">
        <v>10.535980372973706</v>
      </c>
      <c r="R631" s="54">
        <v>14.2988305061786</v>
      </c>
      <c r="S631" s="54">
        <v>6.0205602131278315</v>
      </c>
      <c r="T631" s="54">
        <v>6.0205602131278315</v>
      </c>
      <c r="U631" s="54">
        <v>53.432471891509508</v>
      </c>
      <c r="W631" s="42" t="s">
        <v>469</v>
      </c>
    </row>
    <row r="632" spans="1:23">
      <c r="A632" s="49" t="s">
        <v>1624</v>
      </c>
      <c r="B632" s="46" t="s">
        <v>222</v>
      </c>
      <c r="C632" s="46" t="s">
        <v>292</v>
      </c>
      <c r="D632" s="49" t="s">
        <v>64</v>
      </c>
      <c r="E632" s="46">
        <v>54</v>
      </c>
      <c r="F632" s="46">
        <v>43</v>
      </c>
      <c r="G632" s="46">
        <v>105</v>
      </c>
      <c r="H632" s="46">
        <v>86</v>
      </c>
      <c r="I632" s="46">
        <v>52</v>
      </c>
      <c r="J632" s="46">
        <v>34</v>
      </c>
      <c r="K632" s="46">
        <v>374</v>
      </c>
      <c r="L632" s="42">
        <v>132878</v>
      </c>
      <c r="M632" s="42">
        <v>67266</v>
      </c>
      <c r="N632" s="42">
        <v>65612</v>
      </c>
      <c r="O632" s="54">
        <v>40.638781438612867</v>
      </c>
      <c r="P632" s="54">
        <v>32.3605111455621</v>
      </c>
      <c r="Q632" s="54">
        <v>79.019852797302789</v>
      </c>
      <c r="R632" s="54">
        <v>64.7210222911242</v>
      </c>
      <c r="S632" s="54">
        <v>39.133641385330904</v>
      </c>
      <c r="T632" s="54">
        <v>25.587380905793285</v>
      </c>
      <c r="U632" s="54">
        <v>281.4611899637261</v>
      </c>
      <c r="W632" s="42" t="s">
        <v>469</v>
      </c>
    </row>
    <row r="633" spans="1:23">
      <c r="A633" s="49" t="s">
        <v>1625</v>
      </c>
      <c r="B633" s="46" t="s">
        <v>222</v>
      </c>
      <c r="C633" s="46" t="s">
        <v>292</v>
      </c>
      <c r="D633" s="49" t="s">
        <v>492</v>
      </c>
      <c r="E633" s="46">
        <v>12</v>
      </c>
      <c r="F633" s="46">
        <v>7</v>
      </c>
      <c r="G633" s="46">
        <v>22</v>
      </c>
      <c r="H633" s="46">
        <v>23</v>
      </c>
      <c r="I633" s="46">
        <v>11</v>
      </c>
      <c r="J633" s="46">
        <v>5</v>
      </c>
      <c r="K633" s="46">
        <v>80</v>
      </c>
      <c r="L633" s="42">
        <v>132878</v>
      </c>
      <c r="M633" s="42">
        <v>67266</v>
      </c>
      <c r="N633" s="42">
        <v>65612</v>
      </c>
      <c r="O633" s="54">
        <v>9.0308403196917464</v>
      </c>
      <c r="P633" s="54">
        <v>5.2679901864868528</v>
      </c>
      <c r="Q633" s="54">
        <v>16.556540586101537</v>
      </c>
      <c r="R633" s="54">
        <v>17.309110612742515</v>
      </c>
      <c r="S633" s="54">
        <v>8.2782702930507686</v>
      </c>
      <c r="T633" s="54">
        <v>3.7628501332048945</v>
      </c>
      <c r="U633" s="54">
        <v>60.205602131278312</v>
      </c>
      <c r="W633" s="42" t="s">
        <v>469</v>
      </c>
    </row>
    <row r="634" spans="1:23">
      <c r="A634" s="49" t="s">
        <v>1626</v>
      </c>
      <c r="B634" s="46" t="s">
        <v>230</v>
      </c>
      <c r="C634" s="46" t="s">
        <v>295</v>
      </c>
      <c r="D634" s="49" t="s">
        <v>200</v>
      </c>
      <c r="E634" s="46">
        <v>7</v>
      </c>
      <c r="F634" s="46">
        <v>8</v>
      </c>
      <c r="G634" s="46">
        <v>18</v>
      </c>
      <c r="H634" s="46">
        <v>46</v>
      </c>
      <c r="I634" s="46">
        <v>21</v>
      </c>
      <c r="J634" s="46">
        <v>14</v>
      </c>
      <c r="K634" s="46">
        <v>114</v>
      </c>
      <c r="L634" s="42">
        <v>234459</v>
      </c>
      <c r="M634" s="42">
        <v>119860</v>
      </c>
      <c r="N634" s="42">
        <v>114599</v>
      </c>
      <c r="O634" s="54">
        <v>2.9855966288348923</v>
      </c>
      <c r="P634" s="54">
        <v>3.4121104329541621</v>
      </c>
      <c r="Q634" s="54">
        <v>7.6772484741468663</v>
      </c>
      <c r="R634" s="54">
        <v>19.619634989486435</v>
      </c>
      <c r="S634" s="54">
        <v>8.9567898865046764</v>
      </c>
      <c r="T634" s="54">
        <v>5.9711932576697846</v>
      </c>
      <c r="U634" s="54">
        <v>48.622573669596818</v>
      </c>
      <c r="W634" s="42" t="s">
        <v>469</v>
      </c>
    </row>
    <row r="635" spans="1:23">
      <c r="A635" s="49" t="s">
        <v>1627</v>
      </c>
      <c r="B635" s="46" t="s">
        <v>230</v>
      </c>
      <c r="C635" s="46" t="s">
        <v>295</v>
      </c>
      <c r="D635" s="49" t="s">
        <v>54</v>
      </c>
      <c r="E635" s="46">
        <v>162</v>
      </c>
      <c r="F635" s="46">
        <v>143</v>
      </c>
      <c r="G635" s="46">
        <v>416</v>
      </c>
      <c r="H635" s="46">
        <v>525</v>
      </c>
      <c r="I635" s="46">
        <v>352</v>
      </c>
      <c r="J635" s="46">
        <v>234</v>
      </c>
      <c r="K635" s="46">
        <v>1832</v>
      </c>
      <c r="L635" s="42">
        <v>234459</v>
      </c>
      <c r="M635" s="42">
        <v>119860</v>
      </c>
      <c r="N635" s="42">
        <v>114599</v>
      </c>
      <c r="O635" s="54">
        <v>135.15768396462539</v>
      </c>
      <c r="P635" s="54">
        <v>119.3058568329718</v>
      </c>
      <c r="Q635" s="54">
        <v>347.07158351409976</v>
      </c>
      <c r="R635" s="54">
        <v>438.01101284832305</v>
      </c>
      <c r="S635" s="54">
        <v>293.67595528116135</v>
      </c>
      <c r="T635" s="54">
        <v>195.22776572668113</v>
      </c>
      <c r="U635" s="54">
        <v>1528.4498581678624</v>
      </c>
      <c r="W635" s="42" t="s">
        <v>469</v>
      </c>
    </row>
    <row r="636" spans="1:23">
      <c r="A636" s="49" t="s">
        <v>1628</v>
      </c>
      <c r="B636" s="46" t="s">
        <v>230</v>
      </c>
      <c r="C636" s="46" t="s">
        <v>295</v>
      </c>
      <c r="D636" s="49" t="s">
        <v>69</v>
      </c>
      <c r="E636" s="46">
        <v>13</v>
      </c>
      <c r="F636" s="46">
        <v>16</v>
      </c>
      <c r="G636" s="46">
        <v>29</v>
      </c>
      <c r="H636" s="46">
        <v>31</v>
      </c>
      <c r="I636" s="46">
        <v>43</v>
      </c>
      <c r="J636" s="46">
        <v>19</v>
      </c>
      <c r="K636" s="46">
        <v>151</v>
      </c>
      <c r="L636" s="42">
        <v>234459</v>
      </c>
      <c r="M636" s="42">
        <v>119860</v>
      </c>
      <c r="N636" s="42">
        <v>114599</v>
      </c>
      <c r="O636" s="54">
        <v>10.845986984815617</v>
      </c>
      <c r="P636" s="54">
        <v>13.348907058234607</v>
      </c>
      <c r="Q636" s="54">
        <v>24.194894043050226</v>
      </c>
      <c r="R636" s="54">
        <v>25.863507425329551</v>
      </c>
      <c r="S636" s="54">
        <v>35.875187719005503</v>
      </c>
      <c r="T636" s="54">
        <v>15.851827131653597</v>
      </c>
      <c r="U636" s="54">
        <v>125.9803103620891</v>
      </c>
      <c r="W636" s="42" t="s">
        <v>469</v>
      </c>
    </row>
    <row r="637" spans="1:23">
      <c r="A637" s="49" t="s">
        <v>1629</v>
      </c>
      <c r="B637" s="46" t="s">
        <v>230</v>
      </c>
      <c r="C637" s="46" t="s">
        <v>295</v>
      </c>
      <c r="D637" s="49" t="s">
        <v>473</v>
      </c>
      <c r="E637" s="46">
        <v>0</v>
      </c>
      <c r="F637" s="46">
        <v>1</v>
      </c>
      <c r="G637" s="46">
        <v>6</v>
      </c>
      <c r="H637" s="46">
        <v>13</v>
      </c>
      <c r="I637" s="46">
        <v>4</v>
      </c>
      <c r="J637" s="46">
        <v>4</v>
      </c>
      <c r="K637" s="46">
        <v>28</v>
      </c>
      <c r="L637" s="42">
        <v>234459</v>
      </c>
      <c r="M637" s="42">
        <v>119860</v>
      </c>
      <c r="N637" s="42">
        <v>114599</v>
      </c>
      <c r="O637" s="54" t="s">
        <v>499</v>
      </c>
      <c r="P637" s="54">
        <v>0.42651380411927026</v>
      </c>
      <c r="Q637" s="54">
        <v>2.5590828247156221</v>
      </c>
      <c r="R637" s="54">
        <v>5.5446794535505139</v>
      </c>
      <c r="S637" s="54">
        <v>1.706055216477081</v>
      </c>
      <c r="T637" s="54">
        <v>1.706055216477081</v>
      </c>
      <c r="U637" s="54">
        <v>11.942386515339569</v>
      </c>
      <c r="W637" s="42" t="s">
        <v>469</v>
      </c>
    </row>
    <row r="638" spans="1:23">
      <c r="A638" s="49" t="s">
        <v>1630</v>
      </c>
      <c r="B638" s="49" t="s">
        <v>230</v>
      </c>
      <c r="C638" s="49" t="s">
        <v>295</v>
      </c>
      <c r="D638" s="49" t="s">
        <v>201</v>
      </c>
      <c r="E638" s="50">
        <v>12</v>
      </c>
      <c r="F638" s="50">
        <v>8</v>
      </c>
      <c r="G638" s="50">
        <v>17</v>
      </c>
      <c r="H638" s="50">
        <v>30</v>
      </c>
      <c r="I638" s="50">
        <v>11</v>
      </c>
      <c r="J638" s="50">
        <v>6</v>
      </c>
      <c r="K638" s="50">
        <v>84</v>
      </c>
      <c r="L638" s="42">
        <v>234459</v>
      </c>
      <c r="M638" s="42">
        <v>119860</v>
      </c>
      <c r="N638" s="42">
        <v>114599</v>
      </c>
      <c r="O638" s="54">
        <v>5.1181656494312442</v>
      </c>
      <c r="P638" s="54">
        <v>3.4121104329541621</v>
      </c>
      <c r="Q638" s="54">
        <v>7.2507346700275956</v>
      </c>
      <c r="R638" s="54">
        <v>12.79541412357811</v>
      </c>
      <c r="S638" s="54">
        <v>4.6916518453119735</v>
      </c>
      <c r="T638" s="54">
        <v>2.5590828247156221</v>
      </c>
      <c r="U638" s="54">
        <v>35.827159546018706</v>
      </c>
      <c r="W638" s="42" t="s">
        <v>469</v>
      </c>
    </row>
    <row r="639" spans="1:23">
      <c r="A639" s="49" t="s">
        <v>1631</v>
      </c>
      <c r="B639" s="49" t="s">
        <v>230</v>
      </c>
      <c r="C639" s="49" t="s">
        <v>295</v>
      </c>
      <c r="D639" s="49" t="s">
        <v>151</v>
      </c>
      <c r="E639" s="50">
        <v>6</v>
      </c>
      <c r="F639" s="50">
        <v>0</v>
      </c>
      <c r="G639" s="50">
        <v>1</v>
      </c>
      <c r="H639" s="50">
        <v>3</v>
      </c>
      <c r="I639" s="50">
        <v>2</v>
      </c>
      <c r="J639" s="50">
        <v>4</v>
      </c>
      <c r="K639" s="50">
        <v>16</v>
      </c>
      <c r="L639" s="42">
        <v>234459</v>
      </c>
      <c r="M639" s="42">
        <v>119860</v>
      </c>
      <c r="N639" s="42">
        <v>114599</v>
      </c>
      <c r="O639" s="54">
        <v>2.5590828247156221</v>
      </c>
      <c r="P639" s="54" t="s">
        <v>499</v>
      </c>
      <c r="Q639" s="54">
        <v>0.42651380411927026</v>
      </c>
      <c r="R639" s="54">
        <v>1.279541412357811</v>
      </c>
      <c r="S639" s="54">
        <v>0.85302760823854051</v>
      </c>
      <c r="T639" s="54">
        <v>1.706055216477081</v>
      </c>
      <c r="U639" s="54">
        <v>6.8242208659083241</v>
      </c>
      <c r="W639" s="42" t="s">
        <v>469</v>
      </c>
    </row>
    <row r="640" spans="1:23">
      <c r="A640" s="49" t="s">
        <v>1632</v>
      </c>
      <c r="B640" s="49" t="s">
        <v>230</v>
      </c>
      <c r="C640" s="49" t="s">
        <v>295</v>
      </c>
      <c r="D640" s="49" t="s">
        <v>95</v>
      </c>
      <c r="E640" s="46">
        <v>4</v>
      </c>
      <c r="F640" s="46">
        <v>3</v>
      </c>
      <c r="G640" s="46">
        <v>7</v>
      </c>
      <c r="H640" s="46">
        <v>5</v>
      </c>
      <c r="I640" s="46">
        <v>3</v>
      </c>
      <c r="J640" s="46">
        <v>2</v>
      </c>
      <c r="K640" s="46">
        <v>24</v>
      </c>
      <c r="L640" s="42">
        <v>234459</v>
      </c>
      <c r="M640" s="42">
        <v>119860</v>
      </c>
      <c r="N640" s="42">
        <v>114599</v>
      </c>
      <c r="O640" s="54">
        <v>1.706055216477081</v>
      </c>
      <c r="P640" s="54">
        <v>1.279541412357811</v>
      </c>
      <c r="Q640" s="54">
        <v>2.9855966288348923</v>
      </c>
      <c r="R640" s="54">
        <v>2.1325690205963515</v>
      </c>
      <c r="S640" s="54">
        <v>1.279541412357811</v>
      </c>
      <c r="T640" s="54">
        <v>0.85302760823854051</v>
      </c>
      <c r="U640" s="54">
        <v>10.236331298862488</v>
      </c>
      <c r="W640" s="42" t="s">
        <v>469</v>
      </c>
    </row>
    <row r="641" spans="1:23">
      <c r="A641" s="49" t="s">
        <v>1633</v>
      </c>
      <c r="B641" s="46" t="s">
        <v>230</v>
      </c>
      <c r="C641" s="46" t="s">
        <v>295</v>
      </c>
      <c r="D641" s="49" t="s">
        <v>154</v>
      </c>
      <c r="E641" s="46">
        <v>1</v>
      </c>
      <c r="F641" s="46">
        <v>0</v>
      </c>
      <c r="G641" s="46">
        <v>2</v>
      </c>
      <c r="H641" s="46">
        <v>2</v>
      </c>
      <c r="I641" s="46">
        <v>0</v>
      </c>
      <c r="J641" s="46">
        <v>0</v>
      </c>
      <c r="K641" s="46">
        <v>5</v>
      </c>
      <c r="L641" s="42">
        <v>234459</v>
      </c>
      <c r="M641" s="42">
        <v>119860</v>
      </c>
      <c r="N641" s="42">
        <v>114599</v>
      </c>
      <c r="O641" s="54">
        <v>0.42651380411927026</v>
      </c>
      <c r="P641" s="54" t="s">
        <v>499</v>
      </c>
      <c r="Q641" s="54">
        <v>0.85302760823854051</v>
      </c>
      <c r="R641" s="54">
        <v>0.85302760823854051</v>
      </c>
      <c r="S641" s="54" t="s">
        <v>499</v>
      </c>
      <c r="T641" s="54" t="s">
        <v>499</v>
      </c>
      <c r="U641" s="54">
        <v>2.1325690205963515</v>
      </c>
      <c r="W641" s="42" t="s">
        <v>469</v>
      </c>
    </row>
    <row r="642" spans="1:23">
      <c r="A642" s="49" t="s">
        <v>1634</v>
      </c>
      <c r="B642" s="46" t="s">
        <v>230</v>
      </c>
      <c r="C642" s="46" t="s">
        <v>295</v>
      </c>
      <c r="D642" s="49" t="s">
        <v>155</v>
      </c>
      <c r="E642" s="46">
        <v>55</v>
      </c>
      <c r="F642" s="46">
        <v>23</v>
      </c>
      <c r="G642" s="46">
        <v>24</v>
      </c>
      <c r="H642" s="46">
        <v>13</v>
      </c>
      <c r="I642" s="46">
        <v>12</v>
      </c>
      <c r="J642" s="46">
        <v>3</v>
      </c>
      <c r="K642" s="46">
        <v>130</v>
      </c>
      <c r="L642" s="42">
        <v>234459</v>
      </c>
      <c r="M642" s="42">
        <v>119860</v>
      </c>
      <c r="N642" s="42">
        <v>114599</v>
      </c>
      <c r="O642" s="54">
        <v>23.458259226559868</v>
      </c>
      <c r="P642" s="54">
        <v>9.8098174947432177</v>
      </c>
      <c r="Q642" s="54">
        <v>10.236331298862488</v>
      </c>
      <c r="R642" s="54">
        <v>5.5446794535505139</v>
      </c>
      <c r="S642" s="54">
        <v>5.1181656494312442</v>
      </c>
      <c r="T642" s="54">
        <v>1.279541412357811</v>
      </c>
      <c r="U642" s="54">
        <v>55.446794535505141</v>
      </c>
      <c r="W642" s="42" t="s">
        <v>469</v>
      </c>
    </row>
    <row r="643" spans="1:23">
      <c r="A643" s="49" t="s">
        <v>1635</v>
      </c>
      <c r="B643" s="46" t="s">
        <v>230</v>
      </c>
      <c r="C643" s="46" t="s">
        <v>295</v>
      </c>
      <c r="D643" s="49" t="s">
        <v>99</v>
      </c>
      <c r="E643" s="46">
        <v>20</v>
      </c>
      <c r="F643" s="46">
        <v>11</v>
      </c>
      <c r="G643" s="46">
        <v>49</v>
      </c>
      <c r="H643" s="46">
        <v>51</v>
      </c>
      <c r="I643" s="46">
        <v>34</v>
      </c>
      <c r="J643" s="46">
        <v>11</v>
      </c>
      <c r="K643" s="46">
        <v>176</v>
      </c>
      <c r="L643" s="42">
        <v>234459</v>
      </c>
      <c r="M643" s="42">
        <v>119860</v>
      </c>
      <c r="N643" s="42">
        <v>114599</v>
      </c>
      <c r="O643" s="54">
        <v>8.5302760823854058</v>
      </c>
      <c r="P643" s="54">
        <v>4.6916518453119735</v>
      </c>
      <c r="Q643" s="54">
        <v>20.899176401844247</v>
      </c>
      <c r="R643" s="54">
        <v>21.752204010082789</v>
      </c>
      <c r="S643" s="54">
        <v>14.501469340055191</v>
      </c>
      <c r="T643" s="54">
        <v>4.6916518453119735</v>
      </c>
      <c r="U643" s="54">
        <v>75.066429524991577</v>
      </c>
      <c r="W643" s="42" t="s">
        <v>469</v>
      </c>
    </row>
    <row r="644" spans="1:23">
      <c r="A644" s="49" t="s">
        <v>1636</v>
      </c>
      <c r="B644" s="46" t="s">
        <v>230</v>
      </c>
      <c r="C644" s="46" t="s">
        <v>295</v>
      </c>
      <c r="D644" s="49" t="s">
        <v>481</v>
      </c>
      <c r="E644" s="46">
        <v>5</v>
      </c>
      <c r="F644" s="46">
        <v>10</v>
      </c>
      <c r="G644" s="46">
        <v>6</v>
      </c>
      <c r="H644" s="46">
        <v>5</v>
      </c>
      <c r="I644" s="46">
        <v>2</v>
      </c>
      <c r="J644" s="46">
        <v>1</v>
      </c>
      <c r="K644" s="46">
        <v>29</v>
      </c>
      <c r="L644" s="42">
        <v>234459</v>
      </c>
      <c r="M644" s="42">
        <v>119860</v>
      </c>
      <c r="N644" s="42">
        <v>114599</v>
      </c>
      <c r="O644" s="54">
        <v>2.1325690205963515</v>
      </c>
      <c r="P644" s="54">
        <v>4.2651380411927029</v>
      </c>
      <c r="Q644" s="54">
        <v>2.5590828247156221</v>
      </c>
      <c r="R644" s="54">
        <v>2.1325690205963515</v>
      </c>
      <c r="S644" s="54">
        <v>0.85302760823854051</v>
      </c>
      <c r="T644" s="54">
        <v>0.42651380411927026</v>
      </c>
      <c r="U644" s="54">
        <v>12.368900319458838</v>
      </c>
      <c r="W644" s="42" t="s">
        <v>469</v>
      </c>
    </row>
    <row r="645" spans="1:23">
      <c r="A645" s="49" t="s">
        <v>1637</v>
      </c>
      <c r="B645" s="49" t="s">
        <v>230</v>
      </c>
      <c r="C645" s="49" t="s">
        <v>295</v>
      </c>
      <c r="D645" s="49" t="s">
        <v>483</v>
      </c>
      <c r="E645" s="50">
        <v>16</v>
      </c>
      <c r="F645" s="50">
        <v>13</v>
      </c>
      <c r="G645" s="50">
        <v>36</v>
      </c>
      <c r="H645" s="50">
        <v>32</v>
      </c>
      <c r="I645" s="50">
        <v>15</v>
      </c>
      <c r="J645" s="50">
        <v>7</v>
      </c>
      <c r="K645" s="50">
        <v>119</v>
      </c>
      <c r="L645" s="42">
        <v>234459</v>
      </c>
      <c r="M645" s="42">
        <v>119860</v>
      </c>
      <c r="N645" s="42">
        <v>114599</v>
      </c>
      <c r="O645" s="54">
        <v>6.8242208659083241</v>
      </c>
      <c r="P645" s="54">
        <v>5.5446794535505139</v>
      </c>
      <c r="Q645" s="54">
        <v>15.354496948293733</v>
      </c>
      <c r="R645" s="54">
        <v>13.648441731816648</v>
      </c>
      <c r="S645" s="54">
        <v>6.3977070617890552</v>
      </c>
      <c r="T645" s="54">
        <v>2.9855966288348923</v>
      </c>
      <c r="U645" s="54">
        <v>50.755142690193161</v>
      </c>
      <c r="W645" s="42" t="s">
        <v>469</v>
      </c>
    </row>
    <row r="646" spans="1:23">
      <c r="A646" s="49" t="s">
        <v>1638</v>
      </c>
      <c r="B646" s="49" t="s">
        <v>230</v>
      </c>
      <c r="C646" s="49" t="s">
        <v>295</v>
      </c>
      <c r="D646" s="49" t="s">
        <v>128</v>
      </c>
      <c r="E646" s="50">
        <v>3</v>
      </c>
      <c r="F646" s="50">
        <v>4</v>
      </c>
      <c r="G646" s="50">
        <v>2</v>
      </c>
      <c r="H646" s="50">
        <v>4</v>
      </c>
      <c r="I646" s="50">
        <v>2</v>
      </c>
      <c r="J646" s="50">
        <v>0</v>
      </c>
      <c r="K646" s="50">
        <v>15</v>
      </c>
      <c r="L646" s="42">
        <v>234459</v>
      </c>
      <c r="M646" s="42">
        <v>119860</v>
      </c>
      <c r="N646" s="42">
        <v>114599</v>
      </c>
      <c r="O646" s="54">
        <v>1.279541412357811</v>
      </c>
      <c r="P646" s="54">
        <v>1.706055216477081</v>
      </c>
      <c r="Q646" s="54">
        <v>0.85302760823854051</v>
      </c>
      <c r="R646" s="54">
        <v>1.706055216477081</v>
      </c>
      <c r="S646" s="54">
        <v>0.85302760823854051</v>
      </c>
      <c r="T646" s="54" t="s">
        <v>499</v>
      </c>
      <c r="U646" s="54">
        <v>6.3977070617890552</v>
      </c>
      <c r="W646" s="42" t="s">
        <v>469</v>
      </c>
    </row>
    <row r="647" spans="1:23">
      <c r="A647" s="49" t="s">
        <v>1639</v>
      </c>
      <c r="B647" s="49" t="s">
        <v>230</v>
      </c>
      <c r="C647" s="49" t="s">
        <v>295</v>
      </c>
      <c r="D647" s="49" t="s">
        <v>132</v>
      </c>
      <c r="E647" s="46">
        <v>18</v>
      </c>
      <c r="F647" s="46">
        <v>17</v>
      </c>
      <c r="G647" s="46">
        <v>26</v>
      </c>
      <c r="H647" s="46">
        <v>56</v>
      </c>
      <c r="I647" s="46">
        <v>31</v>
      </c>
      <c r="J647" s="46">
        <v>12</v>
      </c>
      <c r="K647" s="46">
        <v>160</v>
      </c>
      <c r="L647" s="42">
        <v>234459</v>
      </c>
      <c r="M647" s="42">
        <v>119860</v>
      </c>
      <c r="N647" s="42">
        <v>114599</v>
      </c>
      <c r="O647" s="54">
        <v>15.017520440513932</v>
      </c>
      <c r="P647" s="54">
        <v>14.18321374937427</v>
      </c>
      <c r="Q647" s="54">
        <v>21.691973969631235</v>
      </c>
      <c r="R647" s="54">
        <v>46.72117470382112</v>
      </c>
      <c r="S647" s="54">
        <v>25.863507425329551</v>
      </c>
      <c r="T647" s="54">
        <v>10.011680293675955</v>
      </c>
      <c r="U647" s="54">
        <v>133.48907058234607</v>
      </c>
      <c r="W647" s="42" t="s">
        <v>469</v>
      </c>
    </row>
    <row r="648" spans="1:23">
      <c r="A648" s="49" t="s">
        <v>1640</v>
      </c>
      <c r="B648" s="46" t="s">
        <v>230</v>
      </c>
      <c r="C648" s="46" t="s">
        <v>295</v>
      </c>
      <c r="D648" s="49" t="s">
        <v>161</v>
      </c>
      <c r="E648" s="46">
        <v>11</v>
      </c>
      <c r="F648" s="46">
        <v>4</v>
      </c>
      <c r="G648" s="46">
        <v>3</v>
      </c>
      <c r="H648" s="46">
        <v>0</v>
      </c>
      <c r="I648" s="46">
        <v>0</v>
      </c>
      <c r="J648" s="46">
        <v>0</v>
      </c>
      <c r="K648" s="46">
        <v>18</v>
      </c>
      <c r="L648" s="42">
        <v>234459</v>
      </c>
      <c r="M648" s="42">
        <v>119860</v>
      </c>
      <c r="N648" s="42">
        <v>114599</v>
      </c>
      <c r="O648" s="54">
        <v>4.6916518453119735</v>
      </c>
      <c r="P648" s="54">
        <v>1.706055216477081</v>
      </c>
      <c r="Q648" s="54">
        <v>1.279541412357811</v>
      </c>
      <c r="R648" s="54" t="s">
        <v>499</v>
      </c>
      <c r="S648" s="54" t="s">
        <v>499</v>
      </c>
      <c r="T648" s="54" t="s">
        <v>499</v>
      </c>
      <c r="U648" s="54">
        <v>7.6772484741468663</v>
      </c>
      <c r="W648" s="42" t="s">
        <v>469</v>
      </c>
    </row>
    <row r="649" spans="1:23">
      <c r="A649" s="49" t="s">
        <v>1641</v>
      </c>
      <c r="B649" s="46" t="s">
        <v>230</v>
      </c>
      <c r="C649" s="46" t="s">
        <v>295</v>
      </c>
      <c r="D649" s="49" t="s">
        <v>142</v>
      </c>
      <c r="E649" s="46">
        <v>6</v>
      </c>
      <c r="F649" s="46">
        <v>2</v>
      </c>
      <c r="G649" s="46">
        <v>6</v>
      </c>
      <c r="H649" s="46">
        <v>6</v>
      </c>
      <c r="I649" s="46">
        <v>3</v>
      </c>
      <c r="J649" s="46">
        <v>3</v>
      </c>
      <c r="K649" s="46">
        <v>26</v>
      </c>
      <c r="L649" s="42">
        <v>234459</v>
      </c>
      <c r="M649" s="42">
        <v>119860</v>
      </c>
      <c r="N649" s="42">
        <v>114599</v>
      </c>
      <c r="O649" s="54">
        <v>2.5590828247156221</v>
      </c>
      <c r="P649" s="54">
        <v>0.85302760823854051</v>
      </c>
      <c r="Q649" s="54">
        <v>2.5590828247156221</v>
      </c>
      <c r="R649" s="54">
        <v>2.5590828247156221</v>
      </c>
      <c r="S649" s="54">
        <v>1.279541412357811</v>
      </c>
      <c r="T649" s="54">
        <v>1.279541412357811</v>
      </c>
      <c r="U649" s="54">
        <v>11.089358907101028</v>
      </c>
      <c r="W649" s="42" t="s">
        <v>469</v>
      </c>
    </row>
    <row r="650" spans="1:23">
      <c r="A650" s="49" t="s">
        <v>1642</v>
      </c>
      <c r="B650" s="46" t="s">
        <v>230</v>
      </c>
      <c r="C650" s="46" t="s">
        <v>295</v>
      </c>
      <c r="D650" s="49" t="s">
        <v>146</v>
      </c>
      <c r="E650" s="46">
        <v>43</v>
      </c>
      <c r="F650" s="46">
        <v>28</v>
      </c>
      <c r="G650" s="46">
        <v>90</v>
      </c>
      <c r="H650" s="46">
        <v>96</v>
      </c>
      <c r="I650" s="46">
        <v>56</v>
      </c>
      <c r="J650" s="46">
        <v>33</v>
      </c>
      <c r="K650" s="46">
        <v>346</v>
      </c>
      <c r="L650" s="42">
        <v>234459</v>
      </c>
      <c r="M650" s="42">
        <v>119860</v>
      </c>
      <c r="N650" s="42">
        <v>114599</v>
      </c>
      <c r="O650" s="54">
        <v>35.875187719005503</v>
      </c>
      <c r="P650" s="54">
        <v>23.36058735191056</v>
      </c>
      <c r="Q650" s="54">
        <v>75.087602202569656</v>
      </c>
      <c r="R650" s="54">
        <v>80.093442349407638</v>
      </c>
      <c r="S650" s="54">
        <v>46.72117470382112</v>
      </c>
      <c r="T650" s="54">
        <v>27.532120807608877</v>
      </c>
      <c r="U650" s="54">
        <v>288.6701151343234</v>
      </c>
      <c r="W650" s="42" t="s">
        <v>469</v>
      </c>
    </row>
    <row r="651" spans="1:23">
      <c r="A651" s="49" t="s">
        <v>1643</v>
      </c>
      <c r="B651" s="46" t="s">
        <v>230</v>
      </c>
      <c r="C651" s="46" t="s">
        <v>295</v>
      </c>
      <c r="D651" s="49" t="s">
        <v>60</v>
      </c>
      <c r="E651" s="46">
        <v>11</v>
      </c>
      <c r="F651" s="46">
        <v>8</v>
      </c>
      <c r="G651" s="46">
        <v>33</v>
      </c>
      <c r="H651" s="46">
        <v>36</v>
      </c>
      <c r="I651" s="46">
        <v>32</v>
      </c>
      <c r="J651" s="46">
        <v>24</v>
      </c>
      <c r="K651" s="46">
        <v>144</v>
      </c>
      <c r="L651" s="42">
        <v>234459</v>
      </c>
      <c r="M651" s="42">
        <v>119860</v>
      </c>
      <c r="N651" s="42">
        <v>114599</v>
      </c>
      <c r="O651" s="54">
        <v>4.6916518453119735</v>
      </c>
      <c r="P651" s="54">
        <v>3.4121104329541621</v>
      </c>
      <c r="Q651" s="54">
        <v>14.074955535935921</v>
      </c>
      <c r="R651" s="54">
        <v>15.354496948293733</v>
      </c>
      <c r="S651" s="54">
        <v>13.648441731816648</v>
      </c>
      <c r="T651" s="54">
        <v>10.236331298862488</v>
      </c>
      <c r="U651" s="54">
        <v>61.41798779317493</v>
      </c>
      <c r="W651" s="42" t="s">
        <v>469</v>
      </c>
    </row>
    <row r="652" spans="1:23">
      <c r="A652" s="49" t="s">
        <v>1644</v>
      </c>
      <c r="B652" s="49" t="s">
        <v>230</v>
      </c>
      <c r="C652" s="49" t="s">
        <v>295</v>
      </c>
      <c r="D652" s="49" t="s">
        <v>64</v>
      </c>
      <c r="E652" s="50">
        <v>50</v>
      </c>
      <c r="F652" s="50">
        <v>52</v>
      </c>
      <c r="G652" s="50">
        <v>78</v>
      </c>
      <c r="H652" s="50">
        <v>106</v>
      </c>
      <c r="I652" s="50">
        <v>61</v>
      </c>
      <c r="J652" s="50">
        <v>24</v>
      </c>
      <c r="K652" s="50">
        <v>371</v>
      </c>
      <c r="L652" s="42">
        <v>234459</v>
      </c>
      <c r="M652" s="42">
        <v>119860</v>
      </c>
      <c r="N652" s="42">
        <v>114599</v>
      </c>
      <c r="O652" s="54">
        <v>21.325690205963515</v>
      </c>
      <c r="P652" s="54">
        <v>22.178717814202056</v>
      </c>
      <c r="Q652" s="54">
        <v>33.268076721303089</v>
      </c>
      <c r="R652" s="54">
        <v>45.210463236642653</v>
      </c>
      <c r="S652" s="54">
        <v>26.017342051275488</v>
      </c>
      <c r="T652" s="54">
        <v>10.236331298862488</v>
      </c>
      <c r="U652" s="54">
        <v>158.2366213282493</v>
      </c>
      <c r="W652" s="42" t="s">
        <v>469</v>
      </c>
    </row>
    <row r="653" spans="1:23">
      <c r="A653" s="49" t="s">
        <v>1645</v>
      </c>
      <c r="B653" s="49" t="s">
        <v>230</v>
      </c>
      <c r="C653" s="49" t="s">
        <v>295</v>
      </c>
      <c r="D653" s="49" t="s">
        <v>492</v>
      </c>
      <c r="E653" s="50">
        <v>8</v>
      </c>
      <c r="F653" s="50">
        <v>14</v>
      </c>
      <c r="G653" s="50">
        <v>20</v>
      </c>
      <c r="H653" s="50">
        <v>15</v>
      </c>
      <c r="I653" s="50">
        <v>20</v>
      </c>
      <c r="J653" s="50">
        <v>10</v>
      </c>
      <c r="K653" s="50">
        <v>87</v>
      </c>
      <c r="L653" s="42">
        <v>234459</v>
      </c>
      <c r="M653" s="42">
        <v>119860</v>
      </c>
      <c r="N653" s="42">
        <v>114599</v>
      </c>
      <c r="O653" s="54">
        <v>3.4121104329541621</v>
      </c>
      <c r="P653" s="54">
        <v>5.9711932576697846</v>
      </c>
      <c r="Q653" s="54">
        <v>8.5302760823854058</v>
      </c>
      <c r="R653" s="54">
        <v>6.3977070617890552</v>
      </c>
      <c r="S653" s="54">
        <v>8.5302760823854058</v>
      </c>
      <c r="T653" s="54">
        <v>4.2651380411927029</v>
      </c>
      <c r="U653" s="54">
        <v>37.106700958376521</v>
      </c>
      <c r="W653" s="42" t="s">
        <v>469</v>
      </c>
    </row>
    <row r="654" spans="1:23">
      <c r="A654" s="49" t="s">
        <v>1646</v>
      </c>
      <c r="B654" s="46" t="s">
        <v>222</v>
      </c>
      <c r="C654" s="46" t="s">
        <v>295</v>
      </c>
      <c r="D654" s="49" t="s">
        <v>200</v>
      </c>
      <c r="E654" s="46">
        <v>22</v>
      </c>
      <c r="F654" s="46">
        <v>13</v>
      </c>
      <c r="G654" s="46">
        <v>48</v>
      </c>
      <c r="H654" s="46">
        <v>98</v>
      </c>
      <c r="I654" s="46">
        <v>53</v>
      </c>
      <c r="J654" s="46">
        <v>24</v>
      </c>
      <c r="K654" s="46">
        <v>258</v>
      </c>
      <c r="L654" s="42">
        <v>234459</v>
      </c>
      <c r="M654" s="42">
        <v>119860</v>
      </c>
      <c r="N654" s="42">
        <v>114599</v>
      </c>
      <c r="O654" s="54">
        <v>9.3833036906239471</v>
      </c>
      <c r="P654" s="54">
        <v>5.5446794535505139</v>
      </c>
      <c r="Q654" s="54">
        <v>20.472662597724977</v>
      </c>
      <c r="R654" s="54">
        <v>41.798352803688495</v>
      </c>
      <c r="S654" s="54">
        <v>22.605231618321326</v>
      </c>
      <c r="T654" s="54">
        <v>10.236331298862488</v>
      </c>
      <c r="U654" s="54">
        <v>110.04056146277175</v>
      </c>
      <c r="W654" s="42" t="s">
        <v>469</v>
      </c>
    </row>
    <row r="655" spans="1:23">
      <c r="A655" s="49" t="s">
        <v>1647</v>
      </c>
      <c r="B655" s="46" t="s">
        <v>222</v>
      </c>
      <c r="C655" s="46" t="s">
        <v>295</v>
      </c>
      <c r="D655" s="49" t="s">
        <v>473</v>
      </c>
      <c r="E655" s="46">
        <v>3</v>
      </c>
      <c r="F655" s="46">
        <v>3</v>
      </c>
      <c r="G655" s="46">
        <v>6</v>
      </c>
      <c r="H655" s="46">
        <v>13</v>
      </c>
      <c r="I655" s="46">
        <v>3</v>
      </c>
      <c r="J655" s="46">
        <v>2</v>
      </c>
      <c r="K655" s="46">
        <v>30</v>
      </c>
      <c r="L655" s="42">
        <v>234459</v>
      </c>
      <c r="M655" s="42">
        <v>119860</v>
      </c>
      <c r="N655" s="42">
        <v>114599</v>
      </c>
      <c r="O655" s="54">
        <v>1.279541412357811</v>
      </c>
      <c r="P655" s="54">
        <v>1.279541412357811</v>
      </c>
      <c r="Q655" s="54">
        <v>2.5590828247156221</v>
      </c>
      <c r="R655" s="54">
        <v>5.5446794535505139</v>
      </c>
      <c r="S655" s="54">
        <v>1.279541412357811</v>
      </c>
      <c r="T655" s="54">
        <v>0.85302760823854051</v>
      </c>
      <c r="U655" s="54">
        <v>12.79541412357811</v>
      </c>
      <c r="W655" s="42" t="s">
        <v>469</v>
      </c>
    </row>
    <row r="656" spans="1:23">
      <c r="A656" s="49" t="s">
        <v>1648</v>
      </c>
      <c r="B656" s="46" t="s">
        <v>222</v>
      </c>
      <c r="C656" s="46" t="s">
        <v>295</v>
      </c>
      <c r="D656" s="49" t="s">
        <v>201</v>
      </c>
      <c r="E656" s="46">
        <v>19</v>
      </c>
      <c r="F656" s="46">
        <v>17</v>
      </c>
      <c r="G656" s="46">
        <v>38</v>
      </c>
      <c r="H656" s="46">
        <v>33</v>
      </c>
      <c r="I656" s="46">
        <v>17</v>
      </c>
      <c r="J656" s="46">
        <v>11</v>
      </c>
      <c r="K656" s="46">
        <v>135</v>
      </c>
      <c r="L656" s="42">
        <v>234459</v>
      </c>
      <c r="M656" s="42">
        <v>119860</v>
      </c>
      <c r="N656" s="42">
        <v>114599</v>
      </c>
      <c r="O656" s="54">
        <v>8.1037622782661352</v>
      </c>
      <c r="P656" s="54">
        <v>7.2507346700275956</v>
      </c>
      <c r="Q656" s="54">
        <v>16.20752455653227</v>
      </c>
      <c r="R656" s="54">
        <v>14.074955535935921</v>
      </c>
      <c r="S656" s="54">
        <v>7.2507346700275956</v>
      </c>
      <c r="T656" s="54">
        <v>4.6916518453119735</v>
      </c>
      <c r="U656" s="54">
        <v>57.579363556101498</v>
      </c>
      <c r="W656" s="42" t="s">
        <v>469</v>
      </c>
    </row>
    <row r="657" spans="1:23">
      <c r="A657" s="49" t="s">
        <v>1649</v>
      </c>
      <c r="B657" s="46" t="s">
        <v>222</v>
      </c>
      <c r="C657" s="46" t="s">
        <v>295</v>
      </c>
      <c r="D657" s="49" t="s">
        <v>151</v>
      </c>
      <c r="E657" s="46">
        <v>6</v>
      </c>
      <c r="F657" s="46">
        <v>1</v>
      </c>
      <c r="G657" s="46">
        <v>1</v>
      </c>
      <c r="H657" s="46">
        <v>3</v>
      </c>
      <c r="I657" s="46">
        <v>0</v>
      </c>
      <c r="J657" s="46">
        <v>3</v>
      </c>
      <c r="K657" s="46">
        <v>14</v>
      </c>
      <c r="L657" s="42">
        <v>234459</v>
      </c>
      <c r="M657" s="42">
        <v>119860</v>
      </c>
      <c r="N657" s="42">
        <v>114599</v>
      </c>
      <c r="O657" s="54">
        <v>2.5590828247156221</v>
      </c>
      <c r="P657" s="54">
        <v>0.42651380411927026</v>
      </c>
      <c r="Q657" s="54">
        <v>0.42651380411927026</v>
      </c>
      <c r="R657" s="54">
        <v>1.279541412357811</v>
      </c>
      <c r="S657" s="54" t="s">
        <v>499</v>
      </c>
      <c r="T657" s="54">
        <v>1.279541412357811</v>
      </c>
      <c r="U657" s="54">
        <v>5.9711932576697846</v>
      </c>
      <c r="W657" s="42" t="s">
        <v>469</v>
      </c>
    </row>
    <row r="658" spans="1:23">
      <c r="A658" s="49" t="s">
        <v>1650</v>
      </c>
      <c r="B658" s="46" t="s">
        <v>222</v>
      </c>
      <c r="C658" s="46" t="s">
        <v>295</v>
      </c>
      <c r="D658" s="49" t="s">
        <v>95</v>
      </c>
      <c r="E658" s="46">
        <v>4</v>
      </c>
      <c r="F658" s="46">
        <v>5</v>
      </c>
      <c r="G658" s="46">
        <v>13</v>
      </c>
      <c r="H658" s="46">
        <v>13</v>
      </c>
      <c r="I658" s="46">
        <v>5</v>
      </c>
      <c r="J658" s="46">
        <v>0</v>
      </c>
      <c r="K658" s="46">
        <v>40</v>
      </c>
      <c r="L658" s="42">
        <v>234459</v>
      </c>
      <c r="M658" s="42">
        <v>119860</v>
      </c>
      <c r="N658" s="42">
        <v>114599</v>
      </c>
      <c r="O658" s="54">
        <v>1.706055216477081</v>
      </c>
      <c r="P658" s="54">
        <v>2.1325690205963515</v>
      </c>
      <c r="Q658" s="54">
        <v>5.5446794535505139</v>
      </c>
      <c r="R658" s="54">
        <v>5.5446794535505139</v>
      </c>
      <c r="S658" s="54">
        <v>2.1325690205963515</v>
      </c>
      <c r="T658" s="54" t="s">
        <v>499</v>
      </c>
      <c r="U658" s="54">
        <v>17.060552164770812</v>
      </c>
      <c r="W658" s="42" t="s">
        <v>469</v>
      </c>
    </row>
    <row r="659" spans="1:23">
      <c r="A659" s="49" t="s">
        <v>1651</v>
      </c>
      <c r="B659" s="49" t="s">
        <v>222</v>
      </c>
      <c r="C659" s="49" t="s">
        <v>295</v>
      </c>
      <c r="D659" s="49" t="s">
        <v>154</v>
      </c>
      <c r="E659" s="50">
        <v>8</v>
      </c>
      <c r="F659" s="50">
        <v>4</v>
      </c>
      <c r="G659" s="50">
        <v>3</v>
      </c>
      <c r="H659" s="50">
        <v>4</v>
      </c>
      <c r="I659" s="50">
        <v>0</v>
      </c>
      <c r="J659" s="50">
        <v>0</v>
      </c>
      <c r="K659" s="50">
        <v>19</v>
      </c>
      <c r="L659" s="42">
        <v>234459</v>
      </c>
      <c r="M659" s="42">
        <v>119860</v>
      </c>
      <c r="N659" s="42">
        <v>114599</v>
      </c>
      <c r="O659" s="54">
        <v>3.4121104329541621</v>
      </c>
      <c r="P659" s="54">
        <v>1.706055216477081</v>
      </c>
      <c r="Q659" s="54">
        <v>1.279541412357811</v>
      </c>
      <c r="R659" s="54">
        <v>1.706055216477081</v>
      </c>
      <c r="S659" s="54" t="s">
        <v>499</v>
      </c>
      <c r="T659" s="54" t="s">
        <v>499</v>
      </c>
      <c r="U659" s="54">
        <v>8.1037622782661352</v>
      </c>
      <c r="W659" s="42" t="s">
        <v>469</v>
      </c>
    </row>
    <row r="660" spans="1:23">
      <c r="A660" s="49" t="s">
        <v>1652</v>
      </c>
      <c r="B660" s="49" t="s">
        <v>222</v>
      </c>
      <c r="C660" s="49" t="s">
        <v>295</v>
      </c>
      <c r="D660" s="49" t="s">
        <v>155</v>
      </c>
      <c r="E660" s="50">
        <v>45</v>
      </c>
      <c r="F660" s="50">
        <v>22</v>
      </c>
      <c r="G660" s="50">
        <v>15</v>
      </c>
      <c r="H660" s="50">
        <v>25</v>
      </c>
      <c r="I660" s="50">
        <v>10</v>
      </c>
      <c r="J660" s="50">
        <v>3</v>
      </c>
      <c r="K660" s="50">
        <v>120</v>
      </c>
      <c r="L660" s="42">
        <v>234459</v>
      </c>
      <c r="M660" s="42">
        <v>119860</v>
      </c>
      <c r="N660" s="42">
        <v>114599</v>
      </c>
      <c r="O660" s="54">
        <v>19.193121185367165</v>
      </c>
      <c r="P660" s="54">
        <v>9.3833036906239471</v>
      </c>
      <c r="Q660" s="54">
        <v>6.3977070617890552</v>
      </c>
      <c r="R660" s="54">
        <v>10.662845102981757</v>
      </c>
      <c r="S660" s="54">
        <v>4.2651380411927029</v>
      </c>
      <c r="T660" s="54">
        <v>1.279541412357811</v>
      </c>
      <c r="U660" s="54">
        <v>51.181656494312442</v>
      </c>
      <c r="W660" s="42" t="s">
        <v>469</v>
      </c>
    </row>
    <row r="661" spans="1:23">
      <c r="A661" s="49" t="s">
        <v>1653</v>
      </c>
      <c r="B661" s="49" t="s">
        <v>222</v>
      </c>
      <c r="C661" s="49" t="s">
        <v>295</v>
      </c>
      <c r="D661" s="49" t="s">
        <v>99</v>
      </c>
      <c r="E661" s="50">
        <v>26</v>
      </c>
      <c r="F661" s="50">
        <v>18</v>
      </c>
      <c r="G661" s="50">
        <v>40</v>
      </c>
      <c r="H661" s="50">
        <v>29</v>
      </c>
      <c r="I661" s="50">
        <v>18</v>
      </c>
      <c r="J661" s="50">
        <v>12</v>
      </c>
      <c r="K661" s="50">
        <v>143</v>
      </c>
      <c r="L661" s="42">
        <v>234459</v>
      </c>
      <c r="M661" s="42">
        <v>119860</v>
      </c>
      <c r="N661" s="42">
        <v>114599</v>
      </c>
      <c r="O661" s="54">
        <v>11.089358907101028</v>
      </c>
      <c r="P661" s="54">
        <v>7.6772484741468663</v>
      </c>
      <c r="Q661" s="54">
        <v>17.060552164770812</v>
      </c>
      <c r="R661" s="54">
        <v>12.368900319458838</v>
      </c>
      <c r="S661" s="54">
        <v>7.6772484741468663</v>
      </c>
      <c r="T661" s="54">
        <v>5.1181656494312442</v>
      </c>
      <c r="U661" s="54">
        <v>60.991473989055649</v>
      </c>
      <c r="W661" s="42" t="s">
        <v>469</v>
      </c>
    </row>
    <row r="662" spans="1:23">
      <c r="A662" s="49" t="s">
        <v>1654</v>
      </c>
      <c r="B662" s="49" t="s">
        <v>222</v>
      </c>
      <c r="C662" s="49" t="s">
        <v>295</v>
      </c>
      <c r="D662" s="49" t="s">
        <v>481</v>
      </c>
      <c r="E662" s="50">
        <v>9</v>
      </c>
      <c r="F662" s="50">
        <v>2</v>
      </c>
      <c r="G662" s="50">
        <v>8</v>
      </c>
      <c r="H662" s="50">
        <v>7</v>
      </c>
      <c r="I662" s="50">
        <v>3</v>
      </c>
      <c r="J662" s="50">
        <v>2</v>
      </c>
      <c r="K662" s="50">
        <v>31</v>
      </c>
      <c r="L662" s="42">
        <v>234459</v>
      </c>
      <c r="M662" s="42">
        <v>119860</v>
      </c>
      <c r="N662" s="42">
        <v>114599</v>
      </c>
      <c r="O662" s="54">
        <v>3.8386242370734331</v>
      </c>
      <c r="P662" s="54">
        <v>0.85302760823854051</v>
      </c>
      <c r="Q662" s="54">
        <v>3.4121104329541621</v>
      </c>
      <c r="R662" s="54">
        <v>2.9855966288348923</v>
      </c>
      <c r="S662" s="54">
        <v>1.279541412357811</v>
      </c>
      <c r="T662" s="54">
        <v>0.85302760823854051</v>
      </c>
      <c r="U662" s="54">
        <v>13.221927927697379</v>
      </c>
      <c r="W662" s="42" t="s">
        <v>469</v>
      </c>
    </row>
    <row r="663" spans="1:23">
      <c r="A663" s="49" t="s">
        <v>1655</v>
      </c>
      <c r="B663" s="49" t="s">
        <v>222</v>
      </c>
      <c r="C663" s="49" t="s">
        <v>295</v>
      </c>
      <c r="D663" s="49" t="s">
        <v>483</v>
      </c>
      <c r="E663" s="50">
        <v>16</v>
      </c>
      <c r="F663" s="50">
        <v>11</v>
      </c>
      <c r="G663" s="50">
        <v>28</v>
      </c>
      <c r="H663" s="50">
        <v>31</v>
      </c>
      <c r="I663" s="50">
        <v>14</v>
      </c>
      <c r="J663" s="50">
        <v>14</v>
      </c>
      <c r="K663" s="50">
        <v>114</v>
      </c>
      <c r="L663" s="42">
        <v>234459</v>
      </c>
      <c r="M663" s="42">
        <v>119860</v>
      </c>
      <c r="N663" s="42">
        <v>114599</v>
      </c>
      <c r="O663" s="54">
        <v>6.8242208659083241</v>
      </c>
      <c r="P663" s="54">
        <v>4.6916518453119735</v>
      </c>
      <c r="Q663" s="54">
        <v>11.942386515339569</v>
      </c>
      <c r="R663" s="54">
        <v>13.221927927697379</v>
      </c>
      <c r="S663" s="54">
        <v>5.9711932576697846</v>
      </c>
      <c r="T663" s="54">
        <v>5.9711932576697846</v>
      </c>
      <c r="U663" s="54">
        <v>48.622573669596818</v>
      </c>
      <c r="W663" s="42" t="s">
        <v>469</v>
      </c>
    </row>
    <row r="664" spans="1:23">
      <c r="A664" s="49" t="s">
        <v>1656</v>
      </c>
      <c r="B664" s="49" t="s">
        <v>222</v>
      </c>
      <c r="C664" s="49" t="s">
        <v>295</v>
      </c>
      <c r="D664" s="49" t="s">
        <v>128</v>
      </c>
      <c r="E664" s="50">
        <v>14</v>
      </c>
      <c r="F664" s="50">
        <v>8</v>
      </c>
      <c r="G664" s="50">
        <v>9</v>
      </c>
      <c r="H664" s="50">
        <v>3</v>
      </c>
      <c r="I664" s="50">
        <v>1</v>
      </c>
      <c r="J664" s="50">
        <v>0</v>
      </c>
      <c r="K664" s="50">
        <v>35</v>
      </c>
      <c r="L664" s="42">
        <v>234459</v>
      </c>
      <c r="M664" s="42">
        <v>119860</v>
      </c>
      <c r="N664" s="42">
        <v>114599</v>
      </c>
      <c r="O664" s="54">
        <v>5.9711932576697846</v>
      </c>
      <c r="P664" s="54">
        <v>3.4121104329541621</v>
      </c>
      <c r="Q664" s="54">
        <v>3.8386242370734331</v>
      </c>
      <c r="R664" s="54">
        <v>1.279541412357811</v>
      </c>
      <c r="S664" s="54">
        <v>0.42651380411927026</v>
      </c>
      <c r="T664" s="54" t="s">
        <v>499</v>
      </c>
      <c r="U664" s="54">
        <v>14.92798314417446</v>
      </c>
      <c r="W664" s="42" t="s">
        <v>469</v>
      </c>
    </row>
    <row r="665" spans="1:23">
      <c r="A665" s="49" t="s">
        <v>1657</v>
      </c>
      <c r="B665" s="49" t="s">
        <v>222</v>
      </c>
      <c r="C665" s="49" t="s">
        <v>295</v>
      </c>
      <c r="D665" s="49" t="s">
        <v>161</v>
      </c>
      <c r="E665" s="50">
        <v>8</v>
      </c>
      <c r="F665" s="50">
        <v>0</v>
      </c>
      <c r="G665" s="50">
        <v>1</v>
      </c>
      <c r="H665" s="50">
        <v>0</v>
      </c>
      <c r="I665" s="50">
        <v>1</v>
      </c>
      <c r="J665" s="50">
        <v>1</v>
      </c>
      <c r="K665" s="50">
        <v>11</v>
      </c>
      <c r="L665" s="42">
        <v>234459</v>
      </c>
      <c r="M665" s="42">
        <v>119860</v>
      </c>
      <c r="N665" s="42">
        <v>114599</v>
      </c>
      <c r="O665" s="54">
        <v>3.4121104329541621</v>
      </c>
      <c r="P665" s="54" t="s">
        <v>499</v>
      </c>
      <c r="Q665" s="54">
        <v>0.42651380411927026</v>
      </c>
      <c r="R665" s="54" t="s">
        <v>499</v>
      </c>
      <c r="S665" s="54">
        <v>0.42651380411927026</v>
      </c>
      <c r="T665" s="54">
        <v>0.42651380411927026</v>
      </c>
      <c r="U665" s="54">
        <v>4.6916518453119735</v>
      </c>
      <c r="W665" s="42" t="s">
        <v>469</v>
      </c>
    </row>
    <row r="666" spans="1:23">
      <c r="A666" s="49" t="s">
        <v>1658</v>
      </c>
      <c r="B666" s="49" t="s">
        <v>222</v>
      </c>
      <c r="C666" s="49" t="s">
        <v>295</v>
      </c>
      <c r="D666" s="49" t="s">
        <v>164</v>
      </c>
      <c r="E666" s="50">
        <v>138</v>
      </c>
      <c r="F666" s="50">
        <v>111</v>
      </c>
      <c r="G666" s="50">
        <v>343</v>
      </c>
      <c r="H666" s="50">
        <v>328</v>
      </c>
      <c r="I666" s="50">
        <v>74</v>
      </c>
      <c r="J666" s="50">
        <v>11</v>
      </c>
      <c r="K666" s="50">
        <v>1005</v>
      </c>
      <c r="L666" s="42">
        <v>234459</v>
      </c>
      <c r="M666" s="42">
        <v>119860</v>
      </c>
      <c r="N666" s="42">
        <v>114599</v>
      </c>
      <c r="O666" s="54">
        <v>120.41989895199784</v>
      </c>
      <c r="P666" s="54">
        <v>96.859483939650431</v>
      </c>
      <c r="Q666" s="54">
        <v>299.30453145315403</v>
      </c>
      <c r="R666" s="54">
        <v>286.21541200184993</v>
      </c>
      <c r="S666" s="54">
        <v>64.572989293100278</v>
      </c>
      <c r="T666" s="54">
        <v>9.5986875976230159</v>
      </c>
      <c r="U666" s="54">
        <v>876.9710032373755</v>
      </c>
      <c r="W666" s="42" t="s">
        <v>469</v>
      </c>
    </row>
    <row r="667" spans="1:23">
      <c r="A667" s="49" t="s">
        <v>1659</v>
      </c>
      <c r="B667" s="49" t="s">
        <v>222</v>
      </c>
      <c r="C667" s="46" t="s">
        <v>295</v>
      </c>
      <c r="D667" s="49" t="s">
        <v>142</v>
      </c>
      <c r="E667" s="50">
        <v>15</v>
      </c>
      <c r="F667" s="50">
        <v>5</v>
      </c>
      <c r="G667" s="50">
        <v>12</v>
      </c>
      <c r="H667" s="50">
        <v>10</v>
      </c>
      <c r="I667" s="50">
        <v>6</v>
      </c>
      <c r="J667" s="50">
        <v>1</v>
      </c>
      <c r="K667" s="50">
        <v>49</v>
      </c>
      <c r="L667" s="42">
        <v>234459</v>
      </c>
      <c r="M667" s="42">
        <v>119860</v>
      </c>
      <c r="N667" s="42">
        <v>114599</v>
      </c>
      <c r="O667" s="54">
        <v>6.3977070617890552</v>
      </c>
      <c r="P667" s="54">
        <v>2.1325690205963515</v>
      </c>
      <c r="Q667" s="54">
        <v>5.1181656494312442</v>
      </c>
      <c r="R667" s="54">
        <v>4.2651380411927029</v>
      </c>
      <c r="S667" s="54">
        <v>2.5590828247156221</v>
      </c>
      <c r="T667" s="54">
        <v>0.42651380411927026</v>
      </c>
      <c r="U667" s="54">
        <v>20.899176401844247</v>
      </c>
      <c r="W667" s="42" t="s">
        <v>469</v>
      </c>
    </row>
    <row r="668" spans="1:23">
      <c r="A668" s="49" t="s">
        <v>1660</v>
      </c>
      <c r="B668" s="49" t="s">
        <v>222</v>
      </c>
      <c r="C668" s="49" t="s">
        <v>295</v>
      </c>
      <c r="D668" s="49" t="s">
        <v>60</v>
      </c>
      <c r="E668" s="50">
        <v>11</v>
      </c>
      <c r="F668" s="50">
        <v>10</v>
      </c>
      <c r="G668" s="50">
        <v>29</v>
      </c>
      <c r="H668" s="50">
        <v>32</v>
      </c>
      <c r="I668" s="50">
        <v>26</v>
      </c>
      <c r="J668" s="50">
        <v>17</v>
      </c>
      <c r="K668" s="50">
        <v>125</v>
      </c>
      <c r="L668" s="42">
        <v>234459</v>
      </c>
      <c r="M668" s="42">
        <v>119860</v>
      </c>
      <c r="N668" s="42">
        <v>114599</v>
      </c>
      <c r="O668" s="54">
        <v>4.6916518453119735</v>
      </c>
      <c r="P668" s="54">
        <v>4.2651380411927029</v>
      </c>
      <c r="Q668" s="54">
        <v>12.368900319458838</v>
      </c>
      <c r="R668" s="54">
        <v>13.648441731816648</v>
      </c>
      <c r="S668" s="54">
        <v>11.089358907101028</v>
      </c>
      <c r="T668" s="54">
        <v>7.2507346700275956</v>
      </c>
      <c r="U668" s="54">
        <v>53.314225514908784</v>
      </c>
      <c r="W668" s="42" t="s">
        <v>469</v>
      </c>
    </row>
    <row r="669" spans="1:23">
      <c r="A669" s="49" t="s">
        <v>1661</v>
      </c>
      <c r="B669" s="49" t="s">
        <v>222</v>
      </c>
      <c r="C669" s="49" t="s">
        <v>295</v>
      </c>
      <c r="D669" s="49" t="s">
        <v>64</v>
      </c>
      <c r="E669" s="50">
        <v>96</v>
      </c>
      <c r="F669" s="50">
        <v>76</v>
      </c>
      <c r="G669" s="50">
        <v>122</v>
      </c>
      <c r="H669" s="50">
        <v>123</v>
      </c>
      <c r="I669" s="50">
        <v>68</v>
      </c>
      <c r="J669" s="50">
        <v>23</v>
      </c>
      <c r="K669" s="50">
        <v>508</v>
      </c>
      <c r="L669" s="42">
        <v>234459</v>
      </c>
      <c r="M669" s="42">
        <v>119860</v>
      </c>
      <c r="N669" s="42">
        <v>114599</v>
      </c>
      <c r="O669" s="54">
        <v>40.945325195449954</v>
      </c>
      <c r="P669" s="54">
        <v>32.415049113064541</v>
      </c>
      <c r="Q669" s="54">
        <v>52.034684102550976</v>
      </c>
      <c r="R669" s="54">
        <v>52.46119790667025</v>
      </c>
      <c r="S669" s="54">
        <v>29.002938680110383</v>
      </c>
      <c r="T669" s="54">
        <v>9.8098174947432177</v>
      </c>
      <c r="U669" s="54">
        <v>216.66901249258933</v>
      </c>
      <c r="W669" s="42" t="s">
        <v>469</v>
      </c>
    </row>
    <row r="670" spans="1:23">
      <c r="A670" s="49" t="s">
        <v>1662</v>
      </c>
      <c r="B670" s="49" t="s">
        <v>222</v>
      </c>
      <c r="C670" s="49" t="s">
        <v>295</v>
      </c>
      <c r="D670" s="49" t="s">
        <v>492</v>
      </c>
      <c r="E670" s="50">
        <v>17</v>
      </c>
      <c r="F670" s="50">
        <v>23</v>
      </c>
      <c r="G670" s="50">
        <v>38</v>
      </c>
      <c r="H670" s="50">
        <v>27</v>
      </c>
      <c r="I670" s="50">
        <v>42</v>
      </c>
      <c r="J670" s="50">
        <v>9</v>
      </c>
      <c r="K670" s="50">
        <v>156</v>
      </c>
      <c r="L670" s="42">
        <v>234459</v>
      </c>
      <c r="M670" s="42">
        <v>119860</v>
      </c>
      <c r="N670" s="42">
        <v>114599</v>
      </c>
      <c r="O670" s="54">
        <v>7.2507346700275956</v>
      </c>
      <c r="P670" s="54">
        <v>9.8098174947432177</v>
      </c>
      <c r="Q670" s="54">
        <v>16.20752455653227</v>
      </c>
      <c r="R670" s="54">
        <v>11.515872711220299</v>
      </c>
      <c r="S670" s="54">
        <v>17.913579773009353</v>
      </c>
      <c r="T670" s="54">
        <v>3.8386242370734331</v>
      </c>
      <c r="U670" s="54">
        <v>66.536153442606178</v>
      </c>
      <c r="W670" s="42" t="s">
        <v>469</v>
      </c>
    </row>
    <row r="671" spans="1:23">
      <c r="A671" s="49" t="s">
        <v>1663</v>
      </c>
      <c r="B671" s="49" t="s">
        <v>230</v>
      </c>
      <c r="C671" s="49" t="s">
        <v>298</v>
      </c>
      <c r="D671" s="49" t="s">
        <v>200</v>
      </c>
      <c r="E671" s="50">
        <v>7</v>
      </c>
      <c r="F671" s="50">
        <v>7</v>
      </c>
      <c r="G671" s="50">
        <v>24</v>
      </c>
      <c r="H671" s="50">
        <v>32</v>
      </c>
      <c r="I671" s="50">
        <v>37</v>
      </c>
      <c r="J671" s="50">
        <v>16</v>
      </c>
      <c r="K671" s="50">
        <v>123</v>
      </c>
      <c r="L671" s="42">
        <v>237311</v>
      </c>
      <c r="M671" s="42">
        <v>120349</v>
      </c>
      <c r="N671" s="42">
        <v>116962</v>
      </c>
      <c r="O671" s="54">
        <v>2.9497157738157944</v>
      </c>
      <c r="P671" s="54">
        <v>2.9497157738157944</v>
      </c>
      <c r="Q671" s="54">
        <v>10.113311224511296</v>
      </c>
      <c r="R671" s="54">
        <v>13.484414966015061</v>
      </c>
      <c r="S671" s="54">
        <v>15.591354804454912</v>
      </c>
      <c r="T671" s="54">
        <v>6.7422074830075305</v>
      </c>
      <c r="U671" s="54">
        <v>51.830720025620387</v>
      </c>
      <c r="W671" s="42" t="s">
        <v>469</v>
      </c>
    </row>
    <row r="672" spans="1:23">
      <c r="A672" s="49" t="s">
        <v>1664</v>
      </c>
      <c r="B672" s="49" t="s">
        <v>230</v>
      </c>
      <c r="C672" s="49" t="s">
        <v>298</v>
      </c>
      <c r="D672" s="49" t="s">
        <v>54</v>
      </c>
      <c r="E672" s="50">
        <v>150</v>
      </c>
      <c r="F672" s="50">
        <v>145</v>
      </c>
      <c r="G672" s="50">
        <v>452</v>
      </c>
      <c r="H672" s="50">
        <v>527</v>
      </c>
      <c r="I672" s="50">
        <v>405</v>
      </c>
      <c r="J672" s="50">
        <v>277</v>
      </c>
      <c r="K672" s="50">
        <v>1956</v>
      </c>
      <c r="L672" s="42">
        <v>237311</v>
      </c>
      <c r="M672" s="42">
        <v>120349</v>
      </c>
      <c r="N672" s="42">
        <v>116962</v>
      </c>
      <c r="O672" s="54">
        <v>124.63751256761586</v>
      </c>
      <c r="P672" s="54">
        <v>120.48292881536199</v>
      </c>
      <c r="Q672" s="54">
        <v>375.57437120374908</v>
      </c>
      <c r="R672" s="54">
        <v>437.89312748755702</v>
      </c>
      <c r="S672" s="54">
        <v>336.52128393256277</v>
      </c>
      <c r="T672" s="54">
        <v>230.16393987486396</v>
      </c>
      <c r="U672" s="54">
        <v>1625.2731638817106</v>
      </c>
      <c r="W672" s="42" t="s">
        <v>469</v>
      </c>
    </row>
    <row r="673" spans="1:23">
      <c r="A673" s="49" t="s">
        <v>1665</v>
      </c>
      <c r="B673" s="49" t="s">
        <v>230</v>
      </c>
      <c r="C673" s="49" t="s">
        <v>298</v>
      </c>
      <c r="D673" s="49" t="s">
        <v>69</v>
      </c>
      <c r="E673" s="50">
        <v>11</v>
      </c>
      <c r="F673" s="50">
        <v>7</v>
      </c>
      <c r="G673" s="50">
        <v>29</v>
      </c>
      <c r="H673" s="50">
        <v>32</v>
      </c>
      <c r="I673" s="50">
        <v>29</v>
      </c>
      <c r="J673" s="50">
        <v>23</v>
      </c>
      <c r="K673" s="50">
        <v>131</v>
      </c>
      <c r="L673" s="42">
        <v>237311</v>
      </c>
      <c r="M673" s="42">
        <v>120349</v>
      </c>
      <c r="N673" s="42">
        <v>116962</v>
      </c>
      <c r="O673" s="54">
        <v>9.1400842549584969</v>
      </c>
      <c r="P673" s="54">
        <v>5.8164172531554064</v>
      </c>
      <c r="Q673" s="54">
        <v>24.096585763072397</v>
      </c>
      <c r="R673" s="54">
        <v>26.589336014424717</v>
      </c>
      <c r="S673" s="54">
        <v>24.096585763072397</v>
      </c>
      <c r="T673" s="54">
        <v>19.111085260367762</v>
      </c>
      <c r="U673" s="54">
        <v>108.85009430905117</v>
      </c>
      <c r="W673" s="42" t="s">
        <v>469</v>
      </c>
    </row>
    <row r="674" spans="1:23">
      <c r="A674" s="49" t="s">
        <v>1666</v>
      </c>
      <c r="B674" s="49" t="s">
        <v>230</v>
      </c>
      <c r="C674" s="49" t="s">
        <v>298</v>
      </c>
      <c r="D674" s="49" t="s">
        <v>473</v>
      </c>
      <c r="E674" s="46">
        <v>2</v>
      </c>
      <c r="F674" s="46">
        <v>4</v>
      </c>
      <c r="G674" s="46">
        <v>7</v>
      </c>
      <c r="H674" s="46">
        <v>13</v>
      </c>
      <c r="I674" s="46">
        <v>4</v>
      </c>
      <c r="J674" s="46">
        <v>6</v>
      </c>
      <c r="K674" s="46">
        <v>36</v>
      </c>
      <c r="L674" s="42">
        <v>237311</v>
      </c>
      <c r="M674" s="42">
        <v>120349</v>
      </c>
      <c r="N674" s="42">
        <v>116962</v>
      </c>
      <c r="O674" s="54">
        <v>0.84277593537594131</v>
      </c>
      <c r="P674" s="54">
        <v>1.6855518707518826</v>
      </c>
      <c r="Q674" s="54">
        <v>2.9497157738157944</v>
      </c>
      <c r="R674" s="54">
        <v>5.478043579943618</v>
      </c>
      <c r="S674" s="54">
        <v>1.6855518707518826</v>
      </c>
      <c r="T674" s="54">
        <v>2.528327806127824</v>
      </c>
      <c r="U674" s="54">
        <v>15.169966836766944</v>
      </c>
      <c r="W674" s="42" t="s">
        <v>469</v>
      </c>
    </row>
    <row r="675" spans="1:23">
      <c r="A675" s="49" t="s">
        <v>1667</v>
      </c>
      <c r="B675" s="46" t="s">
        <v>230</v>
      </c>
      <c r="C675" s="46" t="s">
        <v>298</v>
      </c>
      <c r="D675" s="49" t="s">
        <v>201</v>
      </c>
      <c r="E675" s="46">
        <v>9</v>
      </c>
      <c r="F675" s="46">
        <v>10</v>
      </c>
      <c r="G675" s="46">
        <v>27</v>
      </c>
      <c r="H675" s="46">
        <v>19</v>
      </c>
      <c r="I675" s="46">
        <v>20</v>
      </c>
      <c r="J675" s="46">
        <v>4</v>
      </c>
      <c r="K675" s="46">
        <v>89</v>
      </c>
      <c r="L675" s="42">
        <v>237311</v>
      </c>
      <c r="M675" s="42">
        <v>120349</v>
      </c>
      <c r="N675" s="42">
        <v>116962</v>
      </c>
      <c r="O675" s="54">
        <v>3.7924917091917361</v>
      </c>
      <c r="P675" s="54">
        <v>4.2138796768797064</v>
      </c>
      <c r="Q675" s="54">
        <v>11.377475127575208</v>
      </c>
      <c r="R675" s="54">
        <v>8.0063713860714412</v>
      </c>
      <c r="S675" s="54">
        <v>8.4277593537594129</v>
      </c>
      <c r="T675" s="54">
        <v>1.6855518707518826</v>
      </c>
      <c r="U675" s="54">
        <v>37.503529124229388</v>
      </c>
      <c r="W675" s="42" t="s">
        <v>469</v>
      </c>
    </row>
    <row r="676" spans="1:23">
      <c r="A676" s="49" t="s">
        <v>1668</v>
      </c>
      <c r="B676" s="46" t="s">
        <v>230</v>
      </c>
      <c r="C676" s="46" t="s">
        <v>298</v>
      </c>
      <c r="D676" s="49" t="s">
        <v>151</v>
      </c>
      <c r="E676" s="46">
        <v>2</v>
      </c>
      <c r="F676" s="46">
        <v>1</v>
      </c>
      <c r="G676" s="46">
        <v>3</v>
      </c>
      <c r="H676" s="46">
        <v>3</v>
      </c>
      <c r="I676" s="46">
        <v>1</v>
      </c>
      <c r="J676" s="46">
        <v>3</v>
      </c>
      <c r="K676" s="46">
        <v>13</v>
      </c>
      <c r="L676" s="42">
        <v>237311</v>
      </c>
      <c r="M676" s="42">
        <v>120349</v>
      </c>
      <c r="N676" s="42">
        <v>116962</v>
      </c>
      <c r="O676" s="54">
        <v>0.84277593537594131</v>
      </c>
      <c r="P676" s="54">
        <v>0.42138796768797065</v>
      </c>
      <c r="Q676" s="54">
        <v>1.264163903063912</v>
      </c>
      <c r="R676" s="54">
        <v>1.264163903063912</v>
      </c>
      <c r="S676" s="54">
        <v>0.42138796768797065</v>
      </c>
      <c r="T676" s="54">
        <v>1.264163903063912</v>
      </c>
      <c r="U676" s="54">
        <v>5.478043579943618</v>
      </c>
      <c r="W676" s="42" t="s">
        <v>469</v>
      </c>
    </row>
    <row r="677" spans="1:23">
      <c r="A677" s="49" t="s">
        <v>1669</v>
      </c>
      <c r="B677" s="46" t="s">
        <v>230</v>
      </c>
      <c r="C677" s="46" t="s">
        <v>298</v>
      </c>
      <c r="D677" s="49" t="s">
        <v>95</v>
      </c>
      <c r="E677" s="46">
        <v>1</v>
      </c>
      <c r="F677" s="46">
        <v>2</v>
      </c>
      <c r="G677" s="46">
        <v>11</v>
      </c>
      <c r="H677" s="46">
        <v>13</v>
      </c>
      <c r="I677" s="46">
        <v>8</v>
      </c>
      <c r="J677" s="46">
        <v>2</v>
      </c>
      <c r="K677" s="46">
        <v>37</v>
      </c>
      <c r="L677" s="42">
        <v>237311</v>
      </c>
      <c r="M677" s="42">
        <v>120349</v>
      </c>
      <c r="N677" s="42">
        <v>116962</v>
      </c>
      <c r="O677" s="54">
        <v>0.42138796768797065</v>
      </c>
      <c r="P677" s="54">
        <v>0.84277593537594131</v>
      </c>
      <c r="Q677" s="54">
        <v>4.6352676445676773</v>
      </c>
      <c r="R677" s="54">
        <v>5.478043579943618</v>
      </c>
      <c r="S677" s="54">
        <v>3.3711037415037652</v>
      </c>
      <c r="T677" s="54">
        <v>0.84277593537594131</v>
      </c>
      <c r="U677" s="54">
        <v>15.591354804454912</v>
      </c>
      <c r="W677" s="42" t="s">
        <v>469</v>
      </c>
    </row>
    <row r="678" spans="1:23">
      <c r="A678" s="49" t="s">
        <v>1670</v>
      </c>
      <c r="B678" s="46" t="s">
        <v>230</v>
      </c>
      <c r="C678" s="46" t="s">
        <v>298</v>
      </c>
      <c r="D678" s="49" t="s">
        <v>154</v>
      </c>
      <c r="E678" s="46">
        <v>5</v>
      </c>
      <c r="F678" s="46">
        <v>1</v>
      </c>
      <c r="G678" s="46">
        <v>2</v>
      </c>
      <c r="H678" s="46">
        <v>0</v>
      </c>
      <c r="I678" s="46">
        <v>1</v>
      </c>
      <c r="J678" s="46">
        <v>0</v>
      </c>
      <c r="K678" s="46">
        <v>9</v>
      </c>
      <c r="L678" s="42">
        <v>237311</v>
      </c>
      <c r="M678" s="42">
        <v>120349</v>
      </c>
      <c r="N678" s="42">
        <v>116962</v>
      </c>
      <c r="O678" s="54">
        <v>2.1069398384398532</v>
      </c>
      <c r="P678" s="54">
        <v>0.42138796768797065</v>
      </c>
      <c r="Q678" s="54">
        <v>0.84277593537594131</v>
      </c>
      <c r="R678" s="54" t="s">
        <v>499</v>
      </c>
      <c r="S678" s="54">
        <v>0.42138796768797065</v>
      </c>
      <c r="T678" s="54" t="s">
        <v>499</v>
      </c>
      <c r="U678" s="54">
        <v>3.7924917091917361</v>
      </c>
      <c r="W678" s="42" t="s">
        <v>469</v>
      </c>
    </row>
    <row r="679" spans="1:23">
      <c r="A679" s="49" t="s">
        <v>1671</v>
      </c>
      <c r="B679" s="49" t="s">
        <v>230</v>
      </c>
      <c r="C679" s="49" t="s">
        <v>298</v>
      </c>
      <c r="D679" s="49" t="s">
        <v>155</v>
      </c>
      <c r="E679" s="50">
        <v>37</v>
      </c>
      <c r="F679" s="50">
        <v>23</v>
      </c>
      <c r="G679" s="50">
        <v>20</v>
      </c>
      <c r="H679" s="50">
        <v>10</v>
      </c>
      <c r="I679" s="50">
        <v>9</v>
      </c>
      <c r="J679" s="50">
        <v>6</v>
      </c>
      <c r="K679" s="50">
        <v>105</v>
      </c>
      <c r="L679" s="42">
        <v>237311</v>
      </c>
      <c r="M679" s="42">
        <v>120349</v>
      </c>
      <c r="N679" s="42">
        <v>116962</v>
      </c>
      <c r="O679" s="54">
        <v>15.591354804454912</v>
      </c>
      <c r="P679" s="54">
        <v>9.6919232568233245</v>
      </c>
      <c r="Q679" s="54">
        <v>8.4277593537594129</v>
      </c>
      <c r="R679" s="54">
        <v>4.2138796768797064</v>
      </c>
      <c r="S679" s="54">
        <v>3.7924917091917361</v>
      </c>
      <c r="T679" s="54">
        <v>2.528327806127824</v>
      </c>
      <c r="U679" s="54">
        <v>44.245736607236921</v>
      </c>
      <c r="W679" s="42" t="s">
        <v>469</v>
      </c>
    </row>
    <row r="680" spans="1:23">
      <c r="A680" s="49" t="s">
        <v>1672</v>
      </c>
      <c r="B680" s="49" t="s">
        <v>230</v>
      </c>
      <c r="C680" s="49" t="s">
        <v>298</v>
      </c>
      <c r="D680" s="49" t="s">
        <v>99</v>
      </c>
      <c r="E680" s="50">
        <v>28</v>
      </c>
      <c r="F680" s="50">
        <v>20</v>
      </c>
      <c r="G680" s="50">
        <v>36</v>
      </c>
      <c r="H680" s="50">
        <v>78</v>
      </c>
      <c r="I680" s="50">
        <v>47</v>
      </c>
      <c r="J680" s="50">
        <v>24</v>
      </c>
      <c r="K680" s="50">
        <v>233</v>
      </c>
      <c r="L680" s="42">
        <v>237311</v>
      </c>
      <c r="M680" s="42">
        <v>120349</v>
      </c>
      <c r="N680" s="42">
        <v>116962</v>
      </c>
      <c r="O680" s="54">
        <v>11.798863095263178</v>
      </c>
      <c r="P680" s="54">
        <v>8.4277593537594129</v>
      </c>
      <c r="Q680" s="54">
        <v>15.169966836766944</v>
      </c>
      <c r="R680" s="54">
        <v>32.868261479661712</v>
      </c>
      <c r="S680" s="54">
        <v>19.805234481334619</v>
      </c>
      <c r="T680" s="54">
        <v>10.113311224511296</v>
      </c>
      <c r="U680" s="54">
        <v>98.183396471297144</v>
      </c>
      <c r="W680" s="42" t="s">
        <v>469</v>
      </c>
    </row>
    <row r="681" spans="1:23">
      <c r="A681" s="49" t="s">
        <v>1673</v>
      </c>
      <c r="B681" s="46" t="s">
        <v>230</v>
      </c>
      <c r="C681" s="46" t="s">
        <v>298</v>
      </c>
      <c r="D681" s="49" t="s">
        <v>481</v>
      </c>
      <c r="E681" s="46">
        <v>6</v>
      </c>
      <c r="F681" s="46">
        <v>6</v>
      </c>
      <c r="G681" s="46">
        <v>11</v>
      </c>
      <c r="H681" s="46">
        <v>6</v>
      </c>
      <c r="I681" s="46">
        <v>3</v>
      </c>
      <c r="J681" s="46">
        <v>0</v>
      </c>
      <c r="K681" s="46">
        <v>32</v>
      </c>
      <c r="L681" s="42">
        <v>237311</v>
      </c>
      <c r="M681" s="42">
        <v>120349</v>
      </c>
      <c r="N681" s="42">
        <v>116962</v>
      </c>
      <c r="O681" s="54">
        <v>2.528327806127824</v>
      </c>
      <c r="P681" s="54">
        <v>2.528327806127824</v>
      </c>
      <c r="Q681" s="54">
        <v>4.6352676445676773</v>
      </c>
      <c r="R681" s="54">
        <v>2.528327806127824</v>
      </c>
      <c r="S681" s="54">
        <v>1.264163903063912</v>
      </c>
      <c r="T681" s="54" t="s">
        <v>499</v>
      </c>
      <c r="U681" s="54">
        <v>13.484414966015061</v>
      </c>
      <c r="W681" s="42" t="s">
        <v>469</v>
      </c>
    </row>
    <row r="682" spans="1:23">
      <c r="A682" s="49" t="s">
        <v>1674</v>
      </c>
      <c r="B682" s="46" t="s">
        <v>230</v>
      </c>
      <c r="C682" s="46" t="s">
        <v>298</v>
      </c>
      <c r="D682" s="49" t="s">
        <v>483</v>
      </c>
      <c r="E682" s="46">
        <v>20</v>
      </c>
      <c r="F682" s="46">
        <v>19</v>
      </c>
      <c r="G682" s="46">
        <v>48</v>
      </c>
      <c r="H682" s="46">
        <v>45</v>
      </c>
      <c r="I682" s="46">
        <v>18</v>
      </c>
      <c r="J682" s="46">
        <v>7</v>
      </c>
      <c r="K682" s="46">
        <v>157</v>
      </c>
      <c r="L682" s="42">
        <v>237311</v>
      </c>
      <c r="M682" s="42">
        <v>120349</v>
      </c>
      <c r="N682" s="42">
        <v>116962</v>
      </c>
      <c r="O682" s="54">
        <v>8.4277593537594129</v>
      </c>
      <c r="P682" s="54">
        <v>8.0063713860714412</v>
      </c>
      <c r="Q682" s="54">
        <v>20.226622449022592</v>
      </c>
      <c r="R682" s="54">
        <v>18.962458545958679</v>
      </c>
      <c r="S682" s="54">
        <v>7.5849834183834721</v>
      </c>
      <c r="T682" s="54">
        <v>2.9497157738157944</v>
      </c>
      <c r="U682" s="54">
        <v>66.157910927011386</v>
      </c>
      <c r="W682" s="42" t="s">
        <v>469</v>
      </c>
    </row>
    <row r="683" spans="1:23">
      <c r="A683" s="49" t="s">
        <v>1675</v>
      </c>
      <c r="B683" s="46" t="s">
        <v>230</v>
      </c>
      <c r="C683" s="46" t="s">
        <v>298</v>
      </c>
      <c r="D683" s="49" t="s">
        <v>128</v>
      </c>
      <c r="E683" s="46">
        <v>6</v>
      </c>
      <c r="F683" s="46">
        <v>2</v>
      </c>
      <c r="G683" s="46">
        <v>7</v>
      </c>
      <c r="H683" s="46">
        <v>0</v>
      </c>
      <c r="I683" s="46">
        <v>1</v>
      </c>
      <c r="J683" s="46">
        <v>1</v>
      </c>
      <c r="K683" s="46">
        <v>17</v>
      </c>
      <c r="L683" s="42">
        <v>237311</v>
      </c>
      <c r="M683" s="42">
        <v>120349</v>
      </c>
      <c r="N683" s="42">
        <v>116962</v>
      </c>
      <c r="O683" s="54">
        <v>2.528327806127824</v>
      </c>
      <c r="P683" s="54">
        <v>0.84277593537594131</v>
      </c>
      <c r="Q683" s="54">
        <v>2.9497157738157944</v>
      </c>
      <c r="R683" s="54" t="s">
        <v>499</v>
      </c>
      <c r="S683" s="54">
        <v>0.42138796768797065</v>
      </c>
      <c r="T683" s="54">
        <v>0.42138796768797065</v>
      </c>
      <c r="U683" s="54">
        <v>7.1635954506955004</v>
      </c>
      <c r="W683" s="42" t="s">
        <v>469</v>
      </c>
    </row>
    <row r="684" spans="1:23">
      <c r="A684" s="49" t="s">
        <v>1676</v>
      </c>
      <c r="B684" s="46" t="s">
        <v>230</v>
      </c>
      <c r="C684" s="46" t="s">
        <v>298</v>
      </c>
      <c r="D684" s="49" t="s">
        <v>132</v>
      </c>
      <c r="E684" s="46">
        <v>31</v>
      </c>
      <c r="F684" s="46">
        <v>15</v>
      </c>
      <c r="G684" s="46">
        <v>39</v>
      </c>
      <c r="H684" s="46">
        <v>60</v>
      </c>
      <c r="I684" s="46">
        <v>47</v>
      </c>
      <c r="J684" s="46">
        <v>16</v>
      </c>
      <c r="K684" s="46">
        <v>208</v>
      </c>
      <c r="L684" s="42">
        <v>237311</v>
      </c>
      <c r="M684" s="42">
        <v>120349</v>
      </c>
      <c r="N684" s="42">
        <v>116962</v>
      </c>
      <c r="O684" s="54">
        <v>25.758419263973945</v>
      </c>
      <c r="P684" s="54">
        <v>12.463751256761585</v>
      </c>
      <c r="Q684" s="54">
        <v>32.405753267580117</v>
      </c>
      <c r="R684" s="54">
        <v>49.855005027046339</v>
      </c>
      <c r="S684" s="54">
        <v>39.0530872711863</v>
      </c>
      <c r="T684" s="54">
        <v>13.294668007212358</v>
      </c>
      <c r="U684" s="54">
        <v>172.83068409376065</v>
      </c>
      <c r="W684" s="42" t="s">
        <v>469</v>
      </c>
    </row>
    <row r="685" spans="1:23">
      <c r="A685" s="49" t="s">
        <v>1677</v>
      </c>
      <c r="B685" s="46" t="s">
        <v>230</v>
      </c>
      <c r="C685" s="46" t="s">
        <v>298</v>
      </c>
      <c r="D685" s="49" t="s">
        <v>161</v>
      </c>
      <c r="E685" s="46">
        <v>6</v>
      </c>
      <c r="F685" s="46">
        <v>1</v>
      </c>
      <c r="G685" s="46">
        <v>8</v>
      </c>
      <c r="H685" s="46">
        <v>1</v>
      </c>
      <c r="I685" s="46">
        <v>1</v>
      </c>
      <c r="J685" s="46">
        <v>1</v>
      </c>
      <c r="K685" s="46">
        <v>18</v>
      </c>
      <c r="L685" s="42">
        <v>237311</v>
      </c>
      <c r="M685" s="42">
        <v>120349</v>
      </c>
      <c r="N685" s="42">
        <v>116962</v>
      </c>
      <c r="O685" s="54">
        <v>2.528327806127824</v>
      </c>
      <c r="P685" s="54">
        <v>0.42138796768797065</v>
      </c>
      <c r="Q685" s="54">
        <v>3.3711037415037652</v>
      </c>
      <c r="R685" s="54">
        <v>0.42138796768797065</v>
      </c>
      <c r="S685" s="54">
        <v>0.42138796768797065</v>
      </c>
      <c r="T685" s="54">
        <v>0.42138796768797065</v>
      </c>
      <c r="U685" s="54">
        <v>7.5849834183834721</v>
      </c>
      <c r="W685" s="42" t="s">
        <v>469</v>
      </c>
    </row>
    <row r="686" spans="1:23">
      <c r="A686" s="49" t="s">
        <v>1678</v>
      </c>
      <c r="B686" s="49" t="s">
        <v>230</v>
      </c>
      <c r="C686" s="49" t="s">
        <v>298</v>
      </c>
      <c r="D686" s="49" t="s">
        <v>142</v>
      </c>
      <c r="E686" s="50">
        <v>7</v>
      </c>
      <c r="F686" s="50">
        <v>4</v>
      </c>
      <c r="G686" s="50">
        <v>7</v>
      </c>
      <c r="H686" s="50">
        <v>2</v>
      </c>
      <c r="I686" s="50">
        <v>12</v>
      </c>
      <c r="J686" s="50">
        <v>1</v>
      </c>
      <c r="K686" s="50">
        <v>33</v>
      </c>
      <c r="L686" s="42">
        <v>237311</v>
      </c>
      <c r="M686" s="42">
        <v>120349</v>
      </c>
      <c r="N686" s="42">
        <v>116962</v>
      </c>
      <c r="O686" s="54">
        <v>2.9497157738157944</v>
      </c>
      <c r="P686" s="54">
        <v>1.6855518707518826</v>
      </c>
      <c r="Q686" s="54">
        <v>2.9497157738157944</v>
      </c>
      <c r="R686" s="54">
        <v>0.84277593537594131</v>
      </c>
      <c r="S686" s="54">
        <v>5.0566556122556481</v>
      </c>
      <c r="T686" s="54">
        <v>0.42138796768797065</v>
      </c>
      <c r="U686" s="54">
        <v>13.905802933703033</v>
      </c>
      <c r="W686" s="42" t="s">
        <v>469</v>
      </c>
    </row>
    <row r="687" spans="1:23">
      <c r="A687" s="49" t="s">
        <v>1679</v>
      </c>
      <c r="B687" s="49" t="s">
        <v>230</v>
      </c>
      <c r="C687" s="49" t="s">
        <v>298</v>
      </c>
      <c r="D687" s="49" t="s">
        <v>146</v>
      </c>
      <c r="E687" s="46">
        <v>40</v>
      </c>
      <c r="F687" s="46">
        <v>26</v>
      </c>
      <c r="G687" s="46">
        <v>99</v>
      </c>
      <c r="H687" s="46">
        <v>86</v>
      </c>
      <c r="I687" s="46">
        <v>63</v>
      </c>
      <c r="J687" s="46">
        <v>52</v>
      </c>
      <c r="K687" s="46">
        <v>366</v>
      </c>
      <c r="L687" s="42">
        <v>237311</v>
      </c>
      <c r="M687" s="42">
        <v>120349</v>
      </c>
      <c r="N687" s="42">
        <v>116962</v>
      </c>
      <c r="O687" s="54">
        <v>33.236670018030892</v>
      </c>
      <c r="P687" s="54">
        <v>21.603835511720082</v>
      </c>
      <c r="Q687" s="54">
        <v>82.26075829462647</v>
      </c>
      <c r="R687" s="54">
        <v>71.458840538766424</v>
      </c>
      <c r="S687" s="54">
        <v>52.347755278398658</v>
      </c>
      <c r="T687" s="54">
        <v>43.207671023440163</v>
      </c>
      <c r="U687" s="54">
        <v>304.11553066498271</v>
      </c>
      <c r="W687" s="42" t="s">
        <v>469</v>
      </c>
    </row>
    <row r="688" spans="1:23">
      <c r="A688" s="49" t="s">
        <v>1680</v>
      </c>
      <c r="B688" s="46" t="s">
        <v>230</v>
      </c>
      <c r="C688" s="46" t="s">
        <v>298</v>
      </c>
      <c r="D688" s="49" t="s">
        <v>60</v>
      </c>
      <c r="E688" s="46">
        <v>10</v>
      </c>
      <c r="F688" s="46">
        <v>16</v>
      </c>
      <c r="G688" s="46">
        <v>34</v>
      </c>
      <c r="H688" s="46">
        <v>25</v>
      </c>
      <c r="I688" s="46">
        <v>35</v>
      </c>
      <c r="J688" s="46">
        <v>14</v>
      </c>
      <c r="K688" s="46">
        <v>134</v>
      </c>
      <c r="L688" s="42">
        <v>237311</v>
      </c>
      <c r="M688" s="42">
        <v>120349</v>
      </c>
      <c r="N688" s="42">
        <v>116962</v>
      </c>
      <c r="O688" s="54">
        <v>4.2138796768797064</v>
      </c>
      <c r="P688" s="54">
        <v>6.7422074830075305</v>
      </c>
      <c r="Q688" s="54">
        <v>14.327190901391001</v>
      </c>
      <c r="R688" s="54">
        <v>10.534699192199266</v>
      </c>
      <c r="S688" s="54">
        <v>14.748578869078973</v>
      </c>
      <c r="T688" s="54">
        <v>5.8994315476315888</v>
      </c>
      <c r="U688" s="54">
        <v>56.465987670188071</v>
      </c>
      <c r="W688" s="42" t="s">
        <v>469</v>
      </c>
    </row>
    <row r="689" spans="1:23">
      <c r="A689" s="49" t="s">
        <v>1681</v>
      </c>
      <c r="B689" s="46" t="s">
        <v>230</v>
      </c>
      <c r="C689" s="46" t="s">
        <v>298</v>
      </c>
      <c r="D689" s="49" t="s">
        <v>64</v>
      </c>
      <c r="E689" s="46">
        <v>57</v>
      </c>
      <c r="F689" s="46">
        <v>44</v>
      </c>
      <c r="G689" s="46">
        <v>113</v>
      </c>
      <c r="H689" s="46">
        <v>100</v>
      </c>
      <c r="I689" s="46">
        <v>86</v>
      </c>
      <c r="J689" s="46">
        <v>41</v>
      </c>
      <c r="K689" s="46">
        <v>441</v>
      </c>
      <c r="L689" s="42">
        <v>237311</v>
      </c>
      <c r="M689" s="42">
        <v>120349</v>
      </c>
      <c r="N689" s="42">
        <v>116962</v>
      </c>
      <c r="O689" s="54">
        <v>24.019114158214325</v>
      </c>
      <c r="P689" s="54">
        <v>18.541070578270709</v>
      </c>
      <c r="Q689" s="54">
        <v>47.616840348740681</v>
      </c>
      <c r="R689" s="54">
        <v>42.138796768797064</v>
      </c>
      <c r="S689" s="54">
        <v>36.239365221165478</v>
      </c>
      <c r="T689" s="54">
        <v>17.276906675206796</v>
      </c>
      <c r="U689" s="54">
        <v>185.83209375039505</v>
      </c>
      <c r="W689" s="42" t="s">
        <v>469</v>
      </c>
    </row>
    <row r="690" spans="1:23">
      <c r="A690" s="49" t="s">
        <v>1682</v>
      </c>
      <c r="B690" s="46" t="s">
        <v>230</v>
      </c>
      <c r="C690" s="46" t="s">
        <v>298</v>
      </c>
      <c r="D690" s="49" t="s">
        <v>492</v>
      </c>
      <c r="E690" s="46">
        <v>16</v>
      </c>
      <c r="F690" s="46">
        <v>6</v>
      </c>
      <c r="G690" s="46">
        <v>18</v>
      </c>
      <c r="H690" s="46">
        <v>19</v>
      </c>
      <c r="I690" s="46">
        <v>32</v>
      </c>
      <c r="J690" s="46">
        <v>8</v>
      </c>
      <c r="K690" s="46">
        <v>99</v>
      </c>
      <c r="L690" s="42">
        <v>237311</v>
      </c>
      <c r="M690" s="42">
        <v>120349</v>
      </c>
      <c r="N690" s="42">
        <v>116962</v>
      </c>
      <c r="O690" s="54">
        <v>6.7422074830075305</v>
      </c>
      <c r="P690" s="54">
        <v>2.528327806127824</v>
      </c>
      <c r="Q690" s="54">
        <v>7.5849834183834721</v>
      </c>
      <c r="R690" s="54">
        <v>8.0063713860714412</v>
      </c>
      <c r="S690" s="54">
        <v>13.484414966015061</v>
      </c>
      <c r="T690" s="54">
        <v>3.3711037415037652</v>
      </c>
      <c r="U690" s="54">
        <v>41.717408801109094</v>
      </c>
      <c r="W690" s="42" t="s">
        <v>469</v>
      </c>
    </row>
    <row r="691" spans="1:23">
      <c r="A691" s="49" t="s">
        <v>1683</v>
      </c>
      <c r="B691" s="46" t="s">
        <v>222</v>
      </c>
      <c r="C691" s="46" t="s">
        <v>298</v>
      </c>
      <c r="D691" s="49" t="s">
        <v>200</v>
      </c>
      <c r="E691" s="46">
        <v>32</v>
      </c>
      <c r="F691" s="46">
        <v>29</v>
      </c>
      <c r="G691" s="46">
        <v>80</v>
      </c>
      <c r="H691" s="46">
        <v>102</v>
      </c>
      <c r="I691" s="46">
        <v>85</v>
      </c>
      <c r="J691" s="46">
        <v>42</v>
      </c>
      <c r="K691" s="46">
        <v>370</v>
      </c>
      <c r="L691" s="42">
        <v>237311</v>
      </c>
      <c r="M691" s="42">
        <v>120349</v>
      </c>
      <c r="N691" s="42">
        <v>116962</v>
      </c>
      <c r="O691" s="54">
        <v>13.484414966015061</v>
      </c>
      <c r="P691" s="54">
        <v>12.220251062951149</v>
      </c>
      <c r="Q691" s="54">
        <v>33.711037415037651</v>
      </c>
      <c r="R691" s="54">
        <v>42.981572704173004</v>
      </c>
      <c r="S691" s="54">
        <v>35.817977253477508</v>
      </c>
      <c r="T691" s="54">
        <v>17.698294642894766</v>
      </c>
      <c r="U691" s="54">
        <v>155.91354804454915</v>
      </c>
      <c r="W691" s="42" t="s">
        <v>469</v>
      </c>
    </row>
    <row r="692" spans="1:23">
      <c r="A692" s="49" t="s">
        <v>1684</v>
      </c>
      <c r="B692" s="49" t="s">
        <v>222</v>
      </c>
      <c r="C692" s="49" t="s">
        <v>298</v>
      </c>
      <c r="D692" s="49" t="s">
        <v>473</v>
      </c>
      <c r="E692" s="50">
        <v>4</v>
      </c>
      <c r="F692" s="50">
        <v>6</v>
      </c>
      <c r="G692" s="50">
        <v>10</v>
      </c>
      <c r="H692" s="50">
        <v>11</v>
      </c>
      <c r="I692" s="50">
        <v>16</v>
      </c>
      <c r="J692" s="50">
        <v>6</v>
      </c>
      <c r="K692" s="50">
        <v>53</v>
      </c>
      <c r="L692" s="42">
        <v>237311</v>
      </c>
      <c r="M692" s="42">
        <v>120349</v>
      </c>
      <c r="N692" s="42">
        <v>116962</v>
      </c>
      <c r="O692" s="54">
        <v>1.6855518707518826</v>
      </c>
      <c r="P692" s="54">
        <v>2.528327806127824</v>
      </c>
      <c r="Q692" s="54">
        <v>4.2138796768797064</v>
      </c>
      <c r="R692" s="54">
        <v>4.6352676445676773</v>
      </c>
      <c r="S692" s="54">
        <v>6.7422074830075305</v>
      </c>
      <c r="T692" s="54">
        <v>2.528327806127824</v>
      </c>
      <c r="U692" s="54">
        <v>22.333562287462442</v>
      </c>
      <c r="W692" s="42" t="s">
        <v>469</v>
      </c>
    </row>
    <row r="693" spans="1:23">
      <c r="A693" s="49" t="s">
        <v>1685</v>
      </c>
      <c r="B693" s="49" t="s">
        <v>222</v>
      </c>
      <c r="C693" s="49" t="s">
        <v>298</v>
      </c>
      <c r="D693" s="49" t="s">
        <v>201</v>
      </c>
      <c r="E693" s="50">
        <v>15</v>
      </c>
      <c r="F693" s="50">
        <v>13</v>
      </c>
      <c r="G693" s="50">
        <v>29</v>
      </c>
      <c r="H693" s="50">
        <v>33</v>
      </c>
      <c r="I693" s="50">
        <v>16</v>
      </c>
      <c r="J693" s="50">
        <v>5</v>
      </c>
      <c r="K693" s="50">
        <v>111</v>
      </c>
      <c r="L693" s="42">
        <v>237311</v>
      </c>
      <c r="M693" s="42">
        <v>120349</v>
      </c>
      <c r="N693" s="42">
        <v>116962</v>
      </c>
      <c r="O693" s="54">
        <v>6.3208195153195597</v>
      </c>
      <c r="P693" s="54">
        <v>5.478043579943618</v>
      </c>
      <c r="Q693" s="54">
        <v>12.220251062951149</v>
      </c>
      <c r="R693" s="54">
        <v>13.905802933703033</v>
      </c>
      <c r="S693" s="54">
        <v>6.7422074830075305</v>
      </c>
      <c r="T693" s="54">
        <v>2.1069398384398532</v>
      </c>
      <c r="U693" s="54">
        <v>46.774064413364741</v>
      </c>
      <c r="W693" s="42" t="s">
        <v>469</v>
      </c>
    </row>
    <row r="694" spans="1:23">
      <c r="A694" s="49" t="s">
        <v>1686</v>
      </c>
      <c r="B694" s="49" t="s">
        <v>222</v>
      </c>
      <c r="C694" s="49" t="s">
        <v>298</v>
      </c>
      <c r="D694" s="49" t="s">
        <v>151</v>
      </c>
      <c r="E694" s="46">
        <v>1</v>
      </c>
      <c r="F694" s="46">
        <v>2</v>
      </c>
      <c r="G694" s="46">
        <v>2</v>
      </c>
      <c r="H694" s="46">
        <v>4</v>
      </c>
      <c r="I694" s="46">
        <v>1</v>
      </c>
      <c r="J694" s="46">
        <v>0</v>
      </c>
      <c r="K694" s="46">
        <v>10</v>
      </c>
      <c r="L694" s="42">
        <v>237311</v>
      </c>
      <c r="M694" s="42">
        <v>120349</v>
      </c>
      <c r="N694" s="42">
        <v>116962</v>
      </c>
      <c r="O694" s="54">
        <v>0.42138796768797065</v>
      </c>
      <c r="P694" s="54">
        <v>0.84277593537594131</v>
      </c>
      <c r="Q694" s="54">
        <v>0.84277593537594131</v>
      </c>
      <c r="R694" s="54">
        <v>1.6855518707518826</v>
      </c>
      <c r="S694" s="54">
        <v>0.42138796768797065</v>
      </c>
      <c r="T694" s="54" t="s">
        <v>499</v>
      </c>
      <c r="U694" s="54">
        <v>4.2138796768797064</v>
      </c>
      <c r="W694" s="42" t="s">
        <v>469</v>
      </c>
    </row>
    <row r="695" spans="1:23">
      <c r="A695" s="49" t="s">
        <v>1687</v>
      </c>
      <c r="B695" s="46" t="s">
        <v>222</v>
      </c>
      <c r="C695" s="46" t="s">
        <v>298</v>
      </c>
      <c r="D695" s="49" t="s">
        <v>95</v>
      </c>
      <c r="E695" s="46">
        <v>7</v>
      </c>
      <c r="F695" s="46">
        <v>9</v>
      </c>
      <c r="G695" s="46">
        <v>15</v>
      </c>
      <c r="H695" s="46">
        <v>14</v>
      </c>
      <c r="I695" s="46">
        <v>10</v>
      </c>
      <c r="J695" s="46">
        <v>4</v>
      </c>
      <c r="K695" s="46">
        <v>59</v>
      </c>
      <c r="L695" s="42">
        <v>237311</v>
      </c>
      <c r="M695" s="42">
        <v>120349</v>
      </c>
      <c r="N695" s="42">
        <v>116962</v>
      </c>
      <c r="O695" s="54">
        <v>2.9497157738157944</v>
      </c>
      <c r="P695" s="54">
        <v>3.7924917091917361</v>
      </c>
      <c r="Q695" s="54">
        <v>6.3208195153195597</v>
      </c>
      <c r="R695" s="54">
        <v>5.8994315476315888</v>
      </c>
      <c r="S695" s="54">
        <v>4.2138796768797064</v>
      </c>
      <c r="T695" s="54">
        <v>1.6855518707518826</v>
      </c>
      <c r="U695" s="54">
        <v>24.861890093590269</v>
      </c>
      <c r="W695" s="42" t="s">
        <v>469</v>
      </c>
    </row>
    <row r="696" spans="1:23">
      <c r="A696" s="49" t="s">
        <v>1688</v>
      </c>
      <c r="B696" s="46" t="s">
        <v>222</v>
      </c>
      <c r="C696" s="46" t="s">
        <v>298</v>
      </c>
      <c r="D696" s="49" t="s">
        <v>154</v>
      </c>
      <c r="E696" s="46">
        <v>3</v>
      </c>
      <c r="F696" s="46">
        <v>1</v>
      </c>
      <c r="G696" s="46">
        <v>2</v>
      </c>
      <c r="H696" s="46">
        <v>3</v>
      </c>
      <c r="I696" s="46">
        <v>2</v>
      </c>
      <c r="J696" s="46">
        <v>0</v>
      </c>
      <c r="K696" s="46">
        <v>11</v>
      </c>
      <c r="L696" s="42">
        <v>237311</v>
      </c>
      <c r="M696" s="42">
        <v>120349</v>
      </c>
      <c r="N696" s="42">
        <v>116962</v>
      </c>
      <c r="O696" s="54">
        <v>1.264163903063912</v>
      </c>
      <c r="P696" s="54">
        <v>0.42138796768797065</v>
      </c>
      <c r="Q696" s="54">
        <v>0.84277593537594131</v>
      </c>
      <c r="R696" s="54">
        <v>1.264163903063912</v>
      </c>
      <c r="S696" s="54">
        <v>0.84277593537594131</v>
      </c>
      <c r="T696" s="54" t="s">
        <v>499</v>
      </c>
      <c r="U696" s="54">
        <v>4.6352676445676773</v>
      </c>
      <c r="W696" s="42" t="s">
        <v>469</v>
      </c>
    </row>
    <row r="697" spans="1:23">
      <c r="A697" s="49" t="s">
        <v>1689</v>
      </c>
      <c r="B697" s="46" t="s">
        <v>222</v>
      </c>
      <c r="C697" s="46" t="s">
        <v>298</v>
      </c>
      <c r="D697" s="49" t="s">
        <v>155</v>
      </c>
      <c r="E697" s="46">
        <v>41</v>
      </c>
      <c r="F697" s="46">
        <v>20</v>
      </c>
      <c r="G697" s="46">
        <v>20</v>
      </c>
      <c r="H697" s="46">
        <v>14</v>
      </c>
      <c r="I697" s="46">
        <v>5</v>
      </c>
      <c r="J697" s="46">
        <v>5</v>
      </c>
      <c r="K697" s="46">
        <v>105</v>
      </c>
      <c r="L697" s="42">
        <v>237311</v>
      </c>
      <c r="M697" s="42">
        <v>120349</v>
      </c>
      <c r="N697" s="42">
        <v>116962</v>
      </c>
      <c r="O697" s="54">
        <v>17.276906675206796</v>
      </c>
      <c r="P697" s="54">
        <v>8.4277593537594129</v>
      </c>
      <c r="Q697" s="54">
        <v>8.4277593537594129</v>
      </c>
      <c r="R697" s="54">
        <v>5.8994315476315888</v>
      </c>
      <c r="S697" s="54">
        <v>2.1069398384398532</v>
      </c>
      <c r="T697" s="54">
        <v>2.1069398384398532</v>
      </c>
      <c r="U697" s="54">
        <v>44.245736607236921</v>
      </c>
      <c r="W697" s="42" t="s">
        <v>469</v>
      </c>
    </row>
    <row r="698" spans="1:23">
      <c r="A698" s="49" t="s">
        <v>1690</v>
      </c>
      <c r="B698" s="46" t="s">
        <v>222</v>
      </c>
      <c r="C698" s="46" t="s">
        <v>298</v>
      </c>
      <c r="D698" s="49" t="s">
        <v>99</v>
      </c>
      <c r="E698" s="46">
        <v>27</v>
      </c>
      <c r="F698" s="46">
        <v>15</v>
      </c>
      <c r="G698" s="46">
        <v>43</v>
      </c>
      <c r="H698" s="46">
        <v>43</v>
      </c>
      <c r="I698" s="46">
        <v>27</v>
      </c>
      <c r="J698" s="46">
        <v>10</v>
      </c>
      <c r="K698" s="46">
        <v>165</v>
      </c>
      <c r="L698" s="42">
        <v>237311</v>
      </c>
      <c r="M698" s="42">
        <v>120349</v>
      </c>
      <c r="N698" s="42">
        <v>116962</v>
      </c>
      <c r="O698" s="54">
        <v>11.377475127575208</v>
      </c>
      <c r="P698" s="54">
        <v>6.3208195153195597</v>
      </c>
      <c r="Q698" s="54">
        <v>18.119682610582739</v>
      </c>
      <c r="R698" s="54">
        <v>18.119682610582739</v>
      </c>
      <c r="S698" s="54">
        <v>11.377475127575208</v>
      </c>
      <c r="T698" s="54">
        <v>4.2138796768797064</v>
      </c>
      <c r="U698" s="54">
        <v>69.52901466851516</v>
      </c>
      <c r="W698" s="42" t="s">
        <v>469</v>
      </c>
    </row>
    <row r="699" spans="1:23">
      <c r="A699" s="49" t="s">
        <v>1691</v>
      </c>
      <c r="B699" s="49" t="s">
        <v>222</v>
      </c>
      <c r="C699" s="49" t="s">
        <v>298</v>
      </c>
      <c r="D699" s="49" t="s">
        <v>481</v>
      </c>
      <c r="E699" s="50">
        <v>2</v>
      </c>
      <c r="F699" s="50">
        <v>2</v>
      </c>
      <c r="G699" s="50">
        <v>11</v>
      </c>
      <c r="H699" s="50">
        <v>9</v>
      </c>
      <c r="I699" s="50">
        <v>2</v>
      </c>
      <c r="J699" s="50">
        <v>0</v>
      </c>
      <c r="K699" s="50">
        <v>26</v>
      </c>
      <c r="L699" s="42">
        <v>237311</v>
      </c>
      <c r="M699" s="42">
        <v>120349</v>
      </c>
      <c r="N699" s="42">
        <v>116962</v>
      </c>
      <c r="O699" s="54">
        <v>0.84277593537594131</v>
      </c>
      <c r="P699" s="54">
        <v>0.84277593537594131</v>
      </c>
      <c r="Q699" s="54">
        <v>4.6352676445676773</v>
      </c>
      <c r="R699" s="54">
        <v>3.7924917091917361</v>
      </c>
      <c r="S699" s="54">
        <v>0.84277593537594131</v>
      </c>
      <c r="T699" s="54" t="s">
        <v>499</v>
      </c>
      <c r="U699" s="54">
        <v>10.956087159887236</v>
      </c>
      <c r="W699" s="42" t="s">
        <v>469</v>
      </c>
    </row>
    <row r="700" spans="1:23">
      <c r="A700" s="49" t="s">
        <v>1692</v>
      </c>
      <c r="B700" s="49" t="s">
        <v>222</v>
      </c>
      <c r="C700" s="49" t="s">
        <v>298</v>
      </c>
      <c r="D700" s="49" t="s">
        <v>483</v>
      </c>
      <c r="E700" s="50">
        <v>20</v>
      </c>
      <c r="F700" s="50">
        <v>11</v>
      </c>
      <c r="G700" s="50">
        <v>30</v>
      </c>
      <c r="H700" s="50">
        <v>35</v>
      </c>
      <c r="I700" s="50">
        <v>24</v>
      </c>
      <c r="J700" s="50">
        <v>11</v>
      </c>
      <c r="K700" s="50">
        <v>131</v>
      </c>
      <c r="L700" s="42">
        <v>237311</v>
      </c>
      <c r="M700" s="42">
        <v>120349</v>
      </c>
      <c r="N700" s="42">
        <v>116962</v>
      </c>
      <c r="O700" s="54">
        <v>8.4277593537594129</v>
      </c>
      <c r="P700" s="54">
        <v>4.6352676445676773</v>
      </c>
      <c r="Q700" s="54">
        <v>12.641639030639119</v>
      </c>
      <c r="R700" s="54">
        <v>14.748578869078973</v>
      </c>
      <c r="S700" s="54">
        <v>10.113311224511296</v>
      </c>
      <c r="T700" s="54">
        <v>4.6352676445676773</v>
      </c>
      <c r="U700" s="54">
        <v>55.201823767124154</v>
      </c>
      <c r="W700" s="42" t="s">
        <v>469</v>
      </c>
    </row>
    <row r="701" spans="1:23">
      <c r="A701" s="49" t="s">
        <v>1693</v>
      </c>
      <c r="B701" s="49" t="s">
        <v>222</v>
      </c>
      <c r="C701" s="49" t="s">
        <v>298</v>
      </c>
      <c r="D701" s="49" t="s">
        <v>128</v>
      </c>
      <c r="E701" s="46">
        <v>14</v>
      </c>
      <c r="F701" s="46">
        <v>4</v>
      </c>
      <c r="G701" s="46">
        <v>2</v>
      </c>
      <c r="H701" s="46">
        <v>5</v>
      </c>
      <c r="I701" s="46">
        <v>2</v>
      </c>
      <c r="J701" s="46">
        <v>0</v>
      </c>
      <c r="K701" s="46">
        <v>27</v>
      </c>
      <c r="L701" s="42">
        <v>237311</v>
      </c>
      <c r="M701" s="42">
        <v>120349</v>
      </c>
      <c r="N701" s="42">
        <v>116962</v>
      </c>
      <c r="O701" s="54">
        <v>5.8994315476315888</v>
      </c>
      <c r="P701" s="54">
        <v>1.6855518707518826</v>
      </c>
      <c r="Q701" s="54">
        <v>0.84277593537594131</v>
      </c>
      <c r="R701" s="54">
        <v>2.1069398384398532</v>
      </c>
      <c r="S701" s="54">
        <v>0.84277593537594131</v>
      </c>
      <c r="T701" s="54" t="s">
        <v>499</v>
      </c>
      <c r="U701" s="54">
        <v>11.377475127575208</v>
      </c>
      <c r="W701" s="42" t="s">
        <v>469</v>
      </c>
    </row>
    <row r="702" spans="1:23">
      <c r="A702" s="49" t="s">
        <v>1694</v>
      </c>
      <c r="B702" s="46" t="s">
        <v>222</v>
      </c>
      <c r="C702" s="46" t="s">
        <v>298</v>
      </c>
      <c r="D702" s="49" t="s">
        <v>161</v>
      </c>
      <c r="E702" s="46">
        <v>7</v>
      </c>
      <c r="F702" s="46">
        <v>6</v>
      </c>
      <c r="G702" s="46">
        <v>4</v>
      </c>
      <c r="H702" s="46">
        <v>2</v>
      </c>
      <c r="I702" s="46">
        <v>3</v>
      </c>
      <c r="J702" s="46">
        <v>0</v>
      </c>
      <c r="K702" s="46">
        <v>22</v>
      </c>
      <c r="L702" s="42">
        <v>237311</v>
      </c>
      <c r="M702" s="42">
        <v>120349</v>
      </c>
      <c r="N702" s="42">
        <v>116962</v>
      </c>
      <c r="O702" s="54">
        <v>2.9497157738157944</v>
      </c>
      <c r="P702" s="54">
        <v>2.528327806127824</v>
      </c>
      <c r="Q702" s="54">
        <v>1.6855518707518826</v>
      </c>
      <c r="R702" s="54">
        <v>0.84277593537594131</v>
      </c>
      <c r="S702" s="54">
        <v>1.264163903063912</v>
      </c>
      <c r="T702" s="54" t="s">
        <v>499</v>
      </c>
      <c r="U702" s="54">
        <v>9.2705352891353545</v>
      </c>
      <c r="W702" s="42" t="s">
        <v>469</v>
      </c>
    </row>
    <row r="703" spans="1:23">
      <c r="A703" s="49" t="s">
        <v>1695</v>
      </c>
      <c r="B703" s="46" t="s">
        <v>222</v>
      </c>
      <c r="C703" s="46" t="s">
        <v>298</v>
      </c>
      <c r="D703" s="49" t="s">
        <v>164</v>
      </c>
      <c r="E703" s="46">
        <v>115</v>
      </c>
      <c r="F703" s="46">
        <v>106</v>
      </c>
      <c r="G703" s="46">
        <v>376</v>
      </c>
      <c r="H703" s="46">
        <v>389</v>
      </c>
      <c r="I703" s="46">
        <v>160</v>
      </c>
      <c r="J703" s="46">
        <v>42</v>
      </c>
      <c r="K703" s="46">
        <v>1188</v>
      </c>
      <c r="L703" s="42">
        <v>237311</v>
      </c>
      <c r="M703" s="42">
        <v>120349</v>
      </c>
      <c r="N703" s="42">
        <v>116962</v>
      </c>
      <c r="O703" s="54">
        <v>98.322532104444178</v>
      </c>
      <c r="P703" s="54">
        <v>90.627725244096368</v>
      </c>
      <c r="Q703" s="54">
        <v>321.4719310545305</v>
      </c>
      <c r="R703" s="54">
        <v>332.58665207503293</v>
      </c>
      <c r="S703" s="54">
        <v>136.79656640618322</v>
      </c>
      <c r="T703" s="54">
        <v>35.909098681623092</v>
      </c>
      <c r="U703" s="54">
        <v>1015.7145055659104</v>
      </c>
      <c r="W703" s="42" t="s">
        <v>469</v>
      </c>
    </row>
    <row r="704" spans="1:23">
      <c r="A704" s="49" t="s">
        <v>1696</v>
      </c>
      <c r="B704" s="46" t="s">
        <v>222</v>
      </c>
      <c r="C704" s="46" t="s">
        <v>298</v>
      </c>
      <c r="D704" s="49" t="s">
        <v>142</v>
      </c>
      <c r="E704" s="46">
        <v>13</v>
      </c>
      <c r="F704" s="46">
        <v>4</v>
      </c>
      <c r="G704" s="46">
        <v>9</v>
      </c>
      <c r="H704" s="46">
        <v>6</v>
      </c>
      <c r="I704" s="46">
        <v>10</v>
      </c>
      <c r="J704" s="46">
        <v>5</v>
      </c>
      <c r="K704" s="46">
        <v>47</v>
      </c>
      <c r="L704" s="42">
        <v>237311</v>
      </c>
      <c r="M704" s="42">
        <v>120349</v>
      </c>
      <c r="N704" s="42">
        <v>116962</v>
      </c>
      <c r="O704" s="54">
        <v>5.478043579943618</v>
      </c>
      <c r="P704" s="54">
        <v>1.6855518707518826</v>
      </c>
      <c r="Q704" s="54">
        <v>3.7924917091917361</v>
      </c>
      <c r="R704" s="54">
        <v>2.528327806127824</v>
      </c>
      <c r="S704" s="54">
        <v>4.2138796768797064</v>
      </c>
      <c r="T704" s="54">
        <v>2.1069398384398532</v>
      </c>
      <c r="U704" s="54">
        <v>19.805234481334619</v>
      </c>
      <c r="W704" s="42" t="s">
        <v>469</v>
      </c>
    </row>
    <row r="705" spans="1:23">
      <c r="A705" s="49" t="s">
        <v>1697</v>
      </c>
      <c r="B705" s="46" t="s">
        <v>222</v>
      </c>
      <c r="C705" s="46" t="s">
        <v>298</v>
      </c>
      <c r="D705" s="49" t="s">
        <v>60</v>
      </c>
      <c r="E705" s="46">
        <v>18</v>
      </c>
      <c r="F705" s="46">
        <v>3</v>
      </c>
      <c r="G705" s="46">
        <v>19</v>
      </c>
      <c r="H705" s="46">
        <v>22</v>
      </c>
      <c r="I705" s="46">
        <v>23</v>
      </c>
      <c r="J705" s="46">
        <v>18</v>
      </c>
      <c r="K705" s="46">
        <v>103</v>
      </c>
      <c r="L705" s="42">
        <v>237311</v>
      </c>
      <c r="M705" s="42">
        <v>120349</v>
      </c>
      <c r="N705" s="42">
        <v>116962</v>
      </c>
      <c r="O705" s="54">
        <v>7.5849834183834721</v>
      </c>
      <c r="P705" s="54">
        <v>1.264163903063912</v>
      </c>
      <c r="Q705" s="54">
        <v>8.0063713860714412</v>
      </c>
      <c r="R705" s="54">
        <v>9.2705352891353545</v>
      </c>
      <c r="S705" s="54">
        <v>9.6919232568233245</v>
      </c>
      <c r="T705" s="54">
        <v>7.5849834183834721</v>
      </c>
      <c r="U705" s="54">
        <v>43.402960671860974</v>
      </c>
      <c r="W705" s="42" t="s">
        <v>469</v>
      </c>
    </row>
    <row r="706" spans="1:23">
      <c r="A706" s="49" t="s">
        <v>1698</v>
      </c>
      <c r="B706" s="49" t="s">
        <v>222</v>
      </c>
      <c r="C706" s="49" t="s">
        <v>298</v>
      </c>
      <c r="D706" s="49" t="s">
        <v>64</v>
      </c>
      <c r="E706" s="50">
        <v>74</v>
      </c>
      <c r="F706" s="50">
        <v>61</v>
      </c>
      <c r="G706" s="50">
        <v>140</v>
      </c>
      <c r="H706" s="50">
        <v>105</v>
      </c>
      <c r="I706" s="50">
        <v>94</v>
      </c>
      <c r="J706" s="50">
        <v>48</v>
      </c>
      <c r="K706" s="50">
        <v>522</v>
      </c>
      <c r="L706" s="42">
        <v>237311</v>
      </c>
      <c r="M706" s="42">
        <v>120349</v>
      </c>
      <c r="N706" s="42">
        <v>116962</v>
      </c>
      <c r="O706" s="54">
        <v>31.182709608909825</v>
      </c>
      <c r="P706" s="54">
        <v>25.704666028966205</v>
      </c>
      <c r="Q706" s="54">
        <v>58.99431547631589</v>
      </c>
      <c r="R706" s="54">
        <v>44.245736607236921</v>
      </c>
      <c r="S706" s="54">
        <v>39.610468962669238</v>
      </c>
      <c r="T706" s="54">
        <v>20.226622449022592</v>
      </c>
      <c r="U706" s="54">
        <v>219.96451913312066</v>
      </c>
      <c r="W706" s="42" t="s">
        <v>469</v>
      </c>
    </row>
    <row r="707" spans="1:23">
      <c r="A707" s="49" t="s">
        <v>1699</v>
      </c>
      <c r="B707" s="49" t="s">
        <v>222</v>
      </c>
      <c r="C707" s="49" t="s">
        <v>298</v>
      </c>
      <c r="D707" s="49" t="s">
        <v>492</v>
      </c>
      <c r="E707" s="50">
        <v>28</v>
      </c>
      <c r="F707" s="50">
        <v>20</v>
      </c>
      <c r="G707" s="50">
        <v>42</v>
      </c>
      <c r="H707" s="50">
        <v>39</v>
      </c>
      <c r="I707" s="50">
        <v>44</v>
      </c>
      <c r="J707" s="50">
        <v>20</v>
      </c>
      <c r="K707" s="50">
        <v>193</v>
      </c>
      <c r="L707" s="42">
        <v>237311</v>
      </c>
      <c r="M707" s="42">
        <v>120349</v>
      </c>
      <c r="N707" s="42">
        <v>116962</v>
      </c>
      <c r="O707" s="54">
        <v>11.798863095263178</v>
      </c>
      <c r="P707" s="54">
        <v>8.4277593537594129</v>
      </c>
      <c r="Q707" s="54">
        <v>17.698294642894766</v>
      </c>
      <c r="R707" s="54">
        <v>16.434130739830856</v>
      </c>
      <c r="S707" s="54">
        <v>18.541070578270709</v>
      </c>
      <c r="T707" s="54">
        <v>8.4277593537594129</v>
      </c>
      <c r="U707" s="54">
        <v>81.327877763778332</v>
      </c>
      <c r="W707" s="42" t="s">
        <v>469</v>
      </c>
    </row>
    <row r="708" spans="1:23">
      <c r="A708" s="49" t="s">
        <v>1700</v>
      </c>
      <c r="B708" s="46" t="s">
        <v>230</v>
      </c>
      <c r="C708" s="46" t="s">
        <v>302</v>
      </c>
      <c r="D708" s="49" t="s">
        <v>200</v>
      </c>
      <c r="E708" s="46">
        <v>5</v>
      </c>
      <c r="F708" s="46">
        <v>2</v>
      </c>
      <c r="G708" s="46">
        <v>1</v>
      </c>
      <c r="H708" s="46">
        <v>14</v>
      </c>
      <c r="I708" s="46">
        <v>12</v>
      </c>
      <c r="J708" s="46">
        <v>6</v>
      </c>
      <c r="K708" s="46">
        <v>40</v>
      </c>
      <c r="L708" s="42">
        <v>91060</v>
      </c>
      <c r="M708" s="42">
        <v>46697</v>
      </c>
      <c r="N708" s="42">
        <v>44363</v>
      </c>
      <c r="O708" s="54">
        <v>5.4908851306830666</v>
      </c>
      <c r="P708" s="54">
        <v>2.1963540522732266</v>
      </c>
      <c r="Q708" s="54">
        <v>1.0981770261366133</v>
      </c>
      <c r="R708" s="54">
        <v>15.374478365912585</v>
      </c>
      <c r="S708" s="54">
        <v>13.178124313639358</v>
      </c>
      <c r="T708" s="54">
        <v>6.5890621568196792</v>
      </c>
      <c r="U708" s="54">
        <v>43.927081045464533</v>
      </c>
      <c r="W708" s="42" t="s">
        <v>469</v>
      </c>
    </row>
    <row r="709" spans="1:23">
      <c r="A709" s="49" t="s">
        <v>1701</v>
      </c>
      <c r="B709" s="46" t="s">
        <v>230</v>
      </c>
      <c r="C709" s="46" t="s">
        <v>302</v>
      </c>
      <c r="D709" s="49" t="s">
        <v>54</v>
      </c>
      <c r="E709" s="46">
        <v>74</v>
      </c>
      <c r="F709" s="46">
        <v>67</v>
      </c>
      <c r="G709" s="46">
        <v>182</v>
      </c>
      <c r="H709" s="46">
        <v>186</v>
      </c>
      <c r="I709" s="46">
        <v>150</v>
      </c>
      <c r="J709" s="46">
        <v>96</v>
      </c>
      <c r="K709" s="46">
        <v>755</v>
      </c>
      <c r="L709" s="42">
        <v>91060</v>
      </c>
      <c r="M709" s="42">
        <v>46697</v>
      </c>
      <c r="N709" s="42">
        <v>44363</v>
      </c>
      <c r="O709" s="54">
        <v>158.46842409576632</v>
      </c>
      <c r="P709" s="54">
        <v>143.47816776238304</v>
      </c>
      <c r="Q709" s="54">
        <v>389.74666466796583</v>
      </c>
      <c r="R709" s="54">
        <v>398.31252542989915</v>
      </c>
      <c r="S709" s="54">
        <v>321.21977857249931</v>
      </c>
      <c r="T709" s="54">
        <v>205.58065828639957</v>
      </c>
      <c r="U709" s="54">
        <v>1616.8062188149131</v>
      </c>
      <c r="W709" s="42" t="s">
        <v>469</v>
      </c>
    </row>
    <row r="710" spans="1:23">
      <c r="A710" s="49" t="s">
        <v>1702</v>
      </c>
      <c r="B710" s="46" t="s">
        <v>230</v>
      </c>
      <c r="C710" s="46" t="s">
        <v>302</v>
      </c>
      <c r="D710" s="49" t="s">
        <v>69</v>
      </c>
      <c r="E710" s="46">
        <v>2</v>
      </c>
      <c r="F710" s="46">
        <v>9</v>
      </c>
      <c r="G710" s="46">
        <v>6</v>
      </c>
      <c r="H710" s="46">
        <v>12</v>
      </c>
      <c r="I710" s="46">
        <v>13</v>
      </c>
      <c r="J710" s="46">
        <v>13</v>
      </c>
      <c r="K710" s="46">
        <v>55</v>
      </c>
      <c r="L710" s="42">
        <v>91060</v>
      </c>
      <c r="M710" s="42">
        <v>46697</v>
      </c>
      <c r="N710" s="42">
        <v>44363</v>
      </c>
      <c r="O710" s="54">
        <v>4.2829303809666568</v>
      </c>
      <c r="P710" s="54">
        <v>19.273186714349958</v>
      </c>
      <c r="Q710" s="54">
        <v>12.848791142899973</v>
      </c>
      <c r="R710" s="54">
        <v>25.697582285799946</v>
      </c>
      <c r="S710" s="54">
        <v>27.839047476283273</v>
      </c>
      <c r="T710" s="54">
        <v>27.839047476283273</v>
      </c>
      <c r="U710" s="54">
        <v>117.78058547658307</v>
      </c>
      <c r="W710" s="42" t="s">
        <v>469</v>
      </c>
    </row>
    <row r="711" spans="1:23">
      <c r="A711" s="49" t="s">
        <v>1703</v>
      </c>
      <c r="B711" s="46" t="s">
        <v>230</v>
      </c>
      <c r="C711" s="46" t="s">
        <v>302</v>
      </c>
      <c r="D711" s="49" t="s">
        <v>473</v>
      </c>
      <c r="E711" s="46">
        <v>0</v>
      </c>
      <c r="F711" s="46">
        <v>2</v>
      </c>
      <c r="G711" s="46">
        <v>0</v>
      </c>
      <c r="H711" s="46">
        <v>1</v>
      </c>
      <c r="I711" s="46">
        <v>5</v>
      </c>
      <c r="J711" s="46">
        <v>5</v>
      </c>
      <c r="K711" s="46">
        <v>13</v>
      </c>
      <c r="L711" s="42">
        <v>91060</v>
      </c>
      <c r="M711" s="42">
        <v>46697</v>
      </c>
      <c r="N711" s="42">
        <v>44363</v>
      </c>
      <c r="O711" s="54" t="s">
        <v>499</v>
      </c>
      <c r="P711" s="54">
        <v>2.1963540522732266</v>
      </c>
      <c r="Q711" s="54" t="s">
        <v>499</v>
      </c>
      <c r="R711" s="54">
        <v>1.0981770261366133</v>
      </c>
      <c r="S711" s="54">
        <v>5.4908851306830666</v>
      </c>
      <c r="T711" s="54">
        <v>5.4908851306830666</v>
      </c>
      <c r="U711" s="54">
        <v>14.276301339775973</v>
      </c>
      <c r="W711" s="42" t="s">
        <v>469</v>
      </c>
    </row>
    <row r="712" spans="1:23">
      <c r="A712" s="49" t="s">
        <v>1704</v>
      </c>
      <c r="B712" s="46" t="s">
        <v>230</v>
      </c>
      <c r="C712" s="46" t="s">
        <v>302</v>
      </c>
      <c r="D712" s="49" t="s">
        <v>201</v>
      </c>
      <c r="E712" s="46">
        <v>5</v>
      </c>
      <c r="F712" s="46">
        <v>6</v>
      </c>
      <c r="G712" s="46">
        <v>8</v>
      </c>
      <c r="H712" s="46">
        <v>5</v>
      </c>
      <c r="I712" s="46">
        <v>7</v>
      </c>
      <c r="J712" s="46">
        <v>2</v>
      </c>
      <c r="K712" s="46">
        <v>33</v>
      </c>
      <c r="L712" s="42">
        <v>91060</v>
      </c>
      <c r="M712" s="42">
        <v>46697</v>
      </c>
      <c r="N712" s="42">
        <v>44363</v>
      </c>
      <c r="O712" s="54">
        <v>5.4908851306830666</v>
      </c>
      <c r="P712" s="54">
        <v>6.5890621568196792</v>
      </c>
      <c r="Q712" s="54">
        <v>8.7854162090929062</v>
      </c>
      <c r="R712" s="54">
        <v>5.4908851306830666</v>
      </c>
      <c r="S712" s="54">
        <v>7.6872391829562927</v>
      </c>
      <c r="T712" s="54">
        <v>2.1963540522732266</v>
      </c>
      <c r="U712" s="54">
        <v>36.239841862508236</v>
      </c>
      <c r="W712" s="42" t="s">
        <v>469</v>
      </c>
    </row>
    <row r="713" spans="1:23">
      <c r="A713" s="49" t="s">
        <v>1705</v>
      </c>
      <c r="B713" s="49" t="s">
        <v>230</v>
      </c>
      <c r="C713" s="49" t="s">
        <v>302</v>
      </c>
      <c r="D713" s="49" t="s">
        <v>151</v>
      </c>
      <c r="E713" s="50">
        <v>1</v>
      </c>
      <c r="F713" s="50">
        <v>1</v>
      </c>
      <c r="G713" s="50">
        <v>2</v>
      </c>
      <c r="H713" s="50">
        <v>2</v>
      </c>
      <c r="I713" s="50">
        <v>2</v>
      </c>
      <c r="J713" s="50">
        <v>2</v>
      </c>
      <c r="K713" s="50">
        <v>10</v>
      </c>
      <c r="L713" s="42">
        <v>91060</v>
      </c>
      <c r="M713" s="42">
        <v>46697</v>
      </c>
      <c r="N713" s="42">
        <v>44363</v>
      </c>
      <c r="O713" s="54">
        <v>1.0981770261366133</v>
      </c>
      <c r="P713" s="54">
        <v>1.0981770261366133</v>
      </c>
      <c r="Q713" s="54">
        <v>2.1963540522732266</v>
      </c>
      <c r="R713" s="54">
        <v>2.1963540522732266</v>
      </c>
      <c r="S713" s="54">
        <v>2.1963540522732266</v>
      </c>
      <c r="T713" s="54">
        <v>2.1963540522732266</v>
      </c>
      <c r="U713" s="54">
        <v>10.981770261366133</v>
      </c>
      <c r="W713" s="42" t="s">
        <v>469</v>
      </c>
    </row>
    <row r="714" spans="1:23">
      <c r="A714" s="49" t="s">
        <v>1706</v>
      </c>
      <c r="B714" s="49" t="s">
        <v>230</v>
      </c>
      <c r="C714" s="49" t="s">
        <v>302</v>
      </c>
      <c r="D714" s="49" t="s">
        <v>95</v>
      </c>
      <c r="E714" s="46">
        <v>2</v>
      </c>
      <c r="F714" s="46">
        <v>1</v>
      </c>
      <c r="G714" s="46">
        <v>6</v>
      </c>
      <c r="H714" s="46">
        <v>8</v>
      </c>
      <c r="I714" s="46">
        <v>1</v>
      </c>
      <c r="J714" s="46">
        <v>0</v>
      </c>
      <c r="K714" s="46">
        <v>18</v>
      </c>
      <c r="L714" s="42">
        <v>91060</v>
      </c>
      <c r="M714" s="42">
        <v>46697</v>
      </c>
      <c r="N714" s="42">
        <v>44363</v>
      </c>
      <c r="O714" s="54">
        <v>2.1963540522732266</v>
      </c>
      <c r="P714" s="54">
        <v>1.0981770261366133</v>
      </c>
      <c r="Q714" s="54">
        <v>6.5890621568196792</v>
      </c>
      <c r="R714" s="54">
        <v>8.7854162090929062</v>
      </c>
      <c r="S714" s="54">
        <v>1.0981770261366133</v>
      </c>
      <c r="T714" s="54" t="s">
        <v>499</v>
      </c>
      <c r="U714" s="54">
        <v>19.767186470459038</v>
      </c>
      <c r="W714" s="42" t="s">
        <v>469</v>
      </c>
    </row>
    <row r="715" spans="1:23">
      <c r="A715" s="49" t="s">
        <v>1707</v>
      </c>
      <c r="B715" s="46" t="s">
        <v>230</v>
      </c>
      <c r="C715" s="46" t="s">
        <v>302</v>
      </c>
      <c r="D715" s="49" t="s">
        <v>154</v>
      </c>
      <c r="E715" s="46">
        <v>0</v>
      </c>
      <c r="F715" s="46">
        <v>0</v>
      </c>
      <c r="G715" s="46">
        <v>0</v>
      </c>
      <c r="H715" s="46">
        <v>0</v>
      </c>
      <c r="I715" s="46">
        <v>1</v>
      </c>
      <c r="J715" s="46">
        <v>0</v>
      </c>
      <c r="K715" s="46">
        <v>1</v>
      </c>
      <c r="L715" s="42">
        <v>91060</v>
      </c>
      <c r="M715" s="42">
        <v>46697</v>
      </c>
      <c r="N715" s="42">
        <v>44363</v>
      </c>
      <c r="O715" s="54" t="s">
        <v>499</v>
      </c>
      <c r="P715" s="54" t="s">
        <v>499</v>
      </c>
      <c r="Q715" s="54" t="s">
        <v>499</v>
      </c>
      <c r="R715" s="54" t="s">
        <v>499</v>
      </c>
      <c r="S715" s="54">
        <v>1.0981770261366133</v>
      </c>
      <c r="T715" s="54" t="s">
        <v>499</v>
      </c>
      <c r="U715" s="54">
        <v>1.0981770261366133</v>
      </c>
      <c r="W715" s="42" t="s">
        <v>469</v>
      </c>
    </row>
    <row r="716" spans="1:23">
      <c r="A716" s="49" t="s">
        <v>1708</v>
      </c>
      <c r="B716" s="46" t="s">
        <v>230</v>
      </c>
      <c r="C716" s="46" t="s">
        <v>302</v>
      </c>
      <c r="D716" s="49" t="s">
        <v>155</v>
      </c>
      <c r="E716" s="46">
        <v>12</v>
      </c>
      <c r="F716" s="46">
        <v>6</v>
      </c>
      <c r="G716" s="46">
        <v>9</v>
      </c>
      <c r="H716" s="46">
        <v>13</v>
      </c>
      <c r="I716" s="46">
        <v>0</v>
      </c>
      <c r="J716" s="46">
        <v>2</v>
      </c>
      <c r="K716" s="46">
        <v>42</v>
      </c>
      <c r="L716" s="42">
        <v>91060</v>
      </c>
      <c r="M716" s="42">
        <v>46697</v>
      </c>
      <c r="N716" s="42">
        <v>44363</v>
      </c>
      <c r="O716" s="54">
        <v>13.178124313639358</v>
      </c>
      <c r="P716" s="54">
        <v>6.5890621568196792</v>
      </c>
      <c r="Q716" s="54">
        <v>9.8835932352295188</v>
      </c>
      <c r="R716" s="54">
        <v>14.276301339775973</v>
      </c>
      <c r="S716" s="54" t="s">
        <v>499</v>
      </c>
      <c r="T716" s="54">
        <v>2.1963540522732266</v>
      </c>
      <c r="U716" s="54">
        <v>46.123435097737755</v>
      </c>
      <c r="W716" s="42" t="s">
        <v>469</v>
      </c>
    </row>
    <row r="717" spans="1:23">
      <c r="A717" s="49" t="s">
        <v>1709</v>
      </c>
      <c r="B717" s="46" t="s">
        <v>230</v>
      </c>
      <c r="C717" s="46" t="s">
        <v>302</v>
      </c>
      <c r="D717" s="49" t="s">
        <v>99</v>
      </c>
      <c r="E717" s="46">
        <v>6</v>
      </c>
      <c r="F717" s="46">
        <v>10</v>
      </c>
      <c r="G717" s="46">
        <v>15</v>
      </c>
      <c r="H717" s="46">
        <v>21</v>
      </c>
      <c r="I717" s="46">
        <v>7</v>
      </c>
      <c r="J717" s="46">
        <v>9</v>
      </c>
      <c r="K717" s="46">
        <v>68</v>
      </c>
      <c r="L717" s="42">
        <v>91060</v>
      </c>
      <c r="M717" s="42">
        <v>46697</v>
      </c>
      <c r="N717" s="42">
        <v>44363</v>
      </c>
      <c r="O717" s="54">
        <v>6.5890621568196792</v>
      </c>
      <c r="P717" s="54">
        <v>10.981770261366133</v>
      </c>
      <c r="Q717" s="54">
        <v>16.472655392049198</v>
      </c>
      <c r="R717" s="54">
        <v>23.061717548868877</v>
      </c>
      <c r="S717" s="54">
        <v>7.6872391829562927</v>
      </c>
      <c r="T717" s="54">
        <v>9.8835932352295188</v>
      </c>
      <c r="U717" s="54">
        <v>74.676037777289707</v>
      </c>
      <c r="W717" s="42" t="s">
        <v>469</v>
      </c>
    </row>
    <row r="718" spans="1:23">
      <c r="A718" s="49" t="s">
        <v>1710</v>
      </c>
      <c r="B718" s="46" t="s">
        <v>230</v>
      </c>
      <c r="C718" s="46" t="s">
        <v>302</v>
      </c>
      <c r="D718" s="49" t="s">
        <v>481</v>
      </c>
      <c r="E718" s="46">
        <v>1</v>
      </c>
      <c r="F718" s="46">
        <v>1</v>
      </c>
      <c r="G718" s="46">
        <v>3</v>
      </c>
      <c r="H718" s="46">
        <v>2</v>
      </c>
      <c r="I718" s="46">
        <v>2</v>
      </c>
      <c r="J718" s="46">
        <v>0</v>
      </c>
      <c r="K718" s="46">
        <v>9</v>
      </c>
      <c r="L718" s="42">
        <v>91060</v>
      </c>
      <c r="M718" s="42">
        <v>46697</v>
      </c>
      <c r="N718" s="42">
        <v>44363</v>
      </c>
      <c r="O718" s="54">
        <v>1.0981770261366133</v>
      </c>
      <c r="P718" s="54">
        <v>1.0981770261366133</v>
      </c>
      <c r="Q718" s="54">
        <v>3.2945310784098396</v>
      </c>
      <c r="R718" s="54">
        <v>2.1963540522732266</v>
      </c>
      <c r="S718" s="54">
        <v>2.1963540522732266</v>
      </c>
      <c r="T718" s="54" t="s">
        <v>499</v>
      </c>
      <c r="U718" s="54">
        <v>9.8835932352295188</v>
      </c>
      <c r="W718" s="42" t="s">
        <v>469</v>
      </c>
    </row>
    <row r="719" spans="1:23">
      <c r="A719" s="49" t="s">
        <v>1711</v>
      </c>
      <c r="B719" s="49" t="s">
        <v>230</v>
      </c>
      <c r="C719" s="49" t="s">
        <v>302</v>
      </c>
      <c r="D719" s="49" t="s">
        <v>483</v>
      </c>
      <c r="E719" s="50">
        <v>12</v>
      </c>
      <c r="F719" s="50">
        <v>5</v>
      </c>
      <c r="G719" s="50">
        <v>13</v>
      </c>
      <c r="H719" s="50">
        <v>8</v>
      </c>
      <c r="I719" s="50">
        <v>11</v>
      </c>
      <c r="J719" s="50">
        <v>6</v>
      </c>
      <c r="K719" s="50">
        <v>55</v>
      </c>
      <c r="L719" s="42">
        <v>91060</v>
      </c>
      <c r="M719" s="42">
        <v>46697</v>
      </c>
      <c r="N719" s="42">
        <v>44363</v>
      </c>
      <c r="O719" s="54">
        <v>13.178124313639358</v>
      </c>
      <c r="P719" s="54">
        <v>5.4908851306830666</v>
      </c>
      <c r="Q719" s="54">
        <v>14.276301339775973</v>
      </c>
      <c r="R719" s="54">
        <v>8.7854162090929062</v>
      </c>
      <c r="S719" s="54">
        <v>12.079947287502746</v>
      </c>
      <c r="T719" s="54">
        <v>6.5890621568196792</v>
      </c>
      <c r="U719" s="54">
        <v>60.399736437513724</v>
      </c>
      <c r="W719" s="42" t="s">
        <v>469</v>
      </c>
    </row>
    <row r="720" spans="1:23">
      <c r="A720" s="49" t="s">
        <v>1712</v>
      </c>
      <c r="B720" s="49" t="s">
        <v>230</v>
      </c>
      <c r="C720" s="49" t="s">
        <v>302</v>
      </c>
      <c r="D720" s="49" t="s">
        <v>128</v>
      </c>
      <c r="E720" s="50">
        <v>3</v>
      </c>
      <c r="F720" s="50">
        <v>2</v>
      </c>
      <c r="G720" s="50">
        <v>3</v>
      </c>
      <c r="H720" s="50">
        <v>1</v>
      </c>
      <c r="I720" s="50">
        <v>2</v>
      </c>
      <c r="J720" s="50">
        <v>0</v>
      </c>
      <c r="K720" s="50">
        <v>11</v>
      </c>
      <c r="L720" s="42">
        <v>91060</v>
      </c>
      <c r="M720" s="42">
        <v>46697</v>
      </c>
      <c r="N720" s="42">
        <v>44363</v>
      </c>
      <c r="O720" s="54">
        <v>3.2945310784098396</v>
      </c>
      <c r="P720" s="54">
        <v>2.1963540522732266</v>
      </c>
      <c r="Q720" s="54">
        <v>3.2945310784098396</v>
      </c>
      <c r="R720" s="54">
        <v>1.0981770261366133</v>
      </c>
      <c r="S720" s="54">
        <v>2.1963540522732266</v>
      </c>
      <c r="T720" s="54" t="s">
        <v>499</v>
      </c>
      <c r="U720" s="54">
        <v>12.079947287502746</v>
      </c>
      <c r="W720" s="42" t="s">
        <v>469</v>
      </c>
    </row>
    <row r="721" spans="1:23">
      <c r="A721" s="49" t="s">
        <v>1713</v>
      </c>
      <c r="B721" s="49" t="s">
        <v>230</v>
      </c>
      <c r="C721" s="49" t="s">
        <v>302</v>
      </c>
      <c r="D721" s="49" t="s">
        <v>132</v>
      </c>
      <c r="E721" s="46">
        <v>9</v>
      </c>
      <c r="F721" s="46">
        <v>6</v>
      </c>
      <c r="G721" s="46">
        <v>12</v>
      </c>
      <c r="H721" s="46">
        <v>17</v>
      </c>
      <c r="I721" s="46">
        <v>18</v>
      </c>
      <c r="J721" s="46">
        <v>9</v>
      </c>
      <c r="K721" s="46">
        <v>71</v>
      </c>
      <c r="L721" s="42">
        <v>91060</v>
      </c>
      <c r="M721" s="42">
        <v>46697</v>
      </c>
      <c r="N721" s="42">
        <v>44363</v>
      </c>
      <c r="O721" s="54">
        <v>19.273186714349958</v>
      </c>
      <c r="P721" s="54">
        <v>12.848791142899973</v>
      </c>
      <c r="Q721" s="54">
        <v>25.697582285799946</v>
      </c>
      <c r="R721" s="54">
        <v>36.404908238216592</v>
      </c>
      <c r="S721" s="54">
        <v>38.546373428699916</v>
      </c>
      <c r="T721" s="54">
        <v>19.273186714349958</v>
      </c>
      <c r="U721" s="54">
        <v>152.04402852431633</v>
      </c>
      <c r="W721" s="42" t="s">
        <v>469</v>
      </c>
    </row>
    <row r="722" spans="1:23">
      <c r="A722" s="49" t="s">
        <v>1714</v>
      </c>
      <c r="B722" s="46" t="s">
        <v>230</v>
      </c>
      <c r="C722" s="46" t="s">
        <v>302</v>
      </c>
      <c r="D722" s="49" t="s">
        <v>161</v>
      </c>
      <c r="E722" s="46">
        <v>1</v>
      </c>
      <c r="F722" s="46">
        <v>0</v>
      </c>
      <c r="G722" s="46">
        <v>0</v>
      </c>
      <c r="H722" s="46">
        <v>0</v>
      </c>
      <c r="I722" s="46">
        <v>1</v>
      </c>
      <c r="J722" s="46">
        <v>0</v>
      </c>
      <c r="K722" s="46">
        <v>2</v>
      </c>
      <c r="L722" s="42">
        <v>91060</v>
      </c>
      <c r="M722" s="42">
        <v>46697</v>
      </c>
      <c r="N722" s="42">
        <v>44363</v>
      </c>
      <c r="O722" s="54">
        <v>1.0981770261366133</v>
      </c>
      <c r="P722" s="54" t="s">
        <v>499</v>
      </c>
      <c r="Q722" s="54" t="s">
        <v>499</v>
      </c>
      <c r="R722" s="54" t="s">
        <v>499</v>
      </c>
      <c r="S722" s="54">
        <v>1.0981770261366133</v>
      </c>
      <c r="T722" s="54" t="s">
        <v>499</v>
      </c>
      <c r="U722" s="54">
        <v>2.1963540522732266</v>
      </c>
      <c r="W722" s="42" t="s">
        <v>469</v>
      </c>
    </row>
    <row r="723" spans="1:23">
      <c r="A723" s="49" t="s">
        <v>1715</v>
      </c>
      <c r="B723" s="46" t="s">
        <v>230</v>
      </c>
      <c r="C723" s="46" t="s">
        <v>302</v>
      </c>
      <c r="D723" s="49" t="s">
        <v>142</v>
      </c>
      <c r="E723" s="46">
        <v>2</v>
      </c>
      <c r="F723" s="46">
        <v>1</v>
      </c>
      <c r="G723" s="46">
        <v>1</v>
      </c>
      <c r="H723" s="46">
        <v>2</v>
      </c>
      <c r="I723" s="46">
        <v>1</v>
      </c>
      <c r="J723" s="46">
        <v>0</v>
      </c>
      <c r="K723" s="46">
        <v>7</v>
      </c>
      <c r="L723" s="42">
        <v>91060</v>
      </c>
      <c r="M723" s="42">
        <v>46697</v>
      </c>
      <c r="N723" s="42">
        <v>44363</v>
      </c>
      <c r="O723" s="54">
        <v>2.1963540522732266</v>
      </c>
      <c r="P723" s="54">
        <v>1.0981770261366133</v>
      </c>
      <c r="Q723" s="54">
        <v>1.0981770261366133</v>
      </c>
      <c r="R723" s="54">
        <v>2.1963540522732266</v>
      </c>
      <c r="S723" s="54">
        <v>1.0981770261366133</v>
      </c>
      <c r="T723" s="54" t="s">
        <v>499</v>
      </c>
      <c r="U723" s="54">
        <v>7.6872391829562927</v>
      </c>
      <c r="W723" s="42" t="s">
        <v>469</v>
      </c>
    </row>
    <row r="724" spans="1:23">
      <c r="A724" s="49" t="s">
        <v>1716</v>
      </c>
      <c r="B724" s="46" t="s">
        <v>230</v>
      </c>
      <c r="C724" s="46" t="s">
        <v>302</v>
      </c>
      <c r="D724" s="49" t="s">
        <v>146</v>
      </c>
      <c r="E724" s="46">
        <v>20</v>
      </c>
      <c r="F724" s="46">
        <v>7</v>
      </c>
      <c r="G724" s="46">
        <v>17</v>
      </c>
      <c r="H724" s="46">
        <v>34</v>
      </c>
      <c r="I724" s="46">
        <v>18</v>
      </c>
      <c r="J724" s="46">
        <v>23</v>
      </c>
      <c r="K724" s="46">
        <v>119</v>
      </c>
      <c r="L724" s="42">
        <v>91060</v>
      </c>
      <c r="M724" s="42">
        <v>46697</v>
      </c>
      <c r="N724" s="42">
        <v>44363</v>
      </c>
      <c r="O724" s="54">
        <v>42.829303809666577</v>
      </c>
      <c r="P724" s="54">
        <v>14.990256333383302</v>
      </c>
      <c r="Q724" s="54">
        <v>36.404908238216592</v>
      </c>
      <c r="R724" s="54">
        <v>72.809816476433184</v>
      </c>
      <c r="S724" s="54">
        <v>38.546373428699916</v>
      </c>
      <c r="T724" s="54">
        <v>49.253699381116562</v>
      </c>
      <c r="U724" s="54">
        <v>254.83435766751609</v>
      </c>
      <c r="W724" s="42" t="s">
        <v>469</v>
      </c>
    </row>
    <row r="725" spans="1:23">
      <c r="A725" s="49" t="s">
        <v>1717</v>
      </c>
      <c r="B725" s="46" t="s">
        <v>230</v>
      </c>
      <c r="C725" s="46" t="s">
        <v>302</v>
      </c>
      <c r="D725" s="49" t="s">
        <v>60</v>
      </c>
      <c r="E725" s="46">
        <v>5</v>
      </c>
      <c r="F725" s="46">
        <v>13</v>
      </c>
      <c r="G725" s="46">
        <v>11</v>
      </c>
      <c r="H725" s="46">
        <v>17</v>
      </c>
      <c r="I725" s="46">
        <v>12</v>
      </c>
      <c r="J725" s="46">
        <v>9</v>
      </c>
      <c r="K725" s="46">
        <v>67</v>
      </c>
      <c r="L725" s="42">
        <v>91060</v>
      </c>
      <c r="M725" s="42">
        <v>46697</v>
      </c>
      <c r="N725" s="42">
        <v>44363</v>
      </c>
      <c r="O725" s="54">
        <v>5.4908851306830666</v>
      </c>
      <c r="P725" s="54">
        <v>14.276301339775973</v>
      </c>
      <c r="Q725" s="54">
        <v>12.079947287502746</v>
      </c>
      <c r="R725" s="54">
        <v>18.669009444322427</v>
      </c>
      <c r="S725" s="54">
        <v>13.178124313639358</v>
      </c>
      <c r="T725" s="54">
        <v>9.8835932352295188</v>
      </c>
      <c r="U725" s="54">
        <v>73.577860751153082</v>
      </c>
      <c r="W725" s="42" t="s">
        <v>469</v>
      </c>
    </row>
    <row r="726" spans="1:23">
      <c r="A726" s="49" t="s">
        <v>1718</v>
      </c>
      <c r="B726" s="49" t="s">
        <v>230</v>
      </c>
      <c r="C726" s="49" t="s">
        <v>302</v>
      </c>
      <c r="D726" s="49" t="s">
        <v>64</v>
      </c>
      <c r="E726" s="50">
        <v>19</v>
      </c>
      <c r="F726" s="50">
        <v>15</v>
      </c>
      <c r="G726" s="50">
        <v>50</v>
      </c>
      <c r="H726" s="50">
        <v>33</v>
      </c>
      <c r="I726" s="50">
        <v>25</v>
      </c>
      <c r="J726" s="50">
        <v>17</v>
      </c>
      <c r="K726" s="50">
        <v>159</v>
      </c>
      <c r="L726" s="42">
        <v>91060</v>
      </c>
      <c r="M726" s="42">
        <v>46697</v>
      </c>
      <c r="N726" s="42">
        <v>44363</v>
      </c>
      <c r="O726" s="54">
        <v>20.865363496595652</v>
      </c>
      <c r="P726" s="54">
        <v>16.472655392049198</v>
      </c>
      <c r="Q726" s="54">
        <v>54.908851306830655</v>
      </c>
      <c r="R726" s="54">
        <v>36.239841862508236</v>
      </c>
      <c r="S726" s="54">
        <v>27.454425653415328</v>
      </c>
      <c r="T726" s="54">
        <v>18.669009444322427</v>
      </c>
      <c r="U726" s="54">
        <v>174.61014715572151</v>
      </c>
      <c r="W726" s="42" t="s">
        <v>469</v>
      </c>
    </row>
    <row r="727" spans="1:23">
      <c r="A727" s="49" t="s">
        <v>1719</v>
      </c>
      <c r="B727" s="49" t="s">
        <v>230</v>
      </c>
      <c r="C727" s="49" t="s">
        <v>302</v>
      </c>
      <c r="D727" s="49" t="s">
        <v>492</v>
      </c>
      <c r="E727" s="50">
        <v>2</v>
      </c>
      <c r="F727" s="50">
        <v>3</v>
      </c>
      <c r="G727" s="50">
        <v>11</v>
      </c>
      <c r="H727" s="50">
        <v>9</v>
      </c>
      <c r="I727" s="50">
        <v>6</v>
      </c>
      <c r="J727" s="50">
        <v>5</v>
      </c>
      <c r="K727" s="50">
        <v>36</v>
      </c>
      <c r="L727" s="42">
        <v>91060</v>
      </c>
      <c r="M727" s="42">
        <v>46697</v>
      </c>
      <c r="N727" s="42">
        <v>44363</v>
      </c>
      <c r="O727" s="54">
        <v>2.1963540522732266</v>
      </c>
      <c r="P727" s="54">
        <v>3.2945310784098396</v>
      </c>
      <c r="Q727" s="54">
        <v>12.079947287502746</v>
      </c>
      <c r="R727" s="54">
        <v>9.8835932352295188</v>
      </c>
      <c r="S727" s="54">
        <v>6.5890621568196792</v>
      </c>
      <c r="T727" s="54">
        <v>5.4908851306830666</v>
      </c>
      <c r="U727" s="54">
        <v>39.534372940918075</v>
      </c>
      <c r="W727" s="42" t="s">
        <v>469</v>
      </c>
    </row>
    <row r="728" spans="1:23">
      <c r="A728" s="49" t="s">
        <v>1720</v>
      </c>
      <c r="B728" s="46" t="s">
        <v>222</v>
      </c>
      <c r="C728" s="46" t="s">
        <v>302</v>
      </c>
      <c r="D728" s="49" t="s">
        <v>200</v>
      </c>
      <c r="E728" s="46">
        <v>18</v>
      </c>
      <c r="F728" s="46">
        <v>9</v>
      </c>
      <c r="G728" s="46">
        <v>25</v>
      </c>
      <c r="H728" s="46">
        <v>37</v>
      </c>
      <c r="I728" s="46">
        <v>21</v>
      </c>
      <c r="J728" s="46">
        <v>9</v>
      </c>
      <c r="K728" s="46">
        <v>119</v>
      </c>
      <c r="L728" s="42">
        <v>91060</v>
      </c>
      <c r="M728" s="42">
        <v>46697</v>
      </c>
      <c r="N728" s="42">
        <v>44363</v>
      </c>
      <c r="O728" s="54">
        <v>19.767186470459038</v>
      </c>
      <c r="P728" s="54">
        <v>9.8835932352295188</v>
      </c>
      <c r="Q728" s="54">
        <v>27.454425653415328</v>
      </c>
      <c r="R728" s="54">
        <v>40.632549967054686</v>
      </c>
      <c r="S728" s="54">
        <v>23.061717548868877</v>
      </c>
      <c r="T728" s="54">
        <v>9.8835932352295188</v>
      </c>
      <c r="U728" s="54">
        <v>130.68306611025699</v>
      </c>
      <c r="W728" s="42" t="s">
        <v>469</v>
      </c>
    </row>
    <row r="729" spans="1:23">
      <c r="A729" s="49" t="s">
        <v>1721</v>
      </c>
      <c r="B729" s="46" t="s">
        <v>222</v>
      </c>
      <c r="C729" s="46" t="s">
        <v>302</v>
      </c>
      <c r="D729" s="49" t="s">
        <v>473</v>
      </c>
      <c r="E729" s="46">
        <v>2</v>
      </c>
      <c r="F729" s="46">
        <v>1</v>
      </c>
      <c r="G729" s="46">
        <v>4</v>
      </c>
      <c r="H729" s="46">
        <v>0</v>
      </c>
      <c r="I729" s="46">
        <v>1</v>
      </c>
      <c r="J729" s="46">
        <v>2</v>
      </c>
      <c r="K729" s="46">
        <v>10</v>
      </c>
      <c r="L729" s="42">
        <v>91060</v>
      </c>
      <c r="M729" s="42">
        <v>46697</v>
      </c>
      <c r="N729" s="42">
        <v>44363</v>
      </c>
      <c r="O729" s="54">
        <v>2.1963540522732266</v>
      </c>
      <c r="P729" s="54">
        <v>1.0981770261366133</v>
      </c>
      <c r="Q729" s="54">
        <v>4.3927081045464531</v>
      </c>
      <c r="R729" s="54" t="s">
        <v>499</v>
      </c>
      <c r="S729" s="54">
        <v>1.0981770261366133</v>
      </c>
      <c r="T729" s="54">
        <v>2.1963540522732266</v>
      </c>
      <c r="U729" s="54">
        <v>10.981770261366133</v>
      </c>
      <c r="W729" s="42" t="s">
        <v>469</v>
      </c>
    </row>
    <row r="730" spans="1:23">
      <c r="A730" s="49" t="s">
        <v>1722</v>
      </c>
      <c r="B730" s="46" t="s">
        <v>222</v>
      </c>
      <c r="C730" s="46" t="s">
        <v>302</v>
      </c>
      <c r="D730" s="49" t="s">
        <v>201</v>
      </c>
      <c r="E730" s="46">
        <v>5</v>
      </c>
      <c r="F730" s="46">
        <v>11</v>
      </c>
      <c r="G730" s="46">
        <v>18</v>
      </c>
      <c r="H730" s="46">
        <v>12</v>
      </c>
      <c r="I730" s="46">
        <v>7</v>
      </c>
      <c r="J730" s="46">
        <v>2</v>
      </c>
      <c r="K730" s="46">
        <v>55</v>
      </c>
      <c r="L730" s="42">
        <v>91060</v>
      </c>
      <c r="M730" s="42">
        <v>46697</v>
      </c>
      <c r="N730" s="42">
        <v>44363</v>
      </c>
      <c r="O730" s="54">
        <v>5.4908851306830666</v>
      </c>
      <c r="P730" s="54">
        <v>12.079947287502746</v>
      </c>
      <c r="Q730" s="54">
        <v>19.767186470459038</v>
      </c>
      <c r="R730" s="54">
        <v>13.178124313639358</v>
      </c>
      <c r="S730" s="54">
        <v>7.6872391829562927</v>
      </c>
      <c r="T730" s="54">
        <v>2.1963540522732266</v>
      </c>
      <c r="U730" s="54">
        <v>60.399736437513724</v>
      </c>
      <c r="W730" s="42" t="s">
        <v>469</v>
      </c>
    </row>
    <row r="731" spans="1:23">
      <c r="A731" s="49" t="s">
        <v>1723</v>
      </c>
      <c r="B731" s="46" t="s">
        <v>222</v>
      </c>
      <c r="C731" s="46" t="s">
        <v>302</v>
      </c>
      <c r="D731" s="49" t="s">
        <v>151</v>
      </c>
      <c r="E731" s="46">
        <v>1</v>
      </c>
      <c r="F731" s="46">
        <v>3</v>
      </c>
      <c r="G731" s="46">
        <v>2</v>
      </c>
      <c r="H731" s="46">
        <v>1</v>
      </c>
      <c r="I731" s="46">
        <v>2</v>
      </c>
      <c r="J731" s="46">
        <v>1</v>
      </c>
      <c r="K731" s="46">
        <v>10</v>
      </c>
      <c r="L731" s="42">
        <v>91060</v>
      </c>
      <c r="M731" s="42">
        <v>46697</v>
      </c>
      <c r="N731" s="42">
        <v>44363</v>
      </c>
      <c r="O731" s="54">
        <v>1.0981770261366133</v>
      </c>
      <c r="P731" s="54">
        <v>3.2945310784098396</v>
      </c>
      <c r="Q731" s="54">
        <v>2.1963540522732266</v>
      </c>
      <c r="R731" s="54">
        <v>1.0981770261366133</v>
      </c>
      <c r="S731" s="54">
        <v>2.1963540522732266</v>
      </c>
      <c r="T731" s="54">
        <v>1.0981770261366133</v>
      </c>
      <c r="U731" s="54">
        <v>10.981770261366133</v>
      </c>
      <c r="W731" s="42" t="s">
        <v>469</v>
      </c>
    </row>
    <row r="732" spans="1:23">
      <c r="A732" s="49" t="s">
        <v>1724</v>
      </c>
      <c r="B732" s="46" t="s">
        <v>222</v>
      </c>
      <c r="C732" s="46" t="s">
        <v>302</v>
      </c>
      <c r="D732" s="49" t="s">
        <v>95</v>
      </c>
      <c r="E732" s="46">
        <v>0</v>
      </c>
      <c r="F732" s="46">
        <v>4</v>
      </c>
      <c r="G732" s="46">
        <v>4</v>
      </c>
      <c r="H732" s="46">
        <v>3</v>
      </c>
      <c r="I732" s="46">
        <v>3</v>
      </c>
      <c r="J732" s="46">
        <v>2</v>
      </c>
      <c r="K732" s="46">
        <v>16</v>
      </c>
      <c r="L732" s="42">
        <v>91060</v>
      </c>
      <c r="M732" s="42">
        <v>46697</v>
      </c>
      <c r="N732" s="42">
        <v>44363</v>
      </c>
      <c r="O732" s="54" t="s">
        <v>499</v>
      </c>
      <c r="P732" s="54">
        <v>4.3927081045464531</v>
      </c>
      <c r="Q732" s="54">
        <v>4.3927081045464531</v>
      </c>
      <c r="R732" s="54">
        <v>3.2945310784098396</v>
      </c>
      <c r="S732" s="54">
        <v>3.2945310784098396</v>
      </c>
      <c r="T732" s="54">
        <v>2.1963540522732266</v>
      </c>
      <c r="U732" s="54">
        <v>17.570832418185812</v>
      </c>
      <c r="W732" s="42" t="s">
        <v>469</v>
      </c>
    </row>
    <row r="733" spans="1:23">
      <c r="A733" s="49" t="s">
        <v>1725</v>
      </c>
      <c r="B733" s="49" t="s">
        <v>222</v>
      </c>
      <c r="C733" s="49" t="s">
        <v>302</v>
      </c>
      <c r="D733" s="49" t="s">
        <v>154</v>
      </c>
      <c r="E733" s="50">
        <v>2</v>
      </c>
      <c r="F733" s="50">
        <v>3</v>
      </c>
      <c r="G733" s="50">
        <v>0</v>
      </c>
      <c r="H733" s="50">
        <v>1</v>
      </c>
      <c r="I733" s="50">
        <v>0</v>
      </c>
      <c r="J733" s="50">
        <v>0</v>
      </c>
      <c r="K733" s="50">
        <v>6</v>
      </c>
      <c r="L733" s="42">
        <v>91060</v>
      </c>
      <c r="M733" s="42">
        <v>46697</v>
      </c>
      <c r="N733" s="42">
        <v>44363</v>
      </c>
      <c r="O733" s="54">
        <v>2.1963540522732266</v>
      </c>
      <c r="P733" s="54">
        <v>3.2945310784098396</v>
      </c>
      <c r="Q733" s="54" t="s">
        <v>499</v>
      </c>
      <c r="R733" s="54">
        <v>1.0981770261366133</v>
      </c>
      <c r="S733" s="54" t="s">
        <v>499</v>
      </c>
      <c r="T733" s="54" t="s">
        <v>499</v>
      </c>
      <c r="U733" s="54">
        <v>6.5890621568196792</v>
      </c>
      <c r="W733" s="42" t="s">
        <v>469</v>
      </c>
    </row>
    <row r="734" spans="1:23">
      <c r="A734" s="49" t="s">
        <v>1726</v>
      </c>
      <c r="B734" s="49" t="s">
        <v>222</v>
      </c>
      <c r="C734" s="49" t="s">
        <v>302</v>
      </c>
      <c r="D734" s="49" t="s">
        <v>155</v>
      </c>
      <c r="E734" s="46">
        <v>23</v>
      </c>
      <c r="F734" s="46">
        <v>11</v>
      </c>
      <c r="G734" s="46">
        <v>14</v>
      </c>
      <c r="H734" s="46">
        <v>6</v>
      </c>
      <c r="I734" s="46">
        <v>3</v>
      </c>
      <c r="J734" s="46">
        <v>0</v>
      </c>
      <c r="K734" s="46">
        <v>57</v>
      </c>
      <c r="L734" s="42">
        <v>91060</v>
      </c>
      <c r="M734" s="42">
        <v>46697</v>
      </c>
      <c r="N734" s="42">
        <v>44363</v>
      </c>
      <c r="O734" s="54">
        <v>25.258071601142102</v>
      </c>
      <c r="P734" s="54">
        <v>12.079947287502746</v>
      </c>
      <c r="Q734" s="54">
        <v>15.374478365912585</v>
      </c>
      <c r="R734" s="54">
        <v>6.5890621568196792</v>
      </c>
      <c r="S734" s="54">
        <v>3.2945310784098396</v>
      </c>
      <c r="T734" s="54" t="s">
        <v>499</v>
      </c>
      <c r="U734" s="54">
        <v>62.59609048978696</v>
      </c>
      <c r="W734" s="42" t="s">
        <v>469</v>
      </c>
    </row>
    <row r="735" spans="1:23">
      <c r="A735" s="49" t="s">
        <v>1727</v>
      </c>
      <c r="B735" s="46" t="s">
        <v>222</v>
      </c>
      <c r="C735" s="46" t="s">
        <v>302</v>
      </c>
      <c r="D735" s="49" t="s">
        <v>99</v>
      </c>
      <c r="E735" s="46">
        <v>9</v>
      </c>
      <c r="F735" s="46">
        <v>12</v>
      </c>
      <c r="G735" s="46">
        <v>19</v>
      </c>
      <c r="H735" s="46">
        <v>13</v>
      </c>
      <c r="I735" s="46">
        <v>9</v>
      </c>
      <c r="J735" s="46">
        <v>3</v>
      </c>
      <c r="K735" s="46">
        <v>65</v>
      </c>
      <c r="L735" s="42">
        <v>91060</v>
      </c>
      <c r="M735" s="42">
        <v>46697</v>
      </c>
      <c r="N735" s="42">
        <v>44363</v>
      </c>
      <c r="O735" s="54">
        <v>9.8835932352295188</v>
      </c>
      <c r="P735" s="54">
        <v>13.178124313639358</v>
      </c>
      <c r="Q735" s="54">
        <v>20.865363496595652</v>
      </c>
      <c r="R735" s="54">
        <v>14.276301339775973</v>
      </c>
      <c r="S735" s="54">
        <v>9.8835932352295188</v>
      </c>
      <c r="T735" s="54">
        <v>3.2945310784098396</v>
      </c>
      <c r="U735" s="54">
        <v>71.381506698879861</v>
      </c>
      <c r="W735" s="42" t="s">
        <v>469</v>
      </c>
    </row>
    <row r="736" spans="1:23">
      <c r="A736" s="49" t="s">
        <v>1728</v>
      </c>
      <c r="B736" s="46" t="s">
        <v>222</v>
      </c>
      <c r="C736" s="46" t="s">
        <v>302</v>
      </c>
      <c r="D736" s="49" t="s">
        <v>481</v>
      </c>
      <c r="E736" s="46">
        <v>1</v>
      </c>
      <c r="F736" s="46">
        <v>3</v>
      </c>
      <c r="G736" s="46">
        <v>2</v>
      </c>
      <c r="H736" s="46">
        <v>8</v>
      </c>
      <c r="I736" s="46">
        <v>0</v>
      </c>
      <c r="J736" s="46">
        <v>0</v>
      </c>
      <c r="K736" s="46">
        <v>14</v>
      </c>
      <c r="L736" s="42">
        <v>91060</v>
      </c>
      <c r="M736" s="42">
        <v>46697</v>
      </c>
      <c r="N736" s="42">
        <v>44363</v>
      </c>
      <c r="O736" s="54">
        <v>1.0981770261366133</v>
      </c>
      <c r="P736" s="54">
        <v>3.2945310784098396</v>
      </c>
      <c r="Q736" s="54">
        <v>2.1963540522732266</v>
      </c>
      <c r="R736" s="54">
        <v>8.7854162090929062</v>
      </c>
      <c r="S736" s="54" t="s">
        <v>499</v>
      </c>
      <c r="T736" s="54" t="s">
        <v>499</v>
      </c>
      <c r="U736" s="54">
        <v>15.374478365912585</v>
      </c>
      <c r="W736" s="42" t="s">
        <v>469</v>
      </c>
    </row>
    <row r="737" spans="1:23">
      <c r="A737" s="49" t="s">
        <v>1729</v>
      </c>
      <c r="B737" s="46" t="s">
        <v>222</v>
      </c>
      <c r="C737" s="46" t="s">
        <v>302</v>
      </c>
      <c r="D737" s="49" t="s">
        <v>483</v>
      </c>
      <c r="E737" s="46">
        <v>7</v>
      </c>
      <c r="F737" s="46">
        <v>3</v>
      </c>
      <c r="G737" s="46">
        <v>19</v>
      </c>
      <c r="H737" s="46">
        <v>10</v>
      </c>
      <c r="I737" s="46">
        <v>10</v>
      </c>
      <c r="J737" s="46">
        <v>3</v>
      </c>
      <c r="K737" s="46">
        <v>52</v>
      </c>
      <c r="L737" s="42">
        <v>91060</v>
      </c>
      <c r="M737" s="42">
        <v>46697</v>
      </c>
      <c r="N737" s="42">
        <v>44363</v>
      </c>
      <c r="O737" s="54">
        <v>7.6872391829562927</v>
      </c>
      <c r="P737" s="54">
        <v>3.2945310784098396</v>
      </c>
      <c r="Q737" s="54">
        <v>20.865363496595652</v>
      </c>
      <c r="R737" s="54">
        <v>10.981770261366133</v>
      </c>
      <c r="S737" s="54">
        <v>10.981770261366133</v>
      </c>
      <c r="T737" s="54">
        <v>3.2945310784098396</v>
      </c>
      <c r="U737" s="54">
        <v>57.105205359103891</v>
      </c>
      <c r="W737" s="42" t="s">
        <v>469</v>
      </c>
    </row>
    <row r="738" spans="1:23">
      <c r="A738" s="49" t="s">
        <v>1730</v>
      </c>
      <c r="B738" s="46" t="s">
        <v>222</v>
      </c>
      <c r="C738" s="46" t="s">
        <v>302</v>
      </c>
      <c r="D738" s="49" t="s">
        <v>128</v>
      </c>
      <c r="E738" s="46">
        <v>8</v>
      </c>
      <c r="F738" s="46">
        <v>1</v>
      </c>
      <c r="G738" s="46">
        <v>3</v>
      </c>
      <c r="H738" s="46">
        <v>4</v>
      </c>
      <c r="I738" s="46">
        <v>0</v>
      </c>
      <c r="J738" s="46">
        <v>0</v>
      </c>
      <c r="K738" s="46">
        <v>16</v>
      </c>
      <c r="L738" s="42">
        <v>91060</v>
      </c>
      <c r="M738" s="42">
        <v>46697</v>
      </c>
      <c r="N738" s="42">
        <v>44363</v>
      </c>
      <c r="O738" s="54">
        <v>8.7854162090929062</v>
      </c>
      <c r="P738" s="54">
        <v>1.0981770261366133</v>
      </c>
      <c r="Q738" s="54">
        <v>3.2945310784098396</v>
      </c>
      <c r="R738" s="54">
        <v>4.3927081045464531</v>
      </c>
      <c r="S738" s="54" t="s">
        <v>499</v>
      </c>
      <c r="T738" s="54" t="s">
        <v>499</v>
      </c>
      <c r="U738" s="54">
        <v>17.570832418185812</v>
      </c>
      <c r="W738" s="42" t="s">
        <v>469</v>
      </c>
    </row>
    <row r="739" spans="1:23">
      <c r="A739" s="49" t="s">
        <v>1731</v>
      </c>
      <c r="B739" s="46" t="s">
        <v>222</v>
      </c>
      <c r="C739" s="46" t="s">
        <v>302</v>
      </c>
      <c r="D739" s="49" t="s">
        <v>161</v>
      </c>
      <c r="E739" s="46">
        <v>3</v>
      </c>
      <c r="F739" s="46">
        <v>0</v>
      </c>
      <c r="G739" s="46">
        <v>3</v>
      </c>
      <c r="H739" s="46">
        <v>1</v>
      </c>
      <c r="I739" s="46">
        <v>1</v>
      </c>
      <c r="J739" s="46">
        <v>0</v>
      </c>
      <c r="K739" s="46">
        <v>8</v>
      </c>
      <c r="L739" s="42">
        <v>91060</v>
      </c>
      <c r="M739" s="42">
        <v>46697</v>
      </c>
      <c r="N739" s="42">
        <v>44363</v>
      </c>
      <c r="O739" s="54">
        <v>3.2945310784098396</v>
      </c>
      <c r="P739" s="54" t="s">
        <v>499</v>
      </c>
      <c r="Q739" s="54">
        <v>3.2945310784098396</v>
      </c>
      <c r="R739" s="54">
        <v>1.0981770261366133</v>
      </c>
      <c r="S739" s="54">
        <v>1.0981770261366133</v>
      </c>
      <c r="T739" s="54" t="s">
        <v>499</v>
      </c>
      <c r="U739" s="54">
        <v>8.7854162090929062</v>
      </c>
      <c r="W739" s="42" t="s">
        <v>469</v>
      </c>
    </row>
    <row r="740" spans="1:23">
      <c r="A740" s="49" t="s">
        <v>1732</v>
      </c>
      <c r="B740" s="49" t="s">
        <v>222</v>
      </c>
      <c r="C740" s="49" t="s">
        <v>302</v>
      </c>
      <c r="D740" s="49" t="s">
        <v>164</v>
      </c>
      <c r="E740" s="50">
        <v>78</v>
      </c>
      <c r="F740" s="50">
        <v>67</v>
      </c>
      <c r="G740" s="50">
        <v>146</v>
      </c>
      <c r="H740" s="50">
        <v>138</v>
      </c>
      <c r="I740" s="50">
        <v>26</v>
      </c>
      <c r="J740" s="50">
        <v>12</v>
      </c>
      <c r="K740" s="50">
        <v>467</v>
      </c>
      <c r="L740" s="42">
        <v>91060</v>
      </c>
      <c r="M740" s="42">
        <v>46697</v>
      </c>
      <c r="N740" s="42">
        <v>44363</v>
      </c>
      <c r="O740" s="54">
        <v>175.82219417081802</v>
      </c>
      <c r="P740" s="54">
        <v>151.02675653134369</v>
      </c>
      <c r="Q740" s="54">
        <v>329.10308139665938</v>
      </c>
      <c r="R740" s="54">
        <v>311.07003584067803</v>
      </c>
      <c r="S740" s="54">
        <v>58.607398056939338</v>
      </c>
      <c r="T740" s="54">
        <v>27.049568333972005</v>
      </c>
      <c r="U740" s="54">
        <v>1052.6790343304106</v>
      </c>
      <c r="W740" s="42" t="s">
        <v>469</v>
      </c>
    </row>
    <row r="741" spans="1:23">
      <c r="A741" s="49" t="s">
        <v>1733</v>
      </c>
      <c r="B741" s="49" t="s">
        <v>222</v>
      </c>
      <c r="C741" s="49" t="s">
        <v>302</v>
      </c>
      <c r="D741" s="49" t="s">
        <v>142</v>
      </c>
      <c r="E741" s="46">
        <v>6</v>
      </c>
      <c r="F741" s="46">
        <v>3</v>
      </c>
      <c r="G741" s="46">
        <v>3</v>
      </c>
      <c r="H741" s="46">
        <v>5</v>
      </c>
      <c r="I741" s="46">
        <v>3</v>
      </c>
      <c r="J741" s="46">
        <v>0</v>
      </c>
      <c r="K741" s="46">
        <v>20</v>
      </c>
      <c r="L741" s="42">
        <v>91060</v>
      </c>
      <c r="M741" s="42">
        <v>46697</v>
      </c>
      <c r="N741" s="42">
        <v>44363</v>
      </c>
      <c r="O741" s="54">
        <v>6.5890621568196792</v>
      </c>
      <c r="P741" s="54">
        <v>3.2945310784098396</v>
      </c>
      <c r="Q741" s="54">
        <v>3.2945310784098396</v>
      </c>
      <c r="R741" s="54">
        <v>5.4908851306830666</v>
      </c>
      <c r="S741" s="54">
        <v>3.2945310784098396</v>
      </c>
      <c r="T741" s="54" t="s">
        <v>499</v>
      </c>
      <c r="U741" s="54">
        <v>21.963540522732266</v>
      </c>
      <c r="W741" s="42" t="s">
        <v>469</v>
      </c>
    </row>
    <row r="742" spans="1:23">
      <c r="A742" s="49" t="s">
        <v>1734</v>
      </c>
      <c r="B742" s="46" t="s">
        <v>222</v>
      </c>
      <c r="C742" s="46" t="s">
        <v>302</v>
      </c>
      <c r="D742" s="49" t="s">
        <v>60</v>
      </c>
      <c r="E742" s="46">
        <v>7</v>
      </c>
      <c r="F742" s="46">
        <v>10</v>
      </c>
      <c r="G742" s="46">
        <v>13</v>
      </c>
      <c r="H742" s="46">
        <v>15</v>
      </c>
      <c r="I742" s="46">
        <v>14</v>
      </c>
      <c r="J742" s="46">
        <v>6</v>
      </c>
      <c r="K742" s="46">
        <v>65</v>
      </c>
      <c r="L742" s="42">
        <v>91060</v>
      </c>
      <c r="M742" s="42">
        <v>46697</v>
      </c>
      <c r="N742" s="42">
        <v>44363</v>
      </c>
      <c r="O742" s="54">
        <v>7.6872391829562927</v>
      </c>
      <c r="P742" s="54">
        <v>10.981770261366133</v>
      </c>
      <c r="Q742" s="54">
        <v>14.276301339775973</v>
      </c>
      <c r="R742" s="54">
        <v>16.472655392049198</v>
      </c>
      <c r="S742" s="54">
        <v>15.374478365912585</v>
      </c>
      <c r="T742" s="54">
        <v>6.5890621568196792</v>
      </c>
      <c r="U742" s="54">
        <v>71.381506698879861</v>
      </c>
      <c r="W742" s="42" t="s">
        <v>469</v>
      </c>
    </row>
    <row r="743" spans="1:23">
      <c r="A743" s="49" t="s">
        <v>1735</v>
      </c>
      <c r="B743" s="46" t="s">
        <v>222</v>
      </c>
      <c r="C743" s="46" t="s">
        <v>302</v>
      </c>
      <c r="D743" s="49" t="s">
        <v>64</v>
      </c>
      <c r="E743" s="46">
        <v>38</v>
      </c>
      <c r="F743" s="46">
        <v>23</v>
      </c>
      <c r="G743" s="46">
        <v>34</v>
      </c>
      <c r="H743" s="46">
        <v>45</v>
      </c>
      <c r="I743" s="46">
        <v>37</v>
      </c>
      <c r="J743" s="46">
        <v>18</v>
      </c>
      <c r="K743" s="46">
        <v>195</v>
      </c>
      <c r="L743" s="42">
        <v>91060</v>
      </c>
      <c r="M743" s="42">
        <v>46697</v>
      </c>
      <c r="N743" s="42">
        <v>44363</v>
      </c>
      <c r="O743" s="54">
        <v>41.730726993191304</v>
      </c>
      <c r="P743" s="54">
        <v>25.258071601142102</v>
      </c>
      <c r="Q743" s="54">
        <v>37.338018888644854</v>
      </c>
      <c r="R743" s="54">
        <v>49.417966176147601</v>
      </c>
      <c r="S743" s="54">
        <v>40.632549967054686</v>
      </c>
      <c r="T743" s="54">
        <v>19.767186470459038</v>
      </c>
      <c r="U743" s="54">
        <v>214.14452009663958</v>
      </c>
      <c r="W743" s="42" t="s">
        <v>469</v>
      </c>
    </row>
    <row r="744" spans="1:23">
      <c r="A744" s="49" t="s">
        <v>1736</v>
      </c>
      <c r="B744" s="46" t="s">
        <v>222</v>
      </c>
      <c r="C744" s="46" t="s">
        <v>302</v>
      </c>
      <c r="D744" s="49" t="s">
        <v>492</v>
      </c>
      <c r="E744" s="46">
        <v>8</v>
      </c>
      <c r="F744" s="46">
        <v>7</v>
      </c>
      <c r="G744" s="46">
        <v>13</v>
      </c>
      <c r="H744" s="46">
        <v>17</v>
      </c>
      <c r="I744" s="46">
        <v>11</v>
      </c>
      <c r="J744" s="46">
        <v>3</v>
      </c>
      <c r="K744" s="46">
        <v>59</v>
      </c>
      <c r="L744" s="42">
        <v>91060</v>
      </c>
      <c r="M744" s="42">
        <v>46697</v>
      </c>
      <c r="N744" s="42">
        <v>44363</v>
      </c>
      <c r="O744" s="54">
        <v>8.7854162090929062</v>
      </c>
      <c r="P744" s="54">
        <v>7.6872391829562927</v>
      </c>
      <c r="Q744" s="54">
        <v>14.276301339775973</v>
      </c>
      <c r="R744" s="54">
        <v>18.669009444322427</v>
      </c>
      <c r="S744" s="54">
        <v>12.079947287502746</v>
      </c>
      <c r="T744" s="54">
        <v>3.2945310784098396</v>
      </c>
      <c r="U744" s="54">
        <v>64.792444542060181</v>
      </c>
      <c r="W744" s="42" t="s">
        <v>469</v>
      </c>
    </row>
    <row r="745" spans="1:23">
      <c r="A745" s="49" t="s">
        <v>1737</v>
      </c>
      <c r="B745" s="46" t="s">
        <v>230</v>
      </c>
      <c r="C745" s="46" t="s">
        <v>305</v>
      </c>
      <c r="D745" s="49" t="s">
        <v>200</v>
      </c>
      <c r="E745" s="46">
        <v>7</v>
      </c>
      <c r="F745" s="46">
        <v>3</v>
      </c>
      <c r="G745" s="46">
        <v>7</v>
      </c>
      <c r="H745" s="46">
        <v>33</v>
      </c>
      <c r="I745" s="46">
        <v>11</v>
      </c>
      <c r="J745" s="46">
        <v>13</v>
      </c>
      <c r="K745" s="46">
        <v>74</v>
      </c>
      <c r="L745" s="42">
        <v>126435</v>
      </c>
      <c r="M745" s="42">
        <v>64838</v>
      </c>
      <c r="N745" s="42">
        <v>61597</v>
      </c>
      <c r="O745" s="54">
        <v>5.5364416498596114</v>
      </c>
      <c r="P745" s="54">
        <v>2.372760707082691</v>
      </c>
      <c r="Q745" s="54">
        <v>5.5364416498596114</v>
      </c>
      <c r="R745" s="54">
        <v>26.100367777909597</v>
      </c>
      <c r="S745" s="54">
        <v>8.7001225926365322</v>
      </c>
      <c r="T745" s="54">
        <v>10.281963064024993</v>
      </c>
      <c r="U745" s="54">
        <v>58.528097441373035</v>
      </c>
      <c r="W745" s="42" t="s">
        <v>469</v>
      </c>
    </row>
    <row r="746" spans="1:23">
      <c r="A746" s="49" t="s">
        <v>1738</v>
      </c>
      <c r="B746" s="49" t="s">
        <v>230</v>
      </c>
      <c r="C746" s="49" t="s">
        <v>305</v>
      </c>
      <c r="D746" s="49" t="s">
        <v>54</v>
      </c>
      <c r="E746" s="50">
        <v>71</v>
      </c>
      <c r="F746" s="50">
        <v>82</v>
      </c>
      <c r="G746" s="50">
        <v>232</v>
      </c>
      <c r="H746" s="50">
        <v>289</v>
      </c>
      <c r="I746" s="50">
        <v>196</v>
      </c>
      <c r="J746" s="50">
        <v>144</v>
      </c>
      <c r="K746" s="50">
        <v>1014</v>
      </c>
      <c r="L746" s="42">
        <v>126435</v>
      </c>
      <c r="M746" s="42">
        <v>64838</v>
      </c>
      <c r="N746" s="42">
        <v>61597</v>
      </c>
      <c r="O746" s="54">
        <v>109.50368610999723</v>
      </c>
      <c r="P746" s="54">
        <v>126.46904592985594</v>
      </c>
      <c r="Q746" s="54">
        <v>357.81486165520221</v>
      </c>
      <c r="R746" s="54">
        <v>445.72627163083371</v>
      </c>
      <c r="S746" s="54">
        <v>302.29186588111907</v>
      </c>
      <c r="T746" s="54">
        <v>222.09198309633237</v>
      </c>
      <c r="U746" s="54">
        <v>1563.8977143033405</v>
      </c>
      <c r="W746" s="42" t="s">
        <v>469</v>
      </c>
    </row>
    <row r="747" spans="1:23">
      <c r="A747" s="49" t="s">
        <v>1739</v>
      </c>
      <c r="B747" s="49" t="s">
        <v>230</v>
      </c>
      <c r="C747" s="49" t="s">
        <v>305</v>
      </c>
      <c r="D747" s="49" t="s">
        <v>69</v>
      </c>
      <c r="E747" s="50">
        <v>9</v>
      </c>
      <c r="F747" s="50">
        <v>2</v>
      </c>
      <c r="G747" s="50">
        <v>14</v>
      </c>
      <c r="H747" s="50">
        <v>10</v>
      </c>
      <c r="I747" s="50">
        <v>23</v>
      </c>
      <c r="J747" s="50">
        <v>16</v>
      </c>
      <c r="K747" s="50">
        <v>74</v>
      </c>
      <c r="L747" s="42">
        <v>126435</v>
      </c>
      <c r="M747" s="42">
        <v>64838</v>
      </c>
      <c r="N747" s="42">
        <v>61597</v>
      </c>
      <c r="O747" s="54">
        <v>13.880748943520773</v>
      </c>
      <c r="P747" s="54">
        <v>3.0846108763379498</v>
      </c>
      <c r="Q747" s="54">
        <v>21.592276134365651</v>
      </c>
      <c r="R747" s="54">
        <v>15.423054381689751</v>
      </c>
      <c r="S747" s="54">
        <v>35.473025077886426</v>
      </c>
      <c r="T747" s="54">
        <v>24.676887010703599</v>
      </c>
      <c r="U747" s="54">
        <v>114.13060242450415</v>
      </c>
      <c r="W747" s="42" t="s">
        <v>469</v>
      </c>
    </row>
    <row r="748" spans="1:23">
      <c r="A748" s="49" t="s">
        <v>1740</v>
      </c>
      <c r="B748" s="49" t="s">
        <v>230</v>
      </c>
      <c r="C748" s="46" t="s">
        <v>305</v>
      </c>
      <c r="D748" s="49" t="s">
        <v>473</v>
      </c>
      <c r="E748" s="50">
        <v>1</v>
      </c>
      <c r="F748" s="50">
        <v>2</v>
      </c>
      <c r="G748" s="50">
        <v>2</v>
      </c>
      <c r="H748" s="50">
        <v>3</v>
      </c>
      <c r="I748" s="50">
        <v>5</v>
      </c>
      <c r="J748" s="50">
        <v>2</v>
      </c>
      <c r="K748" s="50">
        <v>15</v>
      </c>
      <c r="L748" s="42">
        <v>126435</v>
      </c>
      <c r="M748" s="42">
        <v>64838</v>
      </c>
      <c r="N748" s="42">
        <v>61597</v>
      </c>
      <c r="O748" s="54">
        <v>0.7909202356942302</v>
      </c>
      <c r="P748" s="54">
        <v>1.5818404713884604</v>
      </c>
      <c r="Q748" s="54">
        <v>1.5818404713884604</v>
      </c>
      <c r="R748" s="54">
        <v>2.372760707082691</v>
      </c>
      <c r="S748" s="54">
        <v>3.954601178471151</v>
      </c>
      <c r="T748" s="54">
        <v>1.5818404713884604</v>
      </c>
      <c r="U748" s="54">
        <v>11.863803535413453</v>
      </c>
      <c r="W748" s="42" t="s">
        <v>469</v>
      </c>
    </row>
    <row r="749" spans="1:23">
      <c r="A749" s="49" t="s">
        <v>1741</v>
      </c>
      <c r="B749" s="49" t="s">
        <v>230</v>
      </c>
      <c r="C749" s="49" t="s">
        <v>305</v>
      </c>
      <c r="D749" s="49" t="s">
        <v>201</v>
      </c>
      <c r="E749" s="50">
        <v>5</v>
      </c>
      <c r="F749" s="50">
        <v>7</v>
      </c>
      <c r="G749" s="50">
        <v>8</v>
      </c>
      <c r="H749" s="50">
        <v>23</v>
      </c>
      <c r="I749" s="50">
        <v>7</v>
      </c>
      <c r="J749" s="50">
        <v>4</v>
      </c>
      <c r="K749" s="50">
        <v>54</v>
      </c>
      <c r="L749" s="42">
        <v>126435</v>
      </c>
      <c r="M749" s="42">
        <v>64838</v>
      </c>
      <c r="N749" s="42">
        <v>61597</v>
      </c>
      <c r="O749" s="54">
        <v>3.954601178471151</v>
      </c>
      <c r="P749" s="54">
        <v>5.5364416498596114</v>
      </c>
      <c r="Q749" s="54">
        <v>6.3273618855538416</v>
      </c>
      <c r="R749" s="54">
        <v>18.191165420967298</v>
      </c>
      <c r="S749" s="54">
        <v>5.5364416498596114</v>
      </c>
      <c r="T749" s="54">
        <v>3.1636809427769208</v>
      </c>
      <c r="U749" s="54">
        <v>42.709692727488431</v>
      </c>
      <c r="W749" s="42" t="s">
        <v>469</v>
      </c>
    </row>
    <row r="750" spans="1:23">
      <c r="A750" s="49" t="s">
        <v>1742</v>
      </c>
      <c r="B750" s="49" t="s">
        <v>230</v>
      </c>
      <c r="C750" s="49" t="s">
        <v>305</v>
      </c>
      <c r="D750" s="49" t="s">
        <v>151</v>
      </c>
      <c r="E750" s="50">
        <v>2</v>
      </c>
      <c r="F750" s="50">
        <v>0</v>
      </c>
      <c r="G750" s="50">
        <v>1</v>
      </c>
      <c r="H750" s="50">
        <v>2</v>
      </c>
      <c r="I750" s="50">
        <v>0</v>
      </c>
      <c r="J750" s="50">
        <v>1</v>
      </c>
      <c r="K750" s="50">
        <v>6</v>
      </c>
      <c r="L750" s="42">
        <v>126435</v>
      </c>
      <c r="M750" s="42">
        <v>64838</v>
      </c>
      <c r="N750" s="42">
        <v>61597</v>
      </c>
      <c r="O750" s="54">
        <v>1.5818404713884604</v>
      </c>
      <c r="P750" s="54" t="s">
        <v>499</v>
      </c>
      <c r="Q750" s="54">
        <v>0.7909202356942302</v>
      </c>
      <c r="R750" s="54">
        <v>1.5818404713884604</v>
      </c>
      <c r="S750" s="54" t="s">
        <v>499</v>
      </c>
      <c r="T750" s="54">
        <v>0.7909202356942302</v>
      </c>
      <c r="U750" s="54">
        <v>4.7455214141653821</v>
      </c>
      <c r="W750" s="42" t="s">
        <v>469</v>
      </c>
    </row>
    <row r="751" spans="1:23">
      <c r="A751" s="49" t="s">
        <v>1743</v>
      </c>
      <c r="B751" s="49" t="s">
        <v>230</v>
      </c>
      <c r="C751" s="49" t="s">
        <v>305</v>
      </c>
      <c r="D751" s="49" t="s">
        <v>95</v>
      </c>
      <c r="E751" s="50">
        <v>1</v>
      </c>
      <c r="F751" s="50">
        <v>0</v>
      </c>
      <c r="G751" s="50">
        <v>6</v>
      </c>
      <c r="H751" s="50">
        <v>9</v>
      </c>
      <c r="I751" s="50">
        <v>2</v>
      </c>
      <c r="J751" s="50">
        <v>0</v>
      </c>
      <c r="K751" s="50">
        <v>18</v>
      </c>
      <c r="L751" s="42">
        <v>126435</v>
      </c>
      <c r="M751" s="42">
        <v>64838</v>
      </c>
      <c r="N751" s="42">
        <v>61597</v>
      </c>
      <c r="O751" s="54">
        <v>0.7909202356942302</v>
      </c>
      <c r="P751" s="54" t="s">
        <v>499</v>
      </c>
      <c r="Q751" s="54">
        <v>4.7455214141653821</v>
      </c>
      <c r="R751" s="54">
        <v>7.1182821212480718</v>
      </c>
      <c r="S751" s="54">
        <v>1.5818404713884604</v>
      </c>
      <c r="T751" s="54" t="s">
        <v>499</v>
      </c>
      <c r="U751" s="54">
        <v>14.236564242496144</v>
      </c>
      <c r="W751" s="42" t="s">
        <v>469</v>
      </c>
    </row>
    <row r="752" spans="1:23">
      <c r="A752" s="49" t="s">
        <v>1744</v>
      </c>
      <c r="B752" s="49" t="s">
        <v>230</v>
      </c>
      <c r="C752" s="49" t="s">
        <v>305</v>
      </c>
      <c r="D752" s="49" t="s">
        <v>154</v>
      </c>
      <c r="E752" s="50">
        <v>1</v>
      </c>
      <c r="F752" s="50">
        <v>0</v>
      </c>
      <c r="G752" s="50">
        <v>0</v>
      </c>
      <c r="H752" s="50">
        <v>0</v>
      </c>
      <c r="I752" s="50">
        <v>0</v>
      </c>
      <c r="J752" s="50">
        <v>0</v>
      </c>
      <c r="K752" s="50">
        <v>1</v>
      </c>
      <c r="L752" s="42">
        <v>126435</v>
      </c>
      <c r="M752" s="42">
        <v>64838</v>
      </c>
      <c r="N752" s="42">
        <v>61597</v>
      </c>
      <c r="O752" s="54">
        <v>0.7909202356942302</v>
      </c>
      <c r="P752" s="54" t="s">
        <v>499</v>
      </c>
      <c r="Q752" s="54" t="s">
        <v>499</v>
      </c>
      <c r="R752" s="54" t="s">
        <v>499</v>
      </c>
      <c r="S752" s="54" t="s">
        <v>499</v>
      </c>
      <c r="T752" s="54" t="s">
        <v>499</v>
      </c>
      <c r="U752" s="54">
        <v>0.7909202356942302</v>
      </c>
      <c r="W752" s="42" t="s">
        <v>469</v>
      </c>
    </row>
    <row r="753" spans="1:23">
      <c r="A753" s="49" t="s">
        <v>1745</v>
      </c>
      <c r="B753" s="49" t="s">
        <v>230</v>
      </c>
      <c r="C753" s="49" t="s">
        <v>305</v>
      </c>
      <c r="D753" s="49" t="s">
        <v>155</v>
      </c>
      <c r="E753" s="50">
        <v>24</v>
      </c>
      <c r="F753" s="50">
        <v>10</v>
      </c>
      <c r="G753" s="50">
        <v>6</v>
      </c>
      <c r="H753" s="50">
        <v>11</v>
      </c>
      <c r="I753" s="50">
        <v>3</v>
      </c>
      <c r="J753" s="50">
        <v>2</v>
      </c>
      <c r="K753" s="50">
        <v>56</v>
      </c>
      <c r="L753" s="42">
        <v>126435</v>
      </c>
      <c r="M753" s="42">
        <v>64838</v>
      </c>
      <c r="N753" s="42">
        <v>61597</v>
      </c>
      <c r="O753" s="54">
        <v>18.982085656661528</v>
      </c>
      <c r="P753" s="54">
        <v>7.909202356942302</v>
      </c>
      <c r="Q753" s="54">
        <v>4.7455214141653821</v>
      </c>
      <c r="R753" s="54">
        <v>8.7001225926365322</v>
      </c>
      <c r="S753" s="54">
        <v>2.372760707082691</v>
      </c>
      <c r="T753" s="54">
        <v>1.5818404713884604</v>
      </c>
      <c r="U753" s="54">
        <v>44.291533198876891</v>
      </c>
      <c r="W753" s="42" t="s">
        <v>469</v>
      </c>
    </row>
    <row r="754" spans="1:23">
      <c r="A754" s="49" t="s">
        <v>1746</v>
      </c>
      <c r="B754" s="49" t="s">
        <v>230</v>
      </c>
      <c r="C754" s="49" t="s">
        <v>305</v>
      </c>
      <c r="D754" s="49" t="s">
        <v>99</v>
      </c>
      <c r="E754" s="50">
        <v>23</v>
      </c>
      <c r="F754" s="50">
        <v>18</v>
      </c>
      <c r="G754" s="50">
        <v>27</v>
      </c>
      <c r="H754" s="50">
        <v>49</v>
      </c>
      <c r="I754" s="50">
        <v>30</v>
      </c>
      <c r="J754" s="50">
        <v>18</v>
      </c>
      <c r="K754" s="50">
        <v>165</v>
      </c>
      <c r="L754" s="42">
        <v>126435</v>
      </c>
      <c r="M754" s="42">
        <v>64838</v>
      </c>
      <c r="N754" s="42">
        <v>61597</v>
      </c>
      <c r="O754" s="54">
        <v>18.191165420967298</v>
      </c>
      <c r="P754" s="54">
        <v>14.236564242496144</v>
      </c>
      <c r="Q754" s="54">
        <v>21.354846363744215</v>
      </c>
      <c r="R754" s="54">
        <v>38.755091549017287</v>
      </c>
      <c r="S754" s="54">
        <v>23.727607070826906</v>
      </c>
      <c r="T754" s="54">
        <v>14.236564242496144</v>
      </c>
      <c r="U754" s="54">
        <v>130.501838889548</v>
      </c>
      <c r="W754" s="42" t="s">
        <v>469</v>
      </c>
    </row>
    <row r="755" spans="1:23">
      <c r="A755" s="49" t="s">
        <v>1747</v>
      </c>
      <c r="B755" s="46" t="s">
        <v>230</v>
      </c>
      <c r="C755" s="46" t="s">
        <v>305</v>
      </c>
      <c r="D755" s="49" t="s">
        <v>481</v>
      </c>
      <c r="E755" s="46">
        <v>1</v>
      </c>
      <c r="F755" s="46">
        <v>1</v>
      </c>
      <c r="G755" s="46">
        <v>5</v>
      </c>
      <c r="H755" s="46">
        <v>3</v>
      </c>
      <c r="I755" s="46">
        <v>1</v>
      </c>
      <c r="J755" s="46">
        <v>1</v>
      </c>
      <c r="K755" s="46">
        <v>12</v>
      </c>
      <c r="L755" s="42">
        <v>126435</v>
      </c>
      <c r="M755" s="42">
        <v>64838</v>
      </c>
      <c r="N755" s="42">
        <v>61597</v>
      </c>
      <c r="O755" s="54">
        <v>0.7909202356942302</v>
      </c>
      <c r="P755" s="54">
        <v>0.7909202356942302</v>
      </c>
      <c r="Q755" s="54">
        <v>3.954601178471151</v>
      </c>
      <c r="R755" s="54">
        <v>2.372760707082691</v>
      </c>
      <c r="S755" s="54">
        <v>0.7909202356942302</v>
      </c>
      <c r="T755" s="54">
        <v>0.7909202356942302</v>
      </c>
      <c r="U755" s="54">
        <v>9.4910428283307642</v>
      </c>
      <c r="W755" s="42" t="s">
        <v>469</v>
      </c>
    </row>
    <row r="756" spans="1:23">
      <c r="A756" s="49" t="s">
        <v>1748</v>
      </c>
      <c r="B756" s="46" t="s">
        <v>230</v>
      </c>
      <c r="C756" s="46" t="s">
        <v>305</v>
      </c>
      <c r="D756" s="49" t="s">
        <v>483</v>
      </c>
      <c r="E756" s="46">
        <v>6</v>
      </c>
      <c r="F756" s="46">
        <v>9</v>
      </c>
      <c r="G756" s="46">
        <v>23</v>
      </c>
      <c r="H756" s="46">
        <v>24</v>
      </c>
      <c r="I756" s="46">
        <v>8</v>
      </c>
      <c r="J756" s="46">
        <v>9</v>
      </c>
      <c r="K756" s="46">
        <v>79</v>
      </c>
      <c r="L756" s="42">
        <v>126435</v>
      </c>
      <c r="M756" s="42">
        <v>64838</v>
      </c>
      <c r="N756" s="42">
        <v>61597</v>
      </c>
      <c r="O756" s="54">
        <v>4.7455214141653821</v>
      </c>
      <c r="P756" s="54">
        <v>7.1182821212480718</v>
      </c>
      <c r="Q756" s="54">
        <v>18.191165420967298</v>
      </c>
      <c r="R756" s="54">
        <v>18.982085656661528</v>
      </c>
      <c r="S756" s="54">
        <v>6.3273618855538416</v>
      </c>
      <c r="T756" s="54">
        <v>7.1182821212480718</v>
      </c>
      <c r="U756" s="54">
        <v>62.482698619844193</v>
      </c>
      <c r="W756" s="42" t="s">
        <v>469</v>
      </c>
    </row>
    <row r="757" spans="1:23">
      <c r="A757" s="49" t="s">
        <v>1749</v>
      </c>
      <c r="B757" s="46" t="s">
        <v>230</v>
      </c>
      <c r="C757" s="46" t="s">
        <v>305</v>
      </c>
      <c r="D757" s="49" t="s">
        <v>128</v>
      </c>
      <c r="E757" s="46">
        <v>1</v>
      </c>
      <c r="F757" s="46">
        <v>0</v>
      </c>
      <c r="G757" s="46">
        <v>3</v>
      </c>
      <c r="H757" s="46">
        <v>2</v>
      </c>
      <c r="I757" s="46">
        <v>0</v>
      </c>
      <c r="J757" s="46">
        <v>1</v>
      </c>
      <c r="K757" s="46">
        <v>7</v>
      </c>
      <c r="L757" s="42">
        <v>126435</v>
      </c>
      <c r="M757" s="42">
        <v>64838</v>
      </c>
      <c r="N757" s="42">
        <v>61597</v>
      </c>
      <c r="O757" s="54">
        <v>0.7909202356942302</v>
      </c>
      <c r="P757" s="54" t="s">
        <v>499</v>
      </c>
      <c r="Q757" s="54">
        <v>2.372760707082691</v>
      </c>
      <c r="R757" s="54">
        <v>1.5818404713884604</v>
      </c>
      <c r="S757" s="54" t="s">
        <v>499</v>
      </c>
      <c r="T757" s="54">
        <v>0.7909202356942302</v>
      </c>
      <c r="U757" s="54">
        <v>5.5364416498596114</v>
      </c>
      <c r="W757" s="42" t="s">
        <v>469</v>
      </c>
    </row>
    <row r="758" spans="1:23">
      <c r="A758" s="49" t="s">
        <v>1750</v>
      </c>
      <c r="B758" s="46" t="s">
        <v>230</v>
      </c>
      <c r="C758" s="46" t="s">
        <v>305</v>
      </c>
      <c r="D758" s="49" t="s">
        <v>132</v>
      </c>
      <c r="E758" s="46">
        <v>13</v>
      </c>
      <c r="F758" s="46">
        <v>10</v>
      </c>
      <c r="G758" s="46">
        <v>23</v>
      </c>
      <c r="H758" s="46">
        <v>16</v>
      </c>
      <c r="I758" s="46">
        <v>27</v>
      </c>
      <c r="J758" s="46">
        <v>14</v>
      </c>
      <c r="K758" s="46">
        <v>103</v>
      </c>
      <c r="L758" s="42">
        <v>126435</v>
      </c>
      <c r="M758" s="42">
        <v>64838</v>
      </c>
      <c r="N758" s="42">
        <v>61597</v>
      </c>
      <c r="O758" s="54">
        <v>20.049970696196677</v>
      </c>
      <c r="P758" s="54">
        <v>15.423054381689751</v>
      </c>
      <c r="Q758" s="54">
        <v>35.473025077886426</v>
      </c>
      <c r="R758" s="54">
        <v>24.676887010703599</v>
      </c>
      <c r="S758" s="54">
        <v>41.642246830562321</v>
      </c>
      <c r="T758" s="54">
        <v>21.592276134365651</v>
      </c>
      <c r="U758" s="54">
        <v>158.85746013140442</v>
      </c>
      <c r="W758" s="42" t="s">
        <v>469</v>
      </c>
    </row>
    <row r="759" spans="1:23">
      <c r="A759" s="49" t="s">
        <v>1751</v>
      </c>
      <c r="B759" s="46" t="s">
        <v>230</v>
      </c>
      <c r="C759" s="46" t="s">
        <v>305</v>
      </c>
      <c r="D759" s="49" t="s">
        <v>161</v>
      </c>
      <c r="E759" s="46">
        <v>1</v>
      </c>
      <c r="F759" s="46">
        <v>1</v>
      </c>
      <c r="G759" s="46">
        <v>1</v>
      </c>
      <c r="H759" s="46">
        <v>1</v>
      </c>
      <c r="I759" s="46">
        <v>0</v>
      </c>
      <c r="J759" s="46">
        <v>0</v>
      </c>
      <c r="K759" s="46">
        <v>4</v>
      </c>
      <c r="L759" s="42">
        <v>126435</v>
      </c>
      <c r="M759" s="42">
        <v>64838</v>
      </c>
      <c r="N759" s="42">
        <v>61597</v>
      </c>
      <c r="O759" s="54">
        <v>0.7909202356942302</v>
      </c>
      <c r="P759" s="54">
        <v>0.7909202356942302</v>
      </c>
      <c r="Q759" s="54">
        <v>0.7909202356942302</v>
      </c>
      <c r="R759" s="54">
        <v>0.7909202356942302</v>
      </c>
      <c r="S759" s="54" t="s">
        <v>499</v>
      </c>
      <c r="T759" s="54" t="s">
        <v>499</v>
      </c>
      <c r="U759" s="54">
        <v>3.1636809427769208</v>
      </c>
      <c r="W759" s="42" t="s">
        <v>469</v>
      </c>
    </row>
    <row r="760" spans="1:23">
      <c r="A760" s="49" t="s">
        <v>1752</v>
      </c>
      <c r="B760" s="49" t="s">
        <v>230</v>
      </c>
      <c r="C760" s="49" t="s">
        <v>305</v>
      </c>
      <c r="D760" s="49" t="s">
        <v>142</v>
      </c>
      <c r="E760" s="50">
        <v>6</v>
      </c>
      <c r="F760" s="50">
        <v>2</v>
      </c>
      <c r="G760" s="50">
        <v>1</v>
      </c>
      <c r="H760" s="50">
        <v>1</v>
      </c>
      <c r="I760" s="50">
        <v>1</v>
      </c>
      <c r="J760" s="50">
        <v>1</v>
      </c>
      <c r="K760" s="50">
        <v>12</v>
      </c>
      <c r="L760" s="42">
        <v>126435</v>
      </c>
      <c r="M760" s="42">
        <v>64838</v>
      </c>
      <c r="N760" s="42">
        <v>61597</v>
      </c>
      <c r="O760" s="54">
        <v>4.7455214141653821</v>
      </c>
      <c r="P760" s="54">
        <v>1.5818404713884604</v>
      </c>
      <c r="Q760" s="54">
        <v>0.7909202356942302</v>
      </c>
      <c r="R760" s="54">
        <v>0.7909202356942302</v>
      </c>
      <c r="S760" s="54">
        <v>0.7909202356942302</v>
      </c>
      <c r="T760" s="54">
        <v>0.7909202356942302</v>
      </c>
      <c r="U760" s="54">
        <v>9.4910428283307642</v>
      </c>
      <c r="W760" s="42" t="s">
        <v>469</v>
      </c>
    </row>
    <row r="761" spans="1:23">
      <c r="A761" s="49" t="s">
        <v>1753</v>
      </c>
      <c r="B761" s="49" t="s">
        <v>230</v>
      </c>
      <c r="C761" s="49" t="s">
        <v>305</v>
      </c>
      <c r="D761" s="49" t="s">
        <v>146</v>
      </c>
      <c r="E761" s="46">
        <v>14</v>
      </c>
      <c r="F761" s="46">
        <v>20</v>
      </c>
      <c r="G761" s="46">
        <v>33</v>
      </c>
      <c r="H761" s="46">
        <v>41</v>
      </c>
      <c r="I761" s="46">
        <v>17</v>
      </c>
      <c r="J761" s="46">
        <v>19</v>
      </c>
      <c r="K761" s="46">
        <v>144</v>
      </c>
      <c r="L761" s="42">
        <v>126435</v>
      </c>
      <c r="M761" s="42">
        <v>64838</v>
      </c>
      <c r="N761" s="42">
        <v>61597</v>
      </c>
      <c r="O761" s="54">
        <v>21.592276134365651</v>
      </c>
      <c r="P761" s="54">
        <v>30.846108763379501</v>
      </c>
      <c r="Q761" s="54">
        <v>50.896079459576171</v>
      </c>
      <c r="R761" s="54">
        <v>63.234522964927969</v>
      </c>
      <c r="S761" s="54">
        <v>26.219192448872576</v>
      </c>
      <c r="T761" s="54">
        <v>29.303803325210524</v>
      </c>
      <c r="U761" s="54">
        <v>222.09198309633237</v>
      </c>
      <c r="W761" s="42" t="s">
        <v>469</v>
      </c>
    </row>
    <row r="762" spans="1:23">
      <c r="A762" s="49" t="s">
        <v>1754</v>
      </c>
      <c r="B762" s="46" t="s">
        <v>230</v>
      </c>
      <c r="C762" s="46" t="s">
        <v>305</v>
      </c>
      <c r="D762" s="49" t="s">
        <v>60</v>
      </c>
      <c r="E762" s="46">
        <v>9</v>
      </c>
      <c r="F762" s="46">
        <v>8</v>
      </c>
      <c r="G762" s="46">
        <v>28</v>
      </c>
      <c r="H762" s="46">
        <v>27</v>
      </c>
      <c r="I762" s="46">
        <v>25</v>
      </c>
      <c r="J762" s="46">
        <v>22</v>
      </c>
      <c r="K762" s="46">
        <v>119</v>
      </c>
      <c r="L762" s="42">
        <v>126435</v>
      </c>
      <c r="M762" s="42">
        <v>64838</v>
      </c>
      <c r="N762" s="42">
        <v>61597</v>
      </c>
      <c r="O762" s="54">
        <v>7.1182821212480718</v>
      </c>
      <c r="P762" s="54">
        <v>6.3273618855538416</v>
      </c>
      <c r="Q762" s="54">
        <v>22.145766599438446</v>
      </c>
      <c r="R762" s="54">
        <v>21.354846363744215</v>
      </c>
      <c r="S762" s="54">
        <v>19.773005892355755</v>
      </c>
      <c r="T762" s="54">
        <v>17.400245185273064</v>
      </c>
      <c r="U762" s="54">
        <v>94.119508047613408</v>
      </c>
      <c r="W762" s="42" t="s">
        <v>469</v>
      </c>
    </row>
    <row r="763" spans="1:23">
      <c r="A763" s="49" t="s">
        <v>1755</v>
      </c>
      <c r="B763" s="46" t="s">
        <v>230</v>
      </c>
      <c r="C763" s="46" t="s">
        <v>305</v>
      </c>
      <c r="D763" s="49" t="s">
        <v>64</v>
      </c>
      <c r="E763" s="46">
        <v>30</v>
      </c>
      <c r="F763" s="46">
        <v>21</v>
      </c>
      <c r="G763" s="46">
        <v>55</v>
      </c>
      <c r="H763" s="46">
        <v>49</v>
      </c>
      <c r="I763" s="46">
        <v>37</v>
      </c>
      <c r="J763" s="46">
        <v>26</v>
      </c>
      <c r="K763" s="46">
        <v>218</v>
      </c>
      <c r="L763" s="42">
        <v>126435</v>
      </c>
      <c r="M763" s="42">
        <v>64838</v>
      </c>
      <c r="N763" s="42">
        <v>61597</v>
      </c>
      <c r="O763" s="54">
        <v>23.727607070826906</v>
      </c>
      <c r="P763" s="54">
        <v>16.609324949578834</v>
      </c>
      <c r="Q763" s="54">
        <v>43.500612963182661</v>
      </c>
      <c r="R763" s="54">
        <v>38.755091549017287</v>
      </c>
      <c r="S763" s="54">
        <v>29.264048720686517</v>
      </c>
      <c r="T763" s="54">
        <v>20.563926128049985</v>
      </c>
      <c r="U763" s="54">
        <v>172.42061138134218</v>
      </c>
      <c r="W763" s="42" t="s">
        <v>469</v>
      </c>
    </row>
    <row r="764" spans="1:23">
      <c r="A764" s="49" t="s">
        <v>1756</v>
      </c>
      <c r="B764" s="46" t="s">
        <v>230</v>
      </c>
      <c r="C764" s="46" t="s">
        <v>305</v>
      </c>
      <c r="D764" s="49" t="s">
        <v>492</v>
      </c>
      <c r="E764" s="46">
        <v>8</v>
      </c>
      <c r="F764" s="46">
        <v>8</v>
      </c>
      <c r="G764" s="46">
        <v>9</v>
      </c>
      <c r="H764" s="46">
        <v>14</v>
      </c>
      <c r="I764" s="46">
        <v>4</v>
      </c>
      <c r="J764" s="46">
        <v>5</v>
      </c>
      <c r="K764" s="46">
        <v>48</v>
      </c>
      <c r="L764" s="42">
        <v>126435</v>
      </c>
      <c r="M764" s="42">
        <v>64838</v>
      </c>
      <c r="N764" s="42">
        <v>61597</v>
      </c>
      <c r="O764" s="54">
        <v>6.3273618855538416</v>
      </c>
      <c r="P764" s="54">
        <v>6.3273618855538416</v>
      </c>
      <c r="Q764" s="54">
        <v>7.1182821212480718</v>
      </c>
      <c r="R764" s="54">
        <v>11.072883299719223</v>
      </c>
      <c r="S764" s="54">
        <v>3.1636809427769208</v>
      </c>
      <c r="T764" s="54">
        <v>3.954601178471151</v>
      </c>
      <c r="U764" s="54">
        <v>37.964171313323057</v>
      </c>
      <c r="W764" s="42" t="s">
        <v>469</v>
      </c>
    </row>
    <row r="765" spans="1:23">
      <c r="A765" s="49" t="s">
        <v>1757</v>
      </c>
      <c r="B765" s="46" t="s">
        <v>222</v>
      </c>
      <c r="C765" s="46" t="s">
        <v>305</v>
      </c>
      <c r="D765" s="49" t="s">
        <v>200</v>
      </c>
      <c r="E765" s="46">
        <v>15</v>
      </c>
      <c r="F765" s="46">
        <v>9</v>
      </c>
      <c r="G765" s="46">
        <v>33</v>
      </c>
      <c r="H765" s="46">
        <v>68</v>
      </c>
      <c r="I765" s="46">
        <v>31</v>
      </c>
      <c r="J765" s="46">
        <v>18</v>
      </c>
      <c r="K765" s="46">
        <v>174</v>
      </c>
      <c r="L765" s="42">
        <v>126435</v>
      </c>
      <c r="M765" s="42">
        <v>64838</v>
      </c>
      <c r="N765" s="42">
        <v>61597</v>
      </c>
      <c r="O765" s="54">
        <v>11.863803535413453</v>
      </c>
      <c r="P765" s="54">
        <v>7.1182821212480718</v>
      </c>
      <c r="Q765" s="54">
        <v>26.100367777909597</v>
      </c>
      <c r="R765" s="54">
        <v>53.782576027207654</v>
      </c>
      <c r="S765" s="54">
        <v>24.518527306521136</v>
      </c>
      <c r="T765" s="54">
        <v>14.236564242496144</v>
      </c>
      <c r="U765" s="54">
        <v>137.62012101079605</v>
      </c>
      <c r="W765" s="42" t="s">
        <v>469</v>
      </c>
    </row>
    <row r="766" spans="1:23">
      <c r="A766" s="49" t="s">
        <v>1758</v>
      </c>
      <c r="B766" s="46" t="s">
        <v>222</v>
      </c>
      <c r="C766" s="46" t="s">
        <v>305</v>
      </c>
      <c r="D766" s="49" t="s">
        <v>473</v>
      </c>
      <c r="E766" s="46">
        <v>1</v>
      </c>
      <c r="F766" s="46">
        <v>0</v>
      </c>
      <c r="G766" s="46">
        <v>5</v>
      </c>
      <c r="H766" s="46">
        <v>9</v>
      </c>
      <c r="I766" s="46">
        <v>4</v>
      </c>
      <c r="J766" s="46">
        <v>6</v>
      </c>
      <c r="K766" s="46">
        <v>25</v>
      </c>
      <c r="L766" s="42">
        <v>126435</v>
      </c>
      <c r="M766" s="42">
        <v>64838</v>
      </c>
      <c r="N766" s="42">
        <v>61597</v>
      </c>
      <c r="O766" s="54">
        <v>0.7909202356942302</v>
      </c>
      <c r="P766" s="54" t="s">
        <v>499</v>
      </c>
      <c r="Q766" s="54">
        <v>3.954601178471151</v>
      </c>
      <c r="R766" s="54">
        <v>7.1182821212480718</v>
      </c>
      <c r="S766" s="54">
        <v>3.1636809427769208</v>
      </c>
      <c r="T766" s="54">
        <v>4.7455214141653821</v>
      </c>
      <c r="U766" s="54">
        <v>19.773005892355755</v>
      </c>
      <c r="W766" s="42" t="s">
        <v>469</v>
      </c>
    </row>
    <row r="767" spans="1:23">
      <c r="A767" s="49" t="s">
        <v>1759</v>
      </c>
      <c r="B767" s="46" t="s">
        <v>222</v>
      </c>
      <c r="C767" s="46" t="s">
        <v>305</v>
      </c>
      <c r="D767" s="49" t="s">
        <v>201</v>
      </c>
      <c r="E767" s="46">
        <v>20</v>
      </c>
      <c r="F767" s="46">
        <v>8</v>
      </c>
      <c r="G767" s="46">
        <v>25</v>
      </c>
      <c r="H767" s="46">
        <v>16</v>
      </c>
      <c r="I767" s="46">
        <v>12</v>
      </c>
      <c r="J767" s="46">
        <v>3</v>
      </c>
      <c r="K767" s="46">
        <v>84</v>
      </c>
      <c r="L767" s="42">
        <v>126435</v>
      </c>
      <c r="M767" s="42">
        <v>64838</v>
      </c>
      <c r="N767" s="42">
        <v>61597</v>
      </c>
      <c r="O767" s="54">
        <v>15.818404713884604</v>
      </c>
      <c r="P767" s="54">
        <v>6.3273618855538416</v>
      </c>
      <c r="Q767" s="54">
        <v>19.773005892355755</v>
      </c>
      <c r="R767" s="54">
        <v>12.654723771107683</v>
      </c>
      <c r="S767" s="54">
        <v>9.4910428283307642</v>
      </c>
      <c r="T767" s="54">
        <v>2.372760707082691</v>
      </c>
      <c r="U767" s="54">
        <v>66.437299798315337</v>
      </c>
      <c r="W767" s="42" t="s">
        <v>469</v>
      </c>
    </row>
    <row r="768" spans="1:23">
      <c r="A768" s="49" t="s">
        <v>1760</v>
      </c>
      <c r="B768" s="46" t="s">
        <v>222</v>
      </c>
      <c r="C768" s="46" t="s">
        <v>305</v>
      </c>
      <c r="D768" s="49" t="s">
        <v>151</v>
      </c>
      <c r="E768" s="46">
        <v>0</v>
      </c>
      <c r="F768" s="46">
        <v>2</v>
      </c>
      <c r="G768" s="46">
        <v>1</v>
      </c>
      <c r="H768" s="46">
        <v>1</v>
      </c>
      <c r="I768" s="46">
        <v>3</v>
      </c>
      <c r="J768" s="46">
        <v>1</v>
      </c>
      <c r="K768" s="46">
        <v>8</v>
      </c>
      <c r="L768" s="42">
        <v>126435</v>
      </c>
      <c r="M768" s="42">
        <v>64838</v>
      </c>
      <c r="N768" s="42">
        <v>61597</v>
      </c>
      <c r="O768" s="54" t="s">
        <v>499</v>
      </c>
      <c r="P768" s="54">
        <v>1.5818404713884604</v>
      </c>
      <c r="Q768" s="54">
        <v>0.7909202356942302</v>
      </c>
      <c r="R768" s="54">
        <v>0.7909202356942302</v>
      </c>
      <c r="S768" s="54">
        <v>2.372760707082691</v>
      </c>
      <c r="T768" s="54">
        <v>0.7909202356942302</v>
      </c>
      <c r="U768" s="54">
        <v>6.3273618855538416</v>
      </c>
      <c r="W768" s="42" t="s">
        <v>469</v>
      </c>
    </row>
    <row r="769" spans="1:23">
      <c r="A769" s="49" t="s">
        <v>1761</v>
      </c>
      <c r="B769" s="46" t="s">
        <v>222</v>
      </c>
      <c r="C769" s="46" t="s">
        <v>305</v>
      </c>
      <c r="D769" s="49" t="s">
        <v>95</v>
      </c>
      <c r="E769" s="46">
        <v>1</v>
      </c>
      <c r="F769" s="46">
        <v>8</v>
      </c>
      <c r="G769" s="46">
        <v>11</v>
      </c>
      <c r="H769" s="46">
        <v>4</v>
      </c>
      <c r="I769" s="46">
        <v>1</v>
      </c>
      <c r="J769" s="46">
        <v>2</v>
      </c>
      <c r="K769" s="46">
        <v>27</v>
      </c>
      <c r="L769" s="42">
        <v>126435</v>
      </c>
      <c r="M769" s="42">
        <v>64838</v>
      </c>
      <c r="N769" s="42">
        <v>61597</v>
      </c>
      <c r="O769" s="54">
        <v>0.7909202356942302</v>
      </c>
      <c r="P769" s="54">
        <v>6.3273618855538416</v>
      </c>
      <c r="Q769" s="54">
        <v>8.7001225926365322</v>
      </c>
      <c r="R769" s="54">
        <v>3.1636809427769208</v>
      </c>
      <c r="S769" s="54">
        <v>0.7909202356942302</v>
      </c>
      <c r="T769" s="54">
        <v>1.5818404713884604</v>
      </c>
      <c r="U769" s="54">
        <v>21.354846363744215</v>
      </c>
      <c r="W769" s="42" t="s">
        <v>469</v>
      </c>
    </row>
    <row r="770" spans="1:23">
      <c r="A770" s="49" t="s">
        <v>1762</v>
      </c>
      <c r="B770" s="46" t="s">
        <v>222</v>
      </c>
      <c r="C770" s="46" t="s">
        <v>305</v>
      </c>
      <c r="D770" s="49" t="s">
        <v>154</v>
      </c>
      <c r="E770" s="46">
        <v>1</v>
      </c>
      <c r="F770" s="46">
        <v>1</v>
      </c>
      <c r="G770" s="46">
        <v>0</v>
      </c>
      <c r="H770" s="46">
        <v>1</v>
      </c>
      <c r="I770" s="46">
        <v>2</v>
      </c>
      <c r="J770" s="46">
        <v>0</v>
      </c>
      <c r="K770" s="46">
        <v>5</v>
      </c>
      <c r="L770" s="42">
        <v>126435</v>
      </c>
      <c r="M770" s="42">
        <v>64838</v>
      </c>
      <c r="N770" s="42">
        <v>61597</v>
      </c>
      <c r="O770" s="54">
        <v>0.7909202356942302</v>
      </c>
      <c r="P770" s="54">
        <v>0.7909202356942302</v>
      </c>
      <c r="Q770" s="54" t="s">
        <v>499</v>
      </c>
      <c r="R770" s="54">
        <v>0.7909202356942302</v>
      </c>
      <c r="S770" s="54">
        <v>1.5818404713884604</v>
      </c>
      <c r="T770" s="54" t="s">
        <v>499</v>
      </c>
      <c r="U770" s="54">
        <v>3.954601178471151</v>
      </c>
      <c r="W770" s="42" t="s">
        <v>469</v>
      </c>
    </row>
    <row r="771" spans="1:23">
      <c r="A771" s="49" t="s">
        <v>1763</v>
      </c>
      <c r="B771" s="46" t="s">
        <v>222</v>
      </c>
      <c r="C771" s="46" t="s">
        <v>305</v>
      </c>
      <c r="D771" s="49" t="s">
        <v>155</v>
      </c>
      <c r="E771" s="46">
        <v>19</v>
      </c>
      <c r="F771" s="46">
        <v>8</v>
      </c>
      <c r="G771" s="46">
        <v>14</v>
      </c>
      <c r="H771" s="46">
        <v>7</v>
      </c>
      <c r="I771" s="46">
        <v>1</v>
      </c>
      <c r="J771" s="46">
        <v>3</v>
      </c>
      <c r="K771" s="46">
        <v>52</v>
      </c>
      <c r="L771" s="42">
        <v>126435</v>
      </c>
      <c r="M771" s="42">
        <v>64838</v>
      </c>
      <c r="N771" s="42">
        <v>61597</v>
      </c>
      <c r="O771" s="54">
        <v>15.027484478190374</v>
      </c>
      <c r="P771" s="54">
        <v>6.3273618855538416</v>
      </c>
      <c r="Q771" s="54">
        <v>11.072883299719223</v>
      </c>
      <c r="R771" s="54">
        <v>5.5364416498596114</v>
      </c>
      <c r="S771" s="54">
        <v>0.7909202356942302</v>
      </c>
      <c r="T771" s="54">
        <v>2.372760707082691</v>
      </c>
      <c r="U771" s="54">
        <v>41.12785225609997</v>
      </c>
      <c r="W771" s="42" t="s">
        <v>469</v>
      </c>
    </row>
    <row r="772" spans="1:23">
      <c r="A772" s="49" t="s">
        <v>1764</v>
      </c>
      <c r="B772" s="46" t="s">
        <v>222</v>
      </c>
      <c r="C772" s="46" t="s">
        <v>305</v>
      </c>
      <c r="D772" s="49" t="s">
        <v>99</v>
      </c>
      <c r="E772" s="46">
        <v>19</v>
      </c>
      <c r="F772" s="46">
        <v>26</v>
      </c>
      <c r="G772" s="46">
        <v>34</v>
      </c>
      <c r="H772" s="46">
        <v>29</v>
      </c>
      <c r="I772" s="46">
        <v>9</v>
      </c>
      <c r="J772" s="46">
        <v>11</v>
      </c>
      <c r="K772" s="46">
        <v>128</v>
      </c>
      <c r="L772" s="42">
        <v>126435</v>
      </c>
      <c r="M772" s="42">
        <v>64838</v>
      </c>
      <c r="N772" s="42">
        <v>61597</v>
      </c>
      <c r="O772" s="54">
        <v>15.027484478190374</v>
      </c>
      <c r="P772" s="54">
        <v>20.563926128049985</v>
      </c>
      <c r="Q772" s="54">
        <v>26.891288013603827</v>
      </c>
      <c r="R772" s="54">
        <v>22.936686835132676</v>
      </c>
      <c r="S772" s="54">
        <v>7.1182821212480718</v>
      </c>
      <c r="T772" s="54">
        <v>8.7001225926365322</v>
      </c>
      <c r="U772" s="54">
        <v>101.23779016886147</v>
      </c>
      <c r="W772" s="42" t="s">
        <v>469</v>
      </c>
    </row>
    <row r="773" spans="1:23">
      <c r="A773" s="49" t="s">
        <v>1765</v>
      </c>
      <c r="B773" s="46" t="s">
        <v>222</v>
      </c>
      <c r="C773" s="49" t="s">
        <v>305</v>
      </c>
      <c r="D773" s="49" t="s">
        <v>481</v>
      </c>
      <c r="E773" s="46">
        <v>8</v>
      </c>
      <c r="F773" s="46">
        <v>1</v>
      </c>
      <c r="G773" s="46">
        <v>4</v>
      </c>
      <c r="H773" s="46">
        <v>3</v>
      </c>
      <c r="I773" s="46">
        <v>3</v>
      </c>
      <c r="J773" s="46">
        <v>2</v>
      </c>
      <c r="K773" s="46">
        <v>21</v>
      </c>
      <c r="L773" s="42">
        <v>126435</v>
      </c>
      <c r="M773" s="42">
        <v>64838</v>
      </c>
      <c r="N773" s="42">
        <v>61597</v>
      </c>
      <c r="O773" s="54">
        <v>6.3273618855538416</v>
      </c>
      <c r="P773" s="54">
        <v>0.7909202356942302</v>
      </c>
      <c r="Q773" s="54">
        <v>3.1636809427769208</v>
      </c>
      <c r="R773" s="54">
        <v>2.372760707082691</v>
      </c>
      <c r="S773" s="54">
        <v>2.372760707082691</v>
      </c>
      <c r="T773" s="54">
        <v>1.5818404713884604</v>
      </c>
      <c r="U773" s="54">
        <v>16.609324949578834</v>
      </c>
      <c r="W773" s="42" t="s">
        <v>469</v>
      </c>
    </row>
    <row r="774" spans="1:23">
      <c r="A774" s="49" t="s">
        <v>1766</v>
      </c>
      <c r="B774" s="46" t="s">
        <v>222</v>
      </c>
      <c r="C774" s="49" t="s">
        <v>305</v>
      </c>
      <c r="D774" s="49" t="s">
        <v>483</v>
      </c>
      <c r="E774" s="46">
        <v>8</v>
      </c>
      <c r="F774" s="46">
        <v>5</v>
      </c>
      <c r="G774" s="46">
        <v>15</v>
      </c>
      <c r="H774" s="46">
        <v>24</v>
      </c>
      <c r="I774" s="46">
        <v>13</v>
      </c>
      <c r="J774" s="46">
        <v>11</v>
      </c>
      <c r="K774" s="46">
        <v>76</v>
      </c>
      <c r="L774" s="42">
        <v>126435</v>
      </c>
      <c r="M774" s="42">
        <v>64838</v>
      </c>
      <c r="N774" s="42">
        <v>61597</v>
      </c>
      <c r="O774" s="54">
        <v>6.3273618855538416</v>
      </c>
      <c r="P774" s="54">
        <v>3.954601178471151</v>
      </c>
      <c r="Q774" s="54">
        <v>11.863803535413453</v>
      </c>
      <c r="R774" s="54">
        <v>18.982085656661528</v>
      </c>
      <c r="S774" s="54">
        <v>10.281963064024993</v>
      </c>
      <c r="T774" s="54">
        <v>8.7001225926365322</v>
      </c>
      <c r="U774" s="54">
        <v>60.109937912761495</v>
      </c>
      <c r="W774" s="42" t="s">
        <v>469</v>
      </c>
    </row>
    <row r="775" spans="1:23">
      <c r="A775" s="49" t="s">
        <v>1767</v>
      </c>
      <c r="B775" s="46" t="s">
        <v>222</v>
      </c>
      <c r="C775" s="49" t="s">
        <v>305</v>
      </c>
      <c r="D775" s="49" t="s">
        <v>128</v>
      </c>
      <c r="E775" s="46">
        <v>10</v>
      </c>
      <c r="F775" s="46">
        <v>4</v>
      </c>
      <c r="G775" s="46">
        <v>6</v>
      </c>
      <c r="H775" s="46">
        <v>4</v>
      </c>
      <c r="I775" s="46">
        <v>2</v>
      </c>
      <c r="J775" s="46">
        <v>2</v>
      </c>
      <c r="K775" s="46">
        <v>28</v>
      </c>
      <c r="L775" s="42">
        <v>126435</v>
      </c>
      <c r="M775" s="42">
        <v>64838</v>
      </c>
      <c r="N775" s="42">
        <v>61597</v>
      </c>
      <c r="O775" s="54">
        <v>7.909202356942302</v>
      </c>
      <c r="P775" s="54">
        <v>3.1636809427769208</v>
      </c>
      <c r="Q775" s="54">
        <v>4.7455214141653821</v>
      </c>
      <c r="R775" s="54">
        <v>3.1636809427769208</v>
      </c>
      <c r="S775" s="54">
        <v>1.5818404713884604</v>
      </c>
      <c r="T775" s="54">
        <v>1.5818404713884604</v>
      </c>
      <c r="U775" s="54">
        <v>22.145766599438446</v>
      </c>
      <c r="W775" s="42" t="s">
        <v>469</v>
      </c>
    </row>
    <row r="776" spans="1:23">
      <c r="A776" s="49" t="s">
        <v>1768</v>
      </c>
      <c r="B776" s="46" t="s">
        <v>222</v>
      </c>
      <c r="C776" s="46" t="s">
        <v>305</v>
      </c>
      <c r="D776" s="49" t="s">
        <v>161</v>
      </c>
      <c r="E776" s="46">
        <v>5</v>
      </c>
      <c r="F776" s="46">
        <v>2</v>
      </c>
      <c r="G776" s="46">
        <v>2</v>
      </c>
      <c r="H776" s="46">
        <v>0</v>
      </c>
      <c r="I776" s="46">
        <v>0</v>
      </c>
      <c r="J776" s="46">
        <v>1</v>
      </c>
      <c r="K776" s="46">
        <v>10</v>
      </c>
      <c r="L776" s="42">
        <v>126435</v>
      </c>
      <c r="M776" s="42">
        <v>64838</v>
      </c>
      <c r="N776" s="42">
        <v>61597</v>
      </c>
      <c r="O776" s="54">
        <v>3.954601178471151</v>
      </c>
      <c r="P776" s="54">
        <v>1.5818404713884604</v>
      </c>
      <c r="Q776" s="54">
        <v>1.5818404713884604</v>
      </c>
      <c r="R776" s="54" t="s">
        <v>499</v>
      </c>
      <c r="S776" s="54" t="s">
        <v>499</v>
      </c>
      <c r="T776" s="54">
        <v>0.7909202356942302</v>
      </c>
      <c r="U776" s="54">
        <v>7.909202356942302</v>
      </c>
      <c r="W776" s="42" t="s">
        <v>469</v>
      </c>
    </row>
    <row r="777" spans="1:23">
      <c r="A777" s="49" t="s">
        <v>1769</v>
      </c>
      <c r="B777" s="46" t="s">
        <v>222</v>
      </c>
      <c r="C777" s="46" t="s">
        <v>305</v>
      </c>
      <c r="D777" s="49" t="s">
        <v>164</v>
      </c>
      <c r="E777" s="46">
        <v>100</v>
      </c>
      <c r="F777" s="46">
        <v>77</v>
      </c>
      <c r="G777" s="46">
        <v>259</v>
      </c>
      <c r="H777" s="46">
        <v>288</v>
      </c>
      <c r="I777" s="46">
        <v>73</v>
      </c>
      <c r="J777" s="46">
        <v>14</v>
      </c>
      <c r="K777" s="46">
        <v>811</v>
      </c>
      <c r="L777" s="42">
        <v>126435</v>
      </c>
      <c r="M777" s="42">
        <v>64838</v>
      </c>
      <c r="N777" s="42">
        <v>61597</v>
      </c>
      <c r="O777" s="54">
        <v>162.34556877770024</v>
      </c>
      <c r="P777" s="54">
        <v>125.00608795882917</v>
      </c>
      <c r="Q777" s="54">
        <v>420.4750231342436</v>
      </c>
      <c r="R777" s="54">
        <v>467.55523807977659</v>
      </c>
      <c r="S777" s="54">
        <v>118.51226520772114</v>
      </c>
      <c r="T777" s="54">
        <v>22.728379628878031</v>
      </c>
      <c r="U777" s="54">
        <v>1316.6225627871488</v>
      </c>
      <c r="W777" s="42" t="s">
        <v>469</v>
      </c>
    </row>
    <row r="778" spans="1:23">
      <c r="A778" s="49" t="s">
        <v>1770</v>
      </c>
      <c r="B778" s="46" t="s">
        <v>222</v>
      </c>
      <c r="C778" s="46" t="s">
        <v>305</v>
      </c>
      <c r="D778" s="49" t="s">
        <v>142</v>
      </c>
      <c r="E778" s="46">
        <v>6</v>
      </c>
      <c r="F778" s="46">
        <v>2</v>
      </c>
      <c r="G778" s="46">
        <v>9</v>
      </c>
      <c r="H778" s="46">
        <v>8</v>
      </c>
      <c r="I778" s="46">
        <v>7</v>
      </c>
      <c r="J778" s="46">
        <v>3</v>
      </c>
      <c r="K778" s="46">
        <v>35</v>
      </c>
      <c r="L778" s="42">
        <v>126435</v>
      </c>
      <c r="M778" s="42">
        <v>64838</v>
      </c>
      <c r="N778" s="42">
        <v>61597</v>
      </c>
      <c r="O778" s="54">
        <v>4.7455214141653821</v>
      </c>
      <c r="P778" s="54">
        <v>1.5818404713884604</v>
      </c>
      <c r="Q778" s="54">
        <v>7.1182821212480718</v>
      </c>
      <c r="R778" s="54">
        <v>6.3273618855538416</v>
      </c>
      <c r="S778" s="54">
        <v>5.5364416498596114</v>
      </c>
      <c r="T778" s="54">
        <v>2.372760707082691</v>
      </c>
      <c r="U778" s="54">
        <v>27.682208249298057</v>
      </c>
      <c r="W778" s="42" t="s">
        <v>469</v>
      </c>
    </row>
    <row r="779" spans="1:23">
      <c r="A779" s="49" t="s">
        <v>1771</v>
      </c>
      <c r="B779" s="46" t="s">
        <v>222</v>
      </c>
      <c r="C779" s="46" t="s">
        <v>305</v>
      </c>
      <c r="D779" s="49" t="s">
        <v>60</v>
      </c>
      <c r="E779" s="46">
        <v>13</v>
      </c>
      <c r="F779" s="46">
        <v>6</v>
      </c>
      <c r="G779" s="46">
        <v>20</v>
      </c>
      <c r="H779" s="46">
        <v>23</v>
      </c>
      <c r="I779" s="46">
        <v>15</v>
      </c>
      <c r="J779" s="46">
        <v>9</v>
      </c>
      <c r="K779" s="46">
        <v>86</v>
      </c>
      <c r="L779" s="42">
        <v>126435</v>
      </c>
      <c r="M779" s="42">
        <v>64838</v>
      </c>
      <c r="N779" s="42">
        <v>61597</v>
      </c>
      <c r="O779" s="54">
        <v>10.281963064024993</v>
      </c>
      <c r="P779" s="54">
        <v>4.7455214141653821</v>
      </c>
      <c r="Q779" s="54">
        <v>15.818404713884604</v>
      </c>
      <c r="R779" s="54">
        <v>18.191165420967298</v>
      </c>
      <c r="S779" s="54">
        <v>11.863803535413453</v>
      </c>
      <c r="T779" s="54">
        <v>7.1182821212480718</v>
      </c>
      <c r="U779" s="54">
        <v>68.019140269703797</v>
      </c>
      <c r="W779" s="42" t="s">
        <v>469</v>
      </c>
    </row>
    <row r="780" spans="1:23">
      <c r="A780" s="49" t="s">
        <v>1772</v>
      </c>
      <c r="B780" s="46" t="s">
        <v>222</v>
      </c>
      <c r="C780" s="49" t="s">
        <v>305</v>
      </c>
      <c r="D780" s="49" t="s">
        <v>64</v>
      </c>
      <c r="E780" s="46">
        <v>52</v>
      </c>
      <c r="F780" s="46">
        <v>30</v>
      </c>
      <c r="G780" s="46">
        <v>78</v>
      </c>
      <c r="H780" s="46">
        <v>67</v>
      </c>
      <c r="I780" s="46">
        <v>64</v>
      </c>
      <c r="J780" s="46">
        <v>31</v>
      </c>
      <c r="K780" s="46">
        <v>322</v>
      </c>
      <c r="L780" s="42">
        <v>126435</v>
      </c>
      <c r="M780" s="42">
        <v>64838</v>
      </c>
      <c r="N780" s="42">
        <v>61597</v>
      </c>
      <c r="O780" s="54">
        <v>41.12785225609997</v>
      </c>
      <c r="P780" s="54">
        <v>23.727607070826906</v>
      </c>
      <c r="Q780" s="54">
        <v>61.691778384149956</v>
      </c>
      <c r="R780" s="54">
        <v>52.991655791513431</v>
      </c>
      <c r="S780" s="54">
        <v>50.618895084430733</v>
      </c>
      <c r="T780" s="54">
        <v>24.518527306521136</v>
      </c>
      <c r="U780" s="54">
        <v>254.67631589354212</v>
      </c>
      <c r="W780" s="42" t="s">
        <v>469</v>
      </c>
    </row>
    <row r="781" spans="1:23">
      <c r="A781" s="49" t="s">
        <v>1773</v>
      </c>
      <c r="B781" s="46" t="s">
        <v>222</v>
      </c>
      <c r="C781" s="49" t="s">
        <v>305</v>
      </c>
      <c r="D781" s="49" t="s">
        <v>492</v>
      </c>
      <c r="E781" s="46">
        <v>16</v>
      </c>
      <c r="F781" s="46">
        <v>9</v>
      </c>
      <c r="G781" s="46">
        <v>20</v>
      </c>
      <c r="H781" s="46">
        <v>24</v>
      </c>
      <c r="I781" s="46">
        <v>16</v>
      </c>
      <c r="J781" s="46">
        <v>4</v>
      </c>
      <c r="K781" s="46">
        <v>89</v>
      </c>
      <c r="L781" s="42">
        <v>126435</v>
      </c>
      <c r="M781" s="42">
        <v>64838</v>
      </c>
      <c r="N781" s="42">
        <v>61597</v>
      </c>
      <c r="O781" s="54">
        <v>12.654723771107683</v>
      </c>
      <c r="P781" s="54">
        <v>7.1182821212480718</v>
      </c>
      <c r="Q781" s="54">
        <v>15.818404713884604</v>
      </c>
      <c r="R781" s="54">
        <v>18.982085656661528</v>
      </c>
      <c r="S781" s="54">
        <v>12.654723771107683</v>
      </c>
      <c r="T781" s="54">
        <v>3.1636809427769208</v>
      </c>
      <c r="U781" s="54">
        <v>70.391900976786488</v>
      </c>
      <c r="W781" s="42" t="s">
        <v>469</v>
      </c>
    </row>
    <row r="782" spans="1:23">
      <c r="A782" s="49" t="s">
        <v>1774</v>
      </c>
      <c r="B782" s="46" t="s">
        <v>230</v>
      </c>
      <c r="C782" s="49" t="s">
        <v>301</v>
      </c>
      <c r="D782" s="49" t="s">
        <v>200</v>
      </c>
      <c r="E782" s="46">
        <v>7</v>
      </c>
      <c r="F782" s="46">
        <v>5</v>
      </c>
      <c r="G782" s="46">
        <v>9</v>
      </c>
      <c r="H782" s="46">
        <v>22</v>
      </c>
      <c r="I782" s="46">
        <v>14</v>
      </c>
      <c r="J782" s="46">
        <v>7</v>
      </c>
      <c r="K782" s="46">
        <v>64</v>
      </c>
      <c r="L782" s="42">
        <v>134009</v>
      </c>
      <c r="M782" s="42">
        <v>67539</v>
      </c>
      <c r="N782" s="42">
        <v>66470</v>
      </c>
      <c r="O782" s="54">
        <v>5.2235297629263711</v>
      </c>
      <c r="P782" s="54">
        <v>3.7310926878045505</v>
      </c>
      <c r="Q782" s="54">
        <v>6.7159668380481916</v>
      </c>
      <c r="R782" s="54">
        <v>16.416807826340023</v>
      </c>
      <c r="S782" s="54">
        <v>10.447059525852742</v>
      </c>
      <c r="T782" s="54">
        <v>5.2235297629263711</v>
      </c>
      <c r="U782" s="54">
        <v>47.757986403898244</v>
      </c>
      <c r="W782" s="42" t="s">
        <v>469</v>
      </c>
    </row>
    <row r="783" spans="1:23">
      <c r="A783" s="49" t="s">
        <v>1775</v>
      </c>
      <c r="B783" s="46" t="s">
        <v>230</v>
      </c>
      <c r="C783" s="46" t="s">
        <v>301</v>
      </c>
      <c r="D783" s="49" t="s">
        <v>54</v>
      </c>
      <c r="E783" s="46">
        <v>123</v>
      </c>
      <c r="F783" s="46">
        <v>74</v>
      </c>
      <c r="G783" s="46">
        <v>268</v>
      </c>
      <c r="H783" s="46">
        <v>258</v>
      </c>
      <c r="I783" s="46">
        <v>188</v>
      </c>
      <c r="J783" s="46">
        <v>123</v>
      </c>
      <c r="K783" s="46">
        <v>1034</v>
      </c>
      <c r="L783" s="42">
        <v>134009</v>
      </c>
      <c r="M783" s="42">
        <v>67539</v>
      </c>
      <c r="N783" s="42">
        <v>66470</v>
      </c>
      <c r="O783" s="54">
        <v>182.11699906720563</v>
      </c>
      <c r="P783" s="54">
        <v>109.56632464205866</v>
      </c>
      <c r="Q783" s="54">
        <v>396.80777032529352</v>
      </c>
      <c r="R783" s="54">
        <v>382.00151023852885</v>
      </c>
      <c r="S783" s="54">
        <v>278.35768963117607</v>
      </c>
      <c r="T783" s="54">
        <v>182.11699906720563</v>
      </c>
      <c r="U783" s="54">
        <v>1530.9672929714684</v>
      </c>
      <c r="W783" s="42" t="s">
        <v>469</v>
      </c>
    </row>
    <row r="784" spans="1:23">
      <c r="A784" s="49" t="s">
        <v>1776</v>
      </c>
      <c r="B784" s="46" t="s">
        <v>230</v>
      </c>
      <c r="C784" s="46" t="s">
        <v>301</v>
      </c>
      <c r="D784" s="49" t="s">
        <v>69</v>
      </c>
      <c r="E784" s="46">
        <v>6</v>
      </c>
      <c r="F784" s="46">
        <v>10</v>
      </c>
      <c r="G784" s="46">
        <v>16</v>
      </c>
      <c r="H784" s="46">
        <v>25</v>
      </c>
      <c r="I784" s="46">
        <v>15</v>
      </c>
      <c r="J784" s="46">
        <v>11</v>
      </c>
      <c r="K784" s="46">
        <v>83</v>
      </c>
      <c r="L784" s="42">
        <v>134009</v>
      </c>
      <c r="M784" s="42">
        <v>67539</v>
      </c>
      <c r="N784" s="42">
        <v>66470</v>
      </c>
      <c r="O784" s="54">
        <v>8.8837560520588106</v>
      </c>
      <c r="P784" s="54">
        <v>14.806260086764684</v>
      </c>
      <c r="Q784" s="54">
        <v>23.690016138823495</v>
      </c>
      <c r="R784" s="54">
        <v>37.015650216911709</v>
      </c>
      <c r="S784" s="54">
        <v>22.209390130147025</v>
      </c>
      <c r="T784" s="54">
        <v>16.286886095441155</v>
      </c>
      <c r="U784" s="54">
        <v>122.89195872014689</v>
      </c>
      <c r="W784" s="42" t="s">
        <v>469</v>
      </c>
    </row>
    <row r="785" spans="1:23">
      <c r="A785" s="49" t="s">
        <v>1777</v>
      </c>
      <c r="B785" s="46" t="s">
        <v>230</v>
      </c>
      <c r="C785" s="46" t="s">
        <v>301</v>
      </c>
      <c r="D785" s="49" t="s">
        <v>473</v>
      </c>
      <c r="E785" s="46">
        <v>1</v>
      </c>
      <c r="F785" s="46">
        <v>0</v>
      </c>
      <c r="G785" s="46">
        <v>2</v>
      </c>
      <c r="H785" s="46">
        <v>6</v>
      </c>
      <c r="I785" s="46">
        <v>5</v>
      </c>
      <c r="J785" s="46">
        <v>2</v>
      </c>
      <c r="K785" s="46">
        <v>16</v>
      </c>
      <c r="L785" s="42">
        <v>134009</v>
      </c>
      <c r="M785" s="42">
        <v>67539</v>
      </c>
      <c r="N785" s="42">
        <v>66470</v>
      </c>
      <c r="O785" s="54">
        <v>0.74621853756091006</v>
      </c>
      <c r="P785" s="54" t="s">
        <v>499</v>
      </c>
      <c r="Q785" s="54">
        <v>1.4924370751218201</v>
      </c>
      <c r="R785" s="54">
        <v>4.4773112253654608</v>
      </c>
      <c r="S785" s="54">
        <v>3.7310926878045505</v>
      </c>
      <c r="T785" s="54">
        <v>1.4924370751218201</v>
      </c>
      <c r="U785" s="54">
        <v>11.939496600974561</v>
      </c>
      <c r="W785" s="42" t="s">
        <v>469</v>
      </c>
    </row>
    <row r="786" spans="1:23">
      <c r="A786" s="49" t="s">
        <v>1778</v>
      </c>
      <c r="B786" s="46" t="s">
        <v>230</v>
      </c>
      <c r="C786" s="46" t="s">
        <v>301</v>
      </c>
      <c r="D786" s="49" t="s">
        <v>201</v>
      </c>
      <c r="E786" s="46">
        <v>3</v>
      </c>
      <c r="F786" s="46">
        <v>6</v>
      </c>
      <c r="G786" s="46">
        <v>9</v>
      </c>
      <c r="H786" s="46">
        <v>6</v>
      </c>
      <c r="I786" s="46">
        <v>4</v>
      </c>
      <c r="J786" s="46">
        <v>4</v>
      </c>
      <c r="K786" s="46">
        <v>32</v>
      </c>
      <c r="L786" s="42">
        <v>134009</v>
      </c>
      <c r="M786" s="42">
        <v>67539</v>
      </c>
      <c r="N786" s="42">
        <v>66470</v>
      </c>
      <c r="O786" s="54">
        <v>2.2386556126827304</v>
      </c>
      <c r="P786" s="54">
        <v>4.4773112253654608</v>
      </c>
      <c r="Q786" s="54">
        <v>6.7159668380481916</v>
      </c>
      <c r="R786" s="54">
        <v>4.4773112253654608</v>
      </c>
      <c r="S786" s="54">
        <v>2.9848741502436402</v>
      </c>
      <c r="T786" s="54">
        <v>2.9848741502436402</v>
      </c>
      <c r="U786" s="54">
        <v>23.878993201949122</v>
      </c>
      <c r="W786" s="42" t="s">
        <v>469</v>
      </c>
    </row>
    <row r="787" spans="1:23">
      <c r="A787" s="49" t="s">
        <v>1779</v>
      </c>
      <c r="B787" s="46" t="s">
        <v>230</v>
      </c>
      <c r="C787" s="49" t="s">
        <v>301</v>
      </c>
      <c r="D787" s="49" t="s">
        <v>151</v>
      </c>
      <c r="E787" s="46">
        <v>0</v>
      </c>
      <c r="F787" s="46">
        <v>0</v>
      </c>
      <c r="G787" s="46">
        <v>3</v>
      </c>
      <c r="H787" s="46">
        <v>1</v>
      </c>
      <c r="I787" s="46">
        <v>2</v>
      </c>
      <c r="J787" s="46">
        <v>0</v>
      </c>
      <c r="K787" s="46">
        <v>6</v>
      </c>
      <c r="L787" s="42">
        <v>134009</v>
      </c>
      <c r="M787" s="42">
        <v>67539</v>
      </c>
      <c r="N787" s="42">
        <v>66470</v>
      </c>
      <c r="O787" s="54" t="s">
        <v>499</v>
      </c>
      <c r="P787" s="54" t="s">
        <v>499</v>
      </c>
      <c r="Q787" s="54">
        <v>2.2386556126827304</v>
      </c>
      <c r="R787" s="54">
        <v>0.74621853756091006</v>
      </c>
      <c r="S787" s="54">
        <v>1.4924370751218201</v>
      </c>
      <c r="T787" s="54" t="s">
        <v>499</v>
      </c>
      <c r="U787" s="54">
        <v>4.4773112253654608</v>
      </c>
      <c r="W787" s="42" t="s">
        <v>469</v>
      </c>
    </row>
    <row r="788" spans="1:23">
      <c r="A788" s="49" t="s">
        <v>1780</v>
      </c>
      <c r="B788" s="46" t="s">
        <v>230</v>
      </c>
      <c r="C788" s="49" t="s">
        <v>301</v>
      </c>
      <c r="D788" s="49" t="s">
        <v>95</v>
      </c>
      <c r="E788" s="46">
        <v>3</v>
      </c>
      <c r="F788" s="46">
        <v>4</v>
      </c>
      <c r="G788" s="46">
        <v>2</v>
      </c>
      <c r="H788" s="46">
        <v>8</v>
      </c>
      <c r="I788" s="46">
        <v>0</v>
      </c>
      <c r="J788" s="46">
        <v>0</v>
      </c>
      <c r="K788" s="46">
        <v>17</v>
      </c>
      <c r="L788" s="42">
        <v>134009</v>
      </c>
      <c r="M788" s="42">
        <v>67539</v>
      </c>
      <c r="N788" s="42">
        <v>66470</v>
      </c>
      <c r="O788" s="54">
        <v>2.2386556126827304</v>
      </c>
      <c r="P788" s="54">
        <v>2.9848741502436402</v>
      </c>
      <c r="Q788" s="54">
        <v>1.4924370751218201</v>
      </c>
      <c r="R788" s="54">
        <v>5.9697483004872804</v>
      </c>
      <c r="S788" s="54" t="s">
        <v>499</v>
      </c>
      <c r="T788" s="54" t="s">
        <v>499</v>
      </c>
      <c r="U788" s="54">
        <v>12.685715138535471</v>
      </c>
      <c r="W788" s="42" t="s">
        <v>469</v>
      </c>
    </row>
    <row r="789" spans="1:23">
      <c r="A789" s="49" t="s">
        <v>1781</v>
      </c>
      <c r="B789" s="46" t="s">
        <v>230</v>
      </c>
      <c r="C789" s="46" t="s">
        <v>301</v>
      </c>
      <c r="D789" s="49" t="s">
        <v>154</v>
      </c>
      <c r="E789" s="46">
        <v>2</v>
      </c>
      <c r="F789" s="46">
        <v>3</v>
      </c>
      <c r="G789" s="46">
        <v>1</v>
      </c>
      <c r="H789" s="46">
        <v>1</v>
      </c>
      <c r="I789" s="46">
        <v>1</v>
      </c>
      <c r="J789" s="46">
        <v>0</v>
      </c>
      <c r="K789" s="46">
        <v>8</v>
      </c>
      <c r="L789" s="42">
        <v>134009</v>
      </c>
      <c r="M789" s="42">
        <v>67539</v>
      </c>
      <c r="N789" s="42">
        <v>66470</v>
      </c>
      <c r="O789" s="54">
        <v>1.4924370751218201</v>
      </c>
      <c r="P789" s="54">
        <v>2.2386556126827304</v>
      </c>
      <c r="Q789" s="54">
        <v>0.74621853756091006</v>
      </c>
      <c r="R789" s="54">
        <v>0.74621853756091006</v>
      </c>
      <c r="S789" s="54">
        <v>0.74621853756091006</v>
      </c>
      <c r="T789" s="54" t="s">
        <v>499</v>
      </c>
      <c r="U789" s="54">
        <v>5.9697483004872804</v>
      </c>
      <c r="W789" s="42" t="s">
        <v>469</v>
      </c>
    </row>
    <row r="790" spans="1:23">
      <c r="A790" s="49" t="s">
        <v>1782</v>
      </c>
      <c r="B790" s="46" t="s">
        <v>230</v>
      </c>
      <c r="C790" s="46" t="s">
        <v>301</v>
      </c>
      <c r="D790" s="49" t="s">
        <v>155</v>
      </c>
      <c r="E790" s="46">
        <v>15</v>
      </c>
      <c r="F790" s="46">
        <v>13</v>
      </c>
      <c r="G790" s="46">
        <v>11</v>
      </c>
      <c r="H790" s="46">
        <v>16</v>
      </c>
      <c r="I790" s="46">
        <v>4</v>
      </c>
      <c r="J790" s="46">
        <v>3</v>
      </c>
      <c r="K790" s="46">
        <v>62</v>
      </c>
      <c r="L790" s="42">
        <v>134009</v>
      </c>
      <c r="M790" s="42">
        <v>67539</v>
      </c>
      <c r="N790" s="42">
        <v>66470</v>
      </c>
      <c r="O790" s="54">
        <v>11.193278063413651</v>
      </c>
      <c r="P790" s="54">
        <v>9.7008409882918318</v>
      </c>
      <c r="Q790" s="54">
        <v>8.2084039131700113</v>
      </c>
      <c r="R790" s="54">
        <v>11.939496600974561</v>
      </c>
      <c r="S790" s="54">
        <v>2.9848741502436402</v>
      </c>
      <c r="T790" s="54">
        <v>2.2386556126827304</v>
      </c>
      <c r="U790" s="54">
        <v>46.26554932877643</v>
      </c>
      <c r="W790" s="42" t="s">
        <v>469</v>
      </c>
    </row>
    <row r="791" spans="1:23">
      <c r="A791" s="49" t="s">
        <v>1783</v>
      </c>
      <c r="B791" s="46" t="s">
        <v>230</v>
      </c>
      <c r="C791" s="46" t="s">
        <v>301</v>
      </c>
      <c r="D791" s="49" t="s">
        <v>99</v>
      </c>
      <c r="E791" s="46">
        <v>17</v>
      </c>
      <c r="F791" s="46">
        <v>15</v>
      </c>
      <c r="G791" s="46">
        <v>32</v>
      </c>
      <c r="H791" s="46">
        <v>44</v>
      </c>
      <c r="I791" s="46">
        <v>15</v>
      </c>
      <c r="J791" s="46">
        <v>14</v>
      </c>
      <c r="K791" s="46">
        <v>137</v>
      </c>
      <c r="L791" s="42">
        <v>134009</v>
      </c>
      <c r="M791" s="42">
        <v>67539</v>
      </c>
      <c r="N791" s="42">
        <v>66470</v>
      </c>
      <c r="O791" s="54">
        <v>12.685715138535471</v>
      </c>
      <c r="P791" s="54">
        <v>11.193278063413651</v>
      </c>
      <c r="Q791" s="54">
        <v>23.878993201949122</v>
      </c>
      <c r="R791" s="54">
        <v>32.833615652680045</v>
      </c>
      <c r="S791" s="54">
        <v>11.193278063413651</v>
      </c>
      <c r="T791" s="54">
        <v>10.447059525852742</v>
      </c>
      <c r="U791" s="54">
        <v>102.23193964584469</v>
      </c>
      <c r="W791" s="42" t="s">
        <v>469</v>
      </c>
    </row>
    <row r="792" spans="1:23">
      <c r="A792" s="49" t="s">
        <v>1784</v>
      </c>
      <c r="B792" s="46" t="s">
        <v>230</v>
      </c>
      <c r="C792" s="46" t="s">
        <v>301</v>
      </c>
      <c r="D792" s="49" t="s">
        <v>481</v>
      </c>
      <c r="E792" s="46">
        <v>2</v>
      </c>
      <c r="F792" s="46">
        <v>0</v>
      </c>
      <c r="G792" s="46">
        <v>7</v>
      </c>
      <c r="H792" s="46">
        <v>4</v>
      </c>
      <c r="I792" s="46">
        <v>1</v>
      </c>
      <c r="J792" s="46">
        <v>0</v>
      </c>
      <c r="K792" s="46">
        <v>14</v>
      </c>
      <c r="L792" s="42">
        <v>134009</v>
      </c>
      <c r="M792" s="42">
        <v>67539</v>
      </c>
      <c r="N792" s="42">
        <v>66470</v>
      </c>
      <c r="O792" s="54">
        <v>1.4924370751218201</v>
      </c>
      <c r="P792" s="54" t="s">
        <v>499</v>
      </c>
      <c r="Q792" s="54">
        <v>5.2235297629263711</v>
      </c>
      <c r="R792" s="54">
        <v>2.9848741502436402</v>
      </c>
      <c r="S792" s="54">
        <v>0.74621853756091006</v>
      </c>
      <c r="T792" s="54" t="s">
        <v>499</v>
      </c>
      <c r="U792" s="54">
        <v>10.447059525852742</v>
      </c>
      <c r="W792" s="42" t="s">
        <v>469</v>
      </c>
    </row>
    <row r="793" spans="1:23">
      <c r="A793" s="49" t="s">
        <v>1785</v>
      </c>
      <c r="B793" s="46" t="s">
        <v>230</v>
      </c>
      <c r="C793" s="46" t="s">
        <v>301</v>
      </c>
      <c r="D793" s="49" t="s">
        <v>483</v>
      </c>
      <c r="E793" s="46">
        <v>6</v>
      </c>
      <c r="F793" s="46">
        <v>5</v>
      </c>
      <c r="G793" s="46">
        <v>20</v>
      </c>
      <c r="H793" s="46">
        <v>18</v>
      </c>
      <c r="I793" s="46">
        <v>9</v>
      </c>
      <c r="J793" s="46">
        <v>7</v>
      </c>
      <c r="K793" s="46">
        <v>65</v>
      </c>
      <c r="L793" s="42">
        <v>134009</v>
      </c>
      <c r="M793" s="42">
        <v>67539</v>
      </c>
      <c r="N793" s="42">
        <v>66470</v>
      </c>
      <c r="O793" s="54">
        <v>4.4773112253654608</v>
      </c>
      <c r="P793" s="54">
        <v>3.7310926878045505</v>
      </c>
      <c r="Q793" s="54">
        <v>14.924370751218202</v>
      </c>
      <c r="R793" s="54">
        <v>13.431933676096383</v>
      </c>
      <c r="S793" s="54">
        <v>6.7159668380481916</v>
      </c>
      <c r="T793" s="54">
        <v>5.2235297629263711</v>
      </c>
      <c r="U793" s="54">
        <v>48.504204941459157</v>
      </c>
      <c r="W793" s="42" t="s">
        <v>469</v>
      </c>
    </row>
    <row r="794" spans="1:23">
      <c r="A794" s="49" t="s">
        <v>1786</v>
      </c>
      <c r="B794" s="46" t="s">
        <v>230</v>
      </c>
      <c r="C794" s="46" t="s">
        <v>301</v>
      </c>
      <c r="D794" s="49" t="s">
        <v>128</v>
      </c>
      <c r="E794" s="46">
        <v>2</v>
      </c>
      <c r="F794" s="46">
        <v>1</v>
      </c>
      <c r="G794" s="46">
        <v>6</v>
      </c>
      <c r="H794" s="46">
        <v>1</v>
      </c>
      <c r="I794" s="46">
        <v>1</v>
      </c>
      <c r="J794" s="46">
        <v>1</v>
      </c>
      <c r="K794" s="46">
        <v>12</v>
      </c>
      <c r="L794" s="42">
        <v>134009</v>
      </c>
      <c r="M794" s="42">
        <v>67539</v>
      </c>
      <c r="N794" s="42">
        <v>66470</v>
      </c>
      <c r="O794" s="54">
        <v>1.4924370751218201</v>
      </c>
      <c r="P794" s="54">
        <v>0.74621853756091006</v>
      </c>
      <c r="Q794" s="54">
        <v>4.4773112253654608</v>
      </c>
      <c r="R794" s="54">
        <v>0.74621853756091006</v>
      </c>
      <c r="S794" s="54">
        <v>0.74621853756091006</v>
      </c>
      <c r="T794" s="54">
        <v>0.74621853756091006</v>
      </c>
      <c r="U794" s="54">
        <v>8.9546224507309216</v>
      </c>
      <c r="W794" s="42" t="s">
        <v>469</v>
      </c>
    </row>
    <row r="795" spans="1:23">
      <c r="A795" s="49" t="s">
        <v>1787</v>
      </c>
      <c r="B795" s="46" t="s">
        <v>230</v>
      </c>
      <c r="C795" s="46" t="s">
        <v>301</v>
      </c>
      <c r="D795" s="49" t="s">
        <v>132</v>
      </c>
      <c r="E795" s="46">
        <v>16</v>
      </c>
      <c r="F795" s="46">
        <v>7</v>
      </c>
      <c r="G795" s="46">
        <v>17</v>
      </c>
      <c r="H795" s="46">
        <v>19</v>
      </c>
      <c r="I795" s="46">
        <v>21</v>
      </c>
      <c r="J795" s="46">
        <v>6</v>
      </c>
      <c r="K795" s="46">
        <v>86</v>
      </c>
      <c r="L795" s="42">
        <v>134009</v>
      </c>
      <c r="M795" s="42">
        <v>67539</v>
      </c>
      <c r="N795" s="42">
        <v>66470</v>
      </c>
      <c r="O795" s="54">
        <v>23.690016138823495</v>
      </c>
      <c r="P795" s="54">
        <v>10.364382060735279</v>
      </c>
      <c r="Q795" s="54">
        <v>25.170642147499962</v>
      </c>
      <c r="R795" s="54">
        <v>28.131894164852898</v>
      </c>
      <c r="S795" s="54">
        <v>31.093146182205839</v>
      </c>
      <c r="T795" s="54">
        <v>8.8837560520588106</v>
      </c>
      <c r="U795" s="54">
        <v>127.33383674617627</v>
      </c>
      <c r="W795" s="42" t="s">
        <v>469</v>
      </c>
    </row>
    <row r="796" spans="1:23">
      <c r="A796" s="49" t="s">
        <v>1788</v>
      </c>
      <c r="B796" s="46" t="s">
        <v>230</v>
      </c>
      <c r="C796" s="46" t="s">
        <v>301</v>
      </c>
      <c r="D796" s="49" t="s">
        <v>161</v>
      </c>
      <c r="E796" s="46">
        <v>3</v>
      </c>
      <c r="F796" s="46">
        <v>1</v>
      </c>
      <c r="G796" s="46">
        <v>1</v>
      </c>
      <c r="H796" s="46">
        <v>3</v>
      </c>
      <c r="I796" s="46">
        <v>0</v>
      </c>
      <c r="J796" s="46">
        <v>1</v>
      </c>
      <c r="K796" s="46">
        <v>9</v>
      </c>
      <c r="L796" s="42">
        <v>134009</v>
      </c>
      <c r="M796" s="42">
        <v>67539</v>
      </c>
      <c r="N796" s="42">
        <v>66470</v>
      </c>
      <c r="O796" s="54">
        <v>2.2386556126827304</v>
      </c>
      <c r="P796" s="54">
        <v>0.74621853756091006</v>
      </c>
      <c r="Q796" s="54">
        <v>0.74621853756091006</v>
      </c>
      <c r="R796" s="54">
        <v>2.2386556126827304</v>
      </c>
      <c r="S796" s="54" t="s">
        <v>499</v>
      </c>
      <c r="T796" s="54">
        <v>0.74621853756091006</v>
      </c>
      <c r="U796" s="54">
        <v>6.7159668380481916</v>
      </c>
      <c r="W796" s="42" t="s">
        <v>469</v>
      </c>
    </row>
    <row r="797" spans="1:23">
      <c r="A797" s="49" t="s">
        <v>1789</v>
      </c>
      <c r="B797" s="46" t="s">
        <v>230</v>
      </c>
      <c r="C797" s="46" t="s">
        <v>301</v>
      </c>
      <c r="D797" s="49" t="s">
        <v>142</v>
      </c>
      <c r="E797" s="46">
        <v>3</v>
      </c>
      <c r="F797" s="46">
        <v>0</v>
      </c>
      <c r="G797" s="46">
        <v>4</v>
      </c>
      <c r="H797" s="46">
        <v>3</v>
      </c>
      <c r="I797" s="46">
        <v>1</v>
      </c>
      <c r="J797" s="46">
        <v>1</v>
      </c>
      <c r="K797" s="46">
        <v>12</v>
      </c>
      <c r="L797" s="42">
        <v>134009</v>
      </c>
      <c r="M797" s="42">
        <v>67539</v>
      </c>
      <c r="N797" s="42">
        <v>66470</v>
      </c>
      <c r="O797" s="54">
        <v>2.2386556126827304</v>
      </c>
      <c r="P797" s="54" t="s">
        <v>499</v>
      </c>
      <c r="Q797" s="54">
        <v>2.9848741502436402</v>
      </c>
      <c r="R797" s="54">
        <v>2.2386556126827304</v>
      </c>
      <c r="S797" s="54">
        <v>0.74621853756091006</v>
      </c>
      <c r="T797" s="54">
        <v>0.74621853756091006</v>
      </c>
      <c r="U797" s="54">
        <v>8.9546224507309216</v>
      </c>
      <c r="W797" s="42" t="s">
        <v>469</v>
      </c>
    </row>
    <row r="798" spans="1:23">
      <c r="A798" s="49" t="s">
        <v>1790</v>
      </c>
      <c r="B798" s="46" t="s">
        <v>230</v>
      </c>
      <c r="C798" s="46" t="s">
        <v>301</v>
      </c>
      <c r="D798" s="49" t="s">
        <v>146</v>
      </c>
      <c r="E798" s="46">
        <v>15</v>
      </c>
      <c r="F798" s="46">
        <v>15</v>
      </c>
      <c r="G798" s="46">
        <v>42</v>
      </c>
      <c r="H798" s="46">
        <v>51</v>
      </c>
      <c r="I798" s="46">
        <v>26</v>
      </c>
      <c r="J798" s="46">
        <v>17</v>
      </c>
      <c r="K798" s="46">
        <v>166</v>
      </c>
      <c r="L798" s="42">
        <v>134009</v>
      </c>
      <c r="M798" s="42">
        <v>67539</v>
      </c>
      <c r="N798" s="42">
        <v>66470</v>
      </c>
      <c r="O798" s="54">
        <v>22.209390130147025</v>
      </c>
      <c r="P798" s="54">
        <v>22.209390130147025</v>
      </c>
      <c r="Q798" s="54">
        <v>62.186292364411678</v>
      </c>
      <c r="R798" s="54">
        <v>75.511926442499885</v>
      </c>
      <c r="S798" s="54">
        <v>38.496276225588176</v>
      </c>
      <c r="T798" s="54">
        <v>25.170642147499962</v>
      </c>
      <c r="U798" s="54">
        <v>245.78391744029378</v>
      </c>
      <c r="W798" s="42" t="s">
        <v>469</v>
      </c>
    </row>
    <row r="799" spans="1:23">
      <c r="A799" s="49" t="s">
        <v>1791</v>
      </c>
      <c r="B799" s="46" t="s">
        <v>230</v>
      </c>
      <c r="C799" s="46" t="s">
        <v>301</v>
      </c>
      <c r="D799" s="49" t="s">
        <v>60</v>
      </c>
      <c r="E799" s="46">
        <v>7</v>
      </c>
      <c r="F799" s="46">
        <v>4</v>
      </c>
      <c r="G799" s="46">
        <v>17</v>
      </c>
      <c r="H799" s="46">
        <v>27</v>
      </c>
      <c r="I799" s="46">
        <v>16</v>
      </c>
      <c r="J799" s="46">
        <v>9</v>
      </c>
      <c r="K799" s="46">
        <v>80</v>
      </c>
      <c r="L799" s="42">
        <v>134009</v>
      </c>
      <c r="M799" s="42">
        <v>67539</v>
      </c>
      <c r="N799" s="42">
        <v>66470</v>
      </c>
      <c r="O799" s="54">
        <v>5.2235297629263711</v>
      </c>
      <c r="P799" s="54">
        <v>2.9848741502436402</v>
      </c>
      <c r="Q799" s="54">
        <v>12.685715138535471</v>
      </c>
      <c r="R799" s="54">
        <v>20.14790051414457</v>
      </c>
      <c r="S799" s="54">
        <v>11.939496600974561</v>
      </c>
      <c r="T799" s="54">
        <v>6.7159668380481916</v>
      </c>
      <c r="U799" s="54">
        <v>59.697483004872808</v>
      </c>
      <c r="W799" s="42" t="s">
        <v>469</v>
      </c>
    </row>
    <row r="800" spans="1:23">
      <c r="A800" s="49" t="s">
        <v>1792</v>
      </c>
      <c r="B800" s="46" t="s">
        <v>230</v>
      </c>
      <c r="C800" s="46" t="s">
        <v>301</v>
      </c>
      <c r="D800" s="49" t="s">
        <v>64</v>
      </c>
      <c r="E800" s="46">
        <v>29</v>
      </c>
      <c r="F800" s="46">
        <v>21</v>
      </c>
      <c r="G800" s="46">
        <v>58</v>
      </c>
      <c r="H800" s="46">
        <v>48</v>
      </c>
      <c r="I800" s="46">
        <v>34</v>
      </c>
      <c r="J800" s="46">
        <v>26</v>
      </c>
      <c r="K800" s="46">
        <v>216</v>
      </c>
      <c r="L800" s="42">
        <v>134009</v>
      </c>
      <c r="M800" s="42">
        <v>67539</v>
      </c>
      <c r="N800" s="42">
        <v>66470</v>
      </c>
      <c r="O800" s="54">
        <v>21.640337589266391</v>
      </c>
      <c r="P800" s="54">
        <v>15.670589288779111</v>
      </c>
      <c r="Q800" s="54">
        <v>43.280675178532782</v>
      </c>
      <c r="R800" s="54">
        <v>35.818489802923686</v>
      </c>
      <c r="S800" s="54">
        <v>25.371430277070942</v>
      </c>
      <c r="T800" s="54">
        <v>19.401681976583664</v>
      </c>
      <c r="U800" s="54">
        <v>161.18320411315656</v>
      </c>
      <c r="W800" s="42" t="s">
        <v>469</v>
      </c>
    </row>
    <row r="801" spans="1:23">
      <c r="A801" s="49" t="s">
        <v>1793</v>
      </c>
      <c r="B801" s="46" t="s">
        <v>230</v>
      </c>
      <c r="C801" s="46" t="s">
        <v>301</v>
      </c>
      <c r="D801" s="49" t="s">
        <v>492</v>
      </c>
      <c r="E801" s="46">
        <v>7</v>
      </c>
      <c r="F801" s="46">
        <v>5</v>
      </c>
      <c r="G801" s="46">
        <v>15</v>
      </c>
      <c r="H801" s="46">
        <v>19</v>
      </c>
      <c r="I801" s="46">
        <v>14</v>
      </c>
      <c r="J801" s="46">
        <v>5</v>
      </c>
      <c r="K801" s="46">
        <v>65</v>
      </c>
      <c r="L801" s="42">
        <v>134009</v>
      </c>
      <c r="M801" s="42">
        <v>67539</v>
      </c>
      <c r="N801" s="42">
        <v>66470</v>
      </c>
      <c r="O801" s="54">
        <v>5.2235297629263711</v>
      </c>
      <c r="P801" s="54">
        <v>3.7310926878045505</v>
      </c>
      <c r="Q801" s="54">
        <v>11.193278063413651</v>
      </c>
      <c r="R801" s="54">
        <v>14.178152213657292</v>
      </c>
      <c r="S801" s="54">
        <v>10.447059525852742</v>
      </c>
      <c r="T801" s="54">
        <v>3.7310926878045505</v>
      </c>
      <c r="U801" s="54">
        <v>48.504204941459157</v>
      </c>
      <c r="W801" s="42" t="s">
        <v>469</v>
      </c>
    </row>
    <row r="802" spans="1:23">
      <c r="A802" s="49" t="s">
        <v>1794</v>
      </c>
      <c r="B802" s="46" t="s">
        <v>222</v>
      </c>
      <c r="C802" s="46" t="s">
        <v>301</v>
      </c>
      <c r="D802" s="49" t="s">
        <v>200</v>
      </c>
      <c r="E802" s="46">
        <v>14</v>
      </c>
      <c r="F802" s="46">
        <v>15</v>
      </c>
      <c r="G802" s="46">
        <v>31</v>
      </c>
      <c r="H802" s="46">
        <v>58</v>
      </c>
      <c r="I802" s="46">
        <v>42</v>
      </c>
      <c r="J802" s="46">
        <v>22</v>
      </c>
      <c r="K802" s="46">
        <v>182</v>
      </c>
      <c r="L802" s="42">
        <v>134009</v>
      </c>
      <c r="M802" s="42">
        <v>67539</v>
      </c>
      <c r="N802" s="42">
        <v>66470</v>
      </c>
      <c r="O802" s="54">
        <v>10.447059525852742</v>
      </c>
      <c r="P802" s="54">
        <v>11.193278063413651</v>
      </c>
      <c r="Q802" s="54">
        <v>23.132774664388215</v>
      </c>
      <c r="R802" s="54">
        <v>43.280675178532782</v>
      </c>
      <c r="S802" s="54">
        <v>31.341178577558221</v>
      </c>
      <c r="T802" s="54">
        <v>16.416807826340023</v>
      </c>
      <c r="U802" s="54">
        <v>135.81177383608565</v>
      </c>
      <c r="W802" s="42" t="s">
        <v>469</v>
      </c>
    </row>
    <row r="803" spans="1:23">
      <c r="A803" s="49" t="s">
        <v>1795</v>
      </c>
      <c r="B803" s="46" t="s">
        <v>222</v>
      </c>
      <c r="C803" s="46" t="s">
        <v>301</v>
      </c>
      <c r="D803" s="49" t="s">
        <v>473</v>
      </c>
      <c r="E803" s="46">
        <v>1</v>
      </c>
      <c r="F803" s="46">
        <v>0</v>
      </c>
      <c r="G803" s="46">
        <v>3</v>
      </c>
      <c r="H803" s="46">
        <v>4</v>
      </c>
      <c r="I803" s="46">
        <v>6</v>
      </c>
      <c r="J803" s="46">
        <v>3</v>
      </c>
      <c r="K803" s="46">
        <v>17</v>
      </c>
      <c r="L803" s="42">
        <v>134009</v>
      </c>
      <c r="M803" s="42">
        <v>67539</v>
      </c>
      <c r="N803" s="42">
        <v>66470</v>
      </c>
      <c r="O803" s="54">
        <v>0.74621853756091006</v>
      </c>
      <c r="P803" s="54" t="s">
        <v>499</v>
      </c>
      <c r="Q803" s="54">
        <v>2.2386556126827304</v>
      </c>
      <c r="R803" s="54">
        <v>2.9848741502436402</v>
      </c>
      <c r="S803" s="54">
        <v>4.4773112253654608</v>
      </c>
      <c r="T803" s="54">
        <v>2.2386556126827304</v>
      </c>
      <c r="U803" s="54">
        <v>12.685715138535471</v>
      </c>
      <c r="W803" s="42" t="s">
        <v>469</v>
      </c>
    </row>
    <row r="804" spans="1:23">
      <c r="A804" s="49" t="s">
        <v>1796</v>
      </c>
      <c r="B804" s="46" t="s">
        <v>222</v>
      </c>
      <c r="C804" s="46" t="s">
        <v>301</v>
      </c>
      <c r="D804" s="49" t="s">
        <v>201</v>
      </c>
      <c r="E804" s="46">
        <v>15</v>
      </c>
      <c r="F804" s="46">
        <v>6</v>
      </c>
      <c r="G804" s="46">
        <v>22</v>
      </c>
      <c r="H804" s="46">
        <v>19</v>
      </c>
      <c r="I804" s="46">
        <v>11</v>
      </c>
      <c r="J804" s="46">
        <v>5</v>
      </c>
      <c r="K804" s="46">
        <v>78</v>
      </c>
      <c r="L804" s="42">
        <v>134009</v>
      </c>
      <c r="M804" s="42">
        <v>67539</v>
      </c>
      <c r="N804" s="42">
        <v>66470</v>
      </c>
      <c r="O804" s="54">
        <v>11.193278063413651</v>
      </c>
      <c r="P804" s="54">
        <v>4.4773112253654608</v>
      </c>
      <c r="Q804" s="54">
        <v>16.416807826340023</v>
      </c>
      <c r="R804" s="54">
        <v>14.178152213657292</v>
      </c>
      <c r="S804" s="54">
        <v>8.2084039131700113</v>
      </c>
      <c r="T804" s="54">
        <v>3.7310926878045505</v>
      </c>
      <c r="U804" s="54">
        <v>58.20504592975098</v>
      </c>
      <c r="W804" s="42" t="s">
        <v>469</v>
      </c>
    </row>
    <row r="805" spans="1:23">
      <c r="A805" s="49" t="s">
        <v>1797</v>
      </c>
      <c r="B805" s="46" t="s">
        <v>222</v>
      </c>
      <c r="C805" s="46" t="s">
        <v>301</v>
      </c>
      <c r="D805" s="49" t="s">
        <v>151</v>
      </c>
      <c r="E805" s="46">
        <v>1</v>
      </c>
      <c r="F805" s="46">
        <v>0</v>
      </c>
      <c r="G805" s="46">
        <v>2</v>
      </c>
      <c r="H805" s="46">
        <v>1</v>
      </c>
      <c r="I805" s="46">
        <v>1</v>
      </c>
      <c r="J805" s="46">
        <v>2</v>
      </c>
      <c r="K805" s="46">
        <v>7</v>
      </c>
      <c r="L805" s="42">
        <v>134009</v>
      </c>
      <c r="M805" s="42">
        <v>67539</v>
      </c>
      <c r="N805" s="42">
        <v>66470</v>
      </c>
      <c r="O805" s="54">
        <v>0.74621853756091006</v>
      </c>
      <c r="P805" s="54" t="s">
        <v>499</v>
      </c>
      <c r="Q805" s="54">
        <v>1.4924370751218201</v>
      </c>
      <c r="R805" s="54">
        <v>0.74621853756091006</v>
      </c>
      <c r="S805" s="54">
        <v>0.74621853756091006</v>
      </c>
      <c r="T805" s="54">
        <v>1.4924370751218201</v>
      </c>
      <c r="U805" s="54">
        <v>5.2235297629263711</v>
      </c>
      <c r="W805" s="42" t="s">
        <v>469</v>
      </c>
    </row>
    <row r="806" spans="1:23">
      <c r="A806" s="49" t="s">
        <v>1798</v>
      </c>
      <c r="B806" s="46" t="s">
        <v>222</v>
      </c>
      <c r="C806" s="46" t="s">
        <v>301</v>
      </c>
      <c r="D806" s="49" t="s">
        <v>95</v>
      </c>
      <c r="E806" s="46">
        <v>2</v>
      </c>
      <c r="F806" s="46">
        <v>2</v>
      </c>
      <c r="G806" s="46">
        <v>8</v>
      </c>
      <c r="H806" s="46">
        <v>8</v>
      </c>
      <c r="I806" s="46">
        <v>2</v>
      </c>
      <c r="J806" s="46">
        <v>2</v>
      </c>
      <c r="K806" s="46">
        <v>24</v>
      </c>
      <c r="L806" s="42">
        <v>134009</v>
      </c>
      <c r="M806" s="42">
        <v>67539</v>
      </c>
      <c r="N806" s="42">
        <v>66470</v>
      </c>
      <c r="O806" s="54">
        <v>1.4924370751218201</v>
      </c>
      <c r="P806" s="54">
        <v>1.4924370751218201</v>
      </c>
      <c r="Q806" s="54">
        <v>5.9697483004872804</v>
      </c>
      <c r="R806" s="54">
        <v>5.9697483004872804</v>
      </c>
      <c r="S806" s="54">
        <v>1.4924370751218201</v>
      </c>
      <c r="T806" s="54">
        <v>1.4924370751218201</v>
      </c>
      <c r="U806" s="54">
        <v>17.909244901461843</v>
      </c>
      <c r="W806" s="42" t="s">
        <v>469</v>
      </c>
    </row>
    <row r="807" spans="1:23">
      <c r="A807" s="49" t="s">
        <v>1799</v>
      </c>
      <c r="B807" s="46" t="s">
        <v>222</v>
      </c>
      <c r="C807" s="46" t="s">
        <v>301</v>
      </c>
      <c r="D807" s="49" t="s">
        <v>154</v>
      </c>
      <c r="E807" s="46">
        <v>2</v>
      </c>
      <c r="F807" s="46">
        <v>2</v>
      </c>
      <c r="G807" s="46">
        <v>3</v>
      </c>
      <c r="H807" s="46">
        <v>0</v>
      </c>
      <c r="I807" s="46">
        <v>1</v>
      </c>
      <c r="J807" s="46">
        <v>0</v>
      </c>
      <c r="K807" s="46">
        <v>8</v>
      </c>
      <c r="L807" s="42">
        <v>134009</v>
      </c>
      <c r="M807" s="42">
        <v>67539</v>
      </c>
      <c r="N807" s="42">
        <v>66470</v>
      </c>
      <c r="O807" s="54">
        <v>1.4924370751218201</v>
      </c>
      <c r="P807" s="54">
        <v>1.4924370751218201</v>
      </c>
      <c r="Q807" s="54">
        <v>2.2386556126827304</v>
      </c>
      <c r="R807" s="54" t="s">
        <v>499</v>
      </c>
      <c r="S807" s="54">
        <v>0.74621853756091006</v>
      </c>
      <c r="T807" s="54" t="s">
        <v>499</v>
      </c>
      <c r="U807" s="54">
        <v>5.9697483004872804</v>
      </c>
      <c r="W807" s="42" t="s">
        <v>469</v>
      </c>
    </row>
    <row r="808" spans="1:23">
      <c r="A808" s="49" t="s">
        <v>1800</v>
      </c>
      <c r="B808" s="46" t="s">
        <v>222</v>
      </c>
      <c r="C808" s="46" t="s">
        <v>301</v>
      </c>
      <c r="D808" s="49" t="s">
        <v>155</v>
      </c>
      <c r="E808" s="46">
        <v>25</v>
      </c>
      <c r="F808" s="46">
        <v>12</v>
      </c>
      <c r="G808" s="46">
        <v>20</v>
      </c>
      <c r="H808" s="46">
        <v>13</v>
      </c>
      <c r="I808" s="46">
        <v>5</v>
      </c>
      <c r="J808" s="46">
        <v>5</v>
      </c>
      <c r="K808" s="46">
        <v>80</v>
      </c>
      <c r="L808" s="42">
        <v>134009</v>
      </c>
      <c r="M808" s="42">
        <v>67539</v>
      </c>
      <c r="N808" s="42">
        <v>66470</v>
      </c>
      <c r="O808" s="54">
        <v>18.65546343902275</v>
      </c>
      <c r="P808" s="54">
        <v>8.9546224507309216</v>
      </c>
      <c r="Q808" s="54">
        <v>14.924370751218202</v>
      </c>
      <c r="R808" s="54">
        <v>9.7008409882918318</v>
      </c>
      <c r="S808" s="54">
        <v>3.7310926878045505</v>
      </c>
      <c r="T808" s="54">
        <v>3.7310926878045505</v>
      </c>
      <c r="U808" s="54">
        <v>59.697483004872808</v>
      </c>
      <c r="W808" s="42" t="s">
        <v>469</v>
      </c>
    </row>
    <row r="809" spans="1:23">
      <c r="A809" s="49" t="s">
        <v>1801</v>
      </c>
      <c r="B809" s="46" t="s">
        <v>222</v>
      </c>
      <c r="C809" s="46" t="s">
        <v>301</v>
      </c>
      <c r="D809" s="49" t="s">
        <v>99</v>
      </c>
      <c r="E809" s="46">
        <v>16</v>
      </c>
      <c r="F809" s="46">
        <v>9</v>
      </c>
      <c r="G809" s="46">
        <v>29</v>
      </c>
      <c r="H809" s="46">
        <v>30</v>
      </c>
      <c r="I809" s="46">
        <v>14</v>
      </c>
      <c r="J809" s="46">
        <v>4</v>
      </c>
      <c r="K809" s="46">
        <v>102</v>
      </c>
      <c r="L809" s="42">
        <v>134009</v>
      </c>
      <c r="M809" s="42">
        <v>67539</v>
      </c>
      <c r="N809" s="42">
        <v>66470</v>
      </c>
      <c r="O809" s="54">
        <v>11.939496600974561</v>
      </c>
      <c r="P809" s="54">
        <v>6.7159668380481916</v>
      </c>
      <c r="Q809" s="54">
        <v>21.640337589266391</v>
      </c>
      <c r="R809" s="54">
        <v>22.386556126827301</v>
      </c>
      <c r="S809" s="54">
        <v>10.447059525852742</v>
      </c>
      <c r="T809" s="54">
        <v>2.9848741502436402</v>
      </c>
      <c r="U809" s="54">
        <v>76.114290831212827</v>
      </c>
      <c r="W809" s="42" t="s">
        <v>469</v>
      </c>
    </row>
    <row r="810" spans="1:23">
      <c r="A810" s="49" t="s">
        <v>1802</v>
      </c>
      <c r="B810" s="46" t="s">
        <v>222</v>
      </c>
      <c r="C810" s="46" t="s">
        <v>301</v>
      </c>
      <c r="D810" s="49" t="s">
        <v>481</v>
      </c>
      <c r="E810" s="46">
        <v>3</v>
      </c>
      <c r="F810" s="46">
        <v>3</v>
      </c>
      <c r="G810" s="46">
        <v>7</v>
      </c>
      <c r="H810" s="46">
        <v>3</v>
      </c>
      <c r="I810" s="46">
        <v>0</v>
      </c>
      <c r="J810" s="46">
        <v>0</v>
      </c>
      <c r="K810" s="46">
        <v>16</v>
      </c>
      <c r="L810" s="42">
        <v>134009</v>
      </c>
      <c r="M810" s="42">
        <v>67539</v>
      </c>
      <c r="N810" s="42">
        <v>66470</v>
      </c>
      <c r="O810" s="54">
        <v>2.2386556126827304</v>
      </c>
      <c r="P810" s="54">
        <v>2.2386556126827304</v>
      </c>
      <c r="Q810" s="54">
        <v>5.2235297629263711</v>
      </c>
      <c r="R810" s="54">
        <v>2.2386556126827304</v>
      </c>
      <c r="S810" s="54" t="s">
        <v>499</v>
      </c>
      <c r="T810" s="54" t="s">
        <v>499</v>
      </c>
      <c r="U810" s="54">
        <v>11.939496600974561</v>
      </c>
      <c r="W810" s="42" t="s">
        <v>469</v>
      </c>
    </row>
    <row r="811" spans="1:23">
      <c r="A811" s="49" t="s">
        <v>1803</v>
      </c>
      <c r="B811" s="46" t="s">
        <v>222</v>
      </c>
      <c r="C811" s="46" t="s">
        <v>301</v>
      </c>
      <c r="D811" s="49" t="s">
        <v>483</v>
      </c>
      <c r="E811" s="46">
        <v>10</v>
      </c>
      <c r="F811" s="46">
        <v>7</v>
      </c>
      <c r="G811" s="46">
        <v>23</v>
      </c>
      <c r="H811" s="46">
        <v>24</v>
      </c>
      <c r="I811" s="46">
        <v>4</v>
      </c>
      <c r="J811" s="46">
        <v>4</v>
      </c>
      <c r="K811" s="46">
        <v>72</v>
      </c>
      <c r="L811" s="42">
        <v>134009</v>
      </c>
      <c r="M811" s="42">
        <v>67539</v>
      </c>
      <c r="N811" s="42">
        <v>66470</v>
      </c>
      <c r="O811" s="54">
        <v>7.462185375609101</v>
      </c>
      <c r="P811" s="54">
        <v>5.2235297629263711</v>
      </c>
      <c r="Q811" s="54">
        <v>17.163026363900933</v>
      </c>
      <c r="R811" s="54">
        <v>17.909244901461843</v>
      </c>
      <c r="S811" s="54">
        <v>2.9848741502436402</v>
      </c>
      <c r="T811" s="54">
        <v>2.9848741502436402</v>
      </c>
      <c r="U811" s="54">
        <v>53.727734704385533</v>
      </c>
      <c r="W811" s="42" t="s">
        <v>469</v>
      </c>
    </row>
    <row r="812" spans="1:23">
      <c r="A812" s="49" t="s">
        <v>1804</v>
      </c>
      <c r="B812" s="46" t="s">
        <v>222</v>
      </c>
      <c r="C812" s="46" t="s">
        <v>301</v>
      </c>
      <c r="D812" s="49" t="s">
        <v>128</v>
      </c>
      <c r="E812" s="46">
        <v>7</v>
      </c>
      <c r="F812" s="46">
        <v>5</v>
      </c>
      <c r="G812" s="46">
        <v>6</v>
      </c>
      <c r="H812" s="46">
        <v>2</v>
      </c>
      <c r="I812" s="46">
        <v>2</v>
      </c>
      <c r="J812" s="46">
        <v>0</v>
      </c>
      <c r="K812" s="46">
        <v>22</v>
      </c>
      <c r="L812" s="42">
        <v>134009</v>
      </c>
      <c r="M812" s="42">
        <v>67539</v>
      </c>
      <c r="N812" s="42">
        <v>66470</v>
      </c>
      <c r="O812" s="54">
        <v>5.2235297629263711</v>
      </c>
      <c r="P812" s="54">
        <v>3.7310926878045505</v>
      </c>
      <c r="Q812" s="54">
        <v>4.4773112253654608</v>
      </c>
      <c r="R812" s="54">
        <v>1.4924370751218201</v>
      </c>
      <c r="S812" s="54">
        <v>1.4924370751218201</v>
      </c>
      <c r="T812" s="54" t="s">
        <v>499</v>
      </c>
      <c r="U812" s="54">
        <v>16.416807826340023</v>
      </c>
      <c r="W812" s="42" t="s">
        <v>469</v>
      </c>
    </row>
    <row r="813" spans="1:23">
      <c r="A813" s="49" t="s">
        <v>1805</v>
      </c>
      <c r="B813" s="46" t="s">
        <v>222</v>
      </c>
      <c r="C813" s="46" t="s">
        <v>301</v>
      </c>
      <c r="D813" s="49" t="s">
        <v>161</v>
      </c>
      <c r="E813" s="46">
        <v>5</v>
      </c>
      <c r="F813" s="46">
        <v>2</v>
      </c>
      <c r="G813" s="46">
        <v>1</v>
      </c>
      <c r="H813" s="46">
        <v>2</v>
      </c>
      <c r="I813" s="46">
        <v>0</v>
      </c>
      <c r="J813" s="46">
        <v>1</v>
      </c>
      <c r="K813" s="46">
        <v>11</v>
      </c>
      <c r="L813" s="42">
        <v>134009</v>
      </c>
      <c r="M813" s="42">
        <v>67539</v>
      </c>
      <c r="N813" s="42">
        <v>66470</v>
      </c>
      <c r="O813" s="54">
        <v>3.7310926878045505</v>
      </c>
      <c r="P813" s="54">
        <v>1.4924370751218201</v>
      </c>
      <c r="Q813" s="54">
        <v>0.74621853756091006</v>
      </c>
      <c r="R813" s="54">
        <v>1.4924370751218201</v>
      </c>
      <c r="S813" s="54" t="s">
        <v>499</v>
      </c>
      <c r="T813" s="54">
        <v>0.74621853756091006</v>
      </c>
      <c r="U813" s="54">
        <v>8.2084039131700113</v>
      </c>
      <c r="W813" s="42" t="s">
        <v>469</v>
      </c>
    </row>
    <row r="814" spans="1:23">
      <c r="A814" s="49" t="s">
        <v>1806</v>
      </c>
      <c r="B814" s="46" t="s">
        <v>222</v>
      </c>
      <c r="C814" s="46" t="s">
        <v>301</v>
      </c>
      <c r="D814" s="49" t="s">
        <v>164</v>
      </c>
      <c r="E814" s="46">
        <v>113</v>
      </c>
      <c r="F814" s="46">
        <v>101</v>
      </c>
      <c r="G814" s="46">
        <v>265</v>
      </c>
      <c r="H814" s="46">
        <v>206</v>
      </c>
      <c r="I814" s="46">
        <v>62</v>
      </c>
      <c r="J814" s="46">
        <v>13</v>
      </c>
      <c r="K814" s="46">
        <v>760</v>
      </c>
      <c r="L814" s="42">
        <v>134009</v>
      </c>
      <c r="M814" s="42">
        <v>67539</v>
      </c>
      <c r="N814" s="42">
        <v>66470</v>
      </c>
      <c r="O814" s="54">
        <v>170.00150443809235</v>
      </c>
      <c r="P814" s="54">
        <v>151.94824732962238</v>
      </c>
      <c r="Q814" s="54">
        <v>398.67609447871217</v>
      </c>
      <c r="R814" s="54">
        <v>309.91424702873479</v>
      </c>
      <c r="S814" s="54">
        <v>93.275161727094925</v>
      </c>
      <c r="T814" s="54">
        <v>19.557695200842485</v>
      </c>
      <c r="U814" s="54">
        <v>1143.3729502030992</v>
      </c>
      <c r="W814" s="42" t="s">
        <v>469</v>
      </c>
    </row>
    <row r="815" spans="1:23">
      <c r="A815" s="49" t="s">
        <v>1807</v>
      </c>
      <c r="B815" s="46" t="s">
        <v>222</v>
      </c>
      <c r="C815" s="46" t="s">
        <v>301</v>
      </c>
      <c r="D815" s="49" t="s">
        <v>142</v>
      </c>
      <c r="E815" s="46">
        <v>10</v>
      </c>
      <c r="F815" s="46">
        <v>6</v>
      </c>
      <c r="G815" s="46">
        <v>6</v>
      </c>
      <c r="H815" s="46">
        <v>6</v>
      </c>
      <c r="I815" s="46">
        <v>3</v>
      </c>
      <c r="J815" s="46">
        <v>2</v>
      </c>
      <c r="K815" s="46">
        <v>33</v>
      </c>
      <c r="L815" s="42">
        <v>134009</v>
      </c>
      <c r="M815" s="42">
        <v>67539</v>
      </c>
      <c r="N815" s="42">
        <v>66470</v>
      </c>
      <c r="O815" s="54">
        <v>7.462185375609101</v>
      </c>
      <c r="P815" s="54">
        <v>4.4773112253654608</v>
      </c>
      <c r="Q815" s="54">
        <v>4.4773112253654608</v>
      </c>
      <c r="R815" s="54">
        <v>4.4773112253654608</v>
      </c>
      <c r="S815" s="54">
        <v>2.2386556126827304</v>
      </c>
      <c r="T815" s="54">
        <v>1.4924370751218201</v>
      </c>
      <c r="U815" s="54">
        <v>24.625211739510036</v>
      </c>
      <c r="W815" s="42" t="s">
        <v>469</v>
      </c>
    </row>
    <row r="816" spans="1:23">
      <c r="A816" s="49" t="s">
        <v>1808</v>
      </c>
      <c r="B816" s="46" t="s">
        <v>222</v>
      </c>
      <c r="C816" s="46" t="s">
        <v>301</v>
      </c>
      <c r="D816" s="49" t="s">
        <v>60</v>
      </c>
      <c r="E816" s="46">
        <v>14</v>
      </c>
      <c r="F816" s="46">
        <v>4</v>
      </c>
      <c r="G816" s="46">
        <v>14</v>
      </c>
      <c r="H816" s="46">
        <v>12</v>
      </c>
      <c r="I816" s="46">
        <v>9</v>
      </c>
      <c r="J816" s="46">
        <v>9</v>
      </c>
      <c r="K816" s="46">
        <v>62</v>
      </c>
      <c r="L816" s="42">
        <v>134009</v>
      </c>
      <c r="M816" s="42">
        <v>67539</v>
      </c>
      <c r="N816" s="42">
        <v>66470</v>
      </c>
      <c r="O816" s="54">
        <v>10.447059525852742</v>
      </c>
      <c r="P816" s="54">
        <v>2.9848741502436402</v>
      </c>
      <c r="Q816" s="54">
        <v>10.447059525852742</v>
      </c>
      <c r="R816" s="54">
        <v>8.9546224507309216</v>
      </c>
      <c r="S816" s="54">
        <v>6.7159668380481916</v>
      </c>
      <c r="T816" s="54">
        <v>6.7159668380481916</v>
      </c>
      <c r="U816" s="54">
        <v>46.26554932877643</v>
      </c>
      <c r="W816" s="42" t="s">
        <v>469</v>
      </c>
    </row>
    <row r="817" spans="1:23">
      <c r="A817" s="49" t="s">
        <v>1809</v>
      </c>
      <c r="B817" s="46" t="s">
        <v>222</v>
      </c>
      <c r="C817" s="46" t="s">
        <v>301</v>
      </c>
      <c r="D817" s="49" t="s">
        <v>64</v>
      </c>
      <c r="E817" s="46">
        <v>48</v>
      </c>
      <c r="F817" s="46">
        <v>30</v>
      </c>
      <c r="G817" s="46">
        <v>81</v>
      </c>
      <c r="H817" s="46">
        <v>87</v>
      </c>
      <c r="I817" s="46">
        <v>44</v>
      </c>
      <c r="J817" s="46">
        <v>18</v>
      </c>
      <c r="K817" s="46">
        <v>308</v>
      </c>
      <c r="L817" s="42">
        <v>134009</v>
      </c>
      <c r="M817" s="42">
        <v>67539</v>
      </c>
      <c r="N817" s="42">
        <v>66470</v>
      </c>
      <c r="O817" s="54">
        <v>35.818489802923686</v>
      </c>
      <c r="P817" s="54">
        <v>22.386556126827301</v>
      </c>
      <c r="Q817" s="54">
        <v>60.443701542433715</v>
      </c>
      <c r="R817" s="54">
        <v>64.921012767799184</v>
      </c>
      <c r="S817" s="54">
        <v>32.833615652680045</v>
      </c>
      <c r="T817" s="54">
        <v>13.431933676096383</v>
      </c>
      <c r="U817" s="54">
        <v>229.83530956876032</v>
      </c>
      <c r="W817" s="42" t="s">
        <v>469</v>
      </c>
    </row>
    <row r="818" spans="1:23">
      <c r="A818" s="49" t="s">
        <v>1810</v>
      </c>
      <c r="B818" s="46" t="s">
        <v>222</v>
      </c>
      <c r="C818" s="46" t="s">
        <v>301</v>
      </c>
      <c r="D818" s="49" t="s">
        <v>492</v>
      </c>
      <c r="E818" s="46">
        <v>10</v>
      </c>
      <c r="F818" s="46">
        <v>9</v>
      </c>
      <c r="G818" s="46">
        <v>19</v>
      </c>
      <c r="H818" s="46">
        <v>24</v>
      </c>
      <c r="I818" s="46">
        <v>17</v>
      </c>
      <c r="J818" s="46">
        <v>8</v>
      </c>
      <c r="K818" s="46">
        <v>87</v>
      </c>
      <c r="L818" s="42">
        <v>134009</v>
      </c>
      <c r="M818" s="42">
        <v>67539</v>
      </c>
      <c r="N818" s="42">
        <v>66470</v>
      </c>
      <c r="O818" s="54">
        <v>7.462185375609101</v>
      </c>
      <c r="P818" s="54">
        <v>6.7159668380481916</v>
      </c>
      <c r="Q818" s="54">
        <v>14.178152213657292</v>
      </c>
      <c r="R818" s="54">
        <v>17.909244901461843</v>
      </c>
      <c r="S818" s="54">
        <v>12.685715138535471</v>
      </c>
      <c r="T818" s="54">
        <v>5.9697483004872804</v>
      </c>
      <c r="U818" s="54">
        <v>64.921012767799184</v>
      </c>
      <c r="W818" s="42" t="s">
        <v>469</v>
      </c>
    </row>
    <row r="819" spans="1:23">
      <c r="A819" s="49" t="s">
        <v>1811</v>
      </c>
      <c r="B819" s="46" t="s">
        <v>549</v>
      </c>
      <c r="C819" s="46" t="s">
        <v>225</v>
      </c>
      <c r="D819" s="49" t="s">
        <v>200</v>
      </c>
      <c r="E819" s="46">
        <v>13</v>
      </c>
      <c r="F819" s="46">
        <v>3</v>
      </c>
      <c r="G819" s="46">
        <v>28</v>
      </c>
      <c r="H819" s="46">
        <v>31</v>
      </c>
      <c r="I819" s="46">
        <v>26</v>
      </c>
      <c r="J819" s="46">
        <v>16</v>
      </c>
      <c r="K819" s="46">
        <v>117</v>
      </c>
      <c r="L819" s="42">
        <v>69798</v>
      </c>
      <c r="M819" s="42">
        <v>35605</v>
      </c>
      <c r="N819" s="42">
        <v>34193</v>
      </c>
      <c r="O819" s="54">
        <v>18.625175506461503</v>
      </c>
      <c r="P819" s="54">
        <v>4.2981174245680389</v>
      </c>
      <c r="Q819" s="54">
        <v>40.115762629301699</v>
      </c>
      <c r="R819" s="54">
        <v>44.41388005386974</v>
      </c>
      <c r="S819" s="54">
        <v>37.250351012923005</v>
      </c>
      <c r="T819" s="54">
        <v>22.92329293102954</v>
      </c>
      <c r="U819" s="54">
        <v>167.62657955815354</v>
      </c>
      <c r="W819" s="42" t="s">
        <v>469</v>
      </c>
    </row>
    <row r="820" spans="1:23">
      <c r="A820" s="49" t="s">
        <v>1812</v>
      </c>
      <c r="B820" s="46" t="s">
        <v>549</v>
      </c>
      <c r="C820" s="46" t="s">
        <v>225</v>
      </c>
      <c r="D820" s="49" t="s">
        <v>54</v>
      </c>
      <c r="E820" s="46">
        <v>47</v>
      </c>
      <c r="F820" s="46">
        <v>36</v>
      </c>
      <c r="G820" s="46">
        <v>136</v>
      </c>
      <c r="H820" s="46">
        <v>159</v>
      </c>
      <c r="I820" s="46">
        <v>100</v>
      </c>
      <c r="J820" s="46">
        <v>78</v>
      </c>
      <c r="K820" s="46">
        <v>556</v>
      </c>
      <c r="L820" s="42">
        <v>69798</v>
      </c>
      <c r="M820" s="42">
        <v>35605</v>
      </c>
      <c r="N820" s="42">
        <v>34193</v>
      </c>
      <c r="O820" s="54">
        <v>132.00393203201799</v>
      </c>
      <c r="P820" s="54">
        <v>101.10939474792866</v>
      </c>
      <c r="Q820" s="54">
        <v>381.96882460328607</v>
      </c>
      <c r="R820" s="54">
        <v>446.56649347001832</v>
      </c>
      <c r="S820" s="54">
        <v>280.8594298553574</v>
      </c>
      <c r="T820" s="54">
        <v>219.07035528717878</v>
      </c>
      <c r="U820" s="54">
        <v>1561.5784299957872</v>
      </c>
      <c r="W820" s="42" t="s">
        <v>469</v>
      </c>
    </row>
    <row r="821" spans="1:23">
      <c r="A821" s="49" t="s">
        <v>1813</v>
      </c>
      <c r="B821" s="46" t="s">
        <v>549</v>
      </c>
      <c r="C821" s="46" t="s">
        <v>225</v>
      </c>
      <c r="D821" s="49" t="s">
        <v>60</v>
      </c>
      <c r="E821" s="46">
        <v>9</v>
      </c>
      <c r="F821" s="46">
        <v>12</v>
      </c>
      <c r="G821" s="46">
        <v>9</v>
      </c>
      <c r="H821" s="46">
        <v>25</v>
      </c>
      <c r="I821" s="46">
        <v>13</v>
      </c>
      <c r="J821" s="46">
        <v>13</v>
      </c>
      <c r="K821" s="46">
        <v>81</v>
      </c>
      <c r="L821" s="42">
        <v>69798</v>
      </c>
      <c r="M821" s="42">
        <v>35605</v>
      </c>
      <c r="N821" s="42">
        <v>34193</v>
      </c>
      <c r="O821" s="54">
        <v>12.894352273704117</v>
      </c>
      <c r="P821" s="54">
        <v>17.192469698272156</v>
      </c>
      <c r="Q821" s="54">
        <v>12.894352273704117</v>
      </c>
      <c r="R821" s="54">
        <v>35.817645204733658</v>
      </c>
      <c r="S821" s="54">
        <v>18.625175506461503</v>
      </c>
      <c r="T821" s="54">
        <v>18.625175506461503</v>
      </c>
      <c r="U821" s="54">
        <v>116.04917046333706</v>
      </c>
      <c r="W821" s="42" t="s">
        <v>469</v>
      </c>
    </row>
    <row r="822" spans="1:23">
      <c r="A822" s="49" t="s">
        <v>1814</v>
      </c>
      <c r="B822" s="46" t="s">
        <v>549</v>
      </c>
      <c r="C822" s="46" t="s">
        <v>225</v>
      </c>
      <c r="D822" s="49" t="s">
        <v>69</v>
      </c>
      <c r="E822" s="46">
        <v>2</v>
      </c>
      <c r="F822" s="46">
        <v>2</v>
      </c>
      <c r="G822" s="46">
        <v>3</v>
      </c>
      <c r="H822" s="46">
        <v>18</v>
      </c>
      <c r="I822" s="46">
        <v>10</v>
      </c>
      <c r="J822" s="46">
        <v>8</v>
      </c>
      <c r="K822" s="46">
        <v>43</v>
      </c>
      <c r="L822" s="42">
        <v>69798</v>
      </c>
      <c r="M822" s="42">
        <v>35605</v>
      </c>
      <c r="N822" s="42">
        <v>34193</v>
      </c>
      <c r="O822" s="54">
        <v>5.6171885971071482</v>
      </c>
      <c r="P822" s="54">
        <v>5.6171885971071482</v>
      </c>
      <c r="Q822" s="54">
        <v>8.4257828956607224</v>
      </c>
      <c r="R822" s="54">
        <v>50.554697373964331</v>
      </c>
      <c r="S822" s="54">
        <v>28.085942985535741</v>
      </c>
      <c r="T822" s="54">
        <v>22.468754388428593</v>
      </c>
      <c r="U822" s="54">
        <v>120.76955483780367</v>
      </c>
      <c r="W822" s="42" t="s">
        <v>469</v>
      </c>
    </row>
    <row r="823" spans="1:23">
      <c r="A823" s="49" t="s">
        <v>1815</v>
      </c>
      <c r="B823" s="46" t="s">
        <v>549</v>
      </c>
      <c r="C823" s="46" t="s">
        <v>225</v>
      </c>
      <c r="D823" s="49" t="s">
        <v>64</v>
      </c>
      <c r="E823" s="46">
        <v>38</v>
      </c>
      <c r="F823" s="46">
        <v>37</v>
      </c>
      <c r="G823" s="46">
        <v>68</v>
      </c>
      <c r="H823" s="46">
        <v>72</v>
      </c>
      <c r="I823" s="46">
        <v>41</v>
      </c>
      <c r="J823" s="46">
        <v>34</v>
      </c>
      <c r="K823" s="46">
        <v>290</v>
      </c>
      <c r="L823" s="42">
        <v>69798</v>
      </c>
      <c r="M823" s="42">
        <v>35605</v>
      </c>
      <c r="N823" s="42">
        <v>34193</v>
      </c>
      <c r="O823" s="54">
        <v>54.442820711195161</v>
      </c>
      <c r="P823" s="54">
        <v>53.010114903005821</v>
      </c>
      <c r="Q823" s="54">
        <v>97.423994956875561</v>
      </c>
      <c r="R823" s="54">
        <v>103.15481818963293</v>
      </c>
      <c r="S823" s="54">
        <v>58.740938135763201</v>
      </c>
      <c r="T823" s="54">
        <v>48.71199747843778</v>
      </c>
      <c r="U823" s="54">
        <v>415.48468437491044</v>
      </c>
      <c r="W823" s="42" t="s">
        <v>469</v>
      </c>
    </row>
    <row r="824" spans="1:23">
      <c r="A824" s="49" t="s">
        <v>1816</v>
      </c>
      <c r="B824" s="46" t="s">
        <v>549</v>
      </c>
      <c r="C824" s="46" t="s">
        <v>225</v>
      </c>
      <c r="D824" s="49" t="s">
        <v>492</v>
      </c>
      <c r="E824" s="46">
        <v>12</v>
      </c>
      <c r="F824" s="46">
        <v>7</v>
      </c>
      <c r="G824" s="46">
        <v>15</v>
      </c>
      <c r="H824" s="46">
        <v>22</v>
      </c>
      <c r="I824" s="46">
        <v>14</v>
      </c>
      <c r="J824" s="46">
        <v>8</v>
      </c>
      <c r="K824" s="46">
        <v>78</v>
      </c>
      <c r="L824" s="42">
        <v>69798</v>
      </c>
      <c r="M824" s="42">
        <v>35605</v>
      </c>
      <c r="N824" s="42">
        <v>34193</v>
      </c>
      <c r="O824" s="54">
        <v>17.192469698272156</v>
      </c>
      <c r="P824" s="54">
        <v>10.028940657325425</v>
      </c>
      <c r="Q824" s="54">
        <v>21.490587122840196</v>
      </c>
      <c r="R824" s="54">
        <v>31.519527780165618</v>
      </c>
      <c r="S824" s="54">
        <v>20.057881314650849</v>
      </c>
      <c r="T824" s="54">
        <v>11.46164646551477</v>
      </c>
      <c r="U824" s="54">
        <v>111.75105303876902</v>
      </c>
      <c r="W824" s="42" t="s">
        <v>469</v>
      </c>
    </row>
    <row r="825" spans="1:23">
      <c r="A825" s="49" t="s">
        <v>1817</v>
      </c>
      <c r="B825" s="46" t="s">
        <v>549</v>
      </c>
      <c r="C825" s="46" t="s">
        <v>225</v>
      </c>
      <c r="D825" s="49" t="s">
        <v>473</v>
      </c>
      <c r="E825" s="46">
        <v>1</v>
      </c>
      <c r="F825" s="46">
        <v>1</v>
      </c>
      <c r="G825" s="46">
        <v>4</v>
      </c>
      <c r="H825" s="46">
        <v>7</v>
      </c>
      <c r="I825" s="46">
        <v>3</v>
      </c>
      <c r="J825" s="46">
        <v>5</v>
      </c>
      <c r="K825" s="46">
        <v>21</v>
      </c>
      <c r="L825" s="42">
        <v>69798</v>
      </c>
      <c r="M825" s="42">
        <v>35605</v>
      </c>
      <c r="N825" s="42">
        <v>34193</v>
      </c>
      <c r="O825" s="54">
        <v>1.4327058081893462</v>
      </c>
      <c r="P825" s="54">
        <v>1.4327058081893462</v>
      </c>
      <c r="Q825" s="54">
        <v>5.7308232327573849</v>
      </c>
      <c r="R825" s="54">
        <v>10.028940657325425</v>
      </c>
      <c r="S825" s="54">
        <v>4.2981174245680389</v>
      </c>
      <c r="T825" s="54">
        <v>7.1635290409467318</v>
      </c>
      <c r="U825" s="54">
        <v>30.086821971976278</v>
      </c>
      <c r="W825" s="42" t="s">
        <v>469</v>
      </c>
    </row>
    <row r="826" spans="1:23">
      <c r="A826" s="49" t="s">
        <v>1818</v>
      </c>
      <c r="B826" s="46" t="s">
        <v>549</v>
      </c>
      <c r="C826" s="46" t="s">
        <v>225</v>
      </c>
      <c r="D826" s="49" t="s">
        <v>201</v>
      </c>
      <c r="E826" s="46">
        <v>8</v>
      </c>
      <c r="F826" s="46">
        <v>7</v>
      </c>
      <c r="G826" s="46">
        <v>17</v>
      </c>
      <c r="H826" s="46">
        <v>13</v>
      </c>
      <c r="I826" s="46">
        <v>8</v>
      </c>
      <c r="J826" s="46">
        <v>6</v>
      </c>
      <c r="K826" s="46">
        <v>59</v>
      </c>
      <c r="L826" s="42">
        <v>69798</v>
      </c>
      <c r="M826" s="42">
        <v>35605</v>
      </c>
      <c r="N826" s="42">
        <v>34193</v>
      </c>
      <c r="O826" s="54">
        <v>11.46164646551477</v>
      </c>
      <c r="P826" s="54">
        <v>10.028940657325425</v>
      </c>
      <c r="Q826" s="54">
        <v>24.35599873921889</v>
      </c>
      <c r="R826" s="54">
        <v>18.625175506461503</v>
      </c>
      <c r="S826" s="54">
        <v>11.46164646551477</v>
      </c>
      <c r="T826" s="54">
        <v>8.5962348491360778</v>
      </c>
      <c r="U826" s="54">
        <v>84.529642683171431</v>
      </c>
      <c r="W826" s="42" t="s">
        <v>469</v>
      </c>
    </row>
    <row r="827" spans="1:23">
      <c r="A827" s="49" t="s">
        <v>1819</v>
      </c>
      <c r="B827" s="46" t="s">
        <v>549</v>
      </c>
      <c r="C827" s="46" t="s">
        <v>225</v>
      </c>
      <c r="D827" s="49" t="s">
        <v>151</v>
      </c>
      <c r="E827" s="46">
        <v>1</v>
      </c>
      <c r="F827" s="46">
        <v>0</v>
      </c>
      <c r="G827" s="46">
        <v>1</v>
      </c>
      <c r="H827" s="46">
        <v>1</v>
      </c>
      <c r="I827" s="46">
        <v>0</v>
      </c>
      <c r="J827" s="46">
        <v>0</v>
      </c>
      <c r="K827" s="46">
        <v>3</v>
      </c>
      <c r="L827" s="42">
        <v>69798</v>
      </c>
      <c r="M827" s="42">
        <v>35605</v>
      </c>
      <c r="N827" s="42">
        <v>34193</v>
      </c>
      <c r="O827" s="54">
        <v>1.4327058081893462</v>
      </c>
      <c r="P827" s="54" t="s">
        <v>499</v>
      </c>
      <c r="Q827" s="54">
        <v>1.4327058081893462</v>
      </c>
      <c r="R827" s="54">
        <v>1.4327058081893462</v>
      </c>
      <c r="S827" s="54" t="s">
        <v>499</v>
      </c>
      <c r="T827" s="54" t="s">
        <v>499</v>
      </c>
      <c r="U827" s="54">
        <v>4.2981174245680389</v>
      </c>
      <c r="W827" s="42" t="s">
        <v>469</v>
      </c>
    </row>
    <row r="828" spans="1:23">
      <c r="A828" s="49" t="s">
        <v>1820</v>
      </c>
      <c r="B828" s="46" t="s">
        <v>549</v>
      </c>
      <c r="C828" s="46" t="s">
        <v>225</v>
      </c>
      <c r="D828" s="49" t="s">
        <v>95</v>
      </c>
      <c r="E828" s="46">
        <v>4</v>
      </c>
      <c r="F828" s="46">
        <v>5</v>
      </c>
      <c r="G828" s="46">
        <v>6</v>
      </c>
      <c r="H828" s="46">
        <v>8</v>
      </c>
      <c r="I828" s="46">
        <v>3</v>
      </c>
      <c r="J828" s="46">
        <v>2</v>
      </c>
      <c r="K828" s="46">
        <v>28</v>
      </c>
      <c r="L828" s="42">
        <v>69798</v>
      </c>
      <c r="M828" s="42">
        <v>35605</v>
      </c>
      <c r="N828" s="42">
        <v>34193</v>
      </c>
      <c r="O828" s="54">
        <v>5.7308232327573849</v>
      </c>
      <c r="P828" s="54">
        <v>7.1635290409467318</v>
      </c>
      <c r="Q828" s="54">
        <v>8.5962348491360778</v>
      </c>
      <c r="R828" s="54">
        <v>11.46164646551477</v>
      </c>
      <c r="S828" s="54">
        <v>4.2981174245680389</v>
      </c>
      <c r="T828" s="54">
        <v>2.8654116163786925</v>
      </c>
      <c r="U828" s="54">
        <v>40.115762629301699</v>
      </c>
      <c r="W828" s="42" t="s">
        <v>469</v>
      </c>
    </row>
    <row r="829" spans="1:23">
      <c r="A829" s="49" t="s">
        <v>1821</v>
      </c>
      <c r="B829" s="46" t="s">
        <v>549</v>
      </c>
      <c r="C829" s="46" t="s">
        <v>225</v>
      </c>
      <c r="D829" s="49" t="s">
        <v>154</v>
      </c>
      <c r="E829" s="46">
        <v>3</v>
      </c>
      <c r="F829" s="46">
        <v>0</v>
      </c>
      <c r="G829" s="46">
        <v>0</v>
      </c>
      <c r="H829" s="46">
        <v>0</v>
      </c>
      <c r="I829" s="46">
        <v>1</v>
      </c>
      <c r="J829" s="46">
        <v>0</v>
      </c>
      <c r="K829" s="46">
        <v>4</v>
      </c>
      <c r="L829" s="42">
        <v>69798</v>
      </c>
      <c r="M829" s="42">
        <v>35605</v>
      </c>
      <c r="N829" s="42">
        <v>34193</v>
      </c>
      <c r="O829" s="54">
        <v>4.2981174245680389</v>
      </c>
      <c r="P829" s="54" t="s">
        <v>499</v>
      </c>
      <c r="Q829" s="54" t="s">
        <v>499</v>
      </c>
      <c r="R829" s="54" t="s">
        <v>499</v>
      </c>
      <c r="S829" s="54">
        <v>1.4327058081893462</v>
      </c>
      <c r="T829" s="54" t="s">
        <v>499</v>
      </c>
      <c r="U829" s="54">
        <v>5.7308232327573849</v>
      </c>
      <c r="W829" s="42" t="s">
        <v>469</v>
      </c>
    </row>
    <row r="830" spans="1:23">
      <c r="A830" s="49" t="s">
        <v>1822</v>
      </c>
      <c r="B830" s="46" t="s">
        <v>549</v>
      </c>
      <c r="C830" s="46" t="s">
        <v>225</v>
      </c>
      <c r="D830" s="49" t="s">
        <v>155</v>
      </c>
      <c r="E830" s="46">
        <v>31</v>
      </c>
      <c r="F830" s="46">
        <v>9</v>
      </c>
      <c r="G830" s="46">
        <v>18</v>
      </c>
      <c r="H830" s="46">
        <v>7</v>
      </c>
      <c r="I830" s="46">
        <v>7</v>
      </c>
      <c r="J830" s="46">
        <v>4</v>
      </c>
      <c r="K830" s="46">
        <v>76</v>
      </c>
      <c r="L830" s="42">
        <v>69798</v>
      </c>
      <c r="M830" s="42">
        <v>35605</v>
      </c>
      <c r="N830" s="42">
        <v>34193</v>
      </c>
      <c r="O830" s="54">
        <v>44.41388005386974</v>
      </c>
      <c r="P830" s="54">
        <v>12.894352273704117</v>
      </c>
      <c r="Q830" s="54">
        <v>25.788704547408233</v>
      </c>
      <c r="R830" s="54">
        <v>10.028940657325425</v>
      </c>
      <c r="S830" s="54">
        <v>10.028940657325425</v>
      </c>
      <c r="T830" s="54">
        <v>5.7308232327573849</v>
      </c>
      <c r="U830" s="54">
        <v>108.88564142239032</v>
      </c>
      <c r="W830" s="42" t="s">
        <v>469</v>
      </c>
    </row>
    <row r="831" spans="1:23">
      <c r="A831" s="49" t="s">
        <v>1823</v>
      </c>
      <c r="B831" s="46" t="s">
        <v>549</v>
      </c>
      <c r="C831" s="46" t="s">
        <v>225</v>
      </c>
      <c r="D831" s="49" t="s">
        <v>99</v>
      </c>
      <c r="E831" s="46">
        <v>9</v>
      </c>
      <c r="F831" s="46">
        <v>13</v>
      </c>
      <c r="G831" s="46">
        <v>18</v>
      </c>
      <c r="H831" s="46">
        <v>11</v>
      </c>
      <c r="I831" s="46">
        <v>15</v>
      </c>
      <c r="J831" s="46">
        <v>4</v>
      </c>
      <c r="K831" s="46">
        <v>70</v>
      </c>
      <c r="L831" s="42">
        <v>69798</v>
      </c>
      <c r="M831" s="42">
        <v>35605</v>
      </c>
      <c r="N831" s="42">
        <v>34193</v>
      </c>
      <c r="O831" s="54">
        <v>12.894352273704117</v>
      </c>
      <c r="P831" s="54">
        <v>18.625175506461503</v>
      </c>
      <c r="Q831" s="54">
        <v>25.788704547408233</v>
      </c>
      <c r="R831" s="54">
        <v>15.759763890082809</v>
      </c>
      <c r="S831" s="54">
        <v>21.490587122840196</v>
      </c>
      <c r="T831" s="54">
        <v>5.7308232327573849</v>
      </c>
      <c r="U831" s="54">
        <v>100.28940657325425</v>
      </c>
      <c r="W831" s="42" t="s">
        <v>469</v>
      </c>
    </row>
    <row r="832" spans="1:23">
      <c r="A832" s="49" t="s">
        <v>1824</v>
      </c>
      <c r="B832" s="46" t="s">
        <v>549</v>
      </c>
      <c r="C832" s="46" t="s">
        <v>225</v>
      </c>
      <c r="D832" s="49" t="s">
        <v>481</v>
      </c>
      <c r="E832" s="46">
        <v>4</v>
      </c>
      <c r="F832" s="46">
        <v>5</v>
      </c>
      <c r="G832" s="46">
        <v>6</v>
      </c>
      <c r="H832" s="46">
        <v>8</v>
      </c>
      <c r="I832" s="46">
        <v>1</v>
      </c>
      <c r="J832" s="46">
        <v>2</v>
      </c>
      <c r="K832" s="46">
        <v>26</v>
      </c>
      <c r="L832" s="42">
        <v>69798</v>
      </c>
      <c r="M832" s="42">
        <v>35605</v>
      </c>
      <c r="N832" s="42">
        <v>34193</v>
      </c>
      <c r="O832" s="54">
        <v>5.7308232327573849</v>
      </c>
      <c r="P832" s="54">
        <v>7.1635290409467318</v>
      </c>
      <c r="Q832" s="54">
        <v>8.5962348491360778</v>
      </c>
      <c r="R832" s="54">
        <v>11.46164646551477</v>
      </c>
      <c r="S832" s="54">
        <v>1.4327058081893462</v>
      </c>
      <c r="T832" s="54">
        <v>2.8654116163786925</v>
      </c>
      <c r="U832" s="54">
        <v>37.250351012923005</v>
      </c>
      <c r="W832" s="42" t="s">
        <v>469</v>
      </c>
    </row>
    <row r="833" spans="1:23">
      <c r="A833" s="49" t="s">
        <v>1825</v>
      </c>
      <c r="B833" s="46" t="s">
        <v>549</v>
      </c>
      <c r="C833" s="46" t="s">
        <v>225</v>
      </c>
      <c r="D833" s="49" t="s">
        <v>483</v>
      </c>
      <c r="E833" s="46">
        <v>10</v>
      </c>
      <c r="F833" s="46">
        <v>6</v>
      </c>
      <c r="G833" s="46">
        <v>18</v>
      </c>
      <c r="H833" s="46">
        <v>31</v>
      </c>
      <c r="I833" s="46">
        <v>9</v>
      </c>
      <c r="J833" s="46">
        <v>5</v>
      </c>
      <c r="K833" s="46">
        <v>79</v>
      </c>
      <c r="L833" s="42">
        <v>69798</v>
      </c>
      <c r="M833" s="42">
        <v>35605</v>
      </c>
      <c r="N833" s="42">
        <v>34193</v>
      </c>
      <c r="O833" s="54">
        <v>14.327058081893464</v>
      </c>
      <c r="P833" s="54">
        <v>8.5962348491360778</v>
      </c>
      <c r="Q833" s="54">
        <v>25.788704547408233</v>
      </c>
      <c r="R833" s="54">
        <v>44.41388005386974</v>
      </c>
      <c r="S833" s="54">
        <v>12.894352273704117</v>
      </c>
      <c r="T833" s="54">
        <v>7.1635290409467318</v>
      </c>
      <c r="U833" s="54">
        <v>113.18375884695837</v>
      </c>
      <c r="W833" s="42" t="s">
        <v>469</v>
      </c>
    </row>
    <row r="834" spans="1:23">
      <c r="A834" s="49" t="s">
        <v>1826</v>
      </c>
      <c r="B834" s="46" t="s">
        <v>549</v>
      </c>
      <c r="C834" s="46" t="s">
        <v>225</v>
      </c>
      <c r="D834" s="49" t="s">
        <v>128</v>
      </c>
      <c r="E834" s="46">
        <v>11</v>
      </c>
      <c r="F834" s="46">
        <v>4</v>
      </c>
      <c r="G834" s="46">
        <v>3</v>
      </c>
      <c r="H834" s="46">
        <v>1</v>
      </c>
      <c r="I834" s="46">
        <v>1</v>
      </c>
      <c r="J834" s="46">
        <v>1</v>
      </c>
      <c r="K834" s="46">
        <v>21</v>
      </c>
      <c r="L834" s="42">
        <v>69798</v>
      </c>
      <c r="M834" s="42">
        <v>35605</v>
      </c>
      <c r="N834" s="42">
        <v>34193</v>
      </c>
      <c r="O834" s="54">
        <v>15.759763890082809</v>
      </c>
      <c r="P834" s="54">
        <v>5.7308232327573849</v>
      </c>
      <c r="Q834" s="54">
        <v>4.2981174245680389</v>
      </c>
      <c r="R834" s="54">
        <v>1.4327058081893462</v>
      </c>
      <c r="S834" s="54">
        <v>1.4327058081893462</v>
      </c>
      <c r="T834" s="54">
        <v>1.4327058081893462</v>
      </c>
      <c r="U834" s="54">
        <v>30.086821971976278</v>
      </c>
      <c r="W834" s="42" t="s">
        <v>469</v>
      </c>
    </row>
    <row r="835" spans="1:23">
      <c r="A835" s="49" t="s">
        <v>1827</v>
      </c>
      <c r="B835" s="46" t="s">
        <v>549</v>
      </c>
      <c r="C835" s="46" t="s">
        <v>225</v>
      </c>
      <c r="D835" s="49" t="s">
        <v>132</v>
      </c>
      <c r="E835" s="46">
        <v>8</v>
      </c>
      <c r="F835" s="46">
        <v>5</v>
      </c>
      <c r="G835" s="46">
        <v>15</v>
      </c>
      <c r="H835" s="46">
        <v>18</v>
      </c>
      <c r="I835" s="46">
        <v>7</v>
      </c>
      <c r="J835" s="46">
        <v>2</v>
      </c>
      <c r="K835" s="46">
        <v>55</v>
      </c>
      <c r="L835" s="42">
        <v>69798</v>
      </c>
      <c r="M835" s="42">
        <v>35605</v>
      </c>
      <c r="N835" s="42">
        <v>34193</v>
      </c>
      <c r="O835" s="54">
        <v>22.468754388428593</v>
      </c>
      <c r="P835" s="54">
        <v>14.042971492767871</v>
      </c>
      <c r="Q835" s="54">
        <v>42.128914478303606</v>
      </c>
      <c r="R835" s="54">
        <v>50.554697373964331</v>
      </c>
      <c r="S835" s="54">
        <v>19.660160089875021</v>
      </c>
      <c r="T835" s="54">
        <v>5.6171885971071482</v>
      </c>
      <c r="U835" s="54">
        <v>154.47268642044656</v>
      </c>
      <c r="W835" s="42" t="s">
        <v>469</v>
      </c>
    </row>
    <row r="836" spans="1:23">
      <c r="A836" s="49" t="s">
        <v>1828</v>
      </c>
      <c r="B836" s="46" t="s">
        <v>549</v>
      </c>
      <c r="C836" s="46" t="s">
        <v>225</v>
      </c>
      <c r="D836" s="49" t="s">
        <v>161</v>
      </c>
      <c r="E836" s="46">
        <v>3</v>
      </c>
      <c r="F836" s="46">
        <v>0</v>
      </c>
      <c r="G836" s="46">
        <v>2</v>
      </c>
      <c r="H836" s="46">
        <v>0</v>
      </c>
      <c r="I836" s="46">
        <v>0</v>
      </c>
      <c r="J836" s="46">
        <v>0</v>
      </c>
      <c r="K836" s="46">
        <v>5</v>
      </c>
      <c r="L836" s="42">
        <v>69798</v>
      </c>
      <c r="M836" s="42">
        <v>35605</v>
      </c>
      <c r="N836" s="42">
        <v>34193</v>
      </c>
      <c r="O836" s="54">
        <v>4.2981174245680389</v>
      </c>
      <c r="P836" s="54" t="s">
        <v>499</v>
      </c>
      <c r="Q836" s="54">
        <v>2.8654116163786925</v>
      </c>
      <c r="R836" s="54" t="s">
        <v>499</v>
      </c>
      <c r="S836" s="54" t="s">
        <v>499</v>
      </c>
      <c r="T836" s="54" t="s">
        <v>499</v>
      </c>
      <c r="U836" s="54">
        <v>7.1635290409467318</v>
      </c>
      <c r="W836" s="42" t="s">
        <v>469</v>
      </c>
    </row>
    <row r="837" spans="1:23">
      <c r="A837" s="49" t="s">
        <v>1829</v>
      </c>
      <c r="B837" s="46" t="s">
        <v>549</v>
      </c>
      <c r="C837" s="46" t="s">
        <v>225</v>
      </c>
      <c r="D837" s="49" t="s">
        <v>164</v>
      </c>
      <c r="E837" s="46">
        <v>40</v>
      </c>
      <c r="F837" s="46">
        <v>42</v>
      </c>
      <c r="G837" s="46">
        <v>110</v>
      </c>
      <c r="H837" s="46">
        <v>83</v>
      </c>
      <c r="I837" s="46">
        <v>27</v>
      </c>
      <c r="J837" s="46">
        <v>1</v>
      </c>
      <c r="K837" s="46">
        <v>303</v>
      </c>
      <c r="L837" s="42">
        <v>69798</v>
      </c>
      <c r="M837" s="42">
        <v>35605</v>
      </c>
      <c r="N837" s="42">
        <v>34193</v>
      </c>
      <c r="O837" s="54">
        <v>116.98300821805633</v>
      </c>
      <c r="P837" s="54">
        <v>122.83215862895914</v>
      </c>
      <c r="Q837" s="54">
        <v>321.70327259965489</v>
      </c>
      <c r="R837" s="54">
        <v>242.73974205246688</v>
      </c>
      <c r="S837" s="54">
        <v>78.963530547188029</v>
      </c>
      <c r="T837" s="54">
        <v>2.9245752054514083</v>
      </c>
      <c r="U837" s="54">
        <v>886.1462872517767</v>
      </c>
      <c r="W837" s="42" t="s">
        <v>469</v>
      </c>
    </row>
    <row r="838" spans="1:23">
      <c r="A838" s="49" t="s">
        <v>1830</v>
      </c>
      <c r="B838" s="46" t="s">
        <v>549</v>
      </c>
      <c r="C838" s="46" t="s">
        <v>225</v>
      </c>
      <c r="D838" s="49" t="s">
        <v>142</v>
      </c>
      <c r="E838" s="46">
        <v>9</v>
      </c>
      <c r="F838" s="46">
        <v>4</v>
      </c>
      <c r="G838" s="46">
        <v>4</v>
      </c>
      <c r="H838" s="46">
        <v>4</v>
      </c>
      <c r="I838" s="46">
        <v>3</v>
      </c>
      <c r="J838" s="46">
        <v>3</v>
      </c>
      <c r="K838" s="46">
        <v>27</v>
      </c>
      <c r="L838" s="42">
        <v>69798</v>
      </c>
      <c r="M838" s="42">
        <v>35605</v>
      </c>
      <c r="N838" s="42">
        <v>34193</v>
      </c>
      <c r="O838" s="54">
        <v>12.894352273704117</v>
      </c>
      <c r="P838" s="54">
        <v>5.7308232327573849</v>
      </c>
      <c r="Q838" s="54">
        <v>5.7308232327573849</v>
      </c>
      <c r="R838" s="54">
        <v>5.7308232327573849</v>
      </c>
      <c r="S838" s="54">
        <v>4.2981174245680389</v>
      </c>
      <c r="T838" s="54">
        <v>4.2981174245680389</v>
      </c>
      <c r="U838" s="54">
        <v>38.683056821112352</v>
      </c>
      <c r="W838" s="42" t="s">
        <v>469</v>
      </c>
    </row>
    <row r="839" spans="1:23">
      <c r="A839" s="49" t="s">
        <v>1831</v>
      </c>
      <c r="B839" s="46" t="s">
        <v>549</v>
      </c>
      <c r="C839" s="46" t="s">
        <v>225</v>
      </c>
      <c r="D839" s="49" t="s">
        <v>146</v>
      </c>
      <c r="E839" s="46">
        <v>18</v>
      </c>
      <c r="F839" s="46">
        <v>8</v>
      </c>
      <c r="G839" s="46">
        <v>23</v>
      </c>
      <c r="H839" s="46">
        <v>25</v>
      </c>
      <c r="I839" s="46">
        <v>17</v>
      </c>
      <c r="J839" s="46">
        <v>11</v>
      </c>
      <c r="K839" s="46">
        <v>102</v>
      </c>
      <c r="L839" s="42">
        <v>69798</v>
      </c>
      <c r="M839" s="42">
        <v>35605</v>
      </c>
      <c r="N839" s="42">
        <v>34193</v>
      </c>
      <c r="O839" s="54">
        <v>50.554697373964331</v>
      </c>
      <c r="P839" s="54">
        <v>22.468754388428593</v>
      </c>
      <c r="Q839" s="54">
        <v>64.597668866732192</v>
      </c>
      <c r="R839" s="54">
        <v>70.214857463839351</v>
      </c>
      <c r="S839" s="54">
        <v>47.746103075410758</v>
      </c>
      <c r="T839" s="54">
        <v>30.894537284089314</v>
      </c>
      <c r="U839" s="54">
        <v>286.47661845246455</v>
      </c>
      <c r="W839" s="42" t="s">
        <v>469</v>
      </c>
    </row>
    <row r="840" spans="1:23">
      <c r="A840" s="49" t="s">
        <v>1832</v>
      </c>
      <c r="B840" s="46" t="s">
        <v>549</v>
      </c>
      <c r="C840" s="46" t="s">
        <v>233</v>
      </c>
      <c r="D840" s="49" t="s">
        <v>200</v>
      </c>
      <c r="E840" s="46">
        <v>21</v>
      </c>
      <c r="F840" s="46">
        <v>14</v>
      </c>
      <c r="G840" s="46">
        <v>41</v>
      </c>
      <c r="H840" s="46">
        <v>76</v>
      </c>
      <c r="I840" s="46">
        <v>53</v>
      </c>
      <c r="J840" s="46">
        <v>28</v>
      </c>
      <c r="K840" s="46">
        <v>233</v>
      </c>
      <c r="L840" s="42">
        <v>138471</v>
      </c>
      <c r="M840" s="42">
        <v>70317</v>
      </c>
      <c r="N840" s="42">
        <v>68154</v>
      </c>
      <c r="O840" s="54">
        <v>15.165630348592845</v>
      </c>
      <c r="P840" s="54">
        <v>10.110420232395231</v>
      </c>
      <c r="Q840" s="54">
        <v>29.609087823443179</v>
      </c>
      <c r="R840" s="54">
        <v>54.88513840443126</v>
      </c>
      <c r="S840" s="54">
        <v>38.275162308353373</v>
      </c>
      <c r="T840" s="54">
        <v>20.220840464790463</v>
      </c>
      <c r="U840" s="54">
        <v>168.26627958200635</v>
      </c>
      <c r="W840" s="42" t="s">
        <v>469</v>
      </c>
    </row>
    <row r="841" spans="1:23">
      <c r="A841" s="49" t="s">
        <v>1833</v>
      </c>
      <c r="B841" s="46" t="s">
        <v>549</v>
      </c>
      <c r="C841" s="46" t="s">
        <v>233</v>
      </c>
      <c r="D841" s="49" t="s">
        <v>54</v>
      </c>
      <c r="E841" s="46">
        <v>93</v>
      </c>
      <c r="F841" s="46">
        <v>144</v>
      </c>
      <c r="G841" s="46">
        <v>248</v>
      </c>
      <c r="H841" s="46">
        <v>299</v>
      </c>
      <c r="I841" s="46">
        <v>190</v>
      </c>
      <c r="J841" s="46">
        <v>175</v>
      </c>
      <c r="K841" s="46">
        <v>1149</v>
      </c>
      <c r="L841" s="42">
        <v>138471</v>
      </c>
      <c r="M841" s="42">
        <v>70317</v>
      </c>
      <c r="N841" s="42">
        <v>68154</v>
      </c>
      <c r="O841" s="54">
        <v>132.25820214172961</v>
      </c>
      <c r="P841" s="54">
        <v>204.78689363880713</v>
      </c>
      <c r="Q841" s="54">
        <v>352.68853904461224</v>
      </c>
      <c r="R841" s="54">
        <v>425.21723054168979</v>
      </c>
      <c r="S841" s="54">
        <v>270.20492910675938</v>
      </c>
      <c r="T841" s="54">
        <v>248.87296101938364</v>
      </c>
      <c r="U841" s="54">
        <v>1634.0287554929819</v>
      </c>
      <c r="W841" s="42" t="s">
        <v>469</v>
      </c>
    </row>
    <row r="842" spans="1:23">
      <c r="A842" s="49" t="s">
        <v>1834</v>
      </c>
      <c r="B842" s="46" t="s">
        <v>549</v>
      </c>
      <c r="C842" s="46" t="s">
        <v>233</v>
      </c>
      <c r="D842" s="49" t="s">
        <v>60</v>
      </c>
      <c r="E842" s="46">
        <v>21</v>
      </c>
      <c r="F842" s="46">
        <v>18</v>
      </c>
      <c r="G842" s="46">
        <v>53</v>
      </c>
      <c r="H842" s="46">
        <v>47</v>
      </c>
      <c r="I842" s="46">
        <v>47</v>
      </c>
      <c r="J842" s="46">
        <v>26</v>
      </c>
      <c r="K842" s="46">
        <v>212</v>
      </c>
      <c r="L842" s="42">
        <v>138471</v>
      </c>
      <c r="M842" s="42">
        <v>70317</v>
      </c>
      <c r="N842" s="42">
        <v>68154</v>
      </c>
      <c r="O842" s="54">
        <v>15.165630348592845</v>
      </c>
      <c r="P842" s="54">
        <v>12.999111727365296</v>
      </c>
      <c r="Q842" s="54">
        <v>38.275162308353373</v>
      </c>
      <c r="R842" s="54">
        <v>33.942125065898274</v>
      </c>
      <c r="S842" s="54">
        <v>33.942125065898274</v>
      </c>
      <c r="T842" s="54">
        <v>18.776494717305429</v>
      </c>
      <c r="U842" s="54">
        <v>153.10064923341349</v>
      </c>
      <c r="W842" s="42" t="s">
        <v>469</v>
      </c>
    </row>
    <row r="843" spans="1:23">
      <c r="A843" s="49" t="s">
        <v>1835</v>
      </c>
      <c r="B843" s="46" t="s">
        <v>549</v>
      </c>
      <c r="C843" s="46" t="s">
        <v>233</v>
      </c>
      <c r="D843" s="49" t="s">
        <v>69</v>
      </c>
      <c r="E843" s="46">
        <v>7</v>
      </c>
      <c r="F843" s="46">
        <v>10</v>
      </c>
      <c r="G843" s="46">
        <v>18</v>
      </c>
      <c r="H843" s="46">
        <v>23</v>
      </c>
      <c r="I843" s="46">
        <v>17</v>
      </c>
      <c r="J843" s="46">
        <v>19</v>
      </c>
      <c r="K843" s="46">
        <v>94</v>
      </c>
      <c r="L843" s="42">
        <v>138471</v>
      </c>
      <c r="M843" s="42">
        <v>70317</v>
      </c>
      <c r="N843" s="42">
        <v>68154</v>
      </c>
      <c r="O843" s="54">
        <v>9.9549184407753462</v>
      </c>
      <c r="P843" s="54">
        <v>14.221312058250495</v>
      </c>
      <c r="Q843" s="54">
        <v>25.598361704850891</v>
      </c>
      <c r="R843" s="54">
        <v>32.709017733976133</v>
      </c>
      <c r="S843" s="54">
        <v>24.176230499025841</v>
      </c>
      <c r="T843" s="54">
        <v>27.020492910675937</v>
      </c>
      <c r="U843" s="54">
        <v>133.68033334755467</v>
      </c>
      <c r="W843" s="42" t="s">
        <v>469</v>
      </c>
    </row>
    <row r="844" spans="1:23">
      <c r="A844" s="49" t="s">
        <v>1836</v>
      </c>
      <c r="B844" s="46" t="s">
        <v>549</v>
      </c>
      <c r="C844" s="46" t="s">
        <v>233</v>
      </c>
      <c r="D844" s="49" t="s">
        <v>64</v>
      </c>
      <c r="E844" s="46">
        <v>87</v>
      </c>
      <c r="F844" s="46">
        <v>65</v>
      </c>
      <c r="G844" s="46">
        <v>125</v>
      </c>
      <c r="H844" s="46">
        <v>123</v>
      </c>
      <c r="I844" s="46">
        <v>92</v>
      </c>
      <c r="J844" s="46">
        <v>62</v>
      </c>
      <c r="K844" s="46">
        <v>554</v>
      </c>
      <c r="L844" s="42">
        <v>138471</v>
      </c>
      <c r="M844" s="42">
        <v>70317</v>
      </c>
      <c r="N844" s="42">
        <v>68154</v>
      </c>
      <c r="O844" s="54">
        <v>62.829040015598942</v>
      </c>
      <c r="P844" s="54">
        <v>46.94123679326357</v>
      </c>
      <c r="Q844" s="54">
        <v>90.271609217814557</v>
      </c>
      <c r="R844" s="54">
        <v>88.827263470329527</v>
      </c>
      <c r="S844" s="54">
        <v>66.439904384311518</v>
      </c>
      <c r="T844" s="54">
        <v>44.774718172036025</v>
      </c>
      <c r="U844" s="54">
        <v>400.0837720533541</v>
      </c>
      <c r="W844" s="42" t="s">
        <v>469</v>
      </c>
    </row>
    <row r="845" spans="1:23">
      <c r="A845" s="49" t="s">
        <v>1837</v>
      </c>
      <c r="B845" s="46" t="s">
        <v>549</v>
      </c>
      <c r="C845" s="46" t="s">
        <v>233</v>
      </c>
      <c r="D845" s="49" t="s">
        <v>492</v>
      </c>
      <c r="E845" s="46">
        <v>21</v>
      </c>
      <c r="F845" s="46">
        <v>16</v>
      </c>
      <c r="G845" s="46">
        <v>45</v>
      </c>
      <c r="H845" s="46">
        <v>41</v>
      </c>
      <c r="I845" s="46">
        <v>26</v>
      </c>
      <c r="J845" s="46">
        <v>14</v>
      </c>
      <c r="K845" s="46">
        <v>163</v>
      </c>
      <c r="L845" s="42">
        <v>138471</v>
      </c>
      <c r="M845" s="42">
        <v>70317</v>
      </c>
      <c r="N845" s="42">
        <v>68154</v>
      </c>
      <c r="O845" s="54">
        <v>15.165630348592845</v>
      </c>
      <c r="P845" s="54">
        <v>11.554765979880264</v>
      </c>
      <c r="Q845" s="54">
        <v>32.497779318413244</v>
      </c>
      <c r="R845" s="54">
        <v>29.609087823443179</v>
      </c>
      <c r="S845" s="54">
        <v>18.776494717305429</v>
      </c>
      <c r="T845" s="54">
        <v>10.110420232395231</v>
      </c>
      <c r="U845" s="54">
        <v>117.71417842003019</v>
      </c>
      <c r="W845" s="42" t="s">
        <v>469</v>
      </c>
    </row>
    <row r="846" spans="1:23">
      <c r="A846" s="49" t="s">
        <v>1838</v>
      </c>
      <c r="B846" s="46" t="s">
        <v>549</v>
      </c>
      <c r="C846" s="46" t="s">
        <v>233</v>
      </c>
      <c r="D846" s="49" t="s">
        <v>473</v>
      </c>
      <c r="E846" s="46">
        <v>4</v>
      </c>
      <c r="F846" s="46">
        <v>6</v>
      </c>
      <c r="G846" s="46">
        <v>7</v>
      </c>
      <c r="H846" s="46">
        <v>13</v>
      </c>
      <c r="I846" s="46">
        <v>8</v>
      </c>
      <c r="J846" s="46">
        <v>4</v>
      </c>
      <c r="K846" s="46">
        <v>42</v>
      </c>
      <c r="L846" s="42">
        <v>138471</v>
      </c>
      <c r="M846" s="42">
        <v>70317</v>
      </c>
      <c r="N846" s="42">
        <v>68154</v>
      </c>
      <c r="O846" s="54">
        <v>2.8886914949700659</v>
      </c>
      <c r="P846" s="54">
        <v>4.3330372424550987</v>
      </c>
      <c r="Q846" s="54">
        <v>5.0552101161976157</v>
      </c>
      <c r="R846" s="54">
        <v>9.3882473586527144</v>
      </c>
      <c r="S846" s="54">
        <v>5.7773829899401319</v>
      </c>
      <c r="T846" s="54">
        <v>2.8886914949700659</v>
      </c>
      <c r="U846" s="54">
        <v>30.331260697185691</v>
      </c>
      <c r="W846" s="42" t="s">
        <v>469</v>
      </c>
    </row>
    <row r="847" spans="1:23">
      <c r="A847" s="49" t="s">
        <v>1839</v>
      </c>
      <c r="B847" s="46" t="s">
        <v>549</v>
      </c>
      <c r="C847" s="46" t="s">
        <v>233</v>
      </c>
      <c r="D847" s="49" t="s">
        <v>201</v>
      </c>
      <c r="E847" s="46">
        <v>22</v>
      </c>
      <c r="F847" s="46">
        <v>11</v>
      </c>
      <c r="G847" s="46">
        <v>20</v>
      </c>
      <c r="H847" s="46">
        <v>24</v>
      </c>
      <c r="I847" s="46">
        <v>19</v>
      </c>
      <c r="J847" s="46">
        <v>13</v>
      </c>
      <c r="K847" s="46">
        <v>109</v>
      </c>
      <c r="L847" s="42">
        <v>138471</v>
      </c>
      <c r="M847" s="42">
        <v>70317</v>
      </c>
      <c r="N847" s="42">
        <v>68154</v>
      </c>
      <c r="O847" s="54">
        <v>15.887803222335362</v>
      </c>
      <c r="P847" s="54">
        <v>7.9439016111676812</v>
      </c>
      <c r="Q847" s="54">
        <v>14.44345747485033</v>
      </c>
      <c r="R847" s="54">
        <v>17.332148969820395</v>
      </c>
      <c r="S847" s="54">
        <v>13.721284601107815</v>
      </c>
      <c r="T847" s="54">
        <v>9.3882473586527144</v>
      </c>
      <c r="U847" s="54">
        <v>78.716843237934299</v>
      </c>
      <c r="W847" s="42" t="s">
        <v>469</v>
      </c>
    </row>
    <row r="848" spans="1:23">
      <c r="A848" s="49" t="s">
        <v>1840</v>
      </c>
      <c r="B848" s="46" t="s">
        <v>549</v>
      </c>
      <c r="C848" s="46" t="s">
        <v>233</v>
      </c>
      <c r="D848" s="49" t="s">
        <v>151</v>
      </c>
      <c r="E848" s="46">
        <v>7</v>
      </c>
      <c r="F848" s="46">
        <v>2</v>
      </c>
      <c r="G848" s="46">
        <v>2</v>
      </c>
      <c r="H848" s="46">
        <v>6</v>
      </c>
      <c r="I848" s="46">
        <v>4</v>
      </c>
      <c r="J848" s="46">
        <v>2</v>
      </c>
      <c r="K848" s="46">
        <v>23</v>
      </c>
      <c r="L848" s="42">
        <v>138471</v>
      </c>
      <c r="M848" s="42">
        <v>70317</v>
      </c>
      <c r="N848" s="42">
        <v>68154</v>
      </c>
      <c r="O848" s="54">
        <v>5.0552101161976157</v>
      </c>
      <c r="P848" s="54">
        <v>1.444345747485033</v>
      </c>
      <c r="Q848" s="54">
        <v>1.444345747485033</v>
      </c>
      <c r="R848" s="54">
        <v>4.3330372424550987</v>
      </c>
      <c r="S848" s="54">
        <v>2.8886914949700659</v>
      </c>
      <c r="T848" s="54">
        <v>1.444345747485033</v>
      </c>
      <c r="U848" s="54">
        <v>16.60997609607788</v>
      </c>
      <c r="W848" s="42" t="s">
        <v>469</v>
      </c>
    </row>
    <row r="849" spans="1:23">
      <c r="A849" s="49" t="s">
        <v>1841</v>
      </c>
      <c r="B849" s="49" t="s">
        <v>549</v>
      </c>
      <c r="C849" s="49" t="s">
        <v>233</v>
      </c>
      <c r="D849" s="49" t="s">
        <v>95</v>
      </c>
      <c r="E849" s="50">
        <v>9</v>
      </c>
      <c r="F849" s="50">
        <v>1</v>
      </c>
      <c r="G849" s="50">
        <v>14</v>
      </c>
      <c r="H849" s="50">
        <v>17</v>
      </c>
      <c r="I849" s="50">
        <v>5</v>
      </c>
      <c r="J849" s="50">
        <v>2</v>
      </c>
      <c r="K849" s="50">
        <v>48</v>
      </c>
      <c r="L849" s="42">
        <v>138471</v>
      </c>
      <c r="M849" s="42">
        <v>70317</v>
      </c>
      <c r="N849" s="42">
        <v>68154</v>
      </c>
      <c r="O849" s="54">
        <v>6.499555863682648</v>
      </c>
      <c r="P849" s="54">
        <v>0.72217287374251649</v>
      </c>
      <c r="Q849" s="54">
        <v>10.110420232395231</v>
      </c>
      <c r="R849" s="54">
        <v>12.276938853622779</v>
      </c>
      <c r="S849" s="54">
        <v>3.6108643687125825</v>
      </c>
      <c r="T849" s="54">
        <v>1.444345747485033</v>
      </c>
      <c r="U849" s="54">
        <v>34.66429793964079</v>
      </c>
      <c r="W849" s="42" t="s">
        <v>469</v>
      </c>
    </row>
    <row r="850" spans="1:23">
      <c r="A850" s="49" t="s">
        <v>1842</v>
      </c>
      <c r="B850" s="49" t="s">
        <v>549</v>
      </c>
      <c r="C850" s="49" t="s">
        <v>233</v>
      </c>
      <c r="D850" s="49" t="s">
        <v>154</v>
      </c>
      <c r="E850" s="50">
        <v>1</v>
      </c>
      <c r="F850" s="50">
        <v>1</v>
      </c>
      <c r="G850" s="50">
        <v>0</v>
      </c>
      <c r="H850" s="50">
        <v>1</v>
      </c>
      <c r="I850" s="50">
        <v>0</v>
      </c>
      <c r="J850" s="50">
        <v>0</v>
      </c>
      <c r="K850" s="50">
        <v>3</v>
      </c>
      <c r="L850" s="42">
        <v>138471</v>
      </c>
      <c r="M850" s="42">
        <v>70317</v>
      </c>
      <c r="N850" s="42">
        <v>68154</v>
      </c>
      <c r="O850" s="54">
        <v>0.72217287374251649</v>
      </c>
      <c r="P850" s="54">
        <v>0.72217287374251649</v>
      </c>
      <c r="Q850" s="54" t="s">
        <v>499</v>
      </c>
      <c r="R850" s="54">
        <v>0.72217287374251649</v>
      </c>
      <c r="S850" s="54" t="s">
        <v>499</v>
      </c>
      <c r="T850" s="54" t="s">
        <v>499</v>
      </c>
      <c r="U850" s="54">
        <v>2.1665186212275493</v>
      </c>
      <c r="W850" s="42" t="s">
        <v>469</v>
      </c>
    </row>
    <row r="851" spans="1:23">
      <c r="A851" s="49" t="s">
        <v>1843</v>
      </c>
      <c r="B851" s="49" t="s">
        <v>549</v>
      </c>
      <c r="C851" s="49" t="s">
        <v>233</v>
      </c>
      <c r="D851" s="49" t="s">
        <v>155</v>
      </c>
      <c r="E851" s="46">
        <v>43</v>
      </c>
      <c r="F851" s="46">
        <v>23</v>
      </c>
      <c r="G851" s="46">
        <v>26</v>
      </c>
      <c r="H851" s="46">
        <v>16</v>
      </c>
      <c r="I851" s="46">
        <v>11</v>
      </c>
      <c r="J851" s="46">
        <v>5</v>
      </c>
      <c r="K851" s="46">
        <v>124</v>
      </c>
      <c r="L851" s="42">
        <v>138471</v>
      </c>
      <c r="M851" s="42">
        <v>70317</v>
      </c>
      <c r="N851" s="42">
        <v>68154</v>
      </c>
      <c r="O851" s="54">
        <v>31.05343357092821</v>
      </c>
      <c r="P851" s="54">
        <v>16.60997609607788</v>
      </c>
      <c r="Q851" s="54">
        <v>18.776494717305429</v>
      </c>
      <c r="R851" s="54">
        <v>11.554765979880264</v>
      </c>
      <c r="S851" s="54">
        <v>7.9439016111676812</v>
      </c>
      <c r="T851" s="54">
        <v>3.6108643687125825</v>
      </c>
      <c r="U851" s="54">
        <v>89.549436344072049</v>
      </c>
      <c r="W851" s="42" t="s">
        <v>469</v>
      </c>
    </row>
    <row r="852" spans="1:23">
      <c r="A852" s="49" t="s">
        <v>1844</v>
      </c>
      <c r="B852" s="46" t="s">
        <v>549</v>
      </c>
      <c r="C852" s="46" t="s">
        <v>233</v>
      </c>
      <c r="D852" s="49" t="s">
        <v>99</v>
      </c>
      <c r="E852" s="46">
        <v>32</v>
      </c>
      <c r="F852" s="46">
        <v>22</v>
      </c>
      <c r="G852" s="46">
        <v>66</v>
      </c>
      <c r="H852" s="46">
        <v>79</v>
      </c>
      <c r="I852" s="46">
        <v>48</v>
      </c>
      <c r="J852" s="46">
        <v>31</v>
      </c>
      <c r="K852" s="46">
        <v>278</v>
      </c>
      <c r="L852" s="42">
        <v>138471</v>
      </c>
      <c r="M852" s="42">
        <v>70317</v>
      </c>
      <c r="N852" s="42">
        <v>68154</v>
      </c>
      <c r="O852" s="54">
        <v>23.109531959760528</v>
      </c>
      <c r="P852" s="54">
        <v>15.887803222335362</v>
      </c>
      <c r="Q852" s="54">
        <v>47.663409667006086</v>
      </c>
      <c r="R852" s="54">
        <v>57.051657025658798</v>
      </c>
      <c r="S852" s="54">
        <v>34.66429793964079</v>
      </c>
      <c r="T852" s="54">
        <v>22.387359086018012</v>
      </c>
      <c r="U852" s="54">
        <v>200.7640589004196</v>
      </c>
      <c r="W852" s="42" t="s">
        <v>469</v>
      </c>
    </row>
    <row r="853" spans="1:23">
      <c r="A853" s="49" t="s">
        <v>1845</v>
      </c>
      <c r="B853" s="46" t="s">
        <v>549</v>
      </c>
      <c r="C853" s="46" t="s">
        <v>233</v>
      </c>
      <c r="D853" s="49" t="s">
        <v>481</v>
      </c>
      <c r="E853" s="46">
        <v>10</v>
      </c>
      <c r="F853" s="46">
        <v>9</v>
      </c>
      <c r="G853" s="46">
        <v>12</v>
      </c>
      <c r="H853" s="46">
        <v>5</v>
      </c>
      <c r="I853" s="46">
        <v>1</v>
      </c>
      <c r="J853" s="46">
        <v>4</v>
      </c>
      <c r="K853" s="46">
        <v>41</v>
      </c>
      <c r="L853" s="42">
        <v>138471</v>
      </c>
      <c r="M853" s="42">
        <v>70317</v>
      </c>
      <c r="N853" s="42">
        <v>68154</v>
      </c>
      <c r="O853" s="54">
        <v>7.2217287374251651</v>
      </c>
      <c r="P853" s="54">
        <v>6.499555863682648</v>
      </c>
      <c r="Q853" s="54">
        <v>8.6660744849101974</v>
      </c>
      <c r="R853" s="54">
        <v>3.6108643687125825</v>
      </c>
      <c r="S853" s="54">
        <v>0.72217287374251649</v>
      </c>
      <c r="T853" s="54">
        <v>2.8886914949700659</v>
      </c>
      <c r="U853" s="54">
        <v>29.609087823443179</v>
      </c>
      <c r="W853" s="42" t="s">
        <v>469</v>
      </c>
    </row>
    <row r="854" spans="1:23">
      <c r="A854" s="49" t="s">
        <v>1846</v>
      </c>
      <c r="B854" s="46" t="s">
        <v>549</v>
      </c>
      <c r="C854" s="46" t="s">
        <v>233</v>
      </c>
      <c r="D854" s="49" t="s">
        <v>483</v>
      </c>
      <c r="E854" s="46">
        <v>18</v>
      </c>
      <c r="F854" s="46">
        <v>19</v>
      </c>
      <c r="G854" s="46">
        <v>40</v>
      </c>
      <c r="H854" s="46">
        <v>39</v>
      </c>
      <c r="I854" s="46">
        <v>22</v>
      </c>
      <c r="J854" s="46">
        <v>11</v>
      </c>
      <c r="K854" s="46">
        <v>149</v>
      </c>
      <c r="L854" s="42">
        <v>138471</v>
      </c>
      <c r="M854" s="42">
        <v>70317</v>
      </c>
      <c r="N854" s="42">
        <v>68154</v>
      </c>
      <c r="O854" s="54">
        <v>12.999111727365296</v>
      </c>
      <c r="P854" s="54">
        <v>13.721284601107815</v>
      </c>
      <c r="Q854" s="54">
        <v>28.88691494970066</v>
      </c>
      <c r="R854" s="54">
        <v>28.164742075958141</v>
      </c>
      <c r="S854" s="54">
        <v>15.887803222335362</v>
      </c>
      <c r="T854" s="54">
        <v>7.9439016111676812</v>
      </c>
      <c r="U854" s="54">
        <v>107.60375818763495</v>
      </c>
      <c r="W854" s="42" t="s">
        <v>469</v>
      </c>
    </row>
    <row r="855" spans="1:23">
      <c r="A855" s="49" t="s">
        <v>1847</v>
      </c>
      <c r="B855" s="46" t="s">
        <v>549</v>
      </c>
      <c r="C855" s="46" t="s">
        <v>233</v>
      </c>
      <c r="D855" s="49" t="s">
        <v>128</v>
      </c>
      <c r="E855" s="46">
        <v>8</v>
      </c>
      <c r="F855" s="46">
        <v>6</v>
      </c>
      <c r="G855" s="46">
        <v>5</v>
      </c>
      <c r="H855" s="46">
        <v>5</v>
      </c>
      <c r="I855" s="46">
        <v>2</v>
      </c>
      <c r="J855" s="46">
        <v>0</v>
      </c>
      <c r="K855" s="46">
        <v>26</v>
      </c>
      <c r="L855" s="42">
        <v>138471</v>
      </c>
      <c r="M855" s="42">
        <v>70317</v>
      </c>
      <c r="N855" s="42">
        <v>68154</v>
      </c>
      <c r="O855" s="54">
        <v>5.7773829899401319</v>
      </c>
      <c r="P855" s="54">
        <v>4.3330372424550987</v>
      </c>
      <c r="Q855" s="54">
        <v>3.6108643687125825</v>
      </c>
      <c r="R855" s="54">
        <v>3.6108643687125825</v>
      </c>
      <c r="S855" s="54">
        <v>1.444345747485033</v>
      </c>
      <c r="T855" s="54" t="s">
        <v>499</v>
      </c>
      <c r="U855" s="54">
        <v>18.776494717305429</v>
      </c>
      <c r="W855" s="42" t="s">
        <v>469</v>
      </c>
    </row>
    <row r="856" spans="1:23">
      <c r="A856" s="49" t="s">
        <v>1848</v>
      </c>
      <c r="B856" s="49" t="s">
        <v>549</v>
      </c>
      <c r="C856" s="49" t="s">
        <v>233</v>
      </c>
      <c r="D856" s="49" t="s">
        <v>132</v>
      </c>
      <c r="E856" s="50">
        <v>8</v>
      </c>
      <c r="F856" s="50">
        <v>11</v>
      </c>
      <c r="G856" s="50">
        <v>17</v>
      </c>
      <c r="H856" s="50">
        <v>20</v>
      </c>
      <c r="I856" s="50">
        <v>18</v>
      </c>
      <c r="J856" s="50">
        <v>11</v>
      </c>
      <c r="K856" s="50">
        <v>85</v>
      </c>
      <c r="L856" s="42">
        <v>138471</v>
      </c>
      <c r="M856" s="42">
        <v>70317</v>
      </c>
      <c r="N856" s="42">
        <v>68154</v>
      </c>
      <c r="O856" s="54">
        <v>11.377049646600396</v>
      </c>
      <c r="P856" s="54">
        <v>15.643443264075545</v>
      </c>
      <c r="Q856" s="54">
        <v>24.176230499025841</v>
      </c>
      <c r="R856" s="54">
        <v>28.442624116500991</v>
      </c>
      <c r="S856" s="54">
        <v>25.598361704850891</v>
      </c>
      <c r="T856" s="54">
        <v>15.643443264075545</v>
      </c>
      <c r="U856" s="54">
        <v>120.8811524951292</v>
      </c>
      <c r="W856" s="42" t="s">
        <v>469</v>
      </c>
    </row>
    <row r="857" spans="1:23">
      <c r="A857" s="49" t="s">
        <v>1849</v>
      </c>
      <c r="B857" s="49" t="s">
        <v>549</v>
      </c>
      <c r="C857" s="49" t="s">
        <v>233</v>
      </c>
      <c r="D857" s="49" t="s">
        <v>161</v>
      </c>
      <c r="E857" s="50">
        <v>6</v>
      </c>
      <c r="F857" s="50">
        <v>2</v>
      </c>
      <c r="G857" s="50">
        <v>2</v>
      </c>
      <c r="H857" s="50">
        <v>0</v>
      </c>
      <c r="I857" s="50">
        <v>0</v>
      </c>
      <c r="J857" s="50">
        <v>0</v>
      </c>
      <c r="K857" s="50">
        <v>10</v>
      </c>
      <c r="L857" s="42">
        <v>138471</v>
      </c>
      <c r="M857" s="42">
        <v>70317</v>
      </c>
      <c r="N857" s="42">
        <v>68154</v>
      </c>
      <c r="O857" s="54">
        <v>4.3330372424550987</v>
      </c>
      <c r="P857" s="54">
        <v>1.444345747485033</v>
      </c>
      <c r="Q857" s="54">
        <v>1.444345747485033</v>
      </c>
      <c r="R857" s="54" t="s">
        <v>499</v>
      </c>
      <c r="S857" s="54" t="s">
        <v>499</v>
      </c>
      <c r="T857" s="54" t="s">
        <v>499</v>
      </c>
      <c r="U857" s="54">
        <v>7.2217287374251651</v>
      </c>
      <c r="W857" s="42" t="s">
        <v>469</v>
      </c>
    </row>
    <row r="858" spans="1:23">
      <c r="A858" s="49" t="s">
        <v>1850</v>
      </c>
      <c r="B858" s="46" t="s">
        <v>549</v>
      </c>
      <c r="C858" s="46" t="s">
        <v>233</v>
      </c>
      <c r="D858" s="49" t="s">
        <v>164</v>
      </c>
      <c r="E858" s="46">
        <v>76</v>
      </c>
      <c r="F858" s="46">
        <v>85</v>
      </c>
      <c r="G858" s="46">
        <v>218</v>
      </c>
      <c r="H858" s="46">
        <v>200</v>
      </c>
      <c r="I858" s="46">
        <v>53</v>
      </c>
      <c r="J858" s="46">
        <v>7</v>
      </c>
      <c r="K858" s="46">
        <v>639</v>
      </c>
      <c r="L858" s="42">
        <v>138471</v>
      </c>
      <c r="M858" s="42">
        <v>70317</v>
      </c>
      <c r="N858" s="42">
        <v>68154</v>
      </c>
      <c r="O858" s="54">
        <v>111.51216362942748</v>
      </c>
      <c r="P858" s="54">
        <v>124.71755142764916</v>
      </c>
      <c r="Q858" s="54">
        <v>319.86383777914722</v>
      </c>
      <c r="R858" s="54">
        <v>293.45306218270389</v>
      </c>
      <c r="S858" s="54">
        <v>77.765061478416527</v>
      </c>
      <c r="T858" s="54">
        <v>10.270857176394637</v>
      </c>
      <c r="U858" s="54">
        <v>937.58253367373891</v>
      </c>
      <c r="W858" s="42" t="s">
        <v>469</v>
      </c>
    </row>
    <row r="859" spans="1:23">
      <c r="A859" s="49" t="s">
        <v>1851</v>
      </c>
      <c r="B859" s="46" t="s">
        <v>549</v>
      </c>
      <c r="C859" s="46" t="s">
        <v>233</v>
      </c>
      <c r="D859" s="49" t="s">
        <v>142</v>
      </c>
      <c r="E859" s="46">
        <v>7</v>
      </c>
      <c r="F859" s="46">
        <v>1</v>
      </c>
      <c r="G859" s="46">
        <v>7</v>
      </c>
      <c r="H859" s="46">
        <v>12</v>
      </c>
      <c r="I859" s="46">
        <v>4</v>
      </c>
      <c r="J859" s="46">
        <v>2</v>
      </c>
      <c r="K859" s="46">
        <v>33</v>
      </c>
      <c r="L859" s="42">
        <v>138471</v>
      </c>
      <c r="M859" s="42">
        <v>70317</v>
      </c>
      <c r="N859" s="42">
        <v>68154</v>
      </c>
      <c r="O859" s="54">
        <v>5.0552101161976157</v>
      </c>
      <c r="P859" s="54">
        <v>0.72217287374251649</v>
      </c>
      <c r="Q859" s="54">
        <v>5.0552101161976157</v>
      </c>
      <c r="R859" s="54">
        <v>8.6660744849101974</v>
      </c>
      <c r="S859" s="54">
        <v>2.8886914949700659</v>
      </c>
      <c r="T859" s="54">
        <v>1.444345747485033</v>
      </c>
      <c r="U859" s="54">
        <v>23.831704833503043</v>
      </c>
      <c r="W859" s="42" t="s">
        <v>469</v>
      </c>
    </row>
    <row r="860" spans="1:23">
      <c r="A860" s="49" t="s">
        <v>1852</v>
      </c>
      <c r="B860" s="46" t="s">
        <v>549</v>
      </c>
      <c r="C860" s="46" t="s">
        <v>233</v>
      </c>
      <c r="D860" s="49" t="s">
        <v>146</v>
      </c>
      <c r="E860" s="46">
        <v>19</v>
      </c>
      <c r="F860" s="46">
        <v>26</v>
      </c>
      <c r="G860" s="46">
        <v>42</v>
      </c>
      <c r="H860" s="46">
        <v>45</v>
      </c>
      <c r="I860" s="46">
        <v>42</v>
      </c>
      <c r="J860" s="46">
        <v>25</v>
      </c>
      <c r="K860" s="46">
        <v>199</v>
      </c>
      <c r="L860" s="42">
        <v>138471</v>
      </c>
      <c r="M860" s="42">
        <v>70317</v>
      </c>
      <c r="N860" s="42">
        <v>68154</v>
      </c>
      <c r="O860" s="54">
        <v>27.020492910675937</v>
      </c>
      <c r="P860" s="54">
        <v>36.975411351451285</v>
      </c>
      <c r="Q860" s="54">
        <v>59.729510644652073</v>
      </c>
      <c r="R860" s="54">
        <v>63.995904262127226</v>
      </c>
      <c r="S860" s="54">
        <v>59.729510644652073</v>
      </c>
      <c r="T860" s="54">
        <v>35.553280145626232</v>
      </c>
      <c r="U860" s="54">
        <v>283.00410995918486</v>
      </c>
      <c r="W860" s="42" t="s">
        <v>469</v>
      </c>
    </row>
    <row r="861" spans="1:23">
      <c r="A861" s="49" t="s">
        <v>1853</v>
      </c>
      <c r="B861" s="46" t="s">
        <v>549</v>
      </c>
      <c r="C861" s="46" t="s">
        <v>240</v>
      </c>
      <c r="D861" s="49" t="s">
        <v>200</v>
      </c>
      <c r="E861" s="46">
        <v>20</v>
      </c>
      <c r="F861" s="46">
        <v>10</v>
      </c>
      <c r="G861" s="46">
        <v>60</v>
      </c>
      <c r="H861" s="46">
        <v>104</v>
      </c>
      <c r="I861" s="46">
        <v>67</v>
      </c>
      <c r="J861" s="46">
        <v>30</v>
      </c>
      <c r="K861" s="46">
        <v>291</v>
      </c>
      <c r="L861" s="42">
        <v>178101</v>
      </c>
      <c r="M861" s="42">
        <v>90771</v>
      </c>
      <c r="N861" s="42">
        <v>87330</v>
      </c>
      <c r="O861" s="54">
        <v>11.229583214019012</v>
      </c>
      <c r="P861" s="54">
        <v>5.6147916070095061</v>
      </c>
      <c r="Q861" s="54">
        <v>33.688749642057033</v>
      </c>
      <c r="R861" s="54">
        <v>58.393832712898863</v>
      </c>
      <c r="S861" s="54">
        <v>37.61910376696369</v>
      </c>
      <c r="T861" s="54">
        <v>16.844374821028516</v>
      </c>
      <c r="U861" s="54">
        <v>163.39043576397663</v>
      </c>
      <c r="W861" s="42" t="s">
        <v>469</v>
      </c>
    </row>
    <row r="862" spans="1:23">
      <c r="A862" s="49" t="s">
        <v>1854</v>
      </c>
      <c r="B862" s="46" t="s">
        <v>549</v>
      </c>
      <c r="C862" s="46" t="s">
        <v>240</v>
      </c>
      <c r="D862" s="49" t="s">
        <v>54</v>
      </c>
      <c r="E862" s="46">
        <v>97</v>
      </c>
      <c r="F862" s="46">
        <v>70</v>
      </c>
      <c r="G862" s="46">
        <v>310</v>
      </c>
      <c r="H862" s="46">
        <v>410</v>
      </c>
      <c r="I862" s="46">
        <v>250</v>
      </c>
      <c r="J862" s="46">
        <v>200</v>
      </c>
      <c r="K862" s="46">
        <v>1337</v>
      </c>
      <c r="L862" s="42">
        <v>178101</v>
      </c>
      <c r="M862" s="42">
        <v>90771</v>
      </c>
      <c r="N862" s="42">
        <v>87330</v>
      </c>
      <c r="O862" s="54">
        <v>106.86232386995847</v>
      </c>
      <c r="P862" s="54">
        <v>77.117140937083434</v>
      </c>
      <c r="Q862" s="54">
        <v>341.51876700708374</v>
      </c>
      <c r="R862" s="54">
        <v>451.68611120291717</v>
      </c>
      <c r="S862" s="54">
        <v>275.41836048958368</v>
      </c>
      <c r="T862" s="54">
        <v>220.33468839166696</v>
      </c>
      <c r="U862" s="54">
        <v>1472.9373918982935</v>
      </c>
      <c r="W862" s="42" t="s">
        <v>469</v>
      </c>
    </row>
    <row r="863" spans="1:23">
      <c r="A863" s="49" t="s">
        <v>1855</v>
      </c>
      <c r="B863" s="49" t="s">
        <v>549</v>
      </c>
      <c r="C863" s="49" t="s">
        <v>240</v>
      </c>
      <c r="D863" s="49" t="s">
        <v>60</v>
      </c>
      <c r="E863" s="50">
        <v>25</v>
      </c>
      <c r="F863" s="50">
        <v>21</v>
      </c>
      <c r="G863" s="50">
        <v>51</v>
      </c>
      <c r="H863" s="50">
        <v>49</v>
      </c>
      <c r="I863" s="50">
        <v>31</v>
      </c>
      <c r="J863" s="50">
        <v>38</v>
      </c>
      <c r="K863" s="50">
        <v>215</v>
      </c>
      <c r="L863" s="42">
        <v>178101</v>
      </c>
      <c r="M863" s="42">
        <v>90771</v>
      </c>
      <c r="N863" s="42">
        <v>87330</v>
      </c>
      <c r="O863" s="54">
        <v>14.036979017523766</v>
      </c>
      <c r="P863" s="54">
        <v>11.791062374719962</v>
      </c>
      <c r="Q863" s="54">
        <v>28.635437195748477</v>
      </c>
      <c r="R863" s="54">
        <v>27.512478874346581</v>
      </c>
      <c r="S863" s="54">
        <v>17.405853981729468</v>
      </c>
      <c r="T863" s="54">
        <v>21.336208106636125</v>
      </c>
      <c r="U863" s="54">
        <v>120.71801955070437</v>
      </c>
      <c r="W863" s="42" t="s">
        <v>469</v>
      </c>
    </row>
    <row r="864" spans="1:23">
      <c r="A864" s="49" t="s">
        <v>1856</v>
      </c>
      <c r="B864" s="49" t="s">
        <v>549</v>
      </c>
      <c r="C864" s="49" t="s">
        <v>240</v>
      </c>
      <c r="D864" s="49" t="s">
        <v>69</v>
      </c>
      <c r="E864" s="46">
        <v>7</v>
      </c>
      <c r="F864" s="46">
        <v>8</v>
      </c>
      <c r="G864" s="46">
        <v>25</v>
      </c>
      <c r="H864" s="46">
        <v>18</v>
      </c>
      <c r="I864" s="46">
        <v>23</v>
      </c>
      <c r="J864" s="46">
        <v>28</v>
      </c>
      <c r="K864" s="46">
        <v>109</v>
      </c>
      <c r="L864" s="42">
        <v>178101</v>
      </c>
      <c r="M864" s="42">
        <v>90771</v>
      </c>
      <c r="N864" s="42">
        <v>87330</v>
      </c>
      <c r="O864" s="54">
        <v>7.711714093708343</v>
      </c>
      <c r="P864" s="54">
        <v>8.8133875356666778</v>
      </c>
      <c r="Q864" s="54">
        <v>27.54183604895837</v>
      </c>
      <c r="R864" s="54">
        <v>19.830121955250025</v>
      </c>
      <c r="S864" s="54">
        <v>25.338489165041697</v>
      </c>
      <c r="T864" s="54">
        <v>30.846856374833372</v>
      </c>
      <c r="U864" s="54">
        <v>120.08240517345848</v>
      </c>
      <c r="W864" s="42" t="s">
        <v>469</v>
      </c>
    </row>
    <row r="865" spans="1:23">
      <c r="A865" s="49" t="s">
        <v>1857</v>
      </c>
      <c r="B865" s="46" t="s">
        <v>549</v>
      </c>
      <c r="C865" s="46" t="s">
        <v>240</v>
      </c>
      <c r="D865" s="49" t="s">
        <v>64</v>
      </c>
      <c r="E865" s="46">
        <v>93</v>
      </c>
      <c r="F865" s="46">
        <v>88</v>
      </c>
      <c r="G865" s="46">
        <v>149</v>
      </c>
      <c r="H865" s="46">
        <v>129</v>
      </c>
      <c r="I865" s="46">
        <v>91</v>
      </c>
      <c r="J865" s="46">
        <v>59</v>
      </c>
      <c r="K865" s="46">
        <v>609</v>
      </c>
      <c r="L865" s="42">
        <v>178101</v>
      </c>
      <c r="M865" s="42">
        <v>90771</v>
      </c>
      <c r="N865" s="42">
        <v>87330</v>
      </c>
      <c r="O865" s="54">
        <v>52.217561945188407</v>
      </c>
      <c r="P865" s="54">
        <v>49.410166141683646</v>
      </c>
      <c r="Q865" s="54">
        <v>83.660394944441649</v>
      </c>
      <c r="R865" s="54">
        <v>72.430811730422619</v>
      </c>
      <c r="S865" s="54">
        <v>51.094603623786497</v>
      </c>
      <c r="T865" s="54">
        <v>33.127270481356085</v>
      </c>
      <c r="U865" s="54">
        <v>341.94080886687891</v>
      </c>
      <c r="W865" s="42" t="s">
        <v>469</v>
      </c>
    </row>
    <row r="866" spans="1:23">
      <c r="A866" s="49" t="s">
        <v>1858</v>
      </c>
      <c r="B866" s="46" t="s">
        <v>549</v>
      </c>
      <c r="C866" s="46" t="s">
        <v>240</v>
      </c>
      <c r="D866" s="49" t="s">
        <v>492</v>
      </c>
      <c r="E866" s="46">
        <v>24</v>
      </c>
      <c r="F866" s="46">
        <v>23</v>
      </c>
      <c r="G866" s="46">
        <v>41</v>
      </c>
      <c r="H866" s="46">
        <v>45</v>
      </c>
      <c r="I866" s="46">
        <v>26</v>
      </c>
      <c r="J866" s="46">
        <v>14</v>
      </c>
      <c r="K866" s="46">
        <v>173</v>
      </c>
      <c r="L866" s="42">
        <v>178101</v>
      </c>
      <c r="M866" s="42">
        <v>90771</v>
      </c>
      <c r="N866" s="42">
        <v>87330</v>
      </c>
      <c r="O866" s="54">
        <v>13.475499856822813</v>
      </c>
      <c r="P866" s="54">
        <v>12.914020696121865</v>
      </c>
      <c r="Q866" s="54">
        <v>23.020645588738972</v>
      </c>
      <c r="R866" s="54">
        <v>25.266562231542778</v>
      </c>
      <c r="S866" s="54">
        <v>14.598458178224716</v>
      </c>
      <c r="T866" s="54">
        <v>7.8607082498133085</v>
      </c>
      <c r="U866" s="54">
        <v>97.135894801264442</v>
      </c>
      <c r="W866" s="42" t="s">
        <v>469</v>
      </c>
    </row>
    <row r="867" spans="1:23">
      <c r="A867" s="49" t="s">
        <v>1859</v>
      </c>
      <c r="B867" s="46" t="s">
        <v>549</v>
      </c>
      <c r="C867" s="46" t="s">
        <v>240</v>
      </c>
      <c r="D867" s="49" t="s">
        <v>473</v>
      </c>
      <c r="E867" s="46">
        <v>4</v>
      </c>
      <c r="F867" s="46">
        <v>6</v>
      </c>
      <c r="G867" s="46">
        <v>9</v>
      </c>
      <c r="H867" s="46">
        <v>16</v>
      </c>
      <c r="I867" s="46">
        <v>11</v>
      </c>
      <c r="J867" s="46">
        <v>15</v>
      </c>
      <c r="K867" s="46">
        <v>61</v>
      </c>
      <c r="L867" s="42">
        <v>178101</v>
      </c>
      <c r="M867" s="42">
        <v>90771</v>
      </c>
      <c r="N867" s="42">
        <v>87330</v>
      </c>
      <c r="O867" s="54">
        <v>2.2459166428038024</v>
      </c>
      <c r="P867" s="54">
        <v>3.3688749642057032</v>
      </c>
      <c r="Q867" s="54">
        <v>5.0533124463085555</v>
      </c>
      <c r="R867" s="54">
        <v>8.9836665712152097</v>
      </c>
      <c r="S867" s="54">
        <v>6.1762707677104558</v>
      </c>
      <c r="T867" s="54">
        <v>8.4221874105142582</v>
      </c>
      <c r="U867" s="54">
        <v>34.250228802757988</v>
      </c>
      <c r="W867" s="42" t="s">
        <v>469</v>
      </c>
    </row>
    <row r="868" spans="1:23">
      <c r="A868" s="49" t="s">
        <v>1860</v>
      </c>
      <c r="B868" s="46" t="s">
        <v>549</v>
      </c>
      <c r="C868" s="46" t="s">
        <v>240</v>
      </c>
      <c r="D868" s="49" t="s">
        <v>201</v>
      </c>
      <c r="E868" s="46">
        <v>18</v>
      </c>
      <c r="F868" s="46">
        <v>21</v>
      </c>
      <c r="G868" s="46">
        <v>39</v>
      </c>
      <c r="H868" s="46">
        <v>32</v>
      </c>
      <c r="I868" s="46">
        <v>24</v>
      </c>
      <c r="J868" s="46">
        <v>12</v>
      </c>
      <c r="K868" s="46">
        <v>146</v>
      </c>
      <c r="L868" s="42">
        <v>178101</v>
      </c>
      <c r="M868" s="42">
        <v>90771</v>
      </c>
      <c r="N868" s="42">
        <v>87330</v>
      </c>
      <c r="O868" s="54">
        <v>10.106624892617111</v>
      </c>
      <c r="P868" s="54">
        <v>11.791062374719962</v>
      </c>
      <c r="Q868" s="54">
        <v>21.897687267337073</v>
      </c>
      <c r="R868" s="54">
        <v>17.967333142430419</v>
      </c>
      <c r="S868" s="54">
        <v>13.475499856822813</v>
      </c>
      <c r="T868" s="54">
        <v>6.7377499284114064</v>
      </c>
      <c r="U868" s="54">
        <v>81.975957462338783</v>
      </c>
      <c r="W868" s="42" t="s">
        <v>469</v>
      </c>
    </row>
    <row r="869" spans="1:23">
      <c r="A869" s="49" t="s">
        <v>1861</v>
      </c>
      <c r="B869" s="49" t="s">
        <v>549</v>
      </c>
      <c r="C869" s="49" t="s">
        <v>240</v>
      </c>
      <c r="D869" s="49" t="s">
        <v>151</v>
      </c>
      <c r="E869" s="50">
        <v>1</v>
      </c>
      <c r="F869" s="50">
        <v>4</v>
      </c>
      <c r="G869" s="50">
        <v>2</v>
      </c>
      <c r="H869" s="50">
        <v>4</v>
      </c>
      <c r="I869" s="50">
        <v>3</v>
      </c>
      <c r="J869" s="50">
        <v>2</v>
      </c>
      <c r="K869" s="50">
        <v>16</v>
      </c>
      <c r="L869" s="42">
        <v>178101</v>
      </c>
      <c r="M869" s="42">
        <v>90771</v>
      </c>
      <c r="N869" s="42">
        <v>87330</v>
      </c>
      <c r="O869" s="54">
        <v>0.56147916070095061</v>
      </c>
      <c r="P869" s="54">
        <v>2.2459166428038024</v>
      </c>
      <c r="Q869" s="54">
        <v>1.1229583214019012</v>
      </c>
      <c r="R869" s="54">
        <v>2.2459166428038024</v>
      </c>
      <c r="S869" s="54">
        <v>1.6844374821028516</v>
      </c>
      <c r="T869" s="54">
        <v>1.1229583214019012</v>
      </c>
      <c r="U869" s="54">
        <v>8.9836665712152097</v>
      </c>
      <c r="W869" s="42" t="s">
        <v>469</v>
      </c>
    </row>
    <row r="870" spans="1:23">
      <c r="A870" s="49" t="s">
        <v>1862</v>
      </c>
      <c r="B870" s="49" t="s">
        <v>549</v>
      </c>
      <c r="C870" s="49" t="s">
        <v>240</v>
      </c>
      <c r="D870" s="49" t="s">
        <v>95</v>
      </c>
      <c r="E870" s="50">
        <v>10</v>
      </c>
      <c r="F870" s="50">
        <v>6</v>
      </c>
      <c r="G870" s="50">
        <v>10</v>
      </c>
      <c r="H870" s="50">
        <v>13</v>
      </c>
      <c r="I870" s="50">
        <v>8</v>
      </c>
      <c r="J870" s="50">
        <v>1</v>
      </c>
      <c r="K870" s="50">
        <v>48</v>
      </c>
      <c r="L870" s="42">
        <v>178101</v>
      </c>
      <c r="M870" s="42">
        <v>90771</v>
      </c>
      <c r="N870" s="42">
        <v>87330</v>
      </c>
      <c r="O870" s="54">
        <v>5.6147916070095061</v>
      </c>
      <c r="P870" s="54">
        <v>3.3688749642057032</v>
      </c>
      <c r="Q870" s="54">
        <v>5.6147916070095061</v>
      </c>
      <c r="R870" s="54">
        <v>7.2992290891123579</v>
      </c>
      <c r="S870" s="54">
        <v>4.4918332856076049</v>
      </c>
      <c r="T870" s="54">
        <v>0.56147916070095061</v>
      </c>
      <c r="U870" s="54">
        <v>26.950999713645626</v>
      </c>
      <c r="W870" s="42" t="s">
        <v>469</v>
      </c>
    </row>
    <row r="871" spans="1:23">
      <c r="A871" s="49" t="s">
        <v>1863</v>
      </c>
      <c r="B871" s="49" t="s">
        <v>549</v>
      </c>
      <c r="C871" s="46" t="s">
        <v>240</v>
      </c>
      <c r="D871" s="49" t="s">
        <v>154</v>
      </c>
      <c r="E871" s="50">
        <v>4</v>
      </c>
      <c r="F871" s="50">
        <v>1</v>
      </c>
      <c r="G871" s="50">
        <v>6</v>
      </c>
      <c r="H871" s="50">
        <v>2</v>
      </c>
      <c r="I871" s="50">
        <v>2</v>
      </c>
      <c r="J871" s="50">
        <v>0</v>
      </c>
      <c r="K871" s="50">
        <v>15</v>
      </c>
      <c r="L871" s="42">
        <v>178101</v>
      </c>
      <c r="M871" s="42">
        <v>90771</v>
      </c>
      <c r="N871" s="42">
        <v>87330</v>
      </c>
      <c r="O871" s="54">
        <v>2.2459166428038024</v>
      </c>
      <c r="P871" s="54">
        <v>0.56147916070095061</v>
      </c>
      <c r="Q871" s="54">
        <v>3.3688749642057032</v>
      </c>
      <c r="R871" s="54">
        <v>1.1229583214019012</v>
      </c>
      <c r="S871" s="54">
        <v>1.1229583214019012</v>
      </c>
      <c r="T871" s="54" t="s">
        <v>499</v>
      </c>
      <c r="U871" s="54">
        <v>8.4221874105142582</v>
      </c>
      <c r="W871" s="42" t="s">
        <v>469</v>
      </c>
    </row>
    <row r="872" spans="1:23">
      <c r="A872" s="49" t="s">
        <v>1864</v>
      </c>
      <c r="B872" s="49" t="s">
        <v>549</v>
      </c>
      <c r="C872" s="49" t="s">
        <v>240</v>
      </c>
      <c r="D872" s="49" t="s">
        <v>155</v>
      </c>
      <c r="E872" s="50">
        <v>62</v>
      </c>
      <c r="F872" s="50">
        <v>24</v>
      </c>
      <c r="G872" s="50">
        <v>31</v>
      </c>
      <c r="H872" s="50">
        <v>26</v>
      </c>
      <c r="I872" s="50">
        <v>20</v>
      </c>
      <c r="J872" s="50">
        <v>11</v>
      </c>
      <c r="K872" s="50">
        <v>174</v>
      </c>
      <c r="L872" s="42">
        <v>178101</v>
      </c>
      <c r="M872" s="42">
        <v>90771</v>
      </c>
      <c r="N872" s="42">
        <v>87330</v>
      </c>
      <c r="O872" s="54">
        <v>34.811707963458936</v>
      </c>
      <c r="P872" s="54">
        <v>13.475499856822813</v>
      </c>
      <c r="Q872" s="54">
        <v>17.405853981729468</v>
      </c>
      <c r="R872" s="54">
        <v>14.598458178224716</v>
      </c>
      <c r="S872" s="54">
        <v>11.229583214019012</v>
      </c>
      <c r="T872" s="54">
        <v>6.1762707677104558</v>
      </c>
      <c r="U872" s="54">
        <v>97.697373961965411</v>
      </c>
      <c r="W872" s="42" t="s">
        <v>469</v>
      </c>
    </row>
    <row r="873" spans="1:23">
      <c r="A873" s="49" t="s">
        <v>1865</v>
      </c>
      <c r="B873" s="49" t="s">
        <v>549</v>
      </c>
      <c r="C873" s="49" t="s">
        <v>240</v>
      </c>
      <c r="D873" s="49" t="s">
        <v>99</v>
      </c>
      <c r="E873" s="50">
        <v>29</v>
      </c>
      <c r="F873" s="50">
        <v>32</v>
      </c>
      <c r="G873" s="50">
        <v>50</v>
      </c>
      <c r="H873" s="50">
        <v>49</v>
      </c>
      <c r="I873" s="50">
        <v>32</v>
      </c>
      <c r="J873" s="50">
        <v>32</v>
      </c>
      <c r="K873" s="50">
        <v>224</v>
      </c>
      <c r="L873" s="42">
        <v>178101</v>
      </c>
      <c r="M873" s="42">
        <v>90771</v>
      </c>
      <c r="N873" s="42">
        <v>87330</v>
      </c>
      <c r="O873" s="54">
        <v>16.282895660327565</v>
      </c>
      <c r="P873" s="54">
        <v>17.967333142430419</v>
      </c>
      <c r="Q873" s="54">
        <v>28.073958035047532</v>
      </c>
      <c r="R873" s="54">
        <v>27.512478874346581</v>
      </c>
      <c r="S873" s="54">
        <v>17.967333142430419</v>
      </c>
      <c r="T873" s="54">
        <v>17.967333142430419</v>
      </c>
      <c r="U873" s="54">
        <v>125.77133199701294</v>
      </c>
      <c r="W873" s="42" t="s">
        <v>469</v>
      </c>
    </row>
    <row r="874" spans="1:23">
      <c r="A874" s="49" t="s">
        <v>1866</v>
      </c>
      <c r="B874" s="49" t="s">
        <v>549</v>
      </c>
      <c r="C874" s="49" t="s">
        <v>240</v>
      </c>
      <c r="D874" s="49" t="s">
        <v>481</v>
      </c>
      <c r="E874" s="50">
        <v>11</v>
      </c>
      <c r="F874" s="50">
        <v>4</v>
      </c>
      <c r="G874" s="50">
        <v>13</v>
      </c>
      <c r="H874" s="50">
        <v>11</v>
      </c>
      <c r="I874" s="50">
        <v>5</v>
      </c>
      <c r="J874" s="50">
        <v>1</v>
      </c>
      <c r="K874" s="50">
        <v>45</v>
      </c>
      <c r="L874" s="42">
        <v>178101</v>
      </c>
      <c r="M874" s="42">
        <v>90771</v>
      </c>
      <c r="N874" s="42">
        <v>87330</v>
      </c>
      <c r="O874" s="54">
        <v>6.1762707677104558</v>
      </c>
      <c r="P874" s="54">
        <v>2.2459166428038024</v>
      </c>
      <c r="Q874" s="54">
        <v>7.2992290891123579</v>
      </c>
      <c r="R874" s="54">
        <v>6.1762707677104558</v>
      </c>
      <c r="S874" s="54">
        <v>2.807395803504753</v>
      </c>
      <c r="T874" s="54">
        <v>0.56147916070095061</v>
      </c>
      <c r="U874" s="54">
        <v>25.266562231542778</v>
      </c>
      <c r="W874" s="42" t="s">
        <v>469</v>
      </c>
    </row>
    <row r="875" spans="1:23">
      <c r="A875" s="49" t="s">
        <v>1867</v>
      </c>
      <c r="B875" s="49" t="s">
        <v>549</v>
      </c>
      <c r="C875" s="49" t="s">
        <v>240</v>
      </c>
      <c r="D875" s="49" t="s">
        <v>483</v>
      </c>
      <c r="E875" s="50">
        <v>31</v>
      </c>
      <c r="F875" s="50">
        <v>25</v>
      </c>
      <c r="G875" s="50">
        <v>53</v>
      </c>
      <c r="H875" s="50">
        <v>37</v>
      </c>
      <c r="I875" s="50">
        <v>29</v>
      </c>
      <c r="J875" s="50">
        <v>14</v>
      </c>
      <c r="K875" s="50">
        <v>189</v>
      </c>
      <c r="L875" s="42">
        <v>178101</v>
      </c>
      <c r="M875" s="42">
        <v>90771</v>
      </c>
      <c r="N875" s="42">
        <v>87330</v>
      </c>
      <c r="O875" s="54">
        <v>17.405853981729468</v>
      </c>
      <c r="P875" s="54">
        <v>14.036979017523766</v>
      </c>
      <c r="Q875" s="54">
        <v>29.758395517150383</v>
      </c>
      <c r="R875" s="54">
        <v>20.77472894593517</v>
      </c>
      <c r="S875" s="54">
        <v>16.282895660327565</v>
      </c>
      <c r="T875" s="54">
        <v>7.8607082498133085</v>
      </c>
      <c r="U875" s="54">
        <v>106.11956137247967</v>
      </c>
      <c r="W875" s="42" t="s">
        <v>469</v>
      </c>
    </row>
    <row r="876" spans="1:23">
      <c r="A876" s="49" t="s">
        <v>1868</v>
      </c>
      <c r="B876" s="49" t="s">
        <v>549</v>
      </c>
      <c r="C876" s="49" t="s">
        <v>240</v>
      </c>
      <c r="D876" s="49" t="s">
        <v>128</v>
      </c>
      <c r="E876" s="50">
        <v>19</v>
      </c>
      <c r="F876" s="50">
        <v>6</v>
      </c>
      <c r="G876" s="50">
        <v>8</v>
      </c>
      <c r="H876" s="50">
        <v>11</v>
      </c>
      <c r="I876" s="50">
        <v>8</v>
      </c>
      <c r="J876" s="50">
        <v>1</v>
      </c>
      <c r="K876" s="50">
        <v>53</v>
      </c>
      <c r="L876" s="42">
        <v>178101</v>
      </c>
      <c r="M876" s="42">
        <v>90771</v>
      </c>
      <c r="N876" s="42">
        <v>87330</v>
      </c>
      <c r="O876" s="54">
        <v>10.668104053318062</v>
      </c>
      <c r="P876" s="54">
        <v>3.3688749642057032</v>
      </c>
      <c r="Q876" s="54">
        <v>4.4918332856076049</v>
      </c>
      <c r="R876" s="54">
        <v>6.1762707677104558</v>
      </c>
      <c r="S876" s="54">
        <v>4.4918332856076049</v>
      </c>
      <c r="T876" s="54">
        <v>0.56147916070095061</v>
      </c>
      <c r="U876" s="54">
        <v>29.758395517150383</v>
      </c>
      <c r="W876" s="42" t="s">
        <v>469</v>
      </c>
    </row>
    <row r="877" spans="1:23">
      <c r="A877" s="49" t="s">
        <v>1869</v>
      </c>
      <c r="B877" s="49" t="s">
        <v>549</v>
      </c>
      <c r="C877" s="49" t="s">
        <v>240</v>
      </c>
      <c r="D877" s="49" t="s">
        <v>132</v>
      </c>
      <c r="E877" s="50">
        <v>21</v>
      </c>
      <c r="F877" s="50">
        <v>8</v>
      </c>
      <c r="G877" s="50">
        <v>29</v>
      </c>
      <c r="H877" s="50">
        <v>33</v>
      </c>
      <c r="I877" s="50">
        <v>17</v>
      </c>
      <c r="J877" s="50">
        <v>13</v>
      </c>
      <c r="K877" s="50">
        <v>121</v>
      </c>
      <c r="L877" s="42">
        <v>178101</v>
      </c>
      <c r="M877" s="42">
        <v>90771</v>
      </c>
      <c r="N877" s="42">
        <v>87330</v>
      </c>
      <c r="O877" s="54">
        <v>23.135142281125027</v>
      </c>
      <c r="P877" s="54">
        <v>8.8133875356666778</v>
      </c>
      <c r="Q877" s="54">
        <v>31.948529816791705</v>
      </c>
      <c r="R877" s="54">
        <v>36.355223584625044</v>
      </c>
      <c r="S877" s="54">
        <v>18.728448513291692</v>
      </c>
      <c r="T877" s="54">
        <v>14.321754745458351</v>
      </c>
      <c r="U877" s="54">
        <v>133.30248647695851</v>
      </c>
      <c r="W877" s="42" t="s">
        <v>469</v>
      </c>
    </row>
    <row r="878" spans="1:23">
      <c r="A878" s="49" t="s">
        <v>1870</v>
      </c>
      <c r="B878" s="49" t="s">
        <v>549</v>
      </c>
      <c r="C878" s="46" t="s">
        <v>240</v>
      </c>
      <c r="D878" s="49" t="s">
        <v>161</v>
      </c>
      <c r="E878" s="50">
        <v>14</v>
      </c>
      <c r="F878" s="50">
        <v>4</v>
      </c>
      <c r="G878" s="50">
        <v>4</v>
      </c>
      <c r="H878" s="50">
        <v>1</v>
      </c>
      <c r="I878" s="50">
        <v>1</v>
      </c>
      <c r="J878" s="50">
        <v>1</v>
      </c>
      <c r="K878" s="50">
        <v>25</v>
      </c>
      <c r="L878" s="42">
        <v>178101</v>
      </c>
      <c r="M878" s="42">
        <v>90771</v>
      </c>
      <c r="N878" s="42">
        <v>87330</v>
      </c>
      <c r="O878" s="54">
        <v>7.8607082498133085</v>
      </c>
      <c r="P878" s="54">
        <v>2.2459166428038024</v>
      </c>
      <c r="Q878" s="54">
        <v>2.2459166428038024</v>
      </c>
      <c r="R878" s="54">
        <v>0.56147916070095061</v>
      </c>
      <c r="S878" s="54">
        <v>0.56147916070095061</v>
      </c>
      <c r="T878" s="54">
        <v>0.56147916070095061</v>
      </c>
      <c r="U878" s="54">
        <v>14.036979017523766</v>
      </c>
      <c r="W878" s="42" t="s">
        <v>469</v>
      </c>
    </row>
    <row r="879" spans="1:23">
      <c r="A879" s="49" t="s">
        <v>1871</v>
      </c>
      <c r="B879" s="49" t="s">
        <v>549</v>
      </c>
      <c r="C879" s="49" t="s">
        <v>240</v>
      </c>
      <c r="D879" s="49" t="s">
        <v>164</v>
      </c>
      <c r="E879" s="50">
        <v>125</v>
      </c>
      <c r="F879" s="50">
        <v>118</v>
      </c>
      <c r="G879" s="50">
        <v>352</v>
      </c>
      <c r="H879" s="50">
        <v>206</v>
      </c>
      <c r="I879" s="50">
        <v>49</v>
      </c>
      <c r="J879" s="50">
        <v>17</v>
      </c>
      <c r="K879" s="50">
        <v>867</v>
      </c>
      <c r="L879" s="42">
        <v>178101</v>
      </c>
      <c r="M879" s="42">
        <v>90771</v>
      </c>
      <c r="N879" s="42">
        <v>87330</v>
      </c>
      <c r="O879" s="54">
        <v>143.13523416924309</v>
      </c>
      <c r="P879" s="54">
        <v>135.11966105576548</v>
      </c>
      <c r="Q879" s="54">
        <v>403.06881942058857</v>
      </c>
      <c r="R879" s="54">
        <v>235.88686591091263</v>
      </c>
      <c r="S879" s="54">
        <v>56.109011794343303</v>
      </c>
      <c r="T879" s="54">
        <v>19.466391847017061</v>
      </c>
      <c r="U879" s="54">
        <v>992.78598419787011</v>
      </c>
      <c r="W879" s="42" t="s">
        <v>469</v>
      </c>
    </row>
    <row r="880" spans="1:23">
      <c r="A880" s="49" t="s">
        <v>1872</v>
      </c>
      <c r="B880" s="49" t="s">
        <v>549</v>
      </c>
      <c r="C880" s="49" t="s">
        <v>240</v>
      </c>
      <c r="D880" s="49" t="s">
        <v>142</v>
      </c>
      <c r="E880" s="50">
        <v>24</v>
      </c>
      <c r="F880" s="50">
        <v>9</v>
      </c>
      <c r="G880" s="50">
        <v>14</v>
      </c>
      <c r="H880" s="50">
        <v>14</v>
      </c>
      <c r="I880" s="50">
        <v>7</v>
      </c>
      <c r="J880" s="50">
        <v>8</v>
      </c>
      <c r="K880" s="50">
        <v>76</v>
      </c>
      <c r="L880" s="42">
        <v>178101</v>
      </c>
      <c r="M880" s="42">
        <v>90771</v>
      </c>
      <c r="N880" s="42">
        <v>87330</v>
      </c>
      <c r="O880" s="54">
        <v>13.475499856822813</v>
      </c>
      <c r="P880" s="54">
        <v>5.0533124463085555</v>
      </c>
      <c r="Q880" s="54">
        <v>7.8607082498133085</v>
      </c>
      <c r="R880" s="54">
        <v>7.8607082498133085</v>
      </c>
      <c r="S880" s="54">
        <v>3.9303541249066543</v>
      </c>
      <c r="T880" s="54">
        <v>4.4918332856076049</v>
      </c>
      <c r="U880" s="54">
        <v>42.67241621327225</v>
      </c>
      <c r="W880" s="42" t="s">
        <v>469</v>
      </c>
    </row>
    <row r="881" spans="1:23">
      <c r="A881" s="49" t="s">
        <v>1873</v>
      </c>
      <c r="B881" s="49" t="s">
        <v>549</v>
      </c>
      <c r="C881" s="49" t="s">
        <v>240</v>
      </c>
      <c r="D881" s="49" t="s">
        <v>146</v>
      </c>
      <c r="E881" s="50">
        <v>23</v>
      </c>
      <c r="F881" s="50">
        <v>27</v>
      </c>
      <c r="G881" s="50">
        <v>61</v>
      </c>
      <c r="H881" s="50">
        <v>58</v>
      </c>
      <c r="I881" s="50">
        <v>50</v>
      </c>
      <c r="J881" s="50">
        <v>18</v>
      </c>
      <c r="K881" s="50">
        <v>237</v>
      </c>
      <c r="L881" s="42">
        <v>178101</v>
      </c>
      <c r="M881" s="42">
        <v>90771</v>
      </c>
      <c r="N881" s="42">
        <v>87330</v>
      </c>
      <c r="O881" s="54">
        <v>25.338489165041697</v>
      </c>
      <c r="P881" s="54">
        <v>29.745182932875039</v>
      </c>
      <c r="Q881" s="54">
        <v>67.202079959458416</v>
      </c>
      <c r="R881" s="54">
        <v>63.89705963358341</v>
      </c>
      <c r="S881" s="54">
        <v>55.08367209791674</v>
      </c>
      <c r="T881" s="54">
        <v>19.830121955250025</v>
      </c>
      <c r="U881" s="54">
        <v>261.09660574412533</v>
      </c>
      <c r="W881" s="42" t="s">
        <v>469</v>
      </c>
    </row>
    <row r="882" spans="1:23">
      <c r="A882" s="49" t="s">
        <v>1874</v>
      </c>
      <c r="B882" s="49" t="s">
        <v>549</v>
      </c>
      <c r="C882" s="49" t="s">
        <v>247</v>
      </c>
      <c r="D882" s="49" t="s">
        <v>200</v>
      </c>
      <c r="E882" s="50">
        <v>30</v>
      </c>
      <c r="F882" s="50">
        <v>25</v>
      </c>
      <c r="G882" s="50">
        <v>78</v>
      </c>
      <c r="H882" s="50">
        <v>185</v>
      </c>
      <c r="I882" s="50">
        <v>109</v>
      </c>
      <c r="J882" s="50">
        <v>64</v>
      </c>
      <c r="K882" s="50">
        <v>491</v>
      </c>
      <c r="L882" s="42">
        <v>341402</v>
      </c>
      <c r="M882" s="42">
        <v>173952</v>
      </c>
      <c r="N882" s="42">
        <v>167450</v>
      </c>
      <c r="O882" s="54">
        <v>8.7872947434402846</v>
      </c>
      <c r="P882" s="54">
        <v>7.3227456195335705</v>
      </c>
      <c r="Q882" s="54">
        <v>22.846966332944739</v>
      </c>
      <c r="R882" s="54">
        <v>54.188317584548415</v>
      </c>
      <c r="S882" s="54">
        <v>31.927170901166367</v>
      </c>
      <c r="T882" s="54">
        <v>18.74622878600594</v>
      </c>
      <c r="U882" s="54">
        <v>143.81872396763933</v>
      </c>
      <c r="W882" s="42" t="s">
        <v>469</v>
      </c>
    </row>
    <row r="883" spans="1:23">
      <c r="A883" s="49" t="s">
        <v>1875</v>
      </c>
      <c r="B883" s="49" t="s">
        <v>549</v>
      </c>
      <c r="C883" s="49" t="s">
        <v>247</v>
      </c>
      <c r="D883" s="49" t="s">
        <v>54</v>
      </c>
      <c r="E883" s="50">
        <v>224</v>
      </c>
      <c r="F883" s="50">
        <v>160</v>
      </c>
      <c r="G883" s="50">
        <v>488</v>
      </c>
      <c r="H883" s="50">
        <v>644</v>
      </c>
      <c r="I883" s="50">
        <v>421</v>
      </c>
      <c r="J883" s="50">
        <v>321</v>
      </c>
      <c r="K883" s="50">
        <v>2258</v>
      </c>
      <c r="L883" s="42">
        <v>341402</v>
      </c>
      <c r="M883" s="42">
        <v>173952</v>
      </c>
      <c r="N883" s="42">
        <v>167450</v>
      </c>
      <c r="O883" s="54">
        <v>128.77115526122148</v>
      </c>
      <c r="P883" s="54">
        <v>91.979396615158208</v>
      </c>
      <c r="Q883" s="54">
        <v>280.53715967623253</v>
      </c>
      <c r="R883" s="54">
        <v>370.21707137601175</v>
      </c>
      <c r="S883" s="54">
        <v>242.02078734363502</v>
      </c>
      <c r="T883" s="54">
        <v>184.53366445916114</v>
      </c>
      <c r="U883" s="54">
        <v>1298.05923473142</v>
      </c>
      <c r="W883" s="42" t="s">
        <v>469</v>
      </c>
    </row>
    <row r="884" spans="1:23">
      <c r="A884" s="49" t="s">
        <v>1876</v>
      </c>
      <c r="B884" s="49" t="s">
        <v>549</v>
      </c>
      <c r="C884" s="49" t="s">
        <v>247</v>
      </c>
      <c r="D884" s="49" t="s">
        <v>60</v>
      </c>
      <c r="E884" s="50">
        <v>40</v>
      </c>
      <c r="F884" s="50">
        <v>49</v>
      </c>
      <c r="G884" s="50">
        <v>96</v>
      </c>
      <c r="H884" s="50">
        <v>112</v>
      </c>
      <c r="I884" s="50">
        <v>86</v>
      </c>
      <c r="J884" s="50">
        <v>121</v>
      </c>
      <c r="K884" s="50">
        <v>504</v>
      </c>
      <c r="L884" s="42">
        <v>341402</v>
      </c>
      <c r="M884" s="42">
        <v>173952</v>
      </c>
      <c r="N884" s="42">
        <v>167450</v>
      </c>
      <c r="O884" s="54">
        <v>11.716392991253713</v>
      </c>
      <c r="P884" s="54">
        <v>14.352581414285797</v>
      </c>
      <c r="Q884" s="54">
        <v>28.119343179008908</v>
      </c>
      <c r="R884" s="54">
        <v>32.80590037551039</v>
      </c>
      <c r="S884" s="54">
        <v>25.19024493119548</v>
      </c>
      <c r="T884" s="54">
        <v>35.442088798542478</v>
      </c>
      <c r="U884" s="54">
        <v>147.62655168979677</v>
      </c>
      <c r="W884" s="42" t="s">
        <v>469</v>
      </c>
    </row>
    <row r="885" spans="1:23">
      <c r="A885" s="49" t="s">
        <v>1877</v>
      </c>
      <c r="B885" s="46" t="s">
        <v>549</v>
      </c>
      <c r="C885" s="46" t="s">
        <v>247</v>
      </c>
      <c r="D885" s="49" t="s">
        <v>69</v>
      </c>
      <c r="E885" s="46">
        <v>9</v>
      </c>
      <c r="F885" s="46">
        <v>13</v>
      </c>
      <c r="G885" s="46">
        <v>27</v>
      </c>
      <c r="H885" s="46">
        <v>31</v>
      </c>
      <c r="I885" s="46">
        <v>31</v>
      </c>
      <c r="J885" s="46">
        <v>30</v>
      </c>
      <c r="K885" s="46">
        <v>141</v>
      </c>
      <c r="L885" s="42">
        <v>341402</v>
      </c>
      <c r="M885" s="42">
        <v>173952</v>
      </c>
      <c r="N885" s="42">
        <v>167450</v>
      </c>
      <c r="O885" s="54">
        <v>5.1738410596026494</v>
      </c>
      <c r="P885" s="54">
        <v>7.4733259749816048</v>
      </c>
      <c r="Q885" s="54">
        <v>15.521523178807948</v>
      </c>
      <c r="R885" s="54">
        <v>17.821008094186904</v>
      </c>
      <c r="S885" s="54">
        <v>17.821008094186904</v>
      </c>
      <c r="T885" s="54">
        <v>17.246136865342166</v>
      </c>
      <c r="U885" s="54">
        <v>81.056843267108164</v>
      </c>
      <c r="W885" s="42" t="s">
        <v>469</v>
      </c>
    </row>
    <row r="886" spans="1:23">
      <c r="A886" s="49" t="s">
        <v>1878</v>
      </c>
      <c r="B886" s="46" t="s">
        <v>549</v>
      </c>
      <c r="C886" s="46" t="s">
        <v>247</v>
      </c>
      <c r="D886" s="49" t="s">
        <v>64</v>
      </c>
      <c r="E886" s="46">
        <v>145</v>
      </c>
      <c r="F886" s="46">
        <v>95</v>
      </c>
      <c r="G886" s="46">
        <v>261</v>
      </c>
      <c r="H886" s="46">
        <v>253</v>
      </c>
      <c r="I886" s="46">
        <v>180</v>
      </c>
      <c r="J886" s="46">
        <v>85</v>
      </c>
      <c r="K886" s="46">
        <v>1019</v>
      </c>
      <c r="L886" s="42">
        <v>341402</v>
      </c>
      <c r="M886" s="42">
        <v>173952</v>
      </c>
      <c r="N886" s="42">
        <v>167450</v>
      </c>
      <c r="O886" s="54">
        <v>42.471924593294709</v>
      </c>
      <c r="P886" s="54">
        <v>27.826433354227568</v>
      </c>
      <c r="Q886" s="54">
        <v>76.44946426793048</v>
      </c>
      <c r="R886" s="54">
        <v>74.106185669679732</v>
      </c>
      <c r="S886" s="54">
        <v>52.723768460641708</v>
      </c>
      <c r="T886" s="54">
        <v>24.89733510641414</v>
      </c>
      <c r="U886" s="54">
        <v>298.47511145218834</v>
      </c>
      <c r="W886" s="42" t="s">
        <v>469</v>
      </c>
    </row>
    <row r="887" spans="1:23">
      <c r="A887" s="49" t="s">
        <v>1879</v>
      </c>
      <c r="B887" s="46" t="s">
        <v>549</v>
      </c>
      <c r="C887" s="46" t="s">
        <v>247</v>
      </c>
      <c r="D887" s="49" t="s">
        <v>492</v>
      </c>
      <c r="E887" s="46">
        <v>44</v>
      </c>
      <c r="F887" s="46">
        <v>34</v>
      </c>
      <c r="G887" s="46">
        <v>86</v>
      </c>
      <c r="H887" s="46">
        <v>81</v>
      </c>
      <c r="I887" s="46">
        <v>54</v>
      </c>
      <c r="J887" s="46">
        <v>27</v>
      </c>
      <c r="K887" s="46">
        <v>326</v>
      </c>
      <c r="L887" s="42">
        <v>341402</v>
      </c>
      <c r="M887" s="42">
        <v>173952</v>
      </c>
      <c r="N887" s="42">
        <v>167450</v>
      </c>
      <c r="O887" s="54">
        <v>12.888032290379083</v>
      </c>
      <c r="P887" s="54">
        <v>9.958934042565657</v>
      </c>
      <c r="Q887" s="54">
        <v>25.19024493119548</v>
      </c>
      <c r="R887" s="54">
        <v>23.725695807288769</v>
      </c>
      <c r="S887" s="54">
        <v>15.817130538192512</v>
      </c>
      <c r="T887" s="54">
        <v>7.9085652690962558</v>
      </c>
      <c r="U887" s="54">
        <v>95.488602878717757</v>
      </c>
      <c r="W887" s="42" t="s">
        <v>469</v>
      </c>
    </row>
    <row r="888" spans="1:23">
      <c r="A888" s="49" t="s">
        <v>1880</v>
      </c>
      <c r="B888" s="46" t="s">
        <v>549</v>
      </c>
      <c r="C888" s="46" t="s">
        <v>247</v>
      </c>
      <c r="D888" s="49" t="s">
        <v>473</v>
      </c>
      <c r="E888" s="46">
        <v>12</v>
      </c>
      <c r="F888" s="46">
        <v>5</v>
      </c>
      <c r="G888" s="46">
        <v>21</v>
      </c>
      <c r="H888" s="46">
        <v>17</v>
      </c>
      <c r="I888" s="46">
        <v>36</v>
      </c>
      <c r="J888" s="46">
        <v>29</v>
      </c>
      <c r="K888" s="46">
        <v>120</v>
      </c>
      <c r="L888" s="42">
        <v>341402</v>
      </c>
      <c r="M888" s="42">
        <v>173952</v>
      </c>
      <c r="N888" s="42">
        <v>167450</v>
      </c>
      <c r="O888" s="54">
        <v>3.5149178973761135</v>
      </c>
      <c r="P888" s="54">
        <v>1.4645491239067141</v>
      </c>
      <c r="Q888" s="54">
        <v>6.1511063204081999</v>
      </c>
      <c r="R888" s="54">
        <v>4.9794670212828285</v>
      </c>
      <c r="S888" s="54">
        <v>10.544753692128342</v>
      </c>
      <c r="T888" s="54">
        <v>8.4943849186589411</v>
      </c>
      <c r="U888" s="54">
        <v>35.149178973761138</v>
      </c>
      <c r="W888" s="42" t="s">
        <v>469</v>
      </c>
    </row>
    <row r="889" spans="1:23">
      <c r="A889" s="49" t="s">
        <v>1881</v>
      </c>
      <c r="B889" s="46" t="s">
        <v>549</v>
      </c>
      <c r="C889" s="46" t="s">
        <v>247</v>
      </c>
      <c r="D889" s="49" t="s">
        <v>201</v>
      </c>
      <c r="E889" s="46">
        <v>36</v>
      </c>
      <c r="F889" s="46">
        <v>31</v>
      </c>
      <c r="G889" s="46">
        <v>87</v>
      </c>
      <c r="H889" s="46">
        <v>56</v>
      </c>
      <c r="I889" s="46">
        <v>34</v>
      </c>
      <c r="J889" s="46">
        <v>9</v>
      </c>
      <c r="K889" s="46">
        <v>253</v>
      </c>
      <c r="L889" s="42">
        <v>341402</v>
      </c>
      <c r="M889" s="42">
        <v>173952</v>
      </c>
      <c r="N889" s="42">
        <v>167450</v>
      </c>
      <c r="O889" s="54">
        <v>10.544753692128342</v>
      </c>
      <c r="P889" s="54">
        <v>9.0802045682216264</v>
      </c>
      <c r="Q889" s="54">
        <v>25.483154755976827</v>
      </c>
      <c r="R889" s="54">
        <v>16.402950187755195</v>
      </c>
      <c r="S889" s="54">
        <v>9.958934042565657</v>
      </c>
      <c r="T889" s="54">
        <v>2.6361884230320856</v>
      </c>
      <c r="U889" s="54">
        <v>74.106185669679732</v>
      </c>
      <c r="W889" s="42" t="s">
        <v>469</v>
      </c>
    </row>
    <row r="890" spans="1:23">
      <c r="A890" s="49" t="s">
        <v>1882</v>
      </c>
      <c r="B890" s="49" t="s">
        <v>549</v>
      </c>
      <c r="C890" s="49" t="s">
        <v>247</v>
      </c>
      <c r="D890" s="49" t="s">
        <v>151</v>
      </c>
      <c r="E890" s="50">
        <v>15</v>
      </c>
      <c r="F890" s="50">
        <v>1</v>
      </c>
      <c r="G890" s="50">
        <v>8</v>
      </c>
      <c r="H890" s="50">
        <v>9</v>
      </c>
      <c r="I890" s="50">
        <v>6</v>
      </c>
      <c r="J890" s="50">
        <v>8</v>
      </c>
      <c r="K890" s="50">
        <v>47</v>
      </c>
      <c r="L890" s="42">
        <v>341402</v>
      </c>
      <c r="M890" s="42">
        <v>173952</v>
      </c>
      <c r="N890" s="42">
        <v>167450</v>
      </c>
      <c r="O890" s="54">
        <v>4.3936473717201423</v>
      </c>
      <c r="P890" s="54">
        <v>0.29290982478134281</v>
      </c>
      <c r="Q890" s="54">
        <v>2.3432785982507425</v>
      </c>
      <c r="R890" s="54">
        <v>2.6361884230320856</v>
      </c>
      <c r="S890" s="54">
        <v>1.7574589486880567</v>
      </c>
      <c r="T890" s="54">
        <v>2.3432785982507425</v>
      </c>
      <c r="U890" s="54">
        <v>13.76676176472311</v>
      </c>
      <c r="W890" s="42" t="s">
        <v>469</v>
      </c>
    </row>
    <row r="891" spans="1:23">
      <c r="A891" s="49" t="s">
        <v>1883</v>
      </c>
      <c r="B891" s="49" t="s">
        <v>549</v>
      </c>
      <c r="C891" s="49" t="s">
        <v>247</v>
      </c>
      <c r="D891" s="49" t="s">
        <v>95</v>
      </c>
      <c r="E891" s="46">
        <v>14</v>
      </c>
      <c r="F891" s="46">
        <v>18</v>
      </c>
      <c r="G891" s="46">
        <v>27</v>
      </c>
      <c r="H891" s="46">
        <v>20</v>
      </c>
      <c r="I891" s="46">
        <v>13</v>
      </c>
      <c r="J891" s="46">
        <v>8</v>
      </c>
      <c r="K891" s="46">
        <v>100</v>
      </c>
      <c r="L891" s="42">
        <v>341402</v>
      </c>
      <c r="M891" s="42">
        <v>173952</v>
      </c>
      <c r="N891" s="42">
        <v>167450</v>
      </c>
      <c r="O891" s="54">
        <v>4.1007375469387988</v>
      </c>
      <c r="P891" s="54">
        <v>5.2723768460641711</v>
      </c>
      <c r="Q891" s="54">
        <v>7.9085652690962558</v>
      </c>
      <c r="R891" s="54">
        <v>5.8581964956268564</v>
      </c>
      <c r="S891" s="54">
        <v>3.8078277221574566</v>
      </c>
      <c r="T891" s="54">
        <v>2.3432785982507425</v>
      </c>
      <c r="U891" s="54">
        <v>29.290982478134282</v>
      </c>
      <c r="W891" s="42" t="s">
        <v>469</v>
      </c>
    </row>
    <row r="892" spans="1:23">
      <c r="A892" s="49" t="s">
        <v>1884</v>
      </c>
      <c r="B892" s="46" t="s">
        <v>549</v>
      </c>
      <c r="C892" s="46" t="s">
        <v>247</v>
      </c>
      <c r="D892" s="49" t="s">
        <v>154</v>
      </c>
      <c r="E892" s="46">
        <v>11</v>
      </c>
      <c r="F892" s="46">
        <v>5</v>
      </c>
      <c r="G892" s="46">
        <v>6</v>
      </c>
      <c r="H892" s="46">
        <v>4</v>
      </c>
      <c r="I892" s="46">
        <v>2</v>
      </c>
      <c r="J892" s="46">
        <v>0</v>
      </c>
      <c r="K892" s="46">
        <v>28</v>
      </c>
      <c r="L892" s="42">
        <v>341402</v>
      </c>
      <c r="M892" s="42">
        <v>173952</v>
      </c>
      <c r="N892" s="42">
        <v>167450</v>
      </c>
      <c r="O892" s="54">
        <v>3.2220080725947708</v>
      </c>
      <c r="P892" s="54">
        <v>1.4645491239067141</v>
      </c>
      <c r="Q892" s="54">
        <v>1.7574589486880567</v>
      </c>
      <c r="R892" s="54">
        <v>1.1716392991253712</v>
      </c>
      <c r="S892" s="54">
        <v>0.58581964956268562</v>
      </c>
      <c r="T892" s="54" t="s">
        <v>499</v>
      </c>
      <c r="U892" s="54">
        <v>8.2014750938775975</v>
      </c>
      <c r="W892" s="42" t="s">
        <v>469</v>
      </c>
    </row>
    <row r="893" spans="1:23">
      <c r="A893" s="49" t="s">
        <v>1885</v>
      </c>
      <c r="B893" s="46" t="s">
        <v>549</v>
      </c>
      <c r="C893" s="46" t="s">
        <v>247</v>
      </c>
      <c r="D893" s="49" t="s">
        <v>155</v>
      </c>
      <c r="E893" s="46">
        <v>85</v>
      </c>
      <c r="F893" s="46">
        <v>33</v>
      </c>
      <c r="G893" s="46">
        <v>55</v>
      </c>
      <c r="H893" s="46">
        <v>38</v>
      </c>
      <c r="I893" s="46">
        <v>18</v>
      </c>
      <c r="J893" s="46">
        <v>15</v>
      </c>
      <c r="K893" s="46">
        <v>244</v>
      </c>
      <c r="L893" s="42">
        <v>341402</v>
      </c>
      <c r="M893" s="42">
        <v>173952</v>
      </c>
      <c r="N893" s="42">
        <v>167450</v>
      </c>
      <c r="O893" s="54">
        <v>24.89733510641414</v>
      </c>
      <c r="P893" s="54">
        <v>9.6660242177843134</v>
      </c>
      <c r="Q893" s="54">
        <v>16.110040362973855</v>
      </c>
      <c r="R893" s="54">
        <v>11.130573341691028</v>
      </c>
      <c r="S893" s="54">
        <v>5.2723768460641711</v>
      </c>
      <c r="T893" s="54">
        <v>4.3936473717201423</v>
      </c>
      <c r="U893" s="54">
        <v>71.469997246647651</v>
      </c>
      <c r="W893" s="42" t="s">
        <v>469</v>
      </c>
    </row>
    <row r="894" spans="1:23">
      <c r="A894" s="49" t="s">
        <v>1886</v>
      </c>
      <c r="B894" s="46" t="s">
        <v>549</v>
      </c>
      <c r="C894" s="46" t="s">
        <v>247</v>
      </c>
      <c r="D894" s="49" t="s">
        <v>99</v>
      </c>
      <c r="E894" s="46">
        <v>71</v>
      </c>
      <c r="F894" s="46">
        <v>63</v>
      </c>
      <c r="G894" s="46">
        <v>127</v>
      </c>
      <c r="H894" s="46">
        <v>136</v>
      </c>
      <c r="I894" s="46">
        <v>76</v>
      </c>
      <c r="J894" s="46">
        <v>66</v>
      </c>
      <c r="K894" s="46">
        <v>539</v>
      </c>
      <c r="L894" s="42">
        <v>341402</v>
      </c>
      <c r="M894" s="42">
        <v>173952</v>
      </c>
      <c r="N894" s="42">
        <v>167450</v>
      </c>
      <c r="O894" s="54">
        <v>20.796597559475341</v>
      </c>
      <c r="P894" s="54">
        <v>18.453318961224596</v>
      </c>
      <c r="Q894" s="54">
        <v>37.19954774723054</v>
      </c>
      <c r="R894" s="54">
        <v>39.835736170262628</v>
      </c>
      <c r="S894" s="54">
        <v>22.261146683382055</v>
      </c>
      <c r="T894" s="54">
        <v>19.332048435568627</v>
      </c>
      <c r="U894" s="54">
        <v>157.87839555714379</v>
      </c>
      <c r="W894" s="42" t="s">
        <v>469</v>
      </c>
    </row>
    <row r="895" spans="1:23">
      <c r="A895" s="49" t="s">
        <v>1887</v>
      </c>
      <c r="B895" s="46" t="s">
        <v>549</v>
      </c>
      <c r="C895" s="46" t="s">
        <v>247</v>
      </c>
      <c r="D895" s="49" t="s">
        <v>481</v>
      </c>
      <c r="E895" s="46">
        <v>18</v>
      </c>
      <c r="F895" s="46">
        <v>11</v>
      </c>
      <c r="G895" s="46">
        <v>24</v>
      </c>
      <c r="H895" s="46">
        <v>24</v>
      </c>
      <c r="I895" s="46">
        <v>5</v>
      </c>
      <c r="J895" s="46">
        <v>3</v>
      </c>
      <c r="K895" s="46">
        <v>85</v>
      </c>
      <c r="L895" s="42">
        <v>341402</v>
      </c>
      <c r="M895" s="42">
        <v>173952</v>
      </c>
      <c r="N895" s="42">
        <v>167450</v>
      </c>
      <c r="O895" s="54">
        <v>5.2723768460641711</v>
      </c>
      <c r="P895" s="54">
        <v>3.2220080725947708</v>
      </c>
      <c r="Q895" s="54">
        <v>7.029835794752227</v>
      </c>
      <c r="R895" s="54">
        <v>7.029835794752227</v>
      </c>
      <c r="S895" s="54">
        <v>1.4645491239067141</v>
      </c>
      <c r="T895" s="54">
        <v>0.87872947434402837</v>
      </c>
      <c r="U895" s="54">
        <v>24.89733510641414</v>
      </c>
      <c r="W895" s="42" t="s">
        <v>469</v>
      </c>
    </row>
    <row r="896" spans="1:23">
      <c r="A896" s="49" t="s">
        <v>1888</v>
      </c>
      <c r="B896" s="49" t="s">
        <v>549</v>
      </c>
      <c r="C896" s="49" t="s">
        <v>247</v>
      </c>
      <c r="D896" s="49" t="s">
        <v>483</v>
      </c>
      <c r="E896" s="50">
        <v>45</v>
      </c>
      <c r="F896" s="50">
        <v>40</v>
      </c>
      <c r="G896" s="50">
        <v>88</v>
      </c>
      <c r="H896" s="50">
        <v>121</v>
      </c>
      <c r="I896" s="50">
        <v>55</v>
      </c>
      <c r="J896" s="50">
        <v>39</v>
      </c>
      <c r="K896" s="50">
        <v>388</v>
      </c>
      <c r="L896" s="42">
        <v>341402</v>
      </c>
      <c r="M896" s="42">
        <v>173952</v>
      </c>
      <c r="N896" s="42">
        <v>167450</v>
      </c>
      <c r="O896" s="54">
        <v>13.180942115160427</v>
      </c>
      <c r="P896" s="54">
        <v>11.716392991253713</v>
      </c>
      <c r="Q896" s="54">
        <v>25.776064580758167</v>
      </c>
      <c r="R896" s="54">
        <v>35.442088798542478</v>
      </c>
      <c r="S896" s="54">
        <v>16.110040362973855</v>
      </c>
      <c r="T896" s="54">
        <v>11.423483166472369</v>
      </c>
      <c r="U896" s="54">
        <v>113.64901201516102</v>
      </c>
      <c r="W896" s="42" t="s">
        <v>469</v>
      </c>
    </row>
    <row r="897" spans="1:23">
      <c r="A897" s="49" t="s">
        <v>1889</v>
      </c>
      <c r="B897" s="49" t="s">
        <v>549</v>
      </c>
      <c r="C897" s="49" t="s">
        <v>247</v>
      </c>
      <c r="D897" s="49" t="s">
        <v>128</v>
      </c>
      <c r="E897" s="50">
        <v>24</v>
      </c>
      <c r="F897" s="50">
        <v>8</v>
      </c>
      <c r="G897" s="50">
        <v>14</v>
      </c>
      <c r="H897" s="50">
        <v>17</v>
      </c>
      <c r="I897" s="50">
        <v>13</v>
      </c>
      <c r="J897" s="50">
        <v>3</v>
      </c>
      <c r="K897" s="50">
        <v>79</v>
      </c>
      <c r="L897" s="42">
        <v>341402</v>
      </c>
      <c r="M897" s="42">
        <v>173952</v>
      </c>
      <c r="N897" s="42">
        <v>167450</v>
      </c>
      <c r="O897" s="54">
        <v>7.029835794752227</v>
      </c>
      <c r="P897" s="54">
        <v>2.3432785982507425</v>
      </c>
      <c r="Q897" s="54">
        <v>4.1007375469387988</v>
      </c>
      <c r="R897" s="54">
        <v>4.9794670212828285</v>
      </c>
      <c r="S897" s="54">
        <v>3.8078277221574566</v>
      </c>
      <c r="T897" s="54">
        <v>0.87872947434402837</v>
      </c>
      <c r="U897" s="54">
        <v>23.139876157726082</v>
      </c>
      <c r="W897" s="42" t="s">
        <v>469</v>
      </c>
    </row>
    <row r="898" spans="1:23">
      <c r="A898" s="49" t="s">
        <v>1890</v>
      </c>
      <c r="B898" s="49" t="s">
        <v>549</v>
      </c>
      <c r="C898" s="49" t="s">
        <v>247</v>
      </c>
      <c r="D898" s="49" t="s">
        <v>132</v>
      </c>
      <c r="E898" s="46">
        <v>21</v>
      </c>
      <c r="F898" s="46">
        <v>21</v>
      </c>
      <c r="G898" s="46">
        <v>46</v>
      </c>
      <c r="H898" s="46">
        <v>57</v>
      </c>
      <c r="I898" s="46">
        <v>46</v>
      </c>
      <c r="J898" s="46">
        <v>27</v>
      </c>
      <c r="K898" s="46">
        <v>218</v>
      </c>
      <c r="L898" s="42">
        <v>341402</v>
      </c>
      <c r="M898" s="42">
        <v>173952</v>
      </c>
      <c r="N898" s="42">
        <v>167450</v>
      </c>
      <c r="O898" s="54">
        <v>12.072295805739515</v>
      </c>
      <c r="P898" s="54">
        <v>12.072295805739515</v>
      </c>
      <c r="Q898" s="54">
        <v>26.444076526857984</v>
      </c>
      <c r="R898" s="54">
        <v>32.767660044150112</v>
      </c>
      <c r="S898" s="54">
        <v>26.444076526857984</v>
      </c>
      <c r="T898" s="54">
        <v>15.521523178807948</v>
      </c>
      <c r="U898" s="54">
        <v>125.32192788815306</v>
      </c>
      <c r="W898" s="42" t="s">
        <v>469</v>
      </c>
    </row>
    <row r="899" spans="1:23">
      <c r="A899" s="49" t="s">
        <v>1891</v>
      </c>
      <c r="B899" s="46" t="s">
        <v>549</v>
      </c>
      <c r="C899" s="46" t="s">
        <v>247</v>
      </c>
      <c r="D899" s="49" t="s">
        <v>161</v>
      </c>
      <c r="E899" s="46">
        <v>22</v>
      </c>
      <c r="F899" s="46">
        <v>4</v>
      </c>
      <c r="G899" s="46">
        <v>5</v>
      </c>
      <c r="H899" s="46">
        <v>4</v>
      </c>
      <c r="I899" s="46">
        <v>1</v>
      </c>
      <c r="J899" s="46">
        <v>3</v>
      </c>
      <c r="K899" s="46">
        <v>39</v>
      </c>
      <c r="L899" s="42">
        <v>341402</v>
      </c>
      <c r="M899" s="42">
        <v>173952</v>
      </c>
      <c r="N899" s="42">
        <v>167450</v>
      </c>
      <c r="O899" s="54">
        <v>6.4440161451895417</v>
      </c>
      <c r="P899" s="54">
        <v>1.1716392991253712</v>
      </c>
      <c r="Q899" s="54">
        <v>1.4645491239067141</v>
      </c>
      <c r="R899" s="54">
        <v>1.1716392991253712</v>
      </c>
      <c r="S899" s="54">
        <v>0.29290982478134281</v>
      </c>
      <c r="T899" s="54">
        <v>0.87872947434402837</v>
      </c>
      <c r="U899" s="54">
        <v>11.423483166472369</v>
      </c>
      <c r="W899" s="42" t="s">
        <v>469</v>
      </c>
    </row>
    <row r="900" spans="1:23">
      <c r="A900" s="49" t="s">
        <v>1892</v>
      </c>
      <c r="B900" s="46" t="s">
        <v>549</v>
      </c>
      <c r="C900" s="46" t="s">
        <v>247</v>
      </c>
      <c r="D900" s="49" t="s">
        <v>164</v>
      </c>
      <c r="E900" s="46">
        <v>183</v>
      </c>
      <c r="F900" s="46">
        <v>150</v>
      </c>
      <c r="G900" s="46">
        <v>361</v>
      </c>
      <c r="H900" s="46">
        <v>594</v>
      </c>
      <c r="I900" s="46">
        <v>117</v>
      </c>
      <c r="J900" s="46">
        <v>16</v>
      </c>
      <c r="K900" s="46">
        <v>1421</v>
      </c>
      <c r="L900" s="42">
        <v>341402</v>
      </c>
      <c r="M900" s="42">
        <v>173952</v>
      </c>
      <c r="N900" s="42">
        <v>167450</v>
      </c>
      <c r="O900" s="54">
        <v>109.28635413556286</v>
      </c>
      <c r="P900" s="54">
        <v>89.578978799641689</v>
      </c>
      <c r="Q900" s="54">
        <v>215.58674231113764</v>
      </c>
      <c r="R900" s="54">
        <v>354.73275604658107</v>
      </c>
      <c r="S900" s="54">
        <v>69.871603463720518</v>
      </c>
      <c r="T900" s="54">
        <v>9.5550910719617796</v>
      </c>
      <c r="U900" s="54">
        <v>848.61152582860552</v>
      </c>
      <c r="W900" s="42" t="s">
        <v>469</v>
      </c>
    </row>
    <row r="901" spans="1:23">
      <c r="A901" s="49" t="s">
        <v>1893</v>
      </c>
      <c r="B901" s="46" t="s">
        <v>549</v>
      </c>
      <c r="C901" s="46" t="s">
        <v>247</v>
      </c>
      <c r="D901" s="49" t="s">
        <v>142</v>
      </c>
      <c r="E901" s="46">
        <v>24</v>
      </c>
      <c r="F901" s="46">
        <v>8</v>
      </c>
      <c r="G901" s="46">
        <v>19</v>
      </c>
      <c r="H901" s="46">
        <v>18</v>
      </c>
      <c r="I901" s="46">
        <v>21</v>
      </c>
      <c r="J901" s="46">
        <v>7</v>
      </c>
      <c r="K901" s="46">
        <v>97</v>
      </c>
      <c r="L901" s="42">
        <v>341402</v>
      </c>
      <c r="M901" s="42">
        <v>173952</v>
      </c>
      <c r="N901" s="42">
        <v>167450</v>
      </c>
      <c r="O901" s="54">
        <v>7.029835794752227</v>
      </c>
      <c r="P901" s="54">
        <v>2.3432785982507425</v>
      </c>
      <c r="Q901" s="54">
        <v>5.5652866708455138</v>
      </c>
      <c r="R901" s="54">
        <v>5.2723768460641711</v>
      </c>
      <c r="S901" s="54">
        <v>6.1511063204081999</v>
      </c>
      <c r="T901" s="54">
        <v>2.0503687734693994</v>
      </c>
      <c r="U901" s="54">
        <v>28.412253003790255</v>
      </c>
      <c r="W901" s="42" t="s">
        <v>469</v>
      </c>
    </row>
    <row r="902" spans="1:23">
      <c r="A902" s="49" t="s">
        <v>1894</v>
      </c>
      <c r="B902" s="46" t="s">
        <v>549</v>
      </c>
      <c r="C902" s="46" t="s">
        <v>247</v>
      </c>
      <c r="D902" s="49" t="s">
        <v>146</v>
      </c>
      <c r="E902" s="46">
        <v>37</v>
      </c>
      <c r="F902" s="46">
        <v>26</v>
      </c>
      <c r="G902" s="46">
        <v>68</v>
      </c>
      <c r="H902" s="46">
        <v>73</v>
      </c>
      <c r="I902" s="46">
        <v>60</v>
      </c>
      <c r="J902" s="46">
        <v>27</v>
      </c>
      <c r="K902" s="46">
        <v>291</v>
      </c>
      <c r="L902" s="42">
        <v>341402</v>
      </c>
      <c r="M902" s="42">
        <v>173952</v>
      </c>
      <c r="N902" s="42">
        <v>167450</v>
      </c>
      <c r="O902" s="54">
        <v>21.270235467255333</v>
      </c>
      <c r="P902" s="54">
        <v>14.94665194996321</v>
      </c>
      <c r="Q902" s="54">
        <v>39.091243561442241</v>
      </c>
      <c r="R902" s="54">
        <v>41.96559970566593</v>
      </c>
      <c r="S902" s="54">
        <v>34.492273730684332</v>
      </c>
      <c r="T902" s="54">
        <v>15.521523178807948</v>
      </c>
      <c r="U902" s="54">
        <v>167.28752759381899</v>
      </c>
      <c r="W902" s="42" t="s">
        <v>469</v>
      </c>
    </row>
    <row r="903" spans="1:23">
      <c r="A903" s="49" t="s">
        <v>1895</v>
      </c>
      <c r="B903" s="49" t="s">
        <v>549</v>
      </c>
      <c r="C903" s="49" t="s">
        <v>252</v>
      </c>
      <c r="D903" s="49" t="s">
        <v>200</v>
      </c>
      <c r="E903" s="50">
        <v>29</v>
      </c>
      <c r="F903" s="50">
        <v>18</v>
      </c>
      <c r="G903" s="50">
        <v>81</v>
      </c>
      <c r="H903" s="50">
        <v>129</v>
      </c>
      <c r="I903" s="50">
        <v>83</v>
      </c>
      <c r="J903" s="50">
        <v>59</v>
      </c>
      <c r="K903" s="50">
        <v>399</v>
      </c>
      <c r="L903" s="42">
        <v>183004</v>
      </c>
      <c r="M903" s="42">
        <v>93703</v>
      </c>
      <c r="N903" s="42">
        <v>89301</v>
      </c>
      <c r="O903" s="54">
        <v>15.84664816069594</v>
      </c>
      <c r="P903" s="54">
        <v>9.8358505825009281</v>
      </c>
      <c r="Q903" s="54">
        <v>44.261327621254175</v>
      </c>
      <c r="R903" s="54">
        <v>70.490262507923319</v>
      </c>
      <c r="S903" s="54">
        <v>45.35419990819873</v>
      </c>
      <c r="T903" s="54">
        <v>32.239732464864154</v>
      </c>
      <c r="U903" s="54">
        <v>218.02802124543723</v>
      </c>
      <c r="W903" s="42" t="s">
        <v>469</v>
      </c>
    </row>
    <row r="904" spans="1:23">
      <c r="A904" s="49" t="s">
        <v>1896</v>
      </c>
      <c r="B904" s="49" t="s">
        <v>549</v>
      </c>
      <c r="C904" s="49" t="s">
        <v>252</v>
      </c>
      <c r="D904" s="49" t="s">
        <v>54</v>
      </c>
      <c r="E904" s="50">
        <v>195</v>
      </c>
      <c r="F904" s="50">
        <v>100</v>
      </c>
      <c r="G904" s="50">
        <v>377</v>
      </c>
      <c r="H904" s="50">
        <v>470</v>
      </c>
      <c r="I904" s="50">
        <v>299</v>
      </c>
      <c r="J904" s="50">
        <v>249</v>
      </c>
      <c r="K904" s="50">
        <v>1690</v>
      </c>
      <c r="L904" s="42">
        <v>183004</v>
      </c>
      <c r="M904" s="42">
        <v>93703</v>
      </c>
      <c r="N904" s="42">
        <v>89301</v>
      </c>
      <c r="O904" s="54">
        <v>208.10432963725813</v>
      </c>
      <c r="P904" s="54">
        <v>106.72016904474776</v>
      </c>
      <c r="Q904" s="54">
        <v>402.33503729869904</v>
      </c>
      <c r="R904" s="54">
        <v>501.58479451031457</v>
      </c>
      <c r="S904" s="54">
        <v>319.09330544379583</v>
      </c>
      <c r="T904" s="54">
        <v>265.73322092142195</v>
      </c>
      <c r="U904" s="54">
        <v>1803.5708568562372</v>
      </c>
      <c r="W904" s="42" t="s">
        <v>469</v>
      </c>
    </row>
    <row r="905" spans="1:23">
      <c r="A905" s="49" t="s">
        <v>1897</v>
      </c>
      <c r="B905" s="49" t="s">
        <v>549</v>
      </c>
      <c r="C905" s="49" t="s">
        <v>252</v>
      </c>
      <c r="D905" s="49" t="s">
        <v>60</v>
      </c>
      <c r="E905" s="46">
        <v>25</v>
      </c>
      <c r="F905" s="46">
        <v>20</v>
      </c>
      <c r="G905" s="46">
        <v>46</v>
      </c>
      <c r="H905" s="46">
        <v>56</v>
      </c>
      <c r="I905" s="46">
        <v>52</v>
      </c>
      <c r="J905" s="46">
        <v>32</v>
      </c>
      <c r="K905" s="46">
        <v>231</v>
      </c>
      <c r="L905" s="42">
        <v>183004</v>
      </c>
      <c r="M905" s="42">
        <v>93703</v>
      </c>
      <c r="N905" s="42">
        <v>89301</v>
      </c>
      <c r="O905" s="54">
        <v>13.660903586806846</v>
      </c>
      <c r="P905" s="54">
        <v>10.928722869445478</v>
      </c>
      <c r="Q905" s="54">
        <v>25.136062599724596</v>
      </c>
      <c r="R905" s="54">
        <v>30.600424034447336</v>
      </c>
      <c r="S905" s="54">
        <v>28.414679460558236</v>
      </c>
      <c r="T905" s="54">
        <v>17.485956591112764</v>
      </c>
      <c r="U905" s="54">
        <v>126.22674914209526</v>
      </c>
      <c r="W905" s="42" t="s">
        <v>469</v>
      </c>
    </row>
    <row r="906" spans="1:23">
      <c r="A906" s="49" t="s">
        <v>1898</v>
      </c>
      <c r="B906" s="46" t="s">
        <v>549</v>
      </c>
      <c r="C906" s="46" t="s">
        <v>252</v>
      </c>
      <c r="D906" s="49" t="s">
        <v>69</v>
      </c>
      <c r="E906" s="46">
        <v>6</v>
      </c>
      <c r="F906" s="46">
        <v>7</v>
      </c>
      <c r="G906" s="46">
        <v>12</v>
      </c>
      <c r="H906" s="46">
        <v>20</v>
      </c>
      <c r="I906" s="46">
        <v>21</v>
      </c>
      <c r="J906" s="46">
        <v>19</v>
      </c>
      <c r="K906" s="46">
        <v>85</v>
      </c>
      <c r="L906" s="42">
        <v>183004</v>
      </c>
      <c r="M906" s="42">
        <v>93703</v>
      </c>
      <c r="N906" s="42">
        <v>89301</v>
      </c>
      <c r="O906" s="54">
        <v>6.4032101426848662</v>
      </c>
      <c r="P906" s="54">
        <v>7.4704118331323439</v>
      </c>
      <c r="Q906" s="54">
        <v>12.806420285369732</v>
      </c>
      <c r="R906" s="54">
        <v>21.344033808949554</v>
      </c>
      <c r="S906" s="54">
        <v>22.41123549939703</v>
      </c>
      <c r="T906" s="54">
        <v>20.276832118502075</v>
      </c>
      <c r="U906" s="54">
        <v>90.712143688035596</v>
      </c>
      <c r="W906" s="42" t="s">
        <v>469</v>
      </c>
    </row>
    <row r="907" spans="1:23">
      <c r="A907" s="49" t="s">
        <v>1899</v>
      </c>
      <c r="B907" s="46" t="s">
        <v>549</v>
      </c>
      <c r="C907" s="46" t="s">
        <v>252</v>
      </c>
      <c r="D907" s="49" t="s">
        <v>64</v>
      </c>
      <c r="E907" s="46">
        <v>115</v>
      </c>
      <c r="F907" s="46">
        <v>92</v>
      </c>
      <c r="G907" s="46">
        <v>158</v>
      </c>
      <c r="H907" s="46">
        <v>192</v>
      </c>
      <c r="I907" s="46">
        <v>129</v>
      </c>
      <c r="J907" s="46">
        <v>57</v>
      </c>
      <c r="K907" s="46">
        <v>743</v>
      </c>
      <c r="L907" s="42">
        <v>183004</v>
      </c>
      <c r="M907" s="42">
        <v>93703</v>
      </c>
      <c r="N907" s="42">
        <v>89301</v>
      </c>
      <c r="O907" s="54">
        <v>62.84015649931149</v>
      </c>
      <c r="P907" s="54">
        <v>50.272125199449192</v>
      </c>
      <c r="Q907" s="54">
        <v>86.336910668619268</v>
      </c>
      <c r="R907" s="54">
        <v>104.91573954667656</v>
      </c>
      <c r="S907" s="54">
        <v>70.490262507923319</v>
      </c>
      <c r="T907" s="54">
        <v>31.14686017791961</v>
      </c>
      <c r="U907" s="54">
        <v>406.00205459989945</v>
      </c>
      <c r="W907" s="42" t="s">
        <v>469</v>
      </c>
    </row>
    <row r="908" spans="1:23">
      <c r="A908" s="49" t="s">
        <v>1900</v>
      </c>
      <c r="B908" s="46" t="s">
        <v>549</v>
      </c>
      <c r="C908" s="46" t="s">
        <v>252</v>
      </c>
      <c r="D908" s="49" t="s">
        <v>492</v>
      </c>
      <c r="E908" s="46">
        <v>29</v>
      </c>
      <c r="F908" s="46">
        <v>22</v>
      </c>
      <c r="G908" s="46">
        <v>48</v>
      </c>
      <c r="H908" s="46">
        <v>54</v>
      </c>
      <c r="I908" s="46">
        <v>34</v>
      </c>
      <c r="J908" s="46">
        <v>21</v>
      </c>
      <c r="K908" s="46">
        <v>208</v>
      </c>
      <c r="L908" s="42">
        <v>183004</v>
      </c>
      <c r="M908" s="42">
        <v>93703</v>
      </c>
      <c r="N908" s="42">
        <v>89301</v>
      </c>
      <c r="O908" s="54">
        <v>15.84664816069594</v>
      </c>
      <c r="P908" s="54">
        <v>12.021595156390024</v>
      </c>
      <c r="Q908" s="54">
        <v>26.228934886669141</v>
      </c>
      <c r="R908" s="54">
        <v>29.507551747502788</v>
      </c>
      <c r="S908" s="54">
        <v>18.578828878057308</v>
      </c>
      <c r="T908" s="54">
        <v>11.47515901291775</v>
      </c>
      <c r="U908" s="54">
        <v>113.65871784223295</v>
      </c>
      <c r="W908" s="42" t="s">
        <v>469</v>
      </c>
    </row>
    <row r="909" spans="1:23">
      <c r="A909" s="49" t="s">
        <v>1901</v>
      </c>
      <c r="B909" s="46" t="s">
        <v>549</v>
      </c>
      <c r="C909" s="46" t="s">
        <v>252</v>
      </c>
      <c r="D909" s="49" t="s">
        <v>473</v>
      </c>
      <c r="E909" s="46">
        <v>3</v>
      </c>
      <c r="F909" s="46">
        <v>2</v>
      </c>
      <c r="G909" s="46">
        <v>11</v>
      </c>
      <c r="H909" s="46">
        <v>10</v>
      </c>
      <c r="I909" s="46">
        <v>13</v>
      </c>
      <c r="J909" s="46">
        <v>12</v>
      </c>
      <c r="K909" s="46">
        <v>51</v>
      </c>
      <c r="L909" s="42">
        <v>183004</v>
      </c>
      <c r="M909" s="42">
        <v>93703</v>
      </c>
      <c r="N909" s="42">
        <v>89301</v>
      </c>
      <c r="O909" s="54">
        <v>1.6393084304168213</v>
      </c>
      <c r="P909" s="54">
        <v>1.0928722869445477</v>
      </c>
      <c r="Q909" s="54">
        <v>6.010797578195012</v>
      </c>
      <c r="R909" s="54">
        <v>5.4643614347227389</v>
      </c>
      <c r="S909" s="54">
        <v>7.1036698651395591</v>
      </c>
      <c r="T909" s="54">
        <v>6.5572337216672851</v>
      </c>
      <c r="U909" s="54">
        <v>27.868243317085962</v>
      </c>
      <c r="W909" s="42" t="s">
        <v>469</v>
      </c>
    </row>
    <row r="910" spans="1:23">
      <c r="A910" s="49" t="s">
        <v>1902</v>
      </c>
      <c r="B910" s="49" t="s">
        <v>549</v>
      </c>
      <c r="C910" s="49" t="s">
        <v>252</v>
      </c>
      <c r="D910" s="49" t="s">
        <v>201</v>
      </c>
      <c r="E910" s="50">
        <v>30</v>
      </c>
      <c r="F910" s="50">
        <v>19</v>
      </c>
      <c r="G910" s="50">
        <v>39</v>
      </c>
      <c r="H910" s="50">
        <v>49</v>
      </c>
      <c r="I910" s="50">
        <v>22</v>
      </c>
      <c r="J910" s="50">
        <v>12</v>
      </c>
      <c r="K910" s="50">
        <v>171</v>
      </c>
      <c r="L910" s="42">
        <v>183004</v>
      </c>
      <c r="M910" s="42">
        <v>93703</v>
      </c>
      <c r="N910" s="42">
        <v>89301</v>
      </c>
      <c r="O910" s="54">
        <v>16.393084304168216</v>
      </c>
      <c r="P910" s="54">
        <v>10.382286725973202</v>
      </c>
      <c r="Q910" s="54">
        <v>21.311009595418678</v>
      </c>
      <c r="R910" s="54">
        <v>26.775371030141418</v>
      </c>
      <c r="S910" s="54">
        <v>12.021595156390024</v>
      </c>
      <c r="T910" s="54">
        <v>6.5572337216672851</v>
      </c>
      <c r="U910" s="54">
        <v>93.440580533758819</v>
      </c>
      <c r="W910" s="42" t="s">
        <v>469</v>
      </c>
    </row>
    <row r="911" spans="1:23">
      <c r="A911" s="49" t="s">
        <v>1903</v>
      </c>
      <c r="B911" s="49" t="s">
        <v>549</v>
      </c>
      <c r="C911" s="49" t="s">
        <v>252</v>
      </c>
      <c r="D911" s="49" t="s">
        <v>151</v>
      </c>
      <c r="E911" s="50">
        <v>0</v>
      </c>
      <c r="F911" s="50">
        <v>0</v>
      </c>
      <c r="G911" s="50">
        <v>5</v>
      </c>
      <c r="H911" s="50">
        <v>4</v>
      </c>
      <c r="I911" s="50">
        <v>3</v>
      </c>
      <c r="J911" s="50">
        <v>1</v>
      </c>
      <c r="K911" s="50">
        <v>13</v>
      </c>
      <c r="L911" s="42">
        <v>183004</v>
      </c>
      <c r="M911" s="42">
        <v>93703</v>
      </c>
      <c r="N911" s="42">
        <v>89301</v>
      </c>
      <c r="O911" s="54" t="s">
        <v>499</v>
      </c>
      <c r="P911" s="54" t="s">
        <v>499</v>
      </c>
      <c r="Q911" s="54">
        <v>2.7321807173613695</v>
      </c>
      <c r="R911" s="54">
        <v>2.1857445738890955</v>
      </c>
      <c r="S911" s="54">
        <v>1.6393084304168213</v>
      </c>
      <c r="T911" s="54">
        <v>0.54643614347227387</v>
      </c>
      <c r="U911" s="54">
        <v>7.1036698651395591</v>
      </c>
      <c r="W911" s="42" t="s">
        <v>469</v>
      </c>
    </row>
    <row r="912" spans="1:23">
      <c r="A912" s="49" t="s">
        <v>1904</v>
      </c>
      <c r="B912" s="46" t="s">
        <v>549</v>
      </c>
      <c r="C912" s="46" t="s">
        <v>252</v>
      </c>
      <c r="D912" s="49" t="s">
        <v>95</v>
      </c>
      <c r="E912" s="46">
        <v>3</v>
      </c>
      <c r="F912" s="46">
        <v>8</v>
      </c>
      <c r="G912" s="46">
        <v>23</v>
      </c>
      <c r="H912" s="46">
        <v>30</v>
      </c>
      <c r="I912" s="46">
        <v>9</v>
      </c>
      <c r="J912" s="46">
        <v>5</v>
      </c>
      <c r="K912" s="46">
        <v>78</v>
      </c>
      <c r="L912" s="42">
        <v>183004</v>
      </c>
      <c r="M912" s="42">
        <v>93703</v>
      </c>
      <c r="N912" s="42">
        <v>89301</v>
      </c>
      <c r="O912" s="54">
        <v>1.6393084304168213</v>
      </c>
      <c r="P912" s="54">
        <v>4.371489147778191</v>
      </c>
      <c r="Q912" s="54">
        <v>12.568031299862298</v>
      </c>
      <c r="R912" s="54">
        <v>16.393084304168216</v>
      </c>
      <c r="S912" s="54">
        <v>4.9179252912504641</v>
      </c>
      <c r="T912" s="54">
        <v>2.7321807173613695</v>
      </c>
      <c r="U912" s="54">
        <v>42.622019190837356</v>
      </c>
      <c r="W912" s="42" t="s">
        <v>469</v>
      </c>
    </row>
    <row r="913" spans="1:23">
      <c r="A913" s="49" t="s">
        <v>1905</v>
      </c>
      <c r="B913" s="46" t="s">
        <v>549</v>
      </c>
      <c r="C913" s="46" t="s">
        <v>252</v>
      </c>
      <c r="D913" s="49" t="s">
        <v>154</v>
      </c>
      <c r="E913" s="46">
        <v>2</v>
      </c>
      <c r="F913" s="46">
        <v>4</v>
      </c>
      <c r="G913" s="46">
        <v>3</v>
      </c>
      <c r="H913" s="46">
        <v>0</v>
      </c>
      <c r="I913" s="46">
        <v>3</v>
      </c>
      <c r="J913" s="46">
        <v>1</v>
      </c>
      <c r="K913" s="46">
        <v>13</v>
      </c>
      <c r="L913" s="42">
        <v>183004</v>
      </c>
      <c r="M913" s="42">
        <v>93703</v>
      </c>
      <c r="N913" s="42">
        <v>89301</v>
      </c>
      <c r="O913" s="54">
        <v>1.0928722869445477</v>
      </c>
      <c r="P913" s="54">
        <v>2.1857445738890955</v>
      </c>
      <c r="Q913" s="54">
        <v>1.6393084304168213</v>
      </c>
      <c r="R913" s="54" t="s">
        <v>499</v>
      </c>
      <c r="S913" s="54">
        <v>1.6393084304168213</v>
      </c>
      <c r="T913" s="54">
        <v>0.54643614347227387</v>
      </c>
      <c r="U913" s="54">
        <v>7.1036698651395591</v>
      </c>
      <c r="W913" s="42" t="s">
        <v>469</v>
      </c>
    </row>
    <row r="914" spans="1:23">
      <c r="A914" s="49" t="s">
        <v>1906</v>
      </c>
      <c r="B914" s="46" t="s">
        <v>549</v>
      </c>
      <c r="C914" s="46" t="s">
        <v>252</v>
      </c>
      <c r="D914" s="49" t="s">
        <v>155</v>
      </c>
      <c r="E914" s="46">
        <v>63</v>
      </c>
      <c r="F914" s="46">
        <v>22</v>
      </c>
      <c r="G914" s="46">
        <v>28</v>
      </c>
      <c r="H914" s="46">
        <v>26</v>
      </c>
      <c r="I914" s="46">
        <v>8</v>
      </c>
      <c r="J914" s="46">
        <v>7</v>
      </c>
      <c r="K914" s="46">
        <v>154</v>
      </c>
      <c r="L914" s="42">
        <v>183004</v>
      </c>
      <c r="M914" s="42">
        <v>93703</v>
      </c>
      <c r="N914" s="42">
        <v>89301</v>
      </c>
      <c r="O914" s="54">
        <v>34.42547703875325</v>
      </c>
      <c r="P914" s="54">
        <v>12.021595156390024</v>
      </c>
      <c r="Q914" s="54">
        <v>15.300212017223668</v>
      </c>
      <c r="R914" s="54">
        <v>14.207339730279118</v>
      </c>
      <c r="S914" s="54">
        <v>4.371489147778191</v>
      </c>
      <c r="T914" s="54">
        <v>3.825053004305917</v>
      </c>
      <c r="U914" s="54">
        <v>84.151166094730172</v>
      </c>
      <c r="W914" s="42" t="s">
        <v>469</v>
      </c>
    </row>
    <row r="915" spans="1:23">
      <c r="A915" s="49" t="s">
        <v>1907</v>
      </c>
      <c r="B915" s="46" t="s">
        <v>549</v>
      </c>
      <c r="C915" s="46" t="s">
        <v>252</v>
      </c>
      <c r="D915" s="49" t="s">
        <v>99</v>
      </c>
      <c r="E915" s="46">
        <v>46</v>
      </c>
      <c r="F915" s="46">
        <v>41</v>
      </c>
      <c r="G915" s="46">
        <v>92</v>
      </c>
      <c r="H915" s="46">
        <v>99</v>
      </c>
      <c r="I915" s="46">
        <v>43</v>
      </c>
      <c r="J915" s="46">
        <v>25</v>
      </c>
      <c r="K915" s="46">
        <v>346</v>
      </c>
      <c r="L915" s="42">
        <v>183004</v>
      </c>
      <c r="M915" s="42">
        <v>93703</v>
      </c>
      <c r="N915" s="42">
        <v>89301</v>
      </c>
      <c r="O915" s="54">
        <v>25.136062599724596</v>
      </c>
      <c r="P915" s="54">
        <v>22.403881882363226</v>
      </c>
      <c r="Q915" s="54">
        <v>50.272125199449192</v>
      </c>
      <c r="R915" s="54">
        <v>54.097178203755107</v>
      </c>
      <c r="S915" s="54">
        <v>23.496754169307774</v>
      </c>
      <c r="T915" s="54">
        <v>13.660903586806846</v>
      </c>
      <c r="U915" s="54">
        <v>189.06690564140675</v>
      </c>
      <c r="W915" s="42" t="s">
        <v>469</v>
      </c>
    </row>
    <row r="916" spans="1:23">
      <c r="A916" s="49" t="s">
        <v>1908</v>
      </c>
      <c r="B916" s="46" t="s">
        <v>549</v>
      </c>
      <c r="C916" s="46" t="s">
        <v>252</v>
      </c>
      <c r="D916" s="49" t="s">
        <v>481</v>
      </c>
      <c r="E916" s="46">
        <v>9</v>
      </c>
      <c r="F916" s="46">
        <v>10</v>
      </c>
      <c r="G916" s="46">
        <v>17</v>
      </c>
      <c r="H916" s="46">
        <v>8</v>
      </c>
      <c r="I916" s="46">
        <v>7</v>
      </c>
      <c r="J916" s="46">
        <v>0</v>
      </c>
      <c r="K916" s="46">
        <v>51</v>
      </c>
      <c r="L916" s="42">
        <v>183004</v>
      </c>
      <c r="M916" s="42">
        <v>93703</v>
      </c>
      <c r="N916" s="42">
        <v>89301</v>
      </c>
      <c r="O916" s="54">
        <v>4.9179252912504641</v>
      </c>
      <c r="P916" s="54">
        <v>5.4643614347227389</v>
      </c>
      <c r="Q916" s="54">
        <v>9.2894144390286542</v>
      </c>
      <c r="R916" s="54">
        <v>4.371489147778191</v>
      </c>
      <c r="S916" s="54">
        <v>3.825053004305917</v>
      </c>
      <c r="T916" s="54" t="s">
        <v>499</v>
      </c>
      <c r="U916" s="54">
        <v>27.868243317085962</v>
      </c>
      <c r="W916" s="42" t="s">
        <v>469</v>
      </c>
    </row>
    <row r="917" spans="1:23">
      <c r="A917" s="49" t="s">
        <v>1909</v>
      </c>
      <c r="B917" s="49" t="s">
        <v>549</v>
      </c>
      <c r="C917" s="49" t="s">
        <v>252</v>
      </c>
      <c r="D917" s="49" t="s">
        <v>483</v>
      </c>
      <c r="E917" s="50">
        <v>26</v>
      </c>
      <c r="F917" s="50">
        <v>21</v>
      </c>
      <c r="G917" s="50">
        <v>75</v>
      </c>
      <c r="H917" s="50">
        <v>63</v>
      </c>
      <c r="I917" s="50">
        <v>34</v>
      </c>
      <c r="J917" s="50">
        <v>23</v>
      </c>
      <c r="K917" s="50">
        <v>242</v>
      </c>
      <c r="L917" s="42">
        <v>183004</v>
      </c>
      <c r="M917" s="42">
        <v>93703</v>
      </c>
      <c r="N917" s="42">
        <v>89301</v>
      </c>
      <c r="O917" s="54">
        <v>14.207339730279118</v>
      </c>
      <c r="P917" s="54">
        <v>11.47515901291775</v>
      </c>
      <c r="Q917" s="54">
        <v>40.982710760420538</v>
      </c>
      <c r="R917" s="54">
        <v>34.42547703875325</v>
      </c>
      <c r="S917" s="54">
        <v>18.578828878057308</v>
      </c>
      <c r="T917" s="54">
        <v>12.568031299862298</v>
      </c>
      <c r="U917" s="54">
        <v>132.23754672029025</v>
      </c>
      <c r="W917" s="42" t="s">
        <v>469</v>
      </c>
    </row>
    <row r="918" spans="1:23">
      <c r="A918" s="49" t="s">
        <v>1910</v>
      </c>
      <c r="B918" s="49" t="s">
        <v>549</v>
      </c>
      <c r="C918" s="49" t="s">
        <v>252</v>
      </c>
      <c r="D918" s="49" t="s">
        <v>128</v>
      </c>
      <c r="E918" s="46">
        <v>9</v>
      </c>
      <c r="F918" s="46">
        <v>4</v>
      </c>
      <c r="G918" s="46">
        <v>6</v>
      </c>
      <c r="H918" s="46">
        <v>8</v>
      </c>
      <c r="I918" s="46">
        <v>3</v>
      </c>
      <c r="J918" s="46">
        <v>3</v>
      </c>
      <c r="K918" s="46">
        <v>33</v>
      </c>
      <c r="L918" s="42">
        <v>183004</v>
      </c>
      <c r="M918" s="42">
        <v>93703</v>
      </c>
      <c r="N918" s="42">
        <v>89301</v>
      </c>
      <c r="O918" s="54">
        <v>4.9179252912504641</v>
      </c>
      <c r="P918" s="54">
        <v>2.1857445738890955</v>
      </c>
      <c r="Q918" s="54">
        <v>3.2786168608336426</v>
      </c>
      <c r="R918" s="54">
        <v>4.371489147778191</v>
      </c>
      <c r="S918" s="54">
        <v>1.6393084304168213</v>
      </c>
      <c r="T918" s="54">
        <v>1.6393084304168213</v>
      </c>
      <c r="U918" s="54">
        <v>18.032392734585038</v>
      </c>
      <c r="W918" s="42" t="s">
        <v>469</v>
      </c>
    </row>
    <row r="919" spans="1:23">
      <c r="A919" s="49" t="s">
        <v>1911</v>
      </c>
      <c r="B919" s="46" t="s">
        <v>549</v>
      </c>
      <c r="C919" s="46" t="s">
        <v>252</v>
      </c>
      <c r="D919" s="49" t="s">
        <v>132</v>
      </c>
      <c r="E919" s="46">
        <v>16</v>
      </c>
      <c r="F919" s="46">
        <v>9</v>
      </c>
      <c r="G919" s="46">
        <v>30</v>
      </c>
      <c r="H919" s="46">
        <v>34</v>
      </c>
      <c r="I919" s="46">
        <v>30</v>
      </c>
      <c r="J919" s="46">
        <v>27</v>
      </c>
      <c r="K919" s="46">
        <v>146</v>
      </c>
      <c r="L919" s="42">
        <v>183004</v>
      </c>
      <c r="M919" s="42">
        <v>93703</v>
      </c>
      <c r="N919" s="42">
        <v>89301</v>
      </c>
      <c r="O919" s="54">
        <v>17.075227047159643</v>
      </c>
      <c r="P919" s="54">
        <v>9.6048152140272993</v>
      </c>
      <c r="Q919" s="54">
        <v>32.016050713424328</v>
      </c>
      <c r="R919" s="54">
        <v>36.284857475214238</v>
      </c>
      <c r="S919" s="54">
        <v>32.016050713424328</v>
      </c>
      <c r="T919" s="54">
        <v>28.8144456420819</v>
      </c>
      <c r="U919" s="54">
        <v>155.81144680533174</v>
      </c>
      <c r="W919" s="42" t="s">
        <v>469</v>
      </c>
    </row>
    <row r="920" spans="1:23">
      <c r="A920" s="49" t="s">
        <v>1912</v>
      </c>
      <c r="B920" s="46" t="s">
        <v>549</v>
      </c>
      <c r="C920" s="46" t="s">
        <v>252</v>
      </c>
      <c r="D920" s="49" t="s">
        <v>161</v>
      </c>
      <c r="E920" s="46">
        <v>5</v>
      </c>
      <c r="F920" s="46">
        <v>1</v>
      </c>
      <c r="G920" s="46">
        <v>1</v>
      </c>
      <c r="H920" s="46">
        <v>3</v>
      </c>
      <c r="I920" s="46">
        <v>3</v>
      </c>
      <c r="J920" s="46">
        <v>0</v>
      </c>
      <c r="K920" s="46">
        <v>13</v>
      </c>
      <c r="L920" s="42">
        <v>183004</v>
      </c>
      <c r="M920" s="42">
        <v>93703</v>
      </c>
      <c r="N920" s="42">
        <v>89301</v>
      </c>
      <c r="O920" s="54">
        <v>2.7321807173613695</v>
      </c>
      <c r="P920" s="54">
        <v>0.54643614347227387</v>
      </c>
      <c r="Q920" s="54">
        <v>0.54643614347227387</v>
      </c>
      <c r="R920" s="54">
        <v>1.6393084304168213</v>
      </c>
      <c r="S920" s="54">
        <v>1.6393084304168213</v>
      </c>
      <c r="T920" s="54" t="s">
        <v>499</v>
      </c>
      <c r="U920" s="54">
        <v>7.1036698651395591</v>
      </c>
      <c r="W920" s="42" t="s">
        <v>469</v>
      </c>
    </row>
    <row r="921" spans="1:23">
      <c r="A921" s="49" t="s">
        <v>1913</v>
      </c>
      <c r="B921" s="46" t="s">
        <v>549</v>
      </c>
      <c r="C921" s="46" t="s">
        <v>252</v>
      </c>
      <c r="D921" s="49" t="s">
        <v>164</v>
      </c>
      <c r="E921" s="46">
        <v>180</v>
      </c>
      <c r="F921" s="46">
        <v>143</v>
      </c>
      <c r="G921" s="46">
        <v>346</v>
      </c>
      <c r="H921" s="46">
        <v>312</v>
      </c>
      <c r="I921" s="46">
        <v>98</v>
      </c>
      <c r="J921" s="46">
        <v>19</v>
      </c>
      <c r="K921" s="46">
        <v>1098</v>
      </c>
      <c r="L921" s="42">
        <v>183004</v>
      </c>
      <c r="M921" s="42">
        <v>93703</v>
      </c>
      <c r="N921" s="42">
        <v>89301</v>
      </c>
      <c r="O921" s="54">
        <v>201.56549198777171</v>
      </c>
      <c r="P921" s="54">
        <v>160.1325853013964</v>
      </c>
      <c r="Q921" s="54">
        <v>387.45366793205005</v>
      </c>
      <c r="R921" s="54">
        <v>349.38018611213761</v>
      </c>
      <c r="S921" s="54">
        <v>109.74121230445347</v>
      </c>
      <c r="T921" s="54">
        <v>21.276357487598123</v>
      </c>
      <c r="U921" s="54">
        <v>1229.5495011254075</v>
      </c>
      <c r="W921" s="42" t="s">
        <v>469</v>
      </c>
    </row>
    <row r="922" spans="1:23">
      <c r="A922" s="49" t="s">
        <v>1914</v>
      </c>
      <c r="B922" s="46" t="s">
        <v>549</v>
      </c>
      <c r="C922" s="46" t="s">
        <v>252</v>
      </c>
      <c r="D922" s="49" t="s">
        <v>142</v>
      </c>
      <c r="E922" s="46">
        <v>11</v>
      </c>
      <c r="F922" s="46">
        <v>14</v>
      </c>
      <c r="G922" s="46">
        <v>10</v>
      </c>
      <c r="H922" s="46">
        <v>19</v>
      </c>
      <c r="I922" s="46">
        <v>8</v>
      </c>
      <c r="J922" s="46">
        <v>3</v>
      </c>
      <c r="K922" s="46">
        <v>65</v>
      </c>
      <c r="L922" s="42">
        <v>183004</v>
      </c>
      <c r="M922" s="42">
        <v>93703</v>
      </c>
      <c r="N922" s="42">
        <v>89301</v>
      </c>
      <c r="O922" s="54">
        <v>6.010797578195012</v>
      </c>
      <c r="P922" s="54">
        <v>7.650106008611834</v>
      </c>
      <c r="Q922" s="54">
        <v>5.4643614347227389</v>
      </c>
      <c r="R922" s="54">
        <v>10.382286725973202</v>
      </c>
      <c r="S922" s="54">
        <v>4.371489147778191</v>
      </c>
      <c r="T922" s="54">
        <v>1.6393084304168213</v>
      </c>
      <c r="U922" s="54">
        <v>35.518349325697798</v>
      </c>
      <c r="W922" s="42" t="s">
        <v>469</v>
      </c>
    </row>
    <row r="923" spans="1:23">
      <c r="A923" s="49" t="s">
        <v>1915</v>
      </c>
      <c r="B923" s="49" t="s">
        <v>549</v>
      </c>
      <c r="C923" s="49" t="s">
        <v>252</v>
      </c>
      <c r="D923" s="49" t="s">
        <v>146</v>
      </c>
      <c r="E923" s="50">
        <v>35</v>
      </c>
      <c r="F923" s="50">
        <v>24</v>
      </c>
      <c r="G923" s="50">
        <v>75</v>
      </c>
      <c r="H923" s="50">
        <v>61</v>
      </c>
      <c r="I923" s="50">
        <v>49</v>
      </c>
      <c r="J923" s="50">
        <v>41</v>
      </c>
      <c r="K923" s="50">
        <v>285</v>
      </c>
      <c r="L923" s="42">
        <v>183004</v>
      </c>
      <c r="M923" s="42">
        <v>93703</v>
      </c>
      <c r="N923" s="42">
        <v>89301</v>
      </c>
      <c r="O923" s="54">
        <v>37.352059165661714</v>
      </c>
      <c r="P923" s="54">
        <v>25.612840570739465</v>
      </c>
      <c r="Q923" s="54">
        <v>80.040126783560822</v>
      </c>
      <c r="R923" s="54">
        <v>65.099303117296131</v>
      </c>
      <c r="S923" s="54">
        <v>52.292882831926406</v>
      </c>
      <c r="T923" s="54">
        <v>43.755269308346584</v>
      </c>
      <c r="U923" s="54">
        <v>304.15248177753114</v>
      </c>
      <c r="W923" s="42" t="s">
        <v>469</v>
      </c>
    </row>
    <row r="924" spans="1:23">
      <c r="A924" s="49" t="s">
        <v>1916</v>
      </c>
      <c r="B924" s="49" t="s">
        <v>549</v>
      </c>
      <c r="C924" s="49" t="s">
        <v>257</v>
      </c>
      <c r="D924" s="49" t="s">
        <v>200</v>
      </c>
      <c r="E924" s="50">
        <v>7</v>
      </c>
      <c r="F924" s="50">
        <v>7</v>
      </c>
      <c r="G924" s="50">
        <v>31</v>
      </c>
      <c r="H924" s="50">
        <v>48</v>
      </c>
      <c r="I924" s="50">
        <v>27</v>
      </c>
      <c r="J924" s="50">
        <v>14</v>
      </c>
      <c r="K924" s="50">
        <v>134</v>
      </c>
      <c r="L924" s="42">
        <v>75217</v>
      </c>
      <c r="M924" s="42">
        <v>37862</v>
      </c>
      <c r="N924" s="42">
        <v>37355</v>
      </c>
      <c r="O924" s="54">
        <v>9.3064067963359349</v>
      </c>
      <c r="P924" s="54">
        <v>9.3064067963359349</v>
      </c>
      <c r="Q924" s="54">
        <v>41.214087240916285</v>
      </c>
      <c r="R924" s="54">
        <v>63.815360889160701</v>
      </c>
      <c r="S924" s="54">
        <v>35.896140500152896</v>
      </c>
      <c r="T924" s="54">
        <v>18.61281359267187</v>
      </c>
      <c r="U924" s="54">
        <v>178.15121581557361</v>
      </c>
      <c r="W924" s="42" t="s">
        <v>469</v>
      </c>
    </row>
    <row r="925" spans="1:23">
      <c r="A925" s="49" t="s">
        <v>1917</v>
      </c>
      <c r="B925" s="49" t="s">
        <v>549</v>
      </c>
      <c r="C925" s="49" t="s">
        <v>257</v>
      </c>
      <c r="D925" s="49" t="s">
        <v>54</v>
      </c>
      <c r="E925" s="46">
        <v>55</v>
      </c>
      <c r="F925" s="46">
        <v>44</v>
      </c>
      <c r="G925" s="46">
        <v>149</v>
      </c>
      <c r="H925" s="46">
        <v>202</v>
      </c>
      <c r="I925" s="46">
        <v>127</v>
      </c>
      <c r="J925" s="46">
        <v>84</v>
      </c>
      <c r="K925" s="46">
        <v>661</v>
      </c>
      <c r="L925" s="42">
        <v>75217</v>
      </c>
      <c r="M925" s="42">
        <v>37862</v>
      </c>
      <c r="N925" s="42">
        <v>37355</v>
      </c>
      <c r="O925" s="54">
        <v>145.26438117373621</v>
      </c>
      <c r="P925" s="54">
        <v>116.21150493898895</v>
      </c>
      <c r="Q925" s="54">
        <v>393.53441445248535</v>
      </c>
      <c r="R925" s="54">
        <v>533.51645449263117</v>
      </c>
      <c r="S925" s="54">
        <v>335.42866198299083</v>
      </c>
      <c r="T925" s="54">
        <v>221.85832761079712</v>
      </c>
      <c r="U925" s="54">
        <v>1745.8137446516296</v>
      </c>
      <c r="W925" s="42" t="s">
        <v>469</v>
      </c>
    </row>
    <row r="926" spans="1:23">
      <c r="A926" s="49" t="s">
        <v>1918</v>
      </c>
      <c r="B926" s="46" t="s">
        <v>549</v>
      </c>
      <c r="C926" s="46" t="s">
        <v>257</v>
      </c>
      <c r="D926" s="49" t="s">
        <v>60</v>
      </c>
      <c r="E926" s="46">
        <v>9</v>
      </c>
      <c r="F926" s="46">
        <v>8</v>
      </c>
      <c r="G926" s="46">
        <v>17</v>
      </c>
      <c r="H926" s="46">
        <v>19</v>
      </c>
      <c r="I926" s="46">
        <v>10</v>
      </c>
      <c r="J926" s="46">
        <v>16</v>
      </c>
      <c r="K926" s="46">
        <v>79</v>
      </c>
      <c r="L926" s="42">
        <v>75217</v>
      </c>
      <c r="M926" s="42">
        <v>37862</v>
      </c>
      <c r="N926" s="42">
        <v>37355</v>
      </c>
      <c r="O926" s="54">
        <v>11.96538016671763</v>
      </c>
      <c r="P926" s="54">
        <v>10.635893481526782</v>
      </c>
      <c r="Q926" s="54">
        <v>22.601273648244415</v>
      </c>
      <c r="R926" s="54">
        <v>25.260247018626107</v>
      </c>
      <c r="S926" s="54">
        <v>13.294866851908479</v>
      </c>
      <c r="T926" s="54">
        <v>21.271786963053565</v>
      </c>
      <c r="U926" s="54">
        <v>105.02944813007699</v>
      </c>
      <c r="W926" s="42" t="s">
        <v>469</v>
      </c>
    </row>
    <row r="927" spans="1:23">
      <c r="A927" s="49" t="s">
        <v>1919</v>
      </c>
      <c r="B927" s="46" t="s">
        <v>549</v>
      </c>
      <c r="C927" s="46" t="s">
        <v>257</v>
      </c>
      <c r="D927" s="49" t="s">
        <v>69</v>
      </c>
      <c r="E927" s="46">
        <v>1</v>
      </c>
      <c r="F927" s="46">
        <v>4</v>
      </c>
      <c r="G927" s="46">
        <v>2</v>
      </c>
      <c r="H927" s="46">
        <v>6</v>
      </c>
      <c r="I927" s="46">
        <v>9</v>
      </c>
      <c r="J927" s="46">
        <v>7</v>
      </c>
      <c r="K927" s="46">
        <v>29</v>
      </c>
      <c r="L927" s="42">
        <v>75217</v>
      </c>
      <c r="M927" s="42">
        <v>37862</v>
      </c>
      <c r="N927" s="42">
        <v>37355</v>
      </c>
      <c r="O927" s="54">
        <v>2.6411705667952035</v>
      </c>
      <c r="P927" s="54">
        <v>10.564682267180814</v>
      </c>
      <c r="Q927" s="54">
        <v>5.2823411335904069</v>
      </c>
      <c r="R927" s="54">
        <v>15.847023400771221</v>
      </c>
      <c r="S927" s="54">
        <v>23.770535101156835</v>
      </c>
      <c r="T927" s="54">
        <v>18.488193967566424</v>
      </c>
      <c r="U927" s="54">
        <v>76.593946437060907</v>
      </c>
      <c r="W927" s="42" t="s">
        <v>469</v>
      </c>
    </row>
    <row r="928" spans="1:23">
      <c r="A928" s="49" t="s">
        <v>1920</v>
      </c>
      <c r="B928" s="46" t="s">
        <v>549</v>
      </c>
      <c r="C928" s="46" t="s">
        <v>257</v>
      </c>
      <c r="D928" s="49" t="s">
        <v>64</v>
      </c>
      <c r="E928" s="46">
        <v>37</v>
      </c>
      <c r="F928" s="46">
        <v>28</v>
      </c>
      <c r="G928" s="46">
        <v>71</v>
      </c>
      <c r="H928" s="46">
        <v>98</v>
      </c>
      <c r="I928" s="46">
        <v>72</v>
      </c>
      <c r="J928" s="46">
        <v>22</v>
      </c>
      <c r="K928" s="46">
        <v>328</v>
      </c>
      <c r="L928" s="42">
        <v>75217</v>
      </c>
      <c r="M928" s="42">
        <v>37862</v>
      </c>
      <c r="N928" s="42">
        <v>37355</v>
      </c>
      <c r="O928" s="54">
        <v>49.191007352061369</v>
      </c>
      <c r="P928" s="54">
        <v>37.22562718534374</v>
      </c>
      <c r="Q928" s="54">
        <v>94.393554648550193</v>
      </c>
      <c r="R928" s="54">
        <v>130.28969514870309</v>
      </c>
      <c r="S928" s="54">
        <v>95.723041333741037</v>
      </c>
      <c r="T928" s="54">
        <v>29.248707074198652</v>
      </c>
      <c r="U928" s="54">
        <v>436.07163274259813</v>
      </c>
      <c r="W928" s="42" t="s">
        <v>469</v>
      </c>
    </row>
    <row r="929" spans="1:23">
      <c r="A929" s="49" t="s">
        <v>1921</v>
      </c>
      <c r="B929" s="46" t="s">
        <v>549</v>
      </c>
      <c r="C929" s="46" t="s">
        <v>257</v>
      </c>
      <c r="D929" s="49" t="s">
        <v>492</v>
      </c>
      <c r="E929" s="46">
        <v>3</v>
      </c>
      <c r="F929" s="46">
        <v>9</v>
      </c>
      <c r="G929" s="46">
        <v>17</v>
      </c>
      <c r="H929" s="46">
        <v>25</v>
      </c>
      <c r="I929" s="46">
        <v>15</v>
      </c>
      <c r="J929" s="46">
        <v>11</v>
      </c>
      <c r="K929" s="46">
        <v>80</v>
      </c>
      <c r="L929" s="42">
        <v>75217</v>
      </c>
      <c r="M929" s="42">
        <v>37862</v>
      </c>
      <c r="N929" s="42">
        <v>37355</v>
      </c>
      <c r="O929" s="54">
        <v>3.9884600555725438</v>
      </c>
      <c r="P929" s="54">
        <v>11.96538016671763</v>
      </c>
      <c r="Q929" s="54">
        <v>22.601273648244415</v>
      </c>
      <c r="R929" s="54">
        <v>33.237167129771194</v>
      </c>
      <c r="S929" s="54">
        <v>19.942300277862717</v>
      </c>
      <c r="T929" s="54">
        <v>14.624353537099326</v>
      </c>
      <c r="U929" s="54">
        <v>106.35893481526783</v>
      </c>
      <c r="W929" s="42" t="s">
        <v>469</v>
      </c>
    </row>
    <row r="930" spans="1:23">
      <c r="A930" s="49" t="s">
        <v>1922</v>
      </c>
      <c r="B930" s="49" t="s">
        <v>549</v>
      </c>
      <c r="C930" s="49" t="s">
        <v>257</v>
      </c>
      <c r="D930" s="49" t="s">
        <v>473</v>
      </c>
      <c r="E930" s="50">
        <v>1</v>
      </c>
      <c r="F930" s="50">
        <v>1</v>
      </c>
      <c r="G930" s="50">
        <v>2</v>
      </c>
      <c r="H930" s="50">
        <v>4</v>
      </c>
      <c r="I930" s="50">
        <v>7</v>
      </c>
      <c r="J930" s="50">
        <v>5</v>
      </c>
      <c r="K930" s="50">
        <v>20</v>
      </c>
      <c r="L930" s="42">
        <v>75217</v>
      </c>
      <c r="M930" s="42">
        <v>37862</v>
      </c>
      <c r="N930" s="42">
        <v>37355</v>
      </c>
      <c r="O930" s="54">
        <v>1.3294866851908478</v>
      </c>
      <c r="P930" s="54">
        <v>1.3294866851908478</v>
      </c>
      <c r="Q930" s="54">
        <v>2.6589733703816956</v>
      </c>
      <c r="R930" s="54">
        <v>5.3179467407633911</v>
      </c>
      <c r="S930" s="54">
        <v>9.3064067963359349</v>
      </c>
      <c r="T930" s="54">
        <v>6.6474334259542394</v>
      </c>
      <c r="U930" s="54">
        <v>26.589733703816957</v>
      </c>
      <c r="W930" s="42" t="s">
        <v>469</v>
      </c>
    </row>
    <row r="931" spans="1:23">
      <c r="A931" s="49" t="s">
        <v>1923</v>
      </c>
      <c r="B931" s="49" t="s">
        <v>549</v>
      </c>
      <c r="C931" s="49" t="s">
        <v>257</v>
      </c>
      <c r="D931" s="49" t="s">
        <v>201</v>
      </c>
      <c r="E931" s="50">
        <v>12</v>
      </c>
      <c r="F931" s="50">
        <v>5</v>
      </c>
      <c r="G931" s="50">
        <v>20</v>
      </c>
      <c r="H931" s="50">
        <v>16</v>
      </c>
      <c r="I931" s="50">
        <v>4</v>
      </c>
      <c r="J931" s="50">
        <v>4</v>
      </c>
      <c r="K931" s="50">
        <v>61</v>
      </c>
      <c r="L931" s="42">
        <v>75217</v>
      </c>
      <c r="M931" s="42">
        <v>37862</v>
      </c>
      <c r="N931" s="42">
        <v>37355</v>
      </c>
      <c r="O931" s="54">
        <v>15.953840222290175</v>
      </c>
      <c r="P931" s="54">
        <v>6.6474334259542394</v>
      </c>
      <c r="Q931" s="54">
        <v>26.589733703816957</v>
      </c>
      <c r="R931" s="54">
        <v>21.271786963053565</v>
      </c>
      <c r="S931" s="54">
        <v>5.3179467407633911</v>
      </c>
      <c r="T931" s="54">
        <v>5.3179467407633911</v>
      </c>
      <c r="U931" s="54">
        <v>81.098687796641727</v>
      </c>
      <c r="W931" s="42" t="s">
        <v>469</v>
      </c>
    </row>
    <row r="932" spans="1:23">
      <c r="A932" s="49" t="s">
        <v>1924</v>
      </c>
      <c r="B932" s="46" t="s">
        <v>549</v>
      </c>
      <c r="C932" s="46" t="s">
        <v>257</v>
      </c>
      <c r="D932" s="49" t="s">
        <v>151</v>
      </c>
      <c r="E932" s="46">
        <v>1</v>
      </c>
      <c r="F932" s="46">
        <v>2</v>
      </c>
      <c r="G932" s="46">
        <v>1</v>
      </c>
      <c r="H932" s="46">
        <v>2</v>
      </c>
      <c r="I932" s="46">
        <v>3</v>
      </c>
      <c r="J932" s="46">
        <v>4</v>
      </c>
      <c r="K932" s="46">
        <v>13</v>
      </c>
      <c r="L932" s="42">
        <v>75217</v>
      </c>
      <c r="M932" s="42">
        <v>37862</v>
      </c>
      <c r="N932" s="42">
        <v>37355</v>
      </c>
      <c r="O932" s="54">
        <v>1.3294866851908478</v>
      </c>
      <c r="P932" s="54">
        <v>2.6589733703816956</v>
      </c>
      <c r="Q932" s="54">
        <v>1.3294866851908478</v>
      </c>
      <c r="R932" s="54">
        <v>2.6589733703816956</v>
      </c>
      <c r="S932" s="54">
        <v>3.9884600555725438</v>
      </c>
      <c r="T932" s="54">
        <v>5.3179467407633911</v>
      </c>
      <c r="U932" s="54">
        <v>17.283326907481019</v>
      </c>
      <c r="W932" s="42" t="s">
        <v>469</v>
      </c>
    </row>
    <row r="933" spans="1:23">
      <c r="A933" s="49" t="s">
        <v>1925</v>
      </c>
      <c r="B933" s="46" t="s">
        <v>549</v>
      </c>
      <c r="C933" s="46" t="s">
        <v>257</v>
      </c>
      <c r="D933" s="49" t="s">
        <v>95</v>
      </c>
      <c r="E933" s="46">
        <v>3</v>
      </c>
      <c r="F933" s="46">
        <v>6</v>
      </c>
      <c r="G933" s="46">
        <v>5</v>
      </c>
      <c r="H933" s="46">
        <v>7</v>
      </c>
      <c r="I933" s="46">
        <v>5</v>
      </c>
      <c r="J933" s="46">
        <v>4</v>
      </c>
      <c r="K933" s="46">
        <v>30</v>
      </c>
      <c r="L933" s="42">
        <v>75217</v>
      </c>
      <c r="M933" s="42">
        <v>37862</v>
      </c>
      <c r="N933" s="42">
        <v>37355</v>
      </c>
      <c r="O933" s="54">
        <v>3.9884600555725438</v>
      </c>
      <c r="P933" s="54">
        <v>7.9769201111450876</v>
      </c>
      <c r="Q933" s="54">
        <v>6.6474334259542394</v>
      </c>
      <c r="R933" s="54">
        <v>9.3064067963359349</v>
      </c>
      <c r="S933" s="54">
        <v>6.6474334259542394</v>
      </c>
      <c r="T933" s="54">
        <v>5.3179467407633911</v>
      </c>
      <c r="U933" s="54">
        <v>39.884600555725434</v>
      </c>
      <c r="W933" s="42" t="s">
        <v>469</v>
      </c>
    </row>
    <row r="934" spans="1:23">
      <c r="A934" s="49" t="s">
        <v>1926</v>
      </c>
      <c r="B934" s="46" t="s">
        <v>549</v>
      </c>
      <c r="C934" s="46" t="s">
        <v>257</v>
      </c>
      <c r="D934" s="49" t="s">
        <v>154</v>
      </c>
      <c r="E934" s="46">
        <v>2</v>
      </c>
      <c r="F934" s="46">
        <v>0</v>
      </c>
      <c r="G934" s="46">
        <v>2</v>
      </c>
      <c r="H934" s="46">
        <v>0</v>
      </c>
      <c r="I934" s="46">
        <v>0</v>
      </c>
      <c r="J934" s="46">
        <v>0</v>
      </c>
      <c r="K934" s="46">
        <v>4</v>
      </c>
      <c r="L934" s="42">
        <v>75217</v>
      </c>
      <c r="M934" s="42">
        <v>37862</v>
      </c>
      <c r="N934" s="42">
        <v>37355</v>
      </c>
      <c r="O934" s="54">
        <v>2.6589733703816956</v>
      </c>
      <c r="P934" s="54" t="s">
        <v>499</v>
      </c>
      <c r="Q934" s="54">
        <v>2.6589733703816956</v>
      </c>
      <c r="R934" s="54" t="s">
        <v>499</v>
      </c>
      <c r="S934" s="54" t="s">
        <v>499</v>
      </c>
      <c r="T934" s="54" t="s">
        <v>499</v>
      </c>
      <c r="U934" s="54">
        <v>5.3179467407633911</v>
      </c>
      <c r="W934" s="42" t="s">
        <v>469</v>
      </c>
    </row>
    <row r="935" spans="1:23">
      <c r="A935" s="49" t="s">
        <v>1927</v>
      </c>
      <c r="B935" s="46" t="s">
        <v>549</v>
      </c>
      <c r="C935" s="46" t="s">
        <v>257</v>
      </c>
      <c r="D935" s="49" t="s">
        <v>155</v>
      </c>
      <c r="E935" s="46">
        <v>25</v>
      </c>
      <c r="F935" s="46">
        <v>1</v>
      </c>
      <c r="G935" s="46">
        <v>19</v>
      </c>
      <c r="H935" s="46">
        <v>4</v>
      </c>
      <c r="I935" s="46">
        <v>4</v>
      </c>
      <c r="J935" s="46">
        <v>3</v>
      </c>
      <c r="K935" s="46">
        <v>56</v>
      </c>
      <c r="L935" s="42">
        <v>75217</v>
      </c>
      <c r="M935" s="42">
        <v>37862</v>
      </c>
      <c r="N935" s="42">
        <v>37355</v>
      </c>
      <c r="O935" s="54">
        <v>33.237167129771194</v>
      </c>
      <c r="P935" s="54">
        <v>1.3294866851908478</v>
      </c>
      <c r="Q935" s="54">
        <v>25.260247018626107</v>
      </c>
      <c r="R935" s="54">
        <v>5.3179467407633911</v>
      </c>
      <c r="S935" s="54">
        <v>5.3179467407633911</v>
      </c>
      <c r="T935" s="54">
        <v>3.9884600555725438</v>
      </c>
      <c r="U935" s="54">
        <v>74.451254370687479</v>
      </c>
      <c r="W935" s="42" t="s">
        <v>469</v>
      </c>
    </row>
    <row r="936" spans="1:23">
      <c r="A936" s="49" t="s">
        <v>1928</v>
      </c>
      <c r="B936" s="46" t="s">
        <v>549</v>
      </c>
      <c r="C936" s="46" t="s">
        <v>257</v>
      </c>
      <c r="D936" s="49" t="s">
        <v>99</v>
      </c>
      <c r="E936" s="46">
        <v>13</v>
      </c>
      <c r="F936" s="46">
        <v>19</v>
      </c>
      <c r="G936" s="46">
        <v>44</v>
      </c>
      <c r="H936" s="46">
        <v>32</v>
      </c>
      <c r="I936" s="46">
        <v>21</v>
      </c>
      <c r="J936" s="46">
        <v>12</v>
      </c>
      <c r="K936" s="46">
        <v>141</v>
      </c>
      <c r="L936" s="42">
        <v>75217</v>
      </c>
      <c r="M936" s="42">
        <v>37862</v>
      </c>
      <c r="N936" s="42">
        <v>37355</v>
      </c>
      <c r="O936" s="54">
        <v>17.283326907481019</v>
      </c>
      <c r="P936" s="54">
        <v>25.260247018626107</v>
      </c>
      <c r="Q936" s="54">
        <v>58.497414148397304</v>
      </c>
      <c r="R936" s="54">
        <v>42.543573926107129</v>
      </c>
      <c r="S936" s="54">
        <v>27.919220389007805</v>
      </c>
      <c r="T936" s="54">
        <v>15.953840222290175</v>
      </c>
      <c r="U936" s="54">
        <v>187.45762261190956</v>
      </c>
      <c r="W936" s="42" t="s">
        <v>469</v>
      </c>
    </row>
    <row r="937" spans="1:23">
      <c r="A937" s="49" t="s">
        <v>1929</v>
      </c>
      <c r="B937" s="49" t="s">
        <v>549</v>
      </c>
      <c r="C937" s="49" t="s">
        <v>257</v>
      </c>
      <c r="D937" s="49" t="s">
        <v>481</v>
      </c>
      <c r="E937" s="50">
        <v>3</v>
      </c>
      <c r="F937" s="50">
        <v>6</v>
      </c>
      <c r="G937" s="50">
        <v>9</v>
      </c>
      <c r="H937" s="50">
        <v>3</v>
      </c>
      <c r="I937" s="50">
        <v>2</v>
      </c>
      <c r="J937" s="50">
        <v>1</v>
      </c>
      <c r="K937" s="50">
        <v>24</v>
      </c>
      <c r="L937" s="42">
        <v>75217</v>
      </c>
      <c r="M937" s="42">
        <v>37862</v>
      </c>
      <c r="N937" s="42">
        <v>37355</v>
      </c>
      <c r="O937" s="54">
        <v>3.9884600555725438</v>
      </c>
      <c r="P937" s="54">
        <v>7.9769201111450876</v>
      </c>
      <c r="Q937" s="54">
        <v>11.96538016671763</v>
      </c>
      <c r="R937" s="54">
        <v>3.9884600555725438</v>
      </c>
      <c r="S937" s="54">
        <v>2.6589733703816956</v>
      </c>
      <c r="T937" s="54">
        <v>1.3294866851908478</v>
      </c>
      <c r="U937" s="54">
        <v>31.90768044458035</v>
      </c>
      <c r="W937" s="42" t="s">
        <v>469</v>
      </c>
    </row>
    <row r="938" spans="1:23">
      <c r="A938" s="49" t="s">
        <v>1930</v>
      </c>
      <c r="B938" s="49" t="s">
        <v>549</v>
      </c>
      <c r="C938" s="49" t="s">
        <v>257</v>
      </c>
      <c r="D938" s="49" t="s">
        <v>483</v>
      </c>
      <c r="E938" s="46">
        <v>10</v>
      </c>
      <c r="F938" s="46">
        <v>9</v>
      </c>
      <c r="G938" s="46">
        <v>36</v>
      </c>
      <c r="H938" s="46">
        <v>27</v>
      </c>
      <c r="I938" s="46">
        <v>15</v>
      </c>
      <c r="J938" s="46">
        <v>4</v>
      </c>
      <c r="K938" s="46">
        <v>101</v>
      </c>
      <c r="L938" s="42">
        <v>75217</v>
      </c>
      <c r="M938" s="42">
        <v>37862</v>
      </c>
      <c r="N938" s="42">
        <v>37355</v>
      </c>
      <c r="O938" s="54">
        <v>13.294866851908479</v>
      </c>
      <c r="P938" s="54">
        <v>11.96538016671763</v>
      </c>
      <c r="Q938" s="54">
        <v>47.861520666870518</v>
      </c>
      <c r="R938" s="54">
        <v>35.896140500152896</v>
      </c>
      <c r="S938" s="54">
        <v>19.942300277862717</v>
      </c>
      <c r="T938" s="54">
        <v>5.3179467407633911</v>
      </c>
      <c r="U938" s="54">
        <v>134.27815520427563</v>
      </c>
      <c r="W938" s="42" t="s">
        <v>469</v>
      </c>
    </row>
    <row r="939" spans="1:23">
      <c r="A939" s="49" t="s">
        <v>1931</v>
      </c>
      <c r="B939" s="46" t="s">
        <v>549</v>
      </c>
      <c r="C939" s="46" t="s">
        <v>257</v>
      </c>
      <c r="D939" s="49" t="s">
        <v>128</v>
      </c>
      <c r="E939" s="46">
        <v>8</v>
      </c>
      <c r="F939" s="46">
        <v>4</v>
      </c>
      <c r="G939" s="46">
        <v>4</v>
      </c>
      <c r="H939" s="46">
        <v>1</v>
      </c>
      <c r="I939" s="46">
        <v>5</v>
      </c>
      <c r="J939" s="46">
        <v>0</v>
      </c>
      <c r="K939" s="46">
        <v>22</v>
      </c>
      <c r="L939" s="42">
        <v>75217</v>
      </c>
      <c r="M939" s="42">
        <v>37862</v>
      </c>
      <c r="N939" s="42">
        <v>37355</v>
      </c>
      <c r="O939" s="54">
        <v>10.635893481526782</v>
      </c>
      <c r="P939" s="54">
        <v>5.3179467407633911</v>
      </c>
      <c r="Q939" s="54">
        <v>5.3179467407633911</v>
      </c>
      <c r="R939" s="54">
        <v>1.3294866851908478</v>
      </c>
      <c r="S939" s="54">
        <v>6.6474334259542394</v>
      </c>
      <c r="T939" s="54" t="s">
        <v>499</v>
      </c>
      <c r="U939" s="54">
        <v>29.248707074198652</v>
      </c>
      <c r="W939" s="42" t="s">
        <v>469</v>
      </c>
    </row>
    <row r="940" spans="1:23">
      <c r="A940" s="49" t="s">
        <v>1932</v>
      </c>
      <c r="B940" s="46" t="s">
        <v>549</v>
      </c>
      <c r="C940" s="46" t="s">
        <v>257</v>
      </c>
      <c r="D940" s="49" t="s">
        <v>132</v>
      </c>
      <c r="E940" s="46">
        <v>13</v>
      </c>
      <c r="F940" s="46">
        <v>5</v>
      </c>
      <c r="G940" s="46">
        <v>9</v>
      </c>
      <c r="H940" s="46">
        <v>15</v>
      </c>
      <c r="I940" s="46">
        <v>7</v>
      </c>
      <c r="J940" s="46">
        <v>5</v>
      </c>
      <c r="K940" s="46">
        <v>54</v>
      </c>
      <c r="L940" s="42">
        <v>75217</v>
      </c>
      <c r="M940" s="42">
        <v>37862</v>
      </c>
      <c r="N940" s="42">
        <v>37355</v>
      </c>
      <c r="O940" s="54">
        <v>34.335217368337652</v>
      </c>
      <c r="P940" s="54">
        <v>13.205852833976017</v>
      </c>
      <c r="Q940" s="54">
        <v>23.770535101156835</v>
      </c>
      <c r="R940" s="54">
        <v>39.617558501928052</v>
      </c>
      <c r="S940" s="54">
        <v>18.488193967566424</v>
      </c>
      <c r="T940" s="54">
        <v>13.205852833976017</v>
      </c>
      <c r="U940" s="54">
        <v>142.623210606941</v>
      </c>
      <c r="W940" s="42" t="s">
        <v>469</v>
      </c>
    </row>
    <row r="941" spans="1:23">
      <c r="A941" s="49" t="s">
        <v>1933</v>
      </c>
      <c r="B941" s="46" t="s">
        <v>549</v>
      </c>
      <c r="C941" s="46" t="s">
        <v>257</v>
      </c>
      <c r="D941" s="49" t="s">
        <v>161</v>
      </c>
      <c r="E941" s="46">
        <v>3</v>
      </c>
      <c r="F941" s="46">
        <v>0</v>
      </c>
      <c r="G941" s="46">
        <v>0</v>
      </c>
      <c r="H941" s="46">
        <v>1</v>
      </c>
      <c r="I941" s="46">
        <v>1</v>
      </c>
      <c r="J941" s="46">
        <v>0</v>
      </c>
      <c r="K941" s="46">
        <v>5</v>
      </c>
      <c r="L941" s="42">
        <v>75217</v>
      </c>
      <c r="M941" s="42">
        <v>37862</v>
      </c>
      <c r="N941" s="42">
        <v>37355</v>
      </c>
      <c r="O941" s="54">
        <v>3.9884600555725438</v>
      </c>
      <c r="P941" s="54" t="s">
        <v>499</v>
      </c>
      <c r="Q941" s="54" t="s">
        <v>499</v>
      </c>
      <c r="R941" s="54">
        <v>1.3294866851908478</v>
      </c>
      <c r="S941" s="54">
        <v>1.3294866851908478</v>
      </c>
      <c r="T941" s="54" t="s">
        <v>499</v>
      </c>
      <c r="U941" s="54">
        <v>6.6474334259542394</v>
      </c>
      <c r="W941" s="42" t="s">
        <v>469</v>
      </c>
    </row>
    <row r="942" spans="1:23">
      <c r="A942" s="49" t="s">
        <v>1934</v>
      </c>
      <c r="B942" s="46" t="s">
        <v>549</v>
      </c>
      <c r="C942" s="46" t="s">
        <v>257</v>
      </c>
      <c r="D942" s="49" t="s">
        <v>164</v>
      </c>
      <c r="E942" s="46">
        <v>55</v>
      </c>
      <c r="F942" s="46">
        <v>50</v>
      </c>
      <c r="G942" s="46">
        <v>150</v>
      </c>
      <c r="H942" s="46">
        <v>95</v>
      </c>
      <c r="I942" s="46">
        <v>36</v>
      </c>
      <c r="J942" s="46">
        <v>8</v>
      </c>
      <c r="K942" s="46">
        <v>394</v>
      </c>
      <c r="L942" s="42">
        <v>75217</v>
      </c>
      <c r="M942" s="42">
        <v>37862</v>
      </c>
      <c r="N942" s="42">
        <v>37355</v>
      </c>
      <c r="O942" s="54">
        <v>147.23597911926115</v>
      </c>
      <c r="P942" s="54">
        <v>133.85089010841924</v>
      </c>
      <c r="Q942" s="54">
        <v>401.55267032525768</v>
      </c>
      <c r="R942" s="54">
        <v>254.31669120599653</v>
      </c>
      <c r="S942" s="54">
        <v>96.372640878061844</v>
      </c>
      <c r="T942" s="54">
        <v>21.416142417347075</v>
      </c>
      <c r="U942" s="54">
        <v>1054.7450140543435</v>
      </c>
      <c r="W942" s="42" t="s">
        <v>469</v>
      </c>
    </row>
    <row r="943" spans="1:23">
      <c r="A943" s="49" t="s">
        <v>1935</v>
      </c>
      <c r="B943" s="46" t="s">
        <v>549</v>
      </c>
      <c r="C943" s="46" t="s">
        <v>257</v>
      </c>
      <c r="D943" s="49" t="s">
        <v>142</v>
      </c>
      <c r="E943" s="46">
        <v>3</v>
      </c>
      <c r="F943" s="46">
        <v>2</v>
      </c>
      <c r="G943" s="46">
        <v>3</v>
      </c>
      <c r="H943" s="46">
        <v>9</v>
      </c>
      <c r="I943" s="46">
        <v>2</v>
      </c>
      <c r="J943" s="46">
        <v>3</v>
      </c>
      <c r="K943" s="46">
        <v>22</v>
      </c>
      <c r="L943" s="42">
        <v>75217</v>
      </c>
      <c r="M943" s="42">
        <v>37862</v>
      </c>
      <c r="N943" s="42">
        <v>37355</v>
      </c>
      <c r="O943" s="54">
        <v>3.9884600555725438</v>
      </c>
      <c r="P943" s="54">
        <v>2.6589733703816956</v>
      </c>
      <c r="Q943" s="54">
        <v>3.9884600555725438</v>
      </c>
      <c r="R943" s="54">
        <v>11.96538016671763</v>
      </c>
      <c r="S943" s="54">
        <v>2.6589733703816956</v>
      </c>
      <c r="T943" s="54">
        <v>3.9884600555725438</v>
      </c>
      <c r="U943" s="54">
        <v>29.248707074198652</v>
      </c>
      <c r="W943" s="42" t="s">
        <v>469</v>
      </c>
    </row>
    <row r="944" spans="1:23">
      <c r="A944" s="49" t="s">
        <v>1936</v>
      </c>
      <c r="B944" s="49" t="s">
        <v>549</v>
      </c>
      <c r="C944" s="49" t="s">
        <v>257</v>
      </c>
      <c r="D944" s="49" t="s">
        <v>146</v>
      </c>
      <c r="E944" s="50">
        <v>12</v>
      </c>
      <c r="F944" s="50">
        <v>4</v>
      </c>
      <c r="G944" s="50">
        <v>24</v>
      </c>
      <c r="H944" s="50">
        <v>32</v>
      </c>
      <c r="I944" s="50">
        <v>21</v>
      </c>
      <c r="J944" s="50">
        <v>11</v>
      </c>
      <c r="K944" s="50">
        <v>104</v>
      </c>
      <c r="L944" s="42">
        <v>75217</v>
      </c>
      <c r="M944" s="42">
        <v>37862</v>
      </c>
      <c r="N944" s="42">
        <v>37355</v>
      </c>
      <c r="O944" s="54">
        <v>31.694046801542441</v>
      </c>
      <c r="P944" s="54">
        <v>10.564682267180814</v>
      </c>
      <c r="Q944" s="54">
        <v>63.388093603084883</v>
      </c>
      <c r="R944" s="54">
        <v>84.517458137446511</v>
      </c>
      <c r="S944" s="54">
        <v>55.46458190269928</v>
      </c>
      <c r="T944" s="54">
        <v>29.052876234747238</v>
      </c>
      <c r="U944" s="54">
        <v>274.68173894670122</v>
      </c>
      <c r="W944" s="42" t="s">
        <v>469</v>
      </c>
    </row>
    <row r="945" spans="1:23">
      <c r="A945" s="49" t="s">
        <v>1937</v>
      </c>
      <c r="B945" s="49" t="s">
        <v>549</v>
      </c>
      <c r="C945" s="49" t="s">
        <v>262</v>
      </c>
      <c r="D945" s="49" t="s">
        <v>200</v>
      </c>
      <c r="E945" s="46">
        <v>17</v>
      </c>
      <c r="F945" s="46">
        <v>18</v>
      </c>
      <c r="G945" s="46">
        <v>53</v>
      </c>
      <c r="H945" s="46">
        <v>102</v>
      </c>
      <c r="I945" s="46">
        <v>50</v>
      </c>
      <c r="J945" s="46">
        <v>37</v>
      </c>
      <c r="K945" s="46">
        <v>277</v>
      </c>
      <c r="L945" s="42">
        <v>114682</v>
      </c>
      <c r="M945" s="42">
        <v>59284</v>
      </c>
      <c r="N945" s="42">
        <v>55398</v>
      </c>
      <c r="O945" s="54">
        <v>14.823599169878445</v>
      </c>
      <c r="P945" s="54">
        <v>15.695575591636002</v>
      </c>
      <c r="Q945" s="54">
        <v>46.21475035315045</v>
      </c>
      <c r="R945" s="54">
        <v>88.941595019270679</v>
      </c>
      <c r="S945" s="54">
        <v>43.598821087877781</v>
      </c>
      <c r="T945" s="54">
        <v>32.26312760502956</v>
      </c>
      <c r="U945" s="54">
        <v>241.53746882684294</v>
      </c>
      <c r="W945" s="42" t="s">
        <v>469</v>
      </c>
    </row>
    <row r="946" spans="1:23">
      <c r="A946" s="49" t="s">
        <v>1938</v>
      </c>
      <c r="B946" s="46" t="s">
        <v>549</v>
      </c>
      <c r="C946" s="46" t="s">
        <v>262</v>
      </c>
      <c r="D946" s="49" t="s">
        <v>54</v>
      </c>
      <c r="E946" s="46">
        <v>73</v>
      </c>
      <c r="F946" s="46">
        <v>96</v>
      </c>
      <c r="G946" s="46">
        <v>249</v>
      </c>
      <c r="H946" s="46">
        <v>362</v>
      </c>
      <c r="I946" s="46">
        <v>225</v>
      </c>
      <c r="J946" s="46">
        <v>162</v>
      </c>
      <c r="K946" s="46">
        <v>1167</v>
      </c>
      <c r="L946" s="42">
        <v>114682</v>
      </c>
      <c r="M946" s="42">
        <v>59284</v>
      </c>
      <c r="N946" s="42">
        <v>55398</v>
      </c>
      <c r="O946" s="54">
        <v>123.13609068214019</v>
      </c>
      <c r="P946" s="54">
        <v>161.93239322582821</v>
      </c>
      <c r="Q946" s="54">
        <v>420.01214492949191</v>
      </c>
      <c r="R946" s="54">
        <v>610.62006612239395</v>
      </c>
      <c r="S946" s="54">
        <v>379.5290466230349</v>
      </c>
      <c r="T946" s="54">
        <v>273.26091356858512</v>
      </c>
      <c r="U946" s="54">
        <v>1968.4906551514741</v>
      </c>
      <c r="W946" s="42" t="s">
        <v>469</v>
      </c>
    </row>
    <row r="947" spans="1:23">
      <c r="A947" s="49" t="s">
        <v>1939</v>
      </c>
      <c r="B947" s="46" t="s">
        <v>549</v>
      </c>
      <c r="C947" s="46" t="s">
        <v>262</v>
      </c>
      <c r="D947" s="49" t="s">
        <v>60</v>
      </c>
      <c r="E947" s="46">
        <v>22</v>
      </c>
      <c r="F947" s="46">
        <v>15</v>
      </c>
      <c r="G947" s="46">
        <v>36</v>
      </c>
      <c r="H947" s="46">
        <v>52</v>
      </c>
      <c r="I947" s="46">
        <v>20</v>
      </c>
      <c r="J947" s="46">
        <v>22</v>
      </c>
      <c r="K947" s="46">
        <v>167</v>
      </c>
      <c r="L947" s="42">
        <v>114682</v>
      </c>
      <c r="M947" s="42">
        <v>59284</v>
      </c>
      <c r="N947" s="42">
        <v>55398</v>
      </c>
      <c r="O947" s="54">
        <v>19.183481278666225</v>
      </c>
      <c r="P947" s="54">
        <v>13.079646326363335</v>
      </c>
      <c r="Q947" s="54">
        <v>31.391151183272004</v>
      </c>
      <c r="R947" s="54">
        <v>45.342773931392891</v>
      </c>
      <c r="S947" s="54">
        <v>17.439528435151114</v>
      </c>
      <c r="T947" s="54">
        <v>19.183481278666225</v>
      </c>
      <c r="U947" s="54">
        <v>145.62006243351181</v>
      </c>
      <c r="W947" s="42" t="s">
        <v>469</v>
      </c>
    </row>
    <row r="948" spans="1:23">
      <c r="A948" s="49" t="s">
        <v>1940</v>
      </c>
      <c r="B948" s="46" t="s">
        <v>549</v>
      </c>
      <c r="C948" s="46" t="s">
        <v>262</v>
      </c>
      <c r="D948" s="49" t="s">
        <v>69</v>
      </c>
      <c r="E948" s="46">
        <v>0</v>
      </c>
      <c r="F948" s="46">
        <v>5</v>
      </c>
      <c r="G948" s="46">
        <v>9</v>
      </c>
      <c r="H948" s="46">
        <v>14</v>
      </c>
      <c r="I948" s="46">
        <v>21</v>
      </c>
      <c r="J948" s="46">
        <v>12</v>
      </c>
      <c r="K948" s="46">
        <v>61</v>
      </c>
      <c r="L948" s="42">
        <v>114682</v>
      </c>
      <c r="M948" s="42">
        <v>59284</v>
      </c>
      <c r="N948" s="42">
        <v>55398</v>
      </c>
      <c r="O948" s="54" t="s">
        <v>499</v>
      </c>
      <c r="P948" s="54">
        <v>8.4339788138452203</v>
      </c>
      <c r="Q948" s="54">
        <v>15.181161864921396</v>
      </c>
      <c r="R948" s="54">
        <v>23.615140678766615</v>
      </c>
      <c r="S948" s="54">
        <v>35.422711018149919</v>
      </c>
      <c r="T948" s="54">
        <v>20.241549153228526</v>
      </c>
      <c r="U948" s="54">
        <v>102.89454152891167</v>
      </c>
      <c r="W948" s="42" t="s">
        <v>469</v>
      </c>
    </row>
    <row r="949" spans="1:23">
      <c r="A949" s="49" t="s">
        <v>1941</v>
      </c>
      <c r="B949" s="46" t="s">
        <v>549</v>
      </c>
      <c r="C949" s="46" t="s">
        <v>262</v>
      </c>
      <c r="D949" s="49" t="s">
        <v>64</v>
      </c>
      <c r="E949" s="46">
        <v>79</v>
      </c>
      <c r="F949" s="46">
        <v>61</v>
      </c>
      <c r="G949" s="46">
        <v>159</v>
      </c>
      <c r="H949" s="46">
        <v>164</v>
      </c>
      <c r="I949" s="46">
        <v>104</v>
      </c>
      <c r="J949" s="46">
        <v>48</v>
      </c>
      <c r="K949" s="46">
        <v>615</v>
      </c>
      <c r="L949" s="42">
        <v>114682</v>
      </c>
      <c r="M949" s="42">
        <v>59284</v>
      </c>
      <c r="N949" s="42">
        <v>55398</v>
      </c>
      <c r="O949" s="54">
        <v>68.886137318846892</v>
      </c>
      <c r="P949" s="54">
        <v>53.190561727210891</v>
      </c>
      <c r="Q949" s="54">
        <v>138.64425105945136</v>
      </c>
      <c r="R949" s="54">
        <v>143.00413316823912</v>
      </c>
      <c r="S949" s="54">
        <v>90.685547862785782</v>
      </c>
      <c r="T949" s="54">
        <v>41.85486824436267</v>
      </c>
      <c r="U949" s="54">
        <v>536.2654993808967</v>
      </c>
      <c r="W949" s="42" t="s">
        <v>469</v>
      </c>
    </row>
    <row r="950" spans="1:23">
      <c r="A950" s="49" t="s">
        <v>1942</v>
      </c>
      <c r="B950" s="49" t="s">
        <v>549</v>
      </c>
      <c r="C950" s="49" t="s">
        <v>262</v>
      </c>
      <c r="D950" s="49" t="s">
        <v>492</v>
      </c>
      <c r="E950" s="50">
        <v>22</v>
      </c>
      <c r="F950" s="50">
        <v>22</v>
      </c>
      <c r="G950" s="50">
        <v>32</v>
      </c>
      <c r="H950" s="50">
        <v>38</v>
      </c>
      <c r="I950" s="50">
        <v>22</v>
      </c>
      <c r="J950" s="50">
        <v>14</v>
      </c>
      <c r="K950" s="50">
        <v>150</v>
      </c>
      <c r="L950" s="42">
        <v>114682</v>
      </c>
      <c r="M950" s="42">
        <v>59284</v>
      </c>
      <c r="N950" s="42">
        <v>55398</v>
      </c>
      <c r="O950" s="54">
        <v>19.183481278666225</v>
      </c>
      <c r="P950" s="54">
        <v>19.183481278666225</v>
      </c>
      <c r="Q950" s="54">
        <v>27.90324549624178</v>
      </c>
      <c r="R950" s="54">
        <v>33.135104026787111</v>
      </c>
      <c r="S950" s="54">
        <v>19.183481278666225</v>
      </c>
      <c r="T950" s="54">
        <v>12.20766990460578</v>
      </c>
      <c r="U950" s="54">
        <v>130.79646326363334</v>
      </c>
      <c r="W950" s="42" t="s">
        <v>469</v>
      </c>
    </row>
    <row r="951" spans="1:23">
      <c r="A951" s="49" t="s">
        <v>1943</v>
      </c>
      <c r="B951" s="49" t="s">
        <v>549</v>
      </c>
      <c r="C951" s="49" t="s">
        <v>262</v>
      </c>
      <c r="D951" s="49" t="s">
        <v>473</v>
      </c>
      <c r="E951" s="50">
        <v>3</v>
      </c>
      <c r="F951" s="50">
        <v>3</v>
      </c>
      <c r="G951" s="50">
        <v>6</v>
      </c>
      <c r="H951" s="50">
        <v>5</v>
      </c>
      <c r="I951" s="50">
        <v>6</v>
      </c>
      <c r="J951" s="50">
        <v>5</v>
      </c>
      <c r="K951" s="50">
        <v>28</v>
      </c>
      <c r="L951" s="42">
        <v>114682</v>
      </c>
      <c r="M951" s="42">
        <v>59284</v>
      </c>
      <c r="N951" s="42">
        <v>55398</v>
      </c>
      <c r="O951" s="54">
        <v>2.6159292652726669</v>
      </c>
      <c r="P951" s="54">
        <v>2.6159292652726669</v>
      </c>
      <c r="Q951" s="54">
        <v>5.2318585305453338</v>
      </c>
      <c r="R951" s="54">
        <v>4.3598821087877786</v>
      </c>
      <c r="S951" s="54">
        <v>5.2318585305453338</v>
      </c>
      <c r="T951" s="54">
        <v>4.3598821087877786</v>
      </c>
      <c r="U951" s="54">
        <v>24.415339809211559</v>
      </c>
      <c r="W951" s="42" t="s">
        <v>469</v>
      </c>
    </row>
    <row r="952" spans="1:23">
      <c r="A952" s="49" t="s">
        <v>1944</v>
      </c>
      <c r="B952" s="49" t="s">
        <v>549</v>
      </c>
      <c r="C952" s="49" t="s">
        <v>262</v>
      </c>
      <c r="D952" s="49" t="s">
        <v>201</v>
      </c>
      <c r="E952" s="46">
        <v>21</v>
      </c>
      <c r="F952" s="46">
        <v>7</v>
      </c>
      <c r="G952" s="46">
        <v>23</v>
      </c>
      <c r="H952" s="46">
        <v>32</v>
      </c>
      <c r="I952" s="46">
        <v>22</v>
      </c>
      <c r="J952" s="46">
        <v>5</v>
      </c>
      <c r="K952" s="46">
        <v>110</v>
      </c>
      <c r="L952" s="42">
        <v>114682</v>
      </c>
      <c r="M952" s="42">
        <v>59284</v>
      </c>
      <c r="N952" s="42">
        <v>55398</v>
      </c>
      <c r="O952" s="54">
        <v>18.31150485690867</v>
      </c>
      <c r="P952" s="54">
        <v>6.1038349523028899</v>
      </c>
      <c r="Q952" s="54">
        <v>20.05545770042378</v>
      </c>
      <c r="R952" s="54">
        <v>27.90324549624178</v>
      </c>
      <c r="S952" s="54">
        <v>19.183481278666225</v>
      </c>
      <c r="T952" s="54">
        <v>4.3598821087877786</v>
      </c>
      <c r="U952" s="54">
        <v>95.91740639333112</v>
      </c>
      <c r="W952" s="42" t="s">
        <v>469</v>
      </c>
    </row>
    <row r="953" spans="1:23">
      <c r="A953" s="49" t="s">
        <v>1945</v>
      </c>
      <c r="B953" s="46" t="s">
        <v>549</v>
      </c>
      <c r="C953" s="46" t="s">
        <v>262</v>
      </c>
      <c r="D953" s="49" t="s">
        <v>151</v>
      </c>
      <c r="E953" s="46">
        <v>2</v>
      </c>
      <c r="F953" s="46">
        <v>0</v>
      </c>
      <c r="G953" s="46">
        <v>1</v>
      </c>
      <c r="H953" s="46">
        <v>2</v>
      </c>
      <c r="I953" s="46">
        <v>1</v>
      </c>
      <c r="J953" s="46">
        <v>1</v>
      </c>
      <c r="K953" s="46">
        <v>7</v>
      </c>
      <c r="L953" s="42">
        <v>114682</v>
      </c>
      <c r="M953" s="42">
        <v>59284</v>
      </c>
      <c r="N953" s="42">
        <v>55398</v>
      </c>
      <c r="O953" s="54">
        <v>1.7439528435151113</v>
      </c>
      <c r="P953" s="54" t="s">
        <v>499</v>
      </c>
      <c r="Q953" s="54">
        <v>0.87197642175755563</v>
      </c>
      <c r="R953" s="54">
        <v>1.7439528435151113</v>
      </c>
      <c r="S953" s="54">
        <v>0.87197642175755563</v>
      </c>
      <c r="T953" s="54">
        <v>0.87197642175755563</v>
      </c>
      <c r="U953" s="54">
        <v>6.1038349523028899</v>
      </c>
      <c r="W953" s="42" t="s">
        <v>469</v>
      </c>
    </row>
    <row r="954" spans="1:23">
      <c r="A954" s="49" t="s">
        <v>1946</v>
      </c>
      <c r="B954" s="46" t="s">
        <v>549</v>
      </c>
      <c r="C954" s="46" t="s">
        <v>262</v>
      </c>
      <c r="D954" s="49" t="s">
        <v>95</v>
      </c>
      <c r="E954" s="46">
        <v>7</v>
      </c>
      <c r="F954" s="46">
        <v>8</v>
      </c>
      <c r="G954" s="46">
        <v>7</v>
      </c>
      <c r="H954" s="46">
        <v>13</v>
      </c>
      <c r="I954" s="46">
        <v>7</v>
      </c>
      <c r="J954" s="46">
        <v>1</v>
      </c>
      <c r="K954" s="46">
        <v>43</v>
      </c>
      <c r="L954" s="42">
        <v>114682</v>
      </c>
      <c r="M954" s="42">
        <v>59284</v>
      </c>
      <c r="N954" s="42">
        <v>55398</v>
      </c>
      <c r="O954" s="54">
        <v>6.1038349523028899</v>
      </c>
      <c r="P954" s="54">
        <v>6.975811374060445</v>
      </c>
      <c r="Q954" s="54">
        <v>6.1038349523028899</v>
      </c>
      <c r="R954" s="54">
        <v>11.335693482848223</v>
      </c>
      <c r="S954" s="54">
        <v>6.1038349523028899</v>
      </c>
      <c r="T954" s="54">
        <v>0.87197642175755563</v>
      </c>
      <c r="U954" s="54">
        <v>37.494986135574898</v>
      </c>
      <c r="W954" s="42" t="s">
        <v>469</v>
      </c>
    </row>
    <row r="955" spans="1:23">
      <c r="A955" s="49" t="s">
        <v>1947</v>
      </c>
      <c r="B955" s="46" t="s">
        <v>549</v>
      </c>
      <c r="C955" s="46" t="s">
        <v>262</v>
      </c>
      <c r="D955" s="49" t="s">
        <v>154</v>
      </c>
      <c r="E955" s="46">
        <v>6</v>
      </c>
      <c r="F955" s="46">
        <v>1</v>
      </c>
      <c r="G955" s="46">
        <v>4</v>
      </c>
      <c r="H955" s="46">
        <v>2</v>
      </c>
      <c r="I955" s="46">
        <v>0</v>
      </c>
      <c r="J955" s="46">
        <v>0</v>
      </c>
      <c r="K955" s="46">
        <v>13</v>
      </c>
      <c r="L955" s="42">
        <v>114682</v>
      </c>
      <c r="M955" s="42">
        <v>59284</v>
      </c>
      <c r="N955" s="42">
        <v>55398</v>
      </c>
      <c r="O955" s="54">
        <v>5.2318585305453338</v>
      </c>
      <c r="P955" s="54">
        <v>0.87197642175755563</v>
      </c>
      <c r="Q955" s="54">
        <v>3.4879056870302225</v>
      </c>
      <c r="R955" s="54">
        <v>1.7439528435151113</v>
      </c>
      <c r="S955" s="54" t="s">
        <v>499</v>
      </c>
      <c r="T955" s="54" t="s">
        <v>499</v>
      </c>
      <c r="U955" s="54">
        <v>11.335693482848223</v>
      </c>
      <c r="W955" s="42" t="s">
        <v>469</v>
      </c>
    </row>
    <row r="956" spans="1:23">
      <c r="A956" s="49" t="s">
        <v>1948</v>
      </c>
      <c r="B956" s="46" t="s">
        <v>549</v>
      </c>
      <c r="C956" s="46" t="s">
        <v>262</v>
      </c>
      <c r="D956" s="49" t="s">
        <v>155</v>
      </c>
      <c r="E956" s="46">
        <v>48</v>
      </c>
      <c r="F956" s="46">
        <v>18</v>
      </c>
      <c r="G956" s="46">
        <v>23</v>
      </c>
      <c r="H956" s="46">
        <v>21</v>
      </c>
      <c r="I956" s="46">
        <v>11</v>
      </c>
      <c r="J956" s="46">
        <v>11</v>
      </c>
      <c r="K956" s="46">
        <v>132</v>
      </c>
      <c r="L956" s="42">
        <v>114682</v>
      </c>
      <c r="M956" s="42">
        <v>59284</v>
      </c>
      <c r="N956" s="42">
        <v>55398</v>
      </c>
      <c r="O956" s="54">
        <v>41.85486824436267</v>
      </c>
      <c r="P956" s="54">
        <v>15.695575591636002</v>
      </c>
      <c r="Q956" s="54">
        <v>20.05545770042378</v>
      </c>
      <c r="R956" s="54">
        <v>18.31150485690867</v>
      </c>
      <c r="S956" s="54">
        <v>9.5917406393331124</v>
      </c>
      <c r="T956" s="54">
        <v>9.5917406393331124</v>
      </c>
      <c r="U956" s="54">
        <v>115.10088767199736</v>
      </c>
      <c r="W956" s="42" t="s">
        <v>469</v>
      </c>
    </row>
    <row r="957" spans="1:23">
      <c r="A957" s="49" t="s">
        <v>1949</v>
      </c>
      <c r="B957" s="49" t="s">
        <v>549</v>
      </c>
      <c r="C957" s="49" t="s">
        <v>262</v>
      </c>
      <c r="D957" s="49" t="s">
        <v>99</v>
      </c>
      <c r="E957" s="50">
        <v>35</v>
      </c>
      <c r="F957" s="50">
        <v>37</v>
      </c>
      <c r="G957" s="50">
        <v>47</v>
      </c>
      <c r="H957" s="50">
        <v>57</v>
      </c>
      <c r="I957" s="50">
        <v>16</v>
      </c>
      <c r="J957" s="50">
        <v>31</v>
      </c>
      <c r="K957" s="50">
        <v>223</v>
      </c>
      <c r="L957" s="42">
        <v>114682</v>
      </c>
      <c r="M957" s="42">
        <v>59284</v>
      </c>
      <c r="N957" s="42">
        <v>55398</v>
      </c>
      <c r="O957" s="54">
        <v>30.519174761514449</v>
      </c>
      <c r="P957" s="54">
        <v>32.26312760502956</v>
      </c>
      <c r="Q957" s="54">
        <v>40.982891822605119</v>
      </c>
      <c r="R957" s="54">
        <v>49.702656040180671</v>
      </c>
      <c r="S957" s="54">
        <v>13.95162274812089</v>
      </c>
      <c r="T957" s="54">
        <v>27.031269074484229</v>
      </c>
      <c r="U957" s="54">
        <v>194.45074205193492</v>
      </c>
      <c r="W957" s="42" t="s">
        <v>469</v>
      </c>
    </row>
    <row r="958" spans="1:23">
      <c r="A958" s="49" t="s">
        <v>1950</v>
      </c>
      <c r="B958" s="49" t="s">
        <v>549</v>
      </c>
      <c r="C958" s="49" t="s">
        <v>262</v>
      </c>
      <c r="D958" s="49" t="s">
        <v>481</v>
      </c>
      <c r="E958" s="50">
        <v>14</v>
      </c>
      <c r="F958" s="50">
        <v>9</v>
      </c>
      <c r="G958" s="50">
        <v>8</v>
      </c>
      <c r="H958" s="50">
        <v>10</v>
      </c>
      <c r="I958" s="50">
        <v>2</v>
      </c>
      <c r="J958" s="50">
        <v>3</v>
      </c>
      <c r="K958" s="50">
        <v>46</v>
      </c>
      <c r="L958" s="42">
        <v>114682</v>
      </c>
      <c r="M958" s="42">
        <v>59284</v>
      </c>
      <c r="N958" s="42">
        <v>55398</v>
      </c>
      <c r="O958" s="54">
        <v>12.20766990460578</v>
      </c>
      <c r="P958" s="54">
        <v>7.8477877958180011</v>
      </c>
      <c r="Q958" s="54">
        <v>6.975811374060445</v>
      </c>
      <c r="R958" s="54">
        <v>8.7197642175755572</v>
      </c>
      <c r="S958" s="54">
        <v>1.7439528435151113</v>
      </c>
      <c r="T958" s="54">
        <v>2.6159292652726669</v>
      </c>
      <c r="U958" s="54">
        <v>40.11091540084756</v>
      </c>
      <c r="W958" s="42" t="s">
        <v>469</v>
      </c>
    </row>
    <row r="959" spans="1:23">
      <c r="A959" s="49" t="s">
        <v>1951</v>
      </c>
      <c r="B959" s="49" t="s">
        <v>549</v>
      </c>
      <c r="C959" s="49" t="s">
        <v>262</v>
      </c>
      <c r="D959" s="49" t="s">
        <v>483</v>
      </c>
      <c r="E959" s="50">
        <v>26</v>
      </c>
      <c r="F959" s="50">
        <v>23</v>
      </c>
      <c r="G959" s="50">
        <v>58</v>
      </c>
      <c r="H959" s="50">
        <v>46</v>
      </c>
      <c r="I959" s="50">
        <v>25</v>
      </c>
      <c r="J959" s="50">
        <v>15</v>
      </c>
      <c r="K959" s="50">
        <v>193</v>
      </c>
      <c r="L959" s="42">
        <v>114682</v>
      </c>
      <c r="M959" s="42">
        <v>59284</v>
      </c>
      <c r="N959" s="42">
        <v>55398</v>
      </c>
      <c r="O959" s="54">
        <v>22.671386965696446</v>
      </c>
      <c r="P959" s="54">
        <v>20.05545770042378</v>
      </c>
      <c r="Q959" s="54">
        <v>50.574632461938229</v>
      </c>
      <c r="R959" s="54">
        <v>40.11091540084756</v>
      </c>
      <c r="S959" s="54">
        <v>21.79941054393889</v>
      </c>
      <c r="T959" s="54">
        <v>13.079646326363335</v>
      </c>
      <c r="U959" s="54">
        <v>168.29144939920823</v>
      </c>
      <c r="W959" s="42" t="s">
        <v>469</v>
      </c>
    </row>
    <row r="960" spans="1:23">
      <c r="A960" s="49" t="s">
        <v>1952</v>
      </c>
      <c r="B960" s="49" t="s">
        <v>549</v>
      </c>
      <c r="C960" s="49" t="s">
        <v>262</v>
      </c>
      <c r="D960" s="49" t="s">
        <v>128</v>
      </c>
      <c r="E960" s="50">
        <v>19</v>
      </c>
      <c r="F960" s="50">
        <v>7</v>
      </c>
      <c r="G960" s="50">
        <v>11</v>
      </c>
      <c r="H960" s="50">
        <v>14</v>
      </c>
      <c r="I960" s="50">
        <v>6</v>
      </c>
      <c r="J960" s="50">
        <v>2</v>
      </c>
      <c r="K960" s="50">
        <v>59</v>
      </c>
      <c r="L960" s="42">
        <v>114682</v>
      </c>
      <c r="M960" s="42">
        <v>59284</v>
      </c>
      <c r="N960" s="42">
        <v>55398</v>
      </c>
      <c r="O960" s="54">
        <v>16.567552013393556</v>
      </c>
      <c r="P960" s="54">
        <v>6.1038349523028899</v>
      </c>
      <c r="Q960" s="54">
        <v>9.5917406393331124</v>
      </c>
      <c r="R960" s="54">
        <v>12.20766990460578</v>
      </c>
      <c r="S960" s="54">
        <v>5.2318585305453338</v>
      </c>
      <c r="T960" s="54">
        <v>1.7439528435151113</v>
      </c>
      <c r="U960" s="54">
        <v>51.446608883695788</v>
      </c>
      <c r="W960" s="42" t="s">
        <v>469</v>
      </c>
    </row>
    <row r="961" spans="1:23">
      <c r="A961" s="49" t="s">
        <v>1953</v>
      </c>
      <c r="B961" s="49" t="s">
        <v>549</v>
      </c>
      <c r="C961" s="49" t="s">
        <v>262</v>
      </c>
      <c r="D961" s="49" t="s">
        <v>132</v>
      </c>
      <c r="E961" s="50">
        <v>10</v>
      </c>
      <c r="F961" s="50">
        <v>8</v>
      </c>
      <c r="G961" s="50">
        <v>23</v>
      </c>
      <c r="H961" s="50">
        <v>19</v>
      </c>
      <c r="I961" s="50">
        <v>11</v>
      </c>
      <c r="J961" s="50">
        <v>12</v>
      </c>
      <c r="K961" s="50">
        <v>83</v>
      </c>
      <c r="L961" s="42">
        <v>114682</v>
      </c>
      <c r="M961" s="42">
        <v>59284</v>
      </c>
      <c r="N961" s="42">
        <v>55398</v>
      </c>
      <c r="O961" s="54">
        <v>16.867957627690441</v>
      </c>
      <c r="P961" s="54">
        <v>13.494366102152352</v>
      </c>
      <c r="Q961" s="54">
        <v>38.796302543688007</v>
      </c>
      <c r="R961" s="54">
        <v>32.04911949261183</v>
      </c>
      <c r="S961" s="54">
        <v>18.554753390459485</v>
      </c>
      <c r="T961" s="54">
        <v>20.241549153228526</v>
      </c>
      <c r="U961" s="54">
        <v>140.00404830983067</v>
      </c>
      <c r="W961" s="42" t="s">
        <v>469</v>
      </c>
    </row>
    <row r="962" spans="1:23">
      <c r="A962" s="49" t="s">
        <v>1954</v>
      </c>
      <c r="B962" s="49" t="s">
        <v>549</v>
      </c>
      <c r="C962" s="49" t="s">
        <v>262</v>
      </c>
      <c r="D962" s="49" t="s">
        <v>161</v>
      </c>
      <c r="E962" s="50">
        <v>9</v>
      </c>
      <c r="F962" s="50">
        <v>4</v>
      </c>
      <c r="G962" s="50">
        <v>8</v>
      </c>
      <c r="H962" s="50">
        <v>2</v>
      </c>
      <c r="I962" s="50">
        <v>1</v>
      </c>
      <c r="J962" s="50">
        <v>1</v>
      </c>
      <c r="K962" s="50">
        <v>25</v>
      </c>
      <c r="L962" s="42">
        <v>114682</v>
      </c>
      <c r="M962" s="42">
        <v>59284</v>
      </c>
      <c r="N962" s="42">
        <v>55398</v>
      </c>
      <c r="O962" s="54">
        <v>7.8477877958180011</v>
      </c>
      <c r="P962" s="54">
        <v>3.4879056870302225</v>
      </c>
      <c r="Q962" s="54">
        <v>6.975811374060445</v>
      </c>
      <c r="R962" s="54">
        <v>1.7439528435151113</v>
      </c>
      <c r="S962" s="54">
        <v>0.87197642175755563</v>
      </c>
      <c r="T962" s="54">
        <v>0.87197642175755563</v>
      </c>
      <c r="U962" s="54">
        <v>21.79941054393889</v>
      </c>
      <c r="W962" s="42" t="s">
        <v>469</v>
      </c>
    </row>
    <row r="963" spans="1:23">
      <c r="A963" s="49" t="s">
        <v>1955</v>
      </c>
      <c r="B963" s="49" t="s">
        <v>549</v>
      </c>
      <c r="C963" s="49" t="s">
        <v>262</v>
      </c>
      <c r="D963" s="49" t="s">
        <v>164</v>
      </c>
      <c r="E963" s="50">
        <v>105</v>
      </c>
      <c r="F963" s="50">
        <v>106</v>
      </c>
      <c r="G963" s="50">
        <v>227</v>
      </c>
      <c r="H963" s="50">
        <v>227</v>
      </c>
      <c r="I963" s="50">
        <v>93</v>
      </c>
      <c r="J963" s="50">
        <v>24</v>
      </c>
      <c r="K963" s="50">
        <v>782</v>
      </c>
      <c r="L963" s="42">
        <v>114682</v>
      </c>
      <c r="M963" s="42">
        <v>59284</v>
      </c>
      <c r="N963" s="42">
        <v>55398</v>
      </c>
      <c r="O963" s="54">
        <v>189.53752843062927</v>
      </c>
      <c r="P963" s="54">
        <v>191.34264774901621</v>
      </c>
      <c r="Q963" s="54">
        <v>409.76208527383659</v>
      </c>
      <c r="R963" s="54">
        <v>409.76208527383659</v>
      </c>
      <c r="S963" s="54">
        <v>167.87609660998592</v>
      </c>
      <c r="T963" s="54">
        <v>43.322863641286688</v>
      </c>
      <c r="U963" s="54">
        <v>1411.6033069785913</v>
      </c>
      <c r="W963" s="42" t="s">
        <v>469</v>
      </c>
    </row>
    <row r="964" spans="1:23">
      <c r="A964" s="49" t="s">
        <v>1956</v>
      </c>
      <c r="B964" s="49" t="s">
        <v>549</v>
      </c>
      <c r="C964" s="49" t="s">
        <v>262</v>
      </c>
      <c r="D964" s="49" t="s">
        <v>142</v>
      </c>
      <c r="E964" s="50">
        <v>19</v>
      </c>
      <c r="F964" s="50">
        <v>8</v>
      </c>
      <c r="G964" s="50">
        <v>19</v>
      </c>
      <c r="H964" s="50">
        <v>18</v>
      </c>
      <c r="I964" s="50">
        <v>7</v>
      </c>
      <c r="J964" s="50">
        <v>4</v>
      </c>
      <c r="K964" s="50">
        <v>75</v>
      </c>
      <c r="L964" s="42">
        <v>114682</v>
      </c>
      <c r="M964" s="42">
        <v>59284</v>
      </c>
      <c r="N964" s="42">
        <v>55398</v>
      </c>
      <c r="O964" s="54">
        <v>16.567552013393556</v>
      </c>
      <c r="P964" s="54">
        <v>6.975811374060445</v>
      </c>
      <c r="Q964" s="54">
        <v>16.567552013393556</v>
      </c>
      <c r="R964" s="54">
        <v>15.695575591636002</v>
      </c>
      <c r="S964" s="54">
        <v>6.1038349523028899</v>
      </c>
      <c r="T964" s="54">
        <v>3.4879056870302225</v>
      </c>
      <c r="U964" s="54">
        <v>65.398231631816671</v>
      </c>
      <c r="W964" s="42" t="s">
        <v>469</v>
      </c>
    </row>
    <row r="965" spans="1:23">
      <c r="A965" s="49" t="s">
        <v>1957</v>
      </c>
      <c r="B965" s="49" t="s">
        <v>549</v>
      </c>
      <c r="C965" s="49" t="s">
        <v>262</v>
      </c>
      <c r="D965" s="49" t="s">
        <v>146</v>
      </c>
      <c r="E965" s="46">
        <v>21</v>
      </c>
      <c r="F965" s="46">
        <v>9</v>
      </c>
      <c r="G965" s="46">
        <v>43</v>
      </c>
      <c r="H965" s="46">
        <v>55</v>
      </c>
      <c r="I965" s="46">
        <v>35</v>
      </c>
      <c r="J965" s="46">
        <v>15</v>
      </c>
      <c r="K965" s="46">
        <v>178</v>
      </c>
      <c r="L965" s="42">
        <v>114682</v>
      </c>
      <c r="M965" s="42">
        <v>59284</v>
      </c>
      <c r="N965" s="42">
        <v>55398</v>
      </c>
      <c r="O965" s="54">
        <v>35.422711018149919</v>
      </c>
      <c r="P965" s="54">
        <v>15.181161864921396</v>
      </c>
      <c r="Q965" s="54">
        <v>72.532217799068889</v>
      </c>
      <c r="R965" s="54">
        <v>92.773766952297422</v>
      </c>
      <c r="S965" s="54">
        <v>59.03785169691654</v>
      </c>
      <c r="T965" s="54">
        <v>25.301936441535663</v>
      </c>
      <c r="U965" s="54">
        <v>300.24964577288983</v>
      </c>
      <c r="W965" s="42" t="s">
        <v>469</v>
      </c>
    </row>
    <row r="966" spans="1:23">
      <c r="A966" s="49" t="s">
        <v>1958</v>
      </c>
      <c r="B966" s="46" t="s">
        <v>549</v>
      </c>
      <c r="C966" s="46" t="s">
        <v>266</v>
      </c>
      <c r="D966" s="49" t="s">
        <v>200</v>
      </c>
      <c r="E966" s="46">
        <v>20</v>
      </c>
      <c r="F966" s="46">
        <v>5</v>
      </c>
      <c r="G966" s="46">
        <v>43</v>
      </c>
      <c r="H966" s="46">
        <v>61</v>
      </c>
      <c r="I966" s="46">
        <v>34</v>
      </c>
      <c r="J966" s="46">
        <v>16</v>
      </c>
      <c r="K966" s="46">
        <v>179</v>
      </c>
      <c r="L966" s="42">
        <v>94152</v>
      </c>
      <c r="M966" s="42">
        <v>48034</v>
      </c>
      <c r="N966" s="42">
        <v>46118</v>
      </c>
      <c r="O966" s="54">
        <v>21.242246579998302</v>
      </c>
      <c r="P966" s="54">
        <v>5.3105616449995754</v>
      </c>
      <c r="Q966" s="54">
        <v>45.670830146996344</v>
      </c>
      <c r="R966" s="54">
        <v>64.788852068994814</v>
      </c>
      <c r="S966" s="54">
        <v>36.111819185997113</v>
      </c>
      <c r="T966" s="54">
        <v>16.993797263998641</v>
      </c>
      <c r="U966" s="54">
        <v>190.11810689098479</v>
      </c>
      <c r="W966" s="42" t="s">
        <v>469</v>
      </c>
    </row>
    <row r="967" spans="1:23">
      <c r="A967" s="49" t="s">
        <v>1959</v>
      </c>
      <c r="B967" s="46" t="s">
        <v>549</v>
      </c>
      <c r="C967" s="46" t="s">
        <v>266</v>
      </c>
      <c r="D967" s="49" t="s">
        <v>54</v>
      </c>
      <c r="E967" s="46">
        <v>94</v>
      </c>
      <c r="F967" s="46">
        <v>54</v>
      </c>
      <c r="G967" s="46">
        <v>229</v>
      </c>
      <c r="H967" s="46">
        <v>256</v>
      </c>
      <c r="I967" s="46">
        <v>157</v>
      </c>
      <c r="J967" s="46">
        <v>124</v>
      </c>
      <c r="K967" s="46">
        <v>914</v>
      </c>
      <c r="L967" s="42">
        <v>94152</v>
      </c>
      <c r="M967" s="42">
        <v>48034</v>
      </c>
      <c r="N967" s="42">
        <v>46118</v>
      </c>
      <c r="O967" s="54">
        <v>195.69471624266143</v>
      </c>
      <c r="P967" s="54">
        <v>112.4203689053587</v>
      </c>
      <c r="Q967" s="54">
        <v>476.74563850605824</v>
      </c>
      <c r="R967" s="54">
        <v>532.9558229587376</v>
      </c>
      <c r="S967" s="54">
        <v>326.85181329891327</v>
      </c>
      <c r="T967" s="54">
        <v>258.15047674563851</v>
      </c>
      <c r="U967" s="54">
        <v>1902.8188366573675</v>
      </c>
      <c r="W967" s="42" t="s">
        <v>469</v>
      </c>
    </row>
    <row r="968" spans="1:23">
      <c r="A968" s="49" t="s">
        <v>1960</v>
      </c>
      <c r="B968" s="46" t="s">
        <v>549</v>
      </c>
      <c r="C968" s="46" t="s">
        <v>266</v>
      </c>
      <c r="D968" s="49" t="s">
        <v>60</v>
      </c>
      <c r="E968" s="46">
        <v>9</v>
      </c>
      <c r="F968" s="46">
        <v>8</v>
      </c>
      <c r="G968" s="46">
        <v>28</v>
      </c>
      <c r="H968" s="46">
        <v>31</v>
      </c>
      <c r="I968" s="46">
        <v>21</v>
      </c>
      <c r="J968" s="46">
        <v>10</v>
      </c>
      <c r="K968" s="46">
        <v>107</v>
      </c>
      <c r="L968" s="42">
        <v>94152</v>
      </c>
      <c r="M968" s="42">
        <v>48034</v>
      </c>
      <c r="N968" s="42">
        <v>46118</v>
      </c>
      <c r="O968" s="54">
        <v>9.5590109609992364</v>
      </c>
      <c r="P968" s="54">
        <v>8.4968986319993203</v>
      </c>
      <c r="Q968" s="54">
        <v>29.73914521199762</v>
      </c>
      <c r="R968" s="54">
        <v>32.925482198997365</v>
      </c>
      <c r="S968" s="54">
        <v>22.304358908998214</v>
      </c>
      <c r="T968" s="54">
        <v>10.621123289999151</v>
      </c>
      <c r="U968" s="54">
        <v>113.6460192029909</v>
      </c>
      <c r="W968" s="42" t="s">
        <v>469</v>
      </c>
    </row>
    <row r="969" spans="1:23">
      <c r="A969" s="49" t="s">
        <v>1961</v>
      </c>
      <c r="B969" s="46" t="s">
        <v>549</v>
      </c>
      <c r="C969" s="46" t="s">
        <v>266</v>
      </c>
      <c r="D969" s="49" t="s">
        <v>69</v>
      </c>
      <c r="E969" s="46">
        <v>3</v>
      </c>
      <c r="F969" s="46">
        <v>6</v>
      </c>
      <c r="G969" s="46">
        <v>10</v>
      </c>
      <c r="H969" s="46">
        <v>9</v>
      </c>
      <c r="I969" s="46">
        <v>18</v>
      </c>
      <c r="J969" s="46">
        <v>16</v>
      </c>
      <c r="K969" s="46">
        <v>62</v>
      </c>
      <c r="L969" s="42">
        <v>94152</v>
      </c>
      <c r="M969" s="42">
        <v>48034</v>
      </c>
      <c r="N969" s="42">
        <v>46118</v>
      </c>
      <c r="O969" s="54">
        <v>6.2455760502977062</v>
      </c>
      <c r="P969" s="54">
        <v>12.491152100595412</v>
      </c>
      <c r="Q969" s="54">
        <v>20.818586834325686</v>
      </c>
      <c r="R969" s="54">
        <v>18.736728150893118</v>
      </c>
      <c r="S969" s="54">
        <v>37.473456301786236</v>
      </c>
      <c r="T969" s="54">
        <v>33.3097389349211</v>
      </c>
      <c r="U969" s="54">
        <v>129.07523837281926</v>
      </c>
      <c r="W969" s="42" t="s">
        <v>469</v>
      </c>
    </row>
    <row r="970" spans="1:23">
      <c r="A970" s="49" t="s">
        <v>1962</v>
      </c>
      <c r="B970" s="46" t="s">
        <v>549</v>
      </c>
      <c r="C970" s="46" t="s">
        <v>266</v>
      </c>
      <c r="D970" s="49" t="s">
        <v>64</v>
      </c>
      <c r="E970" s="46">
        <v>75</v>
      </c>
      <c r="F970" s="46">
        <v>54</v>
      </c>
      <c r="G970" s="46">
        <v>104</v>
      </c>
      <c r="H970" s="46">
        <v>109</v>
      </c>
      <c r="I970" s="46">
        <v>63</v>
      </c>
      <c r="J970" s="46">
        <v>40</v>
      </c>
      <c r="K970" s="46">
        <v>445</v>
      </c>
      <c r="L970" s="42">
        <v>94152</v>
      </c>
      <c r="M970" s="42">
        <v>48034</v>
      </c>
      <c r="N970" s="42">
        <v>46118</v>
      </c>
      <c r="O970" s="54">
        <v>79.658424674993626</v>
      </c>
      <c r="P970" s="54">
        <v>57.354065765995415</v>
      </c>
      <c r="Q970" s="54">
        <v>110.45968221599115</v>
      </c>
      <c r="R970" s="54">
        <v>115.77024386099073</v>
      </c>
      <c r="S970" s="54">
        <v>66.913076726994646</v>
      </c>
      <c r="T970" s="54">
        <v>42.484493159996603</v>
      </c>
      <c r="U970" s="54">
        <v>472.6399864049622</v>
      </c>
      <c r="W970" s="42" t="s">
        <v>469</v>
      </c>
    </row>
    <row r="971" spans="1:23">
      <c r="A971" s="49" t="s">
        <v>1963</v>
      </c>
      <c r="B971" s="49" t="s">
        <v>549</v>
      </c>
      <c r="C971" s="49" t="s">
        <v>266</v>
      </c>
      <c r="D971" s="49" t="s">
        <v>492</v>
      </c>
      <c r="E971" s="50">
        <v>20</v>
      </c>
      <c r="F971" s="50">
        <v>12</v>
      </c>
      <c r="G971" s="50">
        <v>30</v>
      </c>
      <c r="H971" s="50">
        <v>32</v>
      </c>
      <c r="I971" s="50">
        <v>23</v>
      </c>
      <c r="J971" s="50">
        <v>16</v>
      </c>
      <c r="K971" s="50">
        <v>133</v>
      </c>
      <c r="L971" s="42">
        <v>94152</v>
      </c>
      <c r="M971" s="42">
        <v>48034</v>
      </c>
      <c r="N971" s="42">
        <v>46118</v>
      </c>
      <c r="O971" s="54">
        <v>21.242246579998302</v>
      </c>
      <c r="P971" s="54">
        <v>12.745347947998981</v>
      </c>
      <c r="Q971" s="54">
        <v>31.863369869997452</v>
      </c>
      <c r="R971" s="54">
        <v>33.987594527997281</v>
      </c>
      <c r="S971" s="54">
        <v>24.428583566998043</v>
      </c>
      <c r="T971" s="54">
        <v>16.993797263998641</v>
      </c>
      <c r="U971" s="54">
        <v>141.26093975698871</v>
      </c>
      <c r="W971" s="42" t="s">
        <v>469</v>
      </c>
    </row>
    <row r="972" spans="1:23">
      <c r="A972" s="49" t="s">
        <v>1964</v>
      </c>
      <c r="B972" s="49" t="s">
        <v>549</v>
      </c>
      <c r="C972" s="49" t="s">
        <v>266</v>
      </c>
      <c r="D972" s="49" t="s">
        <v>473</v>
      </c>
      <c r="E972" s="46">
        <v>4</v>
      </c>
      <c r="F972" s="46">
        <v>1</v>
      </c>
      <c r="G972" s="46">
        <v>8</v>
      </c>
      <c r="H972" s="46">
        <v>11</v>
      </c>
      <c r="I972" s="46">
        <v>4</v>
      </c>
      <c r="J972" s="46">
        <v>4</v>
      </c>
      <c r="K972" s="46">
        <v>32</v>
      </c>
      <c r="L972" s="42">
        <v>94152</v>
      </c>
      <c r="M972" s="42">
        <v>48034</v>
      </c>
      <c r="N972" s="42">
        <v>46118</v>
      </c>
      <c r="O972" s="54">
        <v>4.2484493159996601</v>
      </c>
      <c r="P972" s="54">
        <v>1.062112328999915</v>
      </c>
      <c r="Q972" s="54">
        <v>8.4968986319993203</v>
      </c>
      <c r="R972" s="54">
        <v>11.683235618999065</v>
      </c>
      <c r="S972" s="54">
        <v>4.2484493159996601</v>
      </c>
      <c r="T972" s="54">
        <v>4.2484493159996601</v>
      </c>
      <c r="U972" s="54">
        <v>33.987594527997281</v>
      </c>
      <c r="W972" s="42" t="s">
        <v>469</v>
      </c>
    </row>
    <row r="973" spans="1:23">
      <c r="A973" s="49" t="s">
        <v>1965</v>
      </c>
      <c r="B973" s="46" t="s">
        <v>549</v>
      </c>
      <c r="C973" s="46" t="s">
        <v>266</v>
      </c>
      <c r="D973" s="49" t="s">
        <v>201</v>
      </c>
      <c r="E973" s="46">
        <v>13</v>
      </c>
      <c r="F973" s="46">
        <v>11</v>
      </c>
      <c r="G973" s="46">
        <v>24</v>
      </c>
      <c r="H973" s="46">
        <v>22</v>
      </c>
      <c r="I973" s="46">
        <v>11</v>
      </c>
      <c r="J973" s="46">
        <v>5</v>
      </c>
      <c r="K973" s="46">
        <v>86</v>
      </c>
      <c r="L973" s="42">
        <v>94152</v>
      </c>
      <c r="M973" s="42">
        <v>48034</v>
      </c>
      <c r="N973" s="42">
        <v>46118</v>
      </c>
      <c r="O973" s="54">
        <v>13.807460276998894</v>
      </c>
      <c r="P973" s="54">
        <v>11.683235618999065</v>
      </c>
      <c r="Q973" s="54">
        <v>25.490695895997963</v>
      </c>
      <c r="R973" s="54">
        <v>23.36647123799813</v>
      </c>
      <c r="S973" s="54">
        <v>11.683235618999065</v>
      </c>
      <c r="T973" s="54">
        <v>5.3105616449995754</v>
      </c>
      <c r="U973" s="54">
        <v>91.341660293992689</v>
      </c>
      <c r="W973" s="42" t="s">
        <v>469</v>
      </c>
    </row>
    <row r="974" spans="1:23">
      <c r="A974" s="49" t="s">
        <v>1966</v>
      </c>
      <c r="B974" s="46" t="s">
        <v>549</v>
      </c>
      <c r="C974" s="46" t="s">
        <v>266</v>
      </c>
      <c r="D974" s="49" t="s">
        <v>151</v>
      </c>
      <c r="E974" s="46">
        <v>3</v>
      </c>
      <c r="F974" s="46">
        <v>1</v>
      </c>
      <c r="G974" s="46">
        <v>1</v>
      </c>
      <c r="H974" s="46">
        <v>5</v>
      </c>
      <c r="I974" s="46">
        <v>3</v>
      </c>
      <c r="J974" s="46">
        <v>1</v>
      </c>
      <c r="K974" s="46">
        <v>14</v>
      </c>
      <c r="L974" s="42">
        <v>94152</v>
      </c>
      <c r="M974" s="42">
        <v>48034</v>
      </c>
      <c r="N974" s="42">
        <v>46118</v>
      </c>
      <c r="O974" s="54">
        <v>3.1863369869997453</v>
      </c>
      <c r="P974" s="54">
        <v>1.062112328999915</v>
      </c>
      <c r="Q974" s="54">
        <v>1.062112328999915</v>
      </c>
      <c r="R974" s="54">
        <v>5.3105616449995754</v>
      </c>
      <c r="S974" s="54">
        <v>3.1863369869997453</v>
      </c>
      <c r="T974" s="54">
        <v>1.062112328999915</v>
      </c>
      <c r="U974" s="54">
        <v>14.86957260599881</v>
      </c>
      <c r="W974" s="42" t="s">
        <v>469</v>
      </c>
    </row>
    <row r="975" spans="1:23">
      <c r="A975" s="49" t="s">
        <v>1967</v>
      </c>
      <c r="B975" s="46" t="s">
        <v>549</v>
      </c>
      <c r="C975" s="46" t="s">
        <v>266</v>
      </c>
      <c r="D975" s="49" t="s">
        <v>95</v>
      </c>
      <c r="E975" s="46">
        <v>5</v>
      </c>
      <c r="F975" s="46">
        <v>2</v>
      </c>
      <c r="G975" s="46">
        <v>4</v>
      </c>
      <c r="H975" s="46">
        <v>15</v>
      </c>
      <c r="I975" s="46">
        <v>5</v>
      </c>
      <c r="J975" s="46">
        <v>4</v>
      </c>
      <c r="K975" s="46">
        <v>35</v>
      </c>
      <c r="L975" s="42">
        <v>94152</v>
      </c>
      <c r="M975" s="42">
        <v>48034</v>
      </c>
      <c r="N975" s="42">
        <v>46118</v>
      </c>
      <c r="O975" s="54">
        <v>5.3105616449995754</v>
      </c>
      <c r="P975" s="54">
        <v>2.1242246579998301</v>
      </c>
      <c r="Q975" s="54">
        <v>4.2484493159996601</v>
      </c>
      <c r="R975" s="54">
        <v>15.931684934998726</v>
      </c>
      <c r="S975" s="54">
        <v>5.3105616449995754</v>
      </c>
      <c r="T975" s="54">
        <v>4.2484493159996601</v>
      </c>
      <c r="U975" s="54">
        <v>37.173931514997022</v>
      </c>
      <c r="W975" s="42" t="s">
        <v>469</v>
      </c>
    </row>
    <row r="976" spans="1:23">
      <c r="A976" s="49" t="s">
        <v>1968</v>
      </c>
      <c r="B976" s="46" t="s">
        <v>549</v>
      </c>
      <c r="C976" s="46" t="s">
        <v>266</v>
      </c>
      <c r="D976" s="49" t="s">
        <v>154</v>
      </c>
      <c r="E976" s="46">
        <v>0</v>
      </c>
      <c r="F976" s="46">
        <v>0</v>
      </c>
      <c r="G976" s="46">
        <v>3</v>
      </c>
      <c r="H976" s="46">
        <v>1</v>
      </c>
      <c r="I976" s="46">
        <v>0</v>
      </c>
      <c r="J976" s="46">
        <v>1</v>
      </c>
      <c r="K976" s="46">
        <v>5</v>
      </c>
      <c r="L976" s="42">
        <v>94152</v>
      </c>
      <c r="M976" s="42">
        <v>48034</v>
      </c>
      <c r="N976" s="42">
        <v>46118</v>
      </c>
      <c r="O976" s="54" t="s">
        <v>499</v>
      </c>
      <c r="P976" s="54" t="s">
        <v>499</v>
      </c>
      <c r="Q976" s="54">
        <v>3.1863369869997453</v>
      </c>
      <c r="R976" s="54">
        <v>1.062112328999915</v>
      </c>
      <c r="S976" s="54" t="s">
        <v>499</v>
      </c>
      <c r="T976" s="54">
        <v>1.062112328999915</v>
      </c>
      <c r="U976" s="54">
        <v>5.3105616449995754</v>
      </c>
      <c r="W976" s="42" t="s">
        <v>469</v>
      </c>
    </row>
    <row r="977" spans="1:23">
      <c r="A977" s="49" t="s">
        <v>1969</v>
      </c>
      <c r="B977" s="46" t="s">
        <v>549</v>
      </c>
      <c r="C977" s="46" t="s">
        <v>266</v>
      </c>
      <c r="D977" s="49" t="s">
        <v>155</v>
      </c>
      <c r="E977" s="46">
        <v>53</v>
      </c>
      <c r="F977" s="46">
        <v>13</v>
      </c>
      <c r="G977" s="46">
        <v>35</v>
      </c>
      <c r="H977" s="46">
        <v>19</v>
      </c>
      <c r="I977" s="46">
        <v>8</v>
      </c>
      <c r="J977" s="46">
        <v>4</v>
      </c>
      <c r="K977" s="46">
        <v>132</v>
      </c>
      <c r="L977" s="42">
        <v>94152</v>
      </c>
      <c r="M977" s="42">
        <v>48034</v>
      </c>
      <c r="N977" s="42">
        <v>46118</v>
      </c>
      <c r="O977" s="54">
        <v>56.291953436995499</v>
      </c>
      <c r="P977" s="54">
        <v>13.807460276998894</v>
      </c>
      <c r="Q977" s="54">
        <v>37.173931514997022</v>
      </c>
      <c r="R977" s="54">
        <v>20.180134250998385</v>
      </c>
      <c r="S977" s="54">
        <v>8.4968986319993203</v>
      </c>
      <c r="T977" s="54">
        <v>4.2484493159996601</v>
      </c>
      <c r="U977" s="54">
        <v>140.19882742798879</v>
      </c>
      <c r="W977" s="42" t="s">
        <v>469</v>
      </c>
    </row>
    <row r="978" spans="1:23">
      <c r="A978" s="49" t="s">
        <v>1970</v>
      </c>
      <c r="B978" s="46" t="s">
        <v>549</v>
      </c>
      <c r="C978" s="46" t="s">
        <v>266</v>
      </c>
      <c r="D978" s="49" t="s">
        <v>99</v>
      </c>
      <c r="E978" s="46">
        <v>28</v>
      </c>
      <c r="F978" s="46">
        <v>17</v>
      </c>
      <c r="G978" s="46">
        <v>34</v>
      </c>
      <c r="H978" s="46">
        <v>50</v>
      </c>
      <c r="I978" s="46">
        <v>11</v>
      </c>
      <c r="J978" s="46">
        <v>15</v>
      </c>
      <c r="K978" s="46">
        <v>155</v>
      </c>
      <c r="L978" s="42">
        <v>94152</v>
      </c>
      <c r="M978" s="42">
        <v>48034</v>
      </c>
      <c r="N978" s="42">
        <v>46118</v>
      </c>
      <c r="O978" s="54">
        <v>29.73914521199762</v>
      </c>
      <c r="P978" s="54">
        <v>18.055909592998557</v>
      </c>
      <c r="Q978" s="54">
        <v>36.111819185997113</v>
      </c>
      <c r="R978" s="54">
        <v>53.10561644999575</v>
      </c>
      <c r="S978" s="54">
        <v>11.683235618999065</v>
      </c>
      <c r="T978" s="54">
        <v>15.931684934998726</v>
      </c>
      <c r="U978" s="54">
        <v>164.62741099498683</v>
      </c>
      <c r="W978" s="42" t="s">
        <v>469</v>
      </c>
    </row>
    <row r="979" spans="1:23">
      <c r="A979" s="49" t="s">
        <v>1971</v>
      </c>
      <c r="B979" s="46" t="s">
        <v>549</v>
      </c>
      <c r="C979" s="46" t="s">
        <v>266</v>
      </c>
      <c r="D979" s="49" t="s">
        <v>481</v>
      </c>
      <c r="E979" s="46">
        <v>7</v>
      </c>
      <c r="F979" s="46">
        <v>3</v>
      </c>
      <c r="G979" s="46">
        <v>8</v>
      </c>
      <c r="H979" s="46">
        <v>6</v>
      </c>
      <c r="I979" s="46">
        <v>1</v>
      </c>
      <c r="J979" s="46">
        <v>1</v>
      </c>
      <c r="K979" s="46">
        <v>26</v>
      </c>
      <c r="L979" s="42">
        <v>94152</v>
      </c>
      <c r="M979" s="42">
        <v>48034</v>
      </c>
      <c r="N979" s="42">
        <v>46118</v>
      </c>
      <c r="O979" s="54">
        <v>7.434786302999405</v>
      </c>
      <c r="P979" s="54">
        <v>3.1863369869997453</v>
      </c>
      <c r="Q979" s="54">
        <v>8.4968986319993203</v>
      </c>
      <c r="R979" s="54">
        <v>6.3726739739994906</v>
      </c>
      <c r="S979" s="54">
        <v>1.062112328999915</v>
      </c>
      <c r="T979" s="54">
        <v>1.062112328999915</v>
      </c>
      <c r="U979" s="54">
        <v>27.614920553997788</v>
      </c>
      <c r="W979" s="42" t="s">
        <v>469</v>
      </c>
    </row>
    <row r="980" spans="1:23">
      <c r="A980" s="49" t="s">
        <v>1972</v>
      </c>
      <c r="B980" s="46" t="s">
        <v>549</v>
      </c>
      <c r="C980" s="46" t="s">
        <v>266</v>
      </c>
      <c r="D980" s="49" t="s">
        <v>483</v>
      </c>
      <c r="E980" s="46">
        <v>20</v>
      </c>
      <c r="F980" s="46">
        <v>9</v>
      </c>
      <c r="G980" s="46">
        <v>40</v>
      </c>
      <c r="H980" s="46">
        <v>26</v>
      </c>
      <c r="I980" s="46">
        <v>20</v>
      </c>
      <c r="J980" s="46">
        <v>11</v>
      </c>
      <c r="K980" s="46">
        <v>126</v>
      </c>
      <c r="L980" s="42">
        <v>94152</v>
      </c>
      <c r="M980" s="42">
        <v>48034</v>
      </c>
      <c r="N980" s="42">
        <v>46118</v>
      </c>
      <c r="O980" s="54">
        <v>21.242246579998302</v>
      </c>
      <c r="P980" s="54">
        <v>9.5590109609992364</v>
      </c>
      <c r="Q980" s="54">
        <v>42.484493159996603</v>
      </c>
      <c r="R980" s="54">
        <v>27.614920553997788</v>
      </c>
      <c r="S980" s="54">
        <v>21.242246579998302</v>
      </c>
      <c r="T980" s="54">
        <v>11.683235618999065</v>
      </c>
      <c r="U980" s="54">
        <v>133.82615345398929</v>
      </c>
      <c r="W980" s="42" t="s">
        <v>469</v>
      </c>
    </row>
    <row r="981" spans="1:23">
      <c r="A981" s="49" t="s">
        <v>1973</v>
      </c>
      <c r="B981" s="46" t="s">
        <v>549</v>
      </c>
      <c r="C981" s="46" t="s">
        <v>266</v>
      </c>
      <c r="D981" s="49" t="s">
        <v>128</v>
      </c>
      <c r="E981" s="46">
        <v>11</v>
      </c>
      <c r="F981" s="46">
        <v>8</v>
      </c>
      <c r="G981" s="46">
        <v>18</v>
      </c>
      <c r="H981" s="46">
        <v>8</v>
      </c>
      <c r="I981" s="46">
        <v>0</v>
      </c>
      <c r="J981" s="46">
        <v>1</v>
      </c>
      <c r="K981" s="46">
        <v>46</v>
      </c>
      <c r="L981" s="42">
        <v>94152</v>
      </c>
      <c r="M981" s="42">
        <v>48034</v>
      </c>
      <c r="N981" s="42">
        <v>46118</v>
      </c>
      <c r="O981" s="54">
        <v>11.683235618999065</v>
      </c>
      <c r="P981" s="54">
        <v>8.4968986319993203</v>
      </c>
      <c r="Q981" s="54">
        <v>19.118021921998473</v>
      </c>
      <c r="R981" s="54">
        <v>8.4968986319993203</v>
      </c>
      <c r="S981" s="54" t="s">
        <v>499</v>
      </c>
      <c r="T981" s="54">
        <v>1.062112328999915</v>
      </c>
      <c r="U981" s="54">
        <v>48.857167133996086</v>
      </c>
      <c r="W981" s="42" t="s">
        <v>469</v>
      </c>
    </row>
    <row r="982" spans="1:23">
      <c r="A982" s="49" t="s">
        <v>1974</v>
      </c>
      <c r="B982" s="46" t="s">
        <v>549</v>
      </c>
      <c r="C982" s="46" t="s">
        <v>266</v>
      </c>
      <c r="D982" s="49" t="s">
        <v>132</v>
      </c>
      <c r="E982" s="46">
        <v>8</v>
      </c>
      <c r="F982" s="46">
        <v>13</v>
      </c>
      <c r="G982" s="46">
        <v>16</v>
      </c>
      <c r="H982" s="46">
        <v>16</v>
      </c>
      <c r="I982" s="46">
        <v>8</v>
      </c>
      <c r="J982" s="46">
        <v>8</v>
      </c>
      <c r="K982" s="46">
        <v>69</v>
      </c>
      <c r="L982" s="42">
        <v>94152</v>
      </c>
      <c r="M982" s="42">
        <v>48034</v>
      </c>
      <c r="N982" s="42">
        <v>46118</v>
      </c>
      <c r="O982" s="54">
        <v>16.65486946746055</v>
      </c>
      <c r="P982" s="54">
        <v>27.064162884623393</v>
      </c>
      <c r="Q982" s="54">
        <v>33.3097389349211</v>
      </c>
      <c r="R982" s="54">
        <v>33.3097389349211</v>
      </c>
      <c r="S982" s="54">
        <v>16.65486946746055</v>
      </c>
      <c r="T982" s="54">
        <v>16.65486946746055</v>
      </c>
      <c r="U982" s="54">
        <v>143.64824915684724</v>
      </c>
      <c r="W982" s="42" t="s">
        <v>469</v>
      </c>
    </row>
    <row r="983" spans="1:23">
      <c r="A983" s="49" t="s">
        <v>1975</v>
      </c>
      <c r="B983" s="46" t="s">
        <v>549</v>
      </c>
      <c r="C983" s="46" t="s">
        <v>266</v>
      </c>
      <c r="D983" s="49" t="s">
        <v>161</v>
      </c>
      <c r="E983" s="46">
        <v>8</v>
      </c>
      <c r="F983" s="46">
        <v>3</v>
      </c>
      <c r="G983" s="46">
        <v>1</v>
      </c>
      <c r="H983" s="46">
        <v>3</v>
      </c>
      <c r="I983" s="46">
        <v>4</v>
      </c>
      <c r="J983" s="46">
        <v>1</v>
      </c>
      <c r="K983" s="46">
        <v>20</v>
      </c>
      <c r="L983" s="42">
        <v>94152</v>
      </c>
      <c r="M983" s="42">
        <v>48034</v>
      </c>
      <c r="N983" s="42">
        <v>46118</v>
      </c>
      <c r="O983" s="54">
        <v>8.4968986319993203</v>
      </c>
      <c r="P983" s="54">
        <v>3.1863369869997453</v>
      </c>
      <c r="Q983" s="54">
        <v>1.062112328999915</v>
      </c>
      <c r="R983" s="54">
        <v>3.1863369869997453</v>
      </c>
      <c r="S983" s="54">
        <v>4.2484493159996601</v>
      </c>
      <c r="T983" s="54">
        <v>1.062112328999915</v>
      </c>
      <c r="U983" s="54">
        <v>21.242246579998302</v>
      </c>
      <c r="W983" s="42" t="s">
        <v>469</v>
      </c>
    </row>
    <row r="984" spans="1:23">
      <c r="A984" s="49" t="s">
        <v>1976</v>
      </c>
      <c r="B984" s="46" t="s">
        <v>549</v>
      </c>
      <c r="C984" s="49" t="s">
        <v>266</v>
      </c>
      <c r="D984" s="49" t="s">
        <v>164</v>
      </c>
      <c r="E984" s="46">
        <v>102</v>
      </c>
      <c r="F984" s="46">
        <v>73</v>
      </c>
      <c r="G984" s="46">
        <v>182</v>
      </c>
      <c r="H984" s="46">
        <v>211</v>
      </c>
      <c r="I984" s="46">
        <v>71</v>
      </c>
      <c r="J984" s="46">
        <v>16</v>
      </c>
      <c r="K984" s="46">
        <v>655</v>
      </c>
      <c r="L984" s="42">
        <v>94152</v>
      </c>
      <c r="M984" s="42">
        <v>48034</v>
      </c>
      <c r="N984" s="42">
        <v>46118</v>
      </c>
      <c r="O984" s="54">
        <v>221.17177674660653</v>
      </c>
      <c r="P984" s="54">
        <v>158.2896049264929</v>
      </c>
      <c r="Q984" s="54">
        <v>394.63983694002337</v>
      </c>
      <c r="R984" s="54">
        <v>457.522008760137</v>
      </c>
      <c r="S984" s="54">
        <v>153.95290342165748</v>
      </c>
      <c r="T984" s="54">
        <v>34.693612038683376</v>
      </c>
      <c r="U984" s="54">
        <v>1420.2697428336007</v>
      </c>
      <c r="W984" s="42" t="s">
        <v>469</v>
      </c>
    </row>
    <row r="985" spans="1:23">
      <c r="A985" s="49" t="s">
        <v>1977</v>
      </c>
      <c r="B985" s="46" t="s">
        <v>549</v>
      </c>
      <c r="C985" s="49" t="s">
        <v>266</v>
      </c>
      <c r="D985" s="49" t="s">
        <v>142</v>
      </c>
      <c r="E985" s="46">
        <v>8</v>
      </c>
      <c r="F985" s="46">
        <v>3</v>
      </c>
      <c r="G985" s="46">
        <v>12</v>
      </c>
      <c r="H985" s="46">
        <v>9</v>
      </c>
      <c r="I985" s="46">
        <v>7</v>
      </c>
      <c r="J985" s="46">
        <v>1</v>
      </c>
      <c r="K985" s="46">
        <v>40</v>
      </c>
      <c r="L985" s="42">
        <v>94152</v>
      </c>
      <c r="M985" s="42">
        <v>48034</v>
      </c>
      <c r="N985" s="42">
        <v>46118</v>
      </c>
      <c r="O985" s="54">
        <v>8.4968986319993203</v>
      </c>
      <c r="P985" s="54">
        <v>3.1863369869997453</v>
      </c>
      <c r="Q985" s="54">
        <v>12.745347947998981</v>
      </c>
      <c r="R985" s="54">
        <v>9.5590109609992364</v>
      </c>
      <c r="S985" s="54">
        <v>7.434786302999405</v>
      </c>
      <c r="T985" s="54">
        <v>1.062112328999915</v>
      </c>
      <c r="U985" s="54">
        <v>42.484493159996603</v>
      </c>
      <c r="W985" s="42" t="s">
        <v>469</v>
      </c>
    </row>
    <row r="986" spans="1:23">
      <c r="A986" s="49" t="s">
        <v>1978</v>
      </c>
      <c r="B986" s="46" t="s">
        <v>549</v>
      </c>
      <c r="C986" s="49" t="s">
        <v>266</v>
      </c>
      <c r="D986" s="49" t="s">
        <v>146</v>
      </c>
      <c r="E986" s="46">
        <v>13</v>
      </c>
      <c r="F986" s="46">
        <v>8</v>
      </c>
      <c r="G986" s="46">
        <v>28</v>
      </c>
      <c r="H986" s="46">
        <v>45</v>
      </c>
      <c r="I986" s="46">
        <v>25</v>
      </c>
      <c r="J986" s="46">
        <v>13</v>
      </c>
      <c r="K986" s="46">
        <v>132</v>
      </c>
      <c r="L986" s="42">
        <v>94152</v>
      </c>
      <c r="M986" s="42">
        <v>48034</v>
      </c>
      <c r="N986" s="42">
        <v>46118</v>
      </c>
      <c r="O986" s="54">
        <v>27.064162884623393</v>
      </c>
      <c r="P986" s="54">
        <v>16.65486946746055</v>
      </c>
      <c r="Q986" s="54">
        <v>58.292043136111928</v>
      </c>
      <c r="R986" s="54">
        <v>93.683640754465586</v>
      </c>
      <c r="S986" s="54">
        <v>52.046467085814214</v>
      </c>
      <c r="T986" s="54">
        <v>27.064162884623393</v>
      </c>
      <c r="U986" s="54">
        <v>274.80534621309903</v>
      </c>
      <c r="W986" s="42" t="s">
        <v>469</v>
      </c>
    </row>
    <row r="987" spans="1:23">
      <c r="A987" s="49" t="s">
        <v>1979</v>
      </c>
      <c r="B987" s="46" t="s">
        <v>549</v>
      </c>
      <c r="C987" s="46" t="s">
        <v>270</v>
      </c>
      <c r="D987" s="49" t="s">
        <v>200</v>
      </c>
      <c r="E987" s="46">
        <v>24</v>
      </c>
      <c r="F987" s="46">
        <v>16</v>
      </c>
      <c r="G987" s="46">
        <v>45</v>
      </c>
      <c r="H987" s="46">
        <v>99</v>
      </c>
      <c r="I987" s="46">
        <v>63</v>
      </c>
      <c r="J987" s="46">
        <v>34</v>
      </c>
      <c r="K987" s="46">
        <v>281</v>
      </c>
      <c r="L987" s="42">
        <v>152080</v>
      </c>
      <c r="M987" s="42">
        <v>77060</v>
      </c>
      <c r="N987" s="42">
        <v>75020</v>
      </c>
      <c r="O987" s="54">
        <v>15.781167806417674</v>
      </c>
      <c r="P987" s="54">
        <v>10.520778537611783</v>
      </c>
      <c r="Q987" s="54">
        <v>29.589689637033139</v>
      </c>
      <c r="R987" s="54">
        <v>65.097317201472904</v>
      </c>
      <c r="S987" s="54">
        <v>41.425565491846392</v>
      </c>
      <c r="T987" s="54">
        <v>22.356654392425039</v>
      </c>
      <c r="U987" s="54">
        <v>184.77117306680694</v>
      </c>
      <c r="W987" s="42" t="s">
        <v>469</v>
      </c>
    </row>
    <row r="988" spans="1:23">
      <c r="A988" s="49" t="s">
        <v>1980</v>
      </c>
      <c r="B988" s="46" t="s">
        <v>549</v>
      </c>
      <c r="C988" s="46" t="s">
        <v>270</v>
      </c>
      <c r="D988" s="49" t="s">
        <v>54</v>
      </c>
      <c r="E988" s="46">
        <v>111</v>
      </c>
      <c r="F988" s="46">
        <v>83</v>
      </c>
      <c r="G988" s="46">
        <v>294</v>
      </c>
      <c r="H988" s="46">
        <v>390</v>
      </c>
      <c r="I988" s="46">
        <v>232</v>
      </c>
      <c r="J988" s="46">
        <v>172</v>
      </c>
      <c r="K988" s="46">
        <v>1282</v>
      </c>
      <c r="L988" s="42">
        <v>152080</v>
      </c>
      <c r="M988" s="42">
        <v>77060</v>
      </c>
      <c r="N988" s="42">
        <v>75020</v>
      </c>
      <c r="O988" s="54">
        <v>144.04360238774981</v>
      </c>
      <c r="P988" s="54">
        <v>107.70827926291201</v>
      </c>
      <c r="Q988" s="54">
        <v>381.52089281079679</v>
      </c>
      <c r="R988" s="54">
        <v>506.09914352452631</v>
      </c>
      <c r="S988" s="54">
        <v>301.06410589151312</v>
      </c>
      <c r="T988" s="54">
        <v>223.20269919543213</v>
      </c>
      <c r="U988" s="54">
        <v>1663.6387230729304</v>
      </c>
      <c r="W988" s="42" t="s">
        <v>469</v>
      </c>
    </row>
    <row r="989" spans="1:23">
      <c r="A989" s="49" t="s">
        <v>1981</v>
      </c>
      <c r="B989" s="46" t="s">
        <v>549</v>
      </c>
      <c r="C989" s="46" t="s">
        <v>270</v>
      </c>
      <c r="D989" s="49" t="s">
        <v>60</v>
      </c>
      <c r="E989" s="46">
        <v>20</v>
      </c>
      <c r="F989" s="46">
        <v>23</v>
      </c>
      <c r="G989" s="46">
        <v>42</v>
      </c>
      <c r="H989" s="46">
        <v>52</v>
      </c>
      <c r="I989" s="46">
        <v>24</v>
      </c>
      <c r="J989" s="46">
        <v>19</v>
      </c>
      <c r="K989" s="46">
        <v>180</v>
      </c>
      <c r="L989" s="42">
        <v>152080</v>
      </c>
      <c r="M989" s="42">
        <v>77060</v>
      </c>
      <c r="N989" s="42">
        <v>75020</v>
      </c>
      <c r="O989" s="54">
        <v>13.150973172014728</v>
      </c>
      <c r="P989" s="54">
        <v>15.123619147816939</v>
      </c>
      <c r="Q989" s="54">
        <v>27.61704366123093</v>
      </c>
      <c r="R989" s="54">
        <v>34.192530247238295</v>
      </c>
      <c r="S989" s="54">
        <v>15.781167806417674</v>
      </c>
      <c r="T989" s="54">
        <v>12.493424513413991</v>
      </c>
      <c r="U989" s="54">
        <v>118.35875854813256</v>
      </c>
      <c r="W989" s="42" t="s">
        <v>469</v>
      </c>
    </row>
    <row r="990" spans="1:23">
      <c r="A990" s="49" t="s">
        <v>1982</v>
      </c>
      <c r="B990" s="46" t="s">
        <v>549</v>
      </c>
      <c r="C990" s="46" t="s">
        <v>270</v>
      </c>
      <c r="D990" s="49" t="s">
        <v>69</v>
      </c>
      <c r="E990" s="46">
        <v>5</v>
      </c>
      <c r="F990" s="46">
        <v>9</v>
      </c>
      <c r="G990" s="46">
        <v>17</v>
      </c>
      <c r="H990" s="46">
        <v>16</v>
      </c>
      <c r="I990" s="46">
        <v>15</v>
      </c>
      <c r="J990" s="46">
        <v>28</v>
      </c>
      <c r="K990" s="46">
        <v>90</v>
      </c>
      <c r="L990" s="42">
        <v>152080</v>
      </c>
      <c r="M990" s="42">
        <v>77060</v>
      </c>
      <c r="N990" s="42">
        <v>75020</v>
      </c>
      <c r="O990" s="54">
        <v>6.4884505580067477</v>
      </c>
      <c r="P990" s="54">
        <v>11.679211004412148</v>
      </c>
      <c r="Q990" s="54">
        <v>22.060731897222944</v>
      </c>
      <c r="R990" s="54">
        <v>20.763041785621592</v>
      </c>
      <c r="S990" s="54">
        <v>19.465351674020244</v>
      </c>
      <c r="T990" s="54">
        <v>36.335323124837785</v>
      </c>
      <c r="U990" s="54">
        <v>116.79211004412147</v>
      </c>
      <c r="W990" s="42" t="s">
        <v>469</v>
      </c>
    </row>
    <row r="991" spans="1:23">
      <c r="A991" s="49" t="s">
        <v>1983</v>
      </c>
      <c r="B991" s="46" t="s">
        <v>549</v>
      </c>
      <c r="C991" s="49" t="s">
        <v>270</v>
      </c>
      <c r="D991" s="49" t="s">
        <v>64</v>
      </c>
      <c r="E991" s="46">
        <v>102</v>
      </c>
      <c r="F991" s="46">
        <v>68</v>
      </c>
      <c r="G991" s="46">
        <v>148</v>
      </c>
      <c r="H991" s="46">
        <v>177</v>
      </c>
      <c r="I991" s="46">
        <v>77</v>
      </c>
      <c r="J991" s="46">
        <v>41</v>
      </c>
      <c r="K991" s="46">
        <v>613</v>
      </c>
      <c r="L991" s="42">
        <v>152080</v>
      </c>
      <c r="M991" s="42">
        <v>77060</v>
      </c>
      <c r="N991" s="42">
        <v>75020</v>
      </c>
      <c r="O991" s="54">
        <v>67.069963177275113</v>
      </c>
      <c r="P991" s="54">
        <v>44.713308784850078</v>
      </c>
      <c r="Q991" s="54">
        <v>97.317201472908991</v>
      </c>
      <c r="R991" s="54">
        <v>116.38611257233035</v>
      </c>
      <c r="S991" s="54">
        <v>50.631246712256704</v>
      </c>
      <c r="T991" s="54">
        <v>26.959495002630195</v>
      </c>
      <c r="U991" s="54">
        <v>403.07732772225148</v>
      </c>
      <c r="W991" s="42" t="s">
        <v>469</v>
      </c>
    </row>
    <row r="992" spans="1:23">
      <c r="A992" s="49" t="s">
        <v>1984</v>
      </c>
      <c r="B992" s="46" t="s">
        <v>549</v>
      </c>
      <c r="C992" s="49" t="s">
        <v>270</v>
      </c>
      <c r="D992" s="49" t="s">
        <v>492</v>
      </c>
      <c r="E992" s="46">
        <v>26</v>
      </c>
      <c r="F992" s="46">
        <v>21</v>
      </c>
      <c r="G992" s="46">
        <v>47</v>
      </c>
      <c r="H992" s="46">
        <v>51</v>
      </c>
      <c r="I992" s="46">
        <v>19</v>
      </c>
      <c r="J992" s="46">
        <v>11</v>
      </c>
      <c r="K992" s="46">
        <v>175</v>
      </c>
      <c r="L992" s="42">
        <v>152080</v>
      </c>
      <c r="M992" s="42">
        <v>77060</v>
      </c>
      <c r="N992" s="42">
        <v>75020</v>
      </c>
      <c r="O992" s="54">
        <v>17.096265123619148</v>
      </c>
      <c r="P992" s="54">
        <v>13.808521830615465</v>
      </c>
      <c r="Q992" s="54">
        <v>30.904786954234613</v>
      </c>
      <c r="R992" s="54">
        <v>33.534981588637557</v>
      </c>
      <c r="S992" s="54">
        <v>12.493424513413991</v>
      </c>
      <c r="T992" s="54">
        <v>7.233035244608101</v>
      </c>
      <c r="U992" s="54">
        <v>115.07101525512887</v>
      </c>
      <c r="W992" s="42" t="s">
        <v>469</v>
      </c>
    </row>
    <row r="993" spans="1:23">
      <c r="A993" s="49" t="s">
        <v>1985</v>
      </c>
      <c r="B993" s="46" t="s">
        <v>549</v>
      </c>
      <c r="C993" s="46" t="s">
        <v>270</v>
      </c>
      <c r="D993" s="49" t="s">
        <v>473</v>
      </c>
      <c r="E993" s="46">
        <v>2</v>
      </c>
      <c r="F993" s="46">
        <v>5</v>
      </c>
      <c r="G993" s="46">
        <v>9</v>
      </c>
      <c r="H993" s="46">
        <v>20</v>
      </c>
      <c r="I993" s="46">
        <v>11</v>
      </c>
      <c r="J993" s="46">
        <v>14</v>
      </c>
      <c r="K993" s="46">
        <v>61</v>
      </c>
      <c r="L993" s="42">
        <v>152080</v>
      </c>
      <c r="M993" s="42">
        <v>77060</v>
      </c>
      <c r="N993" s="42">
        <v>75020</v>
      </c>
      <c r="O993" s="54">
        <v>1.3150973172014728</v>
      </c>
      <c r="P993" s="54">
        <v>3.2877432930036821</v>
      </c>
      <c r="Q993" s="54">
        <v>5.9179379274066282</v>
      </c>
      <c r="R993" s="54">
        <v>13.150973172014728</v>
      </c>
      <c r="S993" s="54">
        <v>7.233035244608101</v>
      </c>
      <c r="T993" s="54">
        <v>9.2056812204103107</v>
      </c>
      <c r="U993" s="54">
        <v>40.110468174644922</v>
      </c>
      <c r="W993" s="42" t="s">
        <v>469</v>
      </c>
    </row>
    <row r="994" spans="1:23">
      <c r="A994" s="49" t="s">
        <v>1986</v>
      </c>
      <c r="B994" s="46" t="s">
        <v>549</v>
      </c>
      <c r="C994" s="46" t="s">
        <v>270</v>
      </c>
      <c r="D994" s="49" t="s">
        <v>201</v>
      </c>
      <c r="E994" s="46">
        <v>12</v>
      </c>
      <c r="F994" s="46">
        <v>16</v>
      </c>
      <c r="G994" s="46">
        <v>47</v>
      </c>
      <c r="H994" s="46">
        <v>29</v>
      </c>
      <c r="I994" s="46">
        <v>22</v>
      </c>
      <c r="J994" s="46">
        <v>10</v>
      </c>
      <c r="K994" s="46">
        <v>136</v>
      </c>
      <c r="L994" s="42">
        <v>152080</v>
      </c>
      <c r="M994" s="42">
        <v>77060</v>
      </c>
      <c r="N994" s="42">
        <v>75020</v>
      </c>
      <c r="O994" s="54">
        <v>7.890583903208837</v>
      </c>
      <c r="P994" s="54">
        <v>10.520778537611783</v>
      </c>
      <c r="Q994" s="54">
        <v>30.904786954234613</v>
      </c>
      <c r="R994" s="54">
        <v>19.068911099421356</v>
      </c>
      <c r="S994" s="54">
        <v>14.466070489216202</v>
      </c>
      <c r="T994" s="54">
        <v>6.5754865860073641</v>
      </c>
      <c r="U994" s="54">
        <v>89.426617569700156</v>
      </c>
      <c r="W994" s="42" t="s">
        <v>469</v>
      </c>
    </row>
    <row r="995" spans="1:23">
      <c r="A995" s="49" t="s">
        <v>1987</v>
      </c>
      <c r="B995" s="46" t="s">
        <v>549</v>
      </c>
      <c r="C995" s="46" t="s">
        <v>270</v>
      </c>
      <c r="D995" s="49" t="s">
        <v>151</v>
      </c>
      <c r="E995" s="46">
        <v>4</v>
      </c>
      <c r="F995" s="46">
        <v>2</v>
      </c>
      <c r="G995" s="46">
        <v>3</v>
      </c>
      <c r="H995" s="46">
        <v>3</v>
      </c>
      <c r="I995" s="46">
        <v>3</v>
      </c>
      <c r="J995" s="46">
        <v>0</v>
      </c>
      <c r="K995" s="46">
        <v>15</v>
      </c>
      <c r="L995" s="42">
        <v>152080</v>
      </c>
      <c r="M995" s="42">
        <v>77060</v>
      </c>
      <c r="N995" s="42">
        <v>75020</v>
      </c>
      <c r="O995" s="54">
        <v>2.6301946344029457</v>
      </c>
      <c r="P995" s="54">
        <v>1.3150973172014728</v>
      </c>
      <c r="Q995" s="54">
        <v>1.9726459758022092</v>
      </c>
      <c r="R995" s="54">
        <v>1.9726459758022092</v>
      </c>
      <c r="S995" s="54">
        <v>1.9726459758022092</v>
      </c>
      <c r="T995" s="54" t="s">
        <v>499</v>
      </c>
      <c r="U995" s="54">
        <v>9.8632298790110458</v>
      </c>
      <c r="W995" s="42" t="s">
        <v>469</v>
      </c>
    </row>
    <row r="996" spans="1:23">
      <c r="A996" s="49" t="s">
        <v>1988</v>
      </c>
      <c r="B996" s="46" t="s">
        <v>549</v>
      </c>
      <c r="C996" s="46" t="s">
        <v>270</v>
      </c>
      <c r="D996" s="49" t="s">
        <v>95</v>
      </c>
      <c r="E996" s="46">
        <v>9</v>
      </c>
      <c r="F996" s="46">
        <v>10</v>
      </c>
      <c r="G996" s="46">
        <v>17</v>
      </c>
      <c r="H996" s="46">
        <v>11</v>
      </c>
      <c r="I996" s="46">
        <v>5</v>
      </c>
      <c r="J996" s="46">
        <v>3</v>
      </c>
      <c r="K996" s="46">
        <v>55</v>
      </c>
      <c r="L996" s="42">
        <v>152080</v>
      </c>
      <c r="M996" s="42">
        <v>77060</v>
      </c>
      <c r="N996" s="42">
        <v>75020</v>
      </c>
      <c r="O996" s="54">
        <v>5.9179379274066282</v>
      </c>
      <c r="P996" s="54">
        <v>6.5754865860073641</v>
      </c>
      <c r="Q996" s="54">
        <v>11.178327196212519</v>
      </c>
      <c r="R996" s="54">
        <v>7.233035244608101</v>
      </c>
      <c r="S996" s="54">
        <v>3.2877432930036821</v>
      </c>
      <c r="T996" s="54">
        <v>1.9726459758022092</v>
      </c>
      <c r="U996" s="54">
        <v>36.165176223040504</v>
      </c>
      <c r="W996" s="42" t="s">
        <v>469</v>
      </c>
    </row>
    <row r="997" spans="1:23">
      <c r="A997" s="49" t="s">
        <v>1989</v>
      </c>
      <c r="B997" s="46" t="s">
        <v>549</v>
      </c>
      <c r="C997" s="46" t="s">
        <v>270</v>
      </c>
      <c r="D997" s="49" t="s">
        <v>154</v>
      </c>
      <c r="E997" s="46">
        <v>2</v>
      </c>
      <c r="F997" s="46">
        <v>3</v>
      </c>
      <c r="G997" s="46">
        <v>2</v>
      </c>
      <c r="H997" s="46">
        <v>3</v>
      </c>
      <c r="I997" s="46">
        <v>0</v>
      </c>
      <c r="J997" s="46">
        <v>0</v>
      </c>
      <c r="K997" s="46">
        <v>10</v>
      </c>
      <c r="L997" s="42">
        <v>152080</v>
      </c>
      <c r="M997" s="42">
        <v>77060</v>
      </c>
      <c r="N997" s="42">
        <v>75020</v>
      </c>
      <c r="O997" s="54">
        <v>1.3150973172014728</v>
      </c>
      <c r="P997" s="54">
        <v>1.9726459758022092</v>
      </c>
      <c r="Q997" s="54">
        <v>1.3150973172014728</v>
      </c>
      <c r="R997" s="54">
        <v>1.9726459758022092</v>
      </c>
      <c r="S997" s="54" t="s">
        <v>499</v>
      </c>
      <c r="T997" s="54" t="s">
        <v>499</v>
      </c>
      <c r="U997" s="54">
        <v>6.5754865860073641</v>
      </c>
      <c r="W997" s="42" t="s">
        <v>469</v>
      </c>
    </row>
    <row r="998" spans="1:23">
      <c r="A998" s="49" t="s">
        <v>1990</v>
      </c>
      <c r="B998" s="46" t="s">
        <v>549</v>
      </c>
      <c r="C998" s="49" t="s">
        <v>270</v>
      </c>
      <c r="D998" s="49" t="s">
        <v>155</v>
      </c>
      <c r="E998" s="46">
        <v>67</v>
      </c>
      <c r="F998" s="46">
        <v>24</v>
      </c>
      <c r="G998" s="46">
        <v>26</v>
      </c>
      <c r="H998" s="46">
        <v>38</v>
      </c>
      <c r="I998" s="46">
        <v>12</v>
      </c>
      <c r="J998" s="46">
        <v>7</v>
      </c>
      <c r="K998" s="46">
        <v>174</v>
      </c>
      <c r="L998" s="42">
        <v>152080</v>
      </c>
      <c r="M998" s="42">
        <v>77060</v>
      </c>
      <c r="N998" s="42">
        <v>75020</v>
      </c>
      <c r="O998" s="54">
        <v>44.055760126249339</v>
      </c>
      <c r="P998" s="54">
        <v>15.781167806417674</v>
      </c>
      <c r="Q998" s="54">
        <v>17.096265123619148</v>
      </c>
      <c r="R998" s="54">
        <v>24.986849026827983</v>
      </c>
      <c r="S998" s="54">
        <v>7.890583903208837</v>
      </c>
      <c r="T998" s="54">
        <v>4.6028406102051553</v>
      </c>
      <c r="U998" s="54">
        <v>114.41346659652814</v>
      </c>
      <c r="W998" s="42" t="s">
        <v>469</v>
      </c>
    </row>
    <row r="999" spans="1:23">
      <c r="A999" s="49" t="s">
        <v>1991</v>
      </c>
      <c r="B999" s="46" t="s">
        <v>549</v>
      </c>
      <c r="C999" s="49" t="s">
        <v>270</v>
      </c>
      <c r="D999" s="49" t="s">
        <v>99</v>
      </c>
      <c r="E999" s="46">
        <v>29</v>
      </c>
      <c r="F999" s="46">
        <v>22</v>
      </c>
      <c r="G999" s="46">
        <v>92</v>
      </c>
      <c r="H999" s="46">
        <v>88</v>
      </c>
      <c r="I999" s="46">
        <v>29</v>
      </c>
      <c r="J999" s="46">
        <v>23</v>
      </c>
      <c r="K999" s="46">
        <v>283</v>
      </c>
      <c r="L999" s="42">
        <v>152080</v>
      </c>
      <c r="M999" s="42">
        <v>77060</v>
      </c>
      <c r="N999" s="42">
        <v>75020</v>
      </c>
      <c r="O999" s="54">
        <v>19.068911099421356</v>
      </c>
      <c r="P999" s="54">
        <v>14.466070489216202</v>
      </c>
      <c r="Q999" s="54">
        <v>60.494476591267755</v>
      </c>
      <c r="R999" s="54">
        <v>57.864281956864808</v>
      </c>
      <c r="S999" s="54">
        <v>19.068911099421356</v>
      </c>
      <c r="T999" s="54">
        <v>15.123619147816939</v>
      </c>
      <c r="U999" s="54">
        <v>186.0862703840084</v>
      </c>
      <c r="W999" s="42" t="s">
        <v>469</v>
      </c>
    </row>
    <row r="1000" spans="1:23">
      <c r="A1000" s="49" t="s">
        <v>1992</v>
      </c>
      <c r="B1000" s="46" t="s">
        <v>549</v>
      </c>
      <c r="C1000" s="46" t="s">
        <v>270</v>
      </c>
      <c r="D1000" s="49" t="s">
        <v>481</v>
      </c>
      <c r="E1000" s="46">
        <v>11</v>
      </c>
      <c r="F1000" s="46">
        <v>7</v>
      </c>
      <c r="G1000" s="46">
        <v>14</v>
      </c>
      <c r="H1000" s="46">
        <v>11</v>
      </c>
      <c r="I1000" s="46">
        <v>1</v>
      </c>
      <c r="J1000" s="46">
        <v>2</v>
      </c>
      <c r="K1000" s="46">
        <v>46</v>
      </c>
      <c r="L1000" s="42">
        <v>152080</v>
      </c>
      <c r="M1000" s="42">
        <v>77060</v>
      </c>
      <c r="N1000" s="42">
        <v>75020</v>
      </c>
      <c r="O1000" s="54">
        <v>7.233035244608101</v>
      </c>
      <c r="P1000" s="54">
        <v>4.6028406102051553</v>
      </c>
      <c r="Q1000" s="54">
        <v>9.2056812204103107</v>
      </c>
      <c r="R1000" s="54">
        <v>7.233035244608101</v>
      </c>
      <c r="S1000" s="54">
        <v>0.65754865860073641</v>
      </c>
      <c r="T1000" s="54">
        <v>1.3150973172014728</v>
      </c>
      <c r="U1000" s="54">
        <v>30.247238295633878</v>
      </c>
      <c r="W1000" s="42" t="s">
        <v>469</v>
      </c>
    </row>
    <row r="1001" spans="1:23">
      <c r="A1001" s="49" t="s">
        <v>1993</v>
      </c>
      <c r="B1001" s="46" t="s">
        <v>549</v>
      </c>
      <c r="C1001" s="46" t="s">
        <v>270</v>
      </c>
      <c r="D1001" s="49" t="s">
        <v>483</v>
      </c>
      <c r="E1001" s="46">
        <v>17</v>
      </c>
      <c r="F1001" s="46">
        <v>22</v>
      </c>
      <c r="G1001" s="46">
        <v>62</v>
      </c>
      <c r="H1001" s="46">
        <v>48</v>
      </c>
      <c r="I1001" s="46">
        <v>31</v>
      </c>
      <c r="J1001" s="46">
        <v>14</v>
      </c>
      <c r="K1001" s="46">
        <v>194</v>
      </c>
      <c r="L1001" s="42">
        <v>152080</v>
      </c>
      <c r="M1001" s="42">
        <v>77060</v>
      </c>
      <c r="N1001" s="42">
        <v>75020</v>
      </c>
      <c r="O1001" s="54">
        <v>11.178327196212519</v>
      </c>
      <c r="P1001" s="54">
        <v>14.466070489216202</v>
      </c>
      <c r="Q1001" s="54">
        <v>40.76801683324566</v>
      </c>
      <c r="R1001" s="54">
        <v>31.562335612835348</v>
      </c>
      <c r="S1001" s="54">
        <v>20.38400841662283</v>
      </c>
      <c r="T1001" s="54">
        <v>9.2056812204103107</v>
      </c>
      <c r="U1001" s="54">
        <v>127.56443976854287</v>
      </c>
      <c r="W1001" s="42" t="s">
        <v>469</v>
      </c>
    </row>
    <row r="1002" spans="1:23">
      <c r="A1002" s="49" t="s">
        <v>1994</v>
      </c>
      <c r="B1002" s="46" t="s">
        <v>549</v>
      </c>
      <c r="C1002" s="46" t="s">
        <v>270</v>
      </c>
      <c r="D1002" s="49" t="s">
        <v>128</v>
      </c>
      <c r="E1002" s="46">
        <v>17</v>
      </c>
      <c r="F1002" s="46">
        <v>7</v>
      </c>
      <c r="G1002" s="46">
        <v>12</v>
      </c>
      <c r="H1002" s="46">
        <v>10</v>
      </c>
      <c r="I1002" s="46">
        <v>5</v>
      </c>
      <c r="J1002" s="46">
        <v>2</v>
      </c>
      <c r="K1002" s="46">
        <v>53</v>
      </c>
      <c r="L1002" s="42">
        <v>152080</v>
      </c>
      <c r="M1002" s="42">
        <v>77060</v>
      </c>
      <c r="N1002" s="42">
        <v>75020</v>
      </c>
      <c r="O1002" s="54">
        <v>11.178327196212519</v>
      </c>
      <c r="P1002" s="54">
        <v>4.6028406102051553</v>
      </c>
      <c r="Q1002" s="54">
        <v>7.890583903208837</v>
      </c>
      <c r="R1002" s="54">
        <v>6.5754865860073641</v>
      </c>
      <c r="S1002" s="54">
        <v>3.2877432930036821</v>
      </c>
      <c r="T1002" s="54">
        <v>1.3150973172014728</v>
      </c>
      <c r="U1002" s="54">
        <v>34.850078905839034</v>
      </c>
      <c r="W1002" s="42" t="s">
        <v>469</v>
      </c>
    </row>
    <row r="1003" spans="1:23">
      <c r="A1003" s="49" t="s">
        <v>1995</v>
      </c>
      <c r="B1003" s="46" t="s">
        <v>549</v>
      </c>
      <c r="C1003" s="46" t="s">
        <v>270</v>
      </c>
      <c r="D1003" s="49" t="s">
        <v>132</v>
      </c>
      <c r="E1003" s="46">
        <v>14</v>
      </c>
      <c r="F1003" s="46">
        <v>12</v>
      </c>
      <c r="G1003" s="46">
        <v>23</v>
      </c>
      <c r="H1003" s="46">
        <v>23</v>
      </c>
      <c r="I1003" s="46">
        <v>17</v>
      </c>
      <c r="J1003" s="46">
        <v>8</v>
      </c>
      <c r="K1003" s="46">
        <v>97</v>
      </c>
      <c r="L1003" s="42">
        <v>152080</v>
      </c>
      <c r="M1003" s="42">
        <v>77060</v>
      </c>
      <c r="N1003" s="42">
        <v>75020</v>
      </c>
      <c r="O1003" s="54">
        <v>18.167661562418893</v>
      </c>
      <c r="P1003" s="54">
        <v>15.572281339216195</v>
      </c>
      <c r="Q1003" s="54">
        <v>29.846872566831042</v>
      </c>
      <c r="R1003" s="54">
        <v>29.846872566831042</v>
      </c>
      <c r="S1003" s="54">
        <v>22.060731897222944</v>
      </c>
      <c r="T1003" s="54">
        <v>10.381520892810796</v>
      </c>
      <c r="U1003" s="54">
        <v>125.87594082533091</v>
      </c>
      <c r="W1003" s="42" t="s">
        <v>469</v>
      </c>
    </row>
    <row r="1004" spans="1:23">
      <c r="A1004" s="49" t="s">
        <v>1996</v>
      </c>
      <c r="B1004" s="46" t="s">
        <v>549</v>
      </c>
      <c r="C1004" s="46" t="s">
        <v>270</v>
      </c>
      <c r="D1004" s="49" t="s">
        <v>161</v>
      </c>
      <c r="E1004" s="46">
        <v>10</v>
      </c>
      <c r="F1004" s="46">
        <v>2</v>
      </c>
      <c r="G1004" s="46">
        <v>1</v>
      </c>
      <c r="H1004" s="46">
        <v>4</v>
      </c>
      <c r="I1004" s="46">
        <v>1</v>
      </c>
      <c r="J1004" s="46">
        <v>2</v>
      </c>
      <c r="K1004" s="46">
        <v>20</v>
      </c>
      <c r="L1004" s="42">
        <v>152080</v>
      </c>
      <c r="M1004" s="42">
        <v>77060</v>
      </c>
      <c r="N1004" s="42">
        <v>75020</v>
      </c>
      <c r="O1004" s="54">
        <v>6.5754865860073641</v>
      </c>
      <c r="P1004" s="54">
        <v>1.3150973172014728</v>
      </c>
      <c r="Q1004" s="54">
        <v>0.65754865860073641</v>
      </c>
      <c r="R1004" s="54">
        <v>2.6301946344029457</v>
      </c>
      <c r="S1004" s="54">
        <v>0.65754865860073641</v>
      </c>
      <c r="T1004" s="54">
        <v>1.3150973172014728</v>
      </c>
      <c r="U1004" s="54">
        <v>13.150973172014728</v>
      </c>
      <c r="W1004" s="42" t="s">
        <v>469</v>
      </c>
    </row>
    <row r="1005" spans="1:23">
      <c r="A1005" s="49" t="s">
        <v>1997</v>
      </c>
      <c r="B1005" s="46" t="s">
        <v>549</v>
      </c>
      <c r="C1005" s="46" t="s">
        <v>270</v>
      </c>
      <c r="D1005" s="49" t="s">
        <v>164</v>
      </c>
      <c r="E1005" s="46">
        <v>138</v>
      </c>
      <c r="F1005" s="46">
        <v>126</v>
      </c>
      <c r="G1005" s="46">
        <v>270</v>
      </c>
      <c r="H1005" s="46">
        <v>274</v>
      </c>
      <c r="I1005" s="46">
        <v>71</v>
      </c>
      <c r="J1005" s="46">
        <v>18</v>
      </c>
      <c r="K1005" s="46">
        <v>897</v>
      </c>
      <c r="L1005" s="42">
        <v>152080</v>
      </c>
      <c r="M1005" s="42">
        <v>77060</v>
      </c>
      <c r="N1005" s="42">
        <v>75020</v>
      </c>
      <c r="O1005" s="54">
        <v>183.95094641428952</v>
      </c>
      <c r="P1005" s="54">
        <v>167.95521194348174</v>
      </c>
      <c r="Q1005" s="54">
        <v>359.90402559317516</v>
      </c>
      <c r="R1005" s="54">
        <v>365.23593708344441</v>
      </c>
      <c r="S1005" s="54">
        <v>94.641428952279384</v>
      </c>
      <c r="T1005" s="54">
        <v>23.993601706211678</v>
      </c>
      <c r="U1005" s="54">
        <v>1195.6811516928819</v>
      </c>
      <c r="W1005" s="42" t="s">
        <v>469</v>
      </c>
    </row>
    <row r="1006" spans="1:23">
      <c r="A1006" s="49" t="s">
        <v>1998</v>
      </c>
      <c r="B1006" s="46" t="s">
        <v>549</v>
      </c>
      <c r="C1006" s="46" t="s">
        <v>270</v>
      </c>
      <c r="D1006" s="49" t="s">
        <v>142</v>
      </c>
      <c r="E1006" s="46">
        <v>8</v>
      </c>
      <c r="F1006" s="46">
        <v>4</v>
      </c>
      <c r="G1006" s="46">
        <v>9</v>
      </c>
      <c r="H1006" s="46">
        <v>8</v>
      </c>
      <c r="I1006" s="46">
        <v>8</v>
      </c>
      <c r="J1006" s="46">
        <v>6</v>
      </c>
      <c r="K1006" s="46">
        <v>43</v>
      </c>
      <c r="L1006" s="42">
        <v>152080</v>
      </c>
      <c r="M1006" s="42">
        <v>77060</v>
      </c>
      <c r="N1006" s="42">
        <v>75020</v>
      </c>
      <c r="O1006" s="54">
        <v>5.2603892688058913</v>
      </c>
      <c r="P1006" s="54">
        <v>2.6301946344029457</v>
      </c>
      <c r="Q1006" s="54">
        <v>5.9179379274066282</v>
      </c>
      <c r="R1006" s="54">
        <v>5.2603892688058913</v>
      </c>
      <c r="S1006" s="54">
        <v>5.2603892688058913</v>
      </c>
      <c r="T1006" s="54">
        <v>3.9452919516044185</v>
      </c>
      <c r="U1006" s="54">
        <v>28.274592319831665</v>
      </c>
      <c r="W1006" s="42" t="s">
        <v>469</v>
      </c>
    </row>
    <row r="1007" spans="1:23">
      <c r="A1007" s="49" t="s">
        <v>1999</v>
      </c>
      <c r="B1007" s="46" t="s">
        <v>549</v>
      </c>
      <c r="C1007" s="46" t="s">
        <v>270</v>
      </c>
      <c r="D1007" s="49" t="s">
        <v>146</v>
      </c>
      <c r="E1007" s="46">
        <v>25</v>
      </c>
      <c r="F1007" s="46">
        <v>13</v>
      </c>
      <c r="G1007" s="46">
        <v>48</v>
      </c>
      <c r="H1007" s="46">
        <v>46</v>
      </c>
      <c r="I1007" s="46">
        <v>38</v>
      </c>
      <c r="J1007" s="46">
        <v>18</v>
      </c>
      <c r="K1007" s="46">
        <v>188</v>
      </c>
      <c r="L1007" s="42">
        <v>152080</v>
      </c>
      <c r="M1007" s="42">
        <v>77060</v>
      </c>
      <c r="N1007" s="42">
        <v>75020</v>
      </c>
      <c r="O1007" s="54">
        <v>32.442252790033741</v>
      </c>
      <c r="P1007" s="54">
        <v>16.869971450817545</v>
      </c>
      <c r="Q1007" s="54">
        <v>62.28912535686478</v>
      </c>
      <c r="R1007" s="54">
        <v>59.693745133662084</v>
      </c>
      <c r="S1007" s="54">
        <v>49.312224240851286</v>
      </c>
      <c r="T1007" s="54">
        <v>23.358422008824295</v>
      </c>
      <c r="U1007" s="54">
        <v>243.9657409810537</v>
      </c>
      <c r="W1007" s="42" t="s">
        <v>469</v>
      </c>
    </row>
    <row r="1008" spans="1:23">
      <c r="A1008" s="49" t="s">
        <v>2000</v>
      </c>
      <c r="B1008" s="46" t="s">
        <v>549</v>
      </c>
      <c r="C1008" s="46" t="s">
        <v>244</v>
      </c>
      <c r="D1008" s="49" t="s">
        <v>200</v>
      </c>
      <c r="E1008" s="46">
        <v>20</v>
      </c>
      <c r="F1008" s="46">
        <v>10</v>
      </c>
      <c r="G1008" s="46">
        <v>29</v>
      </c>
      <c r="H1008" s="46">
        <v>77</v>
      </c>
      <c r="I1008" s="46">
        <v>52</v>
      </c>
      <c r="J1008" s="46">
        <v>22</v>
      </c>
      <c r="K1008" s="46">
        <v>210</v>
      </c>
      <c r="L1008" s="42">
        <v>121155</v>
      </c>
      <c r="M1008" s="42">
        <v>61816</v>
      </c>
      <c r="N1008" s="42">
        <v>59339</v>
      </c>
      <c r="O1008" s="54">
        <v>16.507779290990879</v>
      </c>
      <c r="P1008" s="54">
        <v>8.2538896454954394</v>
      </c>
      <c r="Q1008" s="54">
        <v>23.936279971936777</v>
      </c>
      <c r="R1008" s="54">
        <v>63.554950270314883</v>
      </c>
      <c r="S1008" s="54">
        <v>42.920226156576284</v>
      </c>
      <c r="T1008" s="54">
        <v>18.158557220089968</v>
      </c>
      <c r="U1008" s="54">
        <v>173.33168255540423</v>
      </c>
      <c r="W1008" s="42" t="s">
        <v>469</v>
      </c>
    </row>
    <row r="1009" spans="1:23">
      <c r="A1009" s="49" t="s">
        <v>2001</v>
      </c>
      <c r="B1009" s="46" t="s">
        <v>549</v>
      </c>
      <c r="C1009" s="46" t="s">
        <v>244</v>
      </c>
      <c r="D1009" s="49" t="s">
        <v>54</v>
      </c>
      <c r="E1009" s="46">
        <v>59</v>
      </c>
      <c r="F1009" s="46">
        <v>132</v>
      </c>
      <c r="G1009" s="46">
        <v>223</v>
      </c>
      <c r="H1009" s="46">
        <v>316</v>
      </c>
      <c r="I1009" s="46">
        <v>218</v>
      </c>
      <c r="J1009" s="46">
        <v>155</v>
      </c>
      <c r="K1009" s="46">
        <v>1103</v>
      </c>
      <c r="L1009" s="42">
        <v>121155</v>
      </c>
      <c r="M1009" s="42">
        <v>61816</v>
      </c>
      <c r="N1009" s="42">
        <v>59339</v>
      </c>
      <c r="O1009" s="54">
        <v>95.444545101591828</v>
      </c>
      <c r="P1009" s="54">
        <v>213.53694836288338</v>
      </c>
      <c r="Q1009" s="54">
        <v>360.74802640093179</v>
      </c>
      <c r="R1009" s="54">
        <v>511.19451274750872</v>
      </c>
      <c r="S1009" s="54">
        <v>352.65950562961046</v>
      </c>
      <c r="T1009" s="54">
        <v>250.74414391096155</v>
      </c>
      <c r="U1009" s="54">
        <v>1784.3276821534876</v>
      </c>
      <c r="W1009" s="42" t="s">
        <v>469</v>
      </c>
    </row>
    <row r="1010" spans="1:23">
      <c r="A1010" s="49" t="s">
        <v>2002</v>
      </c>
      <c r="B1010" s="46" t="s">
        <v>549</v>
      </c>
      <c r="C1010" s="46" t="s">
        <v>244</v>
      </c>
      <c r="D1010" s="49" t="s">
        <v>60</v>
      </c>
      <c r="E1010" s="46">
        <v>16</v>
      </c>
      <c r="F1010" s="46">
        <v>10</v>
      </c>
      <c r="G1010" s="46">
        <v>34</v>
      </c>
      <c r="H1010" s="46">
        <v>34</v>
      </c>
      <c r="I1010" s="46">
        <v>27</v>
      </c>
      <c r="J1010" s="46">
        <v>23</v>
      </c>
      <c r="K1010" s="46">
        <v>144</v>
      </c>
      <c r="L1010" s="42">
        <v>121155</v>
      </c>
      <c r="M1010" s="42">
        <v>61816</v>
      </c>
      <c r="N1010" s="42">
        <v>59339</v>
      </c>
      <c r="O1010" s="54">
        <v>13.206223432792703</v>
      </c>
      <c r="P1010" s="54">
        <v>8.2538896454954394</v>
      </c>
      <c r="Q1010" s="54">
        <v>28.063224794684498</v>
      </c>
      <c r="R1010" s="54">
        <v>28.063224794684498</v>
      </c>
      <c r="S1010" s="54">
        <v>22.285502042837688</v>
      </c>
      <c r="T1010" s="54">
        <v>18.98394618463951</v>
      </c>
      <c r="U1010" s="54">
        <v>118.85601089513433</v>
      </c>
      <c r="W1010" s="42" t="s">
        <v>469</v>
      </c>
    </row>
    <row r="1011" spans="1:23">
      <c r="A1011" s="49" t="s">
        <v>2003</v>
      </c>
      <c r="B1011" s="46" t="s">
        <v>549</v>
      </c>
      <c r="C1011" s="46" t="s">
        <v>244</v>
      </c>
      <c r="D1011" s="49" t="s">
        <v>69</v>
      </c>
      <c r="E1011" s="46">
        <v>5</v>
      </c>
      <c r="F1011" s="46">
        <v>3</v>
      </c>
      <c r="G1011" s="46">
        <v>13</v>
      </c>
      <c r="H1011" s="46">
        <v>19</v>
      </c>
      <c r="I1011" s="46">
        <v>14</v>
      </c>
      <c r="J1011" s="46">
        <v>14</v>
      </c>
      <c r="K1011" s="46">
        <v>68</v>
      </c>
      <c r="L1011" s="42">
        <v>121155</v>
      </c>
      <c r="M1011" s="42">
        <v>61816</v>
      </c>
      <c r="N1011" s="42">
        <v>59339</v>
      </c>
      <c r="O1011" s="54">
        <v>8.0885207713213401</v>
      </c>
      <c r="P1011" s="54">
        <v>4.8531124627928044</v>
      </c>
      <c r="Q1011" s="54">
        <v>21.030154005435488</v>
      </c>
      <c r="R1011" s="54">
        <v>30.736378931021093</v>
      </c>
      <c r="S1011" s="54">
        <v>22.647858159699755</v>
      </c>
      <c r="T1011" s="54">
        <v>22.647858159699755</v>
      </c>
      <c r="U1011" s="54">
        <v>110.00388248997024</v>
      </c>
      <c r="W1011" s="42" t="s">
        <v>469</v>
      </c>
    </row>
    <row r="1012" spans="1:23">
      <c r="A1012" s="49" t="s">
        <v>2004</v>
      </c>
      <c r="B1012" s="46" t="s">
        <v>549</v>
      </c>
      <c r="C1012" s="46" t="s">
        <v>244</v>
      </c>
      <c r="D1012" s="49" t="s">
        <v>64</v>
      </c>
      <c r="E1012" s="46">
        <v>84</v>
      </c>
      <c r="F1012" s="46">
        <v>68</v>
      </c>
      <c r="G1012" s="46">
        <v>165</v>
      </c>
      <c r="H1012" s="46">
        <v>132</v>
      </c>
      <c r="I1012" s="46">
        <v>85</v>
      </c>
      <c r="J1012" s="46">
        <v>50</v>
      </c>
      <c r="K1012" s="46">
        <v>584</v>
      </c>
      <c r="L1012" s="42">
        <v>121155</v>
      </c>
      <c r="M1012" s="42">
        <v>61816</v>
      </c>
      <c r="N1012" s="42">
        <v>59339</v>
      </c>
      <c r="O1012" s="54">
        <v>69.3326730221617</v>
      </c>
      <c r="P1012" s="54">
        <v>56.126449589368995</v>
      </c>
      <c r="Q1012" s="54">
        <v>136.18917915067476</v>
      </c>
      <c r="R1012" s="54">
        <v>108.95134332053981</v>
      </c>
      <c r="S1012" s="54">
        <v>70.158061986711232</v>
      </c>
      <c r="T1012" s="54">
        <v>41.269448227477199</v>
      </c>
      <c r="U1012" s="54">
        <v>482.0271552969337</v>
      </c>
      <c r="W1012" s="42" t="s">
        <v>469</v>
      </c>
    </row>
    <row r="1013" spans="1:23">
      <c r="A1013" s="49" t="s">
        <v>2005</v>
      </c>
      <c r="B1013" s="46" t="s">
        <v>549</v>
      </c>
      <c r="C1013" s="46" t="s">
        <v>244</v>
      </c>
      <c r="D1013" s="49" t="s">
        <v>492</v>
      </c>
      <c r="E1013" s="46">
        <v>18</v>
      </c>
      <c r="F1013" s="46">
        <v>18</v>
      </c>
      <c r="G1013" s="46">
        <v>37</v>
      </c>
      <c r="H1013" s="46">
        <v>52</v>
      </c>
      <c r="I1013" s="46">
        <v>16</v>
      </c>
      <c r="J1013" s="46">
        <v>6</v>
      </c>
      <c r="K1013" s="46">
        <v>147</v>
      </c>
      <c r="L1013" s="42">
        <v>121155</v>
      </c>
      <c r="M1013" s="42">
        <v>61816</v>
      </c>
      <c r="N1013" s="42">
        <v>59339</v>
      </c>
      <c r="O1013" s="54">
        <v>14.857001361891792</v>
      </c>
      <c r="P1013" s="54">
        <v>14.857001361891792</v>
      </c>
      <c r="Q1013" s="54">
        <v>30.539391688333126</v>
      </c>
      <c r="R1013" s="54">
        <v>42.920226156576284</v>
      </c>
      <c r="S1013" s="54">
        <v>13.206223432792703</v>
      </c>
      <c r="T1013" s="54">
        <v>4.9523337872972633</v>
      </c>
      <c r="U1013" s="54">
        <v>121.33217778878297</v>
      </c>
      <c r="W1013" s="42" t="s">
        <v>469</v>
      </c>
    </row>
    <row r="1014" spans="1:23">
      <c r="A1014" s="49" t="s">
        <v>2006</v>
      </c>
      <c r="B1014" s="46" t="s">
        <v>549</v>
      </c>
      <c r="C1014" s="46" t="s">
        <v>244</v>
      </c>
      <c r="D1014" s="49" t="s">
        <v>473</v>
      </c>
      <c r="E1014" s="46">
        <v>5</v>
      </c>
      <c r="F1014" s="46">
        <v>1</v>
      </c>
      <c r="G1014" s="46">
        <v>3</v>
      </c>
      <c r="H1014" s="46">
        <v>8</v>
      </c>
      <c r="I1014" s="46">
        <v>10</v>
      </c>
      <c r="J1014" s="46">
        <v>8</v>
      </c>
      <c r="K1014" s="46">
        <v>35</v>
      </c>
      <c r="L1014" s="42">
        <v>121155</v>
      </c>
      <c r="M1014" s="42">
        <v>61816</v>
      </c>
      <c r="N1014" s="42">
        <v>59339</v>
      </c>
      <c r="O1014" s="54">
        <v>4.1269448227477197</v>
      </c>
      <c r="P1014" s="54">
        <v>0.82538896454954391</v>
      </c>
      <c r="Q1014" s="54">
        <v>2.4761668936486316</v>
      </c>
      <c r="R1014" s="54">
        <v>6.6031117163963513</v>
      </c>
      <c r="S1014" s="54">
        <v>8.2538896454954394</v>
      </c>
      <c r="T1014" s="54">
        <v>6.6031117163963513</v>
      </c>
      <c r="U1014" s="54">
        <v>28.888613759234037</v>
      </c>
      <c r="W1014" s="42" t="s">
        <v>469</v>
      </c>
    </row>
    <row r="1015" spans="1:23">
      <c r="A1015" s="49" t="s">
        <v>2007</v>
      </c>
      <c r="B1015" s="46" t="s">
        <v>549</v>
      </c>
      <c r="C1015" s="46" t="s">
        <v>244</v>
      </c>
      <c r="D1015" s="49" t="s">
        <v>201</v>
      </c>
      <c r="E1015" s="46">
        <v>16</v>
      </c>
      <c r="F1015" s="46">
        <v>11</v>
      </c>
      <c r="G1015" s="46">
        <v>28</v>
      </c>
      <c r="H1015" s="46">
        <v>23</v>
      </c>
      <c r="I1015" s="46">
        <v>23</v>
      </c>
      <c r="J1015" s="46">
        <v>6</v>
      </c>
      <c r="K1015" s="46">
        <v>107</v>
      </c>
      <c r="L1015" s="42">
        <v>121155</v>
      </c>
      <c r="M1015" s="42">
        <v>61816</v>
      </c>
      <c r="N1015" s="42">
        <v>59339</v>
      </c>
      <c r="O1015" s="54">
        <v>13.206223432792703</v>
      </c>
      <c r="P1015" s="54">
        <v>9.0792786100449838</v>
      </c>
      <c r="Q1015" s="54">
        <v>23.110891007387231</v>
      </c>
      <c r="R1015" s="54">
        <v>18.98394618463951</v>
      </c>
      <c r="S1015" s="54">
        <v>18.98394618463951</v>
      </c>
      <c r="T1015" s="54">
        <v>4.9523337872972633</v>
      </c>
      <c r="U1015" s="54">
        <v>88.316619206801207</v>
      </c>
      <c r="W1015" s="42" t="s">
        <v>469</v>
      </c>
    </row>
    <row r="1016" spans="1:23">
      <c r="A1016" s="49" t="s">
        <v>2008</v>
      </c>
      <c r="B1016" s="46" t="s">
        <v>549</v>
      </c>
      <c r="C1016" s="46" t="s">
        <v>244</v>
      </c>
      <c r="D1016" s="49" t="s">
        <v>151</v>
      </c>
      <c r="E1016" s="46">
        <v>1</v>
      </c>
      <c r="F1016" s="46">
        <v>1</v>
      </c>
      <c r="G1016" s="46">
        <v>0</v>
      </c>
      <c r="H1016" s="46">
        <v>1</v>
      </c>
      <c r="I1016" s="46">
        <v>0</v>
      </c>
      <c r="J1016" s="46">
        <v>3</v>
      </c>
      <c r="K1016" s="46">
        <v>6</v>
      </c>
      <c r="L1016" s="42">
        <v>121155</v>
      </c>
      <c r="M1016" s="42">
        <v>61816</v>
      </c>
      <c r="N1016" s="42">
        <v>59339</v>
      </c>
      <c r="O1016" s="54">
        <v>0.82538896454954391</v>
      </c>
      <c r="P1016" s="54">
        <v>0.82538896454954391</v>
      </c>
      <c r="Q1016" s="54" t="s">
        <v>499</v>
      </c>
      <c r="R1016" s="54">
        <v>0.82538896454954391</v>
      </c>
      <c r="S1016" s="54" t="s">
        <v>499</v>
      </c>
      <c r="T1016" s="54">
        <v>2.4761668936486316</v>
      </c>
      <c r="U1016" s="54">
        <v>4.9523337872972633</v>
      </c>
      <c r="W1016" s="42" t="s">
        <v>469</v>
      </c>
    </row>
    <row r="1017" spans="1:23">
      <c r="A1017" s="49" t="s">
        <v>2009</v>
      </c>
      <c r="B1017" s="46" t="s">
        <v>549</v>
      </c>
      <c r="C1017" s="46" t="s">
        <v>244</v>
      </c>
      <c r="D1017" s="49" t="s">
        <v>95</v>
      </c>
      <c r="E1017" s="46">
        <v>2</v>
      </c>
      <c r="F1017" s="46">
        <v>2</v>
      </c>
      <c r="G1017" s="46">
        <v>16</v>
      </c>
      <c r="H1017" s="46">
        <v>16</v>
      </c>
      <c r="I1017" s="46">
        <v>4</v>
      </c>
      <c r="J1017" s="46">
        <v>3</v>
      </c>
      <c r="K1017" s="46">
        <v>43</v>
      </c>
      <c r="L1017" s="42">
        <v>121155</v>
      </c>
      <c r="M1017" s="42">
        <v>61816</v>
      </c>
      <c r="N1017" s="42">
        <v>59339</v>
      </c>
      <c r="O1017" s="54">
        <v>1.6507779290990878</v>
      </c>
      <c r="P1017" s="54">
        <v>1.6507779290990878</v>
      </c>
      <c r="Q1017" s="54">
        <v>13.206223432792703</v>
      </c>
      <c r="R1017" s="54">
        <v>13.206223432792703</v>
      </c>
      <c r="S1017" s="54">
        <v>3.3015558581981757</v>
      </c>
      <c r="T1017" s="54">
        <v>2.4761668936486316</v>
      </c>
      <c r="U1017" s="54">
        <v>35.491725475630389</v>
      </c>
      <c r="W1017" s="42" t="s">
        <v>469</v>
      </c>
    </row>
    <row r="1018" spans="1:23">
      <c r="A1018" s="49" t="s">
        <v>2010</v>
      </c>
      <c r="B1018" s="46" t="s">
        <v>549</v>
      </c>
      <c r="C1018" s="46" t="s">
        <v>244</v>
      </c>
      <c r="D1018" s="49" t="s">
        <v>154</v>
      </c>
      <c r="E1018" s="46">
        <v>2</v>
      </c>
      <c r="F1018" s="46">
        <v>1</v>
      </c>
      <c r="G1018" s="46">
        <v>3</v>
      </c>
      <c r="H1018" s="46">
        <v>1</v>
      </c>
      <c r="I1018" s="46">
        <v>0</v>
      </c>
      <c r="J1018" s="46">
        <v>0</v>
      </c>
      <c r="K1018" s="46">
        <v>7</v>
      </c>
      <c r="L1018" s="42">
        <v>121155</v>
      </c>
      <c r="M1018" s="42">
        <v>61816</v>
      </c>
      <c r="N1018" s="42">
        <v>59339</v>
      </c>
      <c r="O1018" s="54">
        <v>1.6507779290990878</v>
      </c>
      <c r="P1018" s="54">
        <v>0.82538896454954391</v>
      </c>
      <c r="Q1018" s="54">
        <v>2.4761668936486316</v>
      </c>
      <c r="R1018" s="54">
        <v>0.82538896454954391</v>
      </c>
      <c r="S1018" s="54" t="s">
        <v>499</v>
      </c>
      <c r="T1018" s="54" t="s">
        <v>499</v>
      </c>
      <c r="U1018" s="54">
        <v>5.7777227518468077</v>
      </c>
      <c r="W1018" s="42" t="s">
        <v>469</v>
      </c>
    </row>
    <row r="1019" spans="1:23">
      <c r="A1019" s="49" t="s">
        <v>2011</v>
      </c>
      <c r="B1019" s="46" t="s">
        <v>549</v>
      </c>
      <c r="C1019" s="46" t="s">
        <v>244</v>
      </c>
      <c r="D1019" s="49" t="s">
        <v>155</v>
      </c>
      <c r="E1019" s="46">
        <v>55</v>
      </c>
      <c r="F1019" s="46">
        <v>18</v>
      </c>
      <c r="G1019" s="46">
        <v>17</v>
      </c>
      <c r="H1019" s="46">
        <v>29</v>
      </c>
      <c r="I1019" s="46">
        <v>11</v>
      </c>
      <c r="J1019" s="46">
        <v>9</v>
      </c>
      <c r="K1019" s="46">
        <v>139</v>
      </c>
      <c r="L1019" s="42">
        <v>121155</v>
      </c>
      <c r="M1019" s="42">
        <v>61816</v>
      </c>
      <c r="N1019" s="42">
        <v>59339</v>
      </c>
      <c r="O1019" s="54">
        <v>45.396393050224916</v>
      </c>
      <c r="P1019" s="54">
        <v>14.857001361891792</v>
      </c>
      <c r="Q1019" s="54">
        <v>14.031612397342249</v>
      </c>
      <c r="R1019" s="54">
        <v>23.936279971936777</v>
      </c>
      <c r="S1019" s="54">
        <v>9.0792786100449838</v>
      </c>
      <c r="T1019" s="54">
        <v>7.4285006809458958</v>
      </c>
      <c r="U1019" s="54">
        <v>114.7290660723866</v>
      </c>
      <c r="W1019" s="42" t="s">
        <v>469</v>
      </c>
    </row>
    <row r="1020" spans="1:23">
      <c r="A1020" s="49" t="s">
        <v>2012</v>
      </c>
      <c r="B1020" s="46" t="s">
        <v>549</v>
      </c>
      <c r="C1020" s="46" t="s">
        <v>244</v>
      </c>
      <c r="D1020" s="49" t="s">
        <v>99</v>
      </c>
      <c r="E1020" s="46">
        <v>26</v>
      </c>
      <c r="F1020" s="46">
        <v>26</v>
      </c>
      <c r="G1020" s="46">
        <v>53</v>
      </c>
      <c r="H1020" s="46">
        <v>61</v>
      </c>
      <c r="I1020" s="46">
        <v>34</v>
      </c>
      <c r="J1020" s="46">
        <v>29</v>
      </c>
      <c r="K1020" s="46">
        <v>229</v>
      </c>
      <c r="L1020" s="42">
        <v>121155</v>
      </c>
      <c r="M1020" s="42">
        <v>61816</v>
      </c>
      <c r="N1020" s="42">
        <v>59339</v>
      </c>
      <c r="O1020" s="54">
        <v>21.460113078288142</v>
      </c>
      <c r="P1020" s="54">
        <v>21.460113078288142</v>
      </c>
      <c r="Q1020" s="54">
        <v>43.74561512112583</v>
      </c>
      <c r="R1020" s="54">
        <v>50.348726837522186</v>
      </c>
      <c r="S1020" s="54">
        <v>28.063224794684498</v>
      </c>
      <c r="T1020" s="54">
        <v>23.936279971936777</v>
      </c>
      <c r="U1020" s="54">
        <v>189.01407288184558</v>
      </c>
      <c r="W1020" s="42" t="s">
        <v>469</v>
      </c>
    </row>
    <row r="1021" spans="1:23">
      <c r="A1021" s="49" t="s">
        <v>2013</v>
      </c>
      <c r="B1021" s="46" t="s">
        <v>549</v>
      </c>
      <c r="C1021" s="46" t="s">
        <v>244</v>
      </c>
      <c r="D1021" s="49" t="s">
        <v>481</v>
      </c>
      <c r="E1021" s="46">
        <v>5</v>
      </c>
      <c r="F1021" s="46">
        <v>3</v>
      </c>
      <c r="G1021" s="46">
        <v>15</v>
      </c>
      <c r="H1021" s="46">
        <v>9</v>
      </c>
      <c r="I1021" s="46">
        <v>2</v>
      </c>
      <c r="J1021" s="46">
        <v>2</v>
      </c>
      <c r="K1021" s="46">
        <v>36</v>
      </c>
      <c r="L1021" s="42">
        <v>121155</v>
      </c>
      <c r="M1021" s="42">
        <v>61816</v>
      </c>
      <c r="N1021" s="42">
        <v>59339</v>
      </c>
      <c r="O1021" s="54">
        <v>4.1269448227477197</v>
      </c>
      <c r="P1021" s="54">
        <v>2.4761668936486316</v>
      </c>
      <c r="Q1021" s="54">
        <v>12.38083446824316</v>
      </c>
      <c r="R1021" s="54">
        <v>7.4285006809458958</v>
      </c>
      <c r="S1021" s="54">
        <v>1.6507779290990878</v>
      </c>
      <c r="T1021" s="54">
        <v>1.6507779290990878</v>
      </c>
      <c r="U1021" s="54">
        <v>29.714002723783583</v>
      </c>
      <c r="W1021" s="42" t="s">
        <v>469</v>
      </c>
    </row>
    <row r="1022" spans="1:23">
      <c r="A1022" s="49" t="s">
        <v>2014</v>
      </c>
      <c r="B1022" s="46" t="s">
        <v>549</v>
      </c>
      <c r="C1022" s="46" t="s">
        <v>244</v>
      </c>
      <c r="D1022" s="49" t="s">
        <v>483</v>
      </c>
      <c r="E1022" s="46">
        <v>17</v>
      </c>
      <c r="F1022" s="46">
        <v>10</v>
      </c>
      <c r="G1022" s="46">
        <v>51</v>
      </c>
      <c r="H1022" s="46">
        <v>42</v>
      </c>
      <c r="I1022" s="46">
        <v>16</v>
      </c>
      <c r="J1022" s="46">
        <v>13</v>
      </c>
      <c r="K1022" s="46">
        <v>149</v>
      </c>
      <c r="L1022" s="42">
        <v>121155</v>
      </c>
      <c r="M1022" s="42">
        <v>61816</v>
      </c>
      <c r="N1022" s="42">
        <v>59339</v>
      </c>
      <c r="O1022" s="54">
        <v>14.031612397342249</v>
      </c>
      <c r="P1022" s="54">
        <v>8.2538896454954394</v>
      </c>
      <c r="Q1022" s="54">
        <v>42.094837192026738</v>
      </c>
      <c r="R1022" s="54">
        <v>34.66633651108085</v>
      </c>
      <c r="S1022" s="54">
        <v>13.206223432792703</v>
      </c>
      <c r="T1022" s="54">
        <v>10.730056539144071</v>
      </c>
      <c r="U1022" s="54">
        <v>122.98295571788205</v>
      </c>
      <c r="W1022" s="42" t="s">
        <v>469</v>
      </c>
    </row>
    <row r="1023" spans="1:23">
      <c r="A1023" s="49" t="s">
        <v>2015</v>
      </c>
      <c r="B1023" s="46" t="s">
        <v>549</v>
      </c>
      <c r="C1023" s="46" t="s">
        <v>244</v>
      </c>
      <c r="D1023" s="49" t="s">
        <v>128</v>
      </c>
      <c r="E1023" s="46">
        <v>10</v>
      </c>
      <c r="F1023" s="46">
        <v>5</v>
      </c>
      <c r="G1023" s="46">
        <v>11</v>
      </c>
      <c r="H1023" s="46">
        <v>9</v>
      </c>
      <c r="I1023" s="46">
        <v>2</v>
      </c>
      <c r="J1023" s="46">
        <v>3</v>
      </c>
      <c r="K1023" s="46">
        <v>40</v>
      </c>
      <c r="L1023" s="42">
        <v>121155</v>
      </c>
      <c r="M1023" s="42">
        <v>61816</v>
      </c>
      <c r="N1023" s="42">
        <v>59339</v>
      </c>
      <c r="O1023" s="54">
        <v>8.2538896454954394</v>
      </c>
      <c r="P1023" s="54">
        <v>4.1269448227477197</v>
      </c>
      <c r="Q1023" s="54">
        <v>9.0792786100449838</v>
      </c>
      <c r="R1023" s="54">
        <v>7.4285006809458958</v>
      </c>
      <c r="S1023" s="54">
        <v>1.6507779290990878</v>
      </c>
      <c r="T1023" s="54">
        <v>2.4761668936486316</v>
      </c>
      <c r="U1023" s="54">
        <v>33.015558581981757</v>
      </c>
      <c r="W1023" s="42" t="s">
        <v>469</v>
      </c>
    </row>
    <row r="1024" spans="1:23">
      <c r="A1024" s="49" t="s">
        <v>2016</v>
      </c>
      <c r="B1024" s="46" t="s">
        <v>549</v>
      </c>
      <c r="C1024" s="46" t="s">
        <v>244</v>
      </c>
      <c r="D1024" s="49" t="s">
        <v>132</v>
      </c>
      <c r="E1024" s="46">
        <v>13</v>
      </c>
      <c r="F1024" s="46">
        <v>8</v>
      </c>
      <c r="G1024" s="46">
        <v>18</v>
      </c>
      <c r="H1024" s="46">
        <v>23</v>
      </c>
      <c r="I1024" s="46">
        <v>19</v>
      </c>
      <c r="J1024" s="46">
        <v>12</v>
      </c>
      <c r="K1024" s="46">
        <v>93</v>
      </c>
      <c r="L1024" s="42">
        <v>121155</v>
      </c>
      <c r="M1024" s="42">
        <v>61816</v>
      </c>
      <c r="N1024" s="42">
        <v>59339</v>
      </c>
      <c r="O1024" s="54">
        <v>21.030154005435488</v>
      </c>
      <c r="P1024" s="54">
        <v>12.941633234114146</v>
      </c>
      <c r="Q1024" s="54">
        <v>29.118674776756826</v>
      </c>
      <c r="R1024" s="54">
        <v>37.207195548078168</v>
      </c>
      <c r="S1024" s="54">
        <v>30.736378931021093</v>
      </c>
      <c r="T1024" s="54">
        <v>19.412449851171218</v>
      </c>
      <c r="U1024" s="54">
        <v>150.44648634657693</v>
      </c>
      <c r="W1024" s="42" t="s">
        <v>469</v>
      </c>
    </row>
    <row r="1025" spans="1:23">
      <c r="A1025" s="49" t="s">
        <v>2017</v>
      </c>
      <c r="B1025" s="46" t="s">
        <v>549</v>
      </c>
      <c r="C1025" s="46" t="s">
        <v>244</v>
      </c>
      <c r="D1025" s="49" t="s">
        <v>161</v>
      </c>
      <c r="E1025" s="46">
        <v>5</v>
      </c>
      <c r="F1025" s="46">
        <v>0</v>
      </c>
      <c r="G1025" s="46">
        <v>3</v>
      </c>
      <c r="H1025" s="46">
        <v>2</v>
      </c>
      <c r="I1025" s="46">
        <v>2</v>
      </c>
      <c r="J1025" s="46">
        <v>2</v>
      </c>
      <c r="K1025" s="46">
        <v>14</v>
      </c>
      <c r="L1025" s="42">
        <v>121155</v>
      </c>
      <c r="M1025" s="42">
        <v>61816</v>
      </c>
      <c r="N1025" s="42">
        <v>59339</v>
      </c>
      <c r="O1025" s="54">
        <v>4.1269448227477197</v>
      </c>
      <c r="P1025" s="54" t="s">
        <v>499</v>
      </c>
      <c r="Q1025" s="54">
        <v>2.4761668936486316</v>
      </c>
      <c r="R1025" s="54">
        <v>1.6507779290990878</v>
      </c>
      <c r="S1025" s="54">
        <v>1.6507779290990878</v>
      </c>
      <c r="T1025" s="54">
        <v>1.6507779290990878</v>
      </c>
      <c r="U1025" s="54">
        <v>11.555445503693615</v>
      </c>
      <c r="W1025" s="42" t="s">
        <v>469</v>
      </c>
    </row>
    <row r="1026" spans="1:23">
      <c r="A1026" s="49" t="s">
        <v>2018</v>
      </c>
      <c r="B1026" s="46" t="s">
        <v>549</v>
      </c>
      <c r="C1026" s="46" t="s">
        <v>244</v>
      </c>
      <c r="D1026" s="49" t="s">
        <v>164</v>
      </c>
      <c r="E1026" s="46">
        <v>95</v>
      </c>
      <c r="F1026" s="46">
        <v>97</v>
      </c>
      <c r="G1026" s="46">
        <v>206</v>
      </c>
      <c r="H1026" s="46">
        <v>179</v>
      </c>
      <c r="I1026" s="46">
        <v>56</v>
      </c>
      <c r="J1026" s="46">
        <v>14</v>
      </c>
      <c r="K1026" s="46">
        <v>647</v>
      </c>
      <c r="L1026" s="42">
        <v>121155</v>
      </c>
      <c r="M1026" s="42">
        <v>61816</v>
      </c>
      <c r="N1026" s="42">
        <v>59339</v>
      </c>
      <c r="O1026" s="54">
        <v>160.09706938101417</v>
      </c>
      <c r="P1026" s="54">
        <v>163.46753399956185</v>
      </c>
      <c r="Q1026" s="54">
        <v>347.15785571040965</v>
      </c>
      <c r="R1026" s="54">
        <v>301.65658336001616</v>
      </c>
      <c r="S1026" s="54">
        <v>94.37300931933467</v>
      </c>
      <c r="T1026" s="54">
        <v>23.593252329833668</v>
      </c>
      <c r="U1026" s="54">
        <v>1090.3453041001703</v>
      </c>
      <c r="W1026" s="42" t="s">
        <v>469</v>
      </c>
    </row>
    <row r="1027" spans="1:23">
      <c r="A1027" s="49" t="s">
        <v>2019</v>
      </c>
      <c r="B1027" s="46" t="s">
        <v>549</v>
      </c>
      <c r="C1027" s="46" t="s">
        <v>244</v>
      </c>
      <c r="D1027" s="49" t="s">
        <v>142</v>
      </c>
      <c r="E1027" s="46">
        <v>5</v>
      </c>
      <c r="F1027" s="46">
        <v>5</v>
      </c>
      <c r="G1027" s="46">
        <v>15</v>
      </c>
      <c r="H1027" s="46">
        <v>17</v>
      </c>
      <c r="I1027" s="46">
        <v>5</v>
      </c>
      <c r="J1027" s="46">
        <v>8</v>
      </c>
      <c r="K1027" s="46">
        <v>55</v>
      </c>
      <c r="L1027" s="42">
        <v>121155</v>
      </c>
      <c r="M1027" s="42">
        <v>61816</v>
      </c>
      <c r="N1027" s="42">
        <v>59339</v>
      </c>
      <c r="O1027" s="54">
        <v>4.1269448227477197</v>
      </c>
      <c r="P1027" s="54">
        <v>4.1269448227477197</v>
      </c>
      <c r="Q1027" s="54">
        <v>12.38083446824316</v>
      </c>
      <c r="R1027" s="54">
        <v>14.031612397342249</v>
      </c>
      <c r="S1027" s="54">
        <v>4.1269448227477197</v>
      </c>
      <c r="T1027" s="54">
        <v>6.6031117163963513</v>
      </c>
      <c r="U1027" s="54">
        <v>45.396393050224916</v>
      </c>
      <c r="W1027" s="42" t="s">
        <v>469</v>
      </c>
    </row>
    <row r="1028" spans="1:23">
      <c r="A1028" s="49" t="s">
        <v>2020</v>
      </c>
      <c r="B1028" s="46" t="s">
        <v>549</v>
      </c>
      <c r="C1028" s="46" t="s">
        <v>244</v>
      </c>
      <c r="D1028" s="49" t="s">
        <v>146</v>
      </c>
      <c r="E1028" s="46">
        <v>13</v>
      </c>
      <c r="F1028" s="46">
        <v>17</v>
      </c>
      <c r="G1028" s="46">
        <v>38</v>
      </c>
      <c r="H1028" s="46">
        <v>52</v>
      </c>
      <c r="I1028" s="46">
        <v>26</v>
      </c>
      <c r="J1028" s="46">
        <v>20</v>
      </c>
      <c r="K1028" s="46">
        <v>166</v>
      </c>
      <c r="L1028" s="42">
        <v>121155</v>
      </c>
      <c r="M1028" s="42">
        <v>61816</v>
      </c>
      <c r="N1028" s="42">
        <v>59339</v>
      </c>
      <c r="O1028" s="54">
        <v>21.030154005435488</v>
      </c>
      <c r="P1028" s="54">
        <v>27.500970622492559</v>
      </c>
      <c r="Q1028" s="54">
        <v>61.472757862042187</v>
      </c>
      <c r="R1028" s="54">
        <v>84.120616021741952</v>
      </c>
      <c r="S1028" s="54">
        <v>42.060308010870976</v>
      </c>
      <c r="T1028" s="54">
        <v>32.35408308528536</v>
      </c>
      <c r="U1028" s="54">
        <v>268.5388896078685</v>
      </c>
      <c r="W1028" s="42" t="s">
        <v>469</v>
      </c>
    </row>
    <row r="1029" spans="1:23">
      <c r="A1029" s="49" t="s">
        <v>2021</v>
      </c>
      <c r="B1029" s="46" t="s">
        <v>549</v>
      </c>
      <c r="C1029" s="46" t="s">
        <v>229</v>
      </c>
      <c r="D1029" s="49" t="s">
        <v>200</v>
      </c>
      <c r="E1029" s="46">
        <v>5</v>
      </c>
      <c r="F1029" s="46">
        <v>16</v>
      </c>
      <c r="G1029" s="46">
        <v>40</v>
      </c>
      <c r="H1029" s="46">
        <v>39</v>
      </c>
      <c r="I1029" s="46">
        <v>34</v>
      </c>
      <c r="J1029" s="46">
        <v>22</v>
      </c>
      <c r="K1029" s="46">
        <v>156</v>
      </c>
      <c r="L1029" s="42">
        <v>69833</v>
      </c>
      <c r="M1029" s="42">
        <v>35518</v>
      </c>
      <c r="N1029" s="42">
        <v>34315</v>
      </c>
      <c r="O1029" s="54">
        <v>7.1599387109246342</v>
      </c>
      <c r="P1029" s="54">
        <v>22.911803874958832</v>
      </c>
      <c r="Q1029" s="54">
        <v>57.279509687397073</v>
      </c>
      <c r="R1029" s="54">
        <v>55.847521945212151</v>
      </c>
      <c r="S1029" s="54">
        <v>48.687583234287516</v>
      </c>
      <c r="T1029" s="54">
        <v>31.503730328068393</v>
      </c>
      <c r="U1029" s="54">
        <v>223.3900877808486</v>
      </c>
      <c r="W1029" s="42" t="s">
        <v>469</v>
      </c>
    </row>
    <row r="1030" spans="1:23">
      <c r="A1030" s="49" t="s">
        <v>2022</v>
      </c>
      <c r="B1030" s="46" t="s">
        <v>549</v>
      </c>
      <c r="C1030" s="46" t="s">
        <v>229</v>
      </c>
      <c r="D1030" s="49" t="s">
        <v>54</v>
      </c>
      <c r="E1030" s="46">
        <v>90</v>
      </c>
      <c r="F1030" s="46">
        <v>42</v>
      </c>
      <c r="G1030" s="46">
        <v>148</v>
      </c>
      <c r="H1030" s="46">
        <v>181</v>
      </c>
      <c r="I1030" s="46">
        <v>106</v>
      </c>
      <c r="J1030" s="46">
        <v>95</v>
      </c>
      <c r="K1030" s="46">
        <v>662</v>
      </c>
      <c r="L1030" s="42">
        <v>69833</v>
      </c>
      <c r="M1030" s="42">
        <v>35518</v>
      </c>
      <c r="N1030" s="42">
        <v>34315</v>
      </c>
      <c r="O1030" s="54">
        <v>253.39264598231884</v>
      </c>
      <c r="P1030" s="54">
        <v>118.24990145841545</v>
      </c>
      <c r="Q1030" s="54">
        <v>416.69012894870207</v>
      </c>
      <c r="R1030" s="54">
        <v>509.60076580888563</v>
      </c>
      <c r="S1030" s="54">
        <v>298.44022749028665</v>
      </c>
      <c r="T1030" s="54">
        <v>267.47001520355877</v>
      </c>
      <c r="U1030" s="54">
        <v>1863.8436848921674</v>
      </c>
      <c r="W1030" s="42" t="s">
        <v>469</v>
      </c>
    </row>
    <row r="1031" spans="1:23">
      <c r="A1031" s="49" t="s">
        <v>2023</v>
      </c>
      <c r="B1031" s="46" t="s">
        <v>549</v>
      </c>
      <c r="C1031" s="46" t="s">
        <v>229</v>
      </c>
      <c r="D1031" s="49" t="s">
        <v>60</v>
      </c>
      <c r="E1031" s="46">
        <v>11</v>
      </c>
      <c r="F1031" s="46">
        <v>6</v>
      </c>
      <c r="G1031" s="46">
        <v>13</v>
      </c>
      <c r="H1031" s="46">
        <v>37</v>
      </c>
      <c r="I1031" s="46">
        <v>18</v>
      </c>
      <c r="J1031" s="46">
        <v>15</v>
      </c>
      <c r="K1031" s="46">
        <v>100</v>
      </c>
      <c r="L1031" s="42">
        <v>69833</v>
      </c>
      <c r="M1031" s="42">
        <v>35518</v>
      </c>
      <c r="N1031" s="42">
        <v>34315</v>
      </c>
      <c r="O1031" s="54">
        <v>15.751865164034196</v>
      </c>
      <c r="P1031" s="54">
        <v>8.5919264531095614</v>
      </c>
      <c r="Q1031" s="54">
        <v>18.615840648404049</v>
      </c>
      <c r="R1031" s="54">
        <v>52.983546460842291</v>
      </c>
      <c r="S1031" s="54">
        <v>25.775779359328684</v>
      </c>
      <c r="T1031" s="54">
        <v>21.479816132773902</v>
      </c>
      <c r="U1031" s="54">
        <v>143.19877421849267</v>
      </c>
      <c r="W1031" s="42" t="s">
        <v>469</v>
      </c>
    </row>
    <row r="1032" spans="1:23">
      <c r="A1032" s="49" t="s">
        <v>2024</v>
      </c>
      <c r="B1032" s="46" t="s">
        <v>549</v>
      </c>
      <c r="C1032" s="46" t="s">
        <v>229</v>
      </c>
      <c r="D1032" s="49" t="s">
        <v>69</v>
      </c>
      <c r="E1032" s="46">
        <v>2</v>
      </c>
      <c r="F1032" s="46">
        <v>3</v>
      </c>
      <c r="G1032" s="46">
        <v>9</v>
      </c>
      <c r="H1032" s="46">
        <v>11</v>
      </c>
      <c r="I1032" s="46">
        <v>11</v>
      </c>
      <c r="J1032" s="46">
        <v>10</v>
      </c>
      <c r="K1032" s="46">
        <v>46</v>
      </c>
      <c r="L1032" s="42">
        <v>69833</v>
      </c>
      <c r="M1032" s="42">
        <v>35518</v>
      </c>
      <c r="N1032" s="42">
        <v>34315</v>
      </c>
      <c r="O1032" s="54">
        <v>5.6309476884959739</v>
      </c>
      <c r="P1032" s="54">
        <v>8.44642153274396</v>
      </c>
      <c r="Q1032" s="54">
        <v>25.339264598231882</v>
      </c>
      <c r="R1032" s="54">
        <v>30.970212286727854</v>
      </c>
      <c r="S1032" s="54">
        <v>30.970212286727854</v>
      </c>
      <c r="T1032" s="54">
        <v>28.154738442479868</v>
      </c>
      <c r="U1032" s="54">
        <v>129.51179683540738</v>
      </c>
      <c r="W1032" s="42" t="s">
        <v>469</v>
      </c>
    </row>
    <row r="1033" spans="1:23">
      <c r="A1033" s="49" t="s">
        <v>2025</v>
      </c>
      <c r="B1033" s="46" t="s">
        <v>549</v>
      </c>
      <c r="C1033" s="46" t="s">
        <v>229</v>
      </c>
      <c r="D1033" s="49" t="s">
        <v>64</v>
      </c>
      <c r="E1033" s="46">
        <v>50</v>
      </c>
      <c r="F1033" s="46">
        <v>35</v>
      </c>
      <c r="G1033" s="46">
        <v>101</v>
      </c>
      <c r="H1033" s="46">
        <v>98</v>
      </c>
      <c r="I1033" s="46">
        <v>51</v>
      </c>
      <c r="J1033" s="46">
        <v>27</v>
      </c>
      <c r="K1033" s="46">
        <v>362</v>
      </c>
      <c r="L1033" s="42">
        <v>69833</v>
      </c>
      <c r="M1033" s="42">
        <v>35518</v>
      </c>
      <c r="N1033" s="42">
        <v>34315</v>
      </c>
      <c r="O1033" s="54">
        <v>71.599387109246337</v>
      </c>
      <c r="P1033" s="54">
        <v>50.119570976472438</v>
      </c>
      <c r="Q1033" s="54">
        <v>144.63076196067763</v>
      </c>
      <c r="R1033" s="54">
        <v>140.33479873412284</v>
      </c>
      <c r="S1033" s="54">
        <v>73.031374851431266</v>
      </c>
      <c r="T1033" s="54">
        <v>38.663669038993028</v>
      </c>
      <c r="U1033" s="54">
        <v>518.37956267094353</v>
      </c>
      <c r="W1033" s="42" t="s">
        <v>469</v>
      </c>
    </row>
    <row r="1034" spans="1:23">
      <c r="A1034" s="49" t="s">
        <v>2026</v>
      </c>
      <c r="B1034" s="46" t="s">
        <v>549</v>
      </c>
      <c r="C1034" s="46" t="s">
        <v>229</v>
      </c>
      <c r="D1034" s="49" t="s">
        <v>492</v>
      </c>
      <c r="E1034" s="46">
        <v>9</v>
      </c>
      <c r="F1034" s="46">
        <v>6</v>
      </c>
      <c r="G1034" s="46">
        <v>26</v>
      </c>
      <c r="H1034" s="46">
        <v>22</v>
      </c>
      <c r="I1034" s="46">
        <v>5</v>
      </c>
      <c r="J1034" s="46">
        <v>3</v>
      </c>
      <c r="K1034" s="46">
        <v>71</v>
      </c>
      <c r="L1034" s="42">
        <v>69833</v>
      </c>
      <c r="M1034" s="42">
        <v>35518</v>
      </c>
      <c r="N1034" s="42">
        <v>34315</v>
      </c>
      <c r="O1034" s="54">
        <v>12.887889679664342</v>
      </c>
      <c r="P1034" s="54">
        <v>8.5919264531095614</v>
      </c>
      <c r="Q1034" s="54">
        <v>37.231681296808098</v>
      </c>
      <c r="R1034" s="54">
        <v>31.503730328068393</v>
      </c>
      <c r="S1034" s="54">
        <v>7.1599387109246342</v>
      </c>
      <c r="T1034" s="54">
        <v>4.2959632265547807</v>
      </c>
      <c r="U1034" s="54">
        <v>101.67112969512982</v>
      </c>
      <c r="W1034" s="42" t="s">
        <v>469</v>
      </c>
    </row>
    <row r="1035" spans="1:23">
      <c r="A1035" s="49" t="s">
        <v>2027</v>
      </c>
      <c r="B1035" s="46" t="s">
        <v>549</v>
      </c>
      <c r="C1035" s="46" t="s">
        <v>229</v>
      </c>
      <c r="D1035" s="49" t="s">
        <v>473</v>
      </c>
      <c r="E1035" s="46">
        <v>2</v>
      </c>
      <c r="F1035" s="46">
        <v>1</v>
      </c>
      <c r="G1035" s="46">
        <v>2</v>
      </c>
      <c r="H1035" s="46">
        <v>4</v>
      </c>
      <c r="I1035" s="46">
        <v>6</v>
      </c>
      <c r="J1035" s="46">
        <v>7</v>
      </c>
      <c r="K1035" s="46">
        <v>22</v>
      </c>
      <c r="L1035" s="42">
        <v>69833</v>
      </c>
      <c r="M1035" s="42">
        <v>35518</v>
      </c>
      <c r="N1035" s="42">
        <v>34315</v>
      </c>
      <c r="O1035" s="54">
        <v>2.8639754843698539</v>
      </c>
      <c r="P1035" s="54">
        <v>1.431987742184927</v>
      </c>
      <c r="Q1035" s="54">
        <v>2.8639754843698539</v>
      </c>
      <c r="R1035" s="54">
        <v>5.7279509687397079</v>
      </c>
      <c r="S1035" s="54">
        <v>8.5919264531095614</v>
      </c>
      <c r="T1035" s="54">
        <v>10.023914195294488</v>
      </c>
      <c r="U1035" s="54">
        <v>31.503730328068393</v>
      </c>
      <c r="W1035" s="42" t="s">
        <v>469</v>
      </c>
    </row>
    <row r="1036" spans="1:23">
      <c r="A1036" s="49" t="s">
        <v>2028</v>
      </c>
      <c r="B1036" s="46" t="s">
        <v>549</v>
      </c>
      <c r="C1036" s="46" t="s">
        <v>229</v>
      </c>
      <c r="D1036" s="49" t="s">
        <v>201</v>
      </c>
      <c r="E1036" s="46">
        <v>10</v>
      </c>
      <c r="F1036" s="46">
        <v>8</v>
      </c>
      <c r="G1036" s="46">
        <v>6</v>
      </c>
      <c r="H1036" s="46">
        <v>11</v>
      </c>
      <c r="I1036" s="46">
        <v>8</v>
      </c>
      <c r="J1036" s="46">
        <v>4</v>
      </c>
      <c r="K1036" s="46">
        <v>47</v>
      </c>
      <c r="L1036" s="42">
        <v>69833</v>
      </c>
      <c r="M1036" s="42">
        <v>35518</v>
      </c>
      <c r="N1036" s="42">
        <v>34315</v>
      </c>
      <c r="O1036" s="54">
        <v>14.319877421849268</v>
      </c>
      <c r="P1036" s="54">
        <v>11.455901937479416</v>
      </c>
      <c r="Q1036" s="54">
        <v>8.5919264531095614</v>
      </c>
      <c r="R1036" s="54">
        <v>15.751865164034196</v>
      </c>
      <c r="S1036" s="54">
        <v>11.455901937479416</v>
      </c>
      <c r="T1036" s="54">
        <v>5.7279509687397079</v>
      </c>
      <c r="U1036" s="54">
        <v>67.303423882691575</v>
      </c>
      <c r="W1036" s="42" t="s">
        <v>469</v>
      </c>
    </row>
    <row r="1037" spans="1:23">
      <c r="A1037" s="49" t="s">
        <v>2029</v>
      </c>
      <c r="B1037" s="46" t="s">
        <v>549</v>
      </c>
      <c r="C1037" s="46" t="s">
        <v>229</v>
      </c>
      <c r="D1037" s="49" t="s">
        <v>151</v>
      </c>
      <c r="E1037" s="46">
        <v>1</v>
      </c>
      <c r="F1037" s="46">
        <v>1</v>
      </c>
      <c r="G1037" s="46">
        <v>1</v>
      </c>
      <c r="H1037" s="46">
        <v>0</v>
      </c>
      <c r="I1037" s="46">
        <v>0</v>
      </c>
      <c r="J1037" s="46">
        <v>0</v>
      </c>
      <c r="K1037" s="46">
        <v>3</v>
      </c>
      <c r="L1037" s="42">
        <v>69833</v>
      </c>
      <c r="M1037" s="42">
        <v>35518</v>
      </c>
      <c r="N1037" s="42">
        <v>34315</v>
      </c>
      <c r="O1037" s="54">
        <v>1.431987742184927</v>
      </c>
      <c r="P1037" s="54">
        <v>1.431987742184927</v>
      </c>
      <c r="Q1037" s="54">
        <v>1.431987742184927</v>
      </c>
      <c r="R1037" s="54" t="s">
        <v>499</v>
      </c>
      <c r="S1037" s="54" t="s">
        <v>499</v>
      </c>
      <c r="T1037" s="54" t="s">
        <v>499</v>
      </c>
      <c r="U1037" s="54">
        <v>4.2959632265547807</v>
      </c>
      <c r="W1037" s="42" t="s">
        <v>469</v>
      </c>
    </row>
    <row r="1038" spans="1:23">
      <c r="A1038" s="49" t="s">
        <v>2030</v>
      </c>
      <c r="B1038" s="46" t="s">
        <v>549</v>
      </c>
      <c r="C1038" s="46" t="s">
        <v>229</v>
      </c>
      <c r="D1038" s="49" t="s">
        <v>95</v>
      </c>
      <c r="E1038" s="46">
        <v>2</v>
      </c>
      <c r="F1038" s="46">
        <v>7</v>
      </c>
      <c r="G1038" s="46">
        <v>7</v>
      </c>
      <c r="H1038" s="46">
        <v>12</v>
      </c>
      <c r="I1038" s="46">
        <v>4</v>
      </c>
      <c r="J1038" s="46">
        <v>1</v>
      </c>
      <c r="K1038" s="46">
        <v>33</v>
      </c>
      <c r="L1038" s="42">
        <v>69833</v>
      </c>
      <c r="M1038" s="42">
        <v>35518</v>
      </c>
      <c r="N1038" s="42">
        <v>34315</v>
      </c>
      <c r="O1038" s="54">
        <v>2.8639754843698539</v>
      </c>
      <c r="P1038" s="54">
        <v>10.023914195294488</v>
      </c>
      <c r="Q1038" s="54">
        <v>10.023914195294488</v>
      </c>
      <c r="R1038" s="54">
        <v>17.183852906219123</v>
      </c>
      <c r="S1038" s="54">
        <v>5.7279509687397079</v>
      </c>
      <c r="T1038" s="54">
        <v>1.431987742184927</v>
      </c>
      <c r="U1038" s="54">
        <v>47.255595492102586</v>
      </c>
      <c r="W1038" s="42" t="s">
        <v>469</v>
      </c>
    </row>
    <row r="1039" spans="1:23">
      <c r="A1039" s="49" t="s">
        <v>2031</v>
      </c>
      <c r="B1039" s="46" t="s">
        <v>549</v>
      </c>
      <c r="C1039" s="46" t="s">
        <v>229</v>
      </c>
      <c r="D1039" s="49" t="s">
        <v>154</v>
      </c>
      <c r="E1039" s="46">
        <v>2</v>
      </c>
      <c r="F1039" s="46">
        <v>0</v>
      </c>
      <c r="G1039" s="46">
        <v>2</v>
      </c>
      <c r="H1039" s="46">
        <v>0</v>
      </c>
      <c r="I1039" s="46">
        <v>1</v>
      </c>
      <c r="J1039" s="46">
        <v>1</v>
      </c>
      <c r="K1039" s="46">
        <v>6</v>
      </c>
      <c r="L1039" s="42">
        <v>69833</v>
      </c>
      <c r="M1039" s="42">
        <v>35518</v>
      </c>
      <c r="N1039" s="42">
        <v>34315</v>
      </c>
      <c r="O1039" s="54">
        <v>2.8639754843698539</v>
      </c>
      <c r="P1039" s="54" t="s">
        <v>499</v>
      </c>
      <c r="Q1039" s="54">
        <v>2.8639754843698539</v>
      </c>
      <c r="R1039" s="54" t="s">
        <v>499</v>
      </c>
      <c r="S1039" s="54">
        <v>1.431987742184927</v>
      </c>
      <c r="T1039" s="54">
        <v>1.431987742184927</v>
      </c>
      <c r="U1039" s="54">
        <v>8.5919264531095614</v>
      </c>
      <c r="W1039" s="42" t="s">
        <v>469</v>
      </c>
    </row>
    <row r="1040" spans="1:23">
      <c r="A1040" s="49" t="s">
        <v>2032</v>
      </c>
      <c r="B1040" s="46" t="s">
        <v>549</v>
      </c>
      <c r="C1040" s="46" t="s">
        <v>229</v>
      </c>
      <c r="D1040" s="49" t="s">
        <v>155</v>
      </c>
      <c r="E1040" s="46">
        <v>23</v>
      </c>
      <c r="F1040" s="46">
        <v>9</v>
      </c>
      <c r="G1040" s="46">
        <v>10</v>
      </c>
      <c r="H1040" s="46">
        <v>14</v>
      </c>
      <c r="I1040" s="46">
        <v>6</v>
      </c>
      <c r="J1040" s="46">
        <v>5</v>
      </c>
      <c r="K1040" s="46">
        <v>67</v>
      </c>
      <c r="L1040" s="42">
        <v>69833</v>
      </c>
      <c r="M1040" s="42">
        <v>35518</v>
      </c>
      <c r="N1040" s="42">
        <v>34315</v>
      </c>
      <c r="O1040" s="54">
        <v>32.935718070253316</v>
      </c>
      <c r="P1040" s="54">
        <v>12.887889679664342</v>
      </c>
      <c r="Q1040" s="54">
        <v>14.319877421849268</v>
      </c>
      <c r="R1040" s="54">
        <v>20.047828390588975</v>
      </c>
      <c r="S1040" s="54">
        <v>8.5919264531095614</v>
      </c>
      <c r="T1040" s="54">
        <v>7.1599387109246342</v>
      </c>
      <c r="U1040" s="54">
        <v>95.943178726390101</v>
      </c>
      <c r="W1040" s="42" t="s">
        <v>469</v>
      </c>
    </row>
    <row r="1041" spans="1:23">
      <c r="A1041" s="49" t="s">
        <v>2033</v>
      </c>
      <c r="B1041" s="46" t="s">
        <v>549</v>
      </c>
      <c r="C1041" s="46" t="s">
        <v>229</v>
      </c>
      <c r="D1041" s="49" t="s">
        <v>99</v>
      </c>
      <c r="E1041" s="46">
        <v>16</v>
      </c>
      <c r="F1041" s="46">
        <v>9</v>
      </c>
      <c r="G1041" s="46">
        <v>29</v>
      </c>
      <c r="H1041" s="46">
        <v>43</v>
      </c>
      <c r="I1041" s="46">
        <v>20</v>
      </c>
      <c r="J1041" s="46">
        <v>13</v>
      </c>
      <c r="K1041" s="46">
        <v>130</v>
      </c>
      <c r="L1041" s="42">
        <v>69833</v>
      </c>
      <c r="M1041" s="42">
        <v>35518</v>
      </c>
      <c r="N1041" s="42">
        <v>34315</v>
      </c>
      <c r="O1041" s="54">
        <v>22.911803874958832</v>
      </c>
      <c r="P1041" s="54">
        <v>12.887889679664342</v>
      </c>
      <c r="Q1041" s="54">
        <v>41.527644523362881</v>
      </c>
      <c r="R1041" s="54">
        <v>61.575472913951856</v>
      </c>
      <c r="S1041" s="54">
        <v>28.639754843698537</v>
      </c>
      <c r="T1041" s="54">
        <v>18.615840648404049</v>
      </c>
      <c r="U1041" s="54">
        <v>186.15840648404048</v>
      </c>
      <c r="W1041" s="42" t="s">
        <v>469</v>
      </c>
    </row>
    <row r="1042" spans="1:23">
      <c r="A1042" s="49" t="s">
        <v>2034</v>
      </c>
      <c r="B1042" s="46" t="s">
        <v>549</v>
      </c>
      <c r="C1042" s="46" t="s">
        <v>229</v>
      </c>
      <c r="D1042" s="49" t="s">
        <v>481</v>
      </c>
      <c r="E1042" s="46">
        <v>3</v>
      </c>
      <c r="F1042" s="46">
        <v>7</v>
      </c>
      <c r="G1042" s="46">
        <v>6</v>
      </c>
      <c r="H1042" s="46">
        <v>5</v>
      </c>
      <c r="I1042" s="46">
        <v>1</v>
      </c>
      <c r="J1042" s="46">
        <v>1</v>
      </c>
      <c r="K1042" s="46">
        <v>23</v>
      </c>
      <c r="L1042" s="42">
        <v>69833</v>
      </c>
      <c r="M1042" s="42">
        <v>35518</v>
      </c>
      <c r="N1042" s="42">
        <v>34315</v>
      </c>
      <c r="O1042" s="54">
        <v>4.2959632265547807</v>
      </c>
      <c r="P1042" s="54">
        <v>10.023914195294488</v>
      </c>
      <c r="Q1042" s="54">
        <v>8.5919264531095614</v>
      </c>
      <c r="R1042" s="54">
        <v>7.1599387109246342</v>
      </c>
      <c r="S1042" s="54">
        <v>1.431987742184927</v>
      </c>
      <c r="T1042" s="54">
        <v>1.431987742184927</v>
      </c>
      <c r="U1042" s="54">
        <v>32.935718070253316</v>
      </c>
      <c r="W1042" s="42" t="s">
        <v>469</v>
      </c>
    </row>
    <row r="1043" spans="1:23">
      <c r="A1043" s="49" t="s">
        <v>2035</v>
      </c>
      <c r="B1043" s="46" t="s">
        <v>549</v>
      </c>
      <c r="C1043" s="46" t="s">
        <v>229</v>
      </c>
      <c r="D1043" s="49" t="s">
        <v>483</v>
      </c>
      <c r="E1043" s="46">
        <v>21</v>
      </c>
      <c r="F1043" s="46">
        <v>4</v>
      </c>
      <c r="G1043" s="46">
        <v>29</v>
      </c>
      <c r="H1043" s="46">
        <v>28</v>
      </c>
      <c r="I1043" s="46">
        <v>7</v>
      </c>
      <c r="J1043" s="46">
        <v>9</v>
      </c>
      <c r="K1043" s="46">
        <v>98</v>
      </c>
      <c r="L1043" s="42">
        <v>69833</v>
      </c>
      <c r="M1043" s="42">
        <v>35518</v>
      </c>
      <c r="N1043" s="42">
        <v>34315</v>
      </c>
      <c r="O1043" s="54">
        <v>30.071742585883467</v>
      </c>
      <c r="P1043" s="54">
        <v>5.7279509687397079</v>
      </c>
      <c r="Q1043" s="54">
        <v>41.527644523362881</v>
      </c>
      <c r="R1043" s="54">
        <v>40.095656781177951</v>
      </c>
      <c r="S1043" s="54">
        <v>10.023914195294488</v>
      </c>
      <c r="T1043" s="54">
        <v>12.887889679664342</v>
      </c>
      <c r="U1043" s="54">
        <v>140.33479873412284</v>
      </c>
      <c r="W1043" s="42" t="s">
        <v>469</v>
      </c>
    </row>
    <row r="1044" spans="1:23">
      <c r="A1044" s="49" t="s">
        <v>2036</v>
      </c>
      <c r="B1044" s="46" t="s">
        <v>549</v>
      </c>
      <c r="C1044" s="46" t="s">
        <v>229</v>
      </c>
      <c r="D1044" s="49" t="s">
        <v>128</v>
      </c>
      <c r="E1044" s="46">
        <v>10</v>
      </c>
      <c r="F1044" s="46">
        <v>3</v>
      </c>
      <c r="G1044" s="46">
        <v>4</v>
      </c>
      <c r="H1044" s="46">
        <v>4</v>
      </c>
      <c r="I1044" s="46">
        <v>2</v>
      </c>
      <c r="J1044" s="46">
        <v>1</v>
      </c>
      <c r="K1044" s="46">
        <v>24</v>
      </c>
      <c r="L1044" s="42">
        <v>69833</v>
      </c>
      <c r="M1044" s="42">
        <v>35518</v>
      </c>
      <c r="N1044" s="42">
        <v>34315</v>
      </c>
      <c r="O1044" s="54">
        <v>14.319877421849268</v>
      </c>
      <c r="P1044" s="54">
        <v>4.2959632265547807</v>
      </c>
      <c r="Q1044" s="54">
        <v>5.7279509687397079</v>
      </c>
      <c r="R1044" s="54">
        <v>5.7279509687397079</v>
      </c>
      <c r="S1044" s="54">
        <v>2.8639754843698539</v>
      </c>
      <c r="T1044" s="54">
        <v>1.431987742184927</v>
      </c>
      <c r="U1044" s="54">
        <v>34.367705812438246</v>
      </c>
      <c r="W1044" s="42" t="s">
        <v>469</v>
      </c>
    </row>
    <row r="1045" spans="1:23">
      <c r="A1045" s="49" t="s">
        <v>2037</v>
      </c>
      <c r="B1045" s="46" t="s">
        <v>549</v>
      </c>
      <c r="C1045" s="46" t="s">
        <v>229</v>
      </c>
      <c r="D1045" s="49" t="s">
        <v>132</v>
      </c>
      <c r="E1045" s="46">
        <v>9</v>
      </c>
      <c r="F1045" s="46">
        <v>11</v>
      </c>
      <c r="G1045" s="46">
        <v>13</v>
      </c>
      <c r="H1045" s="46">
        <v>13</v>
      </c>
      <c r="I1045" s="46">
        <v>9</v>
      </c>
      <c r="J1045" s="46">
        <v>6</v>
      </c>
      <c r="K1045" s="46">
        <v>61</v>
      </c>
      <c r="L1045" s="42">
        <v>69833</v>
      </c>
      <c r="M1045" s="42">
        <v>35518</v>
      </c>
      <c r="N1045" s="42">
        <v>34315</v>
      </c>
      <c r="O1045" s="54">
        <v>25.339264598231882</v>
      </c>
      <c r="P1045" s="54">
        <v>30.970212286727854</v>
      </c>
      <c r="Q1045" s="54">
        <v>36.60115997522383</v>
      </c>
      <c r="R1045" s="54">
        <v>36.60115997522383</v>
      </c>
      <c r="S1045" s="54">
        <v>25.339264598231882</v>
      </c>
      <c r="T1045" s="54">
        <v>16.89284306548792</v>
      </c>
      <c r="U1045" s="54">
        <v>171.74390449912721</v>
      </c>
      <c r="W1045" s="42" t="s">
        <v>469</v>
      </c>
    </row>
    <row r="1046" spans="1:23">
      <c r="A1046" s="49" t="s">
        <v>2038</v>
      </c>
      <c r="B1046" s="46" t="s">
        <v>549</v>
      </c>
      <c r="C1046" s="46" t="s">
        <v>229</v>
      </c>
      <c r="D1046" s="49" t="s">
        <v>161</v>
      </c>
      <c r="E1046" s="46">
        <v>5</v>
      </c>
      <c r="F1046" s="46">
        <v>0</v>
      </c>
      <c r="G1046" s="46">
        <v>0</v>
      </c>
      <c r="H1046" s="46">
        <v>2</v>
      </c>
      <c r="I1046" s="46">
        <v>0</v>
      </c>
      <c r="J1046" s="46">
        <v>1</v>
      </c>
      <c r="K1046" s="46">
        <v>8</v>
      </c>
      <c r="L1046" s="42">
        <v>69833</v>
      </c>
      <c r="M1046" s="42">
        <v>35518</v>
      </c>
      <c r="N1046" s="42">
        <v>34315</v>
      </c>
      <c r="O1046" s="54">
        <v>7.1599387109246342</v>
      </c>
      <c r="P1046" s="54" t="s">
        <v>499</v>
      </c>
      <c r="Q1046" s="54" t="s">
        <v>499</v>
      </c>
      <c r="R1046" s="54">
        <v>2.8639754843698539</v>
      </c>
      <c r="S1046" s="54" t="s">
        <v>499</v>
      </c>
      <c r="T1046" s="54">
        <v>1.431987742184927</v>
      </c>
      <c r="U1046" s="54">
        <v>11.455901937479416</v>
      </c>
      <c r="W1046" s="42" t="s">
        <v>469</v>
      </c>
    </row>
    <row r="1047" spans="1:23">
      <c r="A1047" s="49" t="s">
        <v>2039</v>
      </c>
      <c r="B1047" s="46" t="s">
        <v>549</v>
      </c>
      <c r="C1047" s="46" t="s">
        <v>229</v>
      </c>
      <c r="D1047" s="49" t="s">
        <v>164</v>
      </c>
      <c r="E1047" s="46">
        <v>54</v>
      </c>
      <c r="F1047" s="46">
        <v>70</v>
      </c>
      <c r="G1047" s="46">
        <v>134</v>
      </c>
      <c r="H1047" s="46">
        <v>105</v>
      </c>
      <c r="I1047" s="46">
        <v>38</v>
      </c>
      <c r="J1047" s="46">
        <v>10</v>
      </c>
      <c r="K1047" s="46">
        <v>411</v>
      </c>
      <c r="L1047" s="42">
        <v>69833</v>
      </c>
      <c r="M1047" s="42">
        <v>35518</v>
      </c>
      <c r="N1047" s="42">
        <v>34315</v>
      </c>
      <c r="O1047" s="54">
        <v>157.36558356403904</v>
      </c>
      <c r="P1047" s="54">
        <v>203.99242313856914</v>
      </c>
      <c r="Q1047" s="54">
        <v>390.49978143668949</v>
      </c>
      <c r="R1047" s="54">
        <v>305.98863470785375</v>
      </c>
      <c r="S1047" s="54">
        <v>110.73874398950896</v>
      </c>
      <c r="T1047" s="54">
        <v>29.141774734081306</v>
      </c>
      <c r="U1047" s="54">
        <v>1197.7269415707417</v>
      </c>
      <c r="W1047" s="42" t="s">
        <v>469</v>
      </c>
    </row>
    <row r="1048" spans="1:23">
      <c r="A1048" s="49" t="s">
        <v>2040</v>
      </c>
      <c r="B1048" s="46" t="s">
        <v>549</v>
      </c>
      <c r="C1048" s="46" t="s">
        <v>229</v>
      </c>
      <c r="D1048" s="49" t="s">
        <v>142</v>
      </c>
      <c r="E1048" s="46">
        <v>6</v>
      </c>
      <c r="F1048" s="46">
        <v>1</v>
      </c>
      <c r="G1048" s="46">
        <v>10</v>
      </c>
      <c r="H1048" s="46">
        <v>6</v>
      </c>
      <c r="I1048" s="46">
        <v>3</v>
      </c>
      <c r="J1048" s="46">
        <v>2</v>
      </c>
      <c r="K1048" s="46">
        <v>28</v>
      </c>
      <c r="L1048" s="42">
        <v>69833</v>
      </c>
      <c r="M1048" s="42">
        <v>35518</v>
      </c>
      <c r="N1048" s="42">
        <v>34315</v>
      </c>
      <c r="O1048" s="54">
        <v>8.5919264531095614</v>
      </c>
      <c r="P1048" s="54">
        <v>1.431987742184927</v>
      </c>
      <c r="Q1048" s="54">
        <v>14.319877421849268</v>
      </c>
      <c r="R1048" s="54">
        <v>8.5919264531095614</v>
      </c>
      <c r="S1048" s="54">
        <v>4.2959632265547807</v>
      </c>
      <c r="T1048" s="54">
        <v>2.8639754843698539</v>
      </c>
      <c r="U1048" s="54">
        <v>40.095656781177951</v>
      </c>
      <c r="W1048" s="42" t="s">
        <v>469</v>
      </c>
    </row>
    <row r="1049" spans="1:23">
      <c r="A1049" s="49" t="s">
        <v>2041</v>
      </c>
      <c r="B1049" s="46" t="s">
        <v>549</v>
      </c>
      <c r="C1049" s="46" t="s">
        <v>229</v>
      </c>
      <c r="D1049" s="49" t="s">
        <v>146</v>
      </c>
      <c r="E1049" s="46">
        <v>13</v>
      </c>
      <c r="F1049" s="46">
        <v>12</v>
      </c>
      <c r="G1049" s="46">
        <v>30</v>
      </c>
      <c r="H1049" s="46">
        <v>30</v>
      </c>
      <c r="I1049" s="46">
        <v>22</v>
      </c>
      <c r="J1049" s="46">
        <v>9</v>
      </c>
      <c r="K1049" s="46">
        <v>116</v>
      </c>
      <c r="L1049" s="42">
        <v>69833</v>
      </c>
      <c r="M1049" s="42">
        <v>35518</v>
      </c>
      <c r="N1049" s="42">
        <v>34315</v>
      </c>
      <c r="O1049" s="54">
        <v>36.60115997522383</v>
      </c>
      <c r="P1049" s="54">
        <v>33.78568613097584</v>
      </c>
      <c r="Q1049" s="54">
        <v>84.464215327439604</v>
      </c>
      <c r="R1049" s="54">
        <v>84.464215327439604</v>
      </c>
      <c r="S1049" s="54">
        <v>61.940424573455708</v>
      </c>
      <c r="T1049" s="54">
        <v>25.339264598231882</v>
      </c>
      <c r="U1049" s="54">
        <v>326.59496593276646</v>
      </c>
      <c r="W1049" s="42" t="s">
        <v>469</v>
      </c>
    </row>
    <row r="1050" spans="1:23">
      <c r="A1050" s="49" t="s">
        <v>2042</v>
      </c>
      <c r="B1050" s="46" t="s">
        <v>549</v>
      </c>
      <c r="C1050" s="46" t="s">
        <v>277</v>
      </c>
      <c r="D1050" s="49" t="s">
        <v>200</v>
      </c>
      <c r="E1050" s="46">
        <v>7</v>
      </c>
      <c r="F1050" s="46">
        <v>5</v>
      </c>
      <c r="G1050" s="46">
        <v>25</v>
      </c>
      <c r="H1050" s="46">
        <v>30</v>
      </c>
      <c r="I1050" s="46">
        <v>21</v>
      </c>
      <c r="J1050" s="46">
        <v>5</v>
      </c>
      <c r="K1050" s="46">
        <v>93</v>
      </c>
      <c r="L1050" s="42">
        <v>58493</v>
      </c>
      <c r="M1050" s="42">
        <v>29918</v>
      </c>
      <c r="N1050" s="42">
        <v>28575</v>
      </c>
      <c r="O1050" s="54">
        <v>11.967243943719762</v>
      </c>
      <c r="P1050" s="54">
        <v>8.5480313883712569</v>
      </c>
      <c r="Q1050" s="54">
        <v>42.740156941856291</v>
      </c>
      <c r="R1050" s="54">
        <v>51.288188330227548</v>
      </c>
      <c r="S1050" s="54">
        <v>35.901731831159282</v>
      </c>
      <c r="T1050" s="54">
        <v>8.5480313883712569</v>
      </c>
      <c r="U1050" s="54">
        <v>158.99338382370539</v>
      </c>
      <c r="W1050" s="42" t="s">
        <v>469</v>
      </c>
    </row>
    <row r="1051" spans="1:23">
      <c r="A1051" s="49" t="s">
        <v>2043</v>
      </c>
      <c r="B1051" s="46" t="s">
        <v>549</v>
      </c>
      <c r="C1051" s="46" t="s">
        <v>277</v>
      </c>
      <c r="D1051" s="49" t="s">
        <v>54</v>
      </c>
      <c r="E1051" s="46">
        <v>26</v>
      </c>
      <c r="F1051" s="46">
        <v>51</v>
      </c>
      <c r="G1051" s="46">
        <v>90</v>
      </c>
      <c r="H1051" s="46">
        <v>86</v>
      </c>
      <c r="I1051" s="46">
        <v>90</v>
      </c>
      <c r="J1051" s="46">
        <v>51</v>
      </c>
      <c r="K1051" s="46">
        <v>394</v>
      </c>
      <c r="L1051" s="42">
        <v>58493</v>
      </c>
      <c r="M1051" s="42">
        <v>29918</v>
      </c>
      <c r="N1051" s="42">
        <v>28575</v>
      </c>
      <c r="O1051" s="54">
        <v>86.904204826525842</v>
      </c>
      <c r="P1051" s="54">
        <v>170.46594023664684</v>
      </c>
      <c r="Q1051" s="54">
        <v>300.82224747643562</v>
      </c>
      <c r="R1051" s="54">
        <v>287.45236981081621</v>
      </c>
      <c r="S1051" s="54">
        <v>300.82224747643562</v>
      </c>
      <c r="T1051" s="54">
        <v>170.46594023664684</v>
      </c>
      <c r="U1051" s="54">
        <v>1316.932950063507</v>
      </c>
      <c r="W1051" s="42" t="s">
        <v>469</v>
      </c>
    </row>
    <row r="1052" spans="1:23">
      <c r="A1052" s="49" t="s">
        <v>2044</v>
      </c>
      <c r="B1052" s="46" t="s">
        <v>549</v>
      </c>
      <c r="C1052" s="46" t="s">
        <v>277</v>
      </c>
      <c r="D1052" s="49" t="s">
        <v>60</v>
      </c>
      <c r="E1052" s="46">
        <v>5</v>
      </c>
      <c r="F1052" s="46">
        <v>7</v>
      </c>
      <c r="G1052" s="46">
        <v>12</v>
      </c>
      <c r="H1052" s="46">
        <v>18</v>
      </c>
      <c r="I1052" s="46">
        <v>15</v>
      </c>
      <c r="J1052" s="46">
        <v>14</v>
      </c>
      <c r="K1052" s="46">
        <v>71</v>
      </c>
      <c r="L1052" s="42">
        <v>58493</v>
      </c>
      <c r="M1052" s="42">
        <v>29918</v>
      </c>
      <c r="N1052" s="42">
        <v>28575</v>
      </c>
      <c r="O1052" s="54">
        <v>8.5480313883712569</v>
      </c>
      <c r="P1052" s="54">
        <v>11.967243943719762</v>
      </c>
      <c r="Q1052" s="54">
        <v>20.515275332091019</v>
      </c>
      <c r="R1052" s="54">
        <v>30.772912998136526</v>
      </c>
      <c r="S1052" s="54">
        <v>25.644094165113774</v>
      </c>
      <c r="T1052" s="54">
        <v>23.934487887439523</v>
      </c>
      <c r="U1052" s="54">
        <v>121.38204571487186</v>
      </c>
      <c r="W1052" s="42" t="s">
        <v>469</v>
      </c>
    </row>
    <row r="1053" spans="1:23">
      <c r="A1053" s="49" t="s">
        <v>2045</v>
      </c>
      <c r="B1053" s="46" t="s">
        <v>549</v>
      </c>
      <c r="C1053" s="46" t="s">
        <v>277</v>
      </c>
      <c r="D1053" s="49" t="s">
        <v>69</v>
      </c>
      <c r="E1053" s="46">
        <v>3</v>
      </c>
      <c r="F1053" s="46">
        <v>1</v>
      </c>
      <c r="G1053" s="46">
        <v>8</v>
      </c>
      <c r="H1053" s="46">
        <v>8</v>
      </c>
      <c r="I1053" s="46">
        <v>11</v>
      </c>
      <c r="J1053" s="46">
        <v>6</v>
      </c>
      <c r="K1053" s="46">
        <v>37</v>
      </c>
      <c r="L1053" s="42">
        <v>58493</v>
      </c>
      <c r="M1053" s="42">
        <v>29918</v>
      </c>
      <c r="N1053" s="42">
        <v>28575</v>
      </c>
      <c r="O1053" s="54">
        <v>10.027408249214519</v>
      </c>
      <c r="P1053" s="54">
        <v>3.3424694164048399</v>
      </c>
      <c r="Q1053" s="54">
        <v>26.739755331238719</v>
      </c>
      <c r="R1053" s="54">
        <v>26.739755331238719</v>
      </c>
      <c r="S1053" s="54">
        <v>36.767163580453236</v>
      </c>
      <c r="T1053" s="54">
        <v>20.054816498429037</v>
      </c>
      <c r="U1053" s="54">
        <v>123.67136840697908</v>
      </c>
      <c r="W1053" s="42" t="s">
        <v>469</v>
      </c>
    </row>
    <row r="1054" spans="1:23">
      <c r="A1054" s="49" t="s">
        <v>2046</v>
      </c>
      <c r="B1054" s="46" t="s">
        <v>549</v>
      </c>
      <c r="C1054" s="46" t="s">
        <v>277</v>
      </c>
      <c r="D1054" s="49" t="s">
        <v>64</v>
      </c>
      <c r="E1054" s="46">
        <v>38</v>
      </c>
      <c r="F1054" s="46">
        <v>22</v>
      </c>
      <c r="G1054" s="46">
        <v>54</v>
      </c>
      <c r="H1054" s="46">
        <v>46</v>
      </c>
      <c r="I1054" s="46">
        <v>36</v>
      </c>
      <c r="J1054" s="46">
        <v>18</v>
      </c>
      <c r="K1054" s="46">
        <v>214</v>
      </c>
      <c r="L1054" s="42">
        <v>58493</v>
      </c>
      <c r="M1054" s="42">
        <v>29918</v>
      </c>
      <c r="N1054" s="42">
        <v>28575</v>
      </c>
      <c r="O1054" s="54">
        <v>64.965038551621561</v>
      </c>
      <c r="P1054" s="54">
        <v>37.611338108833536</v>
      </c>
      <c r="Q1054" s="54">
        <v>92.318738994409586</v>
      </c>
      <c r="R1054" s="54">
        <v>78.64188877301558</v>
      </c>
      <c r="S1054" s="54">
        <v>61.545825996273052</v>
      </c>
      <c r="T1054" s="54">
        <v>30.772912998136526</v>
      </c>
      <c r="U1054" s="54">
        <v>365.85574342228983</v>
      </c>
      <c r="W1054" s="42" t="s">
        <v>469</v>
      </c>
    </row>
    <row r="1055" spans="1:23">
      <c r="A1055" s="49" t="s">
        <v>2047</v>
      </c>
      <c r="B1055" s="46" t="s">
        <v>549</v>
      </c>
      <c r="C1055" s="46" t="s">
        <v>277</v>
      </c>
      <c r="D1055" s="49" t="s">
        <v>492</v>
      </c>
      <c r="E1055" s="46">
        <v>11</v>
      </c>
      <c r="F1055" s="46">
        <v>7</v>
      </c>
      <c r="G1055" s="46">
        <v>18</v>
      </c>
      <c r="H1055" s="46">
        <v>14</v>
      </c>
      <c r="I1055" s="46">
        <v>6</v>
      </c>
      <c r="J1055" s="46">
        <v>10</v>
      </c>
      <c r="K1055" s="46">
        <v>66</v>
      </c>
      <c r="L1055" s="42">
        <v>58493</v>
      </c>
      <c r="M1055" s="42">
        <v>29918</v>
      </c>
      <c r="N1055" s="42">
        <v>28575</v>
      </c>
      <c r="O1055" s="54">
        <v>18.805669054416768</v>
      </c>
      <c r="P1055" s="54">
        <v>11.967243943719762</v>
      </c>
      <c r="Q1055" s="54">
        <v>30.772912998136526</v>
      </c>
      <c r="R1055" s="54">
        <v>23.934487887439523</v>
      </c>
      <c r="S1055" s="54">
        <v>10.257637666045509</v>
      </c>
      <c r="T1055" s="54">
        <v>17.096062776742514</v>
      </c>
      <c r="U1055" s="54">
        <v>112.83401432650061</v>
      </c>
      <c r="W1055" s="42" t="s">
        <v>469</v>
      </c>
    </row>
    <row r="1056" spans="1:23">
      <c r="A1056" s="49" t="s">
        <v>2048</v>
      </c>
      <c r="B1056" s="46" t="s">
        <v>549</v>
      </c>
      <c r="C1056" s="46" t="s">
        <v>277</v>
      </c>
      <c r="D1056" s="49" t="s">
        <v>473</v>
      </c>
      <c r="E1056" s="46">
        <v>0</v>
      </c>
      <c r="F1056" s="46">
        <v>0</v>
      </c>
      <c r="G1056" s="46">
        <v>8</v>
      </c>
      <c r="H1056" s="46">
        <v>3</v>
      </c>
      <c r="I1056" s="46">
        <v>6</v>
      </c>
      <c r="J1056" s="46">
        <v>5</v>
      </c>
      <c r="K1056" s="46">
        <v>22</v>
      </c>
      <c r="L1056" s="42">
        <v>58493</v>
      </c>
      <c r="M1056" s="42">
        <v>29918</v>
      </c>
      <c r="N1056" s="42">
        <v>28575</v>
      </c>
      <c r="O1056" s="54" t="s">
        <v>499</v>
      </c>
      <c r="P1056" s="54" t="s">
        <v>499</v>
      </c>
      <c r="Q1056" s="54">
        <v>13.676850221394014</v>
      </c>
      <c r="R1056" s="54">
        <v>5.1288188330227547</v>
      </c>
      <c r="S1056" s="54">
        <v>10.257637666045509</v>
      </c>
      <c r="T1056" s="54">
        <v>8.5480313883712569</v>
      </c>
      <c r="U1056" s="54">
        <v>37.611338108833536</v>
      </c>
      <c r="W1056" s="42" t="s">
        <v>469</v>
      </c>
    </row>
    <row r="1057" spans="1:23">
      <c r="A1057" s="49" t="s">
        <v>2049</v>
      </c>
      <c r="B1057" s="46" t="s">
        <v>549</v>
      </c>
      <c r="C1057" s="46" t="s">
        <v>277</v>
      </c>
      <c r="D1057" s="49" t="s">
        <v>201</v>
      </c>
      <c r="E1057" s="46">
        <v>12</v>
      </c>
      <c r="F1057" s="46">
        <v>7</v>
      </c>
      <c r="G1057" s="46">
        <v>16</v>
      </c>
      <c r="H1057" s="46">
        <v>8</v>
      </c>
      <c r="I1057" s="46">
        <v>7</v>
      </c>
      <c r="J1057" s="46">
        <v>4</v>
      </c>
      <c r="K1057" s="46">
        <v>54</v>
      </c>
      <c r="L1057" s="42">
        <v>58493</v>
      </c>
      <c r="M1057" s="42">
        <v>29918</v>
      </c>
      <c r="N1057" s="42">
        <v>28575</v>
      </c>
      <c r="O1057" s="54">
        <v>20.515275332091019</v>
      </c>
      <c r="P1057" s="54">
        <v>11.967243943719762</v>
      </c>
      <c r="Q1057" s="54">
        <v>27.353700442788028</v>
      </c>
      <c r="R1057" s="54">
        <v>13.676850221394014</v>
      </c>
      <c r="S1057" s="54">
        <v>11.967243943719762</v>
      </c>
      <c r="T1057" s="54">
        <v>6.8384251106970071</v>
      </c>
      <c r="U1057" s="54">
        <v>92.318738994409586</v>
      </c>
      <c r="W1057" s="42" t="s">
        <v>469</v>
      </c>
    </row>
    <row r="1058" spans="1:23">
      <c r="A1058" s="49" t="s">
        <v>2050</v>
      </c>
      <c r="B1058" s="46" t="s">
        <v>549</v>
      </c>
      <c r="C1058" s="46" t="s">
        <v>277</v>
      </c>
      <c r="D1058" s="49" t="s">
        <v>151</v>
      </c>
      <c r="E1058" s="46">
        <v>1</v>
      </c>
      <c r="F1058" s="46">
        <v>0</v>
      </c>
      <c r="G1058" s="46">
        <v>1</v>
      </c>
      <c r="H1058" s="46">
        <v>2</v>
      </c>
      <c r="I1058" s="46">
        <v>2</v>
      </c>
      <c r="J1058" s="46">
        <v>1</v>
      </c>
      <c r="K1058" s="46">
        <v>7</v>
      </c>
      <c r="L1058" s="42">
        <v>58493</v>
      </c>
      <c r="M1058" s="42">
        <v>29918</v>
      </c>
      <c r="N1058" s="42">
        <v>28575</v>
      </c>
      <c r="O1058" s="54">
        <v>1.7096062776742518</v>
      </c>
      <c r="P1058" s="54" t="s">
        <v>499</v>
      </c>
      <c r="Q1058" s="54">
        <v>1.7096062776742518</v>
      </c>
      <c r="R1058" s="54">
        <v>3.4192125553485035</v>
      </c>
      <c r="S1058" s="54">
        <v>3.4192125553485035</v>
      </c>
      <c r="T1058" s="54">
        <v>1.7096062776742518</v>
      </c>
      <c r="U1058" s="54">
        <v>11.967243943719762</v>
      </c>
      <c r="W1058" s="42" t="s">
        <v>469</v>
      </c>
    </row>
    <row r="1059" spans="1:23">
      <c r="A1059" s="49" t="s">
        <v>2051</v>
      </c>
      <c r="B1059" s="46" t="s">
        <v>549</v>
      </c>
      <c r="C1059" s="46" t="s">
        <v>277</v>
      </c>
      <c r="D1059" s="49" t="s">
        <v>95</v>
      </c>
      <c r="E1059" s="46">
        <v>2</v>
      </c>
      <c r="F1059" s="46">
        <v>4</v>
      </c>
      <c r="G1059" s="46">
        <v>7</v>
      </c>
      <c r="H1059" s="46">
        <v>4</v>
      </c>
      <c r="I1059" s="46">
        <v>1</v>
      </c>
      <c r="J1059" s="46">
        <v>1</v>
      </c>
      <c r="K1059" s="46">
        <v>19</v>
      </c>
      <c r="L1059" s="42">
        <v>58493</v>
      </c>
      <c r="M1059" s="42">
        <v>29918</v>
      </c>
      <c r="N1059" s="42">
        <v>28575</v>
      </c>
      <c r="O1059" s="54">
        <v>3.4192125553485035</v>
      </c>
      <c r="P1059" s="54">
        <v>6.8384251106970071</v>
      </c>
      <c r="Q1059" s="54">
        <v>11.967243943719762</v>
      </c>
      <c r="R1059" s="54">
        <v>6.8384251106970071</v>
      </c>
      <c r="S1059" s="54">
        <v>1.7096062776742518</v>
      </c>
      <c r="T1059" s="54">
        <v>1.7096062776742518</v>
      </c>
      <c r="U1059" s="54">
        <v>32.48251927581078</v>
      </c>
      <c r="W1059" s="42" t="s">
        <v>469</v>
      </c>
    </row>
    <row r="1060" spans="1:23">
      <c r="A1060" s="49" t="s">
        <v>2052</v>
      </c>
      <c r="B1060" s="46" t="s">
        <v>549</v>
      </c>
      <c r="C1060" s="46" t="s">
        <v>277</v>
      </c>
      <c r="D1060" s="49" t="s">
        <v>154</v>
      </c>
      <c r="E1060" s="46">
        <v>1</v>
      </c>
      <c r="F1060" s="46">
        <v>0</v>
      </c>
      <c r="G1060" s="46">
        <v>1</v>
      </c>
      <c r="H1060" s="46">
        <v>1</v>
      </c>
      <c r="I1060" s="46">
        <v>0</v>
      </c>
      <c r="J1060" s="46">
        <v>0</v>
      </c>
      <c r="K1060" s="46">
        <v>3</v>
      </c>
      <c r="L1060" s="42">
        <v>58493</v>
      </c>
      <c r="M1060" s="42">
        <v>29918</v>
      </c>
      <c r="N1060" s="42">
        <v>28575</v>
      </c>
      <c r="O1060" s="54">
        <v>1.7096062776742518</v>
      </c>
      <c r="P1060" s="54" t="s">
        <v>499</v>
      </c>
      <c r="Q1060" s="54">
        <v>1.7096062776742518</v>
      </c>
      <c r="R1060" s="54">
        <v>1.7096062776742518</v>
      </c>
      <c r="S1060" s="54" t="s">
        <v>499</v>
      </c>
      <c r="T1060" s="54" t="s">
        <v>499</v>
      </c>
      <c r="U1060" s="54">
        <v>5.1288188330227547</v>
      </c>
      <c r="W1060" s="42" t="s">
        <v>469</v>
      </c>
    </row>
    <row r="1061" spans="1:23">
      <c r="A1061" s="49" t="s">
        <v>2053</v>
      </c>
      <c r="B1061" s="46" t="s">
        <v>549</v>
      </c>
      <c r="C1061" s="46" t="s">
        <v>277</v>
      </c>
      <c r="D1061" s="49" t="s">
        <v>155</v>
      </c>
      <c r="E1061" s="46">
        <v>31</v>
      </c>
      <c r="F1061" s="46">
        <v>11</v>
      </c>
      <c r="G1061" s="46">
        <v>19</v>
      </c>
      <c r="H1061" s="46">
        <v>13</v>
      </c>
      <c r="I1061" s="46">
        <v>4</v>
      </c>
      <c r="J1061" s="46">
        <v>4</v>
      </c>
      <c r="K1061" s="46">
        <v>82</v>
      </c>
      <c r="L1061" s="42">
        <v>58493</v>
      </c>
      <c r="M1061" s="42">
        <v>29918</v>
      </c>
      <c r="N1061" s="42">
        <v>28575</v>
      </c>
      <c r="O1061" s="54">
        <v>52.997794607901803</v>
      </c>
      <c r="P1061" s="54">
        <v>18.805669054416768</v>
      </c>
      <c r="Q1061" s="54">
        <v>32.48251927581078</v>
      </c>
      <c r="R1061" s="54">
        <v>22.224881609765269</v>
      </c>
      <c r="S1061" s="54">
        <v>6.8384251106970071</v>
      </c>
      <c r="T1061" s="54">
        <v>6.8384251106970071</v>
      </c>
      <c r="U1061" s="54">
        <v>140.18771476928862</v>
      </c>
      <c r="W1061" s="42" t="s">
        <v>469</v>
      </c>
    </row>
    <row r="1062" spans="1:23">
      <c r="A1062" s="49" t="s">
        <v>2054</v>
      </c>
      <c r="B1062" s="46" t="s">
        <v>549</v>
      </c>
      <c r="C1062" s="46" t="s">
        <v>277</v>
      </c>
      <c r="D1062" s="49" t="s">
        <v>99</v>
      </c>
      <c r="E1062" s="46">
        <v>6</v>
      </c>
      <c r="F1062" s="46">
        <v>7</v>
      </c>
      <c r="G1062" s="46">
        <v>19</v>
      </c>
      <c r="H1062" s="46">
        <v>25</v>
      </c>
      <c r="I1062" s="46">
        <v>15</v>
      </c>
      <c r="J1062" s="46">
        <v>7</v>
      </c>
      <c r="K1062" s="46">
        <v>79</v>
      </c>
      <c r="L1062" s="42">
        <v>58493</v>
      </c>
      <c r="M1062" s="42">
        <v>29918</v>
      </c>
      <c r="N1062" s="42">
        <v>28575</v>
      </c>
      <c r="O1062" s="54">
        <v>10.257637666045509</v>
      </c>
      <c r="P1062" s="54">
        <v>11.967243943719762</v>
      </c>
      <c r="Q1062" s="54">
        <v>32.48251927581078</v>
      </c>
      <c r="R1062" s="54">
        <v>42.740156941856291</v>
      </c>
      <c r="S1062" s="54">
        <v>25.644094165113774</v>
      </c>
      <c r="T1062" s="54">
        <v>11.967243943719762</v>
      </c>
      <c r="U1062" s="54">
        <v>135.05889593626588</v>
      </c>
      <c r="W1062" s="42" t="s">
        <v>469</v>
      </c>
    </row>
    <row r="1063" spans="1:23">
      <c r="A1063" s="49" t="s">
        <v>2055</v>
      </c>
      <c r="B1063" s="46" t="s">
        <v>549</v>
      </c>
      <c r="C1063" s="46" t="s">
        <v>277</v>
      </c>
      <c r="D1063" s="49" t="s">
        <v>481</v>
      </c>
      <c r="E1063" s="46">
        <v>3</v>
      </c>
      <c r="F1063" s="46">
        <v>5</v>
      </c>
      <c r="G1063" s="46">
        <v>1</v>
      </c>
      <c r="H1063" s="46">
        <v>3</v>
      </c>
      <c r="I1063" s="46">
        <v>1</v>
      </c>
      <c r="J1063" s="46">
        <v>0</v>
      </c>
      <c r="K1063" s="46">
        <v>13</v>
      </c>
      <c r="L1063" s="42">
        <v>58493</v>
      </c>
      <c r="M1063" s="42">
        <v>29918</v>
      </c>
      <c r="N1063" s="42">
        <v>28575</v>
      </c>
      <c r="O1063" s="54">
        <v>5.1288188330227547</v>
      </c>
      <c r="P1063" s="54">
        <v>8.5480313883712569</v>
      </c>
      <c r="Q1063" s="54">
        <v>1.7096062776742518</v>
      </c>
      <c r="R1063" s="54">
        <v>5.1288188330227547</v>
      </c>
      <c r="S1063" s="54">
        <v>1.7096062776742518</v>
      </c>
      <c r="T1063" s="54" t="s">
        <v>499</v>
      </c>
      <c r="U1063" s="54">
        <v>22.224881609765269</v>
      </c>
      <c r="W1063" s="42" t="s">
        <v>469</v>
      </c>
    </row>
    <row r="1064" spans="1:23">
      <c r="A1064" s="49" t="s">
        <v>2056</v>
      </c>
      <c r="B1064" s="46" t="s">
        <v>549</v>
      </c>
      <c r="C1064" s="46" t="s">
        <v>277</v>
      </c>
      <c r="D1064" s="49" t="s">
        <v>483</v>
      </c>
      <c r="E1064" s="46">
        <v>7</v>
      </c>
      <c r="F1064" s="46">
        <v>6</v>
      </c>
      <c r="G1064" s="46">
        <v>17</v>
      </c>
      <c r="H1064" s="46">
        <v>25</v>
      </c>
      <c r="I1064" s="46">
        <v>9</v>
      </c>
      <c r="J1064" s="46">
        <v>5</v>
      </c>
      <c r="K1064" s="46">
        <v>69</v>
      </c>
      <c r="L1064" s="42">
        <v>58493</v>
      </c>
      <c r="M1064" s="42">
        <v>29918</v>
      </c>
      <c r="N1064" s="42">
        <v>28575</v>
      </c>
      <c r="O1064" s="54">
        <v>11.967243943719762</v>
      </c>
      <c r="P1064" s="54">
        <v>10.257637666045509</v>
      </c>
      <c r="Q1064" s="54">
        <v>29.063306720462279</v>
      </c>
      <c r="R1064" s="54">
        <v>42.740156941856291</v>
      </c>
      <c r="S1064" s="54">
        <v>15.386456499068263</v>
      </c>
      <c r="T1064" s="54">
        <v>8.5480313883712569</v>
      </c>
      <c r="U1064" s="54">
        <v>117.96283315952336</v>
      </c>
      <c r="W1064" s="42" t="s">
        <v>469</v>
      </c>
    </row>
    <row r="1065" spans="1:23">
      <c r="A1065" s="49" t="s">
        <v>2057</v>
      </c>
      <c r="B1065" s="46" t="s">
        <v>549</v>
      </c>
      <c r="C1065" s="46" t="s">
        <v>277</v>
      </c>
      <c r="D1065" s="49" t="s">
        <v>128</v>
      </c>
      <c r="E1065" s="46">
        <v>6</v>
      </c>
      <c r="F1065" s="46">
        <v>1</v>
      </c>
      <c r="G1065" s="46">
        <v>3</v>
      </c>
      <c r="H1065" s="46">
        <v>2</v>
      </c>
      <c r="I1065" s="46">
        <v>4</v>
      </c>
      <c r="J1065" s="46">
        <v>1</v>
      </c>
      <c r="K1065" s="46">
        <v>17</v>
      </c>
      <c r="L1065" s="42">
        <v>58493</v>
      </c>
      <c r="M1065" s="42">
        <v>29918</v>
      </c>
      <c r="N1065" s="42">
        <v>28575</v>
      </c>
      <c r="O1065" s="54">
        <v>10.257637666045509</v>
      </c>
      <c r="P1065" s="54">
        <v>1.7096062776742518</v>
      </c>
      <c r="Q1065" s="54">
        <v>5.1288188330227547</v>
      </c>
      <c r="R1065" s="54">
        <v>3.4192125553485035</v>
      </c>
      <c r="S1065" s="54">
        <v>6.8384251106970071</v>
      </c>
      <c r="T1065" s="54">
        <v>1.7096062776742518</v>
      </c>
      <c r="U1065" s="54">
        <v>29.063306720462279</v>
      </c>
      <c r="W1065" s="42" t="s">
        <v>469</v>
      </c>
    </row>
    <row r="1066" spans="1:23">
      <c r="A1066" s="49" t="s">
        <v>2058</v>
      </c>
      <c r="B1066" s="46" t="s">
        <v>549</v>
      </c>
      <c r="C1066" s="46" t="s">
        <v>277</v>
      </c>
      <c r="D1066" s="49" t="s">
        <v>132</v>
      </c>
      <c r="E1066" s="46">
        <v>9</v>
      </c>
      <c r="F1066" s="46">
        <v>3</v>
      </c>
      <c r="G1066" s="46">
        <v>6</v>
      </c>
      <c r="H1066" s="46">
        <v>12</v>
      </c>
      <c r="I1066" s="46">
        <v>8</v>
      </c>
      <c r="J1066" s="46">
        <v>4</v>
      </c>
      <c r="K1066" s="46">
        <v>42</v>
      </c>
      <c r="L1066" s="42">
        <v>58493</v>
      </c>
      <c r="M1066" s="42">
        <v>29918</v>
      </c>
      <c r="N1066" s="42">
        <v>28575</v>
      </c>
      <c r="O1066" s="54">
        <v>30.082224747643558</v>
      </c>
      <c r="P1066" s="54">
        <v>10.027408249214519</v>
      </c>
      <c r="Q1066" s="54">
        <v>20.054816498429037</v>
      </c>
      <c r="R1066" s="54">
        <v>40.109632996858075</v>
      </c>
      <c r="S1066" s="54">
        <v>26.739755331238719</v>
      </c>
      <c r="T1066" s="54">
        <v>13.369877665619359</v>
      </c>
      <c r="U1066" s="54">
        <v>140.38371548900327</v>
      </c>
      <c r="W1066" s="42" t="s">
        <v>469</v>
      </c>
    </row>
    <row r="1067" spans="1:23">
      <c r="A1067" s="49" t="s">
        <v>2059</v>
      </c>
      <c r="B1067" s="46" t="s">
        <v>549</v>
      </c>
      <c r="C1067" s="46" t="s">
        <v>277</v>
      </c>
      <c r="D1067" s="49" t="s">
        <v>161</v>
      </c>
      <c r="E1067" s="46">
        <v>5</v>
      </c>
      <c r="F1067" s="46">
        <v>0</v>
      </c>
      <c r="G1067" s="46">
        <v>1</v>
      </c>
      <c r="H1067" s="46">
        <v>3</v>
      </c>
      <c r="I1067" s="46">
        <v>0</v>
      </c>
      <c r="J1067" s="46">
        <v>0</v>
      </c>
      <c r="K1067" s="46">
        <v>9</v>
      </c>
      <c r="L1067" s="42">
        <v>58493</v>
      </c>
      <c r="M1067" s="42">
        <v>29918</v>
      </c>
      <c r="N1067" s="42">
        <v>28575</v>
      </c>
      <c r="O1067" s="54">
        <v>8.5480313883712569</v>
      </c>
      <c r="P1067" s="54" t="s">
        <v>499</v>
      </c>
      <c r="Q1067" s="54">
        <v>1.7096062776742518</v>
      </c>
      <c r="R1067" s="54">
        <v>5.1288188330227547</v>
      </c>
      <c r="S1067" s="54" t="s">
        <v>499</v>
      </c>
      <c r="T1067" s="54" t="s">
        <v>499</v>
      </c>
      <c r="U1067" s="54">
        <v>15.386456499068263</v>
      </c>
      <c r="W1067" s="42" t="s">
        <v>469</v>
      </c>
    </row>
    <row r="1068" spans="1:23">
      <c r="A1068" s="49" t="s">
        <v>2060</v>
      </c>
      <c r="B1068" s="46" t="s">
        <v>549</v>
      </c>
      <c r="C1068" s="46" t="s">
        <v>277</v>
      </c>
      <c r="D1068" s="49" t="s">
        <v>164</v>
      </c>
      <c r="E1068" s="46">
        <v>40</v>
      </c>
      <c r="F1068" s="46">
        <v>41</v>
      </c>
      <c r="G1068" s="46">
        <v>74</v>
      </c>
      <c r="H1068" s="46">
        <v>72</v>
      </c>
      <c r="I1068" s="46">
        <v>21</v>
      </c>
      <c r="J1068" s="46">
        <v>3</v>
      </c>
      <c r="K1068" s="46">
        <v>251</v>
      </c>
      <c r="L1068" s="42">
        <v>58493</v>
      </c>
      <c r="M1068" s="42">
        <v>29918</v>
      </c>
      <c r="N1068" s="42">
        <v>28575</v>
      </c>
      <c r="O1068" s="54">
        <v>139.9825021872266</v>
      </c>
      <c r="P1068" s="54">
        <v>143.48206474190727</v>
      </c>
      <c r="Q1068" s="54">
        <v>258.96762904636921</v>
      </c>
      <c r="R1068" s="54">
        <v>251.96850393700785</v>
      </c>
      <c r="S1068" s="54">
        <v>73.490813648293951</v>
      </c>
      <c r="T1068" s="54">
        <v>10.498687664041995</v>
      </c>
      <c r="U1068" s="54">
        <v>878.39020122484692</v>
      </c>
      <c r="W1068" s="42" t="s">
        <v>469</v>
      </c>
    </row>
    <row r="1069" spans="1:23">
      <c r="A1069" s="49" t="s">
        <v>2061</v>
      </c>
      <c r="B1069" s="46" t="s">
        <v>549</v>
      </c>
      <c r="C1069" s="46" t="s">
        <v>277</v>
      </c>
      <c r="D1069" s="49" t="s">
        <v>142</v>
      </c>
      <c r="E1069" s="46">
        <v>6</v>
      </c>
      <c r="F1069" s="46">
        <v>2</v>
      </c>
      <c r="G1069" s="46">
        <v>3</v>
      </c>
      <c r="H1069" s="46">
        <v>4</v>
      </c>
      <c r="I1069" s="46">
        <v>3</v>
      </c>
      <c r="J1069" s="46">
        <v>2</v>
      </c>
      <c r="K1069" s="46">
        <v>20</v>
      </c>
      <c r="L1069" s="42">
        <v>58493</v>
      </c>
      <c r="M1069" s="42">
        <v>29918</v>
      </c>
      <c r="N1069" s="42">
        <v>28575</v>
      </c>
      <c r="O1069" s="54">
        <v>10.257637666045509</v>
      </c>
      <c r="P1069" s="54">
        <v>3.4192125553485035</v>
      </c>
      <c r="Q1069" s="54">
        <v>5.1288188330227547</v>
      </c>
      <c r="R1069" s="54">
        <v>6.8384251106970071</v>
      </c>
      <c r="S1069" s="54">
        <v>5.1288188330227547</v>
      </c>
      <c r="T1069" s="54">
        <v>3.4192125553485035</v>
      </c>
      <c r="U1069" s="54">
        <v>34.192125553485027</v>
      </c>
      <c r="W1069" s="42" t="s">
        <v>469</v>
      </c>
    </row>
    <row r="1070" spans="1:23">
      <c r="A1070" s="49" t="s">
        <v>2062</v>
      </c>
      <c r="B1070" s="46" t="s">
        <v>549</v>
      </c>
      <c r="C1070" s="46" t="s">
        <v>277</v>
      </c>
      <c r="D1070" s="49" t="s">
        <v>146</v>
      </c>
      <c r="E1070" s="46">
        <v>10</v>
      </c>
      <c r="F1070" s="46">
        <v>2</v>
      </c>
      <c r="G1070" s="46">
        <v>20</v>
      </c>
      <c r="H1070" s="46">
        <v>21</v>
      </c>
      <c r="I1070" s="46">
        <v>12</v>
      </c>
      <c r="J1070" s="46">
        <v>5</v>
      </c>
      <c r="K1070" s="46">
        <v>70</v>
      </c>
      <c r="L1070" s="42">
        <v>58493</v>
      </c>
      <c r="M1070" s="42">
        <v>29918</v>
      </c>
      <c r="N1070" s="42">
        <v>28575</v>
      </c>
      <c r="O1070" s="54">
        <v>33.424694164048397</v>
      </c>
      <c r="P1070" s="54">
        <v>6.6849388328096797</v>
      </c>
      <c r="Q1070" s="54">
        <v>66.849388328096794</v>
      </c>
      <c r="R1070" s="54">
        <v>70.191857744501633</v>
      </c>
      <c r="S1070" s="54">
        <v>40.109632996858075</v>
      </c>
      <c r="T1070" s="54">
        <v>16.712347082024198</v>
      </c>
      <c r="U1070" s="54">
        <v>233.97285914833881</v>
      </c>
      <c r="W1070" s="42" t="s">
        <v>469</v>
      </c>
    </row>
    <row r="1071" spans="1:23">
      <c r="A1071" s="49" t="s">
        <v>2063</v>
      </c>
      <c r="B1071" s="46" t="s">
        <v>549</v>
      </c>
      <c r="C1071" s="46" t="s">
        <v>280</v>
      </c>
      <c r="D1071" s="49" t="s">
        <v>200</v>
      </c>
      <c r="E1071" s="46">
        <v>12</v>
      </c>
      <c r="F1071" s="46">
        <v>8</v>
      </c>
      <c r="G1071" s="46">
        <v>29</v>
      </c>
      <c r="H1071" s="46">
        <v>65</v>
      </c>
      <c r="I1071" s="46">
        <v>44</v>
      </c>
      <c r="J1071" s="46">
        <v>19</v>
      </c>
      <c r="K1071" s="46">
        <v>177</v>
      </c>
      <c r="L1071" s="42">
        <v>91016</v>
      </c>
      <c r="M1071" s="42">
        <v>46322</v>
      </c>
      <c r="N1071" s="42">
        <v>44694</v>
      </c>
      <c r="O1071" s="54">
        <v>13.184495033840204</v>
      </c>
      <c r="P1071" s="54">
        <v>8.7896633558934703</v>
      </c>
      <c r="Q1071" s="54">
        <v>31.862529665113829</v>
      </c>
      <c r="R1071" s="54">
        <v>71.416014766634433</v>
      </c>
      <c r="S1071" s="54">
        <v>48.343148457414081</v>
      </c>
      <c r="T1071" s="54">
        <v>20.875450470246992</v>
      </c>
      <c r="U1071" s="54">
        <v>194.47130174914301</v>
      </c>
      <c r="W1071" s="42" t="s">
        <v>469</v>
      </c>
    </row>
    <row r="1072" spans="1:23">
      <c r="A1072" s="49" t="s">
        <v>2064</v>
      </c>
      <c r="B1072" s="46" t="s">
        <v>549</v>
      </c>
      <c r="C1072" s="46" t="s">
        <v>280</v>
      </c>
      <c r="D1072" s="49" t="s">
        <v>54</v>
      </c>
      <c r="E1072" s="46">
        <v>148</v>
      </c>
      <c r="F1072" s="46">
        <v>62</v>
      </c>
      <c r="G1072" s="46">
        <v>202</v>
      </c>
      <c r="H1072" s="46">
        <v>271</v>
      </c>
      <c r="I1072" s="46">
        <v>152</v>
      </c>
      <c r="J1072" s="46">
        <v>143</v>
      </c>
      <c r="K1072" s="46">
        <v>978</v>
      </c>
      <c r="L1072" s="42">
        <v>91016</v>
      </c>
      <c r="M1072" s="42">
        <v>46322</v>
      </c>
      <c r="N1072" s="42">
        <v>44694</v>
      </c>
      <c r="O1072" s="54">
        <v>319.50261214973449</v>
      </c>
      <c r="P1072" s="54">
        <v>133.84568887353743</v>
      </c>
      <c r="Q1072" s="54">
        <v>436.07788955571868</v>
      </c>
      <c r="R1072" s="54">
        <v>585.0351884633651</v>
      </c>
      <c r="S1072" s="54">
        <v>328.1378178835111</v>
      </c>
      <c r="T1072" s="54">
        <v>308.70860498251375</v>
      </c>
      <c r="U1072" s="54">
        <v>2111.3078019083805</v>
      </c>
      <c r="W1072" s="42" t="s">
        <v>469</v>
      </c>
    </row>
    <row r="1073" spans="1:23">
      <c r="A1073" s="49" t="s">
        <v>2065</v>
      </c>
      <c r="B1073" s="46" t="s">
        <v>549</v>
      </c>
      <c r="C1073" s="46" t="s">
        <v>280</v>
      </c>
      <c r="D1073" s="49" t="s">
        <v>60</v>
      </c>
      <c r="E1073" s="46">
        <v>9</v>
      </c>
      <c r="F1073" s="46">
        <v>11</v>
      </c>
      <c r="G1073" s="46">
        <v>25</v>
      </c>
      <c r="H1073" s="46">
        <v>29</v>
      </c>
      <c r="I1073" s="46">
        <v>26</v>
      </c>
      <c r="J1073" s="46">
        <v>23</v>
      </c>
      <c r="K1073" s="46">
        <v>123</v>
      </c>
      <c r="L1073" s="42">
        <v>91016</v>
      </c>
      <c r="M1073" s="42">
        <v>46322</v>
      </c>
      <c r="N1073" s="42">
        <v>44694</v>
      </c>
      <c r="O1073" s="54">
        <v>9.8883712753801536</v>
      </c>
      <c r="P1073" s="54">
        <v>12.08578711435352</v>
      </c>
      <c r="Q1073" s="54">
        <v>27.467697987167089</v>
      </c>
      <c r="R1073" s="54">
        <v>31.862529665113829</v>
      </c>
      <c r="S1073" s="54">
        <v>28.566405906653777</v>
      </c>
      <c r="T1073" s="54">
        <v>25.270282148193726</v>
      </c>
      <c r="U1073" s="54">
        <v>135.14107409686207</v>
      </c>
      <c r="W1073" s="42" t="s">
        <v>469</v>
      </c>
    </row>
    <row r="1074" spans="1:23">
      <c r="A1074" s="49" t="s">
        <v>2066</v>
      </c>
      <c r="B1074" s="46" t="s">
        <v>549</v>
      </c>
      <c r="C1074" s="46" t="s">
        <v>280</v>
      </c>
      <c r="D1074" s="49" t="s">
        <v>69</v>
      </c>
      <c r="E1074" s="46">
        <v>3</v>
      </c>
      <c r="F1074" s="46">
        <v>1</v>
      </c>
      <c r="G1074" s="46">
        <v>11</v>
      </c>
      <c r="H1074" s="46">
        <v>13</v>
      </c>
      <c r="I1074" s="46">
        <v>8</v>
      </c>
      <c r="J1074" s="46">
        <v>7</v>
      </c>
      <c r="K1074" s="46">
        <v>43</v>
      </c>
      <c r="L1074" s="42">
        <v>91016</v>
      </c>
      <c r="M1074" s="42">
        <v>46322</v>
      </c>
      <c r="N1074" s="42">
        <v>44694</v>
      </c>
      <c r="O1074" s="54">
        <v>6.4764043003324554</v>
      </c>
      <c r="P1074" s="54">
        <v>2.1588014334441521</v>
      </c>
      <c r="Q1074" s="54">
        <v>23.746815767885668</v>
      </c>
      <c r="R1074" s="54">
        <v>28.064418634773972</v>
      </c>
      <c r="S1074" s="54">
        <v>17.270411467553217</v>
      </c>
      <c r="T1074" s="54">
        <v>15.111610034109063</v>
      </c>
      <c r="U1074" s="54">
        <v>92.828461638098517</v>
      </c>
      <c r="W1074" s="42" t="s">
        <v>469</v>
      </c>
    </row>
    <row r="1075" spans="1:23">
      <c r="A1075" s="49" t="s">
        <v>2067</v>
      </c>
      <c r="B1075" s="46" t="s">
        <v>549</v>
      </c>
      <c r="C1075" s="46" t="s">
        <v>280</v>
      </c>
      <c r="D1075" s="49" t="s">
        <v>64</v>
      </c>
      <c r="E1075" s="46">
        <v>62</v>
      </c>
      <c r="F1075" s="46">
        <v>44</v>
      </c>
      <c r="G1075" s="46">
        <v>110</v>
      </c>
      <c r="H1075" s="46">
        <v>94</v>
      </c>
      <c r="I1075" s="46">
        <v>62</v>
      </c>
      <c r="J1075" s="46">
        <v>43</v>
      </c>
      <c r="K1075" s="46">
        <v>415</v>
      </c>
      <c r="L1075" s="42">
        <v>91016</v>
      </c>
      <c r="M1075" s="42">
        <v>46322</v>
      </c>
      <c r="N1075" s="42">
        <v>44694</v>
      </c>
      <c r="O1075" s="54">
        <v>68.119891008174378</v>
      </c>
      <c r="P1075" s="54">
        <v>48.343148457414081</v>
      </c>
      <c r="Q1075" s="54">
        <v>120.85787114353521</v>
      </c>
      <c r="R1075" s="54">
        <v>103.27854443174826</v>
      </c>
      <c r="S1075" s="54">
        <v>68.119891008174378</v>
      </c>
      <c r="T1075" s="54">
        <v>47.244440537927396</v>
      </c>
      <c r="U1075" s="54">
        <v>455.9637865869737</v>
      </c>
      <c r="W1075" s="42" t="s">
        <v>469</v>
      </c>
    </row>
    <row r="1076" spans="1:23">
      <c r="A1076" s="49" t="s">
        <v>2068</v>
      </c>
      <c r="B1076" s="46" t="s">
        <v>549</v>
      </c>
      <c r="C1076" s="46" t="s">
        <v>280</v>
      </c>
      <c r="D1076" s="49" t="s">
        <v>492</v>
      </c>
      <c r="E1076" s="46">
        <v>8</v>
      </c>
      <c r="F1076" s="46">
        <v>10</v>
      </c>
      <c r="G1076" s="46">
        <v>26</v>
      </c>
      <c r="H1076" s="46">
        <v>18</v>
      </c>
      <c r="I1076" s="46">
        <v>12</v>
      </c>
      <c r="J1076" s="46">
        <v>5</v>
      </c>
      <c r="K1076" s="46">
        <v>79</v>
      </c>
      <c r="L1076" s="42">
        <v>91016</v>
      </c>
      <c r="M1076" s="42">
        <v>46322</v>
      </c>
      <c r="N1076" s="42">
        <v>44694</v>
      </c>
      <c r="O1076" s="54">
        <v>8.7896633558934703</v>
      </c>
      <c r="P1076" s="54">
        <v>10.987079194866837</v>
      </c>
      <c r="Q1076" s="54">
        <v>28.566405906653777</v>
      </c>
      <c r="R1076" s="54">
        <v>19.776742550760307</v>
      </c>
      <c r="S1076" s="54">
        <v>13.184495033840204</v>
      </c>
      <c r="T1076" s="54">
        <v>5.4935395974334185</v>
      </c>
      <c r="U1076" s="54">
        <v>86.79792563944801</v>
      </c>
      <c r="W1076" s="42" t="s">
        <v>469</v>
      </c>
    </row>
    <row r="1077" spans="1:23">
      <c r="A1077" s="49" t="s">
        <v>2069</v>
      </c>
      <c r="B1077" s="46" t="s">
        <v>549</v>
      </c>
      <c r="C1077" s="46" t="s">
        <v>280</v>
      </c>
      <c r="D1077" s="49" t="s">
        <v>473</v>
      </c>
      <c r="E1077" s="46">
        <v>2</v>
      </c>
      <c r="F1077" s="46">
        <v>1</v>
      </c>
      <c r="G1077" s="46">
        <v>8</v>
      </c>
      <c r="H1077" s="46">
        <v>13</v>
      </c>
      <c r="I1077" s="46">
        <v>6</v>
      </c>
      <c r="J1077" s="46">
        <v>7</v>
      </c>
      <c r="K1077" s="46">
        <v>37</v>
      </c>
      <c r="L1077" s="42">
        <v>91016</v>
      </c>
      <c r="M1077" s="42">
        <v>46322</v>
      </c>
      <c r="N1077" s="42">
        <v>44694</v>
      </c>
      <c r="O1077" s="54">
        <v>2.1974158389733676</v>
      </c>
      <c r="P1077" s="54">
        <v>1.0987079194866838</v>
      </c>
      <c r="Q1077" s="54">
        <v>8.7896633558934703</v>
      </c>
      <c r="R1077" s="54">
        <v>14.283202953326889</v>
      </c>
      <c r="S1077" s="54">
        <v>6.5922475169201018</v>
      </c>
      <c r="T1077" s="54">
        <v>7.6909554364067851</v>
      </c>
      <c r="U1077" s="54">
        <v>40.652193021007292</v>
      </c>
      <c r="W1077" s="42" t="s">
        <v>469</v>
      </c>
    </row>
    <row r="1078" spans="1:23">
      <c r="A1078" s="49" t="s">
        <v>2070</v>
      </c>
      <c r="B1078" s="46" t="s">
        <v>549</v>
      </c>
      <c r="C1078" s="46" t="s">
        <v>280</v>
      </c>
      <c r="D1078" s="49" t="s">
        <v>201</v>
      </c>
      <c r="E1078" s="46">
        <v>13</v>
      </c>
      <c r="F1078" s="46">
        <v>10</v>
      </c>
      <c r="G1078" s="46">
        <v>22</v>
      </c>
      <c r="H1078" s="46">
        <v>18</v>
      </c>
      <c r="I1078" s="46">
        <v>14</v>
      </c>
      <c r="J1078" s="46">
        <v>10</v>
      </c>
      <c r="K1078" s="46">
        <v>87</v>
      </c>
      <c r="L1078" s="42">
        <v>91016</v>
      </c>
      <c r="M1078" s="42">
        <v>46322</v>
      </c>
      <c r="N1078" s="42">
        <v>44694</v>
      </c>
      <c r="O1078" s="54">
        <v>14.283202953326889</v>
      </c>
      <c r="P1078" s="54">
        <v>10.987079194866837</v>
      </c>
      <c r="Q1078" s="54">
        <v>24.171574228707041</v>
      </c>
      <c r="R1078" s="54">
        <v>19.776742550760307</v>
      </c>
      <c r="S1078" s="54">
        <v>15.38191087281357</v>
      </c>
      <c r="T1078" s="54">
        <v>10.987079194866837</v>
      </c>
      <c r="U1078" s="54">
        <v>95.587588995341477</v>
      </c>
      <c r="W1078" s="42" t="s">
        <v>469</v>
      </c>
    </row>
    <row r="1079" spans="1:23">
      <c r="A1079" s="49" t="s">
        <v>2071</v>
      </c>
      <c r="B1079" s="46" t="s">
        <v>549</v>
      </c>
      <c r="C1079" s="46" t="s">
        <v>280</v>
      </c>
      <c r="D1079" s="49" t="s">
        <v>151</v>
      </c>
      <c r="E1079" s="46">
        <v>2</v>
      </c>
      <c r="F1079" s="46">
        <v>0</v>
      </c>
      <c r="G1079" s="46">
        <v>2</v>
      </c>
      <c r="H1079" s="46">
        <v>2</v>
      </c>
      <c r="I1079" s="46">
        <v>4</v>
      </c>
      <c r="J1079" s="46">
        <v>2</v>
      </c>
      <c r="K1079" s="46">
        <v>12</v>
      </c>
      <c r="L1079" s="42">
        <v>91016</v>
      </c>
      <c r="M1079" s="42">
        <v>46322</v>
      </c>
      <c r="N1079" s="42">
        <v>44694</v>
      </c>
      <c r="O1079" s="54">
        <v>2.1974158389733676</v>
      </c>
      <c r="P1079" s="54" t="s">
        <v>499</v>
      </c>
      <c r="Q1079" s="54">
        <v>2.1974158389733676</v>
      </c>
      <c r="R1079" s="54">
        <v>2.1974158389733676</v>
      </c>
      <c r="S1079" s="54">
        <v>4.3948316779467351</v>
      </c>
      <c r="T1079" s="54">
        <v>2.1974158389733676</v>
      </c>
      <c r="U1079" s="54">
        <v>13.184495033840204</v>
      </c>
      <c r="W1079" s="42" t="s">
        <v>469</v>
      </c>
    </row>
    <row r="1080" spans="1:23">
      <c r="A1080" s="49" t="s">
        <v>2072</v>
      </c>
      <c r="B1080" s="46" t="s">
        <v>549</v>
      </c>
      <c r="C1080" s="46" t="s">
        <v>280</v>
      </c>
      <c r="D1080" s="49" t="s">
        <v>95</v>
      </c>
      <c r="E1080" s="46">
        <v>2</v>
      </c>
      <c r="F1080" s="46">
        <v>5</v>
      </c>
      <c r="G1080" s="46">
        <v>9</v>
      </c>
      <c r="H1080" s="46">
        <v>17</v>
      </c>
      <c r="I1080" s="46">
        <v>12</v>
      </c>
      <c r="J1080" s="46">
        <v>2</v>
      </c>
      <c r="K1080" s="46">
        <v>47</v>
      </c>
      <c r="L1080" s="42">
        <v>91016</v>
      </c>
      <c r="M1080" s="42">
        <v>46322</v>
      </c>
      <c r="N1080" s="42">
        <v>44694</v>
      </c>
      <c r="O1080" s="54">
        <v>2.1974158389733676</v>
      </c>
      <c r="P1080" s="54">
        <v>5.4935395974334185</v>
      </c>
      <c r="Q1080" s="54">
        <v>9.8883712753801536</v>
      </c>
      <c r="R1080" s="54">
        <v>18.678034631273622</v>
      </c>
      <c r="S1080" s="54">
        <v>13.184495033840204</v>
      </c>
      <c r="T1080" s="54">
        <v>2.1974158389733676</v>
      </c>
      <c r="U1080" s="54">
        <v>51.639272215874129</v>
      </c>
      <c r="W1080" s="42" t="s">
        <v>469</v>
      </c>
    </row>
    <row r="1081" spans="1:23">
      <c r="A1081" s="49" t="s">
        <v>2073</v>
      </c>
      <c r="B1081" s="46" t="s">
        <v>549</v>
      </c>
      <c r="C1081" s="46" t="s">
        <v>280</v>
      </c>
      <c r="D1081" s="49" t="s">
        <v>154</v>
      </c>
      <c r="E1081" s="46">
        <v>3</v>
      </c>
      <c r="F1081" s="46">
        <v>3</v>
      </c>
      <c r="G1081" s="46">
        <v>0</v>
      </c>
      <c r="H1081" s="46">
        <v>3</v>
      </c>
      <c r="I1081" s="46">
        <v>0</v>
      </c>
      <c r="J1081" s="46">
        <v>1</v>
      </c>
      <c r="K1081" s="46">
        <v>10</v>
      </c>
      <c r="L1081" s="42">
        <v>91016</v>
      </c>
      <c r="M1081" s="42">
        <v>46322</v>
      </c>
      <c r="N1081" s="42">
        <v>44694</v>
      </c>
      <c r="O1081" s="54">
        <v>3.2961237584600509</v>
      </c>
      <c r="P1081" s="54">
        <v>3.2961237584600509</v>
      </c>
      <c r="Q1081" s="54" t="s">
        <v>499</v>
      </c>
      <c r="R1081" s="54">
        <v>3.2961237584600509</v>
      </c>
      <c r="S1081" s="54" t="s">
        <v>499</v>
      </c>
      <c r="T1081" s="54">
        <v>1.0987079194866838</v>
      </c>
      <c r="U1081" s="54">
        <v>10.987079194866837</v>
      </c>
      <c r="W1081" s="42" t="s">
        <v>469</v>
      </c>
    </row>
    <row r="1082" spans="1:23">
      <c r="A1082" s="49" t="s">
        <v>2074</v>
      </c>
      <c r="B1082" s="46" t="s">
        <v>549</v>
      </c>
      <c r="C1082" s="46" t="s">
        <v>280</v>
      </c>
      <c r="D1082" s="49" t="s">
        <v>155</v>
      </c>
      <c r="E1082" s="46">
        <v>25</v>
      </c>
      <c r="F1082" s="46">
        <v>10</v>
      </c>
      <c r="G1082" s="46">
        <v>16</v>
      </c>
      <c r="H1082" s="46">
        <v>16</v>
      </c>
      <c r="I1082" s="46">
        <v>7</v>
      </c>
      <c r="J1082" s="46">
        <v>6</v>
      </c>
      <c r="K1082" s="46">
        <v>80</v>
      </c>
      <c r="L1082" s="42">
        <v>91016</v>
      </c>
      <c r="M1082" s="42">
        <v>46322</v>
      </c>
      <c r="N1082" s="42">
        <v>44694</v>
      </c>
      <c r="O1082" s="54">
        <v>27.467697987167089</v>
      </c>
      <c r="P1082" s="54">
        <v>10.987079194866837</v>
      </c>
      <c r="Q1082" s="54">
        <v>17.579326711786941</v>
      </c>
      <c r="R1082" s="54">
        <v>17.579326711786941</v>
      </c>
      <c r="S1082" s="54">
        <v>7.6909554364067851</v>
      </c>
      <c r="T1082" s="54">
        <v>6.5922475169201018</v>
      </c>
      <c r="U1082" s="54">
        <v>87.896633558934695</v>
      </c>
      <c r="W1082" s="42" t="s">
        <v>469</v>
      </c>
    </row>
    <row r="1083" spans="1:23">
      <c r="A1083" s="49" t="s">
        <v>2075</v>
      </c>
      <c r="B1083" s="46" t="s">
        <v>549</v>
      </c>
      <c r="C1083" s="46" t="s">
        <v>280</v>
      </c>
      <c r="D1083" s="49" t="s">
        <v>99</v>
      </c>
      <c r="E1083" s="46">
        <v>30</v>
      </c>
      <c r="F1083" s="46">
        <v>12</v>
      </c>
      <c r="G1083" s="46">
        <v>32</v>
      </c>
      <c r="H1083" s="46">
        <v>35</v>
      </c>
      <c r="I1083" s="46">
        <v>18</v>
      </c>
      <c r="J1083" s="46">
        <v>15</v>
      </c>
      <c r="K1083" s="46">
        <v>142</v>
      </c>
      <c r="L1083" s="42">
        <v>91016</v>
      </c>
      <c r="M1083" s="42">
        <v>46322</v>
      </c>
      <c r="N1083" s="42">
        <v>44694</v>
      </c>
      <c r="O1083" s="54">
        <v>32.961237584600511</v>
      </c>
      <c r="P1083" s="54">
        <v>13.184495033840204</v>
      </c>
      <c r="Q1083" s="54">
        <v>35.158653423573881</v>
      </c>
      <c r="R1083" s="54">
        <v>38.454777182033929</v>
      </c>
      <c r="S1083" s="54">
        <v>19.776742550760307</v>
      </c>
      <c r="T1083" s="54">
        <v>16.480618792300255</v>
      </c>
      <c r="U1083" s="54">
        <v>156.01652456710909</v>
      </c>
      <c r="W1083" s="42" t="s">
        <v>469</v>
      </c>
    </row>
    <row r="1084" spans="1:23">
      <c r="A1084" s="49" t="s">
        <v>2076</v>
      </c>
      <c r="B1084" s="46" t="s">
        <v>549</v>
      </c>
      <c r="C1084" s="46" t="s">
        <v>280</v>
      </c>
      <c r="D1084" s="49" t="s">
        <v>481</v>
      </c>
      <c r="E1084" s="46">
        <v>3</v>
      </c>
      <c r="F1084" s="46">
        <v>4</v>
      </c>
      <c r="G1084" s="46">
        <v>6</v>
      </c>
      <c r="H1084" s="46">
        <v>15</v>
      </c>
      <c r="I1084" s="46">
        <v>1</v>
      </c>
      <c r="J1084" s="46">
        <v>0</v>
      </c>
      <c r="K1084" s="46">
        <v>29</v>
      </c>
      <c r="L1084" s="42">
        <v>91016</v>
      </c>
      <c r="M1084" s="42">
        <v>46322</v>
      </c>
      <c r="N1084" s="42">
        <v>44694</v>
      </c>
      <c r="O1084" s="54">
        <v>3.2961237584600509</v>
      </c>
      <c r="P1084" s="54">
        <v>4.3948316779467351</v>
      </c>
      <c r="Q1084" s="54">
        <v>6.5922475169201018</v>
      </c>
      <c r="R1084" s="54">
        <v>16.480618792300255</v>
      </c>
      <c r="S1084" s="54">
        <v>1.0987079194866838</v>
      </c>
      <c r="T1084" s="54" t="s">
        <v>499</v>
      </c>
      <c r="U1084" s="54">
        <v>31.862529665113829</v>
      </c>
      <c r="W1084" s="42" t="s">
        <v>469</v>
      </c>
    </row>
    <row r="1085" spans="1:23">
      <c r="A1085" s="49" t="s">
        <v>2077</v>
      </c>
      <c r="B1085" s="46" t="s">
        <v>549</v>
      </c>
      <c r="C1085" s="46" t="s">
        <v>280</v>
      </c>
      <c r="D1085" s="49" t="s">
        <v>483</v>
      </c>
      <c r="E1085" s="46">
        <v>14</v>
      </c>
      <c r="F1085" s="46">
        <v>14</v>
      </c>
      <c r="G1085" s="46">
        <v>28</v>
      </c>
      <c r="H1085" s="46">
        <v>34</v>
      </c>
      <c r="I1085" s="46">
        <v>15</v>
      </c>
      <c r="J1085" s="46">
        <v>6</v>
      </c>
      <c r="K1085" s="46">
        <v>111</v>
      </c>
      <c r="L1085" s="42">
        <v>91016</v>
      </c>
      <c r="M1085" s="42">
        <v>46322</v>
      </c>
      <c r="N1085" s="42">
        <v>44694</v>
      </c>
      <c r="O1085" s="54">
        <v>15.38191087281357</v>
      </c>
      <c r="P1085" s="54">
        <v>15.38191087281357</v>
      </c>
      <c r="Q1085" s="54">
        <v>30.763821745627141</v>
      </c>
      <c r="R1085" s="54">
        <v>37.356069262547244</v>
      </c>
      <c r="S1085" s="54">
        <v>16.480618792300255</v>
      </c>
      <c r="T1085" s="54">
        <v>6.5922475169201018</v>
      </c>
      <c r="U1085" s="54">
        <v>121.95657906302188</v>
      </c>
      <c r="W1085" s="42" t="s">
        <v>469</v>
      </c>
    </row>
    <row r="1086" spans="1:23">
      <c r="A1086" s="49" t="s">
        <v>2078</v>
      </c>
      <c r="B1086" s="46" t="s">
        <v>549</v>
      </c>
      <c r="C1086" s="46" t="s">
        <v>280</v>
      </c>
      <c r="D1086" s="49" t="s">
        <v>128</v>
      </c>
      <c r="E1086" s="46">
        <v>7</v>
      </c>
      <c r="F1086" s="46">
        <v>4</v>
      </c>
      <c r="G1086" s="46">
        <v>8</v>
      </c>
      <c r="H1086" s="46">
        <v>4</v>
      </c>
      <c r="I1086" s="46">
        <v>4</v>
      </c>
      <c r="J1086" s="46">
        <v>0</v>
      </c>
      <c r="K1086" s="46">
        <v>27</v>
      </c>
      <c r="L1086" s="42">
        <v>91016</v>
      </c>
      <c r="M1086" s="42">
        <v>46322</v>
      </c>
      <c r="N1086" s="42">
        <v>44694</v>
      </c>
      <c r="O1086" s="54">
        <v>7.6909554364067851</v>
      </c>
      <c r="P1086" s="54">
        <v>4.3948316779467351</v>
      </c>
      <c r="Q1086" s="54">
        <v>8.7896633558934703</v>
      </c>
      <c r="R1086" s="54">
        <v>4.3948316779467351</v>
      </c>
      <c r="S1086" s="54">
        <v>4.3948316779467351</v>
      </c>
      <c r="T1086" s="54" t="s">
        <v>499</v>
      </c>
      <c r="U1086" s="54">
        <v>29.665113826140459</v>
      </c>
      <c r="W1086" s="42" t="s">
        <v>469</v>
      </c>
    </row>
    <row r="1087" spans="1:23">
      <c r="A1087" s="49" t="s">
        <v>2079</v>
      </c>
      <c r="B1087" s="46" t="s">
        <v>549</v>
      </c>
      <c r="C1087" s="46" t="s">
        <v>280</v>
      </c>
      <c r="D1087" s="49" t="s">
        <v>132</v>
      </c>
      <c r="E1087" s="46">
        <v>13</v>
      </c>
      <c r="F1087" s="46">
        <v>4</v>
      </c>
      <c r="G1087" s="46">
        <v>13</v>
      </c>
      <c r="H1087" s="46">
        <v>12</v>
      </c>
      <c r="I1087" s="46">
        <v>6</v>
      </c>
      <c r="J1087" s="46">
        <v>2</v>
      </c>
      <c r="K1087" s="46">
        <v>50</v>
      </c>
      <c r="L1087" s="42">
        <v>91016</v>
      </c>
      <c r="M1087" s="42">
        <v>46322</v>
      </c>
      <c r="N1087" s="42">
        <v>44694</v>
      </c>
      <c r="O1087" s="54">
        <v>28.064418634773972</v>
      </c>
      <c r="P1087" s="54">
        <v>8.6352057337766084</v>
      </c>
      <c r="Q1087" s="54">
        <v>28.064418634773972</v>
      </c>
      <c r="R1087" s="54">
        <v>25.905617201329822</v>
      </c>
      <c r="S1087" s="54">
        <v>12.952808600664911</v>
      </c>
      <c r="T1087" s="54">
        <v>4.3176028668883042</v>
      </c>
      <c r="U1087" s="54">
        <v>107.94007167220759</v>
      </c>
      <c r="W1087" s="42" t="s">
        <v>469</v>
      </c>
    </row>
    <row r="1088" spans="1:23">
      <c r="A1088" s="49" t="s">
        <v>2080</v>
      </c>
      <c r="B1088" s="46" t="s">
        <v>549</v>
      </c>
      <c r="C1088" s="46" t="s">
        <v>280</v>
      </c>
      <c r="D1088" s="49" t="s">
        <v>161</v>
      </c>
      <c r="E1088" s="46">
        <v>3</v>
      </c>
      <c r="F1088" s="46">
        <v>0</v>
      </c>
      <c r="G1088" s="46">
        <v>2</v>
      </c>
      <c r="H1088" s="46">
        <v>0</v>
      </c>
      <c r="I1088" s="46">
        <v>0</v>
      </c>
      <c r="J1088" s="46">
        <v>0</v>
      </c>
      <c r="K1088" s="46">
        <v>5</v>
      </c>
      <c r="L1088" s="42">
        <v>91016</v>
      </c>
      <c r="M1088" s="42">
        <v>46322</v>
      </c>
      <c r="N1088" s="42">
        <v>44694</v>
      </c>
      <c r="O1088" s="54">
        <v>3.2961237584600509</v>
      </c>
      <c r="P1088" s="54" t="s">
        <v>499</v>
      </c>
      <c r="Q1088" s="54">
        <v>2.1974158389733676</v>
      </c>
      <c r="R1088" s="54" t="s">
        <v>499</v>
      </c>
      <c r="S1088" s="54" t="s">
        <v>499</v>
      </c>
      <c r="T1088" s="54" t="s">
        <v>499</v>
      </c>
      <c r="U1088" s="54">
        <v>5.4935395974334185</v>
      </c>
      <c r="W1088" s="42" t="s">
        <v>469</v>
      </c>
    </row>
    <row r="1089" spans="1:23">
      <c r="A1089" s="49" t="s">
        <v>2081</v>
      </c>
      <c r="B1089" s="46" t="s">
        <v>549</v>
      </c>
      <c r="C1089" s="46" t="s">
        <v>280</v>
      </c>
      <c r="D1089" s="49" t="s">
        <v>164</v>
      </c>
      <c r="E1089" s="46">
        <v>90</v>
      </c>
      <c r="F1089" s="46">
        <v>88</v>
      </c>
      <c r="G1089" s="46">
        <v>202</v>
      </c>
      <c r="H1089" s="46">
        <v>176</v>
      </c>
      <c r="I1089" s="46">
        <v>45</v>
      </c>
      <c r="J1089" s="46">
        <v>21</v>
      </c>
      <c r="K1089" s="46">
        <v>622</v>
      </c>
      <c r="L1089" s="42">
        <v>91016</v>
      </c>
      <c r="M1089" s="42">
        <v>46322</v>
      </c>
      <c r="N1089" s="42">
        <v>44694</v>
      </c>
      <c r="O1089" s="54">
        <v>201.3693113169553</v>
      </c>
      <c r="P1089" s="54">
        <v>196.89443773213407</v>
      </c>
      <c r="Q1089" s="54">
        <v>451.96223206694407</v>
      </c>
      <c r="R1089" s="54">
        <v>393.78887546426813</v>
      </c>
      <c r="S1089" s="54">
        <v>100.68465565847765</v>
      </c>
      <c r="T1089" s="54">
        <v>46.986172640622904</v>
      </c>
      <c r="U1089" s="54">
        <v>1391.6856848794021</v>
      </c>
      <c r="W1089" s="42" t="s">
        <v>469</v>
      </c>
    </row>
    <row r="1090" spans="1:23">
      <c r="A1090" s="49" t="s">
        <v>2082</v>
      </c>
      <c r="B1090" s="46" t="s">
        <v>549</v>
      </c>
      <c r="C1090" s="46" t="s">
        <v>280</v>
      </c>
      <c r="D1090" s="49" t="s">
        <v>142</v>
      </c>
      <c r="E1090" s="46">
        <v>4</v>
      </c>
      <c r="F1090" s="46">
        <v>5</v>
      </c>
      <c r="G1090" s="46">
        <v>8</v>
      </c>
      <c r="H1090" s="46">
        <v>8</v>
      </c>
      <c r="I1090" s="46">
        <v>2</v>
      </c>
      <c r="J1090" s="46">
        <v>1</v>
      </c>
      <c r="K1090" s="46">
        <v>28</v>
      </c>
      <c r="L1090" s="42">
        <v>91016</v>
      </c>
      <c r="M1090" s="42">
        <v>46322</v>
      </c>
      <c r="N1090" s="42">
        <v>44694</v>
      </c>
      <c r="O1090" s="54">
        <v>4.3948316779467351</v>
      </c>
      <c r="P1090" s="54">
        <v>5.4935395974334185</v>
      </c>
      <c r="Q1090" s="54">
        <v>8.7896633558934703</v>
      </c>
      <c r="R1090" s="54">
        <v>8.7896633558934703</v>
      </c>
      <c r="S1090" s="54">
        <v>2.1974158389733676</v>
      </c>
      <c r="T1090" s="54">
        <v>1.0987079194866838</v>
      </c>
      <c r="U1090" s="54">
        <v>30.763821745627141</v>
      </c>
      <c r="W1090" s="42" t="s">
        <v>469</v>
      </c>
    </row>
    <row r="1091" spans="1:23">
      <c r="A1091" s="49" t="s">
        <v>2083</v>
      </c>
      <c r="B1091" s="46" t="s">
        <v>549</v>
      </c>
      <c r="C1091" s="46" t="s">
        <v>280</v>
      </c>
      <c r="D1091" s="49" t="s">
        <v>146</v>
      </c>
      <c r="E1091" s="46">
        <v>18</v>
      </c>
      <c r="F1091" s="46">
        <v>16</v>
      </c>
      <c r="G1091" s="46">
        <v>33</v>
      </c>
      <c r="H1091" s="46">
        <v>27</v>
      </c>
      <c r="I1091" s="46">
        <v>23</v>
      </c>
      <c r="J1091" s="46">
        <v>14</v>
      </c>
      <c r="K1091" s="46">
        <v>131</v>
      </c>
      <c r="L1091" s="42">
        <v>91016</v>
      </c>
      <c r="M1091" s="42">
        <v>46322</v>
      </c>
      <c r="N1091" s="42">
        <v>44694</v>
      </c>
      <c r="O1091" s="54">
        <v>38.858425801994734</v>
      </c>
      <c r="P1091" s="54">
        <v>34.540822935106434</v>
      </c>
      <c r="Q1091" s="54">
        <v>71.240447303657007</v>
      </c>
      <c r="R1091" s="54">
        <v>58.287638702992098</v>
      </c>
      <c r="S1091" s="54">
        <v>49.652432969215489</v>
      </c>
      <c r="T1091" s="54">
        <v>30.223220068218126</v>
      </c>
      <c r="U1091" s="54">
        <v>282.8029877811839</v>
      </c>
      <c r="W1091" s="42" t="s">
        <v>469</v>
      </c>
    </row>
    <row r="1092" spans="1:23">
      <c r="A1092" s="49" t="s">
        <v>2084</v>
      </c>
      <c r="B1092" s="46" t="s">
        <v>549</v>
      </c>
      <c r="C1092" s="46" t="s">
        <v>283</v>
      </c>
      <c r="D1092" s="49" t="s">
        <v>200</v>
      </c>
      <c r="E1092" s="46">
        <v>19</v>
      </c>
      <c r="F1092" s="46">
        <v>11</v>
      </c>
      <c r="G1092" s="46">
        <v>61</v>
      </c>
      <c r="H1092" s="46">
        <v>77</v>
      </c>
      <c r="I1092" s="46">
        <v>55</v>
      </c>
      <c r="J1092" s="46">
        <v>30</v>
      </c>
      <c r="K1092" s="46">
        <v>253</v>
      </c>
      <c r="L1092" s="42">
        <v>139638</v>
      </c>
      <c r="M1092" s="42">
        <v>71387</v>
      </c>
      <c r="N1092" s="42">
        <v>68251</v>
      </c>
      <c r="O1092" s="54">
        <v>13.606611380856213</v>
      </c>
      <c r="P1092" s="54">
        <v>7.8775118520746501</v>
      </c>
      <c r="Q1092" s="54">
        <v>43.684383906959425</v>
      </c>
      <c r="R1092" s="54">
        <v>55.142582964522546</v>
      </c>
      <c r="S1092" s="54">
        <v>39.387559260373251</v>
      </c>
      <c r="T1092" s="54">
        <v>21.484123232930862</v>
      </c>
      <c r="U1092" s="54">
        <v>181.18277259771693</v>
      </c>
      <c r="W1092" s="42" t="s">
        <v>469</v>
      </c>
    </row>
    <row r="1093" spans="1:23">
      <c r="A1093" s="49" t="s">
        <v>2085</v>
      </c>
      <c r="B1093" s="46" t="s">
        <v>549</v>
      </c>
      <c r="C1093" s="46" t="s">
        <v>283</v>
      </c>
      <c r="D1093" s="49" t="s">
        <v>54</v>
      </c>
      <c r="E1093" s="46">
        <v>121</v>
      </c>
      <c r="F1093" s="46">
        <v>134</v>
      </c>
      <c r="G1093" s="46">
        <v>225</v>
      </c>
      <c r="H1093" s="46">
        <v>320</v>
      </c>
      <c r="I1093" s="46">
        <v>213</v>
      </c>
      <c r="J1093" s="46">
        <v>161</v>
      </c>
      <c r="K1093" s="46">
        <v>1174</v>
      </c>
      <c r="L1093" s="42">
        <v>139638</v>
      </c>
      <c r="M1093" s="42">
        <v>71387</v>
      </c>
      <c r="N1093" s="42">
        <v>68251</v>
      </c>
      <c r="O1093" s="54">
        <v>169.49864821326011</v>
      </c>
      <c r="P1093" s="54">
        <v>187.70924678162692</v>
      </c>
      <c r="Q1093" s="54">
        <v>315.18343676019441</v>
      </c>
      <c r="R1093" s="54">
        <v>448.26088783672094</v>
      </c>
      <c r="S1093" s="54">
        <v>298.37365346631736</v>
      </c>
      <c r="T1093" s="54">
        <v>225.53125919285026</v>
      </c>
      <c r="U1093" s="54">
        <v>1644.5571322509702</v>
      </c>
      <c r="W1093" s="42" t="s">
        <v>469</v>
      </c>
    </row>
    <row r="1094" spans="1:23">
      <c r="A1094" s="49" t="s">
        <v>2086</v>
      </c>
      <c r="B1094" s="46" t="s">
        <v>549</v>
      </c>
      <c r="C1094" s="46" t="s">
        <v>283</v>
      </c>
      <c r="D1094" s="49" t="s">
        <v>60</v>
      </c>
      <c r="E1094" s="46">
        <v>16</v>
      </c>
      <c r="F1094" s="46">
        <v>10</v>
      </c>
      <c r="G1094" s="46">
        <v>35</v>
      </c>
      <c r="H1094" s="46">
        <v>39</v>
      </c>
      <c r="I1094" s="46">
        <v>45</v>
      </c>
      <c r="J1094" s="46">
        <v>24</v>
      </c>
      <c r="K1094" s="46">
        <v>169</v>
      </c>
      <c r="L1094" s="42">
        <v>139638</v>
      </c>
      <c r="M1094" s="42">
        <v>71387</v>
      </c>
      <c r="N1094" s="42">
        <v>68251</v>
      </c>
      <c r="O1094" s="54">
        <v>11.458199057563128</v>
      </c>
      <c r="P1094" s="54">
        <v>7.161374410976955</v>
      </c>
      <c r="Q1094" s="54">
        <v>25.064810438419343</v>
      </c>
      <c r="R1094" s="54">
        <v>27.92936020281012</v>
      </c>
      <c r="S1094" s="54">
        <v>32.226184849396297</v>
      </c>
      <c r="T1094" s="54">
        <v>17.187298586344692</v>
      </c>
      <c r="U1094" s="54">
        <v>121.02722754551054</v>
      </c>
      <c r="W1094" s="42" t="s">
        <v>469</v>
      </c>
    </row>
    <row r="1095" spans="1:23">
      <c r="A1095" s="49" t="s">
        <v>2087</v>
      </c>
      <c r="B1095" s="46" t="s">
        <v>549</v>
      </c>
      <c r="C1095" s="46" t="s">
        <v>283</v>
      </c>
      <c r="D1095" s="49" t="s">
        <v>69</v>
      </c>
      <c r="E1095" s="46">
        <v>4</v>
      </c>
      <c r="F1095" s="46">
        <v>10</v>
      </c>
      <c r="G1095" s="46">
        <v>20</v>
      </c>
      <c r="H1095" s="46">
        <v>28</v>
      </c>
      <c r="I1095" s="46">
        <v>12</v>
      </c>
      <c r="J1095" s="46">
        <v>15</v>
      </c>
      <c r="K1095" s="46">
        <v>89</v>
      </c>
      <c r="L1095" s="42">
        <v>139638</v>
      </c>
      <c r="M1095" s="42">
        <v>71387</v>
      </c>
      <c r="N1095" s="42">
        <v>68251</v>
      </c>
      <c r="O1095" s="54">
        <v>5.6032610979590123</v>
      </c>
      <c r="P1095" s="54">
        <v>14.008152744897529</v>
      </c>
      <c r="Q1095" s="54">
        <v>28.016305489795059</v>
      </c>
      <c r="R1095" s="54">
        <v>39.222827685713085</v>
      </c>
      <c r="S1095" s="54">
        <v>16.809783293877036</v>
      </c>
      <c r="T1095" s="54">
        <v>21.012229117346294</v>
      </c>
      <c r="U1095" s="54">
        <v>124.67255942958802</v>
      </c>
      <c r="W1095" s="42" t="s">
        <v>469</v>
      </c>
    </row>
    <row r="1096" spans="1:23">
      <c r="A1096" s="49" t="s">
        <v>2088</v>
      </c>
      <c r="B1096" s="46" t="s">
        <v>549</v>
      </c>
      <c r="C1096" s="46" t="s">
        <v>283</v>
      </c>
      <c r="D1096" s="49" t="s">
        <v>64</v>
      </c>
      <c r="E1096" s="46">
        <v>89</v>
      </c>
      <c r="F1096" s="46">
        <v>64</v>
      </c>
      <c r="G1096" s="46">
        <v>147</v>
      </c>
      <c r="H1096" s="46">
        <v>160</v>
      </c>
      <c r="I1096" s="46">
        <v>105</v>
      </c>
      <c r="J1096" s="46">
        <v>43</v>
      </c>
      <c r="K1096" s="46">
        <v>608</v>
      </c>
      <c r="L1096" s="42">
        <v>139638</v>
      </c>
      <c r="M1096" s="42">
        <v>71387</v>
      </c>
      <c r="N1096" s="42">
        <v>68251</v>
      </c>
      <c r="O1096" s="54">
        <v>63.736232257694894</v>
      </c>
      <c r="P1096" s="54">
        <v>45.832796230252512</v>
      </c>
      <c r="Q1096" s="54">
        <v>105.27220384136125</v>
      </c>
      <c r="R1096" s="54">
        <v>114.58199057563128</v>
      </c>
      <c r="S1096" s="54">
        <v>75.194431315258015</v>
      </c>
      <c r="T1096" s="54">
        <v>30.793909967200907</v>
      </c>
      <c r="U1096" s="54">
        <v>435.41156418739882</v>
      </c>
      <c r="W1096" s="42" t="s">
        <v>469</v>
      </c>
    </row>
    <row r="1097" spans="1:23">
      <c r="A1097" s="49" t="s">
        <v>2089</v>
      </c>
      <c r="B1097" s="46" t="s">
        <v>549</v>
      </c>
      <c r="C1097" s="46" t="s">
        <v>283</v>
      </c>
      <c r="D1097" s="49" t="s">
        <v>492</v>
      </c>
      <c r="E1097" s="46">
        <v>23</v>
      </c>
      <c r="F1097" s="46">
        <v>17</v>
      </c>
      <c r="G1097" s="46">
        <v>47</v>
      </c>
      <c r="H1097" s="46">
        <v>42</v>
      </c>
      <c r="I1097" s="46">
        <v>36</v>
      </c>
      <c r="J1097" s="46">
        <v>26</v>
      </c>
      <c r="K1097" s="46">
        <v>191</v>
      </c>
      <c r="L1097" s="42">
        <v>139638</v>
      </c>
      <c r="M1097" s="42">
        <v>71387</v>
      </c>
      <c r="N1097" s="42">
        <v>68251</v>
      </c>
      <c r="O1097" s="54">
        <v>16.471161145246995</v>
      </c>
      <c r="P1097" s="54">
        <v>12.174336498660823</v>
      </c>
      <c r="Q1097" s="54">
        <v>33.658459731591684</v>
      </c>
      <c r="R1097" s="54">
        <v>30.077772526103214</v>
      </c>
      <c r="S1097" s="54">
        <v>25.780947879517036</v>
      </c>
      <c r="T1097" s="54">
        <v>18.619573468540082</v>
      </c>
      <c r="U1097" s="54">
        <v>136.78225124965985</v>
      </c>
      <c r="W1097" s="42" t="s">
        <v>469</v>
      </c>
    </row>
    <row r="1098" spans="1:23">
      <c r="A1098" s="49" t="s">
        <v>2090</v>
      </c>
      <c r="B1098" s="46" t="s">
        <v>549</v>
      </c>
      <c r="C1098" s="46" t="s">
        <v>283</v>
      </c>
      <c r="D1098" s="49" t="s">
        <v>473</v>
      </c>
      <c r="E1098" s="46">
        <v>4</v>
      </c>
      <c r="F1098" s="46">
        <v>4</v>
      </c>
      <c r="G1098" s="46">
        <v>8</v>
      </c>
      <c r="H1098" s="46">
        <v>8</v>
      </c>
      <c r="I1098" s="46">
        <v>12</v>
      </c>
      <c r="J1098" s="46">
        <v>7</v>
      </c>
      <c r="K1098" s="46">
        <v>43</v>
      </c>
      <c r="L1098" s="42">
        <v>139638</v>
      </c>
      <c r="M1098" s="42">
        <v>71387</v>
      </c>
      <c r="N1098" s="42">
        <v>68251</v>
      </c>
      <c r="O1098" s="54">
        <v>2.864549764390782</v>
      </c>
      <c r="P1098" s="54">
        <v>2.864549764390782</v>
      </c>
      <c r="Q1098" s="54">
        <v>5.729099528781564</v>
      </c>
      <c r="R1098" s="54">
        <v>5.729099528781564</v>
      </c>
      <c r="S1098" s="54">
        <v>8.593649293172346</v>
      </c>
      <c r="T1098" s="54">
        <v>5.0129620876838681</v>
      </c>
      <c r="U1098" s="54">
        <v>30.793909967200907</v>
      </c>
      <c r="W1098" s="42" t="s">
        <v>469</v>
      </c>
    </row>
    <row r="1099" spans="1:23">
      <c r="A1099" s="49" t="s">
        <v>2091</v>
      </c>
      <c r="B1099" s="46" t="s">
        <v>549</v>
      </c>
      <c r="C1099" s="46" t="s">
        <v>283</v>
      </c>
      <c r="D1099" s="49" t="s">
        <v>201</v>
      </c>
      <c r="E1099" s="46">
        <v>20</v>
      </c>
      <c r="F1099" s="46">
        <v>13</v>
      </c>
      <c r="G1099" s="46">
        <v>37</v>
      </c>
      <c r="H1099" s="46">
        <v>43</v>
      </c>
      <c r="I1099" s="46">
        <v>19</v>
      </c>
      <c r="J1099" s="46">
        <v>14</v>
      </c>
      <c r="K1099" s="46">
        <v>146</v>
      </c>
      <c r="L1099" s="42">
        <v>139638</v>
      </c>
      <c r="M1099" s="42">
        <v>71387</v>
      </c>
      <c r="N1099" s="42">
        <v>68251</v>
      </c>
      <c r="O1099" s="54">
        <v>14.32274882195391</v>
      </c>
      <c r="P1099" s="54">
        <v>9.3097867342700411</v>
      </c>
      <c r="Q1099" s="54">
        <v>26.497085320614733</v>
      </c>
      <c r="R1099" s="54">
        <v>30.793909967200907</v>
      </c>
      <c r="S1099" s="54">
        <v>13.606611380856213</v>
      </c>
      <c r="T1099" s="54">
        <v>10.025924175367736</v>
      </c>
      <c r="U1099" s="54">
        <v>104.55606640026355</v>
      </c>
      <c r="W1099" s="42" t="s">
        <v>469</v>
      </c>
    </row>
    <row r="1100" spans="1:23">
      <c r="A1100" s="49" t="s">
        <v>2092</v>
      </c>
      <c r="B1100" s="46" t="s">
        <v>549</v>
      </c>
      <c r="C1100" s="46" t="s">
        <v>283</v>
      </c>
      <c r="D1100" s="49" t="s">
        <v>151</v>
      </c>
      <c r="E1100" s="46">
        <v>4</v>
      </c>
      <c r="F1100" s="46">
        <v>1</v>
      </c>
      <c r="G1100" s="46">
        <v>0</v>
      </c>
      <c r="H1100" s="46">
        <v>0</v>
      </c>
      <c r="I1100" s="46">
        <v>3</v>
      </c>
      <c r="J1100" s="46">
        <v>2</v>
      </c>
      <c r="K1100" s="46">
        <v>10</v>
      </c>
      <c r="L1100" s="42">
        <v>139638</v>
      </c>
      <c r="M1100" s="42">
        <v>71387</v>
      </c>
      <c r="N1100" s="42">
        <v>68251</v>
      </c>
      <c r="O1100" s="54">
        <v>2.864549764390782</v>
      </c>
      <c r="P1100" s="54">
        <v>0.7161374410976955</v>
      </c>
      <c r="Q1100" s="54" t="s">
        <v>499</v>
      </c>
      <c r="R1100" s="54" t="s">
        <v>499</v>
      </c>
      <c r="S1100" s="54">
        <v>2.1484123232930865</v>
      </c>
      <c r="T1100" s="54">
        <v>1.432274882195391</v>
      </c>
      <c r="U1100" s="54">
        <v>7.161374410976955</v>
      </c>
      <c r="W1100" s="42" t="s">
        <v>469</v>
      </c>
    </row>
    <row r="1101" spans="1:23">
      <c r="A1101" s="49" t="s">
        <v>2093</v>
      </c>
      <c r="B1101" s="46" t="s">
        <v>549</v>
      </c>
      <c r="C1101" s="46" t="s">
        <v>283</v>
      </c>
      <c r="D1101" s="49" t="s">
        <v>95</v>
      </c>
      <c r="E1101" s="46">
        <v>5</v>
      </c>
      <c r="F1101" s="46">
        <v>4</v>
      </c>
      <c r="G1101" s="46">
        <v>15</v>
      </c>
      <c r="H1101" s="46">
        <v>25</v>
      </c>
      <c r="I1101" s="46">
        <v>13</v>
      </c>
      <c r="J1101" s="46">
        <v>4</v>
      </c>
      <c r="K1101" s="46">
        <v>66</v>
      </c>
      <c r="L1101" s="42">
        <v>139638</v>
      </c>
      <c r="M1101" s="42">
        <v>71387</v>
      </c>
      <c r="N1101" s="42">
        <v>68251</v>
      </c>
      <c r="O1101" s="54">
        <v>3.5806872054884775</v>
      </c>
      <c r="P1101" s="54">
        <v>2.864549764390782</v>
      </c>
      <c r="Q1101" s="54">
        <v>10.742061616465431</v>
      </c>
      <c r="R1101" s="54">
        <v>17.903436027442385</v>
      </c>
      <c r="S1101" s="54">
        <v>9.3097867342700411</v>
      </c>
      <c r="T1101" s="54">
        <v>2.864549764390782</v>
      </c>
      <c r="U1101" s="54">
        <v>47.265071112447899</v>
      </c>
      <c r="W1101" s="42" t="s">
        <v>469</v>
      </c>
    </row>
    <row r="1102" spans="1:23">
      <c r="A1102" s="49" t="s">
        <v>2094</v>
      </c>
      <c r="B1102" s="46" t="s">
        <v>549</v>
      </c>
      <c r="C1102" s="46" t="s">
        <v>283</v>
      </c>
      <c r="D1102" s="49" t="s">
        <v>154</v>
      </c>
      <c r="E1102" s="46">
        <v>2</v>
      </c>
      <c r="F1102" s="46">
        <v>2</v>
      </c>
      <c r="G1102" s="46">
        <v>2</v>
      </c>
      <c r="H1102" s="46">
        <v>0</v>
      </c>
      <c r="I1102" s="46">
        <v>1</v>
      </c>
      <c r="J1102" s="46">
        <v>1</v>
      </c>
      <c r="K1102" s="46">
        <v>8</v>
      </c>
      <c r="L1102" s="42">
        <v>139638</v>
      </c>
      <c r="M1102" s="42">
        <v>71387</v>
      </c>
      <c r="N1102" s="42">
        <v>68251</v>
      </c>
      <c r="O1102" s="54">
        <v>1.432274882195391</v>
      </c>
      <c r="P1102" s="54">
        <v>1.432274882195391</v>
      </c>
      <c r="Q1102" s="54">
        <v>1.432274882195391</v>
      </c>
      <c r="R1102" s="54" t="s">
        <v>499</v>
      </c>
      <c r="S1102" s="54">
        <v>0.7161374410976955</v>
      </c>
      <c r="T1102" s="54">
        <v>0.7161374410976955</v>
      </c>
      <c r="U1102" s="54">
        <v>5.729099528781564</v>
      </c>
      <c r="W1102" s="42" t="s">
        <v>469</v>
      </c>
    </row>
    <row r="1103" spans="1:23">
      <c r="A1103" s="49" t="s">
        <v>2095</v>
      </c>
      <c r="B1103" s="46" t="s">
        <v>549</v>
      </c>
      <c r="C1103" s="46" t="s">
        <v>283</v>
      </c>
      <c r="D1103" s="49" t="s">
        <v>155</v>
      </c>
      <c r="E1103" s="46">
        <v>64</v>
      </c>
      <c r="F1103" s="46">
        <v>26</v>
      </c>
      <c r="G1103" s="46">
        <v>30</v>
      </c>
      <c r="H1103" s="46">
        <v>15</v>
      </c>
      <c r="I1103" s="46">
        <v>8</v>
      </c>
      <c r="J1103" s="46">
        <v>5</v>
      </c>
      <c r="K1103" s="46">
        <v>148</v>
      </c>
      <c r="L1103" s="42">
        <v>139638</v>
      </c>
      <c r="M1103" s="42">
        <v>71387</v>
      </c>
      <c r="N1103" s="42">
        <v>68251</v>
      </c>
      <c r="O1103" s="54">
        <v>45.832796230252512</v>
      </c>
      <c r="P1103" s="54">
        <v>18.619573468540082</v>
      </c>
      <c r="Q1103" s="54">
        <v>21.484123232930862</v>
      </c>
      <c r="R1103" s="54">
        <v>10.742061616465431</v>
      </c>
      <c r="S1103" s="54">
        <v>5.729099528781564</v>
      </c>
      <c r="T1103" s="54">
        <v>3.5806872054884775</v>
      </c>
      <c r="U1103" s="54">
        <v>105.98834128245893</v>
      </c>
      <c r="W1103" s="42" t="s">
        <v>469</v>
      </c>
    </row>
    <row r="1104" spans="1:23">
      <c r="A1104" s="49" t="s">
        <v>2096</v>
      </c>
      <c r="B1104" s="46" t="s">
        <v>549</v>
      </c>
      <c r="C1104" s="46" t="s">
        <v>283</v>
      </c>
      <c r="D1104" s="49" t="s">
        <v>99</v>
      </c>
      <c r="E1104" s="46">
        <v>26</v>
      </c>
      <c r="F1104" s="46">
        <v>25</v>
      </c>
      <c r="G1104" s="46">
        <v>68</v>
      </c>
      <c r="H1104" s="46">
        <v>72</v>
      </c>
      <c r="I1104" s="46">
        <v>44</v>
      </c>
      <c r="J1104" s="46">
        <v>14</v>
      </c>
      <c r="K1104" s="46">
        <v>249</v>
      </c>
      <c r="L1104" s="42">
        <v>139638</v>
      </c>
      <c r="M1104" s="42">
        <v>71387</v>
      </c>
      <c r="N1104" s="42">
        <v>68251</v>
      </c>
      <c r="O1104" s="54">
        <v>18.619573468540082</v>
      </c>
      <c r="P1104" s="54">
        <v>17.903436027442385</v>
      </c>
      <c r="Q1104" s="54">
        <v>48.697345994643292</v>
      </c>
      <c r="R1104" s="54">
        <v>51.561895759034073</v>
      </c>
      <c r="S1104" s="54">
        <v>31.5100474082986</v>
      </c>
      <c r="T1104" s="54">
        <v>10.025924175367736</v>
      </c>
      <c r="U1104" s="54">
        <v>178.31822283332616</v>
      </c>
      <c r="W1104" s="42" t="s">
        <v>469</v>
      </c>
    </row>
    <row r="1105" spans="1:23">
      <c r="A1105" s="49" t="s">
        <v>2097</v>
      </c>
      <c r="B1105" s="46" t="s">
        <v>549</v>
      </c>
      <c r="C1105" s="46" t="s">
        <v>283</v>
      </c>
      <c r="D1105" s="49" t="s">
        <v>481</v>
      </c>
      <c r="E1105" s="46">
        <v>7</v>
      </c>
      <c r="F1105" s="46">
        <v>10</v>
      </c>
      <c r="G1105" s="46">
        <v>10</v>
      </c>
      <c r="H1105" s="46">
        <v>7</v>
      </c>
      <c r="I1105" s="46">
        <v>5</v>
      </c>
      <c r="J1105" s="46">
        <v>1</v>
      </c>
      <c r="K1105" s="46">
        <v>40</v>
      </c>
      <c r="L1105" s="42">
        <v>139638</v>
      </c>
      <c r="M1105" s="42">
        <v>71387</v>
      </c>
      <c r="N1105" s="42">
        <v>68251</v>
      </c>
      <c r="O1105" s="54">
        <v>5.0129620876838681</v>
      </c>
      <c r="P1105" s="54">
        <v>7.161374410976955</v>
      </c>
      <c r="Q1105" s="54">
        <v>7.161374410976955</v>
      </c>
      <c r="R1105" s="54">
        <v>5.0129620876838681</v>
      </c>
      <c r="S1105" s="54">
        <v>3.5806872054884775</v>
      </c>
      <c r="T1105" s="54">
        <v>0.7161374410976955</v>
      </c>
      <c r="U1105" s="54">
        <v>28.64549764390782</v>
      </c>
      <c r="W1105" s="42" t="s">
        <v>469</v>
      </c>
    </row>
    <row r="1106" spans="1:23">
      <c r="A1106" s="49" t="s">
        <v>2098</v>
      </c>
      <c r="B1106" s="46" t="s">
        <v>549</v>
      </c>
      <c r="C1106" s="46" t="s">
        <v>283</v>
      </c>
      <c r="D1106" s="49" t="s">
        <v>483</v>
      </c>
      <c r="E1106" s="46">
        <v>17</v>
      </c>
      <c r="F1106" s="46">
        <v>12</v>
      </c>
      <c r="G1106" s="46">
        <v>46</v>
      </c>
      <c r="H1106" s="46">
        <v>43</v>
      </c>
      <c r="I1106" s="46">
        <v>27</v>
      </c>
      <c r="J1106" s="46">
        <v>7</v>
      </c>
      <c r="K1106" s="46">
        <v>152</v>
      </c>
      <c r="L1106" s="42">
        <v>139638</v>
      </c>
      <c r="M1106" s="42">
        <v>71387</v>
      </c>
      <c r="N1106" s="42">
        <v>68251</v>
      </c>
      <c r="O1106" s="54">
        <v>12.174336498660823</v>
      </c>
      <c r="P1106" s="54">
        <v>8.593649293172346</v>
      </c>
      <c r="Q1106" s="54">
        <v>32.942322290493991</v>
      </c>
      <c r="R1106" s="54">
        <v>30.793909967200907</v>
      </c>
      <c r="S1106" s="54">
        <v>19.335710909637779</v>
      </c>
      <c r="T1106" s="54">
        <v>5.0129620876838681</v>
      </c>
      <c r="U1106" s="54">
        <v>108.85289104684971</v>
      </c>
      <c r="W1106" s="42" t="s">
        <v>469</v>
      </c>
    </row>
    <row r="1107" spans="1:23">
      <c r="A1107" s="49" t="s">
        <v>2099</v>
      </c>
      <c r="B1107" s="46" t="s">
        <v>549</v>
      </c>
      <c r="C1107" s="46" t="s">
        <v>283</v>
      </c>
      <c r="D1107" s="49" t="s">
        <v>128</v>
      </c>
      <c r="E1107" s="46">
        <v>11</v>
      </c>
      <c r="F1107" s="46">
        <v>7</v>
      </c>
      <c r="G1107" s="46">
        <v>8</v>
      </c>
      <c r="H1107" s="46">
        <v>7</v>
      </c>
      <c r="I1107" s="46">
        <v>7</v>
      </c>
      <c r="J1107" s="46">
        <v>2</v>
      </c>
      <c r="K1107" s="46">
        <v>42</v>
      </c>
      <c r="L1107" s="42">
        <v>139638</v>
      </c>
      <c r="M1107" s="42">
        <v>71387</v>
      </c>
      <c r="N1107" s="42">
        <v>68251</v>
      </c>
      <c r="O1107" s="54">
        <v>7.8775118520746501</v>
      </c>
      <c r="P1107" s="54">
        <v>5.0129620876838681</v>
      </c>
      <c r="Q1107" s="54">
        <v>5.729099528781564</v>
      </c>
      <c r="R1107" s="54">
        <v>5.0129620876838681</v>
      </c>
      <c r="S1107" s="54">
        <v>5.0129620876838681</v>
      </c>
      <c r="T1107" s="54">
        <v>1.432274882195391</v>
      </c>
      <c r="U1107" s="54">
        <v>30.077772526103214</v>
      </c>
      <c r="W1107" s="42" t="s">
        <v>469</v>
      </c>
    </row>
    <row r="1108" spans="1:23">
      <c r="A1108" s="49" t="s">
        <v>2100</v>
      </c>
      <c r="B1108" s="46" t="s">
        <v>549</v>
      </c>
      <c r="C1108" s="46" t="s">
        <v>283</v>
      </c>
      <c r="D1108" s="49" t="s">
        <v>132</v>
      </c>
      <c r="E1108" s="46">
        <v>9</v>
      </c>
      <c r="F1108" s="46">
        <v>10</v>
      </c>
      <c r="G1108" s="46">
        <v>29</v>
      </c>
      <c r="H1108" s="46">
        <v>34</v>
      </c>
      <c r="I1108" s="46">
        <v>29</v>
      </c>
      <c r="J1108" s="46">
        <v>12</v>
      </c>
      <c r="K1108" s="46">
        <v>123</v>
      </c>
      <c r="L1108" s="42">
        <v>139638</v>
      </c>
      <c r="M1108" s="42">
        <v>71387</v>
      </c>
      <c r="N1108" s="42">
        <v>68251</v>
      </c>
      <c r="O1108" s="54">
        <v>12.607337470407778</v>
      </c>
      <c r="P1108" s="54">
        <v>14.008152744897529</v>
      </c>
      <c r="Q1108" s="54">
        <v>40.623642960202837</v>
      </c>
      <c r="R1108" s="54">
        <v>47.627719332651601</v>
      </c>
      <c r="S1108" s="54">
        <v>40.623642960202837</v>
      </c>
      <c r="T1108" s="54">
        <v>16.809783293877036</v>
      </c>
      <c r="U1108" s="54">
        <v>172.30027876223963</v>
      </c>
      <c r="W1108" s="42" t="s">
        <v>469</v>
      </c>
    </row>
    <row r="1109" spans="1:23">
      <c r="A1109" s="49" t="s">
        <v>2101</v>
      </c>
      <c r="B1109" s="46" t="s">
        <v>549</v>
      </c>
      <c r="C1109" s="46" t="s">
        <v>283</v>
      </c>
      <c r="D1109" s="49" t="s">
        <v>161</v>
      </c>
      <c r="E1109" s="46">
        <v>8</v>
      </c>
      <c r="F1109" s="46">
        <v>2</v>
      </c>
      <c r="G1109" s="46">
        <v>4</v>
      </c>
      <c r="H1109" s="46">
        <v>3</v>
      </c>
      <c r="I1109" s="46">
        <v>0</v>
      </c>
      <c r="J1109" s="46">
        <v>3</v>
      </c>
      <c r="K1109" s="46">
        <v>20</v>
      </c>
      <c r="L1109" s="42">
        <v>139638</v>
      </c>
      <c r="M1109" s="42">
        <v>71387</v>
      </c>
      <c r="N1109" s="42">
        <v>68251</v>
      </c>
      <c r="O1109" s="54">
        <v>5.729099528781564</v>
      </c>
      <c r="P1109" s="54">
        <v>1.432274882195391</v>
      </c>
      <c r="Q1109" s="54">
        <v>2.864549764390782</v>
      </c>
      <c r="R1109" s="54">
        <v>2.1484123232930865</v>
      </c>
      <c r="S1109" s="54" t="s">
        <v>499</v>
      </c>
      <c r="T1109" s="54">
        <v>2.1484123232930865</v>
      </c>
      <c r="U1109" s="54">
        <v>14.32274882195391</v>
      </c>
      <c r="W1109" s="42" t="s">
        <v>469</v>
      </c>
    </row>
    <row r="1110" spans="1:23">
      <c r="A1110" s="49" t="s">
        <v>2102</v>
      </c>
      <c r="B1110" s="46" t="s">
        <v>549</v>
      </c>
      <c r="C1110" s="46" t="s">
        <v>283</v>
      </c>
      <c r="D1110" s="49" t="s">
        <v>164</v>
      </c>
      <c r="E1110" s="46">
        <v>69</v>
      </c>
      <c r="F1110" s="46">
        <v>49</v>
      </c>
      <c r="G1110" s="46">
        <v>167</v>
      </c>
      <c r="H1110" s="46">
        <v>178</v>
      </c>
      <c r="I1110" s="46">
        <v>69</v>
      </c>
      <c r="J1110" s="46">
        <v>13</v>
      </c>
      <c r="K1110" s="46">
        <v>545</v>
      </c>
      <c r="L1110" s="42">
        <v>139638</v>
      </c>
      <c r="M1110" s="42">
        <v>71387</v>
      </c>
      <c r="N1110" s="42">
        <v>68251</v>
      </c>
      <c r="O1110" s="54">
        <v>101.09741981802465</v>
      </c>
      <c r="P1110" s="54">
        <v>71.793819870771117</v>
      </c>
      <c r="Q1110" s="54">
        <v>244.68505955956692</v>
      </c>
      <c r="R1110" s="54">
        <v>260.80203953055633</v>
      </c>
      <c r="S1110" s="54">
        <v>101.09741981802465</v>
      </c>
      <c r="T1110" s="54">
        <v>19.047339965714787</v>
      </c>
      <c r="U1110" s="54">
        <v>798.52309856265845</v>
      </c>
      <c r="W1110" s="42" t="s">
        <v>469</v>
      </c>
    </row>
    <row r="1111" spans="1:23">
      <c r="A1111" s="49" t="s">
        <v>2103</v>
      </c>
      <c r="B1111" s="46" t="s">
        <v>549</v>
      </c>
      <c r="C1111" s="46" t="s">
        <v>283</v>
      </c>
      <c r="D1111" s="49" t="s">
        <v>142</v>
      </c>
      <c r="E1111" s="46">
        <v>15</v>
      </c>
      <c r="F1111" s="46">
        <v>9</v>
      </c>
      <c r="G1111" s="46">
        <v>8</v>
      </c>
      <c r="H1111" s="46">
        <v>19</v>
      </c>
      <c r="I1111" s="46">
        <v>11</v>
      </c>
      <c r="J1111" s="46">
        <v>4</v>
      </c>
      <c r="K1111" s="46">
        <v>66</v>
      </c>
      <c r="L1111" s="42">
        <v>139638</v>
      </c>
      <c r="M1111" s="42">
        <v>71387</v>
      </c>
      <c r="N1111" s="42">
        <v>68251</v>
      </c>
      <c r="O1111" s="54">
        <v>10.742061616465431</v>
      </c>
      <c r="P1111" s="54">
        <v>6.4452369698792591</v>
      </c>
      <c r="Q1111" s="54">
        <v>5.729099528781564</v>
      </c>
      <c r="R1111" s="54">
        <v>13.606611380856213</v>
      </c>
      <c r="S1111" s="54">
        <v>7.8775118520746501</v>
      </c>
      <c r="T1111" s="54">
        <v>2.864549764390782</v>
      </c>
      <c r="U1111" s="54">
        <v>47.265071112447899</v>
      </c>
      <c r="W1111" s="42" t="s">
        <v>469</v>
      </c>
    </row>
    <row r="1112" spans="1:23">
      <c r="A1112" s="49" t="s">
        <v>2104</v>
      </c>
      <c r="B1112" s="46" t="s">
        <v>549</v>
      </c>
      <c r="C1112" s="46" t="s">
        <v>283</v>
      </c>
      <c r="D1112" s="49" t="s">
        <v>146</v>
      </c>
      <c r="E1112" s="46">
        <v>24</v>
      </c>
      <c r="F1112" s="46">
        <v>24</v>
      </c>
      <c r="G1112" s="46">
        <v>47</v>
      </c>
      <c r="H1112" s="46">
        <v>45</v>
      </c>
      <c r="I1112" s="46">
        <v>45</v>
      </c>
      <c r="J1112" s="46">
        <v>28</v>
      </c>
      <c r="K1112" s="46">
        <v>213</v>
      </c>
      <c r="L1112" s="42">
        <v>139638</v>
      </c>
      <c r="M1112" s="42">
        <v>71387</v>
      </c>
      <c r="N1112" s="42">
        <v>68251</v>
      </c>
      <c r="O1112" s="54">
        <v>33.619566587754072</v>
      </c>
      <c r="P1112" s="54">
        <v>33.619566587754072</v>
      </c>
      <c r="Q1112" s="54">
        <v>65.838317901018399</v>
      </c>
      <c r="R1112" s="54">
        <v>63.036687352038889</v>
      </c>
      <c r="S1112" s="54">
        <v>63.036687352038889</v>
      </c>
      <c r="T1112" s="54">
        <v>39.222827685713085</v>
      </c>
      <c r="U1112" s="54">
        <v>298.37365346631736</v>
      </c>
      <c r="W1112" s="42" t="s">
        <v>469</v>
      </c>
    </row>
    <row r="1113" spans="1:23">
      <c r="A1113" s="49" t="s">
        <v>2105</v>
      </c>
      <c r="B1113" s="46" t="s">
        <v>549</v>
      </c>
      <c r="C1113" s="46" t="s">
        <v>286</v>
      </c>
      <c r="D1113" s="49" t="s">
        <v>200</v>
      </c>
      <c r="E1113" s="46">
        <v>17</v>
      </c>
      <c r="F1113" s="46">
        <v>11</v>
      </c>
      <c r="G1113" s="46">
        <v>49</v>
      </c>
      <c r="H1113" s="46">
        <v>90</v>
      </c>
      <c r="I1113" s="46">
        <v>53</v>
      </c>
      <c r="J1113" s="46">
        <v>28</v>
      </c>
      <c r="K1113" s="46">
        <v>248</v>
      </c>
      <c r="L1113" s="42">
        <v>144803</v>
      </c>
      <c r="M1113" s="42">
        <v>73942</v>
      </c>
      <c r="N1113" s="42">
        <v>70861</v>
      </c>
      <c r="O1113" s="54">
        <v>11.740088257839961</v>
      </c>
      <c r="P1113" s="54">
        <v>7.5965276962493871</v>
      </c>
      <c r="Q1113" s="54">
        <v>33.839077919656361</v>
      </c>
      <c r="R1113" s="54">
        <v>62.153408423858622</v>
      </c>
      <c r="S1113" s="54">
        <v>36.601451627383412</v>
      </c>
      <c r="T1113" s="54">
        <v>19.33661595408935</v>
      </c>
      <c r="U1113" s="54">
        <v>171.2671698790771</v>
      </c>
      <c r="W1113" s="42" t="s">
        <v>469</v>
      </c>
    </row>
    <row r="1114" spans="1:23">
      <c r="A1114" s="49" t="s">
        <v>2106</v>
      </c>
      <c r="B1114" s="46" t="s">
        <v>549</v>
      </c>
      <c r="C1114" s="46" t="s">
        <v>286</v>
      </c>
      <c r="D1114" s="49" t="s">
        <v>54</v>
      </c>
      <c r="E1114" s="46">
        <v>114</v>
      </c>
      <c r="F1114" s="46">
        <v>115</v>
      </c>
      <c r="G1114" s="46">
        <v>210</v>
      </c>
      <c r="H1114" s="46">
        <v>294</v>
      </c>
      <c r="I1114" s="46">
        <v>188</v>
      </c>
      <c r="J1114" s="46">
        <v>172</v>
      </c>
      <c r="K1114" s="46">
        <v>1093</v>
      </c>
      <c r="L1114" s="42">
        <v>144803</v>
      </c>
      <c r="M1114" s="42">
        <v>73942</v>
      </c>
      <c r="N1114" s="42">
        <v>70861</v>
      </c>
      <c r="O1114" s="54">
        <v>154.17489383570907</v>
      </c>
      <c r="P1114" s="54">
        <v>155.52730518514511</v>
      </c>
      <c r="Q1114" s="54">
        <v>284.00638338156932</v>
      </c>
      <c r="R1114" s="54">
        <v>397.60893673419707</v>
      </c>
      <c r="S1114" s="54">
        <v>254.25333369397634</v>
      </c>
      <c r="T1114" s="54">
        <v>232.61475210299966</v>
      </c>
      <c r="U1114" s="54">
        <v>1478.1856049335966</v>
      </c>
      <c r="W1114" s="42" t="s">
        <v>469</v>
      </c>
    </row>
    <row r="1115" spans="1:23">
      <c r="A1115" s="49" t="s">
        <v>2107</v>
      </c>
      <c r="B1115" s="46" t="s">
        <v>549</v>
      </c>
      <c r="C1115" s="46" t="s">
        <v>286</v>
      </c>
      <c r="D1115" s="49" t="s">
        <v>60</v>
      </c>
      <c r="E1115" s="46">
        <v>14</v>
      </c>
      <c r="F1115" s="46">
        <v>7</v>
      </c>
      <c r="G1115" s="46">
        <v>27</v>
      </c>
      <c r="H1115" s="46">
        <v>36</v>
      </c>
      <c r="I1115" s="46">
        <v>42</v>
      </c>
      <c r="J1115" s="46">
        <v>34</v>
      </c>
      <c r="K1115" s="46">
        <v>160</v>
      </c>
      <c r="L1115" s="42">
        <v>144803</v>
      </c>
      <c r="M1115" s="42">
        <v>73942</v>
      </c>
      <c r="N1115" s="42">
        <v>70861</v>
      </c>
      <c r="O1115" s="54">
        <v>9.6683079770446749</v>
      </c>
      <c r="P1115" s="54">
        <v>4.8341539885223375</v>
      </c>
      <c r="Q1115" s="54">
        <v>18.646022527157587</v>
      </c>
      <c r="R1115" s="54">
        <v>24.861363369543447</v>
      </c>
      <c r="S1115" s="54">
        <v>29.004923931134023</v>
      </c>
      <c r="T1115" s="54">
        <v>23.480176515679922</v>
      </c>
      <c r="U1115" s="54">
        <v>110.49494830908201</v>
      </c>
      <c r="W1115" s="42" t="s">
        <v>469</v>
      </c>
    </row>
    <row r="1116" spans="1:23">
      <c r="A1116" s="49" t="s">
        <v>2108</v>
      </c>
      <c r="B1116" s="46" t="s">
        <v>549</v>
      </c>
      <c r="C1116" s="46" t="s">
        <v>286</v>
      </c>
      <c r="D1116" s="49" t="s">
        <v>69</v>
      </c>
      <c r="E1116" s="46">
        <v>5</v>
      </c>
      <c r="F1116" s="46">
        <v>7</v>
      </c>
      <c r="G1116" s="46">
        <v>11</v>
      </c>
      <c r="H1116" s="46">
        <v>20</v>
      </c>
      <c r="I1116" s="46">
        <v>11</v>
      </c>
      <c r="J1116" s="46">
        <v>19</v>
      </c>
      <c r="K1116" s="46">
        <v>73</v>
      </c>
      <c r="L1116" s="42">
        <v>144803</v>
      </c>
      <c r="M1116" s="42">
        <v>73942</v>
      </c>
      <c r="N1116" s="42">
        <v>70861</v>
      </c>
      <c r="O1116" s="54">
        <v>6.762056747180222</v>
      </c>
      <c r="P1116" s="54">
        <v>9.4668794460523102</v>
      </c>
      <c r="Q1116" s="54">
        <v>14.876524843796489</v>
      </c>
      <c r="R1116" s="54">
        <v>27.048226988720888</v>
      </c>
      <c r="S1116" s="54">
        <v>14.876524843796489</v>
      </c>
      <c r="T1116" s="54">
        <v>25.695815639284845</v>
      </c>
      <c r="U1116" s="54">
        <v>98.726028508831249</v>
      </c>
      <c r="W1116" s="42" t="s">
        <v>469</v>
      </c>
    </row>
    <row r="1117" spans="1:23">
      <c r="A1117" s="49" t="s">
        <v>2109</v>
      </c>
      <c r="B1117" s="46" t="s">
        <v>549</v>
      </c>
      <c r="C1117" s="46" t="s">
        <v>286</v>
      </c>
      <c r="D1117" s="49" t="s">
        <v>64</v>
      </c>
      <c r="E1117" s="46">
        <v>78</v>
      </c>
      <c r="F1117" s="46">
        <v>65</v>
      </c>
      <c r="G1117" s="46">
        <v>120</v>
      </c>
      <c r="H1117" s="46">
        <v>133</v>
      </c>
      <c r="I1117" s="46">
        <v>76</v>
      </c>
      <c r="J1117" s="46">
        <v>41</v>
      </c>
      <c r="K1117" s="46">
        <v>513</v>
      </c>
      <c r="L1117" s="42">
        <v>144803</v>
      </c>
      <c r="M1117" s="42">
        <v>73942</v>
      </c>
      <c r="N1117" s="42">
        <v>70861</v>
      </c>
      <c r="O1117" s="54">
        <v>53.86628730067747</v>
      </c>
      <c r="P1117" s="54">
        <v>44.888572750564563</v>
      </c>
      <c r="Q1117" s="54">
        <v>82.8712112318115</v>
      </c>
      <c r="R1117" s="54">
        <v>91.848925781924407</v>
      </c>
      <c r="S1117" s="54">
        <v>52.485100446813952</v>
      </c>
      <c r="T1117" s="54">
        <v>28.31433050420226</v>
      </c>
      <c r="U1117" s="54">
        <v>354.27442801599415</v>
      </c>
      <c r="W1117" s="42" t="s">
        <v>469</v>
      </c>
    </row>
    <row r="1118" spans="1:23">
      <c r="A1118" s="49" t="s">
        <v>2110</v>
      </c>
      <c r="B1118" s="46" t="s">
        <v>549</v>
      </c>
      <c r="C1118" s="46" t="s">
        <v>286</v>
      </c>
      <c r="D1118" s="49" t="s">
        <v>492</v>
      </c>
      <c r="E1118" s="46">
        <v>25</v>
      </c>
      <c r="F1118" s="46">
        <v>15</v>
      </c>
      <c r="G1118" s="46">
        <v>38</v>
      </c>
      <c r="H1118" s="46">
        <v>32</v>
      </c>
      <c r="I1118" s="46">
        <v>15</v>
      </c>
      <c r="J1118" s="46">
        <v>14</v>
      </c>
      <c r="K1118" s="46">
        <v>139</v>
      </c>
      <c r="L1118" s="42">
        <v>144803</v>
      </c>
      <c r="M1118" s="42">
        <v>73942</v>
      </c>
      <c r="N1118" s="42">
        <v>70861</v>
      </c>
      <c r="O1118" s="54">
        <v>17.264835673294062</v>
      </c>
      <c r="P1118" s="54">
        <v>10.358901403976438</v>
      </c>
      <c r="Q1118" s="54">
        <v>26.242550223406976</v>
      </c>
      <c r="R1118" s="54">
        <v>22.0989896618164</v>
      </c>
      <c r="S1118" s="54">
        <v>10.358901403976438</v>
      </c>
      <c r="T1118" s="54">
        <v>9.6683079770446749</v>
      </c>
      <c r="U1118" s="54">
        <v>95.992486343514983</v>
      </c>
      <c r="W1118" s="42" t="s">
        <v>469</v>
      </c>
    </row>
    <row r="1119" spans="1:23">
      <c r="A1119" s="49" t="s">
        <v>2111</v>
      </c>
      <c r="B1119" s="46" t="s">
        <v>549</v>
      </c>
      <c r="C1119" s="46" t="s">
        <v>286</v>
      </c>
      <c r="D1119" s="49" t="s">
        <v>473</v>
      </c>
      <c r="E1119" s="46">
        <v>1</v>
      </c>
      <c r="F1119" s="46">
        <v>1</v>
      </c>
      <c r="G1119" s="46">
        <v>6</v>
      </c>
      <c r="H1119" s="46">
        <v>13</v>
      </c>
      <c r="I1119" s="46">
        <v>13</v>
      </c>
      <c r="J1119" s="46">
        <v>5</v>
      </c>
      <c r="K1119" s="46">
        <v>39</v>
      </c>
      <c r="L1119" s="42">
        <v>144803</v>
      </c>
      <c r="M1119" s="42">
        <v>73942</v>
      </c>
      <c r="N1119" s="42">
        <v>70861</v>
      </c>
      <c r="O1119" s="54">
        <v>0.69059342693176251</v>
      </c>
      <c r="P1119" s="54">
        <v>0.69059342693176251</v>
      </c>
      <c r="Q1119" s="54">
        <v>4.1435605615905748</v>
      </c>
      <c r="R1119" s="54">
        <v>8.9777145501129123</v>
      </c>
      <c r="S1119" s="54">
        <v>8.9777145501129123</v>
      </c>
      <c r="T1119" s="54">
        <v>3.4529671346588127</v>
      </c>
      <c r="U1119" s="54">
        <v>26.933143650338735</v>
      </c>
      <c r="W1119" s="42" t="s">
        <v>469</v>
      </c>
    </row>
    <row r="1120" spans="1:23">
      <c r="A1120" s="49" t="s">
        <v>2112</v>
      </c>
      <c r="B1120" s="46" t="s">
        <v>549</v>
      </c>
      <c r="C1120" s="46" t="s">
        <v>286</v>
      </c>
      <c r="D1120" s="49" t="s">
        <v>201</v>
      </c>
      <c r="E1120" s="46">
        <v>24</v>
      </c>
      <c r="F1120" s="46">
        <v>16</v>
      </c>
      <c r="G1120" s="46">
        <v>30</v>
      </c>
      <c r="H1120" s="46">
        <v>33</v>
      </c>
      <c r="I1120" s="46">
        <v>19</v>
      </c>
      <c r="J1120" s="46">
        <v>5</v>
      </c>
      <c r="K1120" s="46">
        <v>127</v>
      </c>
      <c r="L1120" s="42">
        <v>144803</v>
      </c>
      <c r="M1120" s="42">
        <v>73942</v>
      </c>
      <c r="N1120" s="42">
        <v>70861</v>
      </c>
      <c r="O1120" s="54">
        <v>16.574242246362299</v>
      </c>
      <c r="P1120" s="54">
        <v>11.0494948309082</v>
      </c>
      <c r="Q1120" s="54">
        <v>20.717802807952875</v>
      </c>
      <c r="R1120" s="54">
        <v>22.789583088748159</v>
      </c>
      <c r="S1120" s="54">
        <v>13.121275111703488</v>
      </c>
      <c r="T1120" s="54">
        <v>3.4529671346588127</v>
      </c>
      <c r="U1120" s="54">
        <v>87.705365220333832</v>
      </c>
      <c r="W1120" s="42" t="s">
        <v>469</v>
      </c>
    </row>
    <row r="1121" spans="1:23">
      <c r="A1121" s="49" t="s">
        <v>2113</v>
      </c>
      <c r="B1121" s="46" t="s">
        <v>549</v>
      </c>
      <c r="C1121" s="46" t="s">
        <v>286</v>
      </c>
      <c r="D1121" s="49" t="s">
        <v>151</v>
      </c>
      <c r="E1121" s="46">
        <v>1</v>
      </c>
      <c r="F1121" s="46">
        <v>3</v>
      </c>
      <c r="G1121" s="46">
        <v>4</v>
      </c>
      <c r="H1121" s="46">
        <v>5</v>
      </c>
      <c r="I1121" s="46">
        <v>1</v>
      </c>
      <c r="J1121" s="46">
        <v>5</v>
      </c>
      <c r="K1121" s="46">
        <v>19</v>
      </c>
      <c r="L1121" s="42">
        <v>144803</v>
      </c>
      <c r="M1121" s="42">
        <v>73942</v>
      </c>
      <c r="N1121" s="42">
        <v>70861</v>
      </c>
      <c r="O1121" s="54">
        <v>0.69059342693176251</v>
      </c>
      <c r="P1121" s="54">
        <v>2.0717802807952874</v>
      </c>
      <c r="Q1121" s="54">
        <v>2.76237370772705</v>
      </c>
      <c r="R1121" s="54">
        <v>3.4529671346588127</v>
      </c>
      <c r="S1121" s="54">
        <v>0.69059342693176251</v>
      </c>
      <c r="T1121" s="54">
        <v>3.4529671346588127</v>
      </c>
      <c r="U1121" s="54">
        <v>13.121275111703488</v>
      </c>
      <c r="W1121" s="42" t="s">
        <v>469</v>
      </c>
    </row>
    <row r="1122" spans="1:23">
      <c r="A1122" s="49" t="s">
        <v>2114</v>
      </c>
      <c r="B1122" s="46" t="s">
        <v>549</v>
      </c>
      <c r="C1122" s="46" t="s">
        <v>286</v>
      </c>
      <c r="D1122" s="49" t="s">
        <v>95</v>
      </c>
      <c r="E1122" s="46">
        <v>9</v>
      </c>
      <c r="F1122" s="46">
        <v>7</v>
      </c>
      <c r="G1122" s="46">
        <v>18</v>
      </c>
      <c r="H1122" s="46">
        <v>10</v>
      </c>
      <c r="I1122" s="46">
        <v>6</v>
      </c>
      <c r="J1122" s="46">
        <v>2</v>
      </c>
      <c r="K1122" s="46">
        <v>52</v>
      </c>
      <c r="L1122" s="42">
        <v>144803</v>
      </c>
      <c r="M1122" s="42">
        <v>73942</v>
      </c>
      <c r="N1122" s="42">
        <v>70861</v>
      </c>
      <c r="O1122" s="54">
        <v>6.2153408423858618</v>
      </c>
      <c r="P1122" s="54">
        <v>4.8341539885223375</v>
      </c>
      <c r="Q1122" s="54">
        <v>12.430681684771724</v>
      </c>
      <c r="R1122" s="54">
        <v>6.9059342693176253</v>
      </c>
      <c r="S1122" s="54">
        <v>4.1435605615905748</v>
      </c>
      <c r="T1122" s="54">
        <v>1.381186853863525</v>
      </c>
      <c r="U1122" s="54">
        <v>35.910858200451649</v>
      </c>
      <c r="W1122" s="42" t="s">
        <v>469</v>
      </c>
    </row>
    <row r="1123" spans="1:23">
      <c r="A1123" s="49" t="s">
        <v>2115</v>
      </c>
      <c r="B1123" s="46" t="s">
        <v>549</v>
      </c>
      <c r="C1123" s="46" t="s">
        <v>286</v>
      </c>
      <c r="D1123" s="49" t="s">
        <v>154</v>
      </c>
      <c r="E1123" s="46">
        <v>3</v>
      </c>
      <c r="F1123" s="46">
        <v>7</v>
      </c>
      <c r="G1123" s="46">
        <v>5</v>
      </c>
      <c r="H1123" s="46">
        <v>1</v>
      </c>
      <c r="I1123" s="46">
        <v>0</v>
      </c>
      <c r="J1123" s="46">
        <v>1</v>
      </c>
      <c r="K1123" s="46">
        <v>17</v>
      </c>
      <c r="L1123" s="42">
        <v>144803</v>
      </c>
      <c r="M1123" s="42">
        <v>73942</v>
      </c>
      <c r="N1123" s="42">
        <v>70861</v>
      </c>
      <c r="O1123" s="54">
        <v>2.0717802807952874</v>
      </c>
      <c r="P1123" s="54">
        <v>4.8341539885223375</v>
      </c>
      <c r="Q1123" s="54">
        <v>3.4529671346588127</v>
      </c>
      <c r="R1123" s="54">
        <v>0.69059342693176251</v>
      </c>
      <c r="S1123" s="54" t="s">
        <v>499</v>
      </c>
      <c r="T1123" s="54">
        <v>0.69059342693176251</v>
      </c>
      <c r="U1123" s="54">
        <v>11.740088257839961</v>
      </c>
      <c r="W1123" s="42" t="s">
        <v>469</v>
      </c>
    </row>
    <row r="1124" spans="1:23">
      <c r="A1124" s="49" t="s">
        <v>2116</v>
      </c>
      <c r="B1124" s="46" t="s">
        <v>549</v>
      </c>
      <c r="C1124" s="46" t="s">
        <v>286</v>
      </c>
      <c r="D1124" s="49" t="s">
        <v>155</v>
      </c>
      <c r="E1124" s="46">
        <v>30</v>
      </c>
      <c r="F1124" s="46">
        <v>12</v>
      </c>
      <c r="G1124" s="46">
        <v>20</v>
      </c>
      <c r="H1124" s="46">
        <v>14</v>
      </c>
      <c r="I1124" s="46">
        <v>7</v>
      </c>
      <c r="J1124" s="46">
        <v>5</v>
      </c>
      <c r="K1124" s="46">
        <v>88</v>
      </c>
      <c r="L1124" s="42">
        <v>144803</v>
      </c>
      <c r="M1124" s="42">
        <v>73942</v>
      </c>
      <c r="N1124" s="42">
        <v>70861</v>
      </c>
      <c r="O1124" s="54">
        <v>20.717802807952875</v>
      </c>
      <c r="P1124" s="54">
        <v>8.2871211231811497</v>
      </c>
      <c r="Q1124" s="54">
        <v>13.811868538635251</v>
      </c>
      <c r="R1124" s="54">
        <v>9.6683079770446749</v>
      </c>
      <c r="S1124" s="54">
        <v>4.8341539885223375</v>
      </c>
      <c r="T1124" s="54">
        <v>3.4529671346588127</v>
      </c>
      <c r="U1124" s="54">
        <v>60.772221569995097</v>
      </c>
      <c r="W1124" s="42" t="s">
        <v>469</v>
      </c>
    </row>
    <row r="1125" spans="1:23">
      <c r="A1125" s="49" t="s">
        <v>2117</v>
      </c>
      <c r="B1125" s="46" t="s">
        <v>549</v>
      </c>
      <c r="C1125" s="46" t="s">
        <v>286</v>
      </c>
      <c r="D1125" s="49" t="s">
        <v>99</v>
      </c>
      <c r="E1125" s="46">
        <v>32</v>
      </c>
      <c r="F1125" s="46">
        <v>20</v>
      </c>
      <c r="G1125" s="46">
        <v>50</v>
      </c>
      <c r="H1125" s="46">
        <v>42</v>
      </c>
      <c r="I1125" s="46">
        <v>22</v>
      </c>
      <c r="J1125" s="46">
        <v>21</v>
      </c>
      <c r="K1125" s="46">
        <v>187</v>
      </c>
      <c r="L1125" s="42">
        <v>144803</v>
      </c>
      <c r="M1125" s="42">
        <v>73942</v>
      </c>
      <c r="N1125" s="42">
        <v>70861</v>
      </c>
      <c r="O1125" s="54">
        <v>22.0989896618164</v>
      </c>
      <c r="P1125" s="54">
        <v>13.811868538635251</v>
      </c>
      <c r="Q1125" s="54">
        <v>34.529671346588124</v>
      </c>
      <c r="R1125" s="54">
        <v>29.004923931134023</v>
      </c>
      <c r="S1125" s="54">
        <v>15.193055392498774</v>
      </c>
      <c r="T1125" s="54">
        <v>14.502461965567012</v>
      </c>
      <c r="U1125" s="54">
        <v>129.14097083623957</v>
      </c>
      <c r="W1125" s="42" t="s">
        <v>469</v>
      </c>
    </row>
    <row r="1126" spans="1:23">
      <c r="A1126" s="49" t="s">
        <v>2118</v>
      </c>
      <c r="B1126" s="46" t="s">
        <v>549</v>
      </c>
      <c r="C1126" s="46" t="s">
        <v>286</v>
      </c>
      <c r="D1126" s="49" t="s">
        <v>481</v>
      </c>
      <c r="E1126" s="46">
        <v>9</v>
      </c>
      <c r="F1126" s="46">
        <v>8</v>
      </c>
      <c r="G1126" s="46">
        <v>15</v>
      </c>
      <c r="H1126" s="46">
        <v>14</v>
      </c>
      <c r="I1126" s="46">
        <v>6</v>
      </c>
      <c r="J1126" s="46">
        <v>1</v>
      </c>
      <c r="K1126" s="46">
        <v>53</v>
      </c>
      <c r="L1126" s="42">
        <v>144803</v>
      </c>
      <c r="M1126" s="42">
        <v>73942</v>
      </c>
      <c r="N1126" s="42">
        <v>70861</v>
      </c>
      <c r="O1126" s="54">
        <v>6.2153408423858618</v>
      </c>
      <c r="P1126" s="54">
        <v>5.5247474154541001</v>
      </c>
      <c r="Q1126" s="54">
        <v>10.358901403976438</v>
      </c>
      <c r="R1126" s="54">
        <v>9.6683079770446749</v>
      </c>
      <c r="S1126" s="54">
        <v>4.1435605615905748</v>
      </c>
      <c r="T1126" s="54">
        <v>0.69059342693176251</v>
      </c>
      <c r="U1126" s="54">
        <v>36.601451627383412</v>
      </c>
      <c r="W1126" s="42" t="s">
        <v>469</v>
      </c>
    </row>
    <row r="1127" spans="1:23">
      <c r="A1127" s="49" t="s">
        <v>2119</v>
      </c>
      <c r="B1127" s="46" t="s">
        <v>549</v>
      </c>
      <c r="C1127" s="46" t="s">
        <v>286</v>
      </c>
      <c r="D1127" s="49" t="s">
        <v>483</v>
      </c>
      <c r="E1127" s="46">
        <v>22</v>
      </c>
      <c r="F1127" s="46">
        <v>20</v>
      </c>
      <c r="G1127" s="46">
        <v>39</v>
      </c>
      <c r="H1127" s="46">
        <v>40</v>
      </c>
      <c r="I1127" s="46">
        <v>22</v>
      </c>
      <c r="J1127" s="46">
        <v>17</v>
      </c>
      <c r="K1127" s="46">
        <v>160</v>
      </c>
      <c r="L1127" s="42">
        <v>144803</v>
      </c>
      <c r="M1127" s="42">
        <v>73942</v>
      </c>
      <c r="N1127" s="42">
        <v>70861</v>
      </c>
      <c r="O1127" s="54">
        <v>15.193055392498774</v>
      </c>
      <c r="P1127" s="54">
        <v>13.811868538635251</v>
      </c>
      <c r="Q1127" s="54">
        <v>26.933143650338735</v>
      </c>
      <c r="R1127" s="54">
        <v>27.623737077270501</v>
      </c>
      <c r="S1127" s="54">
        <v>15.193055392498774</v>
      </c>
      <c r="T1127" s="54">
        <v>11.740088257839961</v>
      </c>
      <c r="U1127" s="54">
        <v>110.49494830908201</v>
      </c>
      <c r="W1127" s="42" t="s">
        <v>469</v>
      </c>
    </row>
    <row r="1128" spans="1:23">
      <c r="A1128" s="49" t="s">
        <v>2120</v>
      </c>
      <c r="B1128" s="46" t="s">
        <v>549</v>
      </c>
      <c r="C1128" s="46" t="s">
        <v>286</v>
      </c>
      <c r="D1128" s="49" t="s">
        <v>128</v>
      </c>
      <c r="E1128" s="46">
        <v>14</v>
      </c>
      <c r="F1128" s="46">
        <v>6</v>
      </c>
      <c r="G1128" s="46">
        <v>8</v>
      </c>
      <c r="H1128" s="46">
        <v>9</v>
      </c>
      <c r="I1128" s="46">
        <v>2</v>
      </c>
      <c r="J1128" s="46">
        <v>2</v>
      </c>
      <c r="K1128" s="46">
        <v>41</v>
      </c>
      <c r="L1128" s="42">
        <v>144803</v>
      </c>
      <c r="M1128" s="42">
        <v>73942</v>
      </c>
      <c r="N1128" s="42">
        <v>70861</v>
      </c>
      <c r="O1128" s="54">
        <v>9.6683079770446749</v>
      </c>
      <c r="P1128" s="54">
        <v>4.1435605615905748</v>
      </c>
      <c r="Q1128" s="54">
        <v>5.5247474154541001</v>
      </c>
      <c r="R1128" s="54">
        <v>6.2153408423858618</v>
      </c>
      <c r="S1128" s="54">
        <v>1.381186853863525</v>
      </c>
      <c r="T1128" s="54">
        <v>1.381186853863525</v>
      </c>
      <c r="U1128" s="54">
        <v>28.31433050420226</v>
      </c>
      <c r="W1128" s="42" t="s">
        <v>469</v>
      </c>
    </row>
    <row r="1129" spans="1:23">
      <c r="A1129" s="49" t="s">
        <v>2121</v>
      </c>
      <c r="B1129" s="46" t="s">
        <v>549</v>
      </c>
      <c r="C1129" s="46" t="s">
        <v>286</v>
      </c>
      <c r="D1129" s="49" t="s">
        <v>132</v>
      </c>
      <c r="E1129" s="46">
        <v>14</v>
      </c>
      <c r="F1129" s="46">
        <v>6</v>
      </c>
      <c r="G1129" s="46">
        <v>13</v>
      </c>
      <c r="H1129" s="46">
        <v>14</v>
      </c>
      <c r="I1129" s="46">
        <v>15</v>
      </c>
      <c r="J1129" s="46">
        <v>10</v>
      </c>
      <c r="K1129" s="46">
        <v>72</v>
      </c>
      <c r="L1129" s="42">
        <v>144803</v>
      </c>
      <c r="M1129" s="42">
        <v>73942</v>
      </c>
      <c r="N1129" s="42">
        <v>70861</v>
      </c>
      <c r="O1129" s="54">
        <v>18.93375889210462</v>
      </c>
      <c r="P1129" s="54">
        <v>8.1144680966162674</v>
      </c>
      <c r="Q1129" s="54">
        <v>17.581347542668578</v>
      </c>
      <c r="R1129" s="54">
        <v>18.93375889210462</v>
      </c>
      <c r="S1129" s="54">
        <v>20.286170241540667</v>
      </c>
      <c r="T1129" s="54">
        <v>13.524113494360444</v>
      </c>
      <c r="U1129" s="54">
        <v>97.373617159395209</v>
      </c>
      <c r="W1129" s="42" t="s">
        <v>469</v>
      </c>
    </row>
    <row r="1130" spans="1:23">
      <c r="A1130" s="49" t="s">
        <v>2122</v>
      </c>
      <c r="B1130" s="46" t="s">
        <v>549</v>
      </c>
      <c r="C1130" s="46" t="s">
        <v>286</v>
      </c>
      <c r="D1130" s="49" t="s">
        <v>161</v>
      </c>
      <c r="E1130" s="46">
        <v>6</v>
      </c>
      <c r="F1130" s="46">
        <v>1</v>
      </c>
      <c r="G1130" s="46">
        <v>0</v>
      </c>
      <c r="H1130" s="46">
        <v>1</v>
      </c>
      <c r="I1130" s="46">
        <v>1</v>
      </c>
      <c r="J1130" s="46">
        <v>0</v>
      </c>
      <c r="K1130" s="46">
        <v>9</v>
      </c>
      <c r="L1130" s="42">
        <v>144803</v>
      </c>
      <c r="M1130" s="42">
        <v>73942</v>
      </c>
      <c r="N1130" s="42">
        <v>70861</v>
      </c>
      <c r="O1130" s="54">
        <v>4.1435605615905748</v>
      </c>
      <c r="P1130" s="54">
        <v>0.69059342693176251</v>
      </c>
      <c r="Q1130" s="54" t="s">
        <v>499</v>
      </c>
      <c r="R1130" s="54">
        <v>0.69059342693176251</v>
      </c>
      <c r="S1130" s="54">
        <v>0.69059342693176251</v>
      </c>
      <c r="T1130" s="54" t="s">
        <v>499</v>
      </c>
      <c r="U1130" s="54">
        <v>6.2153408423858618</v>
      </c>
      <c r="W1130" s="42" t="s">
        <v>469</v>
      </c>
    </row>
    <row r="1131" spans="1:23">
      <c r="A1131" s="49" t="s">
        <v>2123</v>
      </c>
      <c r="B1131" s="46" t="s">
        <v>549</v>
      </c>
      <c r="C1131" s="46" t="s">
        <v>286</v>
      </c>
      <c r="D1131" s="49" t="s">
        <v>164</v>
      </c>
      <c r="E1131" s="46">
        <v>98</v>
      </c>
      <c r="F1131" s="46">
        <v>103</v>
      </c>
      <c r="G1131" s="46">
        <v>241</v>
      </c>
      <c r="H1131" s="46">
        <v>175</v>
      </c>
      <c r="I1131" s="46">
        <v>52</v>
      </c>
      <c r="J1131" s="46">
        <v>19</v>
      </c>
      <c r="K1131" s="46">
        <v>688</v>
      </c>
      <c r="L1131" s="42">
        <v>144803</v>
      </c>
      <c r="M1131" s="42">
        <v>73942</v>
      </c>
      <c r="N1131" s="42">
        <v>70861</v>
      </c>
      <c r="O1131" s="54">
        <v>138.29892324409761</v>
      </c>
      <c r="P1131" s="54">
        <v>145.35499075655156</v>
      </c>
      <c r="Q1131" s="54">
        <v>340.10245410028085</v>
      </c>
      <c r="R1131" s="54">
        <v>246.96236293588856</v>
      </c>
      <c r="S1131" s="54">
        <v>73.383102129521177</v>
      </c>
      <c r="T1131" s="54">
        <v>26.813056547325047</v>
      </c>
      <c r="U1131" s="54">
        <v>970.91488971366471</v>
      </c>
      <c r="W1131" s="42" t="s">
        <v>469</v>
      </c>
    </row>
    <row r="1132" spans="1:23">
      <c r="A1132" s="49" t="s">
        <v>2124</v>
      </c>
      <c r="B1132" s="46" t="s">
        <v>549</v>
      </c>
      <c r="C1132" s="46" t="s">
        <v>286</v>
      </c>
      <c r="D1132" s="49" t="s">
        <v>142</v>
      </c>
      <c r="E1132" s="46">
        <v>10</v>
      </c>
      <c r="F1132" s="46">
        <v>5</v>
      </c>
      <c r="G1132" s="46">
        <v>2</v>
      </c>
      <c r="H1132" s="46">
        <v>9</v>
      </c>
      <c r="I1132" s="46">
        <v>9</v>
      </c>
      <c r="J1132" s="46">
        <v>2</v>
      </c>
      <c r="K1132" s="46">
        <v>37</v>
      </c>
      <c r="L1132" s="42">
        <v>144803</v>
      </c>
      <c r="M1132" s="42">
        <v>73942</v>
      </c>
      <c r="N1132" s="42">
        <v>70861</v>
      </c>
      <c r="O1132" s="54">
        <v>6.9059342693176253</v>
      </c>
      <c r="P1132" s="54">
        <v>3.4529671346588127</v>
      </c>
      <c r="Q1132" s="54">
        <v>1.381186853863525</v>
      </c>
      <c r="R1132" s="54">
        <v>6.2153408423858618</v>
      </c>
      <c r="S1132" s="54">
        <v>6.2153408423858618</v>
      </c>
      <c r="T1132" s="54">
        <v>1.381186853863525</v>
      </c>
      <c r="U1132" s="54">
        <v>25.55195679647521</v>
      </c>
      <c r="W1132" s="42" t="s">
        <v>469</v>
      </c>
    </row>
    <row r="1133" spans="1:23">
      <c r="A1133" s="49" t="s">
        <v>2125</v>
      </c>
      <c r="B1133" s="46" t="s">
        <v>549</v>
      </c>
      <c r="C1133" s="46" t="s">
        <v>286</v>
      </c>
      <c r="D1133" s="49" t="s">
        <v>146</v>
      </c>
      <c r="E1133" s="46">
        <v>17</v>
      </c>
      <c r="F1133" s="46">
        <v>20</v>
      </c>
      <c r="G1133" s="46">
        <v>42</v>
      </c>
      <c r="H1133" s="46">
        <v>51</v>
      </c>
      <c r="I1133" s="46">
        <v>32</v>
      </c>
      <c r="J1133" s="46">
        <v>23</v>
      </c>
      <c r="K1133" s="46">
        <v>185</v>
      </c>
      <c r="L1133" s="42">
        <v>144803</v>
      </c>
      <c r="M1133" s="42">
        <v>73942</v>
      </c>
      <c r="N1133" s="42">
        <v>70861</v>
      </c>
      <c r="O1133" s="54">
        <v>22.990992940412756</v>
      </c>
      <c r="P1133" s="54">
        <v>27.048226988720888</v>
      </c>
      <c r="Q1133" s="54">
        <v>56.801276676313869</v>
      </c>
      <c r="R1133" s="54">
        <v>68.972978821238272</v>
      </c>
      <c r="S1133" s="54">
        <v>43.277163181953419</v>
      </c>
      <c r="T1133" s="54">
        <v>31.105461037029023</v>
      </c>
      <c r="U1133" s="54">
        <v>250.19609964566826</v>
      </c>
      <c r="W1133" s="42" t="s">
        <v>469</v>
      </c>
    </row>
    <row r="1134" spans="1:23">
      <c r="A1134" s="49" t="s">
        <v>2126</v>
      </c>
      <c r="B1134" s="46" t="s">
        <v>549</v>
      </c>
      <c r="C1134" s="46" t="s">
        <v>289</v>
      </c>
      <c r="D1134" s="49" t="s">
        <v>200</v>
      </c>
      <c r="E1134" s="46">
        <v>19</v>
      </c>
      <c r="F1134" s="46">
        <v>15</v>
      </c>
      <c r="G1134" s="46">
        <v>47</v>
      </c>
      <c r="H1134" s="46">
        <v>74</v>
      </c>
      <c r="I1134" s="46">
        <v>50</v>
      </c>
      <c r="J1134" s="46">
        <v>31</v>
      </c>
      <c r="K1134" s="46">
        <v>236</v>
      </c>
      <c r="L1134" s="42">
        <v>121974</v>
      </c>
      <c r="M1134" s="42">
        <v>62438</v>
      </c>
      <c r="N1134" s="42">
        <v>59536</v>
      </c>
      <c r="O1134" s="54">
        <v>15.577090199550724</v>
      </c>
      <c r="P1134" s="54">
        <v>12.297702789118993</v>
      </c>
      <c r="Q1134" s="54">
        <v>38.532802072572842</v>
      </c>
      <c r="R1134" s="54">
        <v>60.668667092987029</v>
      </c>
      <c r="S1134" s="54">
        <v>40.992342630396642</v>
      </c>
      <c r="T1134" s="54">
        <v>25.415252430845918</v>
      </c>
      <c r="U1134" s="54">
        <v>193.48385721547214</v>
      </c>
      <c r="W1134" s="42" t="s">
        <v>469</v>
      </c>
    </row>
    <row r="1135" spans="1:23">
      <c r="A1135" s="49" t="s">
        <v>2127</v>
      </c>
      <c r="B1135" s="46" t="s">
        <v>549</v>
      </c>
      <c r="C1135" s="46" t="s">
        <v>289</v>
      </c>
      <c r="D1135" s="49" t="s">
        <v>54</v>
      </c>
      <c r="E1135" s="46">
        <v>90</v>
      </c>
      <c r="F1135" s="46">
        <v>139</v>
      </c>
      <c r="G1135" s="46">
        <v>233</v>
      </c>
      <c r="H1135" s="46">
        <v>284</v>
      </c>
      <c r="I1135" s="46">
        <v>221</v>
      </c>
      <c r="J1135" s="46">
        <v>133</v>
      </c>
      <c r="K1135" s="46">
        <v>1100</v>
      </c>
      <c r="L1135" s="42">
        <v>121974</v>
      </c>
      <c r="M1135" s="42">
        <v>62438</v>
      </c>
      <c r="N1135" s="42">
        <v>59536</v>
      </c>
      <c r="O1135" s="54">
        <v>144.14298984592716</v>
      </c>
      <c r="P1135" s="54">
        <v>222.62083987315415</v>
      </c>
      <c r="Q1135" s="54">
        <v>373.17018482334475</v>
      </c>
      <c r="R1135" s="54">
        <v>454.85121240270342</v>
      </c>
      <c r="S1135" s="54">
        <v>353.95111951055446</v>
      </c>
      <c r="T1135" s="54">
        <v>213.01130721675904</v>
      </c>
      <c r="U1135" s="54">
        <v>1761.7476536724432</v>
      </c>
      <c r="W1135" s="42" t="s">
        <v>469</v>
      </c>
    </row>
    <row r="1136" spans="1:23">
      <c r="A1136" s="49" t="s">
        <v>2128</v>
      </c>
      <c r="B1136" s="46" t="s">
        <v>549</v>
      </c>
      <c r="C1136" s="46" t="s">
        <v>289</v>
      </c>
      <c r="D1136" s="49" t="s">
        <v>60</v>
      </c>
      <c r="E1136" s="46">
        <v>24</v>
      </c>
      <c r="F1136" s="46">
        <v>16</v>
      </c>
      <c r="G1136" s="46">
        <v>32</v>
      </c>
      <c r="H1136" s="46">
        <v>34</v>
      </c>
      <c r="I1136" s="46">
        <v>36</v>
      </c>
      <c r="J1136" s="46">
        <v>17</v>
      </c>
      <c r="K1136" s="46">
        <v>159</v>
      </c>
      <c r="L1136" s="42">
        <v>121974</v>
      </c>
      <c r="M1136" s="42">
        <v>62438</v>
      </c>
      <c r="N1136" s="42">
        <v>59536</v>
      </c>
      <c r="O1136" s="54">
        <v>19.676324462590387</v>
      </c>
      <c r="P1136" s="54">
        <v>13.117549641726924</v>
      </c>
      <c r="Q1136" s="54">
        <v>26.235099283453849</v>
      </c>
      <c r="R1136" s="54">
        <v>27.874792988669718</v>
      </c>
      <c r="S1136" s="54">
        <v>29.514486693885583</v>
      </c>
      <c r="T1136" s="54">
        <v>13.937396494334859</v>
      </c>
      <c r="U1136" s="54">
        <v>130.35564956466132</v>
      </c>
      <c r="W1136" s="42" t="s">
        <v>469</v>
      </c>
    </row>
    <row r="1137" spans="1:23">
      <c r="A1137" s="49" t="s">
        <v>2129</v>
      </c>
      <c r="B1137" s="46" t="s">
        <v>549</v>
      </c>
      <c r="C1137" s="46" t="s">
        <v>289</v>
      </c>
      <c r="D1137" s="49" t="s">
        <v>69</v>
      </c>
      <c r="E1137" s="46">
        <v>9</v>
      </c>
      <c r="F1137" s="46">
        <v>9</v>
      </c>
      <c r="G1137" s="46">
        <v>10</v>
      </c>
      <c r="H1137" s="46">
        <v>18</v>
      </c>
      <c r="I1137" s="46">
        <v>15</v>
      </c>
      <c r="J1137" s="46">
        <v>17</v>
      </c>
      <c r="K1137" s="46">
        <v>78</v>
      </c>
      <c r="L1137" s="42">
        <v>121974</v>
      </c>
      <c r="M1137" s="42">
        <v>62438</v>
      </c>
      <c r="N1137" s="42">
        <v>59536</v>
      </c>
      <c r="O1137" s="54">
        <v>14.414298984592717</v>
      </c>
      <c r="P1137" s="54">
        <v>14.414298984592717</v>
      </c>
      <c r="Q1137" s="54">
        <v>16.015887760658575</v>
      </c>
      <c r="R1137" s="54">
        <v>28.828597969185434</v>
      </c>
      <c r="S1137" s="54">
        <v>24.023831640987858</v>
      </c>
      <c r="T1137" s="54">
        <v>27.227009193119574</v>
      </c>
      <c r="U1137" s="54">
        <v>124.92392453313688</v>
      </c>
      <c r="W1137" s="42" t="s">
        <v>469</v>
      </c>
    </row>
    <row r="1138" spans="1:23">
      <c r="A1138" s="49" t="s">
        <v>2130</v>
      </c>
      <c r="B1138" s="46" t="s">
        <v>549</v>
      </c>
      <c r="C1138" s="46" t="s">
        <v>289</v>
      </c>
      <c r="D1138" s="49" t="s">
        <v>64</v>
      </c>
      <c r="E1138" s="46">
        <v>80</v>
      </c>
      <c r="F1138" s="46">
        <v>76</v>
      </c>
      <c r="G1138" s="46">
        <v>155</v>
      </c>
      <c r="H1138" s="46">
        <v>143</v>
      </c>
      <c r="I1138" s="46">
        <v>92</v>
      </c>
      <c r="J1138" s="46">
        <v>44</v>
      </c>
      <c r="K1138" s="46">
        <v>590</v>
      </c>
      <c r="L1138" s="42">
        <v>121974</v>
      </c>
      <c r="M1138" s="42">
        <v>62438</v>
      </c>
      <c r="N1138" s="42">
        <v>59536</v>
      </c>
      <c r="O1138" s="54">
        <v>65.587748208634622</v>
      </c>
      <c r="P1138" s="54">
        <v>62.308360798202898</v>
      </c>
      <c r="Q1138" s="54">
        <v>127.07626215422958</v>
      </c>
      <c r="R1138" s="54">
        <v>117.2380999229344</v>
      </c>
      <c r="S1138" s="54">
        <v>75.425910439929822</v>
      </c>
      <c r="T1138" s="54">
        <v>36.073261514749042</v>
      </c>
      <c r="U1138" s="54">
        <v>483.70964303868033</v>
      </c>
      <c r="W1138" s="42" t="s">
        <v>469</v>
      </c>
    </row>
    <row r="1139" spans="1:23">
      <c r="A1139" s="49" t="s">
        <v>2131</v>
      </c>
      <c r="B1139" s="46" t="s">
        <v>549</v>
      </c>
      <c r="C1139" s="46" t="s">
        <v>289</v>
      </c>
      <c r="D1139" s="49" t="s">
        <v>492</v>
      </c>
      <c r="E1139" s="46">
        <v>18</v>
      </c>
      <c r="F1139" s="46">
        <v>21</v>
      </c>
      <c r="G1139" s="46">
        <v>31</v>
      </c>
      <c r="H1139" s="46">
        <v>32</v>
      </c>
      <c r="I1139" s="46">
        <v>26</v>
      </c>
      <c r="J1139" s="46">
        <v>18</v>
      </c>
      <c r="K1139" s="46">
        <v>146</v>
      </c>
      <c r="L1139" s="42">
        <v>121974</v>
      </c>
      <c r="M1139" s="42">
        <v>62438</v>
      </c>
      <c r="N1139" s="42">
        <v>59536</v>
      </c>
      <c r="O1139" s="54">
        <v>14.757243346942792</v>
      </c>
      <c r="P1139" s="54">
        <v>17.21678390476659</v>
      </c>
      <c r="Q1139" s="54">
        <v>25.415252430845918</v>
      </c>
      <c r="R1139" s="54">
        <v>26.235099283453849</v>
      </c>
      <c r="S1139" s="54">
        <v>21.316018167806256</v>
      </c>
      <c r="T1139" s="54">
        <v>14.757243346942792</v>
      </c>
      <c r="U1139" s="54">
        <v>119.6976404807582</v>
      </c>
      <c r="W1139" s="42" t="s">
        <v>469</v>
      </c>
    </row>
    <row r="1140" spans="1:23">
      <c r="A1140" s="49" t="s">
        <v>2132</v>
      </c>
      <c r="B1140" s="46" t="s">
        <v>549</v>
      </c>
      <c r="C1140" s="46" t="s">
        <v>289</v>
      </c>
      <c r="D1140" s="49" t="s">
        <v>473</v>
      </c>
      <c r="E1140" s="46">
        <v>5</v>
      </c>
      <c r="F1140" s="46">
        <v>4</v>
      </c>
      <c r="G1140" s="46">
        <v>10</v>
      </c>
      <c r="H1140" s="46">
        <v>12</v>
      </c>
      <c r="I1140" s="46">
        <v>10</v>
      </c>
      <c r="J1140" s="46">
        <v>2</v>
      </c>
      <c r="K1140" s="46">
        <v>43</v>
      </c>
      <c r="L1140" s="42">
        <v>121974</v>
      </c>
      <c r="M1140" s="42">
        <v>62438</v>
      </c>
      <c r="N1140" s="42">
        <v>59536</v>
      </c>
      <c r="O1140" s="54">
        <v>4.0992342630396639</v>
      </c>
      <c r="P1140" s="54">
        <v>3.2793874104317311</v>
      </c>
      <c r="Q1140" s="54">
        <v>8.1984685260793277</v>
      </c>
      <c r="R1140" s="54">
        <v>9.8381622312951933</v>
      </c>
      <c r="S1140" s="54">
        <v>8.1984685260793277</v>
      </c>
      <c r="T1140" s="54">
        <v>1.6396937052158655</v>
      </c>
      <c r="U1140" s="54">
        <v>35.253414662141111</v>
      </c>
      <c r="W1140" s="42" t="s">
        <v>469</v>
      </c>
    </row>
    <row r="1141" spans="1:23">
      <c r="A1141" s="49" t="s">
        <v>2133</v>
      </c>
      <c r="B1141" s="46" t="s">
        <v>549</v>
      </c>
      <c r="C1141" s="46" t="s">
        <v>289</v>
      </c>
      <c r="D1141" s="49" t="s">
        <v>201</v>
      </c>
      <c r="E1141" s="46">
        <v>8</v>
      </c>
      <c r="F1141" s="46">
        <v>7</v>
      </c>
      <c r="G1141" s="46">
        <v>33</v>
      </c>
      <c r="H1141" s="46">
        <v>33</v>
      </c>
      <c r="I1141" s="46">
        <v>19</v>
      </c>
      <c r="J1141" s="46">
        <v>5</v>
      </c>
      <c r="K1141" s="46">
        <v>105</v>
      </c>
      <c r="L1141" s="42">
        <v>121974</v>
      </c>
      <c r="M1141" s="42">
        <v>62438</v>
      </c>
      <c r="N1141" s="42">
        <v>59536</v>
      </c>
      <c r="O1141" s="54">
        <v>6.5587748208634622</v>
      </c>
      <c r="P1141" s="54">
        <v>5.7389279682555294</v>
      </c>
      <c r="Q1141" s="54">
        <v>27.05494613606178</v>
      </c>
      <c r="R1141" s="54">
        <v>27.05494613606178</v>
      </c>
      <c r="S1141" s="54">
        <v>15.577090199550724</v>
      </c>
      <c r="T1141" s="54">
        <v>4.0992342630396639</v>
      </c>
      <c r="U1141" s="54">
        <v>86.083919523832947</v>
      </c>
      <c r="W1141" s="42" t="s">
        <v>469</v>
      </c>
    </row>
    <row r="1142" spans="1:23">
      <c r="A1142" s="49" t="s">
        <v>2134</v>
      </c>
      <c r="B1142" s="46" t="s">
        <v>549</v>
      </c>
      <c r="C1142" s="46" t="s">
        <v>289</v>
      </c>
      <c r="D1142" s="49" t="s">
        <v>151</v>
      </c>
      <c r="E1142" s="46">
        <v>8</v>
      </c>
      <c r="F1142" s="46">
        <v>1</v>
      </c>
      <c r="G1142" s="46">
        <v>4</v>
      </c>
      <c r="H1142" s="46">
        <v>3</v>
      </c>
      <c r="I1142" s="46">
        <v>5</v>
      </c>
      <c r="J1142" s="46">
        <v>2</v>
      </c>
      <c r="K1142" s="46">
        <v>23</v>
      </c>
      <c r="L1142" s="42">
        <v>121974</v>
      </c>
      <c r="M1142" s="42">
        <v>62438</v>
      </c>
      <c r="N1142" s="42">
        <v>59536</v>
      </c>
      <c r="O1142" s="54">
        <v>6.5587748208634622</v>
      </c>
      <c r="P1142" s="54">
        <v>0.81984685260793277</v>
      </c>
      <c r="Q1142" s="54">
        <v>3.2793874104317311</v>
      </c>
      <c r="R1142" s="54">
        <v>2.4595405578237983</v>
      </c>
      <c r="S1142" s="54">
        <v>4.0992342630396639</v>
      </c>
      <c r="T1142" s="54">
        <v>1.6396937052158655</v>
      </c>
      <c r="U1142" s="54">
        <v>18.856477609982456</v>
      </c>
      <c r="W1142" s="42" t="s">
        <v>469</v>
      </c>
    </row>
    <row r="1143" spans="1:23">
      <c r="A1143" s="49" t="s">
        <v>2135</v>
      </c>
      <c r="B1143" s="46" t="s">
        <v>549</v>
      </c>
      <c r="C1143" s="46" t="s">
        <v>289</v>
      </c>
      <c r="D1143" s="49" t="s">
        <v>95</v>
      </c>
      <c r="E1143" s="46">
        <v>4</v>
      </c>
      <c r="F1143" s="46">
        <v>7</v>
      </c>
      <c r="G1143" s="46">
        <v>19</v>
      </c>
      <c r="H1143" s="46">
        <v>18</v>
      </c>
      <c r="I1143" s="46">
        <v>11</v>
      </c>
      <c r="J1143" s="46">
        <v>5</v>
      </c>
      <c r="K1143" s="46">
        <v>64</v>
      </c>
      <c r="L1143" s="42">
        <v>121974</v>
      </c>
      <c r="M1143" s="42">
        <v>62438</v>
      </c>
      <c r="N1143" s="42">
        <v>59536</v>
      </c>
      <c r="O1143" s="54">
        <v>3.2793874104317311</v>
      </c>
      <c r="P1143" s="54">
        <v>5.7389279682555294</v>
      </c>
      <c r="Q1143" s="54">
        <v>15.577090199550724</v>
      </c>
      <c r="R1143" s="54">
        <v>14.757243346942792</v>
      </c>
      <c r="S1143" s="54">
        <v>9.0183153786872605</v>
      </c>
      <c r="T1143" s="54">
        <v>4.0992342630396639</v>
      </c>
      <c r="U1143" s="54">
        <v>52.470198566907698</v>
      </c>
      <c r="W1143" s="42" t="s">
        <v>469</v>
      </c>
    </row>
    <row r="1144" spans="1:23">
      <c r="A1144" s="49" t="s">
        <v>2136</v>
      </c>
      <c r="B1144" s="46" t="s">
        <v>549</v>
      </c>
      <c r="C1144" s="46" t="s">
        <v>289</v>
      </c>
      <c r="D1144" s="49" t="s">
        <v>154</v>
      </c>
      <c r="E1144" s="46">
        <v>6</v>
      </c>
      <c r="F1144" s="46">
        <v>2</v>
      </c>
      <c r="G1144" s="46">
        <v>3</v>
      </c>
      <c r="H1144" s="46">
        <v>2</v>
      </c>
      <c r="I1144" s="46">
        <v>1</v>
      </c>
      <c r="J1144" s="46">
        <v>0</v>
      </c>
      <c r="K1144" s="46">
        <v>14</v>
      </c>
      <c r="L1144" s="42">
        <v>121974</v>
      </c>
      <c r="M1144" s="42">
        <v>62438</v>
      </c>
      <c r="N1144" s="42">
        <v>59536</v>
      </c>
      <c r="O1144" s="54">
        <v>4.9190811156475966</v>
      </c>
      <c r="P1144" s="54">
        <v>1.6396937052158655</v>
      </c>
      <c r="Q1144" s="54">
        <v>2.4595405578237983</v>
      </c>
      <c r="R1144" s="54">
        <v>1.6396937052158655</v>
      </c>
      <c r="S1144" s="54">
        <v>0.81984685260793277</v>
      </c>
      <c r="T1144" s="54" t="s">
        <v>499</v>
      </c>
      <c r="U1144" s="54">
        <v>11.477855936511059</v>
      </c>
      <c r="W1144" s="42" t="s">
        <v>469</v>
      </c>
    </row>
    <row r="1145" spans="1:23">
      <c r="A1145" s="49" t="s">
        <v>2137</v>
      </c>
      <c r="B1145" s="46" t="s">
        <v>549</v>
      </c>
      <c r="C1145" s="46" t="s">
        <v>289</v>
      </c>
      <c r="D1145" s="49" t="s">
        <v>155</v>
      </c>
      <c r="E1145" s="46">
        <v>50</v>
      </c>
      <c r="F1145" s="46">
        <v>16</v>
      </c>
      <c r="G1145" s="46">
        <v>24</v>
      </c>
      <c r="H1145" s="46">
        <v>10</v>
      </c>
      <c r="I1145" s="46">
        <v>13</v>
      </c>
      <c r="J1145" s="46">
        <v>2</v>
      </c>
      <c r="K1145" s="46">
        <v>115</v>
      </c>
      <c r="L1145" s="42">
        <v>121974</v>
      </c>
      <c r="M1145" s="42">
        <v>62438</v>
      </c>
      <c r="N1145" s="42">
        <v>59536</v>
      </c>
      <c r="O1145" s="54">
        <v>40.992342630396642</v>
      </c>
      <c r="P1145" s="54">
        <v>13.117549641726924</v>
      </c>
      <c r="Q1145" s="54">
        <v>19.676324462590387</v>
      </c>
      <c r="R1145" s="54">
        <v>8.1984685260793277</v>
      </c>
      <c r="S1145" s="54">
        <v>10.658009083903128</v>
      </c>
      <c r="T1145" s="54">
        <v>1.6396937052158655</v>
      </c>
      <c r="U1145" s="54">
        <v>94.282388049912285</v>
      </c>
      <c r="W1145" s="42" t="s">
        <v>469</v>
      </c>
    </row>
    <row r="1146" spans="1:23">
      <c r="A1146" s="49" t="s">
        <v>2138</v>
      </c>
      <c r="B1146" s="46" t="s">
        <v>549</v>
      </c>
      <c r="C1146" s="46" t="s">
        <v>289</v>
      </c>
      <c r="D1146" s="49" t="s">
        <v>99</v>
      </c>
      <c r="E1146" s="46">
        <v>24</v>
      </c>
      <c r="F1146" s="46">
        <v>12</v>
      </c>
      <c r="G1146" s="46">
        <v>57</v>
      </c>
      <c r="H1146" s="46">
        <v>75</v>
      </c>
      <c r="I1146" s="46">
        <v>39</v>
      </c>
      <c r="J1146" s="46">
        <v>30</v>
      </c>
      <c r="K1146" s="46">
        <v>237</v>
      </c>
      <c r="L1146" s="42">
        <v>121974</v>
      </c>
      <c r="M1146" s="42">
        <v>62438</v>
      </c>
      <c r="N1146" s="42">
        <v>59536</v>
      </c>
      <c r="O1146" s="54">
        <v>19.676324462590387</v>
      </c>
      <c r="P1146" s="54">
        <v>9.8381622312951933</v>
      </c>
      <c r="Q1146" s="54">
        <v>46.731270598652173</v>
      </c>
      <c r="R1146" s="54">
        <v>61.48851394559496</v>
      </c>
      <c r="S1146" s="54">
        <v>31.97402725170938</v>
      </c>
      <c r="T1146" s="54">
        <v>24.595405578237987</v>
      </c>
      <c r="U1146" s="54">
        <v>194.30370406808009</v>
      </c>
      <c r="W1146" s="42" t="s">
        <v>469</v>
      </c>
    </row>
    <row r="1147" spans="1:23">
      <c r="A1147" s="49" t="s">
        <v>2139</v>
      </c>
      <c r="B1147" s="46" t="s">
        <v>549</v>
      </c>
      <c r="C1147" s="46" t="s">
        <v>289</v>
      </c>
      <c r="D1147" s="49" t="s">
        <v>481</v>
      </c>
      <c r="E1147" s="46">
        <v>8</v>
      </c>
      <c r="F1147" s="46">
        <v>4</v>
      </c>
      <c r="G1147" s="46">
        <v>7</v>
      </c>
      <c r="H1147" s="46">
        <v>6</v>
      </c>
      <c r="I1147" s="46">
        <v>3</v>
      </c>
      <c r="J1147" s="46">
        <v>0</v>
      </c>
      <c r="K1147" s="46">
        <v>28</v>
      </c>
      <c r="L1147" s="42">
        <v>121974</v>
      </c>
      <c r="M1147" s="42">
        <v>62438</v>
      </c>
      <c r="N1147" s="42">
        <v>59536</v>
      </c>
      <c r="O1147" s="54">
        <v>6.5587748208634622</v>
      </c>
      <c r="P1147" s="54">
        <v>3.2793874104317311</v>
      </c>
      <c r="Q1147" s="54">
        <v>5.7389279682555294</v>
      </c>
      <c r="R1147" s="54">
        <v>4.9190811156475966</v>
      </c>
      <c r="S1147" s="54">
        <v>2.4595405578237983</v>
      </c>
      <c r="T1147" s="54" t="s">
        <v>499</v>
      </c>
      <c r="U1147" s="54">
        <v>22.955711873022118</v>
      </c>
      <c r="W1147" s="42" t="s">
        <v>469</v>
      </c>
    </row>
    <row r="1148" spans="1:23">
      <c r="A1148" s="49" t="s">
        <v>2140</v>
      </c>
      <c r="B1148" s="46" t="s">
        <v>549</v>
      </c>
      <c r="C1148" s="46" t="s">
        <v>289</v>
      </c>
      <c r="D1148" s="49" t="s">
        <v>483</v>
      </c>
      <c r="E1148" s="46">
        <v>20</v>
      </c>
      <c r="F1148" s="46">
        <v>20</v>
      </c>
      <c r="G1148" s="46">
        <v>58</v>
      </c>
      <c r="H1148" s="46">
        <v>53</v>
      </c>
      <c r="I1148" s="46">
        <v>27</v>
      </c>
      <c r="J1148" s="46">
        <v>12</v>
      </c>
      <c r="K1148" s="46">
        <v>190</v>
      </c>
      <c r="L1148" s="42">
        <v>121974</v>
      </c>
      <c r="M1148" s="42">
        <v>62438</v>
      </c>
      <c r="N1148" s="42">
        <v>59536</v>
      </c>
      <c r="O1148" s="54">
        <v>16.396937052158655</v>
      </c>
      <c r="P1148" s="54">
        <v>16.396937052158655</v>
      </c>
      <c r="Q1148" s="54">
        <v>47.551117451260104</v>
      </c>
      <c r="R1148" s="54">
        <v>43.451883188220442</v>
      </c>
      <c r="S1148" s="54">
        <v>22.135865020414187</v>
      </c>
      <c r="T1148" s="54">
        <v>9.8381622312951933</v>
      </c>
      <c r="U1148" s="54">
        <v>155.77090199550724</v>
      </c>
      <c r="W1148" s="42" t="s">
        <v>469</v>
      </c>
    </row>
    <row r="1149" spans="1:23">
      <c r="A1149" s="49" t="s">
        <v>2141</v>
      </c>
      <c r="B1149" s="46" t="s">
        <v>549</v>
      </c>
      <c r="C1149" s="46" t="s">
        <v>289</v>
      </c>
      <c r="D1149" s="49" t="s">
        <v>128</v>
      </c>
      <c r="E1149" s="46">
        <v>9</v>
      </c>
      <c r="F1149" s="46">
        <v>4</v>
      </c>
      <c r="G1149" s="46">
        <v>7</v>
      </c>
      <c r="H1149" s="46">
        <v>6</v>
      </c>
      <c r="I1149" s="46">
        <v>3</v>
      </c>
      <c r="J1149" s="46">
        <v>1</v>
      </c>
      <c r="K1149" s="46">
        <v>30</v>
      </c>
      <c r="L1149" s="42">
        <v>121974</v>
      </c>
      <c r="M1149" s="42">
        <v>62438</v>
      </c>
      <c r="N1149" s="42">
        <v>59536</v>
      </c>
      <c r="O1149" s="54">
        <v>7.3786216734713959</v>
      </c>
      <c r="P1149" s="54">
        <v>3.2793874104317311</v>
      </c>
      <c r="Q1149" s="54">
        <v>5.7389279682555294</v>
      </c>
      <c r="R1149" s="54">
        <v>4.9190811156475966</v>
      </c>
      <c r="S1149" s="54">
        <v>2.4595405578237983</v>
      </c>
      <c r="T1149" s="54">
        <v>0.81984685260793277</v>
      </c>
      <c r="U1149" s="54">
        <v>24.595405578237987</v>
      </c>
      <c r="W1149" s="42" t="s">
        <v>469</v>
      </c>
    </row>
    <row r="1150" spans="1:23">
      <c r="A1150" s="49" t="s">
        <v>2142</v>
      </c>
      <c r="B1150" s="46" t="s">
        <v>549</v>
      </c>
      <c r="C1150" s="46" t="s">
        <v>289</v>
      </c>
      <c r="D1150" s="49" t="s">
        <v>132</v>
      </c>
      <c r="E1150" s="46">
        <v>11</v>
      </c>
      <c r="F1150" s="46">
        <v>17</v>
      </c>
      <c r="G1150" s="46">
        <v>20</v>
      </c>
      <c r="H1150" s="46">
        <v>19</v>
      </c>
      <c r="I1150" s="46">
        <v>20</v>
      </c>
      <c r="J1150" s="46">
        <v>9</v>
      </c>
      <c r="K1150" s="46">
        <v>96</v>
      </c>
      <c r="L1150" s="42">
        <v>121974</v>
      </c>
      <c r="M1150" s="42">
        <v>62438</v>
      </c>
      <c r="N1150" s="42">
        <v>59536</v>
      </c>
      <c r="O1150" s="54">
        <v>17.617476536724428</v>
      </c>
      <c r="P1150" s="54">
        <v>27.227009193119574</v>
      </c>
      <c r="Q1150" s="54">
        <v>32.031775521317151</v>
      </c>
      <c r="R1150" s="54">
        <v>30.430186745251291</v>
      </c>
      <c r="S1150" s="54">
        <v>32.031775521317151</v>
      </c>
      <c r="T1150" s="54">
        <v>14.414298984592717</v>
      </c>
      <c r="U1150" s="54">
        <v>153.75252250232231</v>
      </c>
      <c r="W1150" s="42" t="s">
        <v>469</v>
      </c>
    </row>
    <row r="1151" spans="1:23">
      <c r="A1151" s="49" t="s">
        <v>2143</v>
      </c>
      <c r="B1151" s="46" t="s">
        <v>549</v>
      </c>
      <c r="C1151" s="46" t="s">
        <v>289</v>
      </c>
      <c r="D1151" s="49" t="s">
        <v>161</v>
      </c>
      <c r="E1151" s="46">
        <v>6</v>
      </c>
      <c r="F1151" s="46">
        <v>0</v>
      </c>
      <c r="G1151" s="46">
        <v>1</v>
      </c>
      <c r="H1151" s="46">
        <v>1</v>
      </c>
      <c r="I1151" s="46">
        <v>2</v>
      </c>
      <c r="J1151" s="46">
        <v>0</v>
      </c>
      <c r="K1151" s="46">
        <v>10</v>
      </c>
      <c r="L1151" s="42">
        <v>121974</v>
      </c>
      <c r="M1151" s="42">
        <v>62438</v>
      </c>
      <c r="N1151" s="42">
        <v>59536</v>
      </c>
      <c r="O1151" s="54">
        <v>4.9190811156475966</v>
      </c>
      <c r="P1151" s="54" t="s">
        <v>499</v>
      </c>
      <c r="Q1151" s="54">
        <v>0.81984685260793277</v>
      </c>
      <c r="R1151" s="54">
        <v>0.81984685260793277</v>
      </c>
      <c r="S1151" s="54">
        <v>1.6396937052158655</v>
      </c>
      <c r="T1151" s="54" t="s">
        <v>499</v>
      </c>
      <c r="U1151" s="54">
        <v>8.1984685260793277</v>
      </c>
      <c r="W1151" s="42" t="s">
        <v>469</v>
      </c>
    </row>
    <row r="1152" spans="1:23">
      <c r="A1152" s="49" t="s">
        <v>2144</v>
      </c>
      <c r="B1152" s="46" t="s">
        <v>549</v>
      </c>
      <c r="C1152" s="46" t="s">
        <v>289</v>
      </c>
      <c r="D1152" s="49" t="s">
        <v>164</v>
      </c>
      <c r="E1152" s="46">
        <v>95</v>
      </c>
      <c r="F1152" s="46">
        <v>82</v>
      </c>
      <c r="G1152" s="46">
        <v>210</v>
      </c>
      <c r="H1152" s="46">
        <v>172</v>
      </c>
      <c r="I1152" s="46">
        <v>62</v>
      </c>
      <c r="J1152" s="46">
        <v>10</v>
      </c>
      <c r="K1152" s="46">
        <v>631</v>
      </c>
      <c r="L1152" s="42">
        <v>121974</v>
      </c>
      <c r="M1152" s="42">
        <v>62438</v>
      </c>
      <c r="N1152" s="42">
        <v>59536</v>
      </c>
      <c r="O1152" s="54">
        <v>159.56732061273851</v>
      </c>
      <c r="P1152" s="54">
        <v>137.73179252889008</v>
      </c>
      <c r="Q1152" s="54">
        <v>352.72776135447458</v>
      </c>
      <c r="R1152" s="54">
        <v>288.90083310937916</v>
      </c>
      <c r="S1152" s="54">
        <v>104.13867239989251</v>
      </c>
      <c r="T1152" s="54">
        <v>16.796560064498792</v>
      </c>
      <c r="U1152" s="54">
        <v>1059.8629400698737</v>
      </c>
      <c r="W1152" s="42" t="s">
        <v>469</v>
      </c>
    </row>
    <row r="1153" spans="1:23">
      <c r="A1153" s="49" t="s">
        <v>2145</v>
      </c>
      <c r="B1153" s="46" t="s">
        <v>549</v>
      </c>
      <c r="C1153" s="46" t="s">
        <v>289</v>
      </c>
      <c r="D1153" s="49" t="s">
        <v>142</v>
      </c>
      <c r="E1153" s="46">
        <v>8</v>
      </c>
      <c r="F1153" s="46">
        <v>3</v>
      </c>
      <c r="G1153" s="46">
        <v>11</v>
      </c>
      <c r="H1153" s="46">
        <v>9</v>
      </c>
      <c r="I1153" s="46">
        <v>8</v>
      </c>
      <c r="J1153" s="46">
        <v>3</v>
      </c>
      <c r="K1153" s="46">
        <v>42</v>
      </c>
      <c r="L1153" s="42">
        <v>121974</v>
      </c>
      <c r="M1153" s="42">
        <v>62438</v>
      </c>
      <c r="N1153" s="42">
        <v>59536</v>
      </c>
      <c r="O1153" s="54">
        <v>6.5587748208634622</v>
      </c>
      <c r="P1153" s="54">
        <v>2.4595405578237983</v>
      </c>
      <c r="Q1153" s="54">
        <v>9.0183153786872605</v>
      </c>
      <c r="R1153" s="54">
        <v>7.3786216734713959</v>
      </c>
      <c r="S1153" s="54">
        <v>6.5587748208634622</v>
      </c>
      <c r="T1153" s="54">
        <v>2.4595405578237983</v>
      </c>
      <c r="U1153" s="54">
        <v>34.43356780953318</v>
      </c>
      <c r="W1153" s="42" t="s">
        <v>469</v>
      </c>
    </row>
    <row r="1154" spans="1:23">
      <c r="A1154" s="49" t="s">
        <v>2146</v>
      </c>
      <c r="B1154" s="46" t="s">
        <v>549</v>
      </c>
      <c r="C1154" s="46" t="s">
        <v>289</v>
      </c>
      <c r="D1154" s="49" t="s">
        <v>146</v>
      </c>
      <c r="E1154" s="46">
        <v>20</v>
      </c>
      <c r="F1154" s="46">
        <v>12</v>
      </c>
      <c r="G1154" s="46">
        <v>42</v>
      </c>
      <c r="H1154" s="46">
        <v>52</v>
      </c>
      <c r="I1154" s="46">
        <v>32</v>
      </c>
      <c r="J1154" s="46">
        <v>18</v>
      </c>
      <c r="K1154" s="46">
        <v>176</v>
      </c>
      <c r="L1154" s="42">
        <v>121974</v>
      </c>
      <c r="M1154" s="42">
        <v>62438</v>
      </c>
      <c r="N1154" s="42">
        <v>59536</v>
      </c>
      <c r="O1154" s="54">
        <v>32.031775521317151</v>
      </c>
      <c r="P1154" s="54">
        <v>19.219065312790288</v>
      </c>
      <c r="Q1154" s="54">
        <v>67.266728594766008</v>
      </c>
      <c r="R1154" s="54">
        <v>83.28261635542458</v>
      </c>
      <c r="S1154" s="54">
        <v>51.250840834107436</v>
      </c>
      <c r="T1154" s="54">
        <v>28.828597969185434</v>
      </c>
      <c r="U1154" s="54">
        <v>281.87962458759085</v>
      </c>
      <c r="W1154" s="42" t="s">
        <v>469</v>
      </c>
    </row>
    <row r="1155" spans="1:23">
      <c r="A1155" s="49" t="s">
        <v>2147</v>
      </c>
      <c r="B1155" s="46" t="s">
        <v>549</v>
      </c>
      <c r="C1155" s="46" t="s">
        <v>292</v>
      </c>
      <c r="D1155" s="49" t="s">
        <v>200</v>
      </c>
      <c r="E1155" s="46">
        <v>16</v>
      </c>
      <c r="F1155" s="46">
        <v>11</v>
      </c>
      <c r="G1155" s="46">
        <v>57</v>
      </c>
      <c r="H1155" s="46">
        <v>65</v>
      </c>
      <c r="I1155" s="46">
        <v>66</v>
      </c>
      <c r="J1155" s="46">
        <v>38</v>
      </c>
      <c r="K1155" s="46">
        <v>253</v>
      </c>
      <c r="L1155" s="42">
        <v>132878</v>
      </c>
      <c r="M1155" s="42">
        <v>67266</v>
      </c>
      <c r="N1155" s="42">
        <v>65612</v>
      </c>
      <c r="O1155" s="54">
        <v>12.041120426255663</v>
      </c>
      <c r="P1155" s="54">
        <v>8.2782702930507686</v>
      </c>
      <c r="Q1155" s="54">
        <v>42.896491518535797</v>
      </c>
      <c r="R1155" s="54">
        <v>48.917051731663626</v>
      </c>
      <c r="S1155" s="54">
        <v>49.669621758304615</v>
      </c>
      <c r="T1155" s="54">
        <v>28.5976610123572</v>
      </c>
      <c r="U1155" s="54">
        <v>190.40021674016765</v>
      </c>
      <c r="W1155" s="42" t="s">
        <v>469</v>
      </c>
    </row>
    <row r="1156" spans="1:23">
      <c r="A1156" s="49" t="s">
        <v>2148</v>
      </c>
      <c r="B1156" s="46" t="s">
        <v>549</v>
      </c>
      <c r="C1156" s="46" t="s">
        <v>292</v>
      </c>
      <c r="D1156" s="49" t="s">
        <v>54</v>
      </c>
      <c r="E1156" s="46">
        <v>106</v>
      </c>
      <c r="F1156" s="46">
        <v>150</v>
      </c>
      <c r="G1156" s="46">
        <v>272</v>
      </c>
      <c r="H1156" s="46">
        <v>343</v>
      </c>
      <c r="I1156" s="46">
        <v>255</v>
      </c>
      <c r="J1156" s="46">
        <v>164</v>
      </c>
      <c r="K1156" s="46">
        <v>1290</v>
      </c>
      <c r="L1156" s="42">
        <v>132878</v>
      </c>
      <c r="M1156" s="42">
        <v>67266</v>
      </c>
      <c r="N1156" s="42">
        <v>65612</v>
      </c>
      <c r="O1156" s="54">
        <v>157.58332590015758</v>
      </c>
      <c r="P1156" s="54">
        <v>222.995272500223</v>
      </c>
      <c r="Q1156" s="54">
        <v>404.36476080040438</v>
      </c>
      <c r="R1156" s="54">
        <v>509.91585645050992</v>
      </c>
      <c r="S1156" s="54">
        <v>379.09196325037908</v>
      </c>
      <c r="T1156" s="54">
        <v>243.8081646002438</v>
      </c>
      <c r="U1156" s="54">
        <v>1917.7593435019176</v>
      </c>
      <c r="W1156" s="42" t="s">
        <v>469</v>
      </c>
    </row>
    <row r="1157" spans="1:23">
      <c r="A1157" s="49" t="s">
        <v>2149</v>
      </c>
      <c r="B1157" s="46" t="s">
        <v>549</v>
      </c>
      <c r="C1157" s="46" t="s">
        <v>292</v>
      </c>
      <c r="D1157" s="49" t="s">
        <v>60</v>
      </c>
      <c r="E1157" s="46">
        <v>29</v>
      </c>
      <c r="F1157" s="46">
        <v>11</v>
      </c>
      <c r="G1157" s="46">
        <v>26</v>
      </c>
      <c r="H1157" s="46">
        <v>37</v>
      </c>
      <c r="I1157" s="46">
        <v>25</v>
      </c>
      <c r="J1157" s="46">
        <v>26</v>
      </c>
      <c r="K1157" s="46">
        <v>154</v>
      </c>
      <c r="L1157" s="42">
        <v>132878</v>
      </c>
      <c r="M1157" s="42">
        <v>67266</v>
      </c>
      <c r="N1157" s="42">
        <v>65612</v>
      </c>
      <c r="O1157" s="54">
        <v>21.824530772588389</v>
      </c>
      <c r="P1157" s="54">
        <v>8.2782702930507686</v>
      </c>
      <c r="Q1157" s="54">
        <v>19.566820692665452</v>
      </c>
      <c r="R1157" s="54">
        <v>27.845090985716222</v>
      </c>
      <c r="S1157" s="54">
        <v>18.814250666024474</v>
      </c>
      <c r="T1157" s="54">
        <v>19.566820692665452</v>
      </c>
      <c r="U1157" s="54">
        <v>115.89578410271075</v>
      </c>
      <c r="W1157" s="42" t="s">
        <v>469</v>
      </c>
    </row>
    <row r="1158" spans="1:23">
      <c r="A1158" s="49" t="s">
        <v>2150</v>
      </c>
      <c r="B1158" s="46" t="s">
        <v>549</v>
      </c>
      <c r="C1158" s="46" t="s">
        <v>292</v>
      </c>
      <c r="D1158" s="49" t="s">
        <v>69</v>
      </c>
      <c r="E1158" s="46">
        <v>4</v>
      </c>
      <c r="F1158" s="46">
        <v>4</v>
      </c>
      <c r="G1158" s="46">
        <v>10</v>
      </c>
      <c r="H1158" s="46">
        <v>18</v>
      </c>
      <c r="I1158" s="46">
        <v>14</v>
      </c>
      <c r="J1158" s="46">
        <v>19</v>
      </c>
      <c r="K1158" s="46">
        <v>69</v>
      </c>
      <c r="L1158" s="42">
        <v>132878</v>
      </c>
      <c r="M1158" s="42">
        <v>67266</v>
      </c>
      <c r="N1158" s="42">
        <v>65612</v>
      </c>
      <c r="O1158" s="54">
        <v>5.9465406000059469</v>
      </c>
      <c r="P1158" s="54">
        <v>5.9465406000059469</v>
      </c>
      <c r="Q1158" s="54">
        <v>14.866351500014867</v>
      </c>
      <c r="R1158" s="54">
        <v>26.75943270002676</v>
      </c>
      <c r="S1158" s="54">
        <v>20.812892100020811</v>
      </c>
      <c r="T1158" s="54">
        <v>28.246067850028243</v>
      </c>
      <c r="U1158" s="54">
        <v>102.57782535010257</v>
      </c>
      <c r="W1158" s="42" t="s">
        <v>469</v>
      </c>
    </row>
    <row r="1159" spans="1:23">
      <c r="A1159" s="49" t="s">
        <v>2151</v>
      </c>
      <c r="B1159" s="46" t="s">
        <v>549</v>
      </c>
      <c r="C1159" s="46" t="s">
        <v>292</v>
      </c>
      <c r="D1159" s="49" t="s">
        <v>64</v>
      </c>
      <c r="E1159" s="46">
        <v>93</v>
      </c>
      <c r="F1159" s="46">
        <v>81</v>
      </c>
      <c r="G1159" s="46">
        <v>175</v>
      </c>
      <c r="H1159" s="46">
        <v>170</v>
      </c>
      <c r="I1159" s="46">
        <v>103</v>
      </c>
      <c r="J1159" s="46">
        <v>63</v>
      </c>
      <c r="K1159" s="46">
        <v>685</v>
      </c>
      <c r="L1159" s="42">
        <v>132878</v>
      </c>
      <c r="M1159" s="42">
        <v>67266</v>
      </c>
      <c r="N1159" s="42">
        <v>65612</v>
      </c>
      <c r="O1159" s="54">
        <v>69.989012477611041</v>
      </c>
      <c r="P1159" s="54">
        <v>60.9581721579193</v>
      </c>
      <c r="Q1159" s="54">
        <v>131.6997546621713</v>
      </c>
      <c r="R1159" s="54">
        <v>127.93690452896642</v>
      </c>
      <c r="S1159" s="54">
        <v>77.514712744020841</v>
      </c>
      <c r="T1159" s="54">
        <v>47.411911678381671</v>
      </c>
      <c r="U1159" s="54">
        <v>515.51046824907064</v>
      </c>
      <c r="W1159" s="42" t="s">
        <v>469</v>
      </c>
    </row>
    <row r="1160" spans="1:23">
      <c r="A1160" s="49" t="s">
        <v>2152</v>
      </c>
      <c r="B1160" s="46" t="s">
        <v>549</v>
      </c>
      <c r="C1160" s="46" t="s">
        <v>292</v>
      </c>
      <c r="D1160" s="49" t="s">
        <v>492</v>
      </c>
      <c r="E1160" s="46">
        <v>15</v>
      </c>
      <c r="F1160" s="46">
        <v>11</v>
      </c>
      <c r="G1160" s="46">
        <v>32</v>
      </c>
      <c r="H1160" s="46">
        <v>34</v>
      </c>
      <c r="I1160" s="46">
        <v>19</v>
      </c>
      <c r="J1160" s="46">
        <v>11</v>
      </c>
      <c r="K1160" s="46">
        <v>122</v>
      </c>
      <c r="L1160" s="42">
        <v>132878</v>
      </c>
      <c r="M1160" s="42">
        <v>67266</v>
      </c>
      <c r="N1160" s="42">
        <v>65612</v>
      </c>
      <c r="O1160" s="54">
        <v>11.288550399614685</v>
      </c>
      <c r="P1160" s="54">
        <v>8.2782702930507686</v>
      </c>
      <c r="Q1160" s="54">
        <v>24.082240852511326</v>
      </c>
      <c r="R1160" s="54">
        <v>25.587380905793285</v>
      </c>
      <c r="S1160" s="54">
        <v>14.2988305061786</v>
      </c>
      <c r="T1160" s="54">
        <v>8.2782702930507686</v>
      </c>
      <c r="U1160" s="54">
        <v>91.81354325019943</v>
      </c>
      <c r="W1160" s="42" t="s">
        <v>469</v>
      </c>
    </row>
    <row r="1161" spans="1:23">
      <c r="A1161" s="49" t="s">
        <v>2153</v>
      </c>
      <c r="B1161" s="46" t="s">
        <v>549</v>
      </c>
      <c r="C1161" s="46" t="s">
        <v>292</v>
      </c>
      <c r="D1161" s="49" t="s">
        <v>473</v>
      </c>
      <c r="E1161" s="46">
        <v>2</v>
      </c>
      <c r="F1161" s="46">
        <v>4</v>
      </c>
      <c r="G1161" s="46">
        <v>7</v>
      </c>
      <c r="H1161" s="46">
        <v>21</v>
      </c>
      <c r="I1161" s="46">
        <v>2</v>
      </c>
      <c r="J1161" s="46">
        <v>10</v>
      </c>
      <c r="K1161" s="46">
        <v>46</v>
      </c>
      <c r="L1161" s="42">
        <v>132878</v>
      </c>
      <c r="M1161" s="42">
        <v>67266</v>
      </c>
      <c r="N1161" s="42">
        <v>65612</v>
      </c>
      <c r="O1161" s="54">
        <v>1.5051400532819579</v>
      </c>
      <c r="P1161" s="54">
        <v>3.0102801065639158</v>
      </c>
      <c r="Q1161" s="54">
        <v>5.2679901864868528</v>
      </c>
      <c r="R1161" s="54">
        <v>15.803970559460558</v>
      </c>
      <c r="S1161" s="54">
        <v>1.5051400532819579</v>
      </c>
      <c r="T1161" s="54">
        <v>7.525700266409789</v>
      </c>
      <c r="U1161" s="54">
        <v>34.61822122548503</v>
      </c>
      <c r="W1161" s="42" t="s">
        <v>469</v>
      </c>
    </row>
    <row r="1162" spans="1:23">
      <c r="A1162" s="49" t="s">
        <v>2154</v>
      </c>
      <c r="B1162" s="46" t="s">
        <v>549</v>
      </c>
      <c r="C1162" s="46" t="s">
        <v>292</v>
      </c>
      <c r="D1162" s="49" t="s">
        <v>201</v>
      </c>
      <c r="E1162" s="46">
        <v>18</v>
      </c>
      <c r="F1162" s="46">
        <v>18</v>
      </c>
      <c r="G1162" s="46">
        <v>34</v>
      </c>
      <c r="H1162" s="46">
        <v>37</v>
      </c>
      <c r="I1162" s="46">
        <v>22</v>
      </c>
      <c r="J1162" s="46">
        <v>9</v>
      </c>
      <c r="K1162" s="46">
        <v>138</v>
      </c>
      <c r="L1162" s="42">
        <v>132878</v>
      </c>
      <c r="M1162" s="42">
        <v>67266</v>
      </c>
      <c r="N1162" s="42">
        <v>65612</v>
      </c>
      <c r="O1162" s="54">
        <v>13.54626047953762</v>
      </c>
      <c r="P1162" s="54">
        <v>13.54626047953762</v>
      </c>
      <c r="Q1162" s="54">
        <v>25.587380905793285</v>
      </c>
      <c r="R1162" s="54">
        <v>27.845090985716222</v>
      </c>
      <c r="S1162" s="54">
        <v>16.556540586101537</v>
      </c>
      <c r="T1162" s="54">
        <v>6.7731302397688102</v>
      </c>
      <c r="U1162" s="54">
        <v>103.8546636764551</v>
      </c>
      <c r="W1162" s="42" t="s">
        <v>469</v>
      </c>
    </row>
    <row r="1163" spans="1:23">
      <c r="A1163" s="49" t="s">
        <v>2155</v>
      </c>
      <c r="B1163" s="46" t="s">
        <v>549</v>
      </c>
      <c r="C1163" s="46" t="s">
        <v>292</v>
      </c>
      <c r="D1163" s="49" t="s">
        <v>151</v>
      </c>
      <c r="E1163" s="46">
        <v>3</v>
      </c>
      <c r="F1163" s="46">
        <v>1</v>
      </c>
      <c r="G1163" s="46">
        <v>2</v>
      </c>
      <c r="H1163" s="46">
        <v>1</v>
      </c>
      <c r="I1163" s="46">
        <v>3</v>
      </c>
      <c r="J1163" s="46">
        <v>4</v>
      </c>
      <c r="K1163" s="46">
        <v>14</v>
      </c>
      <c r="L1163" s="42">
        <v>132878</v>
      </c>
      <c r="M1163" s="42">
        <v>67266</v>
      </c>
      <c r="N1163" s="42">
        <v>65612</v>
      </c>
      <c r="O1163" s="54">
        <v>2.2577100799229366</v>
      </c>
      <c r="P1163" s="54">
        <v>0.75257002664097894</v>
      </c>
      <c r="Q1163" s="54">
        <v>1.5051400532819579</v>
      </c>
      <c r="R1163" s="54">
        <v>0.75257002664097894</v>
      </c>
      <c r="S1163" s="54">
        <v>2.2577100799229366</v>
      </c>
      <c r="T1163" s="54">
        <v>3.0102801065639158</v>
      </c>
      <c r="U1163" s="54">
        <v>10.535980372973706</v>
      </c>
      <c r="W1163" s="42" t="s">
        <v>469</v>
      </c>
    </row>
    <row r="1164" spans="1:23">
      <c r="A1164" s="49" t="s">
        <v>2156</v>
      </c>
      <c r="B1164" s="46" t="s">
        <v>549</v>
      </c>
      <c r="C1164" s="46" t="s">
        <v>292</v>
      </c>
      <c r="D1164" s="49" t="s">
        <v>95</v>
      </c>
      <c r="E1164" s="46">
        <v>14</v>
      </c>
      <c r="F1164" s="46">
        <v>12</v>
      </c>
      <c r="G1164" s="46">
        <v>25</v>
      </c>
      <c r="H1164" s="46">
        <v>19</v>
      </c>
      <c r="I1164" s="46">
        <v>6</v>
      </c>
      <c r="J1164" s="46">
        <v>4</v>
      </c>
      <c r="K1164" s="46">
        <v>80</v>
      </c>
      <c r="L1164" s="42">
        <v>132878</v>
      </c>
      <c r="M1164" s="42">
        <v>67266</v>
      </c>
      <c r="N1164" s="42">
        <v>65612</v>
      </c>
      <c r="O1164" s="54">
        <v>10.535980372973706</v>
      </c>
      <c r="P1164" s="54">
        <v>9.0308403196917464</v>
      </c>
      <c r="Q1164" s="54">
        <v>18.814250666024474</v>
      </c>
      <c r="R1164" s="54">
        <v>14.2988305061786</v>
      </c>
      <c r="S1164" s="54">
        <v>4.5154201598458732</v>
      </c>
      <c r="T1164" s="54">
        <v>3.0102801065639158</v>
      </c>
      <c r="U1164" s="54">
        <v>60.205602131278312</v>
      </c>
      <c r="W1164" s="42" t="s">
        <v>469</v>
      </c>
    </row>
    <row r="1165" spans="1:23">
      <c r="A1165" s="49" t="s">
        <v>2157</v>
      </c>
      <c r="B1165" s="46" t="s">
        <v>549</v>
      </c>
      <c r="C1165" s="46" t="s">
        <v>292</v>
      </c>
      <c r="D1165" s="49" t="s">
        <v>154</v>
      </c>
      <c r="E1165" s="46">
        <v>3</v>
      </c>
      <c r="F1165" s="46">
        <v>2</v>
      </c>
      <c r="G1165" s="46">
        <v>2</v>
      </c>
      <c r="H1165" s="46">
        <v>1</v>
      </c>
      <c r="I1165" s="46">
        <v>1</v>
      </c>
      <c r="J1165" s="46">
        <v>0</v>
      </c>
      <c r="K1165" s="46">
        <v>9</v>
      </c>
      <c r="L1165" s="42">
        <v>132878</v>
      </c>
      <c r="M1165" s="42">
        <v>67266</v>
      </c>
      <c r="N1165" s="42">
        <v>65612</v>
      </c>
      <c r="O1165" s="54">
        <v>2.2577100799229366</v>
      </c>
      <c r="P1165" s="54">
        <v>1.5051400532819579</v>
      </c>
      <c r="Q1165" s="54">
        <v>1.5051400532819579</v>
      </c>
      <c r="R1165" s="54">
        <v>0.75257002664097894</v>
      </c>
      <c r="S1165" s="54">
        <v>0.75257002664097894</v>
      </c>
      <c r="T1165" s="54" t="s">
        <v>499</v>
      </c>
      <c r="U1165" s="54">
        <v>6.7731302397688102</v>
      </c>
      <c r="W1165" s="42" t="s">
        <v>469</v>
      </c>
    </row>
    <row r="1166" spans="1:23">
      <c r="A1166" s="49" t="s">
        <v>2158</v>
      </c>
      <c r="B1166" s="46" t="s">
        <v>549</v>
      </c>
      <c r="C1166" s="46" t="s">
        <v>292</v>
      </c>
      <c r="D1166" s="49" t="s">
        <v>155</v>
      </c>
      <c r="E1166" s="46">
        <v>48</v>
      </c>
      <c r="F1166" s="46">
        <v>17</v>
      </c>
      <c r="G1166" s="46">
        <v>21</v>
      </c>
      <c r="H1166" s="46">
        <v>22</v>
      </c>
      <c r="I1166" s="46">
        <v>9</v>
      </c>
      <c r="J1166" s="46">
        <v>3</v>
      </c>
      <c r="K1166" s="46">
        <v>120</v>
      </c>
      <c r="L1166" s="42">
        <v>132878</v>
      </c>
      <c r="M1166" s="42">
        <v>67266</v>
      </c>
      <c r="N1166" s="42">
        <v>65612</v>
      </c>
      <c r="O1166" s="54">
        <v>36.123361278766986</v>
      </c>
      <c r="P1166" s="54">
        <v>12.793690452896643</v>
      </c>
      <c r="Q1166" s="54">
        <v>15.803970559460558</v>
      </c>
      <c r="R1166" s="54">
        <v>16.556540586101537</v>
      </c>
      <c r="S1166" s="54">
        <v>6.7731302397688102</v>
      </c>
      <c r="T1166" s="54">
        <v>2.2577100799229366</v>
      </c>
      <c r="U1166" s="54">
        <v>90.308403196917482</v>
      </c>
      <c r="W1166" s="42" t="s">
        <v>469</v>
      </c>
    </row>
    <row r="1167" spans="1:23">
      <c r="A1167" s="49" t="s">
        <v>2159</v>
      </c>
      <c r="B1167" s="46" t="s">
        <v>549</v>
      </c>
      <c r="C1167" s="46" t="s">
        <v>292</v>
      </c>
      <c r="D1167" s="49" t="s">
        <v>99</v>
      </c>
      <c r="E1167" s="46">
        <v>30</v>
      </c>
      <c r="F1167" s="46">
        <v>21</v>
      </c>
      <c r="G1167" s="46">
        <v>58</v>
      </c>
      <c r="H1167" s="46">
        <v>51</v>
      </c>
      <c r="I1167" s="46">
        <v>33</v>
      </c>
      <c r="J1167" s="46">
        <v>33</v>
      </c>
      <c r="K1167" s="46">
        <v>226</v>
      </c>
      <c r="L1167" s="42">
        <v>132878</v>
      </c>
      <c r="M1167" s="42">
        <v>67266</v>
      </c>
      <c r="N1167" s="42">
        <v>65612</v>
      </c>
      <c r="O1167" s="54">
        <v>22.57710079922937</v>
      </c>
      <c r="P1167" s="54">
        <v>15.803970559460558</v>
      </c>
      <c r="Q1167" s="54">
        <v>43.649061545176778</v>
      </c>
      <c r="R1167" s="54">
        <v>38.381071358689923</v>
      </c>
      <c r="S1167" s="54">
        <v>24.834810879152307</v>
      </c>
      <c r="T1167" s="54">
        <v>24.834810879152307</v>
      </c>
      <c r="U1167" s="54">
        <v>170.08082602086122</v>
      </c>
      <c r="W1167" s="42" t="s">
        <v>469</v>
      </c>
    </row>
    <row r="1168" spans="1:23">
      <c r="A1168" s="49" t="s">
        <v>2160</v>
      </c>
      <c r="B1168" s="46" t="s">
        <v>549</v>
      </c>
      <c r="C1168" s="46" t="s">
        <v>292</v>
      </c>
      <c r="D1168" s="49" t="s">
        <v>481</v>
      </c>
      <c r="E1168" s="46">
        <v>7</v>
      </c>
      <c r="F1168" s="46">
        <v>8</v>
      </c>
      <c r="G1168" s="46">
        <v>16</v>
      </c>
      <c r="H1168" s="46">
        <v>25</v>
      </c>
      <c r="I1168" s="46">
        <v>8</v>
      </c>
      <c r="J1168" s="46">
        <v>2</v>
      </c>
      <c r="K1168" s="46">
        <v>66</v>
      </c>
      <c r="L1168" s="42">
        <v>132878</v>
      </c>
      <c r="M1168" s="42">
        <v>67266</v>
      </c>
      <c r="N1168" s="42">
        <v>65612</v>
      </c>
      <c r="O1168" s="54">
        <v>5.2679901864868528</v>
      </c>
      <c r="P1168" s="54">
        <v>6.0205602131278315</v>
      </c>
      <c r="Q1168" s="54">
        <v>12.041120426255663</v>
      </c>
      <c r="R1168" s="54">
        <v>18.814250666024474</v>
      </c>
      <c r="S1168" s="54">
        <v>6.0205602131278315</v>
      </c>
      <c r="T1168" s="54">
        <v>1.5051400532819579</v>
      </c>
      <c r="U1168" s="54">
        <v>49.669621758304615</v>
      </c>
      <c r="W1168" s="42" t="s">
        <v>469</v>
      </c>
    </row>
    <row r="1169" spans="1:23">
      <c r="A1169" s="49" t="s">
        <v>2161</v>
      </c>
      <c r="B1169" s="46" t="s">
        <v>549</v>
      </c>
      <c r="C1169" s="46" t="s">
        <v>292</v>
      </c>
      <c r="D1169" s="49" t="s">
        <v>483</v>
      </c>
      <c r="E1169" s="46">
        <v>18</v>
      </c>
      <c r="F1169" s="46">
        <v>14</v>
      </c>
      <c r="G1169" s="46">
        <v>47</v>
      </c>
      <c r="H1169" s="46">
        <v>56</v>
      </c>
      <c r="I1169" s="46">
        <v>21</v>
      </c>
      <c r="J1169" s="46">
        <v>11</v>
      </c>
      <c r="K1169" s="46">
        <v>167</v>
      </c>
      <c r="L1169" s="42">
        <v>132878</v>
      </c>
      <c r="M1169" s="42">
        <v>67266</v>
      </c>
      <c r="N1169" s="42">
        <v>65612</v>
      </c>
      <c r="O1169" s="54">
        <v>13.54626047953762</v>
      </c>
      <c r="P1169" s="54">
        <v>10.535980372973706</v>
      </c>
      <c r="Q1169" s="54">
        <v>35.370791252126011</v>
      </c>
      <c r="R1169" s="54">
        <v>42.143921491894822</v>
      </c>
      <c r="S1169" s="54">
        <v>15.803970559460558</v>
      </c>
      <c r="T1169" s="54">
        <v>8.2782702930507686</v>
      </c>
      <c r="U1169" s="54">
        <v>125.67919444904348</v>
      </c>
      <c r="W1169" s="42" t="s">
        <v>469</v>
      </c>
    </row>
    <row r="1170" spans="1:23">
      <c r="A1170" s="49" t="s">
        <v>2162</v>
      </c>
      <c r="B1170" s="46" t="s">
        <v>549</v>
      </c>
      <c r="C1170" s="46" t="s">
        <v>292</v>
      </c>
      <c r="D1170" s="49" t="s">
        <v>128</v>
      </c>
      <c r="E1170" s="46">
        <v>13</v>
      </c>
      <c r="F1170" s="46">
        <v>10</v>
      </c>
      <c r="G1170" s="46">
        <v>3</v>
      </c>
      <c r="H1170" s="46">
        <v>7</v>
      </c>
      <c r="I1170" s="46">
        <v>4</v>
      </c>
      <c r="J1170" s="46">
        <v>0</v>
      </c>
      <c r="K1170" s="46">
        <v>37</v>
      </c>
      <c r="L1170" s="42">
        <v>132878</v>
      </c>
      <c r="M1170" s="42">
        <v>67266</v>
      </c>
      <c r="N1170" s="42">
        <v>65612</v>
      </c>
      <c r="O1170" s="54">
        <v>9.783410346332726</v>
      </c>
      <c r="P1170" s="54">
        <v>7.525700266409789</v>
      </c>
      <c r="Q1170" s="54">
        <v>2.2577100799229366</v>
      </c>
      <c r="R1170" s="54">
        <v>5.2679901864868528</v>
      </c>
      <c r="S1170" s="54">
        <v>3.0102801065639158</v>
      </c>
      <c r="T1170" s="54" t="s">
        <v>499</v>
      </c>
      <c r="U1170" s="54">
        <v>27.845090985716222</v>
      </c>
      <c r="W1170" s="42" t="s">
        <v>469</v>
      </c>
    </row>
    <row r="1171" spans="1:23">
      <c r="A1171" s="49" t="s">
        <v>2163</v>
      </c>
      <c r="B1171" s="46" t="s">
        <v>549</v>
      </c>
      <c r="C1171" s="46" t="s">
        <v>292</v>
      </c>
      <c r="D1171" s="49" t="s">
        <v>132</v>
      </c>
      <c r="E1171" s="46">
        <v>5</v>
      </c>
      <c r="F1171" s="46">
        <v>17</v>
      </c>
      <c r="G1171" s="46">
        <v>21</v>
      </c>
      <c r="H1171" s="46">
        <v>27</v>
      </c>
      <c r="I1171" s="46">
        <v>23</v>
      </c>
      <c r="J1171" s="46">
        <v>7</v>
      </c>
      <c r="K1171" s="46">
        <v>100</v>
      </c>
      <c r="L1171" s="42">
        <v>132878</v>
      </c>
      <c r="M1171" s="42">
        <v>67266</v>
      </c>
      <c r="N1171" s="42">
        <v>65612</v>
      </c>
      <c r="O1171" s="54">
        <v>7.4331757500074334</v>
      </c>
      <c r="P1171" s="54">
        <v>25.272797550025274</v>
      </c>
      <c r="Q1171" s="54">
        <v>31.21933815003122</v>
      </c>
      <c r="R1171" s="54">
        <v>40.139149050040139</v>
      </c>
      <c r="S1171" s="54">
        <v>34.192608450034193</v>
      </c>
      <c r="T1171" s="54">
        <v>10.406446050010405</v>
      </c>
      <c r="U1171" s="54">
        <v>148.66351500014866</v>
      </c>
      <c r="W1171" s="42" t="s">
        <v>469</v>
      </c>
    </row>
    <row r="1172" spans="1:23">
      <c r="A1172" s="49" t="s">
        <v>2164</v>
      </c>
      <c r="B1172" s="46" t="s">
        <v>549</v>
      </c>
      <c r="C1172" s="46" t="s">
        <v>292</v>
      </c>
      <c r="D1172" s="49" t="s">
        <v>161</v>
      </c>
      <c r="E1172" s="46">
        <v>14</v>
      </c>
      <c r="F1172" s="46">
        <v>5</v>
      </c>
      <c r="G1172" s="46">
        <v>4</v>
      </c>
      <c r="H1172" s="46">
        <v>5</v>
      </c>
      <c r="I1172" s="46">
        <v>2</v>
      </c>
      <c r="J1172" s="46">
        <v>1</v>
      </c>
      <c r="K1172" s="46">
        <v>31</v>
      </c>
      <c r="L1172" s="42">
        <v>132878</v>
      </c>
      <c r="M1172" s="42">
        <v>67266</v>
      </c>
      <c r="N1172" s="42">
        <v>65612</v>
      </c>
      <c r="O1172" s="54">
        <v>10.535980372973706</v>
      </c>
      <c r="P1172" s="54">
        <v>3.7628501332048945</v>
      </c>
      <c r="Q1172" s="54">
        <v>3.0102801065639158</v>
      </c>
      <c r="R1172" s="54">
        <v>3.7628501332048945</v>
      </c>
      <c r="S1172" s="54">
        <v>1.5051400532819579</v>
      </c>
      <c r="T1172" s="54">
        <v>0.75257002664097894</v>
      </c>
      <c r="U1172" s="54">
        <v>23.329670825870348</v>
      </c>
      <c r="W1172" s="42" t="s">
        <v>469</v>
      </c>
    </row>
    <row r="1173" spans="1:23">
      <c r="A1173" s="49" t="s">
        <v>2165</v>
      </c>
      <c r="B1173" s="46" t="s">
        <v>549</v>
      </c>
      <c r="C1173" s="46" t="s">
        <v>292</v>
      </c>
      <c r="D1173" s="49" t="s">
        <v>164</v>
      </c>
      <c r="E1173" s="46">
        <v>105</v>
      </c>
      <c r="F1173" s="46">
        <v>95</v>
      </c>
      <c r="G1173" s="46">
        <v>251</v>
      </c>
      <c r="H1173" s="46">
        <v>228</v>
      </c>
      <c r="I1173" s="46">
        <v>58</v>
      </c>
      <c r="J1173" s="46">
        <v>16</v>
      </c>
      <c r="K1173" s="46">
        <v>753</v>
      </c>
      <c r="L1173" s="42">
        <v>132878</v>
      </c>
      <c r="M1173" s="42">
        <v>67266</v>
      </c>
      <c r="N1173" s="42">
        <v>65612</v>
      </c>
      <c r="O1173" s="54">
        <v>160.03170151801501</v>
      </c>
      <c r="P1173" s="54">
        <v>144.79058708772786</v>
      </c>
      <c r="Q1173" s="54">
        <v>382.55197220020727</v>
      </c>
      <c r="R1173" s="54">
        <v>347.49740901054685</v>
      </c>
      <c r="S1173" s="54">
        <v>88.398463695665427</v>
      </c>
      <c r="T1173" s="54">
        <v>24.385783088459426</v>
      </c>
      <c r="U1173" s="54">
        <v>1147.6559166006218</v>
      </c>
      <c r="W1173" s="42" t="s">
        <v>469</v>
      </c>
    </row>
    <row r="1174" spans="1:23">
      <c r="A1174" s="49" t="s">
        <v>2166</v>
      </c>
      <c r="B1174" s="46" t="s">
        <v>549</v>
      </c>
      <c r="C1174" s="46" t="s">
        <v>292</v>
      </c>
      <c r="D1174" s="49" t="s">
        <v>142</v>
      </c>
      <c r="E1174" s="46">
        <v>5</v>
      </c>
      <c r="F1174" s="46">
        <v>8</v>
      </c>
      <c r="G1174" s="46">
        <v>14</v>
      </c>
      <c r="H1174" s="46">
        <v>16</v>
      </c>
      <c r="I1174" s="46">
        <v>3</v>
      </c>
      <c r="J1174" s="46">
        <v>4</v>
      </c>
      <c r="K1174" s="46">
        <v>50</v>
      </c>
      <c r="L1174" s="42">
        <v>132878</v>
      </c>
      <c r="M1174" s="42">
        <v>67266</v>
      </c>
      <c r="N1174" s="42">
        <v>65612</v>
      </c>
      <c r="O1174" s="54">
        <v>3.7628501332048945</v>
      </c>
      <c r="P1174" s="54">
        <v>6.0205602131278315</v>
      </c>
      <c r="Q1174" s="54">
        <v>10.535980372973706</v>
      </c>
      <c r="R1174" s="54">
        <v>12.041120426255663</v>
      </c>
      <c r="S1174" s="54">
        <v>2.2577100799229366</v>
      </c>
      <c r="T1174" s="54">
        <v>3.0102801065639158</v>
      </c>
      <c r="U1174" s="54">
        <v>37.628501332048948</v>
      </c>
      <c r="W1174" s="42" t="s">
        <v>469</v>
      </c>
    </row>
    <row r="1175" spans="1:23">
      <c r="A1175" s="49" t="s">
        <v>2167</v>
      </c>
      <c r="B1175" s="46" t="s">
        <v>549</v>
      </c>
      <c r="C1175" s="46" t="s">
        <v>292</v>
      </c>
      <c r="D1175" s="49" t="s">
        <v>146</v>
      </c>
      <c r="E1175" s="46">
        <v>28</v>
      </c>
      <c r="F1175" s="46">
        <v>27</v>
      </c>
      <c r="G1175" s="46">
        <v>61</v>
      </c>
      <c r="H1175" s="46">
        <v>50</v>
      </c>
      <c r="I1175" s="46">
        <v>33</v>
      </c>
      <c r="J1175" s="46">
        <v>41</v>
      </c>
      <c r="K1175" s="46">
        <v>240</v>
      </c>
      <c r="L1175" s="42">
        <v>132878</v>
      </c>
      <c r="M1175" s="42">
        <v>67266</v>
      </c>
      <c r="N1175" s="42">
        <v>65612</v>
      </c>
      <c r="O1175" s="54">
        <v>41.625784200041622</v>
      </c>
      <c r="P1175" s="54">
        <v>40.139149050040139</v>
      </c>
      <c r="Q1175" s="54">
        <v>90.68474415009068</v>
      </c>
      <c r="R1175" s="54">
        <v>74.331757500074332</v>
      </c>
      <c r="S1175" s="54">
        <v>49.058959950049065</v>
      </c>
      <c r="T1175" s="54">
        <v>60.95204115006095</v>
      </c>
      <c r="U1175" s="54">
        <v>356.79243600035676</v>
      </c>
      <c r="W1175" s="42" t="s">
        <v>469</v>
      </c>
    </row>
    <row r="1176" spans="1:23">
      <c r="A1176" s="49" t="s">
        <v>2168</v>
      </c>
      <c r="B1176" s="46" t="s">
        <v>549</v>
      </c>
      <c r="C1176" s="46" t="s">
        <v>295</v>
      </c>
      <c r="D1176" s="49" t="s">
        <v>200</v>
      </c>
      <c r="E1176" s="46">
        <v>29</v>
      </c>
      <c r="F1176" s="46">
        <v>21</v>
      </c>
      <c r="G1176" s="46">
        <v>66</v>
      </c>
      <c r="H1176" s="46">
        <v>144</v>
      </c>
      <c r="I1176" s="46">
        <v>74</v>
      </c>
      <c r="J1176" s="46">
        <v>38</v>
      </c>
      <c r="K1176" s="46">
        <v>372</v>
      </c>
      <c r="L1176" s="42">
        <v>234459</v>
      </c>
      <c r="M1176" s="42">
        <v>119860</v>
      </c>
      <c r="N1176" s="42">
        <v>114599</v>
      </c>
      <c r="O1176" s="54">
        <v>12.368900319458838</v>
      </c>
      <c r="P1176" s="54">
        <v>8.9567898865046764</v>
      </c>
      <c r="Q1176" s="54">
        <v>28.149911071871841</v>
      </c>
      <c r="R1176" s="54">
        <v>61.41798779317493</v>
      </c>
      <c r="S1176" s="54">
        <v>31.562021504826003</v>
      </c>
      <c r="T1176" s="54">
        <v>16.20752455653227</v>
      </c>
      <c r="U1176" s="54">
        <v>158.66313513236855</v>
      </c>
      <c r="W1176" s="42" t="s">
        <v>469</v>
      </c>
    </row>
    <row r="1177" spans="1:23">
      <c r="A1177" s="49" t="s">
        <v>2169</v>
      </c>
      <c r="B1177" s="46" t="s">
        <v>549</v>
      </c>
      <c r="C1177" s="46" t="s">
        <v>295</v>
      </c>
      <c r="D1177" s="49" t="s">
        <v>54</v>
      </c>
      <c r="E1177" s="46">
        <v>162</v>
      </c>
      <c r="F1177" s="46">
        <v>143</v>
      </c>
      <c r="G1177" s="46">
        <v>416</v>
      </c>
      <c r="H1177" s="46">
        <v>525</v>
      </c>
      <c r="I1177" s="46">
        <v>352</v>
      </c>
      <c r="J1177" s="46">
        <v>234</v>
      </c>
      <c r="K1177" s="46">
        <v>1832</v>
      </c>
      <c r="L1177" s="42">
        <v>234459</v>
      </c>
      <c r="M1177" s="42">
        <v>119860</v>
      </c>
      <c r="N1177" s="42">
        <v>114599</v>
      </c>
      <c r="O1177" s="54">
        <v>135.15768396462539</v>
      </c>
      <c r="P1177" s="54">
        <v>119.3058568329718</v>
      </c>
      <c r="Q1177" s="54">
        <v>347.07158351409976</v>
      </c>
      <c r="R1177" s="54">
        <v>438.01101284832305</v>
      </c>
      <c r="S1177" s="54">
        <v>293.67595528116135</v>
      </c>
      <c r="T1177" s="54">
        <v>195.22776572668113</v>
      </c>
      <c r="U1177" s="54">
        <v>1528.4498581678624</v>
      </c>
      <c r="W1177" s="42" t="s">
        <v>469</v>
      </c>
    </row>
    <row r="1178" spans="1:23">
      <c r="A1178" s="49" t="s">
        <v>2170</v>
      </c>
      <c r="B1178" s="46" t="s">
        <v>549</v>
      </c>
      <c r="C1178" s="46" t="s">
        <v>295</v>
      </c>
      <c r="D1178" s="49" t="s">
        <v>60</v>
      </c>
      <c r="E1178" s="46">
        <v>22</v>
      </c>
      <c r="F1178" s="46">
        <v>18</v>
      </c>
      <c r="G1178" s="46">
        <v>62</v>
      </c>
      <c r="H1178" s="46">
        <v>68</v>
      </c>
      <c r="I1178" s="46">
        <v>58</v>
      </c>
      <c r="J1178" s="46">
        <v>41</v>
      </c>
      <c r="K1178" s="46">
        <v>269</v>
      </c>
      <c r="L1178" s="42">
        <v>234459</v>
      </c>
      <c r="M1178" s="42">
        <v>119860</v>
      </c>
      <c r="N1178" s="42">
        <v>114599</v>
      </c>
      <c r="O1178" s="54">
        <v>9.3833036906239471</v>
      </c>
      <c r="P1178" s="54">
        <v>7.6772484741468663</v>
      </c>
      <c r="Q1178" s="54">
        <v>26.443855855394759</v>
      </c>
      <c r="R1178" s="54">
        <v>29.002938680110383</v>
      </c>
      <c r="S1178" s="54">
        <v>24.737800638917676</v>
      </c>
      <c r="T1178" s="54">
        <v>17.487065968890082</v>
      </c>
      <c r="U1178" s="54">
        <v>114.73221330808373</v>
      </c>
      <c r="W1178" s="42" t="s">
        <v>469</v>
      </c>
    </row>
    <row r="1179" spans="1:23">
      <c r="A1179" s="49" t="s">
        <v>2171</v>
      </c>
      <c r="B1179" s="46" t="s">
        <v>549</v>
      </c>
      <c r="C1179" s="46" t="s">
        <v>295</v>
      </c>
      <c r="D1179" s="49" t="s">
        <v>69</v>
      </c>
      <c r="E1179" s="46">
        <v>13</v>
      </c>
      <c r="F1179" s="46">
        <v>16</v>
      </c>
      <c r="G1179" s="46">
        <v>29</v>
      </c>
      <c r="H1179" s="46">
        <v>31</v>
      </c>
      <c r="I1179" s="46">
        <v>43</v>
      </c>
      <c r="J1179" s="46">
        <v>19</v>
      </c>
      <c r="K1179" s="46">
        <v>151</v>
      </c>
      <c r="L1179" s="42">
        <v>234459</v>
      </c>
      <c r="M1179" s="42">
        <v>119860</v>
      </c>
      <c r="N1179" s="42">
        <v>114599</v>
      </c>
      <c r="O1179" s="54">
        <v>10.845986984815617</v>
      </c>
      <c r="P1179" s="54">
        <v>13.348907058234607</v>
      </c>
      <c r="Q1179" s="54">
        <v>24.194894043050226</v>
      </c>
      <c r="R1179" s="54">
        <v>25.863507425329551</v>
      </c>
      <c r="S1179" s="54">
        <v>35.875187719005503</v>
      </c>
      <c r="T1179" s="54">
        <v>15.851827131653597</v>
      </c>
      <c r="U1179" s="54">
        <v>125.9803103620891</v>
      </c>
      <c r="W1179" s="42" t="s">
        <v>469</v>
      </c>
    </row>
    <row r="1180" spans="1:23">
      <c r="A1180" s="49" t="s">
        <v>2172</v>
      </c>
      <c r="B1180" s="46" t="s">
        <v>549</v>
      </c>
      <c r="C1180" s="46" t="s">
        <v>295</v>
      </c>
      <c r="D1180" s="49" t="s">
        <v>64</v>
      </c>
      <c r="E1180" s="46">
        <v>146</v>
      </c>
      <c r="F1180" s="46">
        <v>128</v>
      </c>
      <c r="G1180" s="46">
        <v>200</v>
      </c>
      <c r="H1180" s="46">
        <v>229</v>
      </c>
      <c r="I1180" s="46">
        <v>129</v>
      </c>
      <c r="J1180" s="46">
        <v>47</v>
      </c>
      <c r="K1180" s="46">
        <v>879</v>
      </c>
      <c r="L1180" s="42">
        <v>234459</v>
      </c>
      <c r="M1180" s="42">
        <v>119860</v>
      </c>
      <c r="N1180" s="42">
        <v>114599</v>
      </c>
      <c r="O1180" s="54">
        <v>62.271015401413464</v>
      </c>
      <c r="P1180" s="54">
        <v>54.593766927266593</v>
      </c>
      <c r="Q1180" s="54">
        <v>85.302760823854058</v>
      </c>
      <c r="R1180" s="54">
        <v>97.671661143312903</v>
      </c>
      <c r="S1180" s="54">
        <v>55.020280731385874</v>
      </c>
      <c r="T1180" s="54">
        <v>20.046148793605703</v>
      </c>
      <c r="U1180" s="54">
        <v>374.9056338208386</v>
      </c>
      <c r="W1180" s="42" t="s">
        <v>469</v>
      </c>
    </row>
    <row r="1181" spans="1:23">
      <c r="A1181" s="49" t="s">
        <v>2173</v>
      </c>
      <c r="B1181" s="46" t="s">
        <v>549</v>
      </c>
      <c r="C1181" s="46" t="s">
        <v>295</v>
      </c>
      <c r="D1181" s="49" t="s">
        <v>492</v>
      </c>
      <c r="E1181" s="46">
        <v>25</v>
      </c>
      <c r="F1181" s="46">
        <v>37</v>
      </c>
      <c r="G1181" s="46">
        <v>58</v>
      </c>
      <c r="H1181" s="46">
        <v>42</v>
      </c>
      <c r="I1181" s="46">
        <v>62</v>
      </c>
      <c r="J1181" s="46">
        <v>19</v>
      </c>
      <c r="K1181" s="46">
        <v>243</v>
      </c>
      <c r="L1181" s="42">
        <v>234459</v>
      </c>
      <c r="M1181" s="42">
        <v>119860</v>
      </c>
      <c r="N1181" s="42">
        <v>114599</v>
      </c>
      <c r="O1181" s="54">
        <v>10.662845102981757</v>
      </c>
      <c r="P1181" s="54">
        <v>15.781010752413001</v>
      </c>
      <c r="Q1181" s="54">
        <v>24.737800638917676</v>
      </c>
      <c r="R1181" s="54">
        <v>17.913579773009353</v>
      </c>
      <c r="S1181" s="54">
        <v>26.443855855394759</v>
      </c>
      <c r="T1181" s="54">
        <v>8.1037622782661352</v>
      </c>
      <c r="U1181" s="54">
        <v>103.64285440098269</v>
      </c>
      <c r="W1181" s="42" t="s">
        <v>469</v>
      </c>
    </row>
    <row r="1182" spans="1:23">
      <c r="A1182" s="49" t="s">
        <v>2174</v>
      </c>
      <c r="B1182" s="46" t="s">
        <v>549</v>
      </c>
      <c r="C1182" s="46" t="s">
        <v>295</v>
      </c>
      <c r="D1182" s="49" t="s">
        <v>473</v>
      </c>
      <c r="E1182" s="46">
        <v>3</v>
      </c>
      <c r="F1182" s="46">
        <v>4</v>
      </c>
      <c r="G1182" s="46">
        <v>12</v>
      </c>
      <c r="H1182" s="46">
        <v>26</v>
      </c>
      <c r="I1182" s="46">
        <v>7</v>
      </c>
      <c r="J1182" s="46">
        <v>6</v>
      </c>
      <c r="K1182" s="46">
        <v>58</v>
      </c>
      <c r="L1182" s="42">
        <v>234459</v>
      </c>
      <c r="M1182" s="42">
        <v>119860</v>
      </c>
      <c r="N1182" s="42">
        <v>114599</v>
      </c>
      <c r="O1182" s="54">
        <v>1.279541412357811</v>
      </c>
      <c r="P1182" s="54">
        <v>1.706055216477081</v>
      </c>
      <c r="Q1182" s="54">
        <v>5.1181656494312442</v>
      </c>
      <c r="R1182" s="54">
        <v>11.089358907101028</v>
      </c>
      <c r="S1182" s="54">
        <v>2.9855966288348923</v>
      </c>
      <c r="T1182" s="54">
        <v>2.5590828247156221</v>
      </c>
      <c r="U1182" s="54">
        <v>24.737800638917676</v>
      </c>
      <c r="W1182" s="42" t="s">
        <v>469</v>
      </c>
    </row>
    <row r="1183" spans="1:23">
      <c r="A1183" s="49" t="s">
        <v>2175</v>
      </c>
      <c r="B1183" s="46" t="s">
        <v>549</v>
      </c>
      <c r="C1183" s="46" t="s">
        <v>295</v>
      </c>
      <c r="D1183" s="49" t="s">
        <v>201</v>
      </c>
      <c r="E1183" s="46">
        <v>31</v>
      </c>
      <c r="F1183" s="46">
        <v>25</v>
      </c>
      <c r="G1183" s="46">
        <v>55</v>
      </c>
      <c r="H1183" s="46">
        <v>63</v>
      </c>
      <c r="I1183" s="46">
        <v>28</v>
      </c>
      <c r="J1183" s="46">
        <v>17</v>
      </c>
      <c r="K1183" s="46">
        <v>219</v>
      </c>
      <c r="L1183" s="42">
        <v>234459</v>
      </c>
      <c r="M1183" s="42">
        <v>119860</v>
      </c>
      <c r="N1183" s="42">
        <v>114599</v>
      </c>
      <c r="O1183" s="54">
        <v>13.221927927697379</v>
      </c>
      <c r="P1183" s="54">
        <v>10.662845102981757</v>
      </c>
      <c r="Q1183" s="54">
        <v>23.458259226559868</v>
      </c>
      <c r="R1183" s="54">
        <v>26.870369659514033</v>
      </c>
      <c r="S1183" s="54">
        <v>11.942386515339569</v>
      </c>
      <c r="T1183" s="54">
        <v>7.2507346700275956</v>
      </c>
      <c r="U1183" s="54">
        <v>93.406523102120204</v>
      </c>
      <c r="W1183" s="42" t="s">
        <v>469</v>
      </c>
    </row>
    <row r="1184" spans="1:23">
      <c r="A1184" s="49" t="s">
        <v>2176</v>
      </c>
      <c r="B1184" s="46" t="s">
        <v>549</v>
      </c>
      <c r="C1184" s="46" t="s">
        <v>295</v>
      </c>
      <c r="D1184" s="49" t="s">
        <v>151</v>
      </c>
      <c r="E1184" s="46">
        <v>12</v>
      </c>
      <c r="F1184" s="46">
        <v>1</v>
      </c>
      <c r="G1184" s="46">
        <v>2</v>
      </c>
      <c r="H1184" s="46">
        <v>6</v>
      </c>
      <c r="I1184" s="46">
        <v>2</v>
      </c>
      <c r="J1184" s="46">
        <v>7</v>
      </c>
      <c r="K1184" s="46">
        <v>30</v>
      </c>
      <c r="L1184" s="42">
        <v>234459</v>
      </c>
      <c r="M1184" s="42">
        <v>119860</v>
      </c>
      <c r="N1184" s="42">
        <v>114599</v>
      </c>
      <c r="O1184" s="54">
        <v>5.1181656494312442</v>
      </c>
      <c r="P1184" s="54">
        <v>0.42651380411927026</v>
      </c>
      <c r="Q1184" s="54">
        <v>0.85302760823854051</v>
      </c>
      <c r="R1184" s="54">
        <v>2.5590828247156221</v>
      </c>
      <c r="S1184" s="54">
        <v>0.85302760823854051</v>
      </c>
      <c r="T1184" s="54">
        <v>2.9855966288348923</v>
      </c>
      <c r="U1184" s="54">
        <v>12.79541412357811</v>
      </c>
      <c r="W1184" s="42" t="s">
        <v>469</v>
      </c>
    </row>
    <row r="1185" spans="1:23">
      <c r="A1185" s="49" t="s">
        <v>2177</v>
      </c>
      <c r="B1185" s="46" t="s">
        <v>549</v>
      </c>
      <c r="C1185" s="46" t="s">
        <v>295</v>
      </c>
      <c r="D1185" s="49" t="s">
        <v>95</v>
      </c>
      <c r="E1185" s="46">
        <v>8</v>
      </c>
      <c r="F1185" s="46">
        <v>8</v>
      </c>
      <c r="G1185" s="46">
        <v>20</v>
      </c>
      <c r="H1185" s="46">
        <v>18</v>
      </c>
      <c r="I1185" s="46">
        <v>8</v>
      </c>
      <c r="J1185" s="46">
        <v>2</v>
      </c>
      <c r="K1185" s="46">
        <v>64</v>
      </c>
      <c r="L1185" s="42">
        <v>234459</v>
      </c>
      <c r="M1185" s="42">
        <v>119860</v>
      </c>
      <c r="N1185" s="42">
        <v>114599</v>
      </c>
      <c r="O1185" s="54">
        <v>3.4121104329541621</v>
      </c>
      <c r="P1185" s="54">
        <v>3.4121104329541621</v>
      </c>
      <c r="Q1185" s="54">
        <v>8.5302760823854058</v>
      </c>
      <c r="R1185" s="54">
        <v>7.6772484741468663</v>
      </c>
      <c r="S1185" s="54">
        <v>3.4121104329541621</v>
      </c>
      <c r="T1185" s="54">
        <v>0.85302760823854051</v>
      </c>
      <c r="U1185" s="54">
        <v>27.296883463633296</v>
      </c>
      <c r="W1185" s="42" t="s">
        <v>469</v>
      </c>
    </row>
    <row r="1186" spans="1:23">
      <c r="A1186" s="49" t="s">
        <v>2178</v>
      </c>
      <c r="B1186" s="46" t="s">
        <v>549</v>
      </c>
      <c r="C1186" s="46" t="s">
        <v>295</v>
      </c>
      <c r="D1186" s="49" t="s">
        <v>154</v>
      </c>
      <c r="E1186" s="46">
        <v>9</v>
      </c>
      <c r="F1186" s="46">
        <v>4</v>
      </c>
      <c r="G1186" s="46">
        <v>5</v>
      </c>
      <c r="H1186" s="46">
        <v>6</v>
      </c>
      <c r="I1186" s="46">
        <v>0</v>
      </c>
      <c r="J1186" s="46">
        <v>0</v>
      </c>
      <c r="K1186" s="46">
        <v>24</v>
      </c>
      <c r="L1186" s="42">
        <v>234459</v>
      </c>
      <c r="M1186" s="42">
        <v>119860</v>
      </c>
      <c r="N1186" s="42">
        <v>114599</v>
      </c>
      <c r="O1186" s="54">
        <v>3.8386242370734331</v>
      </c>
      <c r="P1186" s="54">
        <v>1.706055216477081</v>
      </c>
      <c r="Q1186" s="54">
        <v>2.1325690205963515</v>
      </c>
      <c r="R1186" s="54">
        <v>2.5590828247156221</v>
      </c>
      <c r="S1186" s="54" t="s">
        <v>499</v>
      </c>
      <c r="T1186" s="54" t="s">
        <v>499</v>
      </c>
      <c r="U1186" s="54">
        <v>10.236331298862488</v>
      </c>
      <c r="W1186" s="42" t="s">
        <v>469</v>
      </c>
    </row>
    <row r="1187" spans="1:23">
      <c r="A1187" s="49" t="s">
        <v>2179</v>
      </c>
      <c r="B1187" s="46" t="s">
        <v>549</v>
      </c>
      <c r="C1187" s="46" t="s">
        <v>295</v>
      </c>
      <c r="D1187" s="49" t="s">
        <v>155</v>
      </c>
      <c r="E1187" s="46">
        <v>100</v>
      </c>
      <c r="F1187" s="46">
        <v>45</v>
      </c>
      <c r="G1187" s="46">
        <v>39</v>
      </c>
      <c r="H1187" s="46">
        <v>38</v>
      </c>
      <c r="I1187" s="46">
        <v>22</v>
      </c>
      <c r="J1187" s="46">
        <v>6</v>
      </c>
      <c r="K1187" s="46">
        <v>250</v>
      </c>
      <c r="L1187" s="42">
        <v>234459</v>
      </c>
      <c r="M1187" s="42">
        <v>119860</v>
      </c>
      <c r="N1187" s="42">
        <v>114599</v>
      </c>
      <c r="O1187" s="54">
        <v>42.651380411927029</v>
      </c>
      <c r="P1187" s="54">
        <v>19.193121185367165</v>
      </c>
      <c r="Q1187" s="54">
        <v>16.634038360651545</v>
      </c>
      <c r="R1187" s="54">
        <v>16.20752455653227</v>
      </c>
      <c r="S1187" s="54">
        <v>9.3833036906239471</v>
      </c>
      <c r="T1187" s="54">
        <v>2.5590828247156221</v>
      </c>
      <c r="U1187" s="54">
        <v>106.62845102981757</v>
      </c>
      <c r="W1187" s="42" t="s">
        <v>469</v>
      </c>
    </row>
    <row r="1188" spans="1:23">
      <c r="A1188" s="49" t="s">
        <v>2180</v>
      </c>
      <c r="B1188" s="46" t="s">
        <v>549</v>
      </c>
      <c r="C1188" s="46" t="s">
        <v>295</v>
      </c>
      <c r="D1188" s="49" t="s">
        <v>99</v>
      </c>
      <c r="E1188" s="46">
        <v>46</v>
      </c>
      <c r="F1188" s="46">
        <v>29</v>
      </c>
      <c r="G1188" s="46">
        <v>89</v>
      </c>
      <c r="H1188" s="46">
        <v>80</v>
      </c>
      <c r="I1188" s="46">
        <v>52</v>
      </c>
      <c r="J1188" s="46">
        <v>23</v>
      </c>
      <c r="K1188" s="46">
        <v>319</v>
      </c>
      <c r="L1188" s="42">
        <v>234459</v>
      </c>
      <c r="M1188" s="42">
        <v>119860</v>
      </c>
      <c r="N1188" s="42">
        <v>114599</v>
      </c>
      <c r="O1188" s="54">
        <v>19.619634989486435</v>
      </c>
      <c r="P1188" s="54">
        <v>12.368900319458838</v>
      </c>
      <c r="Q1188" s="54">
        <v>37.959728566615055</v>
      </c>
      <c r="R1188" s="54">
        <v>34.121104329541623</v>
      </c>
      <c r="S1188" s="54">
        <v>22.178717814202056</v>
      </c>
      <c r="T1188" s="54">
        <v>9.8098174947432177</v>
      </c>
      <c r="U1188" s="54">
        <v>136.05790351404724</v>
      </c>
      <c r="W1188" s="42" t="s">
        <v>469</v>
      </c>
    </row>
    <row r="1189" spans="1:23">
      <c r="A1189" s="49" t="s">
        <v>2181</v>
      </c>
      <c r="B1189" s="46" t="s">
        <v>549</v>
      </c>
      <c r="C1189" s="46" t="s">
        <v>295</v>
      </c>
      <c r="D1189" s="49" t="s">
        <v>481</v>
      </c>
      <c r="E1189" s="46">
        <v>14</v>
      </c>
      <c r="F1189" s="46">
        <v>12</v>
      </c>
      <c r="G1189" s="46">
        <v>14</v>
      </c>
      <c r="H1189" s="46">
        <v>12</v>
      </c>
      <c r="I1189" s="46">
        <v>5</v>
      </c>
      <c r="J1189" s="46">
        <v>3</v>
      </c>
      <c r="K1189" s="46">
        <v>60</v>
      </c>
      <c r="L1189" s="42">
        <v>234459</v>
      </c>
      <c r="M1189" s="42">
        <v>119860</v>
      </c>
      <c r="N1189" s="42">
        <v>114599</v>
      </c>
      <c r="O1189" s="54">
        <v>5.9711932576697846</v>
      </c>
      <c r="P1189" s="54">
        <v>5.1181656494312442</v>
      </c>
      <c r="Q1189" s="54">
        <v>5.9711932576697846</v>
      </c>
      <c r="R1189" s="54">
        <v>5.1181656494312442</v>
      </c>
      <c r="S1189" s="54">
        <v>2.1325690205963515</v>
      </c>
      <c r="T1189" s="54">
        <v>1.279541412357811</v>
      </c>
      <c r="U1189" s="54">
        <v>25.590828247156221</v>
      </c>
      <c r="W1189" s="42" t="s">
        <v>469</v>
      </c>
    </row>
    <row r="1190" spans="1:23">
      <c r="A1190" s="49" t="s">
        <v>2182</v>
      </c>
      <c r="B1190" s="46" t="s">
        <v>549</v>
      </c>
      <c r="C1190" s="46" t="s">
        <v>295</v>
      </c>
      <c r="D1190" s="49" t="s">
        <v>483</v>
      </c>
      <c r="E1190" s="46">
        <v>32</v>
      </c>
      <c r="F1190" s="46">
        <v>24</v>
      </c>
      <c r="G1190" s="46">
        <v>64</v>
      </c>
      <c r="H1190" s="46">
        <v>63</v>
      </c>
      <c r="I1190" s="46">
        <v>29</v>
      </c>
      <c r="J1190" s="46">
        <v>21</v>
      </c>
      <c r="K1190" s="46">
        <v>233</v>
      </c>
      <c r="L1190" s="42">
        <v>234459</v>
      </c>
      <c r="M1190" s="42">
        <v>119860</v>
      </c>
      <c r="N1190" s="42">
        <v>114599</v>
      </c>
      <c r="O1190" s="54">
        <v>13.648441731816648</v>
      </c>
      <c r="P1190" s="54">
        <v>10.236331298862488</v>
      </c>
      <c r="Q1190" s="54">
        <v>27.296883463633296</v>
      </c>
      <c r="R1190" s="54">
        <v>26.870369659514033</v>
      </c>
      <c r="S1190" s="54">
        <v>12.368900319458838</v>
      </c>
      <c r="T1190" s="54">
        <v>8.9567898865046764</v>
      </c>
      <c r="U1190" s="54">
        <v>99.377716359789986</v>
      </c>
      <c r="W1190" s="42" t="s">
        <v>469</v>
      </c>
    </row>
    <row r="1191" spans="1:23">
      <c r="A1191" s="49" t="s">
        <v>2183</v>
      </c>
      <c r="B1191" s="46" t="s">
        <v>549</v>
      </c>
      <c r="C1191" s="46" t="s">
        <v>295</v>
      </c>
      <c r="D1191" s="49" t="s">
        <v>128</v>
      </c>
      <c r="E1191" s="46">
        <v>17</v>
      </c>
      <c r="F1191" s="46">
        <v>12</v>
      </c>
      <c r="G1191" s="46">
        <v>11</v>
      </c>
      <c r="H1191" s="46">
        <v>7</v>
      </c>
      <c r="I1191" s="46">
        <v>3</v>
      </c>
      <c r="J1191" s="46">
        <v>0</v>
      </c>
      <c r="K1191" s="46">
        <v>50</v>
      </c>
      <c r="L1191" s="42">
        <v>234459</v>
      </c>
      <c r="M1191" s="42">
        <v>119860</v>
      </c>
      <c r="N1191" s="42">
        <v>114599</v>
      </c>
      <c r="O1191" s="54">
        <v>7.2507346700275956</v>
      </c>
      <c r="P1191" s="54">
        <v>5.1181656494312442</v>
      </c>
      <c r="Q1191" s="54">
        <v>4.6916518453119735</v>
      </c>
      <c r="R1191" s="54">
        <v>2.9855966288348923</v>
      </c>
      <c r="S1191" s="54">
        <v>1.279541412357811</v>
      </c>
      <c r="T1191" s="54" t="s">
        <v>499</v>
      </c>
      <c r="U1191" s="54">
        <v>21.325690205963515</v>
      </c>
      <c r="W1191" s="42" t="s">
        <v>469</v>
      </c>
    </row>
    <row r="1192" spans="1:23">
      <c r="A1192" s="49" t="s">
        <v>2184</v>
      </c>
      <c r="B1192" s="46" t="s">
        <v>549</v>
      </c>
      <c r="C1192" s="46" t="s">
        <v>295</v>
      </c>
      <c r="D1192" s="49" t="s">
        <v>132</v>
      </c>
      <c r="E1192" s="46">
        <v>18</v>
      </c>
      <c r="F1192" s="46">
        <v>17</v>
      </c>
      <c r="G1192" s="46">
        <v>26</v>
      </c>
      <c r="H1192" s="46">
        <v>56</v>
      </c>
      <c r="I1192" s="46">
        <v>31</v>
      </c>
      <c r="J1192" s="46">
        <v>12</v>
      </c>
      <c r="K1192" s="46">
        <v>160</v>
      </c>
      <c r="L1192" s="42">
        <v>234459</v>
      </c>
      <c r="M1192" s="42">
        <v>119860</v>
      </c>
      <c r="N1192" s="42">
        <v>114599</v>
      </c>
      <c r="O1192" s="54">
        <v>15.017520440513932</v>
      </c>
      <c r="P1192" s="54">
        <v>14.18321374937427</v>
      </c>
      <c r="Q1192" s="54">
        <v>21.691973969631235</v>
      </c>
      <c r="R1192" s="54">
        <v>46.72117470382112</v>
      </c>
      <c r="S1192" s="54">
        <v>25.863507425329551</v>
      </c>
      <c r="T1192" s="54">
        <v>10.011680293675955</v>
      </c>
      <c r="U1192" s="54">
        <v>133.48907058234607</v>
      </c>
      <c r="W1192" s="42" t="s">
        <v>469</v>
      </c>
    </row>
    <row r="1193" spans="1:23">
      <c r="A1193" s="49" t="s">
        <v>2185</v>
      </c>
      <c r="B1193" s="46" t="s">
        <v>549</v>
      </c>
      <c r="C1193" s="46" t="s">
        <v>295</v>
      </c>
      <c r="D1193" s="49" t="s">
        <v>161</v>
      </c>
      <c r="E1193" s="46">
        <v>19</v>
      </c>
      <c r="F1193" s="46">
        <v>4</v>
      </c>
      <c r="G1193" s="46">
        <v>4</v>
      </c>
      <c r="H1193" s="46">
        <v>0</v>
      </c>
      <c r="I1193" s="46">
        <v>1</v>
      </c>
      <c r="J1193" s="46">
        <v>1</v>
      </c>
      <c r="K1193" s="46">
        <v>29</v>
      </c>
      <c r="L1193" s="42">
        <v>234459</v>
      </c>
      <c r="M1193" s="42">
        <v>119860</v>
      </c>
      <c r="N1193" s="42">
        <v>114599</v>
      </c>
      <c r="O1193" s="54">
        <v>8.1037622782661352</v>
      </c>
      <c r="P1193" s="54">
        <v>1.706055216477081</v>
      </c>
      <c r="Q1193" s="54">
        <v>1.706055216477081</v>
      </c>
      <c r="R1193" s="54" t="s">
        <v>499</v>
      </c>
      <c r="S1193" s="54">
        <v>0.42651380411927026</v>
      </c>
      <c r="T1193" s="54">
        <v>0.42651380411927026</v>
      </c>
      <c r="U1193" s="54">
        <v>12.368900319458838</v>
      </c>
      <c r="W1193" s="42" t="s">
        <v>469</v>
      </c>
    </row>
    <row r="1194" spans="1:23">
      <c r="A1194" s="49" t="s">
        <v>2186</v>
      </c>
      <c r="B1194" s="46" t="s">
        <v>549</v>
      </c>
      <c r="C1194" s="46" t="s">
        <v>295</v>
      </c>
      <c r="D1194" s="49" t="s">
        <v>164</v>
      </c>
      <c r="E1194" s="46">
        <v>138</v>
      </c>
      <c r="F1194" s="46">
        <v>111</v>
      </c>
      <c r="G1194" s="46">
        <v>343</v>
      </c>
      <c r="H1194" s="46">
        <v>328</v>
      </c>
      <c r="I1194" s="46">
        <v>74</v>
      </c>
      <c r="J1194" s="46">
        <v>11</v>
      </c>
      <c r="K1194" s="46">
        <v>1005</v>
      </c>
      <c r="L1194" s="42">
        <v>234459</v>
      </c>
      <c r="M1194" s="42">
        <v>119860</v>
      </c>
      <c r="N1194" s="42">
        <v>114599</v>
      </c>
      <c r="O1194" s="54">
        <v>120.41989895199784</v>
      </c>
      <c r="P1194" s="54">
        <v>96.859483939650431</v>
      </c>
      <c r="Q1194" s="54">
        <v>299.30453145315403</v>
      </c>
      <c r="R1194" s="54">
        <v>286.21541200184993</v>
      </c>
      <c r="S1194" s="54">
        <v>64.572989293100278</v>
      </c>
      <c r="T1194" s="54">
        <v>9.5986875976230159</v>
      </c>
      <c r="U1194" s="54">
        <v>876.9710032373755</v>
      </c>
      <c r="W1194" s="42" t="s">
        <v>469</v>
      </c>
    </row>
    <row r="1195" spans="1:23">
      <c r="A1195" s="49" t="s">
        <v>2187</v>
      </c>
      <c r="B1195" s="46" t="s">
        <v>549</v>
      </c>
      <c r="C1195" s="46" t="s">
        <v>295</v>
      </c>
      <c r="D1195" s="49" t="s">
        <v>142</v>
      </c>
      <c r="E1195" s="46">
        <v>21</v>
      </c>
      <c r="F1195" s="46">
        <v>7</v>
      </c>
      <c r="G1195" s="46">
        <v>18</v>
      </c>
      <c r="H1195" s="46">
        <v>16</v>
      </c>
      <c r="I1195" s="46">
        <v>9</v>
      </c>
      <c r="J1195" s="46">
        <v>4</v>
      </c>
      <c r="K1195" s="46">
        <v>75</v>
      </c>
      <c r="L1195" s="42">
        <v>234459</v>
      </c>
      <c r="M1195" s="42">
        <v>119860</v>
      </c>
      <c r="N1195" s="42">
        <v>114599</v>
      </c>
      <c r="O1195" s="54">
        <v>8.9567898865046764</v>
      </c>
      <c r="P1195" s="54">
        <v>2.9855966288348923</v>
      </c>
      <c r="Q1195" s="54">
        <v>7.6772484741468663</v>
      </c>
      <c r="R1195" s="54">
        <v>6.8242208659083241</v>
      </c>
      <c r="S1195" s="54">
        <v>3.8386242370734331</v>
      </c>
      <c r="T1195" s="54">
        <v>1.706055216477081</v>
      </c>
      <c r="U1195" s="54">
        <v>31.988535308945277</v>
      </c>
      <c r="W1195" s="42" t="s">
        <v>469</v>
      </c>
    </row>
    <row r="1196" spans="1:23">
      <c r="A1196" s="49" t="s">
        <v>2188</v>
      </c>
      <c r="B1196" s="46" t="s">
        <v>549</v>
      </c>
      <c r="C1196" s="46" t="s">
        <v>295</v>
      </c>
      <c r="D1196" s="49" t="s">
        <v>146</v>
      </c>
      <c r="E1196" s="46">
        <v>43</v>
      </c>
      <c r="F1196" s="46">
        <v>28</v>
      </c>
      <c r="G1196" s="46">
        <v>90</v>
      </c>
      <c r="H1196" s="46">
        <v>96</v>
      </c>
      <c r="I1196" s="46">
        <v>56</v>
      </c>
      <c r="J1196" s="46">
        <v>33</v>
      </c>
      <c r="K1196" s="46">
        <v>346</v>
      </c>
      <c r="L1196" s="42">
        <v>234459</v>
      </c>
      <c r="M1196" s="42">
        <v>119860</v>
      </c>
      <c r="N1196" s="42">
        <v>114599</v>
      </c>
      <c r="O1196" s="54">
        <v>35.875187719005503</v>
      </c>
      <c r="P1196" s="54">
        <v>23.36058735191056</v>
      </c>
      <c r="Q1196" s="54">
        <v>75.087602202569656</v>
      </c>
      <c r="R1196" s="54">
        <v>80.093442349407638</v>
      </c>
      <c r="S1196" s="54">
        <v>46.72117470382112</v>
      </c>
      <c r="T1196" s="54">
        <v>27.532120807608877</v>
      </c>
      <c r="U1196" s="54">
        <v>288.6701151343234</v>
      </c>
      <c r="W1196" s="42" t="s">
        <v>469</v>
      </c>
    </row>
    <row r="1197" spans="1:23">
      <c r="A1197" s="49" t="s">
        <v>2189</v>
      </c>
      <c r="B1197" s="46" t="s">
        <v>549</v>
      </c>
      <c r="C1197" s="46" t="s">
        <v>298</v>
      </c>
      <c r="D1197" s="49" t="s">
        <v>200</v>
      </c>
      <c r="E1197" s="46">
        <v>39</v>
      </c>
      <c r="F1197" s="46">
        <v>36</v>
      </c>
      <c r="G1197" s="46">
        <v>104</v>
      </c>
      <c r="H1197" s="46">
        <v>134</v>
      </c>
      <c r="I1197" s="46">
        <v>122</v>
      </c>
      <c r="J1197" s="46">
        <v>58</v>
      </c>
      <c r="K1197" s="46">
        <v>493</v>
      </c>
      <c r="L1197" s="42">
        <v>237311</v>
      </c>
      <c r="M1197" s="42">
        <v>120349</v>
      </c>
      <c r="N1197" s="42">
        <v>116962</v>
      </c>
      <c r="O1197" s="54">
        <v>16.434130739830856</v>
      </c>
      <c r="P1197" s="54">
        <v>15.169966836766944</v>
      </c>
      <c r="Q1197" s="54">
        <v>43.824348639548944</v>
      </c>
      <c r="R1197" s="54">
        <v>56.465987670188071</v>
      </c>
      <c r="S1197" s="54">
        <v>51.40933205793241</v>
      </c>
      <c r="T1197" s="54">
        <v>24.440502125902299</v>
      </c>
      <c r="U1197" s="54">
        <v>207.74426807016951</v>
      </c>
      <c r="W1197" s="42" t="s">
        <v>469</v>
      </c>
    </row>
    <row r="1198" spans="1:23">
      <c r="A1198" s="49" t="s">
        <v>2190</v>
      </c>
      <c r="B1198" s="46" t="s">
        <v>549</v>
      </c>
      <c r="C1198" s="46" t="s">
        <v>298</v>
      </c>
      <c r="D1198" s="49" t="s">
        <v>54</v>
      </c>
      <c r="E1198" s="46">
        <v>150</v>
      </c>
      <c r="F1198" s="46">
        <v>145</v>
      </c>
      <c r="G1198" s="46">
        <v>452</v>
      </c>
      <c r="H1198" s="46">
        <v>527</v>
      </c>
      <c r="I1198" s="46">
        <v>405</v>
      </c>
      <c r="J1198" s="46">
        <v>277</v>
      </c>
      <c r="K1198" s="46">
        <v>1956</v>
      </c>
      <c r="L1198" s="42">
        <v>237311</v>
      </c>
      <c r="M1198" s="42">
        <v>120349</v>
      </c>
      <c r="N1198" s="42">
        <v>116962</v>
      </c>
      <c r="O1198" s="54">
        <v>124.63751256761586</v>
      </c>
      <c r="P1198" s="54">
        <v>120.48292881536199</v>
      </c>
      <c r="Q1198" s="54">
        <v>375.57437120374908</v>
      </c>
      <c r="R1198" s="54">
        <v>437.89312748755702</v>
      </c>
      <c r="S1198" s="54">
        <v>336.52128393256277</v>
      </c>
      <c r="T1198" s="54">
        <v>230.16393987486396</v>
      </c>
      <c r="U1198" s="54">
        <v>1625.2731638817106</v>
      </c>
      <c r="W1198" s="42" t="s">
        <v>469</v>
      </c>
    </row>
    <row r="1199" spans="1:23">
      <c r="A1199" s="49" t="s">
        <v>2191</v>
      </c>
      <c r="B1199" s="46" t="s">
        <v>549</v>
      </c>
      <c r="C1199" s="46" t="s">
        <v>298</v>
      </c>
      <c r="D1199" s="49" t="s">
        <v>60</v>
      </c>
      <c r="E1199" s="46">
        <v>28</v>
      </c>
      <c r="F1199" s="46">
        <v>19</v>
      </c>
      <c r="G1199" s="46">
        <v>53</v>
      </c>
      <c r="H1199" s="46">
        <v>47</v>
      </c>
      <c r="I1199" s="46">
        <v>58</v>
      </c>
      <c r="J1199" s="46">
        <v>32</v>
      </c>
      <c r="K1199" s="46">
        <v>237</v>
      </c>
      <c r="L1199" s="42">
        <v>237311</v>
      </c>
      <c r="M1199" s="42">
        <v>120349</v>
      </c>
      <c r="N1199" s="42">
        <v>116962</v>
      </c>
      <c r="O1199" s="54">
        <v>11.798863095263178</v>
      </c>
      <c r="P1199" s="54">
        <v>8.0063713860714412</v>
      </c>
      <c r="Q1199" s="54">
        <v>22.333562287462442</v>
      </c>
      <c r="R1199" s="54">
        <v>19.805234481334619</v>
      </c>
      <c r="S1199" s="54">
        <v>24.440502125902299</v>
      </c>
      <c r="T1199" s="54">
        <v>13.484414966015061</v>
      </c>
      <c r="U1199" s="54">
        <v>99.868948342049038</v>
      </c>
      <c r="W1199" s="42" t="s">
        <v>469</v>
      </c>
    </row>
    <row r="1200" spans="1:23">
      <c r="A1200" s="49" t="s">
        <v>2192</v>
      </c>
      <c r="B1200" s="46" t="s">
        <v>549</v>
      </c>
      <c r="C1200" s="46" t="s">
        <v>298</v>
      </c>
      <c r="D1200" s="49" t="s">
        <v>69</v>
      </c>
      <c r="E1200" s="46">
        <v>11</v>
      </c>
      <c r="F1200" s="46">
        <v>7</v>
      </c>
      <c r="G1200" s="46">
        <v>29</v>
      </c>
      <c r="H1200" s="46">
        <v>32</v>
      </c>
      <c r="I1200" s="46">
        <v>29</v>
      </c>
      <c r="J1200" s="46">
        <v>23</v>
      </c>
      <c r="K1200" s="46">
        <v>131</v>
      </c>
      <c r="L1200" s="42">
        <v>237311</v>
      </c>
      <c r="M1200" s="42">
        <v>120349</v>
      </c>
      <c r="N1200" s="42">
        <v>116962</v>
      </c>
      <c r="O1200" s="54">
        <v>9.1400842549584969</v>
      </c>
      <c r="P1200" s="54">
        <v>5.8164172531554064</v>
      </c>
      <c r="Q1200" s="54">
        <v>24.096585763072397</v>
      </c>
      <c r="R1200" s="54">
        <v>26.589336014424717</v>
      </c>
      <c r="S1200" s="54">
        <v>24.096585763072397</v>
      </c>
      <c r="T1200" s="54">
        <v>19.111085260367762</v>
      </c>
      <c r="U1200" s="54">
        <v>108.85009430905117</v>
      </c>
      <c r="W1200" s="42" t="s">
        <v>469</v>
      </c>
    </row>
    <row r="1201" spans="1:23">
      <c r="A1201" s="49" t="s">
        <v>2193</v>
      </c>
      <c r="B1201" s="46" t="s">
        <v>549</v>
      </c>
      <c r="C1201" s="46" t="s">
        <v>298</v>
      </c>
      <c r="D1201" s="49" t="s">
        <v>64</v>
      </c>
      <c r="E1201" s="46">
        <v>131</v>
      </c>
      <c r="F1201" s="46">
        <v>105</v>
      </c>
      <c r="G1201" s="46">
        <v>253</v>
      </c>
      <c r="H1201" s="46">
        <v>205</v>
      </c>
      <c r="I1201" s="46">
        <v>180</v>
      </c>
      <c r="J1201" s="46">
        <v>89</v>
      </c>
      <c r="K1201" s="46">
        <v>963</v>
      </c>
      <c r="L1201" s="42">
        <v>237311</v>
      </c>
      <c r="M1201" s="42">
        <v>120349</v>
      </c>
      <c r="N1201" s="42">
        <v>116962</v>
      </c>
      <c r="O1201" s="54">
        <v>55.201823767124154</v>
      </c>
      <c r="P1201" s="54">
        <v>44.245736607236921</v>
      </c>
      <c r="Q1201" s="54">
        <v>106.61115582505658</v>
      </c>
      <c r="R1201" s="54">
        <v>86.384533376033986</v>
      </c>
      <c r="S1201" s="54">
        <v>75.849834183834716</v>
      </c>
      <c r="T1201" s="54">
        <v>37.503529124229388</v>
      </c>
      <c r="U1201" s="54">
        <v>405.79661288351576</v>
      </c>
      <c r="W1201" s="42" t="s">
        <v>469</v>
      </c>
    </row>
    <row r="1202" spans="1:23">
      <c r="A1202" s="49" t="s">
        <v>2194</v>
      </c>
      <c r="B1202" s="46" t="s">
        <v>549</v>
      </c>
      <c r="C1202" s="46" t="s">
        <v>298</v>
      </c>
      <c r="D1202" s="49" t="s">
        <v>492</v>
      </c>
      <c r="E1202" s="46">
        <v>44</v>
      </c>
      <c r="F1202" s="46">
        <v>26</v>
      </c>
      <c r="G1202" s="46">
        <v>60</v>
      </c>
      <c r="H1202" s="46">
        <v>58</v>
      </c>
      <c r="I1202" s="46">
        <v>76</v>
      </c>
      <c r="J1202" s="46">
        <v>28</v>
      </c>
      <c r="K1202" s="46">
        <v>292</v>
      </c>
      <c r="L1202" s="42">
        <v>237311</v>
      </c>
      <c r="M1202" s="42">
        <v>120349</v>
      </c>
      <c r="N1202" s="42">
        <v>116962</v>
      </c>
      <c r="O1202" s="54">
        <v>18.541070578270709</v>
      </c>
      <c r="P1202" s="54">
        <v>10.956087159887236</v>
      </c>
      <c r="Q1202" s="54">
        <v>25.283278061278239</v>
      </c>
      <c r="R1202" s="54">
        <v>24.440502125902299</v>
      </c>
      <c r="S1202" s="54">
        <v>32.025485544285765</v>
      </c>
      <c r="T1202" s="54">
        <v>11.798863095263178</v>
      </c>
      <c r="U1202" s="54">
        <v>123.04528656488743</v>
      </c>
      <c r="W1202" s="42" t="s">
        <v>469</v>
      </c>
    </row>
    <row r="1203" spans="1:23">
      <c r="A1203" s="49" t="s">
        <v>2195</v>
      </c>
      <c r="B1203" s="46" t="s">
        <v>549</v>
      </c>
      <c r="C1203" s="46" t="s">
        <v>298</v>
      </c>
      <c r="D1203" s="49" t="s">
        <v>473</v>
      </c>
      <c r="E1203" s="46">
        <v>6</v>
      </c>
      <c r="F1203" s="46">
        <v>10</v>
      </c>
      <c r="G1203" s="46">
        <v>17</v>
      </c>
      <c r="H1203" s="46">
        <v>24</v>
      </c>
      <c r="I1203" s="46">
        <v>20</v>
      </c>
      <c r="J1203" s="46">
        <v>12</v>
      </c>
      <c r="K1203" s="46">
        <v>89</v>
      </c>
      <c r="L1203" s="42">
        <v>237311</v>
      </c>
      <c r="M1203" s="42">
        <v>120349</v>
      </c>
      <c r="N1203" s="42">
        <v>116962</v>
      </c>
      <c r="O1203" s="54">
        <v>2.528327806127824</v>
      </c>
      <c r="P1203" s="54">
        <v>4.2138796768797064</v>
      </c>
      <c r="Q1203" s="54">
        <v>7.1635954506955004</v>
      </c>
      <c r="R1203" s="54">
        <v>10.113311224511296</v>
      </c>
      <c r="S1203" s="54">
        <v>8.4277593537594129</v>
      </c>
      <c r="T1203" s="54">
        <v>5.0566556122556481</v>
      </c>
      <c r="U1203" s="54">
        <v>37.503529124229388</v>
      </c>
      <c r="W1203" s="42" t="s">
        <v>469</v>
      </c>
    </row>
    <row r="1204" spans="1:23">
      <c r="A1204" s="49" t="s">
        <v>2196</v>
      </c>
      <c r="B1204" s="46" t="s">
        <v>549</v>
      </c>
      <c r="C1204" s="46" t="s">
        <v>298</v>
      </c>
      <c r="D1204" s="49" t="s">
        <v>201</v>
      </c>
      <c r="E1204" s="46">
        <v>24</v>
      </c>
      <c r="F1204" s="46">
        <v>23</v>
      </c>
      <c r="G1204" s="46">
        <v>56</v>
      </c>
      <c r="H1204" s="46">
        <v>52</v>
      </c>
      <c r="I1204" s="46">
        <v>36</v>
      </c>
      <c r="J1204" s="46">
        <v>9</v>
      </c>
      <c r="K1204" s="46">
        <v>200</v>
      </c>
      <c r="L1204" s="42">
        <v>237311</v>
      </c>
      <c r="M1204" s="42">
        <v>120349</v>
      </c>
      <c r="N1204" s="42">
        <v>116962</v>
      </c>
      <c r="O1204" s="54">
        <v>10.113311224511296</v>
      </c>
      <c r="P1204" s="54">
        <v>9.6919232568233245</v>
      </c>
      <c r="Q1204" s="54">
        <v>23.597726190526355</v>
      </c>
      <c r="R1204" s="54">
        <v>21.912174319774472</v>
      </c>
      <c r="S1204" s="54">
        <v>15.169966836766944</v>
      </c>
      <c r="T1204" s="54">
        <v>3.7924917091917361</v>
      </c>
      <c r="U1204" s="54">
        <v>84.277593537594129</v>
      </c>
      <c r="W1204" s="42" t="s">
        <v>469</v>
      </c>
    </row>
    <row r="1205" spans="1:23">
      <c r="A1205" s="49" t="s">
        <v>2197</v>
      </c>
      <c r="B1205" s="46" t="s">
        <v>549</v>
      </c>
      <c r="C1205" s="46" t="s">
        <v>298</v>
      </c>
      <c r="D1205" s="49" t="s">
        <v>151</v>
      </c>
      <c r="E1205" s="46">
        <v>3</v>
      </c>
      <c r="F1205" s="46">
        <v>3</v>
      </c>
      <c r="G1205" s="46">
        <v>5</v>
      </c>
      <c r="H1205" s="46">
        <v>7</v>
      </c>
      <c r="I1205" s="46">
        <v>2</v>
      </c>
      <c r="J1205" s="46">
        <v>3</v>
      </c>
      <c r="K1205" s="46">
        <v>23</v>
      </c>
      <c r="L1205" s="42">
        <v>237311</v>
      </c>
      <c r="M1205" s="42">
        <v>120349</v>
      </c>
      <c r="N1205" s="42">
        <v>116962</v>
      </c>
      <c r="O1205" s="54">
        <v>1.264163903063912</v>
      </c>
      <c r="P1205" s="54">
        <v>1.264163903063912</v>
      </c>
      <c r="Q1205" s="54">
        <v>2.1069398384398532</v>
      </c>
      <c r="R1205" s="54">
        <v>2.9497157738157944</v>
      </c>
      <c r="S1205" s="54">
        <v>0.84277593537594131</v>
      </c>
      <c r="T1205" s="54">
        <v>1.264163903063912</v>
      </c>
      <c r="U1205" s="54">
        <v>9.6919232568233245</v>
      </c>
      <c r="W1205" s="42" t="s">
        <v>469</v>
      </c>
    </row>
    <row r="1206" spans="1:23">
      <c r="A1206" s="49" t="s">
        <v>2198</v>
      </c>
      <c r="B1206" s="46" t="s">
        <v>549</v>
      </c>
      <c r="C1206" s="46" t="s">
        <v>298</v>
      </c>
      <c r="D1206" s="49" t="s">
        <v>95</v>
      </c>
      <c r="E1206" s="46">
        <v>8</v>
      </c>
      <c r="F1206" s="46">
        <v>11</v>
      </c>
      <c r="G1206" s="46">
        <v>26</v>
      </c>
      <c r="H1206" s="46">
        <v>27</v>
      </c>
      <c r="I1206" s="46">
        <v>18</v>
      </c>
      <c r="J1206" s="46">
        <v>6</v>
      </c>
      <c r="K1206" s="46">
        <v>96</v>
      </c>
      <c r="L1206" s="42">
        <v>237311</v>
      </c>
      <c r="M1206" s="42">
        <v>120349</v>
      </c>
      <c r="N1206" s="42">
        <v>116962</v>
      </c>
      <c r="O1206" s="54">
        <v>3.3711037415037652</v>
      </c>
      <c r="P1206" s="54">
        <v>4.6352676445676773</v>
      </c>
      <c r="Q1206" s="54">
        <v>10.956087159887236</v>
      </c>
      <c r="R1206" s="54">
        <v>11.377475127575208</v>
      </c>
      <c r="S1206" s="54">
        <v>7.5849834183834721</v>
      </c>
      <c r="T1206" s="54">
        <v>2.528327806127824</v>
      </c>
      <c r="U1206" s="54">
        <v>40.453244898045185</v>
      </c>
      <c r="W1206" s="42" t="s">
        <v>469</v>
      </c>
    </row>
    <row r="1207" spans="1:23">
      <c r="A1207" s="49" t="s">
        <v>2199</v>
      </c>
      <c r="B1207" s="46" t="s">
        <v>549</v>
      </c>
      <c r="C1207" s="46" t="s">
        <v>298</v>
      </c>
      <c r="D1207" s="49" t="s">
        <v>154</v>
      </c>
      <c r="E1207" s="46">
        <v>8</v>
      </c>
      <c r="F1207" s="46">
        <v>2</v>
      </c>
      <c r="G1207" s="46">
        <v>4</v>
      </c>
      <c r="H1207" s="46">
        <v>3</v>
      </c>
      <c r="I1207" s="46">
        <v>3</v>
      </c>
      <c r="J1207" s="46">
        <v>0</v>
      </c>
      <c r="K1207" s="46">
        <v>20</v>
      </c>
      <c r="L1207" s="42">
        <v>237311</v>
      </c>
      <c r="M1207" s="42">
        <v>120349</v>
      </c>
      <c r="N1207" s="42">
        <v>116962</v>
      </c>
      <c r="O1207" s="54">
        <v>3.3711037415037652</v>
      </c>
      <c r="P1207" s="54">
        <v>0.84277593537594131</v>
      </c>
      <c r="Q1207" s="54">
        <v>1.6855518707518826</v>
      </c>
      <c r="R1207" s="54">
        <v>1.264163903063912</v>
      </c>
      <c r="S1207" s="54">
        <v>1.264163903063912</v>
      </c>
      <c r="T1207" s="54" t="s">
        <v>499</v>
      </c>
      <c r="U1207" s="54">
        <v>8.4277593537594129</v>
      </c>
      <c r="W1207" s="42" t="s">
        <v>469</v>
      </c>
    </row>
    <row r="1208" spans="1:23">
      <c r="A1208" s="49" t="s">
        <v>2200</v>
      </c>
      <c r="B1208" s="46" t="s">
        <v>549</v>
      </c>
      <c r="C1208" s="46" t="s">
        <v>298</v>
      </c>
      <c r="D1208" s="49" t="s">
        <v>155</v>
      </c>
      <c r="E1208" s="46">
        <v>78</v>
      </c>
      <c r="F1208" s="46">
        <v>43</v>
      </c>
      <c r="G1208" s="46">
        <v>40</v>
      </c>
      <c r="H1208" s="46">
        <v>24</v>
      </c>
      <c r="I1208" s="46">
        <v>14</v>
      </c>
      <c r="J1208" s="46">
        <v>11</v>
      </c>
      <c r="K1208" s="46">
        <v>210</v>
      </c>
      <c r="L1208" s="42">
        <v>237311</v>
      </c>
      <c r="M1208" s="42">
        <v>120349</v>
      </c>
      <c r="N1208" s="42">
        <v>116962</v>
      </c>
      <c r="O1208" s="54">
        <v>32.868261479661712</v>
      </c>
      <c r="P1208" s="54">
        <v>18.119682610582739</v>
      </c>
      <c r="Q1208" s="54">
        <v>16.855518707518826</v>
      </c>
      <c r="R1208" s="54">
        <v>10.113311224511296</v>
      </c>
      <c r="S1208" s="54">
        <v>5.8994315476315888</v>
      </c>
      <c r="T1208" s="54">
        <v>4.6352676445676773</v>
      </c>
      <c r="U1208" s="54">
        <v>88.491473214473842</v>
      </c>
      <c r="W1208" s="42" t="s">
        <v>469</v>
      </c>
    </row>
    <row r="1209" spans="1:23">
      <c r="A1209" s="49" t="s">
        <v>2201</v>
      </c>
      <c r="B1209" s="46" t="s">
        <v>549</v>
      </c>
      <c r="C1209" s="46" t="s">
        <v>298</v>
      </c>
      <c r="D1209" s="49" t="s">
        <v>99</v>
      </c>
      <c r="E1209" s="46">
        <v>55</v>
      </c>
      <c r="F1209" s="46">
        <v>35</v>
      </c>
      <c r="G1209" s="46">
        <v>79</v>
      </c>
      <c r="H1209" s="46">
        <v>121</v>
      </c>
      <c r="I1209" s="46">
        <v>74</v>
      </c>
      <c r="J1209" s="46">
        <v>34</v>
      </c>
      <c r="K1209" s="46">
        <v>398</v>
      </c>
      <c r="L1209" s="42">
        <v>237311</v>
      </c>
      <c r="M1209" s="42">
        <v>120349</v>
      </c>
      <c r="N1209" s="42">
        <v>116962</v>
      </c>
      <c r="O1209" s="54">
        <v>23.176338222838385</v>
      </c>
      <c r="P1209" s="54">
        <v>14.748578869078973</v>
      </c>
      <c r="Q1209" s="54">
        <v>33.289649447349682</v>
      </c>
      <c r="R1209" s="54">
        <v>50.987944090244454</v>
      </c>
      <c r="S1209" s="54">
        <v>31.182709608909825</v>
      </c>
      <c r="T1209" s="54">
        <v>14.327190901391001</v>
      </c>
      <c r="U1209" s="54">
        <v>167.7124111398123</v>
      </c>
      <c r="W1209" s="42" t="s">
        <v>469</v>
      </c>
    </row>
    <row r="1210" spans="1:23">
      <c r="A1210" s="49" t="s">
        <v>2202</v>
      </c>
      <c r="B1210" s="46" t="s">
        <v>549</v>
      </c>
      <c r="C1210" s="46" t="s">
        <v>298</v>
      </c>
      <c r="D1210" s="49" t="s">
        <v>481</v>
      </c>
      <c r="E1210" s="46">
        <v>8</v>
      </c>
      <c r="F1210" s="46">
        <v>8</v>
      </c>
      <c r="G1210" s="46">
        <v>22</v>
      </c>
      <c r="H1210" s="46">
        <v>15</v>
      </c>
      <c r="I1210" s="46">
        <v>5</v>
      </c>
      <c r="J1210" s="46">
        <v>0</v>
      </c>
      <c r="K1210" s="46">
        <v>58</v>
      </c>
      <c r="L1210" s="42">
        <v>237311</v>
      </c>
      <c r="M1210" s="42">
        <v>120349</v>
      </c>
      <c r="N1210" s="42">
        <v>116962</v>
      </c>
      <c r="O1210" s="54">
        <v>3.3711037415037652</v>
      </c>
      <c r="P1210" s="54">
        <v>3.3711037415037652</v>
      </c>
      <c r="Q1210" s="54">
        <v>9.2705352891353545</v>
      </c>
      <c r="R1210" s="54">
        <v>6.3208195153195597</v>
      </c>
      <c r="S1210" s="54">
        <v>2.1069398384398532</v>
      </c>
      <c r="T1210" s="54" t="s">
        <v>499</v>
      </c>
      <c r="U1210" s="54">
        <v>24.440502125902299</v>
      </c>
      <c r="W1210" s="42" t="s">
        <v>469</v>
      </c>
    </row>
    <row r="1211" spans="1:23">
      <c r="A1211" s="49" t="s">
        <v>2203</v>
      </c>
      <c r="B1211" s="46" t="s">
        <v>549</v>
      </c>
      <c r="C1211" s="46" t="s">
        <v>298</v>
      </c>
      <c r="D1211" s="49" t="s">
        <v>483</v>
      </c>
      <c r="E1211" s="46">
        <v>40</v>
      </c>
      <c r="F1211" s="46">
        <v>30</v>
      </c>
      <c r="G1211" s="46">
        <v>78</v>
      </c>
      <c r="H1211" s="46">
        <v>80</v>
      </c>
      <c r="I1211" s="46">
        <v>42</v>
      </c>
      <c r="J1211" s="46">
        <v>18</v>
      </c>
      <c r="K1211" s="46">
        <v>288</v>
      </c>
      <c r="L1211" s="42">
        <v>237311</v>
      </c>
      <c r="M1211" s="42">
        <v>120349</v>
      </c>
      <c r="N1211" s="42">
        <v>116962</v>
      </c>
      <c r="O1211" s="54">
        <v>16.855518707518826</v>
      </c>
      <c r="P1211" s="54">
        <v>12.641639030639119</v>
      </c>
      <c r="Q1211" s="54">
        <v>32.868261479661712</v>
      </c>
      <c r="R1211" s="54">
        <v>33.711037415037651</v>
      </c>
      <c r="S1211" s="54">
        <v>17.698294642894766</v>
      </c>
      <c r="T1211" s="54">
        <v>7.5849834183834721</v>
      </c>
      <c r="U1211" s="54">
        <v>121.35973469413555</v>
      </c>
      <c r="W1211" s="42" t="s">
        <v>469</v>
      </c>
    </row>
    <row r="1212" spans="1:23">
      <c r="A1212" s="49" t="s">
        <v>2204</v>
      </c>
      <c r="B1212" s="46" t="s">
        <v>549</v>
      </c>
      <c r="C1212" s="46" t="s">
        <v>298</v>
      </c>
      <c r="D1212" s="49" t="s">
        <v>128</v>
      </c>
      <c r="E1212" s="46">
        <v>20</v>
      </c>
      <c r="F1212" s="46">
        <v>6</v>
      </c>
      <c r="G1212" s="46">
        <v>9</v>
      </c>
      <c r="H1212" s="46">
        <v>5</v>
      </c>
      <c r="I1212" s="46">
        <v>3</v>
      </c>
      <c r="J1212" s="46">
        <v>1</v>
      </c>
      <c r="K1212" s="46">
        <v>44</v>
      </c>
      <c r="L1212" s="42">
        <v>237311</v>
      </c>
      <c r="M1212" s="42">
        <v>120349</v>
      </c>
      <c r="N1212" s="42">
        <v>116962</v>
      </c>
      <c r="O1212" s="54">
        <v>8.4277593537594129</v>
      </c>
      <c r="P1212" s="54">
        <v>2.528327806127824</v>
      </c>
      <c r="Q1212" s="54">
        <v>3.7924917091917361</v>
      </c>
      <c r="R1212" s="54">
        <v>2.1069398384398532</v>
      </c>
      <c r="S1212" s="54">
        <v>1.264163903063912</v>
      </c>
      <c r="T1212" s="54">
        <v>0.42138796768797065</v>
      </c>
      <c r="U1212" s="54">
        <v>18.541070578270709</v>
      </c>
      <c r="W1212" s="42" t="s">
        <v>469</v>
      </c>
    </row>
    <row r="1213" spans="1:23">
      <c r="A1213" s="49" t="s">
        <v>2205</v>
      </c>
      <c r="B1213" s="46" t="s">
        <v>549</v>
      </c>
      <c r="C1213" s="46" t="s">
        <v>298</v>
      </c>
      <c r="D1213" s="49" t="s">
        <v>132</v>
      </c>
      <c r="E1213" s="46">
        <v>31</v>
      </c>
      <c r="F1213" s="46">
        <v>15</v>
      </c>
      <c r="G1213" s="46">
        <v>39</v>
      </c>
      <c r="H1213" s="46">
        <v>60</v>
      </c>
      <c r="I1213" s="46">
        <v>47</v>
      </c>
      <c r="J1213" s="46">
        <v>16</v>
      </c>
      <c r="K1213" s="46">
        <v>208</v>
      </c>
      <c r="L1213" s="42">
        <v>237311</v>
      </c>
      <c r="M1213" s="42">
        <v>120349</v>
      </c>
      <c r="N1213" s="42">
        <v>116962</v>
      </c>
      <c r="O1213" s="54">
        <v>25.758419263973945</v>
      </c>
      <c r="P1213" s="54">
        <v>12.463751256761585</v>
      </c>
      <c r="Q1213" s="54">
        <v>32.405753267580117</v>
      </c>
      <c r="R1213" s="54">
        <v>49.855005027046339</v>
      </c>
      <c r="S1213" s="54">
        <v>39.0530872711863</v>
      </c>
      <c r="T1213" s="54">
        <v>13.294668007212358</v>
      </c>
      <c r="U1213" s="54">
        <v>172.83068409376065</v>
      </c>
      <c r="W1213" s="42" t="s">
        <v>469</v>
      </c>
    </row>
    <row r="1214" spans="1:23">
      <c r="A1214" s="49" t="s">
        <v>2206</v>
      </c>
      <c r="B1214" s="46" t="s">
        <v>549</v>
      </c>
      <c r="C1214" s="46" t="s">
        <v>298</v>
      </c>
      <c r="D1214" s="49" t="s">
        <v>161</v>
      </c>
      <c r="E1214" s="46">
        <v>13</v>
      </c>
      <c r="F1214" s="46">
        <v>7</v>
      </c>
      <c r="G1214" s="46">
        <v>12</v>
      </c>
      <c r="H1214" s="46">
        <v>3</v>
      </c>
      <c r="I1214" s="46">
        <v>4</v>
      </c>
      <c r="J1214" s="46">
        <v>1</v>
      </c>
      <c r="K1214" s="46">
        <v>40</v>
      </c>
      <c r="L1214" s="42">
        <v>237311</v>
      </c>
      <c r="M1214" s="42">
        <v>120349</v>
      </c>
      <c r="N1214" s="42">
        <v>116962</v>
      </c>
      <c r="O1214" s="54">
        <v>5.478043579943618</v>
      </c>
      <c r="P1214" s="54">
        <v>2.9497157738157944</v>
      </c>
      <c r="Q1214" s="54">
        <v>5.0566556122556481</v>
      </c>
      <c r="R1214" s="54">
        <v>1.264163903063912</v>
      </c>
      <c r="S1214" s="54">
        <v>1.6855518707518826</v>
      </c>
      <c r="T1214" s="54">
        <v>0.42138796768797065</v>
      </c>
      <c r="U1214" s="54">
        <v>16.855518707518826</v>
      </c>
      <c r="W1214" s="42" t="s">
        <v>469</v>
      </c>
    </row>
    <row r="1215" spans="1:23">
      <c r="A1215" s="49" t="s">
        <v>2207</v>
      </c>
      <c r="B1215" s="46" t="s">
        <v>549</v>
      </c>
      <c r="C1215" s="46" t="s">
        <v>298</v>
      </c>
      <c r="D1215" s="49" t="s">
        <v>164</v>
      </c>
      <c r="E1215" s="46">
        <v>115</v>
      </c>
      <c r="F1215" s="46">
        <v>106</v>
      </c>
      <c r="G1215" s="46">
        <v>376</v>
      </c>
      <c r="H1215" s="46">
        <v>389</v>
      </c>
      <c r="I1215" s="46">
        <v>160</v>
      </c>
      <c r="J1215" s="46">
        <v>42</v>
      </c>
      <c r="K1215" s="46">
        <v>1188</v>
      </c>
      <c r="L1215" s="42">
        <v>237311</v>
      </c>
      <c r="M1215" s="42">
        <v>120349</v>
      </c>
      <c r="N1215" s="42">
        <v>116962</v>
      </c>
      <c r="O1215" s="54">
        <v>98.322532104444178</v>
      </c>
      <c r="P1215" s="54">
        <v>90.627725244096368</v>
      </c>
      <c r="Q1215" s="54">
        <v>321.4719310545305</v>
      </c>
      <c r="R1215" s="54">
        <v>332.58665207503293</v>
      </c>
      <c r="S1215" s="54">
        <v>136.79656640618322</v>
      </c>
      <c r="T1215" s="54">
        <v>35.909098681623092</v>
      </c>
      <c r="U1215" s="54">
        <v>1015.7145055659104</v>
      </c>
      <c r="W1215" s="42" t="s">
        <v>469</v>
      </c>
    </row>
    <row r="1216" spans="1:23">
      <c r="A1216" s="49" t="s">
        <v>2208</v>
      </c>
      <c r="B1216" s="46" t="s">
        <v>549</v>
      </c>
      <c r="C1216" s="46" t="s">
        <v>298</v>
      </c>
      <c r="D1216" s="49" t="s">
        <v>142</v>
      </c>
      <c r="E1216" s="46">
        <v>20</v>
      </c>
      <c r="F1216" s="46">
        <v>8</v>
      </c>
      <c r="G1216" s="46">
        <v>16</v>
      </c>
      <c r="H1216" s="46">
        <v>8</v>
      </c>
      <c r="I1216" s="46">
        <v>22</v>
      </c>
      <c r="J1216" s="46">
        <v>6</v>
      </c>
      <c r="K1216" s="46">
        <v>80</v>
      </c>
      <c r="L1216" s="42">
        <v>237311</v>
      </c>
      <c r="M1216" s="42">
        <v>120349</v>
      </c>
      <c r="N1216" s="42">
        <v>116962</v>
      </c>
      <c r="O1216" s="54">
        <v>8.4277593537594129</v>
      </c>
      <c r="P1216" s="54">
        <v>3.3711037415037652</v>
      </c>
      <c r="Q1216" s="54">
        <v>6.7422074830075305</v>
      </c>
      <c r="R1216" s="54">
        <v>3.3711037415037652</v>
      </c>
      <c r="S1216" s="54">
        <v>9.2705352891353545</v>
      </c>
      <c r="T1216" s="54">
        <v>2.528327806127824</v>
      </c>
      <c r="U1216" s="54">
        <v>33.711037415037651</v>
      </c>
      <c r="W1216" s="42" t="s">
        <v>469</v>
      </c>
    </row>
    <row r="1217" spans="1:23">
      <c r="A1217" s="49" t="s">
        <v>2209</v>
      </c>
      <c r="B1217" s="46" t="s">
        <v>549</v>
      </c>
      <c r="C1217" s="46" t="s">
        <v>298</v>
      </c>
      <c r="D1217" s="49" t="s">
        <v>146</v>
      </c>
      <c r="E1217" s="46">
        <v>40</v>
      </c>
      <c r="F1217" s="46">
        <v>26</v>
      </c>
      <c r="G1217" s="46">
        <v>99</v>
      </c>
      <c r="H1217" s="46">
        <v>86</v>
      </c>
      <c r="I1217" s="46">
        <v>63</v>
      </c>
      <c r="J1217" s="46">
        <v>52</v>
      </c>
      <c r="K1217" s="46">
        <v>366</v>
      </c>
      <c r="L1217" s="42">
        <v>237311</v>
      </c>
      <c r="M1217" s="42">
        <v>120349</v>
      </c>
      <c r="N1217" s="42">
        <v>116962</v>
      </c>
      <c r="O1217" s="54">
        <v>33.236670018030892</v>
      </c>
      <c r="P1217" s="54">
        <v>21.603835511720082</v>
      </c>
      <c r="Q1217" s="54">
        <v>82.26075829462647</v>
      </c>
      <c r="R1217" s="54">
        <v>71.458840538766424</v>
      </c>
      <c r="S1217" s="54">
        <v>52.347755278398658</v>
      </c>
      <c r="T1217" s="54">
        <v>43.207671023440163</v>
      </c>
      <c r="U1217" s="54">
        <v>304.11553066498271</v>
      </c>
      <c r="W1217" s="42" t="s">
        <v>469</v>
      </c>
    </row>
    <row r="1218" spans="1:23">
      <c r="A1218" s="49" t="s">
        <v>2210</v>
      </c>
      <c r="B1218" s="46" t="s">
        <v>549</v>
      </c>
      <c r="C1218" s="46" t="s">
        <v>302</v>
      </c>
      <c r="D1218" s="49" t="s">
        <v>200</v>
      </c>
      <c r="E1218" s="46">
        <v>23</v>
      </c>
      <c r="F1218" s="46">
        <v>11</v>
      </c>
      <c r="G1218" s="46">
        <v>26</v>
      </c>
      <c r="H1218" s="46">
        <v>51</v>
      </c>
      <c r="I1218" s="46">
        <v>33</v>
      </c>
      <c r="J1218" s="46">
        <v>15</v>
      </c>
      <c r="K1218" s="46">
        <v>159</v>
      </c>
      <c r="L1218" s="42">
        <v>91060</v>
      </c>
      <c r="M1218" s="42">
        <v>46697</v>
      </c>
      <c r="N1218" s="42">
        <v>44363</v>
      </c>
      <c r="O1218" s="54">
        <v>25.258071601142102</v>
      </c>
      <c r="P1218" s="54">
        <v>12.079947287502746</v>
      </c>
      <c r="Q1218" s="54">
        <v>28.552602679551946</v>
      </c>
      <c r="R1218" s="54">
        <v>56.007028332967273</v>
      </c>
      <c r="S1218" s="54">
        <v>36.239841862508236</v>
      </c>
      <c r="T1218" s="54">
        <v>16.472655392049198</v>
      </c>
      <c r="U1218" s="54">
        <v>174.61014715572151</v>
      </c>
      <c r="W1218" s="42" t="s">
        <v>469</v>
      </c>
    </row>
    <row r="1219" spans="1:23">
      <c r="A1219" s="49" t="s">
        <v>2211</v>
      </c>
      <c r="B1219" s="46" t="s">
        <v>549</v>
      </c>
      <c r="C1219" s="46" t="s">
        <v>302</v>
      </c>
      <c r="D1219" s="49" t="s">
        <v>54</v>
      </c>
      <c r="E1219" s="46">
        <v>74</v>
      </c>
      <c r="F1219" s="46">
        <v>67</v>
      </c>
      <c r="G1219" s="46">
        <v>182</v>
      </c>
      <c r="H1219" s="46">
        <v>186</v>
      </c>
      <c r="I1219" s="46">
        <v>150</v>
      </c>
      <c r="J1219" s="46">
        <v>96</v>
      </c>
      <c r="K1219" s="46">
        <v>755</v>
      </c>
      <c r="L1219" s="42">
        <v>91060</v>
      </c>
      <c r="M1219" s="42">
        <v>46697</v>
      </c>
      <c r="N1219" s="42">
        <v>44363</v>
      </c>
      <c r="O1219" s="54">
        <v>158.46842409576632</v>
      </c>
      <c r="P1219" s="54">
        <v>143.47816776238304</v>
      </c>
      <c r="Q1219" s="54">
        <v>389.74666466796583</v>
      </c>
      <c r="R1219" s="54">
        <v>398.31252542989915</v>
      </c>
      <c r="S1219" s="54">
        <v>321.21977857249931</v>
      </c>
      <c r="T1219" s="54">
        <v>205.58065828639957</v>
      </c>
      <c r="U1219" s="54">
        <v>1616.8062188149131</v>
      </c>
      <c r="W1219" s="42" t="s">
        <v>469</v>
      </c>
    </row>
    <row r="1220" spans="1:23">
      <c r="A1220" s="49" t="s">
        <v>2212</v>
      </c>
      <c r="B1220" s="46" t="s">
        <v>549</v>
      </c>
      <c r="C1220" s="46" t="s">
        <v>302</v>
      </c>
      <c r="D1220" s="49" t="s">
        <v>60</v>
      </c>
      <c r="E1220" s="46">
        <v>12</v>
      </c>
      <c r="F1220" s="46">
        <v>23</v>
      </c>
      <c r="G1220" s="46">
        <v>24</v>
      </c>
      <c r="H1220" s="46">
        <v>32</v>
      </c>
      <c r="I1220" s="46">
        <v>26</v>
      </c>
      <c r="J1220" s="46">
        <v>15</v>
      </c>
      <c r="K1220" s="46">
        <v>132</v>
      </c>
      <c r="L1220" s="42">
        <v>91060</v>
      </c>
      <c r="M1220" s="42">
        <v>46697</v>
      </c>
      <c r="N1220" s="42">
        <v>44363</v>
      </c>
      <c r="O1220" s="54">
        <v>13.178124313639358</v>
      </c>
      <c r="P1220" s="54">
        <v>25.258071601142102</v>
      </c>
      <c r="Q1220" s="54">
        <v>26.356248627278717</v>
      </c>
      <c r="R1220" s="54">
        <v>35.141664836371625</v>
      </c>
      <c r="S1220" s="54">
        <v>28.552602679551946</v>
      </c>
      <c r="T1220" s="54">
        <v>16.472655392049198</v>
      </c>
      <c r="U1220" s="54">
        <v>144.95936745003294</v>
      </c>
      <c r="W1220" s="42" t="s">
        <v>469</v>
      </c>
    </row>
    <row r="1221" spans="1:23">
      <c r="A1221" s="49" t="s">
        <v>2213</v>
      </c>
      <c r="B1221" s="46" t="s">
        <v>549</v>
      </c>
      <c r="C1221" s="46" t="s">
        <v>302</v>
      </c>
      <c r="D1221" s="49" t="s">
        <v>69</v>
      </c>
      <c r="E1221" s="46">
        <v>2</v>
      </c>
      <c r="F1221" s="46">
        <v>9</v>
      </c>
      <c r="G1221" s="46">
        <v>6</v>
      </c>
      <c r="H1221" s="46">
        <v>12</v>
      </c>
      <c r="I1221" s="46">
        <v>13</v>
      </c>
      <c r="J1221" s="46">
        <v>13</v>
      </c>
      <c r="K1221" s="46">
        <v>55</v>
      </c>
      <c r="L1221" s="42">
        <v>91060</v>
      </c>
      <c r="M1221" s="42">
        <v>46697</v>
      </c>
      <c r="N1221" s="42">
        <v>44363</v>
      </c>
      <c r="O1221" s="54">
        <v>4.2829303809666568</v>
      </c>
      <c r="P1221" s="54">
        <v>19.273186714349958</v>
      </c>
      <c r="Q1221" s="54">
        <v>12.848791142899973</v>
      </c>
      <c r="R1221" s="54">
        <v>25.697582285799946</v>
      </c>
      <c r="S1221" s="54">
        <v>27.839047476283273</v>
      </c>
      <c r="T1221" s="54">
        <v>27.839047476283273</v>
      </c>
      <c r="U1221" s="54">
        <v>117.78058547658307</v>
      </c>
      <c r="W1221" s="42" t="s">
        <v>469</v>
      </c>
    </row>
    <row r="1222" spans="1:23">
      <c r="A1222" s="49" t="s">
        <v>2214</v>
      </c>
      <c r="B1222" s="46" t="s">
        <v>549</v>
      </c>
      <c r="C1222" s="46" t="s">
        <v>302</v>
      </c>
      <c r="D1222" s="49" t="s">
        <v>64</v>
      </c>
      <c r="E1222" s="46">
        <v>57</v>
      </c>
      <c r="F1222" s="46">
        <v>38</v>
      </c>
      <c r="G1222" s="46">
        <v>84</v>
      </c>
      <c r="H1222" s="46">
        <v>78</v>
      </c>
      <c r="I1222" s="46">
        <v>62</v>
      </c>
      <c r="J1222" s="46">
        <v>35</v>
      </c>
      <c r="K1222" s="46">
        <v>354</v>
      </c>
      <c r="L1222" s="42">
        <v>91060</v>
      </c>
      <c r="M1222" s="42">
        <v>46697</v>
      </c>
      <c r="N1222" s="42">
        <v>44363</v>
      </c>
      <c r="O1222" s="54">
        <v>62.59609048978696</v>
      </c>
      <c r="P1222" s="54">
        <v>41.730726993191304</v>
      </c>
      <c r="Q1222" s="54">
        <v>92.246870195475509</v>
      </c>
      <c r="R1222" s="54">
        <v>85.65780803865583</v>
      </c>
      <c r="S1222" s="54">
        <v>68.086975620470014</v>
      </c>
      <c r="T1222" s="54">
        <v>38.436195914781464</v>
      </c>
      <c r="U1222" s="54">
        <v>388.75466725236112</v>
      </c>
      <c r="W1222" s="42" t="s">
        <v>469</v>
      </c>
    </row>
    <row r="1223" spans="1:23">
      <c r="A1223" s="49" t="s">
        <v>2215</v>
      </c>
      <c r="B1223" s="46" t="s">
        <v>549</v>
      </c>
      <c r="C1223" s="46" t="s">
        <v>302</v>
      </c>
      <c r="D1223" s="49" t="s">
        <v>492</v>
      </c>
      <c r="E1223" s="46">
        <v>10</v>
      </c>
      <c r="F1223" s="46">
        <v>10</v>
      </c>
      <c r="G1223" s="46">
        <v>24</v>
      </c>
      <c r="H1223" s="46">
        <v>26</v>
      </c>
      <c r="I1223" s="46">
        <v>17</v>
      </c>
      <c r="J1223" s="46">
        <v>8</v>
      </c>
      <c r="K1223" s="46">
        <v>95</v>
      </c>
      <c r="L1223" s="42">
        <v>91060</v>
      </c>
      <c r="M1223" s="42">
        <v>46697</v>
      </c>
      <c r="N1223" s="42">
        <v>44363</v>
      </c>
      <c r="O1223" s="54">
        <v>10.981770261366133</v>
      </c>
      <c r="P1223" s="54">
        <v>10.981770261366133</v>
      </c>
      <c r="Q1223" s="54">
        <v>26.356248627278717</v>
      </c>
      <c r="R1223" s="54">
        <v>28.552602679551946</v>
      </c>
      <c r="S1223" s="54">
        <v>18.669009444322427</v>
      </c>
      <c r="T1223" s="54">
        <v>8.7854162090929062</v>
      </c>
      <c r="U1223" s="54">
        <v>104.32681748297826</v>
      </c>
      <c r="W1223" s="42" t="s">
        <v>469</v>
      </c>
    </row>
    <row r="1224" spans="1:23">
      <c r="A1224" s="49" t="s">
        <v>2216</v>
      </c>
      <c r="B1224" s="46" t="s">
        <v>549</v>
      </c>
      <c r="C1224" s="46" t="s">
        <v>302</v>
      </c>
      <c r="D1224" s="49" t="s">
        <v>473</v>
      </c>
      <c r="E1224" s="46">
        <v>2</v>
      </c>
      <c r="F1224" s="46">
        <v>3</v>
      </c>
      <c r="G1224" s="46">
        <v>4</v>
      </c>
      <c r="H1224" s="46">
        <v>1</v>
      </c>
      <c r="I1224" s="46">
        <v>6</v>
      </c>
      <c r="J1224" s="46">
        <v>7</v>
      </c>
      <c r="K1224" s="46">
        <v>23</v>
      </c>
      <c r="L1224" s="42">
        <v>91060</v>
      </c>
      <c r="M1224" s="42">
        <v>46697</v>
      </c>
      <c r="N1224" s="42">
        <v>44363</v>
      </c>
      <c r="O1224" s="54">
        <v>2.1963540522732266</v>
      </c>
      <c r="P1224" s="54">
        <v>3.2945310784098396</v>
      </c>
      <c r="Q1224" s="54">
        <v>4.3927081045464531</v>
      </c>
      <c r="R1224" s="54">
        <v>1.0981770261366133</v>
      </c>
      <c r="S1224" s="54">
        <v>6.5890621568196792</v>
      </c>
      <c r="T1224" s="54">
        <v>7.6872391829562927</v>
      </c>
      <c r="U1224" s="54">
        <v>25.258071601142102</v>
      </c>
      <c r="W1224" s="42" t="s">
        <v>469</v>
      </c>
    </row>
    <row r="1225" spans="1:23">
      <c r="A1225" s="49" t="s">
        <v>2217</v>
      </c>
      <c r="B1225" s="46" t="s">
        <v>549</v>
      </c>
      <c r="C1225" s="46" t="s">
        <v>302</v>
      </c>
      <c r="D1225" s="49" t="s">
        <v>201</v>
      </c>
      <c r="E1225" s="46">
        <v>10</v>
      </c>
      <c r="F1225" s="46">
        <v>17</v>
      </c>
      <c r="G1225" s="46">
        <v>26</v>
      </c>
      <c r="H1225" s="46">
        <v>17</v>
      </c>
      <c r="I1225" s="46">
        <v>14</v>
      </c>
      <c r="J1225" s="46">
        <v>4</v>
      </c>
      <c r="K1225" s="46">
        <v>88</v>
      </c>
      <c r="L1225" s="42">
        <v>91060</v>
      </c>
      <c r="M1225" s="42">
        <v>46697</v>
      </c>
      <c r="N1225" s="42">
        <v>44363</v>
      </c>
      <c r="O1225" s="54">
        <v>10.981770261366133</v>
      </c>
      <c r="P1225" s="54">
        <v>18.669009444322427</v>
      </c>
      <c r="Q1225" s="54">
        <v>28.552602679551946</v>
      </c>
      <c r="R1225" s="54">
        <v>18.669009444322427</v>
      </c>
      <c r="S1225" s="54">
        <v>15.374478365912585</v>
      </c>
      <c r="T1225" s="54">
        <v>4.3927081045464531</v>
      </c>
      <c r="U1225" s="54">
        <v>96.639578300021967</v>
      </c>
      <c r="W1225" s="42" t="s">
        <v>469</v>
      </c>
    </row>
    <row r="1226" spans="1:23">
      <c r="A1226" s="49" t="s">
        <v>2218</v>
      </c>
      <c r="B1226" s="46" t="s">
        <v>549</v>
      </c>
      <c r="C1226" s="46" t="s">
        <v>302</v>
      </c>
      <c r="D1226" s="49" t="s">
        <v>151</v>
      </c>
      <c r="E1226" s="46">
        <v>2</v>
      </c>
      <c r="F1226" s="46">
        <v>4</v>
      </c>
      <c r="G1226" s="46">
        <v>4</v>
      </c>
      <c r="H1226" s="46">
        <v>3</v>
      </c>
      <c r="I1226" s="46">
        <v>4</v>
      </c>
      <c r="J1226" s="46">
        <v>3</v>
      </c>
      <c r="K1226" s="46">
        <v>20</v>
      </c>
      <c r="L1226" s="42">
        <v>91060</v>
      </c>
      <c r="M1226" s="42">
        <v>46697</v>
      </c>
      <c r="N1226" s="42">
        <v>44363</v>
      </c>
      <c r="O1226" s="54">
        <v>2.1963540522732266</v>
      </c>
      <c r="P1226" s="54">
        <v>4.3927081045464531</v>
      </c>
      <c r="Q1226" s="54">
        <v>4.3927081045464531</v>
      </c>
      <c r="R1226" s="54">
        <v>3.2945310784098396</v>
      </c>
      <c r="S1226" s="54">
        <v>4.3927081045464531</v>
      </c>
      <c r="T1226" s="54">
        <v>3.2945310784098396</v>
      </c>
      <c r="U1226" s="54">
        <v>21.963540522732266</v>
      </c>
      <c r="W1226" s="42" t="s">
        <v>469</v>
      </c>
    </row>
    <row r="1227" spans="1:23">
      <c r="A1227" s="49" t="s">
        <v>2219</v>
      </c>
      <c r="B1227" s="46" t="s">
        <v>549</v>
      </c>
      <c r="C1227" s="46" t="s">
        <v>302</v>
      </c>
      <c r="D1227" s="49" t="s">
        <v>95</v>
      </c>
      <c r="E1227" s="46">
        <v>2</v>
      </c>
      <c r="F1227" s="46">
        <v>5</v>
      </c>
      <c r="G1227" s="46">
        <v>10</v>
      </c>
      <c r="H1227" s="46">
        <v>11</v>
      </c>
      <c r="I1227" s="46">
        <v>4</v>
      </c>
      <c r="J1227" s="46">
        <v>2</v>
      </c>
      <c r="K1227" s="46">
        <v>34</v>
      </c>
      <c r="L1227" s="42">
        <v>91060</v>
      </c>
      <c r="M1227" s="42">
        <v>46697</v>
      </c>
      <c r="N1227" s="42">
        <v>44363</v>
      </c>
      <c r="O1227" s="54">
        <v>2.1963540522732266</v>
      </c>
      <c r="P1227" s="54">
        <v>5.4908851306830666</v>
      </c>
      <c r="Q1227" s="54">
        <v>10.981770261366133</v>
      </c>
      <c r="R1227" s="54">
        <v>12.079947287502746</v>
      </c>
      <c r="S1227" s="54">
        <v>4.3927081045464531</v>
      </c>
      <c r="T1227" s="54">
        <v>2.1963540522732266</v>
      </c>
      <c r="U1227" s="54">
        <v>37.338018888644854</v>
      </c>
      <c r="W1227" s="42" t="s">
        <v>469</v>
      </c>
    </row>
    <row r="1228" spans="1:23">
      <c r="A1228" s="49" t="s">
        <v>2220</v>
      </c>
      <c r="B1228" s="46" t="s">
        <v>549</v>
      </c>
      <c r="C1228" s="46" t="s">
        <v>302</v>
      </c>
      <c r="D1228" s="49" t="s">
        <v>154</v>
      </c>
      <c r="E1228" s="46">
        <v>2</v>
      </c>
      <c r="F1228" s="46">
        <v>3</v>
      </c>
      <c r="G1228" s="46">
        <v>0</v>
      </c>
      <c r="H1228" s="46">
        <v>1</v>
      </c>
      <c r="I1228" s="46">
        <v>1</v>
      </c>
      <c r="J1228" s="46">
        <v>0</v>
      </c>
      <c r="K1228" s="46">
        <v>7</v>
      </c>
      <c r="L1228" s="42">
        <v>91060</v>
      </c>
      <c r="M1228" s="42">
        <v>46697</v>
      </c>
      <c r="N1228" s="42">
        <v>44363</v>
      </c>
      <c r="O1228" s="54">
        <v>2.1963540522732266</v>
      </c>
      <c r="P1228" s="54">
        <v>3.2945310784098396</v>
      </c>
      <c r="Q1228" s="54" t="s">
        <v>499</v>
      </c>
      <c r="R1228" s="54">
        <v>1.0981770261366133</v>
      </c>
      <c r="S1228" s="54">
        <v>1.0981770261366133</v>
      </c>
      <c r="T1228" s="54" t="s">
        <v>499</v>
      </c>
      <c r="U1228" s="54">
        <v>7.6872391829562927</v>
      </c>
      <c r="W1228" s="42" t="s">
        <v>469</v>
      </c>
    </row>
    <row r="1229" spans="1:23">
      <c r="A1229" s="49" t="s">
        <v>2221</v>
      </c>
      <c r="B1229" s="46" t="s">
        <v>549</v>
      </c>
      <c r="C1229" s="46" t="s">
        <v>302</v>
      </c>
      <c r="D1229" s="49" t="s">
        <v>155</v>
      </c>
      <c r="E1229" s="46">
        <v>35</v>
      </c>
      <c r="F1229" s="46">
        <v>17</v>
      </c>
      <c r="G1229" s="46">
        <v>23</v>
      </c>
      <c r="H1229" s="46">
        <v>19</v>
      </c>
      <c r="I1229" s="46">
        <v>3</v>
      </c>
      <c r="J1229" s="46">
        <v>2</v>
      </c>
      <c r="K1229" s="46">
        <v>99</v>
      </c>
      <c r="L1229" s="42">
        <v>91060</v>
      </c>
      <c r="M1229" s="42">
        <v>46697</v>
      </c>
      <c r="N1229" s="42">
        <v>44363</v>
      </c>
      <c r="O1229" s="54">
        <v>38.436195914781464</v>
      </c>
      <c r="P1229" s="54">
        <v>18.669009444322427</v>
      </c>
      <c r="Q1229" s="54">
        <v>25.258071601142102</v>
      </c>
      <c r="R1229" s="54">
        <v>20.865363496595652</v>
      </c>
      <c r="S1229" s="54">
        <v>3.2945310784098396</v>
      </c>
      <c r="T1229" s="54">
        <v>2.1963540522732266</v>
      </c>
      <c r="U1229" s="54">
        <v>108.7195255875247</v>
      </c>
      <c r="W1229" s="42" t="s">
        <v>469</v>
      </c>
    </row>
    <row r="1230" spans="1:23">
      <c r="A1230" s="49" t="s">
        <v>2222</v>
      </c>
      <c r="B1230" s="46" t="s">
        <v>549</v>
      </c>
      <c r="C1230" s="46" t="s">
        <v>302</v>
      </c>
      <c r="D1230" s="49" t="s">
        <v>99</v>
      </c>
      <c r="E1230" s="46">
        <v>15</v>
      </c>
      <c r="F1230" s="46">
        <v>22</v>
      </c>
      <c r="G1230" s="46">
        <v>34</v>
      </c>
      <c r="H1230" s="46">
        <v>34</v>
      </c>
      <c r="I1230" s="46">
        <v>16</v>
      </c>
      <c r="J1230" s="46">
        <v>12</v>
      </c>
      <c r="K1230" s="46">
        <v>133</v>
      </c>
      <c r="L1230" s="42">
        <v>91060</v>
      </c>
      <c r="M1230" s="42">
        <v>46697</v>
      </c>
      <c r="N1230" s="42">
        <v>44363</v>
      </c>
      <c r="O1230" s="54">
        <v>16.472655392049198</v>
      </c>
      <c r="P1230" s="54">
        <v>24.159894575005492</v>
      </c>
      <c r="Q1230" s="54">
        <v>37.338018888644854</v>
      </c>
      <c r="R1230" s="54">
        <v>37.338018888644854</v>
      </c>
      <c r="S1230" s="54">
        <v>17.570832418185812</v>
      </c>
      <c r="T1230" s="54">
        <v>13.178124313639358</v>
      </c>
      <c r="U1230" s="54">
        <v>146.05754447616957</v>
      </c>
      <c r="W1230" s="42" t="s">
        <v>469</v>
      </c>
    </row>
    <row r="1231" spans="1:23">
      <c r="A1231" s="49" t="s">
        <v>2223</v>
      </c>
      <c r="B1231" s="46" t="s">
        <v>549</v>
      </c>
      <c r="C1231" s="46" t="s">
        <v>302</v>
      </c>
      <c r="D1231" s="49" t="s">
        <v>481</v>
      </c>
      <c r="E1231" s="46">
        <v>2</v>
      </c>
      <c r="F1231" s="46">
        <v>4</v>
      </c>
      <c r="G1231" s="46">
        <v>5</v>
      </c>
      <c r="H1231" s="46">
        <v>10</v>
      </c>
      <c r="I1231" s="46">
        <v>2</v>
      </c>
      <c r="J1231" s="46">
        <v>0</v>
      </c>
      <c r="K1231" s="46">
        <v>23</v>
      </c>
      <c r="L1231" s="42">
        <v>91060</v>
      </c>
      <c r="M1231" s="42">
        <v>46697</v>
      </c>
      <c r="N1231" s="42">
        <v>44363</v>
      </c>
      <c r="O1231" s="54">
        <v>2.1963540522732266</v>
      </c>
      <c r="P1231" s="54">
        <v>4.3927081045464531</v>
      </c>
      <c r="Q1231" s="54">
        <v>5.4908851306830666</v>
      </c>
      <c r="R1231" s="54">
        <v>10.981770261366133</v>
      </c>
      <c r="S1231" s="54">
        <v>2.1963540522732266</v>
      </c>
      <c r="T1231" s="54" t="s">
        <v>499</v>
      </c>
      <c r="U1231" s="54">
        <v>25.258071601142102</v>
      </c>
      <c r="W1231" s="42" t="s">
        <v>469</v>
      </c>
    </row>
    <row r="1232" spans="1:23">
      <c r="A1232" s="49" t="s">
        <v>2224</v>
      </c>
      <c r="B1232" s="46" t="s">
        <v>549</v>
      </c>
      <c r="C1232" s="46" t="s">
        <v>302</v>
      </c>
      <c r="D1232" s="49" t="s">
        <v>483</v>
      </c>
      <c r="E1232" s="46">
        <v>19</v>
      </c>
      <c r="F1232" s="46">
        <v>8</v>
      </c>
      <c r="G1232" s="46">
        <v>32</v>
      </c>
      <c r="H1232" s="46">
        <v>18</v>
      </c>
      <c r="I1232" s="46">
        <v>21</v>
      </c>
      <c r="J1232" s="46">
        <v>9</v>
      </c>
      <c r="K1232" s="46">
        <v>107</v>
      </c>
      <c r="L1232" s="42">
        <v>91060</v>
      </c>
      <c r="M1232" s="42">
        <v>46697</v>
      </c>
      <c r="N1232" s="42">
        <v>44363</v>
      </c>
      <c r="O1232" s="54">
        <v>20.865363496595652</v>
      </c>
      <c r="P1232" s="54">
        <v>8.7854162090929062</v>
      </c>
      <c r="Q1232" s="54">
        <v>35.141664836371625</v>
      </c>
      <c r="R1232" s="54">
        <v>19.767186470459038</v>
      </c>
      <c r="S1232" s="54">
        <v>23.061717548868877</v>
      </c>
      <c r="T1232" s="54">
        <v>9.8835932352295188</v>
      </c>
      <c r="U1232" s="54">
        <v>117.5049417966176</v>
      </c>
      <c r="W1232" s="42" t="s">
        <v>469</v>
      </c>
    </row>
    <row r="1233" spans="1:23">
      <c r="A1233" s="49" t="s">
        <v>2225</v>
      </c>
      <c r="B1233" s="46" t="s">
        <v>549</v>
      </c>
      <c r="C1233" s="46" t="s">
        <v>302</v>
      </c>
      <c r="D1233" s="49" t="s">
        <v>128</v>
      </c>
      <c r="E1233" s="46">
        <v>11</v>
      </c>
      <c r="F1233" s="46">
        <v>3</v>
      </c>
      <c r="G1233" s="46">
        <v>6</v>
      </c>
      <c r="H1233" s="46">
        <v>5</v>
      </c>
      <c r="I1233" s="46">
        <v>2</v>
      </c>
      <c r="J1233" s="46">
        <v>0</v>
      </c>
      <c r="K1233" s="46">
        <v>27</v>
      </c>
      <c r="L1233" s="42">
        <v>91060</v>
      </c>
      <c r="M1233" s="42">
        <v>46697</v>
      </c>
      <c r="N1233" s="42">
        <v>44363</v>
      </c>
      <c r="O1233" s="54">
        <v>12.079947287502746</v>
      </c>
      <c r="P1233" s="54">
        <v>3.2945310784098396</v>
      </c>
      <c r="Q1233" s="54">
        <v>6.5890621568196792</v>
      </c>
      <c r="R1233" s="54">
        <v>5.4908851306830666</v>
      </c>
      <c r="S1233" s="54">
        <v>2.1963540522732266</v>
      </c>
      <c r="T1233" s="54" t="s">
        <v>499</v>
      </c>
      <c r="U1233" s="54">
        <v>29.650779705688556</v>
      </c>
      <c r="W1233" s="42" t="s">
        <v>469</v>
      </c>
    </row>
    <row r="1234" spans="1:23">
      <c r="A1234" s="49" t="s">
        <v>2226</v>
      </c>
      <c r="B1234" s="46" t="s">
        <v>549</v>
      </c>
      <c r="C1234" s="46" t="s">
        <v>302</v>
      </c>
      <c r="D1234" s="49" t="s">
        <v>132</v>
      </c>
      <c r="E1234" s="46">
        <v>9</v>
      </c>
      <c r="F1234" s="46">
        <v>6</v>
      </c>
      <c r="G1234" s="46">
        <v>12</v>
      </c>
      <c r="H1234" s="46">
        <v>17</v>
      </c>
      <c r="I1234" s="46">
        <v>18</v>
      </c>
      <c r="J1234" s="46">
        <v>9</v>
      </c>
      <c r="K1234" s="46">
        <v>71</v>
      </c>
      <c r="L1234" s="42">
        <v>91060</v>
      </c>
      <c r="M1234" s="42">
        <v>46697</v>
      </c>
      <c r="N1234" s="42">
        <v>44363</v>
      </c>
      <c r="O1234" s="54">
        <v>19.273186714349958</v>
      </c>
      <c r="P1234" s="54">
        <v>12.848791142899973</v>
      </c>
      <c r="Q1234" s="54">
        <v>25.697582285799946</v>
      </c>
      <c r="R1234" s="54">
        <v>36.404908238216592</v>
      </c>
      <c r="S1234" s="54">
        <v>38.546373428699916</v>
      </c>
      <c r="T1234" s="54">
        <v>19.273186714349958</v>
      </c>
      <c r="U1234" s="54">
        <v>152.04402852431633</v>
      </c>
      <c r="W1234" s="42" t="s">
        <v>469</v>
      </c>
    </row>
    <row r="1235" spans="1:23">
      <c r="A1235" s="49" t="s">
        <v>2227</v>
      </c>
      <c r="B1235" s="46" t="s">
        <v>549</v>
      </c>
      <c r="C1235" s="46" t="s">
        <v>302</v>
      </c>
      <c r="D1235" s="49" t="s">
        <v>161</v>
      </c>
      <c r="E1235" s="46">
        <v>4</v>
      </c>
      <c r="F1235" s="46">
        <v>0</v>
      </c>
      <c r="G1235" s="46">
        <v>3</v>
      </c>
      <c r="H1235" s="46">
        <v>1</v>
      </c>
      <c r="I1235" s="46">
        <v>2</v>
      </c>
      <c r="J1235" s="46">
        <v>0</v>
      </c>
      <c r="K1235" s="46">
        <v>10</v>
      </c>
      <c r="L1235" s="42">
        <v>91060</v>
      </c>
      <c r="M1235" s="42">
        <v>46697</v>
      </c>
      <c r="N1235" s="42">
        <v>44363</v>
      </c>
      <c r="O1235" s="54">
        <v>4.3927081045464531</v>
      </c>
      <c r="P1235" s="54" t="s">
        <v>499</v>
      </c>
      <c r="Q1235" s="54">
        <v>3.2945310784098396</v>
      </c>
      <c r="R1235" s="54">
        <v>1.0981770261366133</v>
      </c>
      <c r="S1235" s="54">
        <v>2.1963540522732266</v>
      </c>
      <c r="T1235" s="54" t="s">
        <v>499</v>
      </c>
      <c r="U1235" s="54">
        <v>10.981770261366133</v>
      </c>
      <c r="W1235" s="42" t="s">
        <v>469</v>
      </c>
    </row>
    <row r="1236" spans="1:23">
      <c r="A1236" s="49" t="s">
        <v>2228</v>
      </c>
      <c r="B1236" s="46" t="s">
        <v>549</v>
      </c>
      <c r="C1236" s="46" t="s">
        <v>302</v>
      </c>
      <c r="D1236" s="49" t="s">
        <v>164</v>
      </c>
      <c r="E1236" s="46">
        <v>78</v>
      </c>
      <c r="F1236" s="46">
        <v>67</v>
      </c>
      <c r="G1236" s="46">
        <v>146</v>
      </c>
      <c r="H1236" s="46">
        <v>138</v>
      </c>
      <c r="I1236" s="46">
        <v>26</v>
      </c>
      <c r="J1236" s="46">
        <v>12</v>
      </c>
      <c r="K1236" s="46">
        <v>467</v>
      </c>
      <c r="L1236" s="42">
        <v>91060</v>
      </c>
      <c r="M1236" s="42">
        <v>46697</v>
      </c>
      <c r="N1236" s="42">
        <v>44363</v>
      </c>
      <c r="O1236" s="54">
        <v>175.82219417081802</v>
      </c>
      <c r="P1236" s="54">
        <v>151.02675653134369</v>
      </c>
      <c r="Q1236" s="54">
        <v>329.10308139665938</v>
      </c>
      <c r="R1236" s="54">
        <v>311.07003584067803</v>
      </c>
      <c r="S1236" s="54">
        <v>58.607398056939338</v>
      </c>
      <c r="T1236" s="54">
        <v>27.049568333972005</v>
      </c>
      <c r="U1236" s="54">
        <v>1052.6790343304106</v>
      </c>
      <c r="W1236" s="42" t="s">
        <v>469</v>
      </c>
    </row>
    <row r="1237" spans="1:23">
      <c r="A1237" s="49" t="s">
        <v>2229</v>
      </c>
      <c r="B1237" s="46" t="s">
        <v>549</v>
      </c>
      <c r="C1237" s="46" t="s">
        <v>302</v>
      </c>
      <c r="D1237" s="49" t="s">
        <v>142</v>
      </c>
      <c r="E1237" s="46">
        <v>8</v>
      </c>
      <c r="F1237" s="46">
        <v>4</v>
      </c>
      <c r="G1237" s="46">
        <v>4</v>
      </c>
      <c r="H1237" s="46">
        <v>7</v>
      </c>
      <c r="I1237" s="46">
        <v>4</v>
      </c>
      <c r="J1237" s="46">
        <v>0</v>
      </c>
      <c r="K1237" s="46">
        <v>27</v>
      </c>
      <c r="L1237" s="42">
        <v>91060</v>
      </c>
      <c r="M1237" s="42">
        <v>46697</v>
      </c>
      <c r="N1237" s="42">
        <v>44363</v>
      </c>
      <c r="O1237" s="54">
        <v>8.7854162090929062</v>
      </c>
      <c r="P1237" s="54">
        <v>4.3927081045464531</v>
      </c>
      <c r="Q1237" s="54">
        <v>4.3927081045464531</v>
      </c>
      <c r="R1237" s="54">
        <v>7.6872391829562927</v>
      </c>
      <c r="S1237" s="54">
        <v>4.3927081045464531</v>
      </c>
      <c r="T1237" s="54" t="s">
        <v>499</v>
      </c>
      <c r="U1237" s="54">
        <v>29.650779705688556</v>
      </c>
      <c r="W1237" s="42" t="s">
        <v>469</v>
      </c>
    </row>
    <row r="1238" spans="1:23">
      <c r="A1238" s="49" t="s">
        <v>2230</v>
      </c>
      <c r="B1238" s="46" t="s">
        <v>549</v>
      </c>
      <c r="C1238" s="46" t="s">
        <v>302</v>
      </c>
      <c r="D1238" s="49" t="s">
        <v>146</v>
      </c>
      <c r="E1238" s="46">
        <v>20</v>
      </c>
      <c r="F1238" s="46">
        <v>7</v>
      </c>
      <c r="G1238" s="46">
        <v>17</v>
      </c>
      <c r="H1238" s="46">
        <v>34</v>
      </c>
      <c r="I1238" s="46">
        <v>18</v>
      </c>
      <c r="J1238" s="46">
        <v>23</v>
      </c>
      <c r="K1238" s="46">
        <v>119</v>
      </c>
      <c r="L1238" s="42">
        <v>91060</v>
      </c>
      <c r="M1238" s="42">
        <v>46697</v>
      </c>
      <c r="N1238" s="42">
        <v>44363</v>
      </c>
      <c r="O1238" s="54">
        <v>42.829303809666577</v>
      </c>
      <c r="P1238" s="54">
        <v>14.990256333383302</v>
      </c>
      <c r="Q1238" s="54">
        <v>36.404908238216592</v>
      </c>
      <c r="R1238" s="54">
        <v>72.809816476433184</v>
      </c>
      <c r="S1238" s="54">
        <v>38.546373428699916</v>
      </c>
      <c r="T1238" s="54">
        <v>49.253699381116562</v>
      </c>
      <c r="U1238" s="54">
        <v>254.83435766751609</v>
      </c>
      <c r="W1238" s="42" t="s">
        <v>469</v>
      </c>
    </row>
    <row r="1239" spans="1:23">
      <c r="A1239" s="49" t="s">
        <v>2231</v>
      </c>
      <c r="B1239" s="46" t="s">
        <v>549</v>
      </c>
      <c r="C1239" s="46" t="s">
        <v>305</v>
      </c>
      <c r="D1239" s="49" t="s">
        <v>200</v>
      </c>
      <c r="E1239" s="46">
        <v>22</v>
      </c>
      <c r="F1239" s="46">
        <v>12</v>
      </c>
      <c r="G1239" s="46">
        <v>40</v>
      </c>
      <c r="H1239" s="46">
        <v>101</v>
      </c>
      <c r="I1239" s="46">
        <v>42</v>
      </c>
      <c r="J1239" s="46">
        <v>31</v>
      </c>
      <c r="K1239" s="46">
        <v>248</v>
      </c>
      <c r="L1239" s="42">
        <v>126435</v>
      </c>
      <c r="M1239" s="42">
        <v>64838</v>
      </c>
      <c r="N1239" s="42">
        <v>61597</v>
      </c>
      <c r="O1239" s="54">
        <v>17.400245185273064</v>
      </c>
      <c r="P1239" s="54">
        <v>9.4910428283307642</v>
      </c>
      <c r="Q1239" s="54">
        <v>31.636809427769208</v>
      </c>
      <c r="R1239" s="54">
        <v>79.88294380511725</v>
      </c>
      <c r="S1239" s="54">
        <v>33.218649899157668</v>
      </c>
      <c r="T1239" s="54">
        <v>24.518527306521136</v>
      </c>
      <c r="U1239" s="54">
        <v>196.14821845216909</v>
      </c>
      <c r="W1239" s="42" t="s">
        <v>469</v>
      </c>
    </row>
    <row r="1240" spans="1:23">
      <c r="A1240" s="49" t="s">
        <v>2232</v>
      </c>
      <c r="B1240" s="46" t="s">
        <v>549</v>
      </c>
      <c r="C1240" s="46" t="s">
        <v>305</v>
      </c>
      <c r="D1240" s="49" t="s">
        <v>54</v>
      </c>
      <c r="E1240" s="46">
        <v>71</v>
      </c>
      <c r="F1240" s="46">
        <v>82</v>
      </c>
      <c r="G1240" s="46">
        <v>232</v>
      </c>
      <c r="H1240" s="46">
        <v>289</v>
      </c>
      <c r="I1240" s="46">
        <v>196</v>
      </c>
      <c r="J1240" s="46">
        <v>144</v>
      </c>
      <c r="K1240" s="46">
        <v>1014</v>
      </c>
      <c r="L1240" s="42">
        <v>126435</v>
      </c>
      <c r="M1240" s="42">
        <v>64838</v>
      </c>
      <c r="N1240" s="42">
        <v>61597</v>
      </c>
      <c r="O1240" s="54">
        <v>109.50368610999723</v>
      </c>
      <c r="P1240" s="54">
        <v>126.46904592985594</v>
      </c>
      <c r="Q1240" s="54">
        <v>357.81486165520221</v>
      </c>
      <c r="R1240" s="54">
        <v>445.72627163083371</v>
      </c>
      <c r="S1240" s="54">
        <v>302.29186588111907</v>
      </c>
      <c r="T1240" s="54">
        <v>222.09198309633237</v>
      </c>
      <c r="U1240" s="54">
        <v>1563.8977143033405</v>
      </c>
      <c r="W1240" s="42" t="s">
        <v>469</v>
      </c>
    </row>
    <row r="1241" spans="1:23">
      <c r="A1241" s="49" t="s">
        <v>2233</v>
      </c>
      <c r="B1241" s="46" t="s">
        <v>549</v>
      </c>
      <c r="C1241" s="46" t="s">
        <v>305</v>
      </c>
      <c r="D1241" s="49" t="s">
        <v>60</v>
      </c>
      <c r="E1241" s="46">
        <v>22</v>
      </c>
      <c r="F1241" s="46">
        <v>14</v>
      </c>
      <c r="G1241" s="46">
        <v>48</v>
      </c>
      <c r="H1241" s="46">
        <v>50</v>
      </c>
      <c r="I1241" s="46">
        <v>40</v>
      </c>
      <c r="J1241" s="46">
        <v>31</v>
      </c>
      <c r="K1241" s="46">
        <v>205</v>
      </c>
      <c r="L1241" s="42">
        <v>126435</v>
      </c>
      <c r="M1241" s="42">
        <v>64838</v>
      </c>
      <c r="N1241" s="42">
        <v>61597</v>
      </c>
      <c r="O1241" s="54">
        <v>17.400245185273064</v>
      </c>
      <c r="P1241" s="54">
        <v>11.072883299719223</v>
      </c>
      <c r="Q1241" s="54">
        <v>37.964171313323057</v>
      </c>
      <c r="R1241" s="54">
        <v>39.54601178471151</v>
      </c>
      <c r="S1241" s="54">
        <v>31.636809427769208</v>
      </c>
      <c r="T1241" s="54">
        <v>24.518527306521136</v>
      </c>
      <c r="U1241" s="54">
        <v>162.13864831731718</v>
      </c>
      <c r="W1241" s="42" t="s">
        <v>469</v>
      </c>
    </row>
    <row r="1242" spans="1:23">
      <c r="A1242" s="49" t="s">
        <v>2234</v>
      </c>
      <c r="B1242" s="46" t="s">
        <v>549</v>
      </c>
      <c r="C1242" s="46" t="s">
        <v>305</v>
      </c>
      <c r="D1242" s="49" t="s">
        <v>69</v>
      </c>
      <c r="E1242" s="46">
        <v>9</v>
      </c>
      <c r="F1242" s="46">
        <v>2</v>
      </c>
      <c r="G1242" s="46">
        <v>14</v>
      </c>
      <c r="H1242" s="46">
        <v>10</v>
      </c>
      <c r="I1242" s="46">
        <v>23</v>
      </c>
      <c r="J1242" s="46">
        <v>16</v>
      </c>
      <c r="K1242" s="46">
        <v>74</v>
      </c>
      <c r="L1242" s="42">
        <v>126435</v>
      </c>
      <c r="M1242" s="42">
        <v>64838</v>
      </c>
      <c r="N1242" s="42">
        <v>61597</v>
      </c>
      <c r="O1242" s="54">
        <v>13.880748943520773</v>
      </c>
      <c r="P1242" s="54">
        <v>3.0846108763379498</v>
      </c>
      <c r="Q1242" s="54">
        <v>21.592276134365651</v>
      </c>
      <c r="R1242" s="54">
        <v>15.423054381689751</v>
      </c>
      <c r="S1242" s="54">
        <v>35.473025077886426</v>
      </c>
      <c r="T1242" s="54">
        <v>24.676887010703599</v>
      </c>
      <c r="U1242" s="54">
        <v>114.13060242450415</v>
      </c>
      <c r="W1242" s="42" t="s">
        <v>469</v>
      </c>
    </row>
    <row r="1243" spans="1:23">
      <c r="A1243" s="49" t="s">
        <v>2235</v>
      </c>
      <c r="B1243" s="46" t="s">
        <v>549</v>
      </c>
      <c r="C1243" s="46" t="s">
        <v>305</v>
      </c>
      <c r="D1243" s="49" t="s">
        <v>64</v>
      </c>
      <c r="E1243" s="46">
        <v>82</v>
      </c>
      <c r="F1243" s="46">
        <v>51</v>
      </c>
      <c r="G1243" s="46">
        <v>133</v>
      </c>
      <c r="H1243" s="46">
        <v>116</v>
      </c>
      <c r="I1243" s="46">
        <v>101</v>
      </c>
      <c r="J1243" s="46">
        <v>57</v>
      </c>
      <c r="K1243" s="46">
        <v>540</v>
      </c>
      <c r="L1243" s="42">
        <v>126435</v>
      </c>
      <c r="M1243" s="42">
        <v>64838</v>
      </c>
      <c r="N1243" s="42">
        <v>61597</v>
      </c>
      <c r="O1243" s="54">
        <v>64.855459326926876</v>
      </c>
      <c r="P1243" s="54">
        <v>40.33693202040574</v>
      </c>
      <c r="Q1243" s="54">
        <v>105.19239134733263</v>
      </c>
      <c r="R1243" s="54">
        <v>91.746747340530703</v>
      </c>
      <c r="S1243" s="54">
        <v>79.88294380511725</v>
      </c>
      <c r="T1243" s="54">
        <v>45.082453434571121</v>
      </c>
      <c r="U1243" s="54">
        <v>427.09692727488431</v>
      </c>
      <c r="W1243" s="42" t="s">
        <v>469</v>
      </c>
    </row>
    <row r="1244" spans="1:23">
      <c r="A1244" s="49" t="s">
        <v>2236</v>
      </c>
      <c r="B1244" s="46" t="s">
        <v>549</v>
      </c>
      <c r="C1244" s="46" t="s">
        <v>305</v>
      </c>
      <c r="D1244" s="49" t="s">
        <v>492</v>
      </c>
      <c r="E1244" s="46">
        <v>24</v>
      </c>
      <c r="F1244" s="46">
        <v>17</v>
      </c>
      <c r="G1244" s="46">
        <v>29</v>
      </c>
      <c r="H1244" s="46">
        <v>38</v>
      </c>
      <c r="I1244" s="46">
        <v>20</v>
      </c>
      <c r="J1244" s="46">
        <v>9</v>
      </c>
      <c r="K1244" s="46">
        <v>137</v>
      </c>
      <c r="L1244" s="42">
        <v>126435</v>
      </c>
      <c r="M1244" s="42">
        <v>64838</v>
      </c>
      <c r="N1244" s="42">
        <v>61597</v>
      </c>
      <c r="O1244" s="54">
        <v>18.982085656661528</v>
      </c>
      <c r="P1244" s="54">
        <v>13.445644006801913</v>
      </c>
      <c r="Q1244" s="54">
        <v>22.936686835132676</v>
      </c>
      <c r="R1244" s="54">
        <v>30.054968956380748</v>
      </c>
      <c r="S1244" s="54">
        <v>15.818404713884604</v>
      </c>
      <c r="T1244" s="54">
        <v>7.1182821212480718</v>
      </c>
      <c r="U1244" s="54">
        <v>108.35607229010954</v>
      </c>
      <c r="W1244" s="42" t="s">
        <v>469</v>
      </c>
    </row>
    <row r="1245" spans="1:23">
      <c r="A1245" s="49" t="s">
        <v>2237</v>
      </c>
      <c r="B1245" s="46" t="s">
        <v>549</v>
      </c>
      <c r="C1245" s="46" t="s">
        <v>305</v>
      </c>
      <c r="D1245" s="49" t="s">
        <v>473</v>
      </c>
      <c r="E1245" s="46">
        <v>2</v>
      </c>
      <c r="F1245" s="46">
        <v>2</v>
      </c>
      <c r="G1245" s="46">
        <v>7</v>
      </c>
      <c r="H1245" s="46">
        <v>12</v>
      </c>
      <c r="I1245" s="46">
        <v>9</v>
      </c>
      <c r="J1245" s="46">
        <v>8</v>
      </c>
      <c r="K1245" s="46">
        <v>40</v>
      </c>
      <c r="L1245" s="42">
        <v>126435</v>
      </c>
      <c r="M1245" s="42">
        <v>64838</v>
      </c>
      <c r="N1245" s="42">
        <v>61597</v>
      </c>
      <c r="O1245" s="54">
        <v>1.5818404713884604</v>
      </c>
      <c r="P1245" s="54">
        <v>1.5818404713884604</v>
      </c>
      <c r="Q1245" s="54">
        <v>5.5364416498596114</v>
      </c>
      <c r="R1245" s="54">
        <v>9.4910428283307642</v>
      </c>
      <c r="S1245" s="54">
        <v>7.1182821212480718</v>
      </c>
      <c r="T1245" s="54">
        <v>6.3273618855538416</v>
      </c>
      <c r="U1245" s="54">
        <v>31.636809427769208</v>
      </c>
      <c r="W1245" s="42" t="s">
        <v>469</v>
      </c>
    </row>
    <row r="1246" spans="1:23">
      <c r="A1246" s="49" t="s">
        <v>2238</v>
      </c>
      <c r="B1246" s="46" t="s">
        <v>549</v>
      </c>
      <c r="C1246" s="46" t="s">
        <v>305</v>
      </c>
      <c r="D1246" s="49" t="s">
        <v>201</v>
      </c>
      <c r="E1246" s="46">
        <v>25</v>
      </c>
      <c r="F1246" s="46">
        <v>15</v>
      </c>
      <c r="G1246" s="46">
        <v>33</v>
      </c>
      <c r="H1246" s="46">
        <v>39</v>
      </c>
      <c r="I1246" s="46">
        <v>19</v>
      </c>
      <c r="J1246" s="46">
        <v>7</v>
      </c>
      <c r="K1246" s="46">
        <v>138</v>
      </c>
      <c r="L1246" s="42">
        <v>126435</v>
      </c>
      <c r="M1246" s="42">
        <v>64838</v>
      </c>
      <c r="N1246" s="42">
        <v>61597</v>
      </c>
      <c r="O1246" s="54">
        <v>19.773005892355755</v>
      </c>
      <c r="P1246" s="54">
        <v>11.863803535413453</v>
      </c>
      <c r="Q1246" s="54">
        <v>26.100367777909597</v>
      </c>
      <c r="R1246" s="54">
        <v>30.845889192074978</v>
      </c>
      <c r="S1246" s="54">
        <v>15.027484478190374</v>
      </c>
      <c r="T1246" s="54">
        <v>5.5364416498596114</v>
      </c>
      <c r="U1246" s="54">
        <v>109.14699252580378</v>
      </c>
      <c r="W1246" s="42" t="s">
        <v>469</v>
      </c>
    </row>
    <row r="1247" spans="1:23">
      <c r="A1247" s="49" t="s">
        <v>2239</v>
      </c>
      <c r="B1247" s="46" t="s">
        <v>549</v>
      </c>
      <c r="C1247" s="46" t="s">
        <v>305</v>
      </c>
      <c r="D1247" s="49" t="s">
        <v>151</v>
      </c>
      <c r="E1247" s="46">
        <v>2</v>
      </c>
      <c r="F1247" s="46">
        <v>2</v>
      </c>
      <c r="G1247" s="46">
        <v>2</v>
      </c>
      <c r="H1247" s="46">
        <v>3</v>
      </c>
      <c r="I1247" s="46">
        <v>3</v>
      </c>
      <c r="J1247" s="46">
        <v>2</v>
      </c>
      <c r="K1247" s="46">
        <v>14</v>
      </c>
      <c r="L1247" s="42">
        <v>126435</v>
      </c>
      <c r="M1247" s="42">
        <v>64838</v>
      </c>
      <c r="N1247" s="42">
        <v>61597</v>
      </c>
      <c r="O1247" s="54">
        <v>1.5818404713884604</v>
      </c>
      <c r="P1247" s="54">
        <v>1.5818404713884604</v>
      </c>
      <c r="Q1247" s="54">
        <v>1.5818404713884604</v>
      </c>
      <c r="R1247" s="54">
        <v>2.372760707082691</v>
      </c>
      <c r="S1247" s="54">
        <v>2.372760707082691</v>
      </c>
      <c r="T1247" s="54">
        <v>1.5818404713884604</v>
      </c>
      <c r="U1247" s="54">
        <v>11.072883299719223</v>
      </c>
      <c r="W1247" s="42" t="s">
        <v>469</v>
      </c>
    </row>
    <row r="1248" spans="1:23">
      <c r="A1248" s="49" t="s">
        <v>2240</v>
      </c>
      <c r="B1248" s="46" t="s">
        <v>549</v>
      </c>
      <c r="C1248" s="46" t="s">
        <v>305</v>
      </c>
      <c r="D1248" s="49" t="s">
        <v>95</v>
      </c>
      <c r="E1248" s="46">
        <v>2</v>
      </c>
      <c r="F1248" s="46">
        <v>8</v>
      </c>
      <c r="G1248" s="46">
        <v>17</v>
      </c>
      <c r="H1248" s="46">
        <v>13</v>
      </c>
      <c r="I1248" s="46">
        <v>3</v>
      </c>
      <c r="J1248" s="46">
        <v>2</v>
      </c>
      <c r="K1248" s="46">
        <v>45</v>
      </c>
      <c r="L1248" s="42">
        <v>126435</v>
      </c>
      <c r="M1248" s="42">
        <v>64838</v>
      </c>
      <c r="N1248" s="42">
        <v>61597</v>
      </c>
      <c r="O1248" s="54">
        <v>1.5818404713884604</v>
      </c>
      <c r="P1248" s="54">
        <v>6.3273618855538416</v>
      </c>
      <c r="Q1248" s="54">
        <v>13.445644006801913</v>
      </c>
      <c r="R1248" s="54">
        <v>10.281963064024993</v>
      </c>
      <c r="S1248" s="54">
        <v>2.372760707082691</v>
      </c>
      <c r="T1248" s="54">
        <v>1.5818404713884604</v>
      </c>
      <c r="U1248" s="54">
        <v>35.591410606240366</v>
      </c>
      <c r="W1248" s="42" t="s">
        <v>469</v>
      </c>
    </row>
    <row r="1249" spans="1:23">
      <c r="A1249" s="49" t="s">
        <v>2241</v>
      </c>
      <c r="B1249" s="46" t="s">
        <v>549</v>
      </c>
      <c r="C1249" s="46" t="s">
        <v>305</v>
      </c>
      <c r="D1249" s="49" t="s">
        <v>154</v>
      </c>
      <c r="E1249" s="46">
        <v>2</v>
      </c>
      <c r="F1249" s="46">
        <v>1</v>
      </c>
      <c r="G1249" s="46">
        <v>0</v>
      </c>
      <c r="H1249" s="46">
        <v>1</v>
      </c>
      <c r="I1249" s="46">
        <v>2</v>
      </c>
      <c r="J1249" s="46">
        <v>0</v>
      </c>
      <c r="K1249" s="46">
        <v>6</v>
      </c>
      <c r="L1249" s="42">
        <v>126435</v>
      </c>
      <c r="M1249" s="42">
        <v>64838</v>
      </c>
      <c r="N1249" s="42">
        <v>61597</v>
      </c>
      <c r="O1249" s="54">
        <v>1.5818404713884604</v>
      </c>
      <c r="P1249" s="54">
        <v>0.7909202356942302</v>
      </c>
      <c r="Q1249" s="54" t="s">
        <v>499</v>
      </c>
      <c r="R1249" s="54">
        <v>0.7909202356942302</v>
      </c>
      <c r="S1249" s="54">
        <v>1.5818404713884604</v>
      </c>
      <c r="T1249" s="54" t="s">
        <v>499</v>
      </c>
      <c r="U1249" s="54">
        <v>4.7455214141653821</v>
      </c>
      <c r="W1249" s="42" t="s">
        <v>469</v>
      </c>
    </row>
    <row r="1250" spans="1:23">
      <c r="A1250" s="49" t="s">
        <v>2242</v>
      </c>
      <c r="B1250" s="46" t="s">
        <v>549</v>
      </c>
      <c r="C1250" s="46" t="s">
        <v>305</v>
      </c>
      <c r="D1250" s="49" t="s">
        <v>155</v>
      </c>
      <c r="E1250" s="46">
        <v>43</v>
      </c>
      <c r="F1250" s="46">
        <v>18</v>
      </c>
      <c r="G1250" s="46">
        <v>20</v>
      </c>
      <c r="H1250" s="46">
        <v>18</v>
      </c>
      <c r="I1250" s="46">
        <v>4</v>
      </c>
      <c r="J1250" s="46">
        <v>5</v>
      </c>
      <c r="K1250" s="46">
        <v>108</v>
      </c>
      <c r="L1250" s="42">
        <v>126435</v>
      </c>
      <c r="M1250" s="42">
        <v>64838</v>
      </c>
      <c r="N1250" s="42">
        <v>61597</v>
      </c>
      <c r="O1250" s="54">
        <v>34.009570134851899</v>
      </c>
      <c r="P1250" s="54">
        <v>14.236564242496144</v>
      </c>
      <c r="Q1250" s="54">
        <v>15.818404713884604</v>
      </c>
      <c r="R1250" s="54">
        <v>14.236564242496144</v>
      </c>
      <c r="S1250" s="54">
        <v>3.1636809427769208</v>
      </c>
      <c r="T1250" s="54">
        <v>3.954601178471151</v>
      </c>
      <c r="U1250" s="54">
        <v>85.419385454976862</v>
      </c>
      <c r="W1250" s="42" t="s">
        <v>469</v>
      </c>
    </row>
    <row r="1251" spans="1:23">
      <c r="A1251" s="49" t="s">
        <v>2243</v>
      </c>
      <c r="B1251" s="46" t="s">
        <v>549</v>
      </c>
      <c r="C1251" s="46" t="s">
        <v>305</v>
      </c>
      <c r="D1251" s="49" t="s">
        <v>99</v>
      </c>
      <c r="E1251" s="46">
        <v>42</v>
      </c>
      <c r="F1251" s="46">
        <v>44</v>
      </c>
      <c r="G1251" s="46">
        <v>61</v>
      </c>
      <c r="H1251" s="46">
        <v>78</v>
      </c>
      <c r="I1251" s="46">
        <v>39</v>
      </c>
      <c r="J1251" s="46">
        <v>29</v>
      </c>
      <c r="K1251" s="46">
        <v>293</v>
      </c>
      <c r="L1251" s="42">
        <v>126435</v>
      </c>
      <c r="M1251" s="42">
        <v>64838</v>
      </c>
      <c r="N1251" s="42">
        <v>61597</v>
      </c>
      <c r="O1251" s="54">
        <v>33.218649899157668</v>
      </c>
      <c r="P1251" s="54">
        <v>34.800490370546129</v>
      </c>
      <c r="Q1251" s="54">
        <v>48.246134377348042</v>
      </c>
      <c r="R1251" s="54">
        <v>61.691778384149956</v>
      </c>
      <c r="S1251" s="54">
        <v>30.845889192074978</v>
      </c>
      <c r="T1251" s="54">
        <v>22.936686835132676</v>
      </c>
      <c r="U1251" s="54">
        <v>231.73962905840946</v>
      </c>
      <c r="W1251" s="42" t="s">
        <v>469</v>
      </c>
    </row>
    <row r="1252" spans="1:23">
      <c r="A1252" s="49" t="s">
        <v>2244</v>
      </c>
      <c r="B1252" s="46" t="s">
        <v>549</v>
      </c>
      <c r="C1252" s="46" t="s">
        <v>305</v>
      </c>
      <c r="D1252" s="49" t="s">
        <v>481</v>
      </c>
      <c r="E1252" s="46">
        <v>9</v>
      </c>
      <c r="F1252" s="46">
        <v>2</v>
      </c>
      <c r="G1252" s="46">
        <v>9</v>
      </c>
      <c r="H1252" s="46">
        <v>6</v>
      </c>
      <c r="I1252" s="46">
        <v>4</v>
      </c>
      <c r="J1252" s="46">
        <v>3</v>
      </c>
      <c r="K1252" s="46">
        <v>33</v>
      </c>
      <c r="L1252" s="42">
        <v>126435</v>
      </c>
      <c r="M1252" s="42">
        <v>64838</v>
      </c>
      <c r="N1252" s="42">
        <v>61597</v>
      </c>
      <c r="O1252" s="54">
        <v>7.1182821212480718</v>
      </c>
      <c r="P1252" s="54">
        <v>1.5818404713884604</v>
      </c>
      <c r="Q1252" s="54">
        <v>7.1182821212480718</v>
      </c>
      <c r="R1252" s="54">
        <v>4.7455214141653821</v>
      </c>
      <c r="S1252" s="54">
        <v>3.1636809427769208</v>
      </c>
      <c r="T1252" s="54">
        <v>2.372760707082691</v>
      </c>
      <c r="U1252" s="54">
        <v>26.100367777909597</v>
      </c>
      <c r="W1252" s="42" t="s">
        <v>469</v>
      </c>
    </row>
    <row r="1253" spans="1:23">
      <c r="A1253" s="49" t="s">
        <v>2245</v>
      </c>
      <c r="B1253" s="46" t="s">
        <v>549</v>
      </c>
      <c r="C1253" s="46" t="s">
        <v>305</v>
      </c>
      <c r="D1253" s="49" t="s">
        <v>483</v>
      </c>
      <c r="E1253" s="46">
        <v>14</v>
      </c>
      <c r="F1253" s="46">
        <v>14</v>
      </c>
      <c r="G1253" s="46">
        <v>38</v>
      </c>
      <c r="H1253" s="46">
        <v>48</v>
      </c>
      <c r="I1253" s="46">
        <v>21</v>
      </c>
      <c r="J1253" s="46">
        <v>20</v>
      </c>
      <c r="K1253" s="46">
        <v>155</v>
      </c>
      <c r="L1253" s="42">
        <v>126435</v>
      </c>
      <c r="M1253" s="42">
        <v>64838</v>
      </c>
      <c r="N1253" s="42">
        <v>61597</v>
      </c>
      <c r="O1253" s="54">
        <v>11.072883299719223</v>
      </c>
      <c r="P1253" s="54">
        <v>11.072883299719223</v>
      </c>
      <c r="Q1253" s="54">
        <v>30.054968956380748</v>
      </c>
      <c r="R1253" s="54">
        <v>37.964171313323057</v>
      </c>
      <c r="S1253" s="54">
        <v>16.609324949578834</v>
      </c>
      <c r="T1253" s="54">
        <v>15.818404713884604</v>
      </c>
      <c r="U1253" s="54">
        <v>122.5926365326057</v>
      </c>
      <c r="W1253" s="42" t="s">
        <v>469</v>
      </c>
    </row>
    <row r="1254" spans="1:23">
      <c r="A1254" s="49" t="s">
        <v>2246</v>
      </c>
      <c r="B1254" s="46" t="s">
        <v>549</v>
      </c>
      <c r="C1254" s="46" t="s">
        <v>305</v>
      </c>
      <c r="D1254" s="49" t="s">
        <v>128</v>
      </c>
      <c r="E1254" s="46">
        <v>11</v>
      </c>
      <c r="F1254" s="46">
        <v>4</v>
      </c>
      <c r="G1254" s="46">
        <v>9</v>
      </c>
      <c r="H1254" s="46">
        <v>6</v>
      </c>
      <c r="I1254" s="46">
        <v>2</v>
      </c>
      <c r="J1254" s="46">
        <v>3</v>
      </c>
      <c r="K1254" s="46">
        <v>35</v>
      </c>
      <c r="L1254" s="42">
        <v>126435</v>
      </c>
      <c r="M1254" s="42">
        <v>64838</v>
      </c>
      <c r="N1254" s="42">
        <v>61597</v>
      </c>
      <c r="O1254" s="54">
        <v>8.7001225926365322</v>
      </c>
      <c r="P1254" s="54">
        <v>3.1636809427769208</v>
      </c>
      <c r="Q1254" s="54">
        <v>7.1182821212480718</v>
      </c>
      <c r="R1254" s="54">
        <v>4.7455214141653821</v>
      </c>
      <c r="S1254" s="54">
        <v>1.5818404713884604</v>
      </c>
      <c r="T1254" s="54">
        <v>2.372760707082691</v>
      </c>
      <c r="U1254" s="54">
        <v>27.682208249298057</v>
      </c>
      <c r="W1254" s="42" t="s">
        <v>469</v>
      </c>
    </row>
    <row r="1255" spans="1:23">
      <c r="A1255" s="49" t="s">
        <v>2247</v>
      </c>
      <c r="B1255" s="46" t="s">
        <v>549</v>
      </c>
      <c r="C1255" s="46" t="s">
        <v>305</v>
      </c>
      <c r="D1255" s="49" t="s">
        <v>132</v>
      </c>
      <c r="E1255" s="46">
        <v>13</v>
      </c>
      <c r="F1255" s="46">
        <v>10</v>
      </c>
      <c r="G1255" s="46">
        <v>23</v>
      </c>
      <c r="H1255" s="46">
        <v>16</v>
      </c>
      <c r="I1255" s="46">
        <v>27</v>
      </c>
      <c r="J1255" s="46">
        <v>14</v>
      </c>
      <c r="K1255" s="46">
        <v>103</v>
      </c>
      <c r="L1255" s="42">
        <v>126435</v>
      </c>
      <c r="M1255" s="42">
        <v>64838</v>
      </c>
      <c r="N1255" s="42">
        <v>61597</v>
      </c>
      <c r="O1255" s="54">
        <v>20.049970696196677</v>
      </c>
      <c r="P1255" s="54">
        <v>15.423054381689751</v>
      </c>
      <c r="Q1255" s="54">
        <v>35.473025077886426</v>
      </c>
      <c r="R1255" s="54">
        <v>24.676887010703599</v>
      </c>
      <c r="S1255" s="54">
        <v>41.642246830562321</v>
      </c>
      <c r="T1255" s="54">
        <v>21.592276134365651</v>
      </c>
      <c r="U1255" s="54">
        <v>158.85746013140442</v>
      </c>
      <c r="W1255" s="42" t="s">
        <v>469</v>
      </c>
    </row>
    <row r="1256" spans="1:23">
      <c r="A1256" s="49" t="s">
        <v>2248</v>
      </c>
      <c r="B1256" s="46" t="s">
        <v>549</v>
      </c>
      <c r="C1256" s="46" t="s">
        <v>305</v>
      </c>
      <c r="D1256" s="49" t="s">
        <v>161</v>
      </c>
      <c r="E1256" s="46">
        <v>6</v>
      </c>
      <c r="F1256" s="46">
        <v>3</v>
      </c>
      <c r="G1256" s="46">
        <v>3</v>
      </c>
      <c r="H1256" s="46">
        <v>1</v>
      </c>
      <c r="I1256" s="46">
        <v>0</v>
      </c>
      <c r="J1256" s="46">
        <v>1</v>
      </c>
      <c r="K1256" s="46">
        <v>14</v>
      </c>
      <c r="L1256" s="42">
        <v>126435</v>
      </c>
      <c r="M1256" s="42">
        <v>64838</v>
      </c>
      <c r="N1256" s="42">
        <v>61597</v>
      </c>
      <c r="O1256" s="54">
        <v>4.7455214141653821</v>
      </c>
      <c r="P1256" s="54">
        <v>2.372760707082691</v>
      </c>
      <c r="Q1256" s="54">
        <v>2.372760707082691</v>
      </c>
      <c r="R1256" s="54">
        <v>0.7909202356942302</v>
      </c>
      <c r="S1256" s="54" t="s">
        <v>499</v>
      </c>
      <c r="T1256" s="54">
        <v>0.7909202356942302</v>
      </c>
      <c r="U1256" s="54">
        <v>11.072883299719223</v>
      </c>
      <c r="W1256" s="42" t="s">
        <v>469</v>
      </c>
    </row>
    <row r="1257" spans="1:23">
      <c r="A1257" s="49" t="s">
        <v>2249</v>
      </c>
      <c r="B1257" s="46" t="s">
        <v>549</v>
      </c>
      <c r="C1257" s="46" t="s">
        <v>305</v>
      </c>
      <c r="D1257" s="49" t="s">
        <v>164</v>
      </c>
      <c r="E1257" s="46">
        <v>100</v>
      </c>
      <c r="F1257" s="46">
        <v>77</v>
      </c>
      <c r="G1257" s="46">
        <v>259</v>
      </c>
      <c r="H1257" s="46">
        <v>288</v>
      </c>
      <c r="I1257" s="46">
        <v>73</v>
      </c>
      <c r="J1257" s="46">
        <v>14</v>
      </c>
      <c r="K1257" s="46">
        <v>811</v>
      </c>
      <c r="L1257" s="42">
        <v>126435</v>
      </c>
      <c r="M1257" s="42">
        <v>64838</v>
      </c>
      <c r="N1257" s="42">
        <v>61597</v>
      </c>
      <c r="O1257" s="54">
        <v>162.34556877770024</v>
      </c>
      <c r="P1257" s="54">
        <v>125.00608795882917</v>
      </c>
      <c r="Q1257" s="54">
        <v>420.4750231342436</v>
      </c>
      <c r="R1257" s="54">
        <v>467.55523807977659</v>
      </c>
      <c r="S1257" s="54">
        <v>118.51226520772114</v>
      </c>
      <c r="T1257" s="54">
        <v>22.728379628878031</v>
      </c>
      <c r="U1257" s="54">
        <v>1316.6225627871488</v>
      </c>
      <c r="W1257" s="42" t="s">
        <v>469</v>
      </c>
    </row>
    <row r="1258" spans="1:23">
      <c r="A1258" s="49" t="s">
        <v>2250</v>
      </c>
      <c r="B1258" s="46" t="s">
        <v>549</v>
      </c>
      <c r="C1258" s="46" t="s">
        <v>305</v>
      </c>
      <c r="D1258" s="49" t="s">
        <v>142</v>
      </c>
      <c r="E1258" s="46">
        <v>12</v>
      </c>
      <c r="F1258" s="46">
        <v>4</v>
      </c>
      <c r="G1258" s="46">
        <v>10</v>
      </c>
      <c r="H1258" s="46">
        <v>9</v>
      </c>
      <c r="I1258" s="46">
        <v>8</v>
      </c>
      <c r="J1258" s="46">
        <v>4</v>
      </c>
      <c r="K1258" s="46">
        <v>47</v>
      </c>
      <c r="L1258" s="42">
        <v>126435</v>
      </c>
      <c r="M1258" s="42">
        <v>64838</v>
      </c>
      <c r="N1258" s="42">
        <v>61597</v>
      </c>
      <c r="O1258" s="54">
        <v>9.4910428283307642</v>
      </c>
      <c r="P1258" s="54">
        <v>3.1636809427769208</v>
      </c>
      <c r="Q1258" s="54">
        <v>7.909202356942302</v>
      </c>
      <c r="R1258" s="54">
        <v>7.1182821212480718</v>
      </c>
      <c r="S1258" s="54">
        <v>6.3273618855538416</v>
      </c>
      <c r="T1258" s="54">
        <v>3.1636809427769208</v>
      </c>
      <c r="U1258" s="54">
        <v>37.173251077628827</v>
      </c>
      <c r="W1258" s="42" t="s">
        <v>469</v>
      </c>
    </row>
    <row r="1259" spans="1:23">
      <c r="A1259" s="49" t="s">
        <v>2251</v>
      </c>
      <c r="B1259" s="46" t="s">
        <v>549</v>
      </c>
      <c r="C1259" s="46" t="s">
        <v>305</v>
      </c>
      <c r="D1259" s="49" t="s">
        <v>146</v>
      </c>
      <c r="E1259" s="46">
        <v>14</v>
      </c>
      <c r="F1259" s="46">
        <v>20</v>
      </c>
      <c r="G1259" s="46">
        <v>33</v>
      </c>
      <c r="H1259" s="46">
        <v>41</v>
      </c>
      <c r="I1259" s="46">
        <v>17</v>
      </c>
      <c r="J1259" s="46">
        <v>19</v>
      </c>
      <c r="K1259" s="46">
        <v>144</v>
      </c>
      <c r="L1259" s="42">
        <v>126435</v>
      </c>
      <c r="M1259" s="42">
        <v>64838</v>
      </c>
      <c r="N1259" s="42">
        <v>61597</v>
      </c>
      <c r="O1259" s="54">
        <v>21.592276134365651</v>
      </c>
      <c r="P1259" s="54">
        <v>30.846108763379501</v>
      </c>
      <c r="Q1259" s="54">
        <v>50.896079459576171</v>
      </c>
      <c r="R1259" s="54">
        <v>63.234522964927969</v>
      </c>
      <c r="S1259" s="54">
        <v>26.219192448872576</v>
      </c>
      <c r="T1259" s="54">
        <v>29.303803325210524</v>
      </c>
      <c r="U1259" s="54">
        <v>222.09198309633237</v>
      </c>
      <c r="W1259" s="42" t="s">
        <v>469</v>
      </c>
    </row>
    <row r="1260" spans="1:23">
      <c r="A1260" s="49" t="s">
        <v>2252</v>
      </c>
      <c r="B1260" s="46" t="s">
        <v>549</v>
      </c>
      <c r="C1260" s="46" t="s">
        <v>301</v>
      </c>
      <c r="D1260" s="49" t="s">
        <v>200</v>
      </c>
      <c r="E1260" s="46">
        <v>21</v>
      </c>
      <c r="F1260" s="46">
        <v>20</v>
      </c>
      <c r="G1260" s="46">
        <v>40</v>
      </c>
      <c r="H1260" s="46">
        <v>80</v>
      </c>
      <c r="I1260" s="46">
        <v>56</v>
      </c>
      <c r="J1260" s="46">
        <v>29</v>
      </c>
      <c r="K1260" s="46">
        <v>246</v>
      </c>
      <c r="L1260" s="42">
        <v>134009</v>
      </c>
      <c r="M1260" s="42">
        <v>67539</v>
      </c>
      <c r="N1260" s="42">
        <v>66470</v>
      </c>
      <c r="O1260" s="54">
        <v>15.670589288779111</v>
      </c>
      <c r="P1260" s="54">
        <v>14.924370751218202</v>
      </c>
      <c r="Q1260" s="54">
        <v>29.848741502436404</v>
      </c>
      <c r="R1260" s="54">
        <v>59.697483004872808</v>
      </c>
      <c r="S1260" s="54">
        <v>41.788238103410968</v>
      </c>
      <c r="T1260" s="54">
        <v>21.640337589266391</v>
      </c>
      <c r="U1260" s="54">
        <v>183.56976023998388</v>
      </c>
      <c r="W1260" s="42" t="s">
        <v>469</v>
      </c>
    </row>
    <row r="1261" spans="1:23">
      <c r="A1261" s="49" t="s">
        <v>2253</v>
      </c>
      <c r="B1261" s="46" t="s">
        <v>549</v>
      </c>
      <c r="C1261" s="46" t="s">
        <v>301</v>
      </c>
      <c r="D1261" s="49" t="s">
        <v>54</v>
      </c>
      <c r="E1261" s="46">
        <v>123</v>
      </c>
      <c r="F1261" s="46">
        <v>74</v>
      </c>
      <c r="G1261" s="46">
        <v>268</v>
      </c>
      <c r="H1261" s="46">
        <v>258</v>
      </c>
      <c r="I1261" s="46">
        <v>188</v>
      </c>
      <c r="J1261" s="46">
        <v>123</v>
      </c>
      <c r="K1261" s="46">
        <v>1034</v>
      </c>
      <c r="L1261" s="42">
        <v>134009</v>
      </c>
      <c r="M1261" s="42">
        <v>67539</v>
      </c>
      <c r="N1261" s="42">
        <v>66470</v>
      </c>
      <c r="O1261" s="54">
        <v>182.11699906720563</v>
      </c>
      <c r="P1261" s="54">
        <v>109.56632464205866</v>
      </c>
      <c r="Q1261" s="54">
        <v>396.80777032529352</v>
      </c>
      <c r="R1261" s="54">
        <v>382.00151023852885</v>
      </c>
      <c r="S1261" s="54">
        <v>278.35768963117607</v>
      </c>
      <c r="T1261" s="54">
        <v>182.11699906720563</v>
      </c>
      <c r="U1261" s="54">
        <v>1530.9672929714684</v>
      </c>
      <c r="W1261" s="42" t="s">
        <v>469</v>
      </c>
    </row>
    <row r="1262" spans="1:23">
      <c r="A1262" s="49" t="s">
        <v>2254</v>
      </c>
      <c r="B1262" s="46" t="s">
        <v>549</v>
      </c>
      <c r="C1262" s="46" t="s">
        <v>301</v>
      </c>
      <c r="D1262" s="49" t="s">
        <v>60</v>
      </c>
      <c r="E1262" s="46">
        <v>21</v>
      </c>
      <c r="F1262" s="46">
        <v>8</v>
      </c>
      <c r="G1262" s="46">
        <v>31</v>
      </c>
      <c r="H1262" s="46">
        <v>39</v>
      </c>
      <c r="I1262" s="46">
        <v>25</v>
      </c>
      <c r="J1262" s="46">
        <v>18</v>
      </c>
      <c r="K1262" s="46">
        <v>142</v>
      </c>
      <c r="L1262" s="42">
        <v>134009</v>
      </c>
      <c r="M1262" s="42">
        <v>67539</v>
      </c>
      <c r="N1262" s="42">
        <v>66470</v>
      </c>
      <c r="O1262" s="54">
        <v>15.670589288779111</v>
      </c>
      <c r="P1262" s="54">
        <v>5.9697483004872804</v>
      </c>
      <c r="Q1262" s="54">
        <v>23.132774664388215</v>
      </c>
      <c r="R1262" s="54">
        <v>29.10252296487549</v>
      </c>
      <c r="S1262" s="54">
        <v>18.65546343902275</v>
      </c>
      <c r="T1262" s="54">
        <v>13.431933676096383</v>
      </c>
      <c r="U1262" s="54">
        <v>105.96303233364924</v>
      </c>
      <c r="W1262" s="42" t="s">
        <v>469</v>
      </c>
    </row>
    <row r="1263" spans="1:23">
      <c r="A1263" s="49" t="s">
        <v>2255</v>
      </c>
      <c r="B1263" s="46" t="s">
        <v>549</v>
      </c>
      <c r="C1263" s="46" t="s">
        <v>301</v>
      </c>
      <c r="D1263" s="49" t="s">
        <v>69</v>
      </c>
      <c r="E1263" s="46">
        <v>6</v>
      </c>
      <c r="F1263" s="46">
        <v>10</v>
      </c>
      <c r="G1263" s="46">
        <v>16</v>
      </c>
      <c r="H1263" s="46">
        <v>25</v>
      </c>
      <c r="I1263" s="46">
        <v>15</v>
      </c>
      <c r="J1263" s="46">
        <v>11</v>
      </c>
      <c r="K1263" s="46">
        <v>83</v>
      </c>
      <c r="L1263" s="42">
        <v>134009</v>
      </c>
      <c r="M1263" s="42">
        <v>67539</v>
      </c>
      <c r="N1263" s="42">
        <v>66470</v>
      </c>
      <c r="O1263" s="54">
        <v>8.8837560520588106</v>
      </c>
      <c r="P1263" s="54">
        <v>14.806260086764684</v>
      </c>
      <c r="Q1263" s="54">
        <v>23.690016138823495</v>
      </c>
      <c r="R1263" s="54">
        <v>37.015650216911709</v>
      </c>
      <c r="S1263" s="54">
        <v>22.209390130147025</v>
      </c>
      <c r="T1263" s="54">
        <v>16.286886095441155</v>
      </c>
      <c r="U1263" s="54">
        <v>122.89195872014689</v>
      </c>
      <c r="W1263" s="42" t="s">
        <v>469</v>
      </c>
    </row>
    <row r="1264" spans="1:23">
      <c r="A1264" s="49" t="s">
        <v>2256</v>
      </c>
      <c r="B1264" s="46" t="s">
        <v>549</v>
      </c>
      <c r="C1264" s="46" t="s">
        <v>301</v>
      </c>
      <c r="D1264" s="49" t="s">
        <v>64</v>
      </c>
      <c r="E1264" s="46">
        <v>77</v>
      </c>
      <c r="F1264" s="46">
        <v>51</v>
      </c>
      <c r="G1264" s="46">
        <v>139</v>
      </c>
      <c r="H1264" s="46">
        <v>135</v>
      </c>
      <c r="I1264" s="46">
        <v>78</v>
      </c>
      <c r="J1264" s="46">
        <v>44</v>
      </c>
      <c r="K1264" s="46">
        <v>524</v>
      </c>
      <c r="L1264" s="42">
        <v>134009</v>
      </c>
      <c r="M1264" s="42">
        <v>67539</v>
      </c>
      <c r="N1264" s="42">
        <v>66470</v>
      </c>
      <c r="O1264" s="54">
        <v>57.458827392190081</v>
      </c>
      <c r="P1264" s="54">
        <v>38.057145415606414</v>
      </c>
      <c r="Q1264" s="54">
        <v>103.72437672096649</v>
      </c>
      <c r="R1264" s="54">
        <v>100.73950257072286</v>
      </c>
      <c r="S1264" s="54">
        <v>58.20504592975098</v>
      </c>
      <c r="T1264" s="54">
        <v>32.833615652680045</v>
      </c>
      <c r="U1264" s="54">
        <v>391.01851368191689</v>
      </c>
      <c r="W1264" s="42" t="s">
        <v>469</v>
      </c>
    </row>
    <row r="1265" spans="1:40">
      <c r="A1265" s="49" t="s">
        <v>2257</v>
      </c>
      <c r="B1265" s="46" t="s">
        <v>549</v>
      </c>
      <c r="C1265" s="46" t="s">
        <v>301</v>
      </c>
      <c r="D1265" s="49" t="s">
        <v>492</v>
      </c>
      <c r="E1265" s="46">
        <v>17</v>
      </c>
      <c r="F1265" s="46">
        <v>14</v>
      </c>
      <c r="G1265" s="46">
        <v>34</v>
      </c>
      <c r="H1265" s="46">
        <v>43</v>
      </c>
      <c r="I1265" s="46">
        <v>31</v>
      </c>
      <c r="J1265" s="46">
        <v>13</v>
      </c>
      <c r="K1265" s="46">
        <v>152</v>
      </c>
      <c r="L1265" s="42">
        <v>134009</v>
      </c>
      <c r="M1265" s="42">
        <v>67539</v>
      </c>
      <c r="N1265" s="42">
        <v>66470</v>
      </c>
      <c r="O1265" s="54">
        <v>12.685715138535471</v>
      </c>
      <c r="P1265" s="54">
        <v>10.447059525852742</v>
      </c>
      <c r="Q1265" s="54">
        <v>25.371430277070942</v>
      </c>
      <c r="R1265" s="54">
        <v>32.087397115119131</v>
      </c>
      <c r="S1265" s="54">
        <v>23.132774664388215</v>
      </c>
      <c r="T1265" s="54">
        <v>9.7008409882918318</v>
      </c>
      <c r="U1265" s="54">
        <v>113.42521770925833</v>
      </c>
      <c r="W1265" s="42" t="s">
        <v>469</v>
      </c>
    </row>
    <row r="1266" spans="1:40">
      <c r="A1266" s="49" t="s">
        <v>2258</v>
      </c>
      <c r="B1266" s="46" t="s">
        <v>549</v>
      </c>
      <c r="C1266" s="46" t="s">
        <v>301</v>
      </c>
      <c r="D1266" s="49" t="s">
        <v>473</v>
      </c>
      <c r="E1266" s="46">
        <v>2</v>
      </c>
      <c r="F1266" s="46">
        <v>0</v>
      </c>
      <c r="G1266" s="46">
        <v>5</v>
      </c>
      <c r="H1266" s="46">
        <v>10</v>
      </c>
      <c r="I1266" s="46">
        <v>11</v>
      </c>
      <c r="J1266" s="46">
        <v>5</v>
      </c>
      <c r="K1266" s="46">
        <v>33</v>
      </c>
      <c r="L1266" s="42">
        <v>134009</v>
      </c>
      <c r="M1266" s="42">
        <v>67539</v>
      </c>
      <c r="N1266" s="42">
        <v>66470</v>
      </c>
      <c r="O1266" s="54">
        <v>1.4924370751218201</v>
      </c>
      <c r="P1266" s="54" t="s">
        <v>499</v>
      </c>
      <c r="Q1266" s="54">
        <v>3.7310926878045505</v>
      </c>
      <c r="R1266" s="54">
        <v>7.462185375609101</v>
      </c>
      <c r="S1266" s="54">
        <v>8.2084039131700113</v>
      </c>
      <c r="T1266" s="54">
        <v>3.7310926878045505</v>
      </c>
      <c r="U1266" s="54">
        <v>24.625211739510036</v>
      </c>
      <c r="W1266" s="42" t="s">
        <v>469</v>
      </c>
    </row>
    <row r="1267" spans="1:40">
      <c r="A1267" s="49" t="s">
        <v>2259</v>
      </c>
      <c r="B1267" s="46" t="s">
        <v>549</v>
      </c>
      <c r="C1267" s="46" t="s">
        <v>301</v>
      </c>
      <c r="D1267" s="49" t="s">
        <v>201</v>
      </c>
      <c r="E1267" s="46">
        <v>18</v>
      </c>
      <c r="F1267" s="46">
        <v>12</v>
      </c>
      <c r="G1267" s="46">
        <v>31</v>
      </c>
      <c r="H1267" s="46">
        <v>25</v>
      </c>
      <c r="I1267" s="46">
        <v>15</v>
      </c>
      <c r="J1267" s="46">
        <v>9</v>
      </c>
      <c r="K1267" s="46">
        <v>110</v>
      </c>
      <c r="L1267" s="42">
        <v>134009</v>
      </c>
      <c r="M1267" s="42">
        <v>67539</v>
      </c>
      <c r="N1267" s="42">
        <v>66470</v>
      </c>
      <c r="O1267" s="54">
        <v>13.431933676096383</v>
      </c>
      <c r="P1267" s="54">
        <v>8.9546224507309216</v>
      </c>
      <c r="Q1267" s="54">
        <v>23.132774664388215</v>
      </c>
      <c r="R1267" s="54">
        <v>18.65546343902275</v>
      </c>
      <c r="S1267" s="54">
        <v>11.193278063413651</v>
      </c>
      <c r="T1267" s="54">
        <v>6.7159668380481916</v>
      </c>
      <c r="U1267" s="54">
        <v>82.084039131700109</v>
      </c>
      <c r="W1267" s="42" t="s">
        <v>469</v>
      </c>
    </row>
    <row r="1268" spans="1:40">
      <c r="A1268" s="49" t="s">
        <v>2260</v>
      </c>
      <c r="B1268" s="46" t="s">
        <v>549</v>
      </c>
      <c r="C1268" s="46" t="s">
        <v>301</v>
      </c>
      <c r="D1268" s="49" t="s">
        <v>151</v>
      </c>
      <c r="E1268" s="46">
        <v>1</v>
      </c>
      <c r="F1268" s="46">
        <v>0</v>
      </c>
      <c r="G1268" s="46">
        <v>5</v>
      </c>
      <c r="H1268" s="46">
        <v>2</v>
      </c>
      <c r="I1268" s="46">
        <v>3</v>
      </c>
      <c r="J1268" s="46">
        <v>2</v>
      </c>
      <c r="K1268" s="46">
        <v>13</v>
      </c>
      <c r="L1268" s="42">
        <v>134009</v>
      </c>
      <c r="M1268" s="42">
        <v>67539</v>
      </c>
      <c r="N1268" s="42">
        <v>66470</v>
      </c>
      <c r="O1268" s="54">
        <v>0.74621853756091006</v>
      </c>
      <c r="P1268" s="54" t="s">
        <v>499</v>
      </c>
      <c r="Q1268" s="54">
        <v>3.7310926878045505</v>
      </c>
      <c r="R1268" s="54">
        <v>1.4924370751218201</v>
      </c>
      <c r="S1268" s="54">
        <v>2.2386556126827304</v>
      </c>
      <c r="T1268" s="54">
        <v>1.4924370751218201</v>
      </c>
      <c r="U1268" s="54">
        <v>9.7008409882918318</v>
      </c>
      <c r="W1268" s="42" t="s">
        <v>469</v>
      </c>
    </row>
    <row r="1269" spans="1:40">
      <c r="A1269" s="49" t="s">
        <v>2261</v>
      </c>
      <c r="B1269" s="46" t="s">
        <v>549</v>
      </c>
      <c r="C1269" s="46" t="s">
        <v>301</v>
      </c>
      <c r="D1269" s="49" t="s">
        <v>95</v>
      </c>
      <c r="E1269" s="46">
        <v>5</v>
      </c>
      <c r="F1269" s="46">
        <v>6</v>
      </c>
      <c r="G1269" s="46">
        <v>10</v>
      </c>
      <c r="H1269" s="46">
        <v>16</v>
      </c>
      <c r="I1269" s="46">
        <v>2</v>
      </c>
      <c r="J1269" s="46">
        <v>2</v>
      </c>
      <c r="K1269" s="46">
        <v>41</v>
      </c>
      <c r="L1269" s="42">
        <v>134009</v>
      </c>
      <c r="M1269" s="42">
        <v>67539</v>
      </c>
      <c r="N1269" s="42">
        <v>66470</v>
      </c>
      <c r="O1269" s="54">
        <v>3.7310926878045505</v>
      </c>
      <c r="P1269" s="54">
        <v>4.4773112253654608</v>
      </c>
      <c r="Q1269" s="54">
        <v>7.462185375609101</v>
      </c>
      <c r="R1269" s="54">
        <v>11.939496600974561</v>
      </c>
      <c r="S1269" s="54">
        <v>1.4924370751218201</v>
      </c>
      <c r="T1269" s="54">
        <v>1.4924370751218201</v>
      </c>
      <c r="U1269" s="54">
        <v>30.594960039997314</v>
      </c>
      <c r="W1269" s="42" t="s">
        <v>469</v>
      </c>
    </row>
    <row r="1270" spans="1:40">
      <c r="A1270" s="49" t="s">
        <v>2262</v>
      </c>
      <c r="B1270" s="46" t="s">
        <v>549</v>
      </c>
      <c r="C1270" s="46" t="s">
        <v>301</v>
      </c>
      <c r="D1270" s="49" t="s">
        <v>154</v>
      </c>
      <c r="E1270" s="46">
        <v>4</v>
      </c>
      <c r="F1270" s="46">
        <v>5</v>
      </c>
      <c r="G1270" s="46">
        <v>4</v>
      </c>
      <c r="H1270" s="46">
        <v>1</v>
      </c>
      <c r="I1270" s="46">
        <v>2</v>
      </c>
      <c r="J1270" s="46">
        <v>0</v>
      </c>
      <c r="K1270" s="46">
        <v>16</v>
      </c>
      <c r="L1270" s="42">
        <v>134009</v>
      </c>
      <c r="M1270" s="42">
        <v>67539</v>
      </c>
      <c r="N1270" s="42">
        <v>66470</v>
      </c>
      <c r="O1270" s="54">
        <v>2.9848741502436402</v>
      </c>
      <c r="P1270" s="54">
        <v>3.7310926878045505</v>
      </c>
      <c r="Q1270" s="54">
        <v>2.9848741502436402</v>
      </c>
      <c r="R1270" s="54">
        <v>0.74621853756091006</v>
      </c>
      <c r="S1270" s="54">
        <v>1.4924370751218201</v>
      </c>
      <c r="T1270" s="54" t="s">
        <v>499</v>
      </c>
      <c r="U1270" s="54">
        <v>11.939496600974561</v>
      </c>
      <c r="W1270" s="42" t="s">
        <v>469</v>
      </c>
    </row>
    <row r="1271" spans="1:40">
      <c r="A1271" s="49" t="s">
        <v>2263</v>
      </c>
      <c r="B1271" s="46" t="s">
        <v>549</v>
      </c>
      <c r="C1271" s="46" t="s">
        <v>301</v>
      </c>
      <c r="D1271" s="49" t="s">
        <v>155</v>
      </c>
      <c r="E1271" s="46">
        <v>40</v>
      </c>
      <c r="F1271" s="46">
        <v>25</v>
      </c>
      <c r="G1271" s="46">
        <v>31</v>
      </c>
      <c r="H1271" s="46">
        <v>29</v>
      </c>
      <c r="I1271" s="46">
        <v>9</v>
      </c>
      <c r="J1271" s="46">
        <v>8</v>
      </c>
      <c r="K1271" s="46">
        <v>142</v>
      </c>
      <c r="L1271" s="42">
        <v>134009</v>
      </c>
      <c r="M1271" s="42">
        <v>67539</v>
      </c>
      <c r="N1271" s="42">
        <v>66470</v>
      </c>
      <c r="O1271" s="54">
        <v>29.848741502436404</v>
      </c>
      <c r="P1271" s="54">
        <v>18.65546343902275</v>
      </c>
      <c r="Q1271" s="54">
        <v>23.132774664388215</v>
      </c>
      <c r="R1271" s="54">
        <v>21.640337589266391</v>
      </c>
      <c r="S1271" s="54">
        <v>6.7159668380481916</v>
      </c>
      <c r="T1271" s="54">
        <v>5.9697483004872804</v>
      </c>
      <c r="U1271" s="54">
        <v>105.96303233364924</v>
      </c>
      <c r="W1271" s="42" t="s">
        <v>469</v>
      </c>
      <c r="AJ1271" s="42">
        <v>29</v>
      </c>
      <c r="AK1271" s="42">
        <v>35</v>
      </c>
      <c r="AL1271" s="42">
        <v>20</v>
      </c>
      <c r="AM1271" s="42">
        <v>14</v>
      </c>
      <c r="AN1271" s="42">
        <v>128</v>
      </c>
    </row>
    <row r="1272" spans="1:40">
      <c r="A1272" s="49" t="s">
        <v>2264</v>
      </c>
      <c r="B1272" s="46" t="s">
        <v>549</v>
      </c>
      <c r="C1272" s="46" t="s">
        <v>301</v>
      </c>
      <c r="D1272" s="49" t="s">
        <v>99</v>
      </c>
      <c r="E1272" s="46">
        <v>33</v>
      </c>
      <c r="F1272" s="46">
        <v>24</v>
      </c>
      <c r="G1272" s="46">
        <v>61</v>
      </c>
      <c r="H1272" s="46">
        <v>74</v>
      </c>
      <c r="I1272" s="46">
        <v>29</v>
      </c>
      <c r="J1272" s="46">
        <v>18</v>
      </c>
      <c r="K1272" s="46">
        <v>239</v>
      </c>
      <c r="L1272" s="42">
        <v>134009</v>
      </c>
      <c r="M1272" s="42">
        <v>67539</v>
      </c>
      <c r="N1272" s="42">
        <v>66470</v>
      </c>
      <c r="O1272" s="54">
        <v>24.625211739510036</v>
      </c>
      <c r="P1272" s="54">
        <v>17.909244901461843</v>
      </c>
      <c r="Q1272" s="54">
        <v>45.519330791215516</v>
      </c>
      <c r="R1272" s="54">
        <v>55.220171779507346</v>
      </c>
      <c r="S1272" s="54">
        <v>21.640337589266391</v>
      </c>
      <c r="T1272" s="54">
        <v>13.431933676096383</v>
      </c>
      <c r="U1272" s="54">
        <v>178.3462304770575</v>
      </c>
      <c r="W1272" s="42" t="s">
        <v>469</v>
      </c>
      <c r="AJ1272" s="42">
        <v>64</v>
      </c>
      <c r="AK1272" s="42">
        <v>81</v>
      </c>
      <c r="AL1272" s="42">
        <v>41</v>
      </c>
      <c r="AM1272" s="42">
        <v>26</v>
      </c>
      <c r="AN1272" s="42">
        <v>287</v>
      </c>
    </row>
    <row r="1273" spans="1:40">
      <c r="A1273" s="49" t="s">
        <v>2265</v>
      </c>
      <c r="B1273" s="46" t="s">
        <v>549</v>
      </c>
      <c r="C1273" s="46" t="s">
        <v>301</v>
      </c>
      <c r="D1273" s="49" t="s">
        <v>481</v>
      </c>
      <c r="E1273" s="46">
        <v>5</v>
      </c>
      <c r="F1273" s="46">
        <v>3</v>
      </c>
      <c r="G1273" s="46">
        <v>14</v>
      </c>
      <c r="H1273" s="46">
        <v>7</v>
      </c>
      <c r="I1273" s="46">
        <v>1</v>
      </c>
      <c r="J1273" s="46">
        <v>0</v>
      </c>
      <c r="K1273" s="46">
        <v>30</v>
      </c>
      <c r="L1273" s="42">
        <v>134009</v>
      </c>
      <c r="M1273" s="42">
        <v>67539</v>
      </c>
      <c r="N1273" s="42">
        <v>66470</v>
      </c>
      <c r="O1273" s="54">
        <v>3.7310926878045505</v>
      </c>
      <c r="P1273" s="54">
        <v>2.2386556126827304</v>
      </c>
      <c r="Q1273" s="54">
        <v>10.447059525852742</v>
      </c>
      <c r="R1273" s="54">
        <v>5.2235297629263711</v>
      </c>
      <c r="S1273" s="54">
        <v>0.74621853756091006</v>
      </c>
      <c r="T1273" s="54" t="s">
        <v>499</v>
      </c>
      <c r="U1273" s="54">
        <v>22.386556126827301</v>
      </c>
      <c r="W1273" s="42" t="s">
        <v>469</v>
      </c>
      <c r="AJ1273" s="42">
        <v>20</v>
      </c>
      <c r="AK1273" s="42">
        <v>14</v>
      </c>
      <c r="AL1273" s="42">
        <v>5</v>
      </c>
      <c r="AM1273" s="42">
        <v>6</v>
      </c>
      <c r="AN1273" s="42">
        <v>60</v>
      </c>
    </row>
    <row r="1274" spans="1:40">
      <c r="A1274" s="49" t="s">
        <v>2266</v>
      </c>
      <c r="B1274" s="46" t="s">
        <v>549</v>
      </c>
      <c r="C1274" s="46" t="s">
        <v>301</v>
      </c>
      <c r="D1274" s="49" t="s">
        <v>483</v>
      </c>
      <c r="E1274" s="46">
        <v>16</v>
      </c>
      <c r="F1274" s="46">
        <v>12</v>
      </c>
      <c r="G1274" s="46">
        <v>43</v>
      </c>
      <c r="H1274" s="46">
        <v>42</v>
      </c>
      <c r="I1274" s="46">
        <v>13</v>
      </c>
      <c r="J1274" s="46">
        <v>11</v>
      </c>
      <c r="K1274" s="46">
        <v>137</v>
      </c>
      <c r="L1274" s="42">
        <v>134009</v>
      </c>
      <c r="M1274" s="42">
        <v>67539</v>
      </c>
      <c r="N1274" s="42">
        <v>66470</v>
      </c>
      <c r="O1274" s="54">
        <v>11.939496600974561</v>
      </c>
      <c r="P1274" s="54">
        <v>8.9546224507309216</v>
      </c>
      <c r="Q1274" s="54">
        <v>32.087397115119131</v>
      </c>
      <c r="R1274" s="54">
        <v>31.341178577558221</v>
      </c>
      <c r="S1274" s="54">
        <v>9.7008409882918318</v>
      </c>
      <c r="T1274" s="54">
        <v>8.2084039131700113</v>
      </c>
      <c r="U1274" s="54">
        <v>102.23193964584469</v>
      </c>
      <c r="W1274" s="42" t="s">
        <v>469</v>
      </c>
      <c r="AJ1274" s="42">
        <v>71</v>
      </c>
      <c r="AK1274" s="42">
        <v>74</v>
      </c>
      <c r="AL1274" s="42">
        <v>47</v>
      </c>
      <c r="AM1274" s="42">
        <v>31</v>
      </c>
      <c r="AN1274" s="42">
        <v>280</v>
      </c>
    </row>
    <row r="1275" spans="1:40">
      <c r="A1275" s="49" t="s">
        <v>2267</v>
      </c>
      <c r="B1275" s="46" t="s">
        <v>549</v>
      </c>
      <c r="C1275" s="46" t="s">
        <v>301</v>
      </c>
      <c r="D1275" s="49" t="s">
        <v>128</v>
      </c>
      <c r="E1275" s="46">
        <v>9</v>
      </c>
      <c r="F1275" s="46">
        <v>6</v>
      </c>
      <c r="G1275" s="46">
        <v>12</v>
      </c>
      <c r="H1275" s="46">
        <v>3</v>
      </c>
      <c r="I1275" s="46">
        <v>3</v>
      </c>
      <c r="J1275" s="46">
        <v>1</v>
      </c>
      <c r="K1275" s="46">
        <v>34</v>
      </c>
      <c r="L1275" s="42">
        <v>134009</v>
      </c>
      <c r="M1275" s="42">
        <v>67539</v>
      </c>
      <c r="N1275" s="42">
        <v>66470</v>
      </c>
      <c r="O1275" s="54">
        <v>6.7159668380481916</v>
      </c>
      <c r="P1275" s="54">
        <v>4.4773112253654608</v>
      </c>
      <c r="Q1275" s="54">
        <v>8.9546224507309216</v>
      </c>
      <c r="R1275" s="54">
        <v>2.2386556126827304</v>
      </c>
      <c r="S1275" s="54">
        <v>2.2386556126827304</v>
      </c>
      <c r="T1275" s="54">
        <v>0.74621853756091006</v>
      </c>
      <c r="U1275" s="54">
        <v>25.371430277070942</v>
      </c>
      <c r="W1275" s="42" t="s">
        <v>469</v>
      </c>
      <c r="AJ1275" s="42">
        <v>13</v>
      </c>
      <c r="AK1275" s="42">
        <v>8</v>
      </c>
      <c r="AL1275" s="42">
        <v>9</v>
      </c>
      <c r="AM1275" s="42">
        <v>3</v>
      </c>
      <c r="AN1275" s="42">
        <v>45</v>
      </c>
    </row>
    <row r="1276" spans="1:40">
      <c r="A1276" s="49" t="s">
        <v>2268</v>
      </c>
      <c r="B1276" s="46" t="s">
        <v>549</v>
      </c>
      <c r="C1276" s="46" t="s">
        <v>301</v>
      </c>
      <c r="D1276" s="49" t="s">
        <v>132</v>
      </c>
      <c r="E1276" s="46">
        <v>16</v>
      </c>
      <c r="F1276" s="46">
        <v>7</v>
      </c>
      <c r="G1276" s="46">
        <v>17</v>
      </c>
      <c r="H1276" s="46">
        <v>19</v>
      </c>
      <c r="I1276" s="46">
        <v>21</v>
      </c>
      <c r="J1276" s="46">
        <v>6</v>
      </c>
      <c r="K1276" s="46">
        <v>86</v>
      </c>
      <c r="L1276" s="42">
        <v>134009</v>
      </c>
      <c r="M1276" s="42">
        <v>67539</v>
      </c>
      <c r="N1276" s="42">
        <v>66470</v>
      </c>
      <c r="O1276" s="54">
        <v>23.690016138823495</v>
      </c>
      <c r="P1276" s="54">
        <v>10.364382060735279</v>
      </c>
      <c r="Q1276" s="54">
        <v>25.170642147499962</v>
      </c>
      <c r="R1276" s="54">
        <v>28.131894164852898</v>
      </c>
      <c r="S1276" s="54">
        <v>31.093146182205839</v>
      </c>
      <c r="T1276" s="54">
        <v>8.8837560520588106</v>
      </c>
      <c r="U1276" s="54">
        <v>127.33383674617627</v>
      </c>
      <c r="W1276" s="42" t="s">
        <v>469</v>
      </c>
      <c r="AJ1276" s="42">
        <v>52</v>
      </c>
      <c r="AK1276" s="42">
        <v>55</v>
      </c>
      <c r="AL1276" s="42">
        <v>25</v>
      </c>
      <c r="AM1276" s="42">
        <v>19</v>
      </c>
      <c r="AN1276" s="42">
        <v>196</v>
      </c>
    </row>
    <row r="1277" spans="1:40">
      <c r="A1277" s="49" t="s">
        <v>2269</v>
      </c>
      <c r="B1277" s="46" t="s">
        <v>549</v>
      </c>
      <c r="C1277" s="46" t="s">
        <v>301</v>
      </c>
      <c r="D1277" s="49" t="s">
        <v>161</v>
      </c>
      <c r="E1277" s="46">
        <v>8</v>
      </c>
      <c r="F1277" s="46">
        <v>3</v>
      </c>
      <c r="G1277" s="46">
        <v>2</v>
      </c>
      <c r="H1277" s="46">
        <v>5</v>
      </c>
      <c r="I1277" s="46">
        <v>0</v>
      </c>
      <c r="J1277" s="46">
        <v>2</v>
      </c>
      <c r="K1277" s="46">
        <v>20</v>
      </c>
      <c r="L1277" s="42">
        <v>134009</v>
      </c>
      <c r="M1277" s="42">
        <v>67539</v>
      </c>
      <c r="N1277" s="42">
        <v>66470</v>
      </c>
      <c r="O1277" s="54">
        <v>5.9697483004872804</v>
      </c>
      <c r="P1277" s="54">
        <v>2.2386556126827304</v>
      </c>
      <c r="Q1277" s="54">
        <v>1.4924370751218201</v>
      </c>
      <c r="R1277" s="54">
        <v>3.7310926878045505</v>
      </c>
      <c r="S1277" s="54" t="s">
        <v>499</v>
      </c>
      <c r="T1277" s="54">
        <v>1.4924370751218201</v>
      </c>
      <c r="U1277" s="54">
        <v>14.924370751218202</v>
      </c>
      <c r="W1277" s="42" t="s">
        <v>469</v>
      </c>
      <c r="AJ1277" s="42">
        <v>98</v>
      </c>
      <c r="AK1277" s="42">
        <v>104</v>
      </c>
      <c r="AL1277" s="42">
        <v>53</v>
      </c>
      <c r="AM1277" s="42">
        <v>28</v>
      </c>
      <c r="AN1277" s="42">
        <v>378</v>
      </c>
    </row>
    <row r="1278" spans="1:40">
      <c r="A1278" s="49" t="s">
        <v>2270</v>
      </c>
      <c r="B1278" s="46" t="s">
        <v>549</v>
      </c>
      <c r="C1278" s="46" t="s">
        <v>301</v>
      </c>
      <c r="D1278" s="49" t="s">
        <v>164</v>
      </c>
      <c r="E1278" s="46">
        <v>113</v>
      </c>
      <c r="F1278" s="46">
        <v>101</v>
      </c>
      <c r="G1278" s="46">
        <v>265</v>
      </c>
      <c r="H1278" s="46">
        <v>206</v>
      </c>
      <c r="I1278" s="46">
        <v>62</v>
      </c>
      <c r="J1278" s="46">
        <v>13</v>
      </c>
      <c r="K1278" s="46">
        <v>760</v>
      </c>
      <c r="L1278" s="42">
        <v>134009</v>
      </c>
      <c r="M1278" s="42">
        <v>67539</v>
      </c>
      <c r="N1278" s="42">
        <v>66470</v>
      </c>
      <c r="O1278" s="54">
        <v>170.00150443809235</v>
      </c>
      <c r="P1278" s="54">
        <v>151.94824732962238</v>
      </c>
      <c r="Q1278" s="54">
        <v>398.67609447871217</v>
      </c>
      <c r="R1278" s="54">
        <v>309.91424702873479</v>
      </c>
      <c r="S1278" s="54">
        <v>93.275161727094925</v>
      </c>
      <c r="T1278" s="54">
        <v>19.557695200842485</v>
      </c>
      <c r="U1278" s="54">
        <v>1143.3729502030992</v>
      </c>
      <c r="W1278" s="42" t="s">
        <v>469</v>
      </c>
      <c r="AJ1278" s="42">
        <v>20</v>
      </c>
      <c r="AK1278" s="42">
        <v>19</v>
      </c>
      <c r="AL1278" s="42">
        <v>15</v>
      </c>
      <c r="AM1278" s="42">
        <v>7</v>
      </c>
      <c r="AN1278" s="42">
        <v>85</v>
      </c>
    </row>
    <row r="1279" spans="1:40">
      <c r="A1279" s="49" t="s">
        <v>2271</v>
      </c>
      <c r="B1279" s="46" t="s">
        <v>549</v>
      </c>
      <c r="C1279" s="46" t="s">
        <v>301</v>
      </c>
      <c r="D1279" s="49" t="s">
        <v>142</v>
      </c>
      <c r="E1279" s="46">
        <v>13</v>
      </c>
      <c r="F1279" s="46">
        <v>6</v>
      </c>
      <c r="G1279" s="46">
        <v>10</v>
      </c>
      <c r="H1279" s="46">
        <v>9</v>
      </c>
      <c r="I1279" s="46">
        <v>4</v>
      </c>
      <c r="J1279" s="46">
        <v>3</v>
      </c>
      <c r="K1279" s="46">
        <v>45</v>
      </c>
      <c r="L1279" s="42">
        <v>134009</v>
      </c>
      <c r="M1279" s="42">
        <v>67539</v>
      </c>
      <c r="N1279" s="42">
        <v>66470</v>
      </c>
      <c r="O1279" s="54">
        <v>9.7008409882918318</v>
      </c>
      <c r="P1279" s="54">
        <v>4.4773112253654608</v>
      </c>
      <c r="Q1279" s="54">
        <v>7.462185375609101</v>
      </c>
      <c r="R1279" s="54">
        <v>6.7159668380481916</v>
      </c>
      <c r="S1279" s="54">
        <v>2.9848741502436402</v>
      </c>
      <c r="T1279" s="54">
        <v>2.2386556126827304</v>
      </c>
      <c r="U1279" s="54">
        <v>33.579834190240952</v>
      </c>
      <c r="W1279" s="42" t="s">
        <v>469</v>
      </c>
      <c r="AJ1279" s="42">
        <v>42</v>
      </c>
      <c r="AK1279" s="42">
        <v>44</v>
      </c>
      <c r="AL1279" s="42">
        <v>18</v>
      </c>
      <c r="AM1279" s="42">
        <v>13</v>
      </c>
      <c r="AN1279" s="42">
        <v>155</v>
      </c>
    </row>
    <row r="1280" spans="1:40">
      <c r="A1280" s="49" t="s">
        <v>2272</v>
      </c>
      <c r="B1280" s="46" t="s">
        <v>549</v>
      </c>
      <c r="C1280" s="46" t="s">
        <v>301</v>
      </c>
      <c r="D1280" s="49" t="s">
        <v>146</v>
      </c>
      <c r="E1280" s="46">
        <v>15</v>
      </c>
      <c r="F1280" s="46">
        <v>15</v>
      </c>
      <c r="G1280" s="46">
        <v>42</v>
      </c>
      <c r="H1280" s="46">
        <v>51</v>
      </c>
      <c r="I1280" s="46">
        <v>26</v>
      </c>
      <c r="J1280" s="46">
        <v>17</v>
      </c>
      <c r="K1280" s="46">
        <v>166</v>
      </c>
      <c r="L1280" s="42">
        <v>134009</v>
      </c>
      <c r="M1280" s="42">
        <v>67539</v>
      </c>
      <c r="N1280" s="42">
        <v>66470</v>
      </c>
      <c r="O1280" s="54">
        <v>22.209390130147025</v>
      </c>
      <c r="P1280" s="54">
        <v>22.209390130147025</v>
      </c>
      <c r="Q1280" s="54">
        <v>62.186292364411678</v>
      </c>
      <c r="R1280" s="54">
        <v>75.511926442499885</v>
      </c>
      <c r="S1280" s="54">
        <v>38.496276225588176</v>
      </c>
      <c r="T1280" s="54">
        <v>25.170642147499962</v>
      </c>
      <c r="U1280" s="54">
        <v>245.78391744029378</v>
      </c>
      <c r="W1280" s="42" t="s">
        <v>469</v>
      </c>
      <c r="AJ1280" s="42">
        <v>63</v>
      </c>
      <c r="AK1280" s="42">
        <v>58</v>
      </c>
      <c r="AL1280" s="42">
        <v>30</v>
      </c>
      <c r="AM1280" s="42">
        <v>21</v>
      </c>
      <c r="AN1280" s="42">
        <v>246</v>
      </c>
    </row>
    <row r="1281" spans="23:40">
      <c r="W1281" s="42" t="s">
        <v>469</v>
      </c>
      <c r="AJ1281" s="42">
        <v>47</v>
      </c>
      <c r="AK1281" s="42">
        <v>61</v>
      </c>
      <c r="AL1281" s="42">
        <v>37</v>
      </c>
      <c r="AM1281" s="42">
        <v>17</v>
      </c>
      <c r="AN1281" s="42">
        <v>215</v>
      </c>
    </row>
    <row r="1282" spans="23:40">
      <c r="W1282" s="42" t="s">
        <v>469</v>
      </c>
      <c r="AJ1282" s="42">
        <v>33</v>
      </c>
      <c r="AK1282" s="42">
        <v>34</v>
      </c>
      <c r="AL1282" s="42">
        <v>17</v>
      </c>
      <c r="AM1282" s="42">
        <v>11</v>
      </c>
      <c r="AN1282" s="42">
        <v>134</v>
      </c>
    </row>
    <row r="1283" spans="23:40">
      <c r="W1283" s="42" t="s">
        <v>469</v>
      </c>
      <c r="AJ1283" s="42">
        <v>34</v>
      </c>
      <c r="AK1283" s="42">
        <v>30</v>
      </c>
      <c r="AL1283" s="42">
        <v>28</v>
      </c>
      <c r="AM1283" s="42">
        <v>9</v>
      </c>
      <c r="AN1283" s="42">
        <v>136</v>
      </c>
    </row>
    <row r="1284" spans="23:40">
      <c r="W1284" s="42" t="s">
        <v>469</v>
      </c>
      <c r="AJ1284" s="42">
        <v>24</v>
      </c>
      <c r="AK1284" s="42">
        <v>33</v>
      </c>
      <c r="AL1284" s="42">
        <v>15</v>
      </c>
      <c r="AM1284" s="42">
        <v>6</v>
      </c>
      <c r="AN1284" s="42">
        <v>103</v>
      </c>
    </row>
    <row r="1285" spans="23:40">
      <c r="W1285" s="42" t="s">
        <v>469</v>
      </c>
      <c r="AJ1285" s="42">
        <v>67</v>
      </c>
      <c r="AK1285" s="42">
        <v>77</v>
      </c>
      <c r="AL1285" s="42">
        <v>53</v>
      </c>
      <c r="AM1285" s="42">
        <v>39</v>
      </c>
      <c r="AN1285" s="42">
        <v>297</v>
      </c>
    </row>
    <row r="1286" spans="23:40">
      <c r="W1286" s="42" t="s">
        <v>469</v>
      </c>
      <c r="AJ1286" s="42">
        <v>33</v>
      </c>
      <c r="AK1286" s="42">
        <v>46</v>
      </c>
      <c r="AL1286" s="42">
        <v>23</v>
      </c>
      <c r="AM1286" s="42">
        <v>12</v>
      </c>
      <c r="AN1286" s="42">
        <v>152</v>
      </c>
    </row>
    <row r="1287" spans="23:40">
      <c r="W1287" s="42" t="s">
        <v>469</v>
      </c>
      <c r="AJ1287" s="42">
        <v>26</v>
      </c>
      <c r="AK1287" s="42">
        <v>37</v>
      </c>
      <c r="AL1287" s="42">
        <v>11</v>
      </c>
      <c r="AM1287" s="42">
        <v>4</v>
      </c>
      <c r="AN1287" s="42">
        <v>116</v>
      </c>
    </row>
    <row r="1288" spans="23:40">
      <c r="W1288" s="42" t="s">
        <v>469</v>
      </c>
      <c r="AJ1288" s="42">
        <v>35</v>
      </c>
      <c r="AK1288" s="42">
        <v>25</v>
      </c>
      <c r="AL1288" s="42">
        <v>17</v>
      </c>
      <c r="AM1288" s="42">
        <v>8</v>
      </c>
      <c r="AN1288" s="42">
        <v>118</v>
      </c>
    </row>
    <row r="1289" spans="23:40">
      <c r="W1289" s="42" t="s">
        <v>469</v>
      </c>
      <c r="AJ1289" s="42">
        <v>31</v>
      </c>
      <c r="AK1289" s="42">
        <v>30</v>
      </c>
      <c r="AL1289" s="42">
        <v>15</v>
      </c>
      <c r="AM1289" s="42">
        <v>10</v>
      </c>
      <c r="AN1289" s="42">
        <v>119</v>
      </c>
    </row>
    <row r="1290" spans="23:40">
      <c r="W1290" s="42" t="s">
        <v>469</v>
      </c>
      <c r="AJ1290" s="42">
        <v>34</v>
      </c>
      <c r="AK1290" s="42">
        <v>36</v>
      </c>
      <c r="AL1290" s="42">
        <v>20</v>
      </c>
      <c r="AM1290" s="42">
        <v>7</v>
      </c>
      <c r="AN1290" s="42">
        <v>132</v>
      </c>
    </row>
    <row r="1291" spans="23:40">
      <c r="W1291" s="42" t="s">
        <v>469</v>
      </c>
      <c r="AJ1291" s="42">
        <v>61</v>
      </c>
      <c r="AK1291" s="42">
        <v>51</v>
      </c>
      <c r="AL1291" s="42">
        <v>31</v>
      </c>
      <c r="AM1291" s="42">
        <v>28</v>
      </c>
      <c r="AN1291" s="42">
        <v>214</v>
      </c>
    </row>
    <row r="1292" spans="23:40">
      <c r="W1292" s="42" t="s">
        <v>469</v>
      </c>
      <c r="AJ1292" s="42">
        <v>71</v>
      </c>
      <c r="AK1292" s="42">
        <v>78</v>
      </c>
      <c r="AL1292" s="42">
        <v>43</v>
      </c>
      <c r="AM1292" s="42">
        <v>31</v>
      </c>
      <c r="AN1292" s="42">
        <v>281</v>
      </c>
    </row>
    <row r="1293" spans="23:40">
      <c r="W1293" s="42" t="s">
        <v>469</v>
      </c>
      <c r="AJ1293" s="42">
        <v>30</v>
      </c>
      <c r="AK1293" s="42">
        <v>23</v>
      </c>
      <c r="AL1293" s="42">
        <v>24</v>
      </c>
      <c r="AM1293" s="42">
        <v>8</v>
      </c>
      <c r="AN1293" s="42">
        <v>107</v>
      </c>
    </row>
    <row r="1294" spans="23:40">
      <c r="W1294" s="42" t="s">
        <v>469</v>
      </c>
      <c r="AJ1294" s="42">
        <v>21</v>
      </c>
      <c r="AK1294" s="42">
        <v>39</v>
      </c>
      <c r="AL1294" s="42">
        <v>16</v>
      </c>
      <c r="AM1294" s="42">
        <v>14</v>
      </c>
      <c r="AN1294" s="42">
        <v>113</v>
      </c>
    </row>
    <row r="1295" spans="23:40">
      <c r="W1295" s="42" t="s">
        <v>469</v>
      </c>
      <c r="AJ1295" s="42">
        <v>88</v>
      </c>
      <c r="AK1295" s="42">
        <v>94</v>
      </c>
      <c r="AL1295" s="42">
        <v>48</v>
      </c>
      <c r="AM1295" s="42">
        <v>21</v>
      </c>
      <c r="AN1295" s="42">
        <v>362</v>
      </c>
    </row>
    <row r="1296" spans="23:40">
      <c r="W1296" s="42" t="s">
        <v>469</v>
      </c>
      <c r="AJ1296" s="42">
        <v>24</v>
      </c>
      <c r="AK1296" s="42">
        <v>28</v>
      </c>
      <c r="AL1296" s="42">
        <v>13</v>
      </c>
      <c r="AM1296" s="42">
        <v>8</v>
      </c>
      <c r="AN1296" s="42">
        <v>95</v>
      </c>
    </row>
    <row r="1297" spans="23:40">
      <c r="W1297" s="42" t="s">
        <v>469</v>
      </c>
      <c r="AJ1297" s="42">
        <v>27</v>
      </c>
      <c r="AK1297" s="42">
        <v>35</v>
      </c>
      <c r="AL1297" s="42">
        <v>18</v>
      </c>
      <c r="AM1297" s="42">
        <v>9</v>
      </c>
      <c r="AN1297" s="42">
        <v>124</v>
      </c>
    </row>
    <row r="1298" spans="23:40">
      <c r="W1298" s="42" t="s">
        <v>469</v>
      </c>
      <c r="AJ1298" s="42">
        <v>39</v>
      </c>
      <c r="AK1298" s="42">
        <v>42</v>
      </c>
      <c r="AL1298" s="42">
        <v>22</v>
      </c>
      <c r="AM1298" s="42">
        <v>21</v>
      </c>
      <c r="AN1298" s="42">
        <v>165</v>
      </c>
    </row>
    <row r="1299" spans="23:40">
      <c r="W1299" s="42" t="s">
        <v>469</v>
      </c>
      <c r="AJ1299" s="42">
        <v>25</v>
      </c>
      <c r="AK1299" s="42">
        <v>29</v>
      </c>
      <c r="AL1299" s="42">
        <v>27</v>
      </c>
      <c r="AM1299" s="42">
        <v>11</v>
      </c>
      <c r="AN1299" s="42">
        <v>121</v>
      </c>
    </row>
    <row r="1300" spans="23:40">
      <c r="W1300" s="42" t="s">
        <v>469</v>
      </c>
      <c r="AJ1300" s="42">
        <v>29</v>
      </c>
      <c r="AK1300" s="42">
        <v>32</v>
      </c>
      <c r="AL1300" s="42">
        <v>20</v>
      </c>
      <c r="AM1300" s="42">
        <v>13</v>
      </c>
      <c r="AN1300" s="42">
        <v>129</v>
      </c>
    </row>
    <row r="1301" spans="23:40">
      <c r="W1301" s="42" t="s">
        <v>469</v>
      </c>
      <c r="AJ1301" s="42">
        <v>45</v>
      </c>
      <c r="AK1301" s="42">
        <v>41</v>
      </c>
      <c r="AL1301" s="42">
        <v>39</v>
      </c>
      <c r="AM1301" s="42">
        <v>14</v>
      </c>
      <c r="AN1301" s="42">
        <v>178</v>
      </c>
    </row>
    <row r="1302" spans="23:40">
      <c r="W1302" s="42" t="s">
        <v>469</v>
      </c>
      <c r="AJ1302" s="42">
        <v>47</v>
      </c>
      <c r="AK1302" s="42">
        <v>63</v>
      </c>
      <c r="AL1302" s="42">
        <v>44</v>
      </c>
      <c r="AM1302" s="42">
        <v>19</v>
      </c>
      <c r="AN1302" s="42">
        <v>220</v>
      </c>
    </row>
    <row r="1303" spans="23:40">
      <c r="W1303" s="42" t="s">
        <v>469</v>
      </c>
      <c r="AJ1303" s="42">
        <v>37</v>
      </c>
      <c r="AK1303" s="42">
        <v>48</v>
      </c>
      <c r="AL1303" s="42">
        <v>27</v>
      </c>
      <c r="AM1303" s="42">
        <v>15</v>
      </c>
      <c r="AN1303" s="42">
        <v>173</v>
      </c>
    </row>
    <row r="1304" spans="23:40">
      <c r="W1304" s="42" t="s">
        <v>469</v>
      </c>
      <c r="AJ1304" s="42">
        <v>41</v>
      </c>
      <c r="AK1304" s="42">
        <v>33</v>
      </c>
      <c r="AL1304" s="42">
        <v>17</v>
      </c>
      <c r="AM1304" s="42">
        <v>19</v>
      </c>
      <c r="AN1304" s="42">
        <v>142</v>
      </c>
    </row>
    <row r="1305" spans="23:40">
      <c r="W1305" s="42" t="s">
        <v>469</v>
      </c>
      <c r="AJ1305" s="42">
        <v>38</v>
      </c>
      <c r="AK1305" s="42">
        <v>36</v>
      </c>
      <c r="AL1305" s="42">
        <v>26</v>
      </c>
      <c r="AM1305" s="42">
        <v>16</v>
      </c>
      <c r="AN1305" s="42">
        <v>172</v>
      </c>
    </row>
    <row r="1306" spans="23:40">
      <c r="W1306" s="42" t="s">
        <v>469</v>
      </c>
      <c r="AJ1306" s="42">
        <v>31</v>
      </c>
      <c r="AK1306" s="42">
        <v>31</v>
      </c>
      <c r="AL1306" s="42">
        <v>16</v>
      </c>
      <c r="AM1306" s="42">
        <v>5</v>
      </c>
      <c r="AN1306" s="42">
        <v>120</v>
      </c>
    </row>
    <row r="1307" spans="23:40">
      <c r="W1307" s="42" t="s">
        <v>469</v>
      </c>
      <c r="AJ1307" s="42">
        <v>108</v>
      </c>
      <c r="AK1307" s="42">
        <v>104</v>
      </c>
      <c r="AL1307" s="42">
        <v>61</v>
      </c>
      <c r="AM1307" s="42">
        <v>32</v>
      </c>
      <c r="AN1307" s="42">
        <v>414</v>
      </c>
    </row>
    <row r="1308" spans="23:40">
      <c r="W1308" s="42" t="s">
        <v>469</v>
      </c>
      <c r="AJ1308" s="42">
        <v>27</v>
      </c>
      <c r="AK1308" s="42">
        <v>31</v>
      </c>
      <c r="AL1308" s="42">
        <v>14</v>
      </c>
      <c r="AM1308" s="42">
        <v>9</v>
      </c>
      <c r="AN1308" s="42">
        <v>109</v>
      </c>
    </row>
    <row r="1309" spans="23:40">
      <c r="W1309" s="42" t="s">
        <v>469</v>
      </c>
      <c r="AJ1309" s="42">
        <v>32</v>
      </c>
      <c r="AK1309" s="42">
        <v>47</v>
      </c>
      <c r="AL1309" s="42">
        <v>11</v>
      </c>
      <c r="AM1309" s="42">
        <v>11</v>
      </c>
      <c r="AN1309" s="42">
        <v>147</v>
      </c>
    </row>
    <row r="1310" spans="23:40">
      <c r="W1310" s="42" t="s">
        <v>469</v>
      </c>
      <c r="AJ1310" s="42">
        <v>25</v>
      </c>
      <c r="AK1310" s="42">
        <v>36</v>
      </c>
      <c r="AL1310" s="42">
        <v>12</v>
      </c>
      <c r="AM1310" s="42">
        <v>16</v>
      </c>
      <c r="AN1310" s="42">
        <v>120</v>
      </c>
    </row>
    <row r="1311" spans="23:40">
      <c r="W1311" s="42" t="s">
        <v>469</v>
      </c>
      <c r="AJ1311" s="42">
        <v>28</v>
      </c>
      <c r="AK1311" s="42">
        <v>24</v>
      </c>
      <c r="AL1311" s="42">
        <v>18</v>
      </c>
      <c r="AM1311" s="42">
        <v>12</v>
      </c>
      <c r="AN1311" s="42">
        <v>103</v>
      </c>
    </row>
    <row r="1312" spans="23:40">
      <c r="W1312" s="42" t="s">
        <v>469</v>
      </c>
      <c r="AJ1312" s="42">
        <v>50</v>
      </c>
      <c r="AK1312" s="42">
        <v>55</v>
      </c>
      <c r="AL1312" s="42">
        <v>15</v>
      </c>
      <c r="AM1312" s="42">
        <v>15</v>
      </c>
      <c r="AN1312" s="42">
        <v>194</v>
      </c>
    </row>
    <row r="1313" spans="23:40">
      <c r="W1313" s="42" t="s">
        <v>469</v>
      </c>
      <c r="AJ1313" s="42">
        <v>31</v>
      </c>
      <c r="AK1313" s="42">
        <v>32</v>
      </c>
      <c r="AL1313" s="42">
        <v>20</v>
      </c>
      <c r="AM1313" s="42">
        <v>5</v>
      </c>
      <c r="AN1313" s="42">
        <v>126</v>
      </c>
    </row>
    <row r="1314" spans="23:40">
      <c r="W1314" s="42" t="s">
        <v>469</v>
      </c>
      <c r="AJ1314" s="42">
        <v>90</v>
      </c>
      <c r="AK1314" s="42">
        <v>79</v>
      </c>
      <c r="AL1314" s="42">
        <v>52</v>
      </c>
      <c r="AM1314" s="42">
        <v>47</v>
      </c>
      <c r="AN1314" s="42">
        <v>359</v>
      </c>
    </row>
    <row r="1315" spans="23:40">
      <c r="W1315" s="42" t="s">
        <v>469</v>
      </c>
      <c r="AJ1315" s="42">
        <v>15</v>
      </c>
      <c r="AK1315" s="42">
        <v>24</v>
      </c>
      <c r="AL1315" s="42">
        <v>11</v>
      </c>
      <c r="AM1315" s="42">
        <v>10</v>
      </c>
      <c r="AN1315" s="42">
        <v>82</v>
      </c>
    </row>
    <row r="1316" spans="23:40">
      <c r="W1316" s="42" t="s">
        <v>469</v>
      </c>
      <c r="AJ1316" s="42">
        <v>20</v>
      </c>
      <c r="AK1316" s="42">
        <v>16</v>
      </c>
      <c r="AL1316" s="42">
        <v>12</v>
      </c>
      <c r="AM1316" s="42">
        <v>7</v>
      </c>
      <c r="AN1316" s="42">
        <v>73</v>
      </c>
    </row>
    <row r="1317" spans="23:40">
      <c r="W1317" s="42" t="s">
        <v>469</v>
      </c>
      <c r="AJ1317" s="42">
        <v>22</v>
      </c>
      <c r="AK1317" s="42">
        <v>23</v>
      </c>
      <c r="AL1317" s="42">
        <v>16</v>
      </c>
      <c r="AM1317" s="42">
        <v>8</v>
      </c>
      <c r="AN1317" s="42">
        <v>89</v>
      </c>
    </row>
    <row r="1318" spans="23:40">
      <c r="W1318" s="42" t="s">
        <v>469</v>
      </c>
      <c r="AJ1318" s="42">
        <v>28</v>
      </c>
      <c r="AK1318" s="42">
        <v>33</v>
      </c>
      <c r="AL1318" s="42">
        <v>26</v>
      </c>
      <c r="AM1318" s="42">
        <v>7</v>
      </c>
      <c r="AN1318" s="42">
        <v>123</v>
      </c>
    </row>
    <row r="1319" spans="23:40">
      <c r="W1319" s="42" t="s">
        <v>469</v>
      </c>
      <c r="AJ1319" s="42">
        <v>29</v>
      </c>
      <c r="AK1319" s="42">
        <v>39</v>
      </c>
      <c r="AL1319" s="42">
        <v>11</v>
      </c>
      <c r="AM1319" s="42">
        <v>13</v>
      </c>
      <c r="AN1319" s="42">
        <v>119</v>
      </c>
    </row>
    <row r="1320" spans="23:40">
      <c r="W1320" s="42" t="s">
        <v>469</v>
      </c>
      <c r="AJ1320" s="42">
        <v>11</v>
      </c>
      <c r="AK1320" s="42">
        <v>15</v>
      </c>
      <c r="AL1320" s="42">
        <v>9</v>
      </c>
      <c r="AM1320" s="42">
        <v>4</v>
      </c>
      <c r="AN1320" s="42">
        <v>50</v>
      </c>
    </row>
    <row r="1321" spans="23:40">
      <c r="W1321" s="42" t="s">
        <v>469</v>
      </c>
      <c r="AJ1321" s="42">
        <v>60</v>
      </c>
      <c r="AK1321" s="42">
        <v>61</v>
      </c>
      <c r="AL1321" s="42">
        <v>21</v>
      </c>
      <c r="AM1321" s="42">
        <v>13</v>
      </c>
      <c r="AN1321" s="42">
        <v>214</v>
      </c>
    </row>
    <row r="1322" spans="23:40">
      <c r="W1322" s="42" t="s">
        <v>469</v>
      </c>
      <c r="AJ1322" s="42">
        <v>44</v>
      </c>
      <c r="AK1322" s="42">
        <v>48</v>
      </c>
      <c r="AL1322" s="42">
        <v>28</v>
      </c>
      <c r="AM1322" s="42">
        <v>11</v>
      </c>
      <c r="AN1322" s="42">
        <v>175</v>
      </c>
    </row>
    <row r="1323" spans="23:40">
      <c r="W1323" s="42" t="s">
        <v>469</v>
      </c>
      <c r="AJ1323" s="42">
        <v>60</v>
      </c>
      <c r="AK1323" s="42">
        <v>41</v>
      </c>
      <c r="AL1323" s="42">
        <v>25</v>
      </c>
      <c r="AM1323" s="42">
        <v>10</v>
      </c>
      <c r="AN1323" s="42">
        <v>182</v>
      </c>
    </row>
    <row r="1324" spans="23:40">
      <c r="W1324" s="42" t="s">
        <v>469</v>
      </c>
      <c r="AJ1324" s="42">
        <v>23</v>
      </c>
      <c r="AK1324" s="42">
        <v>25</v>
      </c>
      <c r="AL1324" s="42">
        <v>21</v>
      </c>
      <c r="AM1324" s="42">
        <v>10</v>
      </c>
      <c r="AN1324" s="42">
        <v>105</v>
      </c>
    </row>
    <row r="1325" spans="23:40">
      <c r="W1325" s="42" t="s">
        <v>469</v>
      </c>
      <c r="AJ1325" s="42">
        <v>40</v>
      </c>
      <c r="AK1325" s="42">
        <v>32</v>
      </c>
      <c r="AL1325" s="42">
        <v>26</v>
      </c>
      <c r="AM1325" s="42">
        <v>7</v>
      </c>
      <c r="AN1325" s="42">
        <v>137</v>
      </c>
    </row>
    <row r="1326" spans="23:40">
      <c r="W1326" s="42" t="s">
        <v>469</v>
      </c>
      <c r="AJ1326" s="42">
        <v>26</v>
      </c>
      <c r="AK1326" s="42">
        <v>29</v>
      </c>
      <c r="AL1326" s="42">
        <v>21</v>
      </c>
      <c r="AM1326" s="42">
        <v>13</v>
      </c>
      <c r="AN1326" s="42">
        <v>122</v>
      </c>
    </row>
    <row r="1327" spans="23:40">
      <c r="W1327" s="42" t="s">
        <v>469</v>
      </c>
      <c r="AJ1327" s="42">
        <v>18</v>
      </c>
      <c r="AK1327" s="42">
        <v>33</v>
      </c>
      <c r="AL1327" s="42">
        <v>29</v>
      </c>
      <c r="AM1327" s="42">
        <v>15</v>
      </c>
      <c r="AN1327" s="42">
        <v>120</v>
      </c>
    </row>
    <row r="1328" spans="23:40">
      <c r="W1328" s="42" t="s">
        <v>469</v>
      </c>
      <c r="AJ1328" s="42">
        <v>31</v>
      </c>
      <c r="AK1328" s="42">
        <v>31</v>
      </c>
      <c r="AL1328" s="42">
        <v>26</v>
      </c>
      <c r="AM1328" s="42">
        <v>7</v>
      </c>
      <c r="AN1328" s="42">
        <v>116</v>
      </c>
    </row>
    <row r="1329" spans="23:40">
      <c r="W1329" s="42" t="s">
        <v>469</v>
      </c>
      <c r="AJ1329" s="42">
        <v>38</v>
      </c>
      <c r="AK1329" s="42">
        <v>35</v>
      </c>
      <c r="AL1329" s="42">
        <v>21</v>
      </c>
      <c r="AM1329" s="42">
        <v>13</v>
      </c>
      <c r="AN1329" s="42">
        <v>138</v>
      </c>
    </row>
    <row r="1330" spans="23:40">
      <c r="W1330" s="42" t="s">
        <v>469</v>
      </c>
      <c r="AJ1330" s="42">
        <v>37</v>
      </c>
      <c r="AK1330" s="42">
        <v>43</v>
      </c>
      <c r="AL1330" s="42">
        <v>24</v>
      </c>
      <c r="AM1330" s="42">
        <v>8</v>
      </c>
      <c r="AN1330" s="42">
        <v>136</v>
      </c>
    </row>
    <row r="1331" spans="23:40">
      <c r="W1331" s="42" t="s">
        <v>469</v>
      </c>
      <c r="AJ1331" s="42">
        <v>31</v>
      </c>
      <c r="AK1331" s="42">
        <v>26</v>
      </c>
      <c r="AL1331" s="42">
        <v>25</v>
      </c>
      <c r="AM1331" s="42">
        <v>8</v>
      </c>
      <c r="AN1331" s="42">
        <v>124</v>
      </c>
    </row>
    <row r="1332" spans="23:40">
      <c r="W1332" s="42" t="s">
        <v>469</v>
      </c>
      <c r="AJ1332" s="42">
        <v>35</v>
      </c>
      <c r="AK1332" s="42">
        <v>50</v>
      </c>
      <c r="AL1332" s="42">
        <v>26</v>
      </c>
      <c r="AM1332" s="42">
        <v>9</v>
      </c>
      <c r="AN1332" s="42">
        <v>163</v>
      </c>
    </row>
    <row r="1333" spans="23:40">
      <c r="W1333" s="42" t="s">
        <v>469</v>
      </c>
      <c r="AJ1333" s="42">
        <v>38</v>
      </c>
      <c r="AK1333" s="42">
        <v>43</v>
      </c>
      <c r="AL1333" s="42">
        <v>21</v>
      </c>
      <c r="AM1333" s="42">
        <v>10</v>
      </c>
      <c r="AN1333" s="42">
        <v>159</v>
      </c>
    </row>
    <row r="1334" spans="23:40">
      <c r="W1334" s="42" t="s">
        <v>469</v>
      </c>
      <c r="AJ1334" s="42">
        <v>52</v>
      </c>
      <c r="AK1334" s="42">
        <v>48</v>
      </c>
      <c r="AL1334" s="42">
        <v>23</v>
      </c>
      <c r="AM1334" s="42">
        <v>14</v>
      </c>
      <c r="AN1334" s="42">
        <v>183</v>
      </c>
    </row>
    <row r="1335" spans="23:40">
      <c r="W1335" s="42" t="s">
        <v>469</v>
      </c>
      <c r="AJ1335" s="42">
        <v>143</v>
      </c>
      <c r="AK1335" s="42">
        <v>159</v>
      </c>
      <c r="AL1335" s="42">
        <v>82</v>
      </c>
      <c r="AM1335" s="42">
        <v>30</v>
      </c>
      <c r="AN1335" s="42">
        <v>589</v>
      </c>
    </row>
    <row r="1336" spans="23:40">
      <c r="W1336" s="42" t="s">
        <v>469</v>
      </c>
      <c r="AJ1336" s="42">
        <v>61</v>
      </c>
      <c r="AK1336" s="42">
        <v>72</v>
      </c>
      <c r="AL1336" s="42">
        <v>44</v>
      </c>
      <c r="AM1336" s="42">
        <v>21</v>
      </c>
      <c r="AN1336" s="42">
        <v>259</v>
      </c>
    </row>
    <row r="1337" spans="23:40">
      <c r="W1337" s="42" t="s">
        <v>469</v>
      </c>
      <c r="AJ1337" s="42">
        <v>38</v>
      </c>
      <c r="AK1337" s="42">
        <v>31</v>
      </c>
      <c r="AL1337" s="42">
        <v>21</v>
      </c>
      <c r="AM1337" s="42">
        <v>8</v>
      </c>
      <c r="AN1337" s="42">
        <v>132</v>
      </c>
    </row>
    <row r="1338" spans="23:40">
      <c r="W1338" s="42" t="s">
        <v>469</v>
      </c>
      <c r="AJ1338" s="42">
        <v>60</v>
      </c>
      <c r="AK1338" s="42">
        <v>42</v>
      </c>
      <c r="AL1338" s="42">
        <v>26</v>
      </c>
      <c r="AM1338" s="42">
        <v>17</v>
      </c>
      <c r="AN1338" s="42">
        <v>202</v>
      </c>
    </row>
    <row r="1339" spans="23:40">
      <c r="W1339" s="42" t="s">
        <v>469</v>
      </c>
      <c r="AJ1339" s="42">
        <v>27</v>
      </c>
      <c r="AK1339" s="42">
        <v>31</v>
      </c>
      <c r="AL1339" s="42">
        <v>14</v>
      </c>
      <c r="AM1339" s="42">
        <v>14</v>
      </c>
      <c r="AN1339" s="42">
        <v>111</v>
      </c>
    </row>
    <row r="1340" spans="23:40">
      <c r="W1340" s="42" t="s">
        <v>469</v>
      </c>
      <c r="AJ1340" s="42">
        <v>13</v>
      </c>
      <c r="AK1340" s="42">
        <v>26</v>
      </c>
      <c r="AL1340" s="42">
        <v>11</v>
      </c>
      <c r="AM1340" s="42">
        <v>6</v>
      </c>
      <c r="AN1340" s="42">
        <v>76</v>
      </c>
    </row>
    <row r="1341" spans="23:40">
      <c r="W1341" s="42" t="s">
        <v>469</v>
      </c>
      <c r="AJ1341" s="42">
        <v>40</v>
      </c>
      <c r="AK1341" s="42">
        <v>48</v>
      </c>
      <c r="AL1341" s="42">
        <v>30</v>
      </c>
      <c r="AM1341" s="42">
        <v>14</v>
      </c>
      <c r="AN1341" s="42">
        <v>181</v>
      </c>
    </row>
    <row r="1342" spans="23:40">
      <c r="W1342" s="42" t="s">
        <v>469</v>
      </c>
      <c r="AJ1342" s="42">
        <v>109</v>
      </c>
      <c r="AK1342" s="42">
        <v>128</v>
      </c>
      <c r="AL1342" s="42">
        <v>67</v>
      </c>
      <c r="AM1342" s="42">
        <v>36</v>
      </c>
      <c r="AN1342" s="42">
        <v>433</v>
      </c>
    </row>
    <row r="1343" spans="23:40">
      <c r="W1343" s="42" t="s">
        <v>469</v>
      </c>
      <c r="AJ1343" s="42">
        <v>34</v>
      </c>
      <c r="AK1343" s="42">
        <v>27</v>
      </c>
      <c r="AL1343" s="42">
        <v>18</v>
      </c>
      <c r="AM1343" s="42">
        <v>10</v>
      </c>
      <c r="AN1343" s="42">
        <v>119</v>
      </c>
    </row>
    <row r="1344" spans="23:40">
      <c r="W1344" s="42" t="s">
        <v>469</v>
      </c>
      <c r="AJ1344" s="42">
        <v>35</v>
      </c>
      <c r="AK1344" s="42">
        <v>19</v>
      </c>
      <c r="AL1344" s="42">
        <v>16</v>
      </c>
      <c r="AM1344" s="42">
        <v>12</v>
      </c>
      <c r="AN1344" s="42">
        <v>105</v>
      </c>
    </row>
    <row r="1345" spans="23:40">
      <c r="W1345" s="42" t="s">
        <v>469</v>
      </c>
      <c r="AJ1345" s="42">
        <v>23</v>
      </c>
      <c r="AK1345" s="42">
        <v>25</v>
      </c>
      <c r="AL1345" s="42">
        <v>19</v>
      </c>
      <c r="AM1345" s="42">
        <v>13</v>
      </c>
      <c r="AN1345" s="42">
        <v>120</v>
      </c>
    </row>
    <row r="1346" spans="23:40">
      <c r="W1346" s="42" t="s">
        <v>469</v>
      </c>
      <c r="AJ1346" s="42">
        <v>37</v>
      </c>
      <c r="AK1346" s="42">
        <v>36</v>
      </c>
      <c r="AL1346" s="42">
        <v>12</v>
      </c>
      <c r="AM1346" s="42">
        <v>10</v>
      </c>
      <c r="AN1346" s="42">
        <v>120</v>
      </c>
    </row>
    <row r="1347" spans="23:40">
      <c r="W1347" s="42" t="s">
        <v>469</v>
      </c>
      <c r="AJ1347" s="42">
        <v>45</v>
      </c>
      <c r="AK1347" s="42">
        <v>59</v>
      </c>
      <c r="AL1347" s="42">
        <v>24</v>
      </c>
      <c r="AM1347" s="42">
        <v>10</v>
      </c>
      <c r="AN1347" s="42">
        <v>195</v>
      </c>
    </row>
    <row r="1348" spans="23:40">
      <c r="W1348" s="42" t="s">
        <v>469</v>
      </c>
      <c r="AJ1348" s="42">
        <v>16</v>
      </c>
      <c r="AK1348" s="42">
        <v>18</v>
      </c>
      <c r="AL1348" s="42">
        <v>5</v>
      </c>
      <c r="AM1348" s="42">
        <v>3</v>
      </c>
      <c r="AN1348" s="42">
        <v>57</v>
      </c>
    </row>
    <row r="1349" spans="23:40">
      <c r="W1349" s="42" t="s">
        <v>469</v>
      </c>
      <c r="AJ1349" s="42">
        <v>42</v>
      </c>
      <c r="AK1349" s="42">
        <v>50</v>
      </c>
      <c r="AL1349" s="42">
        <v>24</v>
      </c>
      <c r="AM1349" s="42">
        <v>12</v>
      </c>
      <c r="AN1349" s="42">
        <v>182</v>
      </c>
    </row>
    <row r="1350" spans="23:40">
      <c r="W1350" s="42" t="s">
        <v>469</v>
      </c>
      <c r="AJ1350" s="42">
        <v>57</v>
      </c>
      <c r="AK1350" s="42">
        <v>58</v>
      </c>
      <c r="AL1350" s="42">
        <v>46</v>
      </c>
      <c r="AM1350" s="42">
        <v>27</v>
      </c>
      <c r="AN1350" s="42">
        <v>259</v>
      </c>
    </row>
    <row r="1351" spans="23:40">
      <c r="W1351" s="42" t="s">
        <v>469</v>
      </c>
      <c r="AJ1351" s="42">
        <v>20</v>
      </c>
      <c r="AK1351" s="42">
        <v>23</v>
      </c>
      <c r="AL1351" s="42">
        <v>16</v>
      </c>
      <c r="AM1351" s="42">
        <v>8</v>
      </c>
      <c r="AN1351" s="42">
        <v>94</v>
      </c>
    </row>
    <row r="1352" spans="23:40">
      <c r="W1352" s="42" t="s">
        <v>469</v>
      </c>
      <c r="AJ1352" s="42">
        <v>82</v>
      </c>
      <c r="AK1352" s="42">
        <v>74</v>
      </c>
      <c r="AL1352" s="42">
        <v>40</v>
      </c>
      <c r="AM1352" s="42">
        <v>29</v>
      </c>
      <c r="AN1352" s="42">
        <v>312</v>
      </c>
    </row>
    <row r="1353" spans="23:40">
      <c r="W1353" s="42" t="s">
        <v>469</v>
      </c>
      <c r="AJ1353" s="42">
        <v>54</v>
      </c>
      <c r="AK1353" s="42">
        <v>55</v>
      </c>
      <c r="AL1353" s="42">
        <v>23</v>
      </c>
      <c r="AM1353" s="42">
        <v>14</v>
      </c>
      <c r="AN1353" s="42">
        <v>190</v>
      </c>
    </row>
    <row r="1354" spans="23:40">
      <c r="W1354" s="42" t="s">
        <v>469</v>
      </c>
      <c r="AJ1354" s="42">
        <v>13</v>
      </c>
      <c r="AK1354" s="42">
        <v>21</v>
      </c>
      <c r="AL1354" s="42">
        <v>12</v>
      </c>
      <c r="AM1354" s="42">
        <v>3</v>
      </c>
      <c r="AN1354" s="42">
        <v>64</v>
      </c>
    </row>
    <row r="1355" spans="23:40">
      <c r="W1355" s="42" t="s">
        <v>469</v>
      </c>
      <c r="AJ1355" s="42">
        <v>31</v>
      </c>
      <c r="AK1355" s="42">
        <v>39</v>
      </c>
      <c r="AL1355" s="42">
        <v>21</v>
      </c>
      <c r="AM1355" s="42">
        <v>11</v>
      </c>
      <c r="AN1355" s="42">
        <v>144</v>
      </c>
    </row>
    <row r="1356" spans="23:40">
      <c r="W1356" s="42" t="s">
        <v>469</v>
      </c>
      <c r="AJ1356" s="42">
        <v>113</v>
      </c>
      <c r="AK1356" s="42">
        <v>93</v>
      </c>
      <c r="AL1356" s="42">
        <v>55</v>
      </c>
      <c r="AM1356" s="42">
        <v>18</v>
      </c>
      <c r="AN1356" s="42">
        <v>373</v>
      </c>
    </row>
    <row r="1357" spans="23:40">
      <c r="W1357" s="42" t="s">
        <v>469</v>
      </c>
      <c r="AJ1357" s="42">
        <v>16</v>
      </c>
      <c r="AK1357" s="42">
        <v>19</v>
      </c>
      <c r="AL1357" s="42">
        <v>19</v>
      </c>
      <c r="AM1357" s="42">
        <v>10</v>
      </c>
      <c r="AN1357" s="42">
        <v>102</v>
      </c>
    </row>
    <row r="1358" spans="23:40">
      <c r="W1358" s="42" t="s">
        <v>469</v>
      </c>
      <c r="AJ1358" s="42">
        <v>67</v>
      </c>
      <c r="AK1358" s="42">
        <v>56</v>
      </c>
      <c r="AL1358" s="42">
        <v>31</v>
      </c>
      <c r="AM1358" s="42">
        <v>13</v>
      </c>
      <c r="AN1358" s="42">
        <v>225</v>
      </c>
    </row>
    <row r="1359" spans="23:40">
      <c r="W1359" s="42" t="s">
        <v>469</v>
      </c>
      <c r="AJ1359" s="42">
        <v>29</v>
      </c>
      <c r="AK1359" s="42">
        <v>34</v>
      </c>
      <c r="AL1359" s="42">
        <v>22</v>
      </c>
      <c r="AM1359" s="42">
        <v>8</v>
      </c>
      <c r="AN1359" s="42">
        <v>118</v>
      </c>
    </row>
    <row r="1360" spans="23:40">
      <c r="W1360" s="42" t="s">
        <v>469</v>
      </c>
      <c r="AJ1360" s="42">
        <v>32</v>
      </c>
      <c r="AK1360" s="42">
        <v>32</v>
      </c>
      <c r="AL1360" s="42">
        <v>43</v>
      </c>
      <c r="AM1360" s="42">
        <v>13</v>
      </c>
      <c r="AN1360" s="42">
        <v>159</v>
      </c>
    </row>
    <row r="1361" spans="23:40">
      <c r="W1361" s="42" t="s">
        <v>469</v>
      </c>
      <c r="AJ1361" s="42">
        <v>39</v>
      </c>
      <c r="AK1361" s="42">
        <v>38</v>
      </c>
      <c r="AL1361" s="42">
        <v>16</v>
      </c>
      <c r="AM1361" s="42">
        <v>13</v>
      </c>
      <c r="AN1361" s="42">
        <v>137</v>
      </c>
    </row>
    <row r="1362" spans="23:40">
      <c r="W1362" s="42" t="s">
        <v>469</v>
      </c>
      <c r="AJ1362" s="42">
        <v>25</v>
      </c>
      <c r="AK1362" s="42">
        <v>33</v>
      </c>
      <c r="AL1362" s="42">
        <v>23</v>
      </c>
      <c r="AM1362" s="42">
        <v>12</v>
      </c>
      <c r="AN1362" s="42">
        <v>141</v>
      </c>
    </row>
    <row r="1363" spans="23:40">
      <c r="W1363" s="42" t="s">
        <v>469</v>
      </c>
      <c r="AJ1363" s="42">
        <v>29</v>
      </c>
      <c r="AK1363" s="42">
        <v>20</v>
      </c>
      <c r="AL1363" s="42">
        <v>11</v>
      </c>
      <c r="AM1363" s="42">
        <v>10</v>
      </c>
      <c r="AN1363" s="42">
        <v>89</v>
      </c>
    </row>
    <row r="1364" spans="23:40">
      <c r="W1364" s="42" t="s">
        <v>469</v>
      </c>
      <c r="AJ1364" s="42">
        <v>44</v>
      </c>
      <c r="AK1364" s="42">
        <v>32</v>
      </c>
      <c r="AL1364" s="42">
        <v>19</v>
      </c>
      <c r="AM1364" s="42">
        <v>11</v>
      </c>
      <c r="AN1364" s="42">
        <v>135</v>
      </c>
    </row>
    <row r="1365" spans="23:40">
      <c r="W1365" s="42" t="s">
        <v>469</v>
      </c>
      <c r="AJ1365" s="42">
        <v>45</v>
      </c>
      <c r="AK1365" s="42">
        <v>43</v>
      </c>
      <c r="AL1365" s="42">
        <v>21</v>
      </c>
      <c r="AM1365" s="42">
        <v>19</v>
      </c>
      <c r="AN1365" s="42">
        <v>165</v>
      </c>
    </row>
    <row r="1366" spans="23:40">
      <c r="W1366" s="42" t="s">
        <v>469</v>
      </c>
      <c r="AJ1366" s="42">
        <v>17</v>
      </c>
      <c r="AK1366" s="42">
        <v>19</v>
      </c>
      <c r="AL1366" s="42">
        <v>4</v>
      </c>
      <c r="AM1366" s="42">
        <v>8</v>
      </c>
      <c r="AN1366" s="42">
        <v>61</v>
      </c>
    </row>
    <row r="1367" spans="23:40">
      <c r="W1367" s="42" t="s">
        <v>469</v>
      </c>
      <c r="AJ1367" s="42">
        <v>45</v>
      </c>
      <c r="AK1367" s="42">
        <v>21</v>
      </c>
      <c r="AL1367" s="42">
        <v>20</v>
      </c>
      <c r="AM1367" s="42">
        <v>19</v>
      </c>
      <c r="AN1367" s="42">
        <v>159</v>
      </c>
    </row>
    <row r="1368" spans="23:40">
      <c r="W1368" s="42" t="s">
        <v>469</v>
      </c>
      <c r="AJ1368" s="42">
        <v>51</v>
      </c>
      <c r="AK1368" s="42">
        <v>59</v>
      </c>
      <c r="AL1368" s="42">
        <v>37</v>
      </c>
      <c r="AM1368" s="42">
        <v>19</v>
      </c>
      <c r="AN1368" s="42">
        <v>215</v>
      </c>
    </row>
    <row r="1369" spans="23:40">
      <c r="W1369" s="42" t="s">
        <v>469</v>
      </c>
      <c r="AJ1369" s="42">
        <v>37</v>
      </c>
      <c r="AK1369" s="42">
        <v>43</v>
      </c>
      <c r="AL1369" s="42">
        <v>26</v>
      </c>
      <c r="AM1369" s="42">
        <v>14</v>
      </c>
      <c r="AN1369" s="42">
        <v>158</v>
      </c>
    </row>
    <row r="1370" spans="23:40">
      <c r="W1370" s="42" t="s">
        <v>469</v>
      </c>
      <c r="AJ1370" s="42">
        <v>29</v>
      </c>
      <c r="AK1370" s="42">
        <v>38</v>
      </c>
      <c r="AL1370" s="42">
        <v>23</v>
      </c>
      <c r="AM1370" s="42">
        <v>18</v>
      </c>
      <c r="AN1370" s="42">
        <v>140</v>
      </c>
    </row>
    <row r="1371" spans="23:40">
      <c r="W1371" s="42" t="s">
        <v>469</v>
      </c>
      <c r="AJ1371" s="42">
        <v>16</v>
      </c>
      <c r="AK1371" s="42">
        <v>26</v>
      </c>
      <c r="AL1371" s="42">
        <v>16</v>
      </c>
      <c r="AM1371" s="42">
        <v>8</v>
      </c>
      <c r="AN1371" s="42">
        <v>85</v>
      </c>
    </row>
    <row r="1372" spans="23:40">
      <c r="W1372" s="42" t="s">
        <v>469</v>
      </c>
      <c r="AJ1372" s="42">
        <v>44</v>
      </c>
      <c r="AK1372" s="42">
        <v>43</v>
      </c>
      <c r="AL1372" s="42">
        <v>27</v>
      </c>
      <c r="AM1372" s="42">
        <v>11</v>
      </c>
      <c r="AN1372" s="42">
        <v>171</v>
      </c>
    </row>
    <row r="1373" spans="23:40">
      <c r="W1373" s="42" t="s">
        <v>469</v>
      </c>
      <c r="AJ1373" s="42">
        <v>34</v>
      </c>
      <c r="AK1373" s="42">
        <v>40</v>
      </c>
      <c r="AL1373" s="42">
        <v>27</v>
      </c>
      <c r="AM1373" s="42">
        <v>18</v>
      </c>
      <c r="AN1373" s="42">
        <v>156</v>
      </c>
    </row>
    <row r="1374" spans="23:40">
      <c r="W1374" s="42" t="s">
        <v>469</v>
      </c>
      <c r="AJ1374" s="42">
        <v>25</v>
      </c>
      <c r="AK1374" s="42">
        <v>26</v>
      </c>
      <c r="AL1374" s="42">
        <v>32</v>
      </c>
      <c r="AM1374" s="42">
        <v>4</v>
      </c>
      <c r="AN1374" s="42">
        <v>118</v>
      </c>
    </row>
    <row r="1375" spans="23:40">
      <c r="W1375" s="42" t="s">
        <v>469</v>
      </c>
      <c r="AJ1375" s="42">
        <v>85</v>
      </c>
      <c r="AK1375" s="42">
        <v>76</v>
      </c>
      <c r="AL1375" s="42">
        <v>63</v>
      </c>
      <c r="AM1375" s="42">
        <v>21</v>
      </c>
      <c r="AN1375" s="42">
        <v>334</v>
      </c>
    </row>
    <row r="1376" spans="23:40">
      <c r="W1376" s="42" t="s">
        <v>469</v>
      </c>
      <c r="AJ1376" s="42">
        <v>11</v>
      </c>
      <c r="AK1376" s="42">
        <v>20</v>
      </c>
      <c r="AL1376" s="42">
        <v>10</v>
      </c>
      <c r="AM1376" s="42">
        <v>9</v>
      </c>
      <c r="AN1376" s="42">
        <v>75</v>
      </c>
    </row>
    <row r="1377" spans="23:40">
      <c r="W1377" s="42" t="s">
        <v>469</v>
      </c>
      <c r="AJ1377" s="42">
        <v>30</v>
      </c>
      <c r="AK1377" s="42">
        <v>52</v>
      </c>
      <c r="AL1377" s="42">
        <v>21</v>
      </c>
      <c r="AM1377" s="42">
        <v>8</v>
      </c>
      <c r="AN1377" s="42">
        <v>145</v>
      </c>
    </row>
    <row r="1378" spans="23:40">
      <c r="W1378" s="42" t="s">
        <v>469</v>
      </c>
      <c r="AJ1378" s="42">
        <v>33</v>
      </c>
      <c r="AK1378" s="42">
        <v>22</v>
      </c>
      <c r="AL1378" s="42">
        <v>25</v>
      </c>
      <c r="AM1378" s="42">
        <v>17</v>
      </c>
      <c r="AN1378" s="42">
        <v>141</v>
      </c>
    </row>
    <row r="1379" spans="23:40">
      <c r="W1379" s="42" t="s">
        <v>469</v>
      </c>
      <c r="AJ1379" s="42">
        <v>28</v>
      </c>
      <c r="AK1379" s="42">
        <v>31</v>
      </c>
      <c r="AL1379" s="42">
        <v>12</v>
      </c>
      <c r="AM1379" s="42">
        <v>11</v>
      </c>
      <c r="AN1379" s="42">
        <v>107</v>
      </c>
    </row>
    <row r="1380" spans="23:40">
      <c r="W1380" s="42" t="s">
        <v>469</v>
      </c>
      <c r="AJ1380" s="42">
        <v>59</v>
      </c>
      <c r="AK1380" s="42">
        <v>65</v>
      </c>
      <c r="AL1380" s="42">
        <v>28</v>
      </c>
      <c r="AM1380" s="42">
        <v>33</v>
      </c>
      <c r="AN1380" s="42">
        <v>243</v>
      </c>
    </row>
    <row r="1381" spans="23:40">
      <c r="W1381" s="42" t="s">
        <v>469</v>
      </c>
      <c r="AJ1381" s="42">
        <v>38</v>
      </c>
      <c r="AK1381" s="42">
        <v>48</v>
      </c>
      <c r="AL1381" s="42">
        <v>21</v>
      </c>
      <c r="AM1381" s="42">
        <v>21</v>
      </c>
      <c r="AN1381" s="42">
        <v>173</v>
      </c>
    </row>
    <row r="1382" spans="23:40">
      <c r="W1382" s="42" t="s">
        <v>469</v>
      </c>
      <c r="AJ1382" s="42">
        <v>64</v>
      </c>
      <c r="AK1382" s="42">
        <v>51</v>
      </c>
      <c r="AL1382" s="42">
        <v>44</v>
      </c>
      <c r="AM1382" s="42">
        <v>21</v>
      </c>
      <c r="AN1382" s="42">
        <v>244</v>
      </c>
    </row>
    <row r="1383" spans="23:40">
      <c r="W1383" s="42" t="s">
        <v>469</v>
      </c>
      <c r="AJ1383" s="42">
        <v>54</v>
      </c>
      <c r="AK1383" s="42">
        <v>45</v>
      </c>
      <c r="AL1383" s="42">
        <v>31</v>
      </c>
      <c r="AM1383" s="42">
        <v>18</v>
      </c>
      <c r="AN1383" s="42">
        <v>187</v>
      </c>
    </row>
    <row r="1384" spans="23:40">
      <c r="W1384" s="42" t="s">
        <v>469</v>
      </c>
      <c r="AJ1384" s="42">
        <v>17</v>
      </c>
      <c r="AK1384" s="42">
        <v>16</v>
      </c>
      <c r="AL1384" s="42">
        <v>9</v>
      </c>
      <c r="AM1384" s="42">
        <v>6</v>
      </c>
      <c r="AN1384" s="42">
        <v>69</v>
      </c>
    </row>
    <row r="1385" spans="23:40">
      <c r="W1385" s="42" t="s">
        <v>469</v>
      </c>
      <c r="AJ1385" s="42">
        <v>36</v>
      </c>
      <c r="AK1385" s="42">
        <v>40</v>
      </c>
      <c r="AL1385" s="42">
        <v>25</v>
      </c>
      <c r="AM1385" s="42">
        <v>13</v>
      </c>
      <c r="AN1385" s="42">
        <v>142</v>
      </c>
    </row>
    <row r="1386" spans="23:40">
      <c r="W1386" s="42" t="s">
        <v>469</v>
      </c>
      <c r="AJ1386" s="42">
        <v>12</v>
      </c>
      <c r="AK1386" s="42">
        <v>16</v>
      </c>
      <c r="AL1386" s="42">
        <v>7</v>
      </c>
      <c r="AM1386" s="42">
        <v>6</v>
      </c>
      <c r="AN1386" s="42">
        <v>63</v>
      </c>
    </row>
    <row r="1387" spans="23:40">
      <c r="W1387" s="42" t="s">
        <v>469</v>
      </c>
      <c r="AJ1387" s="42">
        <v>26</v>
      </c>
      <c r="AK1387" s="42">
        <v>32</v>
      </c>
      <c r="AL1387" s="42">
        <v>28</v>
      </c>
      <c r="AM1387" s="42">
        <v>8</v>
      </c>
      <c r="AN1387" s="42">
        <v>116</v>
      </c>
    </row>
    <row r="1388" spans="23:40">
      <c r="W1388" s="42" t="s">
        <v>469</v>
      </c>
      <c r="AJ1388" s="42">
        <v>61</v>
      </c>
      <c r="AK1388" s="42">
        <v>51</v>
      </c>
      <c r="AL1388" s="42">
        <v>32</v>
      </c>
      <c r="AM1388" s="42">
        <v>18</v>
      </c>
      <c r="AN1388" s="42">
        <v>226</v>
      </c>
    </row>
    <row r="1389" spans="23:40">
      <c r="W1389" s="42" t="s">
        <v>469</v>
      </c>
      <c r="AJ1389" s="42">
        <v>25</v>
      </c>
      <c r="AK1389" s="42">
        <v>25</v>
      </c>
      <c r="AL1389" s="42">
        <v>13</v>
      </c>
      <c r="AM1389" s="42">
        <v>9</v>
      </c>
      <c r="AN1389" s="42">
        <v>102</v>
      </c>
    </row>
    <row r="1390" spans="23:40">
      <c r="W1390" s="42" t="s">
        <v>469</v>
      </c>
      <c r="AJ1390" s="42">
        <v>22</v>
      </c>
      <c r="AK1390" s="42">
        <v>22</v>
      </c>
      <c r="AL1390" s="42">
        <v>8</v>
      </c>
      <c r="AM1390" s="42">
        <v>8</v>
      </c>
      <c r="AN1390" s="42">
        <v>79</v>
      </c>
    </row>
    <row r="1391" spans="23:40">
      <c r="W1391" s="42" t="s">
        <v>469</v>
      </c>
      <c r="AJ1391" s="42">
        <v>15</v>
      </c>
      <c r="AK1391" s="42">
        <v>22</v>
      </c>
      <c r="AL1391" s="42">
        <v>5</v>
      </c>
      <c r="AM1391" s="42">
        <v>4</v>
      </c>
      <c r="AN1391" s="42">
        <v>69</v>
      </c>
    </row>
    <row r="1392" spans="23:40">
      <c r="W1392" s="42" t="s">
        <v>469</v>
      </c>
      <c r="AJ1392" s="42">
        <v>27</v>
      </c>
      <c r="AK1392" s="42">
        <v>37</v>
      </c>
      <c r="AL1392" s="42">
        <v>18</v>
      </c>
      <c r="AM1392" s="42">
        <v>7</v>
      </c>
      <c r="AN1392" s="42">
        <v>117</v>
      </c>
    </row>
    <row r="1393" spans="23:40">
      <c r="W1393" s="42" t="s">
        <v>469</v>
      </c>
      <c r="AJ1393" s="42">
        <v>46</v>
      </c>
      <c r="AK1393" s="42">
        <v>46</v>
      </c>
      <c r="AL1393" s="42">
        <v>25</v>
      </c>
      <c r="AM1393" s="42">
        <v>17</v>
      </c>
      <c r="AN1393" s="42">
        <v>178</v>
      </c>
    </row>
    <row r="1394" spans="23:40">
      <c r="W1394" s="42" t="s">
        <v>469</v>
      </c>
      <c r="AJ1394" s="42">
        <v>46</v>
      </c>
      <c r="AK1394" s="42">
        <v>51</v>
      </c>
      <c r="AL1394" s="42">
        <v>32</v>
      </c>
      <c r="AM1394" s="42">
        <v>25</v>
      </c>
      <c r="AN1394" s="42">
        <v>218</v>
      </c>
    </row>
    <row r="1395" spans="23:40">
      <c r="W1395" s="42" t="s">
        <v>469</v>
      </c>
      <c r="AJ1395" s="42">
        <v>12</v>
      </c>
      <c r="AK1395" s="42">
        <v>16</v>
      </c>
      <c r="AL1395" s="42">
        <v>8</v>
      </c>
      <c r="AM1395" s="42">
        <v>3</v>
      </c>
      <c r="AN1395" s="42">
        <v>56</v>
      </c>
    </row>
    <row r="1396" spans="23:40">
      <c r="W1396" s="42" t="s">
        <v>469</v>
      </c>
      <c r="AJ1396" s="42">
        <v>50</v>
      </c>
      <c r="AK1396" s="42">
        <v>64</v>
      </c>
      <c r="AL1396" s="42">
        <v>41</v>
      </c>
      <c r="AM1396" s="42">
        <v>22</v>
      </c>
      <c r="AN1396" s="42">
        <v>241</v>
      </c>
    </row>
    <row r="1397" spans="23:40">
      <c r="W1397" s="42" t="s">
        <v>469</v>
      </c>
      <c r="AJ1397" s="42">
        <v>34</v>
      </c>
      <c r="AK1397" s="42">
        <v>58</v>
      </c>
      <c r="AL1397" s="42">
        <v>22</v>
      </c>
      <c r="AM1397" s="42">
        <v>24</v>
      </c>
      <c r="AN1397" s="42">
        <v>185</v>
      </c>
    </row>
    <row r="1398" spans="23:40">
      <c r="W1398" s="42" t="s">
        <v>469</v>
      </c>
      <c r="AJ1398" s="42">
        <v>34</v>
      </c>
      <c r="AK1398" s="42">
        <v>26</v>
      </c>
      <c r="AL1398" s="42">
        <v>14</v>
      </c>
      <c r="AM1398" s="42">
        <v>8</v>
      </c>
      <c r="AN1398" s="42">
        <v>112</v>
      </c>
    </row>
    <row r="1399" spans="23:40">
      <c r="W1399" s="42" t="s">
        <v>469</v>
      </c>
      <c r="AJ1399" s="42">
        <v>41</v>
      </c>
      <c r="AK1399" s="42">
        <v>42</v>
      </c>
      <c r="AL1399" s="42">
        <v>27</v>
      </c>
      <c r="AM1399" s="42">
        <v>18</v>
      </c>
      <c r="AN1399" s="42">
        <v>169</v>
      </c>
    </row>
    <row r="1400" spans="23:40">
      <c r="W1400" s="42" t="s">
        <v>469</v>
      </c>
      <c r="AJ1400" s="42">
        <v>34</v>
      </c>
      <c r="AK1400" s="42">
        <v>27</v>
      </c>
      <c r="AL1400" s="42">
        <v>21</v>
      </c>
      <c r="AM1400" s="42">
        <v>16</v>
      </c>
      <c r="AN1400" s="42">
        <v>131</v>
      </c>
    </row>
    <row r="1401" spans="23:40">
      <c r="W1401" s="42" t="s">
        <v>469</v>
      </c>
      <c r="AJ1401" s="42">
        <v>28</v>
      </c>
      <c r="AK1401" s="42">
        <v>34</v>
      </c>
      <c r="AL1401" s="42">
        <v>14</v>
      </c>
      <c r="AM1401" s="42">
        <v>18</v>
      </c>
      <c r="AN1401" s="42">
        <v>132</v>
      </c>
    </row>
    <row r="1402" spans="23:40">
      <c r="W1402" s="42" t="s">
        <v>469</v>
      </c>
      <c r="AJ1402" s="42">
        <v>35</v>
      </c>
      <c r="AK1402" s="42">
        <v>31</v>
      </c>
      <c r="AL1402" s="42">
        <v>33</v>
      </c>
      <c r="AM1402" s="42">
        <v>12</v>
      </c>
      <c r="AN1402" s="42">
        <v>150</v>
      </c>
    </row>
    <row r="1403" spans="23:40">
      <c r="W1403" s="42" t="s">
        <v>469</v>
      </c>
      <c r="AJ1403" s="42">
        <v>42</v>
      </c>
      <c r="AK1403" s="42">
        <v>34</v>
      </c>
      <c r="AL1403" s="42">
        <v>21</v>
      </c>
      <c r="AM1403" s="42">
        <v>10</v>
      </c>
      <c r="AN1403" s="42">
        <v>151</v>
      </c>
    </row>
    <row r="1404" spans="23:40">
      <c r="W1404" s="42" t="s">
        <v>469</v>
      </c>
      <c r="AJ1404" s="42">
        <v>88</v>
      </c>
      <c r="AK1404" s="42">
        <v>85</v>
      </c>
      <c r="AL1404" s="42">
        <v>59</v>
      </c>
      <c r="AM1404" s="42">
        <v>34</v>
      </c>
      <c r="AN1404" s="42">
        <v>355</v>
      </c>
    </row>
    <row r="1405" spans="23:40">
      <c r="W1405" s="42" t="s">
        <v>469</v>
      </c>
      <c r="AJ1405" s="42">
        <v>73</v>
      </c>
      <c r="AK1405" s="42">
        <v>56</v>
      </c>
      <c r="AL1405" s="42">
        <v>38</v>
      </c>
      <c r="AM1405" s="42">
        <v>17</v>
      </c>
      <c r="AN1405" s="42">
        <v>228</v>
      </c>
    </row>
    <row r="1406" spans="23:40">
      <c r="W1406" s="42" t="s">
        <v>469</v>
      </c>
      <c r="AJ1406" s="42">
        <v>21</v>
      </c>
      <c r="AK1406" s="42">
        <v>9</v>
      </c>
      <c r="AL1406" s="42">
        <v>15</v>
      </c>
      <c r="AM1406" s="42">
        <v>8</v>
      </c>
      <c r="AN1406" s="42">
        <v>70</v>
      </c>
    </row>
    <row r="1407" spans="23:40">
      <c r="W1407" s="42" t="s">
        <v>469</v>
      </c>
      <c r="AJ1407" s="42">
        <v>42</v>
      </c>
      <c r="AK1407" s="42">
        <v>58</v>
      </c>
      <c r="AL1407" s="42">
        <v>32</v>
      </c>
      <c r="AM1407" s="42">
        <v>12</v>
      </c>
      <c r="AN1407" s="42">
        <v>202</v>
      </c>
    </row>
    <row r="1408" spans="23:40">
      <c r="W1408" s="42" t="s">
        <v>469</v>
      </c>
      <c r="AJ1408" s="42">
        <v>38</v>
      </c>
      <c r="AK1408" s="42">
        <v>42</v>
      </c>
      <c r="AL1408" s="42">
        <v>39</v>
      </c>
      <c r="AM1408" s="42">
        <v>25</v>
      </c>
      <c r="AN1408" s="42">
        <v>188</v>
      </c>
    </row>
    <row r="1409" spans="23:40">
      <c r="W1409" s="42" t="s">
        <v>469</v>
      </c>
      <c r="AJ1409" s="42">
        <v>37</v>
      </c>
      <c r="AK1409" s="42">
        <v>28</v>
      </c>
      <c r="AL1409" s="42">
        <v>19</v>
      </c>
      <c r="AM1409" s="42">
        <v>13</v>
      </c>
      <c r="AN1409" s="42">
        <v>129</v>
      </c>
    </row>
    <row r="1410" spans="23:40">
      <c r="W1410" s="42" t="s">
        <v>469</v>
      </c>
      <c r="AJ1410" s="42">
        <v>40</v>
      </c>
      <c r="AK1410" s="42">
        <v>36</v>
      </c>
      <c r="AL1410" s="42">
        <v>20</v>
      </c>
      <c r="AM1410" s="42">
        <v>16</v>
      </c>
      <c r="AN1410" s="42">
        <v>156</v>
      </c>
    </row>
    <row r="1411" spans="23:40">
      <c r="W1411" s="42" t="s">
        <v>469</v>
      </c>
      <c r="AJ1411" s="42">
        <v>55</v>
      </c>
      <c r="AK1411" s="42">
        <v>47</v>
      </c>
      <c r="AL1411" s="42">
        <v>20</v>
      </c>
      <c r="AM1411" s="42">
        <v>20</v>
      </c>
      <c r="AN1411" s="42">
        <v>196</v>
      </c>
    </row>
    <row r="1412" spans="23:40">
      <c r="W1412" s="42" t="s">
        <v>469</v>
      </c>
      <c r="AJ1412" s="42">
        <v>81</v>
      </c>
      <c r="AK1412" s="42">
        <v>61</v>
      </c>
      <c r="AL1412" s="42">
        <v>45</v>
      </c>
      <c r="AM1412" s="42">
        <v>29</v>
      </c>
      <c r="AN1412" s="42">
        <v>289</v>
      </c>
    </row>
    <row r="1413" spans="23:40">
      <c r="W1413" s="42" t="s">
        <v>469</v>
      </c>
      <c r="AJ1413" s="42">
        <v>31</v>
      </c>
      <c r="AK1413" s="42">
        <v>28</v>
      </c>
      <c r="AL1413" s="42">
        <v>13</v>
      </c>
      <c r="AM1413" s="42">
        <v>6</v>
      </c>
      <c r="AN1413" s="42">
        <v>94</v>
      </c>
    </row>
    <row r="1414" spans="23:40">
      <c r="W1414" s="42" t="s">
        <v>469</v>
      </c>
      <c r="AJ1414" s="42">
        <v>60</v>
      </c>
      <c r="AK1414" s="42">
        <v>58</v>
      </c>
      <c r="AL1414" s="42">
        <v>35</v>
      </c>
      <c r="AM1414" s="42">
        <v>24</v>
      </c>
      <c r="AN1414" s="42">
        <v>244</v>
      </c>
    </row>
    <row r="1415" spans="23:40">
      <c r="W1415" s="42" t="s">
        <v>469</v>
      </c>
      <c r="AJ1415" s="42">
        <v>22</v>
      </c>
      <c r="AK1415" s="42">
        <v>23</v>
      </c>
      <c r="AL1415" s="42">
        <v>18</v>
      </c>
      <c r="AM1415" s="42">
        <v>12</v>
      </c>
      <c r="AN1415" s="42">
        <v>93</v>
      </c>
    </row>
    <row r="1416" spans="23:40">
      <c r="W1416" s="42" t="s">
        <v>469</v>
      </c>
      <c r="AJ1416" s="42">
        <v>40</v>
      </c>
      <c r="AK1416" s="42">
        <v>36</v>
      </c>
      <c r="AL1416" s="42">
        <v>15</v>
      </c>
      <c r="AM1416" s="42">
        <v>20</v>
      </c>
      <c r="AN1416" s="42">
        <v>161</v>
      </c>
    </row>
    <row r="1417" spans="23:40">
      <c r="W1417" s="42" t="s">
        <v>469</v>
      </c>
      <c r="AJ1417" s="42">
        <v>14</v>
      </c>
      <c r="AK1417" s="42">
        <v>15</v>
      </c>
      <c r="AL1417" s="42">
        <v>7</v>
      </c>
      <c r="AM1417" s="42">
        <v>8</v>
      </c>
      <c r="AN1417" s="42">
        <v>68</v>
      </c>
    </row>
    <row r="1418" spans="23:40">
      <c r="W1418" s="42" t="s">
        <v>469</v>
      </c>
    </row>
    <row r="1419" spans="23:40">
      <c r="W1419" s="42" t="s">
        <v>469</v>
      </c>
    </row>
    <row r="1420" spans="23:40">
      <c r="W1420" s="42" t="s">
        <v>469</v>
      </c>
    </row>
    <row r="1421" spans="23:40">
      <c r="W1421" s="42" t="s">
        <v>469</v>
      </c>
    </row>
    <row r="1422" spans="23:40">
      <c r="W1422" s="42" t="s">
        <v>469</v>
      </c>
    </row>
    <row r="1423" spans="23:40">
      <c r="W1423" s="42" t="s">
        <v>469</v>
      </c>
    </row>
    <row r="1424" spans="23:40">
      <c r="W1424" s="42" t="s">
        <v>469</v>
      </c>
    </row>
    <row r="1425" spans="23:23">
      <c r="W1425" s="42" t="s">
        <v>469</v>
      </c>
    </row>
    <row r="1426" spans="23:23">
      <c r="W1426" s="42" t="s">
        <v>469</v>
      </c>
    </row>
    <row r="1427" spans="23:23">
      <c r="W1427" s="42" t="s">
        <v>469</v>
      </c>
    </row>
    <row r="1428" spans="23:23">
      <c r="W1428" s="42" t="s">
        <v>469</v>
      </c>
    </row>
    <row r="1429" spans="23:23">
      <c r="W1429" s="42" t="s">
        <v>469</v>
      </c>
    </row>
    <row r="1430" spans="23:23">
      <c r="W1430" s="42" t="s">
        <v>469</v>
      </c>
    </row>
    <row r="1431" spans="23:23">
      <c r="W1431" s="42" t="s">
        <v>469</v>
      </c>
    </row>
    <row r="1432" spans="23:23">
      <c r="W1432" s="42" t="s">
        <v>469</v>
      </c>
    </row>
    <row r="1433" spans="23:23">
      <c r="W1433" s="42" t="s">
        <v>469</v>
      </c>
    </row>
    <row r="1434" spans="23:23">
      <c r="W1434" s="42" t="s">
        <v>469</v>
      </c>
    </row>
    <row r="1435" spans="23:23">
      <c r="W1435" s="42" t="s">
        <v>469</v>
      </c>
    </row>
    <row r="1436" spans="23:23">
      <c r="W1436" s="42" t="s">
        <v>469</v>
      </c>
    </row>
    <row r="1437" spans="23:23">
      <c r="W1437" s="42" t="s">
        <v>469</v>
      </c>
    </row>
    <row r="1438" spans="23:23">
      <c r="W1438" s="42" t="s">
        <v>469</v>
      </c>
    </row>
    <row r="1439" spans="23:23">
      <c r="W1439" s="42" t="s">
        <v>469</v>
      </c>
    </row>
    <row r="1440" spans="23:23">
      <c r="W1440" s="42" t="s">
        <v>469</v>
      </c>
    </row>
    <row r="1441" spans="23:23">
      <c r="W1441" s="42" t="s">
        <v>469</v>
      </c>
    </row>
    <row r="1442" spans="23:23">
      <c r="W1442" s="42" t="s">
        <v>469</v>
      </c>
    </row>
    <row r="1443" spans="23:23">
      <c r="W1443" s="42" t="s">
        <v>469</v>
      </c>
    </row>
    <row r="1444" spans="23:23">
      <c r="W1444" s="42" t="s">
        <v>469</v>
      </c>
    </row>
    <row r="1445" spans="23:23">
      <c r="W1445" s="42" t="s">
        <v>469</v>
      </c>
    </row>
    <row r="1446" spans="23:23">
      <c r="W1446" s="42" t="s">
        <v>469</v>
      </c>
    </row>
    <row r="1447" spans="23:23">
      <c r="W1447" s="42" t="s">
        <v>469</v>
      </c>
    </row>
    <row r="1448" spans="23:23">
      <c r="W1448" s="42" t="s">
        <v>469</v>
      </c>
    </row>
    <row r="1449" spans="23:23">
      <c r="W1449" s="42" t="s">
        <v>469</v>
      </c>
    </row>
    <row r="1450" spans="23:23">
      <c r="W1450" s="42" t="s">
        <v>469</v>
      </c>
    </row>
    <row r="1451" spans="23:23">
      <c r="W1451" s="42" t="s">
        <v>469</v>
      </c>
    </row>
    <row r="1452" spans="23:23">
      <c r="W1452" s="42" t="s">
        <v>469</v>
      </c>
    </row>
    <row r="1453" spans="23:23">
      <c r="W1453" s="42" t="s">
        <v>469</v>
      </c>
    </row>
    <row r="1454" spans="23:23">
      <c r="W1454" s="42" t="s">
        <v>469</v>
      </c>
    </row>
    <row r="1455" spans="23:23">
      <c r="W1455" s="42" t="s">
        <v>469</v>
      </c>
    </row>
    <row r="1456" spans="23:23">
      <c r="W1456" s="42" t="s">
        <v>469</v>
      </c>
    </row>
    <row r="1457" spans="23:23">
      <c r="W1457" s="42" t="s">
        <v>469</v>
      </c>
    </row>
    <row r="1458" spans="23:23">
      <c r="W1458" s="42" t="s">
        <v>469</v>
      </c>
    </row>
    <row r="1459" spans="23:23">
      <c r="W1459" s="42" t="s">
        <v>469</v>
      </c>
    </row>
    <row r="1460" spans="23:23">
      <c r="W1460" s="42" t="s">
        <v>469</v>
      </c>
    </row>
    <row r="1461" spans="23:23">
      <c r="W1461" s="42" t="s">
        <v>469</v>
      </c>
    </row>
    <row r="1462" spans="23:23">
      <c r="W1462" s="42" t="s">
        <v>469</v>
      </c>
    </row>
    <row r="1463" spans="23:23">
      <c r="W1463" s="42" t="s">
        <v>469</v>
      </c>
    </row>
    <row r="1464" spans="23:23">
      <c r="W1464" s="42" t="s">
        <v>469</v>
      </c>
    </row>
    <row r="1465" spans="23:23">
      <c r="W1465" s="42" t="s">
        <v>469</v>
      </c>
    </row>
    <row r="1466" spans="23:23">
      <c r="W1466" s="42" t="s">
        <v>469</v>
      </c>
    </row>
    <row r="1467" spans="23:23">
      <c r="W1467" s="42" t="s">
        <v>469</v>
      </c>
    </row>
    <row r="1468" spans="23:23">
      <c r="W1468" s="42" t="s">
        <v>469</v>
      </c>
    </row>
    <row r="1469" spans="23:23">
      <c r="W1469" s="42" t="s">
        <v>469</v>
      </c>
    </row>
    <row r="1470" spans="23:23">
      <c r="W1470" s="42" t="s">
        <v>469</v>
      </c>
    </row>
    <row r="1471" spans="23:23">
      <c r="W1471" s="42" t="s">
        <v>469</v>
      </c>
    </row>
    <row r="1472" spans="23:23">
      <c r="W1472" s="42" t="s">
        <v>469</v>
      </c>
    </row>
    <row r="1473" spans="23:23">
      <c r="W1473" s="42" t="s">
        <v>469</v>
      </c>
    </row>
    <row r="1474" spans="23:23">
      <c r="W1474" s="42" t="s">
        <v>469</v>
      </c>
    </row>
    <row r="1475" spans="23:23">
      <c r="W1475" s="42" t="s">
        <v>469</v>
      </c>
    </row>
    <row r="1476" spans="23:23">
      <c r="W1476" s="42" t="s">
        <v>469</v>
      </c>
    </row>
    <row r="1477" spans="23:23">
      <c r="W1477" s="42" t="s">
        <v>469</v>
      </c>
    </row>
    <row r="1478" spans="23:23">
      <c r="W1478" s="42" t="s">
        <v>469</v>
      </c>
    </row>
    <row r="1479" spans="23:23">
      <c r="W1479" s="42" t="s">
        <v>469</v>
      </c>
    </row>
    <row r="1480" spans="23:23">
      <c r="W1480" s="42" t="s">
        <v>469</v>
      </c>
    </row>
    <row r="1481" spans="23:23">
      <c r="W1481" s="42" t="s">
        <v>469</v>
      </c>
    </row>
    <row r="1482" spans="23:23">
      <c r="W1482" s="42" t="s">
        <v>469</v>
      </c>
    </row>
    <row r="1483" spans="23:23">
      <c r="W1483" s="42" t="s">
        <v>469</v>
      </c>
    </row>
    <row r="1484" spans="23:23">
      <c r="W1484" s="42" t="s">
        <v>469</v>
      </c>
    </row>
    <row r="1485" spans="23:23">
      <c r="W1485" s="42" t="s">
        <v>469</v>
      </c>
    </row>
    <row r="1486" spans="23:23">
      <c r="W1486" s="42" t="s">
        <v>469</v>
      </c>
    </row>
    <row r="1487" spans="23:23">
      <c r="W1487" s="42" t="s">
        <v>469</v>
      </c>
    </row>
    <row r="1488" spans="23:23">
      <c r="W1488" s="42" t="s">
        <v>469</v>
      </c>
    </row>
    <row r="1489" spans="23:23">
      <c r="W1489" s="42" t="s">
        <v>469</v>
      </c>
    </row>
    <row r="1490" spans="23:23">
      <c r="W1490" s="42" t="s">
        <v>469</v>
      </c>
    </row>
    <row r="1491" spans="23:23">
      <c r="W1491" s="42" t="s">
        <v>469</v>
      </c>
    </row>
    <row r="1492" spans="23:23">
      <c r="W1492" s="42" t="s">
        <v>469</v>
      </c>
    </row>
    <row r="1493" spans="23:23">
      <c r="W1493" s="42" t="s">
        <v>469</v>
      </c>
    </row>
    <row r="1494" spans="23:23">
      <c r="W1494" s="42" t="s">
        <v>469</v>
      </c>
    </row>
    <row r="1495" spans="23:23">
      <c r="W1495" s="42" t="s">
        <v>469</v>
      </c>
    </row>
    <row r="1496" spans="23:23">
      <c r="W1496" s="42" t="s">
        <v>469</v>
      </c>
    </row>
    <row r="1497" spans="23:23">
      <c r="W1497" s="42" t="s">
        <v>469</v>
      </c>
    </row>
    <row r="1498" spans="23:23">
      <c r="W1498" s="42" t="s">
        <v>469</v>
      </c>
    </row>
    <row r="1499" spans="23:23">
      <c r="W1499" s="42" t="s">
        <v>469</v>
      </c>
    </row>
    <row r="1500" spans="23:23">
      <c r="W1500" s="42" t="s">
        <v>469</v>
      </c>
    </row>
    <row r="1501" spans="23:23">
      <c r="W1501" s="42" t="s">
        <v>469</v>
      </c>
    </row>
    <row r="1502" spans="23:23">
      <c r="W1502" s="42" t="s">
        <v>469</v>
      </c>
    </row>
    <row r="1503" spans="23:23">
      <c r="W1503" s="42" t="s">
        <v>469</v>
      </c>
    </row>
    <row r="1504" spans="23:23">
      <c r="W1504" s="42" t="s">
        <v>469</v>
      </c>
    </row>
    <row r="1505" spans="23:23">
      <c r="W1505" s="42" t="s">
        <v>469</v>
      </c>
    </row>
    <row r="1506" spans="23:23">
      <c r="W1506" s="42" t="s">
        <v>469</v>
      </c>
    </row>
    <row r="1507" spans="23:23">
      <c r="W1507" s="42" t="s">
        <v>469</v>
      </c>
    </row>
    <row r="1508" spans="23:23">
      <c r="W1508" s="42" t="s">
        <v>469</v>
      </c>
    </row>
    <row r="1509" spans="23:23">
      <c r="W1509" s="42" t="s">
        <v>469</v>
      </c>
    </row>
    <row r="1510" spans="23:23">
      <c r="W1510" s="42" t="s">
        <v>469</v>
      </c>
    </row>
    <row r="1511" spans="23:23">
      <c r="W1511" s="42" t="s">
        <v>469</v>
      </c>
    </row>
    <row r="1512" spans="23:23">
      <c r="W1512" s="42" t="s">
        <v>469</v>
      </c>
    </row>
    <row r="1513" spans="23:23">
      <c r="W1513" s="42" t="s">
        <v>469</v>
      </c>
    </row>
    <row r="1514" spans="23:23">
      <c r="W1514" s="42" t="s">
        <v>469</v>
      </c>
    </row>
    <row r="1515" spans="23:23">
      <c r="W1515" s="42" t="s">
        <v>469</v>
      </c>
    </row>
    <row r="1516" spans="23:23">
      <c r="W1516" s="42" t="s">
        <v>469</v>
      </c>
    </row>
    <row r="1517" spans="23:23">
      <c r="W1517" s="42" t="s">
        <v>469</v>
      </c>
    </row>
    <row r="1518" spans="23:23">
      <c r="W1518" s="42" t="s">
        <v>469</v>
      </c>
    </row>
    <row r="1519" spans="23:23">
      <c r="W1519" s="42" t="s">
        <v>469</v>
      </c>
    </row>
    <row r="1520" spans="23:23">
      <c r="W1520" s="42" t="s">
        <v>469</v>
      </c>
    </row>
    <row r="1521" spans="23:23">
      <c r="W1521" s="42" t="s">
        <v>469</v>
      </c>
    </row>
    <row r="1522" spans="23:23">
      <c r="W1522" s="42" t="s">
        <v>469</v>
      </c>
    </row>
    <row r="1523" spans="23:23">
      <c r="W1523" s="42" t="s">
        <v>469</v>
      </c>
    </row>
    <row r="1524" spans="23:23">
      <c r="W1524" s="42" t="s">
        <v>469</v>
      </c>
    </row>
    <row r="1525" spans="23:23">
      <c r="W1525" s="42" t="s">
        <v>469</v>
      </c>
    </row>
    <row r="1526" spans="23:23">
      <c r="W1526" s="42" t="s">
        <v>469</v>
      </c>
    </row>
    <row r="1527" spans="23:23">
      <c r="W1527" s="42" t="s">
        <v>469</v>
      </c>
    </row>
    <row r="1528" spans="23:23">
      <c r="W1528" s="42" t="s">
        <v>469</v>
      </c>
    </row>
    <row r="1529" spans="23:23">
      <c r="W1529" s="42" t="s">
        <v>469</v>
      </c>
    </row>
    <row r="1530" spans="23:23">
      <c r="W1530" s="42" t="s">
        <v>469</v>
      </c>
    </row>
    <row r="1531" spans="23:23">
      <c r="W1531" s="42" t="s">
        <v>469</v>
      </c>
    </row>
    <row r="1532" spans="23:23">
      <c r="W1532" s="42" t="s">
        <v>469</v>
      </c>
    </row>
    <row r="1533" spans="23:23">
      <c r="W1533" s="42" t="s">
        <v>469</v>
      </c>
    </row>
    <row r="1534" spans="23:23">
      <c r="W1534" s="42" t="s">
        <v>469</v>
      </c>
    </row>
    <row r="1535" spans="23:23">
      <c r="W1535" s="42" t="s">
        <v>469</v>
      </c>
    </row>
    <row r="1536" spans="23:23">
      <c r="W1536" s="42" t="s">
        <v>469</v>
      </c>
    </row>
    <row r="1537" spans="23:23">
      <c r="W1537" s="42" t="s">
        <v>469</v>
      </c>
    </row>
    <row r="1538" spans="23:23">
      <c r="W1538" s="42" t="s">
        <v>469</v>
      </c>
    </row>
    <row r="1539" spans="23:23">
      <c r="W1539" s="42" t="s">
        <v>469</v>
      </c>
    </row>
    <row r="1540" spans="23:23">
      <c r="W1540" s="42" t="s">
        <v>469</v>
      </c>
    </row>
    <row r="1541" spans="23:23">
      <c r="W1541" s="42" t="s">
        <v>469</v>
      </c>
    </row>
    <row r="1542" spans="23:23">
      <c r="W1542" s="42" t="s">
        <v>469</v>
      </c>
    </row>
    <row r="1543" spans="23:23">
      <c r="W1543" s="42" t="s">
        <v>469</v>
      </c>
    </row>
    <row r="1544" spans="23:23">
      <c r="W1544" s="42" t="s">
        <v>469</v>
      </c>
    </row>
    <row r="1545" spans="23:23">
      <c r="W1545" s="42" t="s">
        <v>469</v>
      </c>
    </row>
    <row r="1546" spans="23:23">
      <c r="W1546" s="42" t="s">
        <v>469</v>
      </c>
    </row>
    <row r="1547" spans="23:23">
      <c r="W1547" s="42" t="s">
        <v>469</v>
      </c>
    </row>
    <row r="1548" spans="23:23">
      <c r="W1548" s="42" t="s">
        <v>469</v>
      </c>
    </row>
    <row r="1549" spans="23:23">
      <c r="W1549" s="42" t="s">
        <v>469</v>
      </c>
    </row>
    <row r="1550" spans="23:23">
      <c r="W1550" s="42" t="s">
        <v>469</v>
      </c>
    </row>
    <row r="1551" spans="23:23">
      <c r="W1551" s="42" t="s">
        <v>469</v>
      </c>
    </row>
    <row r="1552" spans="23:23">
      <c r="W1552" s="42" t="s">
        <v>469</v>
      </c>
    </row>
    <row r="1553" spans="23:23">
      <c r="W1553" s="42" t="s">
        <v>469</v>
      </c>
    </row>
    <row r="1554" spans="23:23">
      <c r="W1554" s="42" t="s">
        <v>469</v>
      </c>
    </row>
    <row r="1555" spans="23:23">
      <c r="W1555" s="42" t="s">
        <v>469</v>
      </c>
    </row>
    <row r="1556" spans="23:23">
      <c r="W1556" s="42" t="s">
        <v>469</v>
      </c>
    </row>
    <row r="1557" spans="23:23">
      <c r="W1557" s="42" t="s">
        <v>469</v>
      </c>
    </row>
    <row r="1558" spans="23:23">
      <c r="W1558" s="42" t="s">
        <v>469</v>
      </c>
    </row>
    <row r="1559" spans="23:23">
      <c r="W1559" s="42" t="s">
        <v>469</v>
      </c>
    </row>
    <row r="1560" spans="23:23">
      <c r="W1560" s="42" t="s">
        <v>469</v>
      </c>
    </row>
    <row r="1561" spans="23:23">
      <c r="W1561" s="42" t="s">
        <v>469</v>
      </c>
    </row>
    <row r="1562" spans="23:23">
      <c r="W1562" s="42" t="s">
        <v>469</v>
      </c>
    </row>
    <row r="1563" spans="23:23">
      <c r="W1563" s="42" t="s">
        <v>469</v>
      </c>
    </row>
    <row r="1564" spans="23:23">
      <c r="W1564" s="42" t="s">
        <v>469</v>
      </c>
    </row>
    <row r="1565" spans="23:23">
      <c r="W1565" s="42" t="s">
        <v>469</v>
      </c>
    </row>
    <row r="1566" spans="23:23">
      <c r="W1566" s="42" t="s">
        <v>469</v>
      </c>
    </row>
    <row r="1567" spans="23:23">
      <c r="W1567" s="42" t="s">
        <v>469</v>
      </c>
    </row>
    <row r="1568" spans="23:23">
      <c r="W1568" s="42" t="s">
        <v>469</v>
      </c>
    </row>
    <row r="1569" spans="23:23">
      <c r="W1569" s="42" t="s">
        <v>469</v>
      </c>
    </row>
    <row r="1570" spans="23:23">
      <c r="W1570" s="42" t="s">
        <v>469</v>
      </c>
    </row>
    <row r="1571" spans="23:23">
      <c r="W1571" s="42" t="s">
        <v>469</v>
      </c>
    </row>
    <row r="1572" spans="23:23">
      <c r="W1572" s="42" t="s">
        <v>469</v>
      </c>
    </row>
    <row r="1573" spans="23:23">
      <c r="W1573" s="42" t="s">
        <v>469</v>
      </c>
    </row>
    <row r="1574" spans="23:23">
      <c r="W1574" s="42" t="s">
        <v>469</v>
      </c>
    </row>
    <row r="1575" spans="23:23">
      <c r="W1575" s="42" t="s">
        <v>469</v>
      </c>
    </row>
    <row r="1576" spans="23:23">
      <c r="W1576" s="42" t="s">
        <v>469</v>
      </c>
    </row>
    <row r="1577" spans="23:23">
      <c r="W1577" s="42" t="s">
        <v>469</v>
      </c>
    </row>
    <row r="1578" spans="23:23">
      <c r="W1578" s="42" t="s">
        <v>469</v>
      </c>
    </row>
    <row r="1579" spans="23:23">
      <c r="W1579" s="42" t="s">
        <v>469</v>
      </c>
    </row>
    <row r="1580" spans="23:23">
      <c r="W1580" s="42" t="s">
        <v>469</v>
      </c>
    </row>
    <row r="1581" spans="23:23">
      <c r="W1581" s="42" t="s">
        <v>469</v>
      </c>
    </row>
    <row r="1582" spans="23:23">
      <c r="W1582" s="42" t="s">
        <v>469</v>
      </c>
    </row>
    <row r="1583" spans="23:23">
      <c r="W1583" s="42" t="s">
        <v>469</v>
      </c>
    </row>
    <row r="1584" spans="23:23">
      <c r="W1584" s="42" t="s">
        <v>469</v>
      </c>
    </row>
    <row r="1585" spans="23:23">
      <c r="W1585" s="42" t="s">
        <v>469</v>
      </c>
    </row>
    <row r="1586" spans="23:23">
      <c r="W1586" s="42" t="s">
        <v>469</v>
      </c>
    </row>
    <row r="1587" spans="23:23">
      <c r="W1587" s="42" t="s">
        <v>469</v>
      </c>
    </row>
    <row r="1588" spans="23:23">
      <c r="W1588" s="42" t="s">
        <v>469</v>
      </c>
    </row>
    <row r="1589" spans="23:23">
      <c r="W1589" s="42" t="s">
        <v>469</v>
      </c>
    </row>
    <row r="1590" spans="23:23">
      <c r="W1590" s="42" t="s">
        <v>469</v>
      </c>
    </row>
    <row r="1591" spans="23:23">
      <c r="W1591" s="42" t="s">
        <v>469</v>
      </c>
    </row>
    <row r="1592" spans="23:23">
      <c r="W1592" s="42" t="s">
        <v>469</v>
      </c>
    </row>
    <row r="1593" spans="23:23">
      <c r="W1593" s="42" t="s">
        <v>469</v>
      </c>
    </row>
    <row r="1594" spans="23:23">
      <c r="W1594" s="42" t="s">
        <v>469</v>
      </c>
    </row>
    <row r="1595" spans="23:23">
      <c r="W1595" s="42" t="s">
        <v>469</v>
      </c>
    </row>
    <row r="1596" spans="23:23">
      <c r="W1596" s="42" t="s">
        <v>469</v>
      </c>
    </row>
    <row r="1597" spans="23:23">
      <c r="W1597" s="42" t="s">
        <v>469</v>
      </c>
    </row>
    <row r="1598" spans="23:23">
      <c r="W1598" s="42" t="s">
        <v>469</v>
      </c>
    </row>
    <row r="1599" spans="23:23">
      <c r="W1599" s="42" t="s">
        <v>469</v>
      </c>
    </row>
    <row r="1600" spans="23:23">
      <c r="W1600" s="42" t="s">
        <v>469</v>
      </c>
    </row>
    <row r="1601" spans="23:23">
      <c r="W1601" s="42" t="s">
        <v>469</v>
      </c>
    </row>
    <row r="1602" spans="23:23">
      <c r="W1602" s="42" t="s">
        <v>469</v>
      </c>
    </row>
    <row r="1603" spans="23:23">
      <c r="W1603" s="42" t="s">
        <v>469</v>
      </c>
    </row>
    <row r="1604" spans="23:23">
      <c r="W1604" s="42" t="s">
        <v>469</v>
      </c>
    </row>
    <row r="1605" spans="23:23">
      <c r="W1605" s="42" t="s">
        <v>469</v>
      </c>
    </row>
    <row r="1606" spans="23:23">
      <c r="W1606" s="42" t="s">
        <v>469</v>
      </c>
    </row>
    <row r="1607" spans="23:23">
      <c r="W1607" s="42" t="s">
        <v>469</v>
      </c>
    </row>
    <row r="1608" spans="23:23">
      <c r="W1608" s="42" t="s">
        <v>469</v>
      </c>
    </row>
    <row r="1609" spans="23:23">
      <c r="W1609" s="42" t="s">
        <v>469</v>
      </c>
    </row>
    <row r="1610" spans="23:23">
      <c r="W1610" s="42" t="s">
        <v>469</v>
      </c>
    </row>
    <row r="1611" spans="23:23">
      <c r="W1611" s="42" t="s">
        <v>469</v>
      </c>
    </row>
    <row r="1612" spans="23:23">
      <c r="W1612" s="42" t="s">
        <v>469</v>
      </c>
    </row>
    <row r="1613" spans="23:23">
      <c r="W1613" s="42" t="s">
        <v>469</v>
      </c>
    </row>
    <row r="1614" spans="23:23">
      <c r="W1614" s="42" t="s">
        <v>469</v>
      </c>
    </row>
    <row r="1615" spans="23:23">
      <c r="W1615" s="42" t="s">
        <v>469</v>
      </c>
    </row>
    <row r="1616" spans="23:23">
      <c r="W1616" s="42" t="s">
        <v>469</v>
      </c>
    </row>
    <row r="1617" spans="23:23">
      <c r="W1617" s="42" t="s">
        <v>469</v>
      </c>
    </row>
    <row r="1618" spans="23:23">
      <c r="W1618" s="42" t="s">
        <v>469</v>
      </c>
    </row>
    <row r="1619" spans="23:23">
      <c r="W1619" s="42" t="s">
        <v>469</v>
      </c>
    </row>
    <row r="1620" spans="23:23">
      <c r="W1620" s="42" t="s">
        <v>469</v>
      </c>
    </row>
    <row r="1621" spans="23:23">
      <c r="W1621" s="42" t="s">
        <v>469</v>
      </c>
    </row>
    <row r="1622" spans="23:23">
      <c r="W1622" s="42" t="s">
        <v>469</v>
      </c>
    </row>
    <row r="1623" spans="23:23">
      <c r="W1623" s="42" t="s">
        <v>469</v>
      </c>
    </row>
    <row r="1624" spans="23:23">
      <c r="W1624" s="42" t="s">
        <v>469</v>
      </c>
    </row>
    <row r="1625" spans="23:23">
      <c r="W1625" s="42" t="s">
        <v>469</v>
      </c>
    </row>
    <row r="1626" spans="23:23">
      <c r="W1626" s="42" t="s">
        <v>469</v>
      </c>
    </row>
    <row r="1627" spans="23:23">
      <c r="W1627" s="42" t="s">
        <v>469</v>
      </c>
    </row>
    <row r="1628" spans="23:23">
      <c r="W1628" s="42" t="s">
        <v>469</v>
      </c>
    </row>
    <row r="1629" spans="23:23">
      <c r="W1629" s="42" t="s">
        <v>469</v>
      </c>
    </row>
    <row r="1630" spans="23:23">
      <c r="W1630" s="42" t="s">
        <v>469</v>
      </c>
    </row>
    <row r="1631" spans="23:23">
      <c r="W1631" s="42" t="s">
        <v>469</v>
      </c>
    </row>
    <row r="1632" spans="23:23">
      <c r="W1632" s="42" t="s">
        <v>469</v>
      </c>
    </row>
    <row r="1633" spans="23:23">
      <c r="W1633" s="42" t="s">
        <v>469</v>
      </c>
    </row>
    <row r="1634" spans="23:23">
      <c r="W1634" s="42" t="s">
        <v>469</v>
      </c>
    </row>
    <row r="1635" spans="23:23">
      <c r="W1635" s="42" t="s">
        <v>469</v>
      </c>
    </row>
    <row r="1636" spans="23:23">
      <c r="W1636" s="42" t="s">
        <v>469</v>
      </c>
    </row>
    <row r="1637" spans="23:23">
      <c r="W1637" s="42" t="s">
        <v>469</v>
      </c>
    </row>
    <row r="1638" spans="23:23">
      <c r="W1638" s="42" t="s">
        <v>469</v>
      </c>
    </row>
    <row r="1639" spans="23:23">
      <c r="W1639" s="42" t="s">
        <v>469</v>
      </c>
    </row>
    <row r="1640" spans="23:23">
      <c r="W1640" s="42" t="s">
        <v>469</v>
      </c>
    </row>
    <row r="1641" spans="23:23">
      <c r="W1641" s="42" t="s">
        <v>469</v>
      </c>
    </row>
    <row r="1642" spans="23:23">
      <c r="W1642" s="42" t="s">
        <v>469</v>
      </c>
    </row>
    <row r="1643" spans="23:23">
      <c r="W1643" s="42" t="s">
        <v>469</v>
      </c>
    </row>
    <row r="1644" spans="23:23">
      <c r="W1644" s="42" t="s">
        <v>469</v>
      </c>
    </row>
    <row r="1645" spans="23:23">
      <c r="W1645" s="42" t="s">
        <v>469</v>
      </c>
    </row>
    <row r="1646" spans="23:23">
      <c r="W1646" s="42" t="s">
        <v>469</v>
      </c>
    </row>
    <row r="1647" spans="23:23">
      <c r="W1647" s="42" t="s">
        <v>469</v>
      </c>
    </row>
    <row r="1648" spans="23:23">
      <c r="W1648" s="42" t="s">
        <v>469</v>
      </c>
    </row>
    <row r="1649" spans="23:23">
      <c r="W1649" s="42" t="s">
        <v>469</v>
      </c>
    </row>
    <row r="1650" spans="23:23">
      <c r="W1650" s="42" t="s">
        <v>469</v>
      </c>
    </row>
    <row r="1651" spans="23:23">
      <c r="W1651" s="42" t="s">
        <v>469</v>
      </c>
    </row>
    <row r="1652" spans="23:23">
      <c r="W1652" s="42" t="s">
        <v>469</v>
      </c>
    </row>
    <row r="1653" spans="23:23">
      <c r="W1653" s="42" t="s">
        <v>469</v>
      </c>
    </row>
    <row r="1654" spans="23:23">
      <c r="W1654" s="42" t="s">
        <v>469</v>
      </c>
    </row>
    <row r="1655" spans="23:23">
      <c r="W1655" s="42" t="s">
        <v>469</v>
      </c>
    </row>
    <row r="1656" spans="23:23">
      <c r="W1656" s="42" t="s">
        <v>469</v>
      </c>
    </row>
    <row r="1657" spans="23:23">
      <c r="W1657" s="42" t="s">
        <v>469</v>
      </c>
    </row>
    <row r="1658" spans="23:23">
      <c r="W1658" s="42" t="s">
        <v>469</v>
      </c>
    </row>
    <row r="1659" spans="23:23">
      <c r="W1659" s="42" t="s">
        <v>469</v>
      </c>
    </row>
    <row r="1660" spans="23:23">
      <c r="W1660" s="42" t="s">
        <v>469</v>
      </c>
    </row>
    <row r="1661" spans="23:23">
      <c r="W1661" s="42" t="s">
        <v>469</v>
      </c>
    </row>
    <row r="1662" spans="23:23">
      <c r="W1662" s="42" t="s">
        <v>469</v>
      </c>
    </row>
    <row r="1663" spans="23:23">
      <c r="W1663" s="42" t="s">
        <v>469</v>
      </c>
    </row>
    <row r="1664" spans="23:23">
      <c r="W1664" s="42" t="s">
        <v>469</v>
      </c>
    </row>
    <row r="1665" spans="23:23">
      <c r="W1665" s="42" t="s">
        <v>469</v>
      </c>
    </row>
    <row r="1666" spans="23:23">
      <c r="W1666" s="42" t="s">
        <v>469</v>
      </c>
    </row>
    <row r="1667" spans="23:23">
      <c r="W1667" s="42" t="s">
        <v>469</v>
      </c>
    </row>
    <row r="1668" spans="23:23">
      <c r="W1668" s="42" t="s">
        <v>469</v>
      </c>
    </row>
    <row r="1669" spans="23:23">
      <c r="W1669" s="42" t="s">
        <v>469</v>
      </c>
    </row>
    <row r="1670" spans="23:23">
      <c r="W1670" s="42" t="s">
        <v>469</v>
      </c>
    </row>
    <row r="1671" spans="23:23">
      <c r="W1671" s="42" t="s">
        <v>469</v>
      </c>
    </row>
    <row r="1672" spans="23:23">
      <c r="W1672" s="42" t="s">
        <v>469</v>
      </c>
    </row>
    <row r="1673" spans="23:23">
      <c r="W1673" s="42" t="s">
        <v>469</v>
      </c>
    </row>
    <row r="1674" spans="23:23">
      <c r="W1674" s="42" t="s">
        <v>469</v>
      </c>
    </row>
    <row r="1675" spans="23:23">
      <c r="W1675" s="42" t="s">
        <v>469</v>
      </c>
    </row>
    <row r="1676" spans="23:23">
      <c r="W1676" s="42" t="s">
        <v>469</v>
      </c>
    </row>
    <row r="1677" spans="23:23">
      <c r="W1677" s="42" t="s">
        <v>469</v>
      </c>
    </row>
    <row r="1678" spans="23:23">
      <c r="W1678" s="42" t="s">
        <v>469</v>
      </c>
    </row>
    <row r="1679" spans="23:23">
      <c r="W1679" s="42" t="s">
        <v>469</v>
      </c>
    </row>
    <row r="1680" spans="23:23">
      <c r="W1680" s="42" t="s">
        <v>469</v>
      </c>
    </row>
    <row r="1681" spans="23:23">
      <c r="W1681" s="42" t="s">
        <v>469</v>
      </c>
    </row>
    <row r="1682" spans="23:23">
      <c r="W1682" s="42" t="s">
        <v>469</v>
      </c>
    </row>
    <row r="1683" spans="23:23">
      <c r="W1683" s="42" t="s">
        <v>469</v>
      </c>
    </row>
    <row r="1684" spans="23:23">
      <c r="W1684" s="42" t="s">
        <v>469</v>
      </c>
    </row>
    <row r="1685" spans="23:23">
      <c r="W1685" s="42" t="s">
        <v>469</v>
      </c>
    </row>
    <row r="1686" spans="23:23">
      <c r="W1686" s="42" t="s">
        <v>469</v>
      </c>
    </row>
    <row r="1687" spans="23:23">
      <c r="W1687" s="42" t="s">
        <v>469</v>
      </c>
    </row>
    <row r="1688" spans="23:23">
      <c r="W1688" s="42" t="s">
        <v>469</v>
      </c>
    </row>
    <row r="1689" spans="23:23">
      <c r="W1689" s="42" t="s">
        <v>469</v>
      </c>
    </row>
    <row r="1690" spans="23:23">
      <c r="W1690" s="42" t="s">
        <v>469</v>
      </c>
    </row>
    <row r="1691" spans="23:23">
      <c r="W1691" s="42" t="s">
        <v>469</v>
      </c>
    </row>
    <row r="1692" spans="23:23">
      <c r="W1692" s="42" t="s">
        <v>469</v>
      </c>
    </row>
    <row r="1693" spans="23:23">
      <c r="W1693" s="42" t="s">
        <v>469</v>
      </c>
    </row>
    <row r="1694" spans="23:23">
      <c r="W1694" s="42" t="s">
        <v>469</v>
      </c>
    </row>
    <row r="1695" spans="23:23">
      <c r="W1695" s="42" t="s">
        <v>469</v>
      </c>
    </row>
    <row r="1696" spans="23:23">
      <c r="W1696" s="42" t="s">
        <v>469</v>
      </c>
    </row>
    <row r="1697" spans="23:23">
      <c r="W1697" s="42" t="s">
        <v>469</v>
      </c>
    </row>
    <row r="1698" spans="23:23">
      <c r="W1698" s="42" t="s">
        <v>469</v>
      </c>
    </row>
    <row r="1699" spans="23:23">
      <c r="W1699" s="42" t="s">
        <v>469</v>
      </c>
    </row>
    <row r="1700" spans="23:23">
      <c r="W1700" s="42" t="s">
        <v>469</v>
      </c>
    </row>
    <row r="1701" spans="23:23">
      <c r="W1701" s="42" t="s">
        <v>469</v>
      </c>
    </row>
    <row r="1702" spans="23:23">
      <c r="W1702" s="42" t="s">
        <v>469</v>
      </c>
    </row>
    <row r="1703" spans="23:23">
      <c r="W1703" s="42" t="s">
        <v>469</v>
      </c>
    </row>
    <row r="1704" spans="23:23">
      <c r="W1704" s="42" t="s">
        <v>469</v>
      </c>
    </row>
    <row r="1705" spans="23:23">
      <c r="W1705" s="42" t="s">
        <v>469</v>
      </c>
    </row>
    <row r="1706" spans="23:23">
      <c r="W1706" s="42" t="s">
        <v>469</v>
      </c>
    </row>
    <row r="1707" spans="23:23">
      <c r="W1707" s="42" t="s">
        <v>469</v>
      </c>
    </row>
    <row r="1708" spans="23:23">
      <c r="W1708" s="42" t="s">
        <v>469</v>
      </c>
    </row>
    <row r="1709" spans="23:23">
      <c r="W1709" s="42" t="s">
        <v>469</v>
      </c>
    </row>
    <row r="1710" spans="23:23">
      <c r="W1710" s="42" t="s">
        <v>469</v>
      </c>
    </row>
    <row r="1711" spans="23:23">
      <c r="W1711" s="42" t="s">
        <v>469</v>
      </c>
    </row>
    <row r="1712" spans="23:23">
      <c r="W1712" s="42" t="s">
        <v>469</v>
      </c>
    </row>
    <row r="1713" spans="23:23">
      <c r="W1713" s="42" t="s">
        <v>469</v>
      </c>
    </row>
    <row r="1714" spans="23:23">
      <c r="W1714" s="42" t="s">
        <v>469</v>
      </c>
    </row>
    <row r="1715" spans="23:23">
      <c r="W1715" s="42" t="s">
        <v>469</v>
      </c>
    </row>
    <row r="1716" spans="23:23">
      <c r="W1716" s="42" t="s">
        <v>469</v>
      </c>
    </row>
    <row r="1717" spans="23:23">
      <c r="W1717" s="42" t="s">
        <v>469</v>
      </c>
    </row>
    <row r="1718" spans="23:23">
      <c r="W1718" s="42" t="s">
        <v>469</v>
      </c>
    </row>
    <row r="1719" spans="23:23">
      <c r="W1719" s="42" t="s">
        <v>469</v>
      </c>
    </row>
    <row r="1720" spans="23:23">
      <c r="W1720" s="42" t="s">
        <v>469</v>
      </c>
    </row>
    <row r="1721" spans="23:23">
      <c r="W1721" s="42" t="s">
        <v>469</v>
      </c>
    </row>
    <row r="1722" spans="23:23">
      <c r="W1722" s="42" t="s">
        <v>469</v>
      </c>
    </row>
    <row r="1723" spans="23:23">
      <c r="W1723" s="42" t="s">
        <v>469</v>
      </c>
    </row>
    <row r="1724" spans="23:23">
      <c r="W1724" s="42" t="s">
        <v>469</v>
      </c>
    </row>
    <row r="1725" spans="23:23">
      <c r="W1725" s="42" t="s">
        <v>469</v>
      </c>
    </row>
    <row r="1726" spans="23:23">
      <c r="W1726" s="42" t="s">
        <v>469</v>
      </c>
    </row>
    <row r="1727" spans="23:23">
      <c r="W1727" s="42" t="s">
        <v>469</v>
      </c>
    </row>
    <row r="1728" spans="23:23">
      <c r="W1728" s="42" t="s">
        <v>469</v>
      </c>
    </row>
    <row r="1729" spans="23:23">
      <c r="W1729" s="42" t="s">
        <v>469</v>
      </c>
    </row>
    <row r="1730" spans="23:23">
      <c r="W1730" s="42" t="s">
        <v>469</v>
      </c>
    </row>
    <row r="1731" spans="23:23">
      <c r="W1731" s="42" t="s">
        <v>469</v>
      </c>
    </row>
    <row r="1732" spans="23:23">
      <c r="W1732" s="42" t="s">
        <v>469</v>
      </c>
    </row>
    <row r="1733" spans="23:23">
      <c r="W1733" s="42" t="s">
        <v>469</v>
      </c>
    </row>
    <row r="1734" spans="23:23">
      <c r="W1734" s="42" t="s">
        <v>469</v>
      </c>
    </row>
    <row r="1735" spans="23:23">
      <c r="W1735" s="42" t="s">
        <v>469</v>
      </c>
    </row>
    <row r="1736" spans="23:23">
      <c r="W1736" s="42" t="s">
        <v>469</v>
      </c>
    </row>
    <row r="1737" spans="23:23">
      <c r="W1737" s="42" t="s">
        <v>469</v>
      </c>
    </row>
    <row r="1738" spans="23:23">
      <c r="W1738" s="42" t="s">
        <v>469</v>
      </c>
    </row>
    <row r="1739" spans="23:23">
      <c r="W1739" s="42" t="s">
        <v>469</v>
      </c>
    </row>
    <row r="1740" spans="23:23">
      <c r="W1740" s="42" t="s">
        <v>469</v>
      </c>
    </row>
    <row r="1741" spans="23:23">
      <c r="W1741" s="42" t="s">
        <v>469</v>
      </c>
    </row>
    <row r="1742" spans="23:23">
      <c r="W1742" s="42" t="s">
        <v>469</v>
      </c>
    </row>
    <row r="1743" spans="23:23">
      <c r="W1743" s="42" t="s">
        <v>469</v>
      </c>
    </row>
    <row r="1744" spans="23:23">
      <c r="W1744" s="42" t="s">
        <v>469</v>
      </c>
    </row>
    <row r="1745" spans="23:23">
      <c r="W1745" s="42" t="s">
        <v>469</v>
      </c>
    </row>
    <row r="1746" spans="23:23">
      <c r="W1746" s="42" t="s">
        <v>469</v>
      </c>
    </row>
    <row r="1747" spans="23:23">
      <c r="W1747" s="42" t="s">
        <v>469</v>
      </c>
    </row>
    <row r="1748" spans="23:23">
      <c r="W1748" s="42" t="s">
        <v>469</v>
      </c>
    </row>
    <row r="1749" spans="23:23">
      <c r="W1749" s="42" t="s">
        <v>469</v>
      </c>
    </row>
    <row r="1750" spans="23:23">
      <c r="W1750" s="42" t="s">
        <v>469</v>
      </c>
    </row>
    <row r="1751" spans="23:23">
      <c r="W1751" s="42" t="s">
        <v>469</v>
      </c>
    </row>
    <row r="1752" spans="23:23">
      <c r="W1752" s="42" t="s">
        <v>469</v>
      </c>
    </row>
    <row r="1753" spans="23:23">
      <c r="W1753" s="42" t="s">
        <v>469</v>
      </c>
    </row>
    <row r="1754" spans="23:23">
      <c r="W1754" s="42" t="s">
        <v>469</v>
      </c>
    </row>
    <row r="1755" spans="23:23">
      <c r="W1755" s="42" t="s">
        <v>469</v>
      </c>
    </row>
    <row r="1756" spans="23:23">
      <c r="W1756" s="42" t="s">
        <v>469</v>
      </c>
    </row>
    <row r="1757" spans="23:23">
      <c r="W1757" s="42" t="s">
        <v>469</v>
      </c>
    </row>
    <row r="1758" spans="23:23">
      <c r="W1758" s="42" t="s">
        <v>469</v>
      </c>
    </row>
    <row r="1759" spans="23:23">
      <c r="W1759" s="42" t="s">
        <v>469</v>
      </c>
    </row>
    <row r="1760" spans="23:23">
      <c r="W1760" s="42" t="s">
        <v>469</v>
      </c>
    </row>
    <row r="1761" spans="23:23">
      <c r="W1761" s="42" t="s">
        <v>469</v>
      </c>
    </row>
    <row r="1762" spans="23:23">
      <c r="W1762" s="42" t="s">
        <v>469</v>
      </c>
    </row>
    <row r="1763" spans="23:23">
      <c r="W1763" s="42" t="s">
        <v>469</v>
      </c>
    </row>
    <row r="1764" spans="23:23">
      <c r="W1764" s="42" t="s">
        <v>469</v>
      </c>
    </row>
    <row r="1765" spans="23:23">
      <c r="W1765" s="42" t="s">
        <v>469</v>
      </c>
    </row>
    <row r="1766" spans="23:23">
      <c r="W1766" s="42" t="s">
        <v>469</v>
      </c>
    </row>
    <row r="1767" spans="23:23">
      <c r="W1767" s="42" t="s">
        <v>469</v>
      </c>
    </row>
    <row r="1768" spans="23:23">
      <c r="W1768" s="42" t="s">
        <v>469</v>
      </c>
    </row>
    <row r="1769" spans="23:23">
      <c r="W1769" s="42" t="s">
        <v>469</v>
      </c>
    </row>
    <row r="1770" spans="23:23">
      <c r="W1770" s="42" t="s">
        <v>469</v>
      </c>
    </row>
    <row r="1771" spans="23:23">
      <c r="W1771" s="42" t="s">
        <v>469</v>
      </c>
    </row>
    <row r="1772" spans="23:23">
      <c r="W1772" s="42" t="s">
        <v>469</v>
      </c>
    </row>
    <row r="1773" spans="23:23">
      <c r="W1773" s="42" t="s">
        <v>469</v>
      </c>
    </row>
    <row r="1774" spans="23:23">
      <c r="W1774" s="42" t="s">
        <v>469</v>
      </c>
    </row>
    <row r="1775" spans="23:23">
      <c r="W1775" s="42" t="s">
        <v>469</v>
      </c>
    </row>
    <row r="1776" spans="23:23">
      <c r="W1776" s="42" t="s">
        <v>469</v>
      </c>
    </row>
    <row r="1777" spans="23:23">
      <c r="W1777" s="42" t="s">
        <v>469</v>
      </c>
    </row>
    <row r="1778" spans="23:23">
      <c r="W1778" s="42" t="s">
        <v>469</v>
      </c>
    </row>
    <row r="1779" spans="23:23">
      <c r="W1779" s="42" t="s">
        <v>469</v>
      </c>
    </row>
    <row r="1780" spans="23:23">
      <c r="W1780" s="42" t="s">
        <v>469</v>
      </c>
    </row>
    <row r="1781" spans="23:23">
      <c r="W1781" s="42" t="s">
        <v>469</v>
      </c>
    </row>
    <row r="1782" spans="23:23">
      <c r="W1782" s="42" t="s">
        <v>469</v>
      </c>
    </row>
    <row r="1783" spans="23:23">
      <c r="W1783" s="42" t="s">
        <v>469</v>
      </c>
    </row>
    <row r="1784" spans="23:23">
      <c r="W1784" s="42" t="s">
        <v>469</v>
      </c>
    </row>
    <row r="1785" spans="23:23">
      <c r="W1785" s="42" t="s">
        <v>469</v>
      </c>
    </row>
    <row r="1786" spans="23:23">
      <c r="W1786" s="42" t="s">
        <v>469</v>
      </c>
    </row>
    <row r="1787" spans="23:23">
      <c r="W1787" s="42" t="s">
        <v>469</v>
      </c>
    </row>
    <row r="1788" spans="23:23">
      <c r="W1788" s="42" t="s">
        <v>469</v>
      </c>
    </row>
    <row r="1789" spans="23:23">
      <c r="W1789" s="42" t="s">
        <v>469</v>
      </c>
    </row>
    <row r="1790" spans="23:23">
      <c r="W1790" s="42" t="s">
        <v>469</v>
      </c>
    </row>
    <row r="1791" spans="23:23">
      <c r="W1791" s="42" t="s">
        <v>469</v>
      </c>
    </row>
    <row r="1792" spans="23:23">
      <c r="W1792" s="42" t="s">
        <v>469</v>
      </c>
    </row>
    <row r="1793" spans="23:23">
      <c r="W1793" s="42" t="s">
        <v>469</v>
      </c>
    </row>
    <row r="1794" spans="23:23">
      <c r="W1794" s="42" t="s">
        <v>469</v>
      </c>
    </row>
    <row r="1795" spans="23:23">
      <c r="W1795" s="42" t="s">
        <v>469</v>
      </c>
    </row>
    <row r="1796" spans="23:23">
      <c r="W1796" s="42" t="s">
        <v>469</v>
      </c>
    </row>
    <row r="1797" spans="23:23">
      <c r="W1797" s="42" t="s">
        <v>469</v>
      </c>
    </row>
    <row r="1798" spans="23:23">
      <c r="W1798" s="42" t="s">
        <v>469</v>
      </c>
    </row>
    <row r="1799" spans="23:23">
      <c r="W1799" s="42" t="s">
        <v>469</v>
      </c>
    </row>
    <row r="1800" spans="23:23">
      <c r="W1800" s="42" t="s">
        <v>469</v>
      </c>
    </row>
    <row r="1801" spans="23:23">
      <c r="W1801" s="42" t="s">
        <v>469</v>
      </c>
    </row>
    <row r="1802" spans="23:23">
      <c r="W1802" s="42" t="s">
        <v>469</v>
      </c>
    </row>
    <row r="1803" spans="23:23">
      <c r="W1803" s="42" t="s">
        <v>469</v>
      </c>
    </row>
    <row r="1804" spans="23:23">
      <c r="W1804" s="42" t="s">
        <v>469</v>
      </c>
    </row>
    <row r="1805" spans="23:23">
      <c r="W1805" s="42" t="s">
        <v>469</v>
      </c>
    </row>
    <row r="1806" spans="23:23">
      <c r="W1806" s="42" t="s">
        <v>469</v>
      </c>
    </row>
    <row r="1807" spans="23:23">
      <c r="W1807" s="42" t="s">
        <v>469</v>
      </c>
    </row>
    <row r="1808" spans="23:23">
      <c r="W1808" s="42" t="s">
        <v>469</v>
      </c>
    </row>
    <row r="1809" spans="23:23">
      <c r="W1809" s="42" t="s">
        <v>469</v>
      </c>
    </row>
    <row r="1810" spans="23:23">
      <c r="W1810" s="42" t="s">
        <v>469</v>
      </c>
    </row>
    <row r="1811" spans="23:23">
      <c r="W1811" s="42" t="s">
        <v>469</v>
      </c>
    </row>
    <row r="1812" spans="23:23">
      <c r="W1812" s="42" t="s">
        <v>469</v>
      </c>
    </row>
    <row r="1813" spans="23:23">
      <c r="W1813" s="42" t="s">
        <v>469</v>
      </c>
    </row>
    <row r="1814" spans="23:23">
      <c r="W1814" s="42" t="s">
        <v>469</v>
      </c>
    </row>
    <row r="1815" spans="23:23">
      <c r="W1815" s="42" t="s">
        <v>469</v>
      </c>
    </row>
    <row r="1816" spans="23:23">
      <c r="W1816" s="42" t="s">
        <v>469</v>
      </c>
    </row>
    <row r="1817" spans="23:23">
      <c r="W1817" s="42" t="s">
        <v>469</v>
      </c>
    </row>
    <row r="1818" spans="23:23">
      <c r="W1818" s="42" t="s">
        <v>469</v>
      </c>
    </row>
    <row r="1819" spans="23:23">
      <c r="W1819" s="42" t="s">
        <v>469</v>
      </c>
    </row>
    <row r="1820" spans="23:23">
      <c r="W1820" s="42" t="s">
        <v>469</v>
      </c>
    </row>
    <row r="1821" spans="23:23">
      <c r="W1821" s="42" t="s">
        <v>469</v>
      </c>
    </row>
    <row r="1822" spans="23:23">
      <c r="W1822" s="42" t="s">
        <v>469</v>
      </c>
    </row>
    <row r="1823" spans="23:23">
      <c r="W1823" s="42" t="s">
        <v>469</v>
      </c>
    </row>
    <row r="1824" spans="23:23">
      <c r="W1824" s="42" t="s">
        <v>469</v>
      </c>
    </row>
    <row r="1825" spans="23:23">
      <c r="W1825" s="42" t="s">
        <v>469</v>
      </c>
    </row>
    <row r="1826" spans="23:23">
      <c r="W1826" s="42" t="s">
        <v>469</v>
      </c>
    </row>
    <row r="1827" spans="23:23">
      <c r="W1827" s="42" t="s">
        <v>469</v>
      </c>
    </row>
    <row r="1828" spans="23:23">
      <c r="W1828" s="42" t="s">
        <v>469</v>
      </c>
    </row>
    <row r="1829" spans="23:23">
      <c r="W1829" s="42" t="s">
        <v>469</v>
      </c>
    </row>
    <row r="1830" spans="23:23">
      <c r="W1830" s="42" t="s">
        <v>469</v>
      </c>
    </row>
    <row r="1831" spans="23:23">
      <c r="W1831" s="42" t="s">
        <v>469</v>
      </c>
    </row>
    <row r="1832" spans="23:23">
      <c r="W1832" s="42" t="s">
        <v>469</v>
      </c>
    </row>
    <row r="1833" spans="23:23">
      <c r="W1833" s="42" t="s">
        <v>469</v>
      </c>
    </row>
    <row r="1834" spans="23:23">
      <c r="W1834" s="42" t="s">
        <v>469</v>
      </c>
    </row>
    <row r="1835" spans="23:23">
      <c r="W1835" s="42" t="s">
        <v>469</v>
      </c>
    </row>
    <row r="1836" spans="23:23">
      <c r="W1836" s="42" t="s">
        <v>469</v>
      </c>
    </row>
    <row r="1837" spans="23:23">
      <c r="W1837" s="42" t="s">
        <v>469</v>
      </c>
    </row>
    <row r="1838" spans="23:23">
      <c r="W1838" s="42" t="s">
        <v>469</v>
      </c>
    </row>
    <row r="1839" spans="23:23">
      <c r="W1839" s="42" t="s">
        <v>469</v>
      </c>
    </row>
    <row r="1840" spans="23:23">
      <c r="W1840" s="42" t="s">
        <v>469</v>
      </c>
    </row>
    <row r="1841" spans="23:23">
      <c r="W1841" s="42" t="s">
        <v>469</v>
      </c>
    </row>
    <row r="1842" spans="23:23">
      <c r="W1842" s="42" t="s">
        <v>469</v>
      </c>
    </row>
    <row r="1843" spans="23:23">
      <c r="W1843" s="42" t="s">
        <v>469</v>
      </c>
    </row>
    <row r="1844" spans="23:23">
      <c r="W1844" s="42" t="s">
        <v>469</v>
      </c>
    </row>
    <row r="1845" spans="23:23">
      <c r="W1845" s="42" t="s">
        <v>469</v>
      </c>
    </row>
    <row r="1846" spans="23:23">
      <c r="W1846" s="42" t="s">
        <v>469</v>
      </c>
    </row>
    <row r="1847" spans="23:23">
      <c r="W1847" s="42" t="s">
        <v>469</v>
      </c>
    </row>
    <row r="1848" spans="23:23">
      <c r="W1848" s="42" t="s">
        <v>469</v>
      </c>
    </row>
    <row r="1849" spans="23:23">
      <c r="W1849" s="42" t="s">
        <v>469</v>
      </c>
    </row>
    <row r="1850" spans="23:23">
      <c r="W1850" s="42" t="s">
        <v>469</v>
      </c>
    </row>
    <row r="1851" spans="23:23">
      <c r="W1851" s="42" t="s">
        <v>469</v>
      </c>
    </row>
    <row r="1852" spans="23:23">
      <c r="W1852" s="42" t="s">
        <v>469</v>
      </c>
    </row>
    <row r="1853" spans="23:23">
      <c r="W1853" s="42" t="s">
        <v>469</v>
      </c>
    </row>
    <row r="1854" spans="23:23">
      <c r="W1854" s="42" t="s">
        <v>469</v>
      </c>
    </row>
    <row r="1855" spans="23:23">
      <c r="W1855" s="42" t="s">
        <v>469</v>
      </c>
    </row>
    <row r="1856" spans="23:23">
      <c r="W1856" s="42" t="s">
        <v>469</v>
      </c>
    </row>
    <row r="1857" spans="23:23">
      <c r="W1857" s="42" t="s">
        <v>469</v>
      </c>
    </row>
    <row r="1858" spans="23:23">
      <c r="W1858" s="42" t="s">
        <v>469</v>
      </c>
    </row>
    <row r="1859" spans="23:23">
      <c r="W1859" s="42" t="s">
        <v>469</v>
      </c>
    </row>
    <row r="1860" spans="23:23">
      <c r="W1860" s="42" t="s">
        <v>469</v>
      </c>
    </row>
    <row r="1861" spans="23:23">
      <c r="W1861" s="42" t="s">
        <v>469</v>
      </c>
    </row>
    <row r="1862" spans="23:23">
      <c r="W1862" s="42" t="s">
        <v>469</v>
      </c>
    </row>
    <row r="1863" spans="23:23">
      <c r="W1863" s="42" t="s">
        <v>469</v>
      </c>
    </row>
    <row r="1864" spans="23:23">
      <c r="W1864" s="42" t="s">
        <v>469</v>
      </c>
    </row>
    <row r="1865" spans="23:23">
      <c r="W1865" s="42" t="s">
        <v>469</v>
      </c>
    </row>
    <row r="1866" spans="23:23">
      <c r="W1866" s="42" t="s">
        <v>469</v>
      </c>
    </row>
    <row r="1867" spans="23:23">
      <c r="W1867" s="42" t="s">
        <v>469</v>
      </c>
    </row>
    <row r="1868" spans="23:23">
      <c r="W1868" s="42" t="s">
        <v>469</v>
      </c>
    </row>
    <row r="1869" spans="23:23">
      <c r="W1869" s="42" t="s">
        <v>469</v>
      </c>
    </row>
    <row r="1870" spans="23:23">
      <c r="W1870" s="42" t="s">
        <v>469</v>
      </c>
    </row>
    <row r="1871" spans="23:23">
      <c r="W1871" s="42" t="s">
        <v>469</v>
      </c>
    </row>
    <row r="1872" spans="23:23">
      <c r="W1872" s="42" t="s">
        <v>469</v>
      </c>
    </row>
    <row r="1873" spans="23:23">
      <c r="W1873" s="42" t="s">
        <v>469</v>
      </c>
    </row>
    <row r="1874" spans="23:23">
      <c r="W1874" s="42" t="s">
        <v>469</v>
      </c>
    </row>
    <row r="1875" spans="23:23">
      <c r="W1875" s="42" t="s">
        <v>469</v>
      </c>
    </row>
    <row r="1876" spans="23:23">
      <c r="W1876" s="42" t="s">
        <v>469</v>
      </c>
    </row>
    <row r="1877" spans="23:23">
      <c r="W1877" s="42" t="s">
        <v>469</v>
      </c>
    </row>
    <row r="1878" spans="23:23">
      <c r="W1878" s="42" t="s">
        <v>469</v>
      </c>
    </row>
    <row r="1879" spans="23:23">
      <c r="W1879" s="42" t="s">
        <v>469</v>
      </c>
    </row>
    <row r="1880" spans="23:23">
      <c r="W1880" s="42" t="s">
        <v>469</v>
      </c>
    </row>
    <row r="1881" spans="23:23">
      <c r="W1881" s="42" t="s">
        <v>469</v>
      </c>
    </row>
    <row r="1882" spans="23:23">
      <c r="W1882" s="42" t="s">
        <v>469</v>
      </c>
    </row>
    <row r="1883" spans="23:23">
      <c r="W1883" s="42" t="s">
        <v>469</v>
      </c>
    </row>
    <row r="1884" spans="23:23">
      <c r="W1884" s="42" t="s">
        <v>469</v>
      </c>
    </row>
    <row r="1885" spans="23:23">
      <c r="W1885" s="42" t="s">
        <v>469</v>
      </c>
    </row>
    <row r="1886" spans="23:23">
      <c r="W1886" s="42" t="s">
        <v>469</v>
      </c>
    </row>
    <row r="1887" spans="23:23">
      <c r="W1887" s="42" t="s">
        <v>469</v>
      </c>
    </row>
    <row r="1888" spans="23:23">
      <c r="W1888" s="42" t="s">
        <v>469</v>
      </c>
    </row>
    <row r="1889" spans="23:23">
      <c r="W1889" s="42" t="s">
        <v>469</v>
      </c>
    </row>
    <row r="1890" spans="23:23">
      <c r="W1890" s="42" t="s">
        <v>469</v>
      </c>
    </row>
    <row r="1891" spans="23:23">
      <c r="W1891" s="42" t="s">
        <v>469</v>
      </c>
    </row>
    <row r="1892" spans="23:23">
      <c r="W1892" s="42" t="s">
        <v>469</v>
      </c>
    </row>
    <row r="1893" spans="23:23">
      <c r="W1893" s="42" t="s">
        <v>469</v>
      </c>
    </row>
    <row r="1894" spans="23:23">
      <c r="W1894" s="42" t="s">
        <v>469</v>
      </c>
    </row>
    <row r="1895" spans="23:23">
      <c r="W1895" s="42" t="s">
        <v>469</v>
      </c>
    </row>
    <row r="1896" spans="23:23">
      <c r="W1896" s="42" t="s">
        <v>469</v>
      </c>
    </row>
    <row r="1897" spans="23:23">
      <c r="W1897" s="42" t="s">
        <v>469</v>
      </c>
    </row>
    <row r="1898" spans="23:23">
      <c r="W1898" s="42" t="s">
        <v>469</v>
      </c>
    </row>
    <row r="1899" spans="23:23">
      <c r="W1899" s="42" t="s">
        <v>469</v>
      </c>
    </row>
    <row r="1900" spans="23:23">
      <c r="W1900" s="42" t="s">
        <v>469</v>
      </c>
    </row>
    <row r="1901" spans="23:23">
      <c r="W1901" s="42" t="s">
        <v>469</v>
      </c>
    </row>
    <row r="1902" spans="23:23">
      <c r="W1902" s="42" t="s">
        <v>469</v>
      </c>
    </row>
    <row r="1903" spans="23:23">
      <c r="W1903" s="42" t="s">
        <v>469</v>
      </c>
    </row>
    <row r="1904" spans="23:23">
      <c r="W1904" s="42" t="s">
        <v>469</v>
      </c>
    </row>
    <row r="1905" spans="23:23">
      <c r="W1905" s="42" t="s">
        <v>469</v>
      </c>
    </row>
    <row r="1906" spans="23:23">
      <c r="W1906" s="42" t="s">
        <v>469</v>
      </c>
    </row>
    <row r="1907" spans="23:23">
      <c r="W1907" s="42" t="s">
        <v>469</v>
      </c>
    </row>
    <row r="1908" spans="23:23">
      <c r="W1908" s="42" t="s">
        <v>469</v>
      </c>
    </row>
    <row r="1909" spans="23:23">
      <c r="W1909" s="42" t="s">
        <v>469</v>
      </c>
    </row>
    <row r="1910" spans="23:23">
      <c r="W1910" s="42" t="s">
        <v>469</v>
      </c>
    </row>
    <row r="1911" spans="23:23">
      <c r="W1911" s="42" t="s">
        <v>469</v>
      </c>
    </row>
    <row r="1912" spans="23:23">
      <c r="W1912" s="42" t="s">
        <v>469</v>
      </c>
    </row>
    <row r="1913" spans="23:23">
      <c r="W1913" s="42" t="s">
        <v>469</v>
      </c>
    </row>
    <row r="1914" spans="23:23">
      <c r="W1914" s="42" t="s">
        <v>469</v>
      </c>
    </row>
    <row r="1915" spans="23:23">
      <c r="W1915" s="42" t="s">
        <v>469</v>
      </c>
    </row>
    <row r="1916" spans="23:23">
      <c r="W1916" s="42" t="s">
        <v>469</v>
      </c>
    </row>
    <row r="1917" spans="23:23">
      <c r="W1917" s="42" t="s">
        <v>469</v>
      </c>
    </row>
    <row r="1918" spans="23:23">
      <c r="W1918" s="42" t="s">
        <v>469</v>
      </c>
    </row>
    <row r="1919" spans="23:23">
      <c r="W1919" s="42" t="s">
        <v>469</v>
      </c>
    </row>
    <row r="1920" spans="23:23">
      <c r="W1920" s="42" t="s">
        <v>469</v>
      </c>
    </row>
    <row r="1921" spans="23:23">
      <c r="W1921" s="42" t="s">
        <v>469</v>
      </c>
    </row>
    <row r="1922" spans="23:23">
      <c r="W1922" s="42" t="s">
        <v>469</v>
      </c>
    </row>
    <row r="1923" spans="23:23">
      <c r="W1923" s="42" t="s">
        <v>469</v>
      </c>
    </row>
    <row r="1924" spans="23:23">
      <c r="W1924" s="42" t="s">
        <v>469</v>
      </c>
    </row>
    <row r="1925" spans="23:23">
      <c r="W1925" s="42" t="s">
        <v>469</v>
      </c>
    </row>
    <row r="1926" spans="23:23">
      <c r="W1926" s="42" t="s">
        <v>469</v>
      </c>
    </row>
    <row r="1927" spans="23:23">
      <c r="W1927" s="42" t="s">
        <v>469</v>
      </c>
    </row>
    <row r="1928" spans="23:23">
      <c r="W1928" s="42" t="s">
        <v>469</v>
      </c>
    </row>
    <row r="1929" spans="23:23">
      <c r="W1929" s="42" t="s">
        <v>469</v>
      </c>
    </row>
    <row r="1930" spans="23:23">
      <c r="W1930" s="42" t="s">
        <v>469</v>
      </c>
    </row>
    <row r="1931" spans="23:23">
      <c r="W1931" s="42" t="s">
        <v>469</v>
      </c>
    </row>
    <row r="1932" spans="23:23">
      <c r="W1932" s="42" t="s">
        <v>469</v>
      </c>
    </row>
    <row r="1933" spans="23:23">
      <c r="W1933" s="42" t="s">
        <v>469</v>
      </c>
    </row>
    <row r="1934" spans="23:23">
      <c r="W1934" s="42" t="s">
        <v>469</v>
      </c>
    </row>
    <row r="1935" spans="23:23">
      <c r="W1935" s="42" t="s">
        <v>469</v>
      </c>
    </row>
    <row r="1936" spans="23:23">
      <c r="W1936" s="42" t="s">
        <v>469</v>
      </c>
    </row>
    <row r="1937" spans="23:23">
      <c r="W1937" s="42" t="s">
        <v>469</v>
      </c>
    </row>
    <row r="1938" spans="23:23">
      <c r="W1938" s="42" t="s">
        <v>469</v>
      </c>
    </row>
    <row r="1939" spans="23:23">
      <c r="W1939" s="42" t="s">
        <v>469</v>
      </c>
    </row>
    <row r="1940" spans="23:23">
      <c r="W1940" s="42" t="s">
        <v>469</v>
      </c>
    </row>
    <row r="1941" spans="23:23">
      <c r="W1941" s="42" t="s">
        <v>469</v>
      </c>
    </row>
    <row r="1942" spans="23:23">
      <c r="W1942" s="42" t="s">
        <v>469</v>
      </c>
    </row>
    <row r="1943" spans="23:23">
      <c r="W1943" s="42" t="s">
        <v>469</v>
      </c>
    </row>
    <row r="1944" spans="23:23">
      <c r="W1944" s="42" t="s">
        <v>469</v>
      </c>
    </row>
    <row r="1945" spans="23:23">
      <c r="W1945" s="42" t="s">
        <v>469</v>
      </c>
    </row>
    <row r="1946" spans="23:23">
      <c r="W1946" s="42" t="s">
        <v>469</v>
      </c>
    </row>
    <row r="1947" spans="23:23">
      <c r="W1947" s="42" t="s">
        <v>469</v>
      </c>
    </row>
    <row r="1948" spans="23:23">
      <c r="W1948" s="42" t="s">
        <v>469</v>
      </c>
    </row>
    <row r="1949" spans="23:23">
      <c r="W1949" s="42" t="s">
        <v>469</v>
      </c>
    </row>
    <row r="1950" spans="23:23">
      <c r="W1950" s="42" t="s">
        <v>469</v>
      </c>
    </row>
    <row r="1951" spans="23:23">
      <c r="W1951" s="42" t="s">
        <v>469</v>
      </c>
    </row>
    <row r="1952" spans="23:23">
      <c r="W1952" s="42" t="s">
        <v>469</v>
      </c>
    </row>
    <row r="1953" spans="23:23">
      <c r="W1953" s="42" t="s">
        <v>469</v>
      </c>
    </row>
    <row r="1954" spans="23:23">
      <c r="W1954" s="42" t="s">
        <v>469</v>
      </c>
    </row>
    <row r="1955" spans="23:23">
      <c r="W1955" s="42" t="s">
        <v>469</v>
      </c>
    </row>
    <row r="1956" spans="23:23">
      <c r="W1956" s="42" t="s">
        <v>469</v>
      </c>
    </row>
    <row r="1957" spans="23:23">
      <c r="W1957" s="42" t="s">
        <v>469</v>
      </c>
    </row>
    <row r="1958" spans="23:23">
      <c r="W1958" s="42" t="s">
        <v>469</v>
      </c>
    </row>
    <row r="1959" spans="23:23">
      <c r="W1959" s="42" t="s">
        <v>469</v>
      </c>
    </row>
    <row r="1960" spans="23:23">
      <c r="W1960" s="42" t="s">
        <v>469</v>
      </c>
    </row>
    <row r="1961" spans="23:23">
      <c r="W1961" s="42" t="s">
        <v>469</v>
      </c>
    </row>
    <row r="1962" spans="23:23">
      <c r="W1962" s="42" t="s">
        <v>469</v>
      </c>
    </row>
    <row r="1963" spans="23:23">
      <c r="W1963" s="42" t="s">
        <v>469</v>
      </c>
    </row>
    <row r="1964" spans="23:23">
      <c r="W1964" s="42" t="s">
        <v>469</v>
      </c>
    </row>
    <row r="1965" spans="23:23">
      <c r="W1965" s="42" t="s">
        <v>469</v>
      </c>
    </row>
    <row r="1966" spans="23:23">
      <c r="W1966" s="42" t="s">
        <v>469</v>
      </c>
    </row>
    <row r="1967" spans="23:23">
      <c r="W1967" s="42" t="s">
        <v>469</v>
      </c>
    </row>
    <row r="1968" spans="23:23">
      <c r="W1968" s="42" t="s">
        <v>469</v>
      </c>
    </row>
    <row r="1969" spans="23:23">
      <c r="W1969" s="42" t="s">
        <v>469</v>
      </c>
    </row>
    <row r="1970" spans="23:23">
      <c r="W1970" s="42" t="s">
        <v>469</v>
      </c>
    </row>
    <row r="1971" spans="23:23">
      <c r="W1971" s="42" t="s">
        <v>469</v>
      </c>
    </row>
    <row r="1972" spans="23:23">
      <c r="W1972" s="42" t="s">
        <v>469</v>
      </c>
    </row>
    <row r="1973" spans="23:23">
      <c r="W1973" s="42" t="s">
        <v>469</v>
      </c>
    </row>
    <row r="1974" spans="23:23">
      <c r="W1974" s="42" t="s">
        <v>469</v>
      </c>
    </row>
    <row r="1975" spans="23:23">
      <c r="W1975" s="42" t="s">
        <v>469</v>
      </c>
    </row>
    <row r="1976" spans="23:23">
      <c r="W1976" s="42" t="s">
        <v>469</v>
      </c>
    </row>
    <row r="1977" spans="23:23">
      <c r="W1977" s="42" t="s">
        <v>469</v>
      </c>
    </row>
    <row r="1978" spans="23:23">
      <c r="W1978" s="42" t="s">
        <v>469</v>
      </c>
    </row>
    <row r="1979" spans="23:23">
      <c r="W1979" s="42" t="s">
        <v>469</v>
      </c>
    </row>
    <row r="1980" spans="23:23">
      <c r="W1980" s="42" t="s">
        <v>469</v>
      </c>
    </row>
    <row r="1981" spans="23:23">
      <c r="W1981" s="42" t="s">
        <v>469</v>
      </c>
    </row>
    <row r="1982" spans="23:23">
      <c r="W1982" s="42" t="s">
        <v>469</v>
      </c>
    </row>
    <row r="1983" spans="23:23">
      <c r="W1983" s="42" t="s">
        <v>469</v>
      </c>
    </row>
    <row r="1984" spans="23:23">
      <c r="W1984" s="42" t="s">
        <v>469</v>
      </c>
    </row>
    <row r="1985" spans="23:23">
      <c r="W1985" s="42" t="s">
        <v>469</v>
      </c>
    </row>
    <row r="1986" spans="23:23">
      <c r="W1986" s="42" t="s">
        <v>469</v>
      </c>
    </row>
    <row r="1987" spans="23:23">
      <c r="W1987" s="42" t="s">
        <v>469</v>
      </c>
    </row>
    <row r="1988" spans="23:23">
      <c r="W1988" s="42" t="s">
        <v>469</v>
      </c>
    </row>
    <row r="1989" spans="23:23">
      <c r="W1989" s="42" t="s">
        <v>469</v>
      </c>
    </row>
    <row r="1990" spans="23:23">
      <c r="W1990" s="42" t="s">
        <v>469</v>
      </c>
    </row>
    <row r="1991" spans="23:23">
      <c r="W1991" s="42" t="s">
        <v>469</v>
      </c>
    </row>
    <row r="1992" spans="23:23">
      <c r="W1992" s="42" t="s">
        <v>469</v>
      </c>
    </row>
    <row r="1993" spans="23:23">
      <c r="W1993" s="42" t="s">
        <v>469</v>
      </c>
    </row>
    <row r="1994" spans="23:23">
      <c r="W1994" s="42" t="s">
        <v>469</v>
      </c>
    </row>
    <row r="1995" spans="23:23">
      <c r="W1995" s="42" t="s">
        <v>469</v>
      </c>
    </row>
    <row r="1996" spans="23:23">
      <c r="W1996" s="42" t="s">
        <v>469</v>
      </c>
    </row>
    <row r="1997" spans="23:23">
      <c r="W1997" s="42" t="s">
        <v>469</v>
      </c>
    </row>
    <row r="1998" spans="23:23">
      <c r="W1998" s="42" t="s">
        <v>469</v>
      </c>
    </row>
    <row r="1999" spans="23:23">
      <c r="W1999" s="42" t="s">
        <v>469</v>
      </c>
    </row>
    <row r="2000" spans="23:23">
      <c r="W2000" s="42" t="s">
        <v>469</v>
      </c>
    </row>
    <row r="2001" spans="23:23">
      <c r="W2001" s="42" t="s">
        <v>469</v>
      </c>
    </row>
    <row r="2002" spans="23:23">
      <c r="W2002" s="42" t="s">
        <v>469</v>
      </c>
    </row>
    <row r="2003" spans="23:23">
      <c r="W2003" s="42" t="s">
        <v>469</v>
      </c>
    </row>
    <row r="2004" spans="23:23">
      <c r="W2004" s="42" t="s">
        <v>469</v>
      </c>
    </row>
    <row r="2005" spans="23:23">
      <c r="W2005" s="42" t="s">
        <v>469</v>
      </c>
    </row>
    <row r="2006" spans="23:23">
      <c r="W2006" s="42" t="s">
        <v>469</v>
      </c>
    </row>
    <row r="2007" spans="23:23">
      <c r="W2007" s="42" t="s">
        <v>469</v>
      </c>
    </row>
    <row r="2008" spans="23:23">
      <c r="W2008" s="42" t="s">
        <v>469</v>
      </c>
    </row>
    <row r="2009" spans="23:23">
      <c r="W2009" s="42" t="s">
        <v>469</v>
      </c>
    </row>
    <row r="2010" spans="23:23">
      <c r="W2010" s="42" t="s">
        <v>469</v>
      </c>
    </row>
    <row r="2011" spans="23:23">
      <c r="W2011" s="42" t="s">
        <v>469</v>
      </c>
    </row>
    <row r="2012" spans="23:23">
      <c r="W2012" s="42" t="s">
        <v>469</v>
      </c>
    </row>
    <row r="2013" spans="23:23">
      <c r="W2013" s="42" t="s">
        <v>469</v>
      </c>
    </row>
    <row r="2014" spans="23:23">
      <c r="W2014" s="42" t="s">
        <v>469</v>
      </c>
    </row>
    <row r="2015" spans="23:23">
      <c r="W2015" s="42" t="s">
        <v>469</v>
      </c>
    </row>
    <row r="2016" spans="23:23">
      <c r="W2016" s="42" t="s">
        <v>469</v>
      </c>
    </row>
    <row r="2017" spans="23:23">
      <c r="W2017" s="42" t="s">
        <v>469</v>
      </c>
    </row>
    <row r="2018" spans="23:23">
      <c r="W2018" s="42" t="s">
        <v>469</v>
      </c>
    </row>
    <row r="2019" spans="23:23">
      <c r="W2019" s="42" t="s">
        <v>469</v>
      </c>
    </row>
    <row r="2020" spans="23:23">
      <c r="W2020" s="42" t="s">
        <v>469</v>
      </c>
    </row>
    <row r="2021" spans="23:23">
      <c r="W2021" s="42" t="s">
        <v>469</v>
      </c>
    </row>
    <row r="2022" spans="23:23">
      <c r="W2022" s="42" t="s">
        <v>469</v>
      </c>
    </row>
    <row r="2023" spans="23:23">
      <c r="W2023" s="42" t="s">
        <v>469</v>
      </c>
    </row>
    <row r="2024" spans="23:23">
      <c r="W2024" s="42" t="s">
        <v>469</v>
      </c>
    </row>
    <row r="2025" spans="23:23">
      <c r="W2025" s="42" t="s">
        <v>469</v>
      </c>
    </row>
    <row r="2026" spans="23:23">
      <c r="W2026" s="42" t="s">
        <v>469</v>
      </c>
    </row>
    <row r="2027" spans="23:23">
      <c r="W2027" s="42" t="s">
        <v>469</v>
      </c>
    </row>
    <row r="2028" spans="23:23">
      <c r="W2028" s="42" t="s">
        <v>469</v>
      </c>
    </row>
    <row r="2029" spans="23:23">
      <c r="W2029" s="42" t="s">
        <v>469</v>
      </c>
    </row>
    <row r="2030" spans="23:23">
      <c r="W2030" s="42" t="s">
        <v>469</v>
      </c>
    </row>
    <row r="2031" spans="23:23">
      <c r="W2031" s="42" t="s">
        <v>469</v>
      </c>
    </row>
    <row r="2032" spans="23:23">
      <c r="W2032" s="42" t="s">
        <v>469</v>
      </c>
    </row>
    <row r="2033" spans="23:23">
      <c r="W2033" s="42" t="s">
        <v>469</v>
      </c>
    </row>
    <row r="2034" spans="23:23">
      <c r="W2034" s="42" t="s">
        <v>469</v>
      </c>
    </row>
    <row r="2035" spans="23:23">
      <c r="W2035" s="42" t="s">
        <v>469</v>
      </c>
    </row>
    <row r="2036" spans="23:23">
      <c r="W2036" s="42" t="s">
        <v>469</v>
      </c>
    </row>
    <row r="2037" spans="23:23">
      <c r="W2037" s="42" t="s">
        <v>469</v>
      </c>
    </row>
    <row r="2038" spans="23:23">
      <c r="W2038" s="42" t="s">
        <v>469</v>
      </c>
    </row>
    <row r="2039" spans="23:23">
      <c r="W2039" s="42" t="s">
        <v>469</v>
      </c>
    </row>
    <row r="2040" spans="23:23">
      <c r="W2040" s="42" t="s">
        <v>469</v>
      </c>
    </row>
    <row r="2041" spans="23:23">
      <c r="W2041" s="42" t="s">
        <v>469</v>
      </c>
    </row>
    <row r="2042" spans="23:23">
      <c r="W2042" s="42" t="s">
        <v>469</v>
      </c>
    </row>
    <row r="2043" spans="23:23">
      <c r="W2043" s="42" t="s">
        <v>469</v>
      </c>
    </row>
    <row r="2044" spans="23:23">
      <c r="W2044" s="42" t="s">
        <v>469</v>
      </c>
    </row>
    <row r="2045" spans="23:23">
      <c r="W2045" s="42" t="s">
        <v>469</v>
      </c>
    </row>
    <row r="2046" spans="23:23">
      <c r="W2046" s="42" t="s">
        <v>469</v>
      </c>
    </row>
    <row r="2047" spans="23:23">
      <c r="W2047" s="42" t="s">
        <v>469</v>
      </c>
    </row>
    <row r="2048" spans="23:23">
      <c r="W2048" s="42" t="s">
        <v>469</v>
      </c>
    </row>
    <row r="2049" spans="23:23">
      <c r="W2049" s="42" t="s">
        <v>469</v>
      </c>
    </row>
    <row r="2050" spans="23:23">
      <c r="W2050" s="42" t="s">
        <v>469</v>
      </c>
    </row>
    <row r="2051" spans="23:23">
      <c r="W2051" s="42" t="s">
        <v>469</v>
      </c>
    </row>
    <row r="2052" spans="23:23">
      <c r="W2052" s="42" t="s">
        <v>469</v>
      </c>
    </row>
    <row r="2053" spans="23:23">
      <c r="W2053" s="42" t="s">
        <v>469</v>
      </c>
    </row>
    <row r="2054" spans="23:23">
      <c r="W2054" s="42" t="s">
        <v>469</v>
      </c>
    </row>
    <row r="2055" spans="23:23">
      <c r="W2055" s="42" t="s">
        <v>469</v>
      </c>
    </row>
    <row r="2056" spans="23:23">
      <c r="W2056" s="42" t="s">
        <v>469</v>
      </c>
    </row>
    <row r="2057" spans="23:23">
      <c r="W2057" s="42" t="s">
        <v>469</v>
      </c>
    </row>
    <row r="2058" spans="23:23">
      <c r="W2058" s="42" t="s">
        <v>469</v>
      </c>
    </row>
    <row r="2059" spans="23:23">
      <c r="W2059" s="42" t="s">
        <v>469</v>
      </c>
    </row>
    <row r="2060" spans="23:23">
      <c r="W2060" s="42" t="s">
        <v>469</v>
      </c>
    </row>
    <row r="2061" spans="23:23">
      <c r="W2061" s="42" t="s">
        <v>469</v>
      </c>
    </row>
    <row r="2062" spans="23:23">
      <c r="W2062" s="42" t="s">
        <v>469</v>
      </c>
    </row>
    <row r="2063" spans="23:23">
      <c r="W2063" s="42" t="s">
        <v>469</v>
      </c>
    </row>
    <row r="2064" spans="23:23">
      <c r="W2064" s="42" t="s">
        <v>469</v>
      </c>
    </row>
    <row r="2065" spans="23:23">
      <c r="W2065" s="42" t="s">
        <v>469</v>
      </c>
    </row>
    <row r="2066" spans="23:23">
      <c r="W2066" s="42" t="s">
        <v>469</v>
      </c>
    </row>
    <row r="2067" spans="23:23">
      <c r="W2067" s="42" t="s">
        <v>469</v>
      </c>
    </row>
    <row r="2068" spans="23:23">
      <c r="W2068" s="42" t="s">
        <v>469</v>
      </c>
    </row>
    <row r="2069" spans="23:23">
      <c r="W2069" s="42" t="s">
        <v>469</v>
      </c>
    </row>
    <row r="2070" spans="23:23">
      <c r="W2070" s="42" t="s">
        <v>469</v>
      </c>
    </row>
    <row r="2071" spans="23:23">
      <c r="W2071" s="42" t="s">
        <v>469</v>
      </c>
    </row>
    <row r="2072" spans="23:23">
      <c r="W2072" s="42" t="s">
        <v>469</v>
      </c>
    </row>
    <row r="2073" spans="23:23">
      <c r="W2073" s="42" t="s">
        <v>469</v>
      </c>
    </row>
    <row r="2074" spans="23:23">
      <c r="W2074" s="42" t="s">
        <v>469</v>
      </c>
    </row>
    <row r="2075" spans="23:23">
      <c r="W2075" s="42" t="s">
        <v>469</v>
      </c>
    </row>
    <row r="2076" spans="23:23">
      <c r="W2076" s="42" t="s">
        <v>469</v>
      </c>
    </row>
    <row r="2077" spans="23:23">
      <c r="W2077" s="42" t="s">
        <v>469</v>
      </c>
    </row>
    <row r="2078" spans="23:23">
      <c r="W2078" s="42" t="s">
        <v>469</v>
      </c>
    </row>
    <row r="2079" spans="23:23">
      <c r="W2079" s="42" t="s">
        <v>469</v>
      </c>
    </row>
    <row r="2080" spans="23:23">
      <c r="W2080" s="42" t="s">
        <v>469</v>
      </c>
    </row>
    <row r="2081" spans="23:23">
      <c r="W2081" s="42" t="s">
        <v>469</v>
      </c>
    </row>
    <row r="2082" spans="23:23">
      <c r="W2082" s="42" t="s">
        <v>469</v>
      </c>
    </row>
    <row r="2083" spans="23:23">
      <c r="W2083" s="42" t="s">
        <v>469</v>
      </c>
    </row>
    <row r="2084" spans="23:23">
      <c r="W2084" s="42" t="s">
        <v>469</v>
      </c>
    </row>
    <row r="2085" spans="23:23">
      <c r="W2085" s="42" t="s">
        <v>469</v>
      </c>
    </row>
    <row r="2086" spans="23:23">
      <c r="W2086" s="42" t="s">
        <v>469</v>
      </c>
    </row>
    <row r="2087" spans="23:23">
      <c r="W2087" s="42" t="s">
        <v>469</v>
      </c>
    </row>
    <row r="2088" spans="23:23">
      <c r="W2088" s="42" t="s">
        <v>469</v>
      </c>
    </row>
    <row r="2089" spans="23:23">
      <c r="W2089" s="42" t="s">
        <v>469</v>
      </c>
    </row>
    <row r="2090" spans="23:23">
      <c r="W2090" s="42" t="s">
        <v>469</v>
      </c>
    </row>
    <row r="2091" spans="23:23">
      <c r="W2091" s="42" t="s">
        <v>469</v>
      </c>
    </row>
    <row r="2092" spans="23:23">
      <c r="W2092" s="42" t="s">
        <v>469</v>
      </c>
    </row>
    <row r="2093" spans="23:23">
      <c r="W2093" s="42" t="s">
        <v>469</v>
      </c>
    </row>
    <row r="2094" spans="23:23">
      <c r="W2094" s="42" t="s">
        <v>469</v>
      </c>
    </row>
    <row r="2095" spans="23:23">
      <c r="W2095" s="42" t="s">
        <v>469</v>
      </c>
    </row>
    <row r="2096" spans="23:23">
      <c r="W2096" s="42" t="s">
        <v>469</v>
      </c>
    </row>
    <row r="2097" spans="23:23">
      <c r="W2097" s="42" t="s">
        <v>469</v>
      </c>
    </row>
    <row r="2098" spans="23:23">
      <c r="W2098" s="42" t="s">
        <v>469</v>
      </c>
    </row>
    <row r="2099" spans="23:23">
      <c r="W2099" s="42" t="s">
        <v>469</v>
      </c>
    </row>
    <row r="2100" spans="23:23">
      <c r="W2100" s="42" t="s">
        <v>469</v>
      </c>
    </row>
    <row r="2101" spans="23:23">
      <c r="W2101" s="42" t="s">
        <v>469</v>
      </c>
    </row>
    <row r="2102" spans="23:23">
      <c r="W2102" s="42" t="s">
        <v>469</v>
      </c>
    </row>
    <row r="2103" spans="23:23">
      <c r="W2103" s="42" t="s">
        <v>469</v>
      </c>
    </row>
    <row r="2104" spans="23:23">
      <c r="W2104" s="42" t="s">
        <v>469</v>
      </c>
    </row>
    <row r="2105" spans="23:23">
      <c r="W2105" s="42" t="s">
        <v>469</v>
      </c>
    </row>
    <row r="2106" spans="23:23">
      <c r="W2106" s="42" t="s">
        <v>469</v>
      </c>
    </row>
    <row r="2107" spans="23:23">
      <c r="W2107" s="42" t="s">
        <v>469</v>
      </c>
    </row>
    <row r="2108" spans="23:23">
      <c r="W2108" s="42" t="s">
        <v>469</v>
      </c>
    </row>
    <row r="2109" spans="23:23">
      <c r="W2109" s="42" t="s">
        <v>469</v>
      </c>
    </row>
    <row r="2110" spans="23:23">
      <c r="W2110" s="42" t="s">
        <v>469</v>
      </c>
    </row>
    <row r="2111" spans="23:23">
      <c r="W2111" s="42" t="s">
        <v>469</v>
      </c>
    </row>
    <row r="2112" spans="23:23">
      <c r="W2112" s="42" t="s">
        <v>469</v>
      </c>
    </row>
    <row r="2113" spans="23:23">
      <c r="W2113" s="42" t="s">
        <v>469</v>
      </c>
    </row>
    <row r="2114" spans="23:23">
      <c r="W2114" s="42" t="s">
        <v>469</v>
      </c>
    </row>
    <row r="2115" spans="23:23">
      <c r="W2115" s="42" t="s">
        <v>469</v>
      </c>
    </row>
    <row r="2116" spans="23:23">
      <c r="W2116" s="42" t="s">
        <v>469</v>
      </c>
    </row>
    <row r="2117" spans="23:23">
      <c r="W2117" s="42" t="s">
        <v>469</v>
      </c>
    </row>
    <row r="2118" spans="23:23">
      <c r="W2118" s="42" t="s">
        <v>469</v>
      </c>
    </row>
    <row r="2119" spans="23:23">
      <c r="W2119" s="42" t="s">
        <v>469</v>
      </c>
    </row>
    <row r="2120" spans="23:23">
      <c r="W2120" s="42" t="s">
        <v>469</v>
      </c>
    </row>
    <row r="2121" spans="23:23">
      <c r="W2121" s="42" t="s">
        <v>469</v>
      </c>
    </row>
    <row r="2122" spans="23:23">
      <c r="W2122" s="42" t="s">
        <v>469</v>
      </c>
    </row>
    <row r="2123" spans="23:23">
      <c r="W2123" s="42" t="s">
        <v>469</v>
      </c>
    </row>
    <row r="2124" spans="23:23">
      <c r="W2124" s="42" t="s">
        <v>469</v>
      </c>
    </row>
    <row r="2125" spans="23:23">
      <c r="W2125" s="42" t="s">
        <v>469</v>
      </c>
    </row>
    <row r="2126" spans="23:23">
      <c r="W2126" s="42" t="s">
        <v>469</v>
      </c>
    </row>
    <row r="2127" spans="23:23">
      <c r="W2127" s="42" t="s">
        <v>469</v>
      </c>
    </row>
    <row r="2128" spans="23:23">
      <c r="W2128" s="42" t="s">
        <v>469</v>
      </c>
    </row>
    <row r="2129" spans="23:23">
      <c r="W2129" s="42" t="s">
        <v>469</v>
      </c>
    </row>
    <row r="2130" spans="23:23">
      <c r="W2130" s="42" t="s">
        <v>469</v>
      </c>
    </row>
    <row r="2131" spans="23:23">
      <c r="W2131" s="42" t="s">
        <v>469</v>
      </c>
    </row>
    <row r="2132" spans="23:23">
      <c r="W2132" s="42" t="s">
        <v>469</v>
      </c>
    </row>
    <row r="2133" spans="23:23">
      <c r="W2133" s="42" t="s">
        <v>469</v>
      </c>
    </row>
    <row r="2134" spans="23:23">
      <c r="W2134" s="42" t="s">
        <v>469</v>
      </c>
    </row>
    <row r="2135" spans="23:23">
      <c r="W2135" s="42" t="s">
        <v>469</v>
      </c>
    </row>
    <row r="2136" spans="23:23">
      <c r="W2136" s="42" t="s">
        <v>469</v>
      </c>
    </row>
    <row r="2137" spans="23:23">
      <c r="W2137" s="42" t="s">
        <v>469</v>
      </c>
    </row>
    <row r="2138" spans="23:23">
      <c r="W2138" s="42" t="s">
        <v>469</v>
      </c>
    </row>
    <row r="2139" spans="23:23">
      <c r="W2139" s="42" t="s">
        <v>469</v>
      </c>
    </row>
    <row r="2140" spans="23:23">
      <c r="W2140" s="42" t="s">
        <v>469</v>
      </c>
    </row>
    <row r="2141" spans="23:23">
      <c r="W2141" s="42" t="s">
        <v>469</v>
      </c>
    </row>
    <row r="2142" spans="23:23">
      <c r="W2142" s="42" t="s">
        <v>469</v>
      </c>
    </row>
    <row r="2143" spans="23:23">
      <c r="W2143" s="42" t="s">
        <v>469</v>
      </c>
    </row>
    <row r="2144" spans="23:23">
      <c r="W2144" s="42" t="s">
        <v>469</v>
      </c>
    </row>
    <row r="2145" spans="23:23">
      <c r="W2145" s="42" t="s">
        <v>469</v>
      </c>
    </row>
    <row r="2146" spans="23:23">
      <c r="W2146" s="42" t="s">
        <v>469</v>
      </c>
    </row>
    <row r="2147" spans="23:23">
      <c r="W2147" s="42" t="s">
        <v>469</v>
      </c>
    </row>
    <row r="2148" spans="23:23">
      <c r="W2148" s="42" t="s">
        <v>469</v>
      </c>
    </row>
    <row r="2149" spans="23:23">
      <c r="W2149" s="42" t="s">
        <v>469</v>
      </c>
    </row>
    <row r="2150" spans="23:23">
      <c r="W2150" s="42" t="s">
        <v>469</v>
      </c>
    </row>
    <row r="2151" spans="23:23">
      <c r="W2151" s="42" t="s">
        <v>469</v>
      </c>
    </row>
    <row r="2152" spans="23:23">
      <c r="W2152" s="42" t="s">
        <v>469</v>
      </c>
    </row>
    <row r="2153" spans="23:23">
      <c r="W2153" s="42" t="s">
        <v>469</v>
      </c>
    </row>
    <row r="2154" spans="23:23">
      <c r="W2154" s="42" t="s">
        <v>469</v>
      </c>
    </row>
    <row r="2155" spans="23:23">
      <c r="W2155" s="42" t="s">
        <v>469</v>
      </c>
    </row>
    <row r="2156" spans="23:23">
      <c r="W2156" s="42" t="s">
        <v>469</v>
      </c>
    </row>
    <row r="2157" spans="23:23">
      <c r="W2157" s="42" t="s">
        <v>469</v>
      </c>
    </row>
    <row r="2158" spans="23:23">
      <c r="W2158" s="42" t="s">
        <v>469</v>
      </c>
    </row>
    <row r="2159" spans="23:23">
      <c r="W2159" s="42" t="s">
        <v>469</v>
      </c>
    </row>
    <row r="2160" spans="23:23">
      <c r="W2160" s="42" t="s">
        <v>469</v>
      </c>
    </row>
    <row r="2161" spans="23:23">
      <c r="W2161" s="42" t="s">
        <v>469</v>
      </c>
    </row>
    <row r="2162" spans="23:23">
      <c r="W2162" s="42" t="s">
        <v>469</v>
      </c>
    </row>
    <row r="2163" spans="23:23">
      <c r="W2163" s="42" t="s">
        <v>469</v>
      </c>
    </row>
    <row r="2164" spans="23:23">
      <c r="W2164" s="42" t="s">
        <v>469</v>
      </c>
    </row>
    <row r="2165" spans="23:23">
      <c r="W2165" s="42" t="s">
        <v>469</v>
      </c>
    </row>
    <row r="2166" spans="23:23">
      <c r="W2166" s="42" t="s">
        <v>469</v>
      </c>
    </row>
    <row r="2167" spans="23:23">
      <c r="W2167" s="42" t="s">
        <v>469</v>
      </c>
    </row>
    <row r="2168" spans="23:23">
      <c r="W2168" s="42" t="s">
        <v>469</v>
      </c>
    </row>
    <row r="2169" spans="23:23">
      <c r="W2169" s="42" t="s">
        <v>469</v>
      </c>
    </row>
    <row r="2170" spans="23:23">
      <c r="W2170" s="42" t="s">
        <v>469</v>
      </c>
    </row>
    <row r="2171" spans="23:23">
      <c r="W2171" s="42" t="s">
        <v>469</v>
      </c>
    </row>
    <row r="2172" spans="23:23">
      <c r="W2172" s="42" t="s">
        <v>469</v>
      </c>
    </row>
    <row r="2173" spans="23:23">
      <c r="W2173" s="42" t="s">
        <v>469</v>
      </c>
    </row>
    <row r="2174" spans="23:23">
      <c r="W2174" s="42" t="s">
        <v>469</v>
      </c>
    </row>
    <row r="2175" spans="23:23">
      <c r="W2175" s="42" t="s">
        <v>469</v>
      </c>
    </row>
    <row r="2176" spans="23:23">
      <c r="W2176" s="42" t="s">
        <v>469</v>
      </c>
    </row>
    <row r="2177" spans="23:23">
      <c r="W2177" s="42" t="s">
        <v>469</v>
      </c>
    </row>
    <row r="2178" spans="23:23">
      <c r="W2178" s="42" t="s">
        <v>469</v>
      </c>
    </row>
    <row r="2179" spans="23:23">
      <c r="W2179" s="42" t="s">
        <v>469</v>
      </c>
    </row>
    <row r="2180" spans="23:23">
      <c r="W2180" s="42" t="s">
        <v>469</v>
      </c>
    </row>
    <row r="2181" spans="23:23">
      <c r="W2181" s="42" t="s">
        <v>469</v>
      </c>
    </row>
    <row r="2182" spans="23:23">
      <c r="W2182" s="42" t="s">
        <v>469</v>
      </c>
    </row>
    <row r="2183" spans="23:23">
      <c r="W2183" s="42" t="s">
        <v>469</v>
      </c>
    </row>
    <row r="2184" spans="23:23">
      <c r="W2184" s="42" t="s">
        <v>469</v>
      </c>
    </row>
    <row r="2185" spans="23:23">
      <c r="W2185" s="42" t="s">
        <v>469</v>
      </c>
    </row>
    <row r="2186" spans="23:23">
      <c r="W2186" s="42" t="s">
        <v>469</v>
      </c>
    </row>
    <row r="2187" spans="23:23">
      <c r="W2187" s="42" t="s">
        <v>469</v>
      </c>
    </row>
    <row r="2188" spans="23:23">
      <c r="W2188" s="42" t="s">
        <v>469</v>
      </c>
    </row>
    <row r="2189" spans="23:23">
      <c r="W2189" s="42" t="s">
        <v>469</v>
      </c>
    </row>
    <row r="2190" spans="23:23">
      <c r="W2190" s="42" t="s">
        <v>469</v>
      </c>
    </row>
    <row r="2191" spans="23:23">
      <c r="W2191" s="42" t="s">
        <v>469</v>
      </c>
    </row>
    <row r="2192" spans="23:23">
      <c r="W2192" s="42" t="s">
        <v>469</v>
      </c>
    </row>
    <row r="2193" spans="23:23">
      <c r="W2193" s="42" t="s">
        <v>469</v>
      </c>
    </row>
    <row r="2194" spans="23:23">
      <c r="W2194" s="42" t="s">
        <v>469</v>
      </c>
    </row>
    <row r="2195" spans="23:23">
      <c r="W2195" s="42" t="s">
        <v>469</v>
      </c>
    </row>
    <row r="2196" spans="23:23">
      <c r="W2196" s="42" t="s">
        <v>469</v>
      </c>
    </row>
    <row r="2197" spans="23:23">
      <c r="W2197" s="42" t="s">
        <v>469</v>
      </c>
    </row>
    <row r="2198" spans="23:23">
      <c r="W2198" s="42" t="s">
        <v>469</v>
      </c>
    </row>
    <row r="2199" spans="23:23">
      <c r="W2199" s="42" t="s">
        <v>469</v>
      </c>
    </row>
    <row r="2200" spans="23:23">
      <c r="W2200" s="42" t="s">
        <v>469</v>
      </c>
    </row>
    <row r="2201" spans="23:23">
      <c r="W2201" s="42" t="s">
        <v>469</v>
      </c>
    </row>
    <row r="2202" spans="23:23">
      <c r="W2202" s="42" t="s">
        <v>469</v>
      </c>
    </row>
    <row r="2203" spans="23:23">
      <c r="W2203" s="42" t="s">
        <v>469</v>
      </c>
    </row>
    <row r="2204" spans="23:23">
      <c r="W2204" s="42" t="s">
        <v>469</v>
      </c>
    </row>
    <row r="2205" spans="23:23">
      <c r="W2205" s="42" t="s">
        <v>469</v>
      </c>
    </row>
    <row r="2206" spans="23:23">
      <c r="W2206" s="42" t="s">
        <v>469</v>
      </c>
    </row>
    <row r="2207" spans="23:23">
      <c r="W2207" s="42" t="s">
        <v>469</v>
      </c>
    </row>
    <row r="2208" spans="23:23">
      <c r="W2208" s="42" t="s">
        <v>469</v>
      </c>
    </row>
    <row r="2209" spans="23:23">
      <c r="W2209" s="42" t="s">
        <v>469</v>
      </c>
    </row>
    <row r="2210" spans="23:23">
      <c r="W2210" s="42" t="s">
        <v>469</v>
      </c>
    </row>
    <row r="2211" spans="23:23">
      <c r="W2211" s="42" t="s">
        <v>469</v>
      </c>
    </row>
    <row r="2212" spans="23:23">
      <c r="W2212" s="42" t="s">
        <v>469</v>
      </c>
    </row>
    <row r="2213" spans="23:23">
      <c r="W2213" s="42" t="s">
        <v>469</v>
      </c>
    </row>
    <row r="2214" spans="23:23">
      <c r="W2214" s="42" t="s">
        <v>469</v>
      </c>
    </row>
    <row r="2215" spans="23:23">
      <c r="W2215" s="42" t="s">
        <v>469</v>
      </c>
    </row>
    <row r="2216" spans="23:23">
      <c r="W2216" s="42" t="s">
        <v>469</v>
      </c>
    </row>
    <row r="2217" spans="23:23">
      <c r="W2217" s="42" t="s">
        <v>469</v>
      </c>
    </row>
    <row r="2218" spans="23:23">
      <c r="W2218" s="42" t="s">
        <v>469</v>
      </c>
    </row>
    <row r="2219" spans="23:23">
      <c r="W2219" s="42" t="s">
        <v>469</v>
      </c>
    </row>
    <row r="2220" spans="23:23">
      <c r="W2220" s="42" t="s">
        <v>469</v>
      </c>
    </row>
    <row r="2221" spans="23:23">
      <c r="W2221" s="42" t="s">
        <v>469</v>
      </c>
    </row>
    <row r="2222" spans="23:23">
      <c r="W2222" s="42" t="s">
        <v>469</v>
      </c>
    </row>
    <row r="2223" spans="23:23">
      <c r="W2223" s="42" t="s">
        <v>469</v>
      </c>
    </row>
    <row r="2224" spans="23:23">
      <c r="W2224" s="42" t="s">
        <v>469</v>
      </c>
    </row>
    <row r="2225" spans="23:23">
      <c r="W2225" s="42" t="s">
        <v>469</v>
      </c>
    </row>
    <row r="2226" spans="23:23">
      <c r="W2226" s="42" t="s">
        <v>469</v>
      </c>
    </row>
    <row r="2227" spans="23:23">
      <c r="W2227" s="42" t="s">
        <v>469</v>
      </c>
    </row>
    <row r="2228" spans="23:23">
      <c r="W2228" s="42" t="s">
        <v>469</v>
      </c>
    </row>
    <row r="2229" spans="23:23">
      <c r="W2229" s="42" t="s">
        <v>469</v>
      </c>
    </row>
    <row r="2230" spans="23:23">
      <c r="W2230" s="42" t="s">
        <v>469</v>
      </c>
    </row>
    <row r="2231" spans="23:23">
      <c r="W2231" s="42" t="s">
        <v>469</v>
      </c>
    </row>
    <row r="2232" spans="23:23">
      <c r="W2232" s="42" t="s">
        <v>469</v>
      </c>
    </row>
    <row r="2233" spans="23:23">
      <c r="W2233" s="42" t="s">
        <v>469</v>
      </c>
    </row>
    <row r="2234" spans="23:23">
      <c r="W2234" s="42" t="s">
        <v>469</v>
      </c>
    </row>
    <row r="2235" spans="23:23">
      <c r="W2235" s="42" t="s">
        <v>469</v>
      </c>
    </row>
    <row r="2236" spans="23:23">
      <c r="W2236" s="42" t="s">
        <v>469</v>
      </c>
    </row>
    <row r="2237" spans="23:23">
      <c r="W2237" s="42" t="s">
        <v>469</v>
      </c>
    </row>
    <row r="2238" spans="23:23">
      <c r="W2238" s="42" t="s">
        <v>469</v>
      </c>
    </row>
    <row r="2239" spans="23:23">
      <c r="W2239" s="42" t="s">
        <v>469</v>
      </c>
    </row>
    <row r="2240" spans="23:23">
      <c r="W2240" s="42" t="s">
        <v>469</v>
      </c>
    </row>
    <row r="2241" spans="23:23">
      <c r="W2241" s="42" t="s">
        <v>469</v>
      </c>
    </row>
    <row r="2242" spans="23:23">
      <c r="W2242" s="42" t="s">
        <v>469</v>
      </c>
    </row>
    <row r="2243" spans="23:23">
      <c r="W2243" s="42" t="s">
        <v>469</v>
      </c>
    </row>
    <row r="2244" spans="23:23">
      <c r="W2244" s="42" t="s">
        <v>469</v>
      </c>
    </row>
    <row r="2245" spans="23:23">
      <c r="W2245" s="42" t="s">
        <v>469</v>
      </c>
    </row>
    <row r="2246" spans="23:23">
      <c r="W2246" s="42" t="s">
        <v>469</v>
      </c>
    </row>
    <row r="2247" spans="23:23">
      <c r="W2247" s="42" t="s">
        <v>469</v>
      </c>
    </row>
    <row r="2248" spans="23:23">
      <c r="W2248" s="42" t="s">
        <v>469</v>
      </c>
    </row>
    <row r="2249" spans="23:23">
      <c r="W2249" s="42" t="s">
        <v>469</v>
      </c>
    </row>
    <row r="2250" spans="23:23">
      <c r="W2250" s="42" t="s">
        <v>469</v>
      </c>
    </row>
    <row r="2251" spans="23:23">
      <c r="W2251" s="42" t="s">
        <v>469</v>
      </c>
    </row>
    <row r="2252" spans="23:23">
      <c r="W2252" s="42" t="s">
        <v>469</v>
      </c>
    </row>
    <row r="2253" spans="23:23">
      <c r="W2253" s="42" t="s">
        <v>469</v>
      </c>
    </row>
    <row r="2254" spans="23:23">
      <c r="W2254" s="42" t="s">
        <v>469</v>
      </c>
    </row>
    <row r="2255" spans="23:23">
      <c r="W2255" s="42" t="s">
        <v>469</v>
      </c>
    </row>
    <row r="2256" spans="23:23">
      <c r="W2256" s="42" t="s">
        <v>469</v>
      </c>
    </row>
    <row r="2257" spans="23:23">
      <c r="W2257" s="42" t="s">
        <v>469</v>
      </c>
    </row>
    <row r="2258" spans="23:23">
      <c r="W2258" s="42" t="s">
        <v>469</v>
      </c>
    </row>
    <row r="2259" spans="23:23">
      <c r="W2259" s="42" t="s">
        <v>469</v>
      </c>
    </row>
    <row r="2260" spans="23:23">
      <c r="W2260" s="42" t="s">
        <v>469</v>
      </c>
    </row>
    <row r="2261" spans="23:23">
      <c r="W2261" s="42" t="s">
        <v>469</v>
      </c>
    </row>
    <row r="2262" spans="23:23">
      <c r="W2262" s="42" t="s">
        <v>469</v>
      </c>
    </row>
    <row r="2263" spans="23:23">
      <c r="W2263" s="42" t="s">
        <v>469</v>
      </c>
    </row>
    <row r="2264" spans="23:23">
      <c r="W2264" s="42" t="s">
        <v>469</v>
      </c>
    </row>
    <row r="2265" spans="23:23">
      <c r="W2265" s="42" t="s">
        <v>469</v>
      </c>
    </row>
    <row r="2266" spans="23:23">
      <c r="W2266" s="42" t="s">
        <v>469</v>
      </c>
    </row>
    <row r="2267" spans="23:23">
      <c r="W2267" s="42" t="s">
        <v>469</v>
      </c>
    </row>
    <row r="2268" spans="23:23">
      <c r="W2268" s="42" t="s">
        <v>469</v>
      </c>
    </row>
    <row r="2269" spans="23:23">
      <c r="W2269" s="42" t="s">
        <v>469</v>
      </c>
    </row>
    <row r="2270" spans="23:23">
      <c r="W2270" s="42" t="s">
        <v>469</v>
      </c>
    </row>
    <row r="2271" spans="23:23">
      <c r="W2271" s="42" t="s">
        <v>469</v>
      </c>
    </row>
    <row r="2272" spans="23:23">
      <c r="W2272" s="42" t="s">
        <v>469</v>
      </c>
    </row>
    <row r="2273" spans="23:23">
      <c r="W2273" s="42" t="s">
        <v>469</v>
      </c>
    </row>
    <row r="2274" spans="23:23">
      <c r="W2274" s="42" t="s">
        <v>469</v>
      </c>
    </row>
    <row r="2275" spans="23:23">
      <c r="W2275" s="42" t="s">
        <v>469</v>
      </c>
    </row>
    <row r="2276" spans="23:23">
      <c r="W2276" s="42" t="s">
        <v>469</v>
      </c>
    </row>
    <row r="2277" spans="23:23">
      <c r="W2277" s="42" t="s">
        <v>469</v>
      </c>
    </row>
    <row r="2278" spans="23:23">
      <c r="W2278" s="42" t="s">
        <v>469</v>
      </c>
    </row>
    <row r="2279" spans="23:23">
      <c r="W2279" s="42" t="s">
        <v>469</v>
      </c>
    </row>
    <row r="2280" spans="23:23">
      <c r="W2280" s="42" t="s">
        <v>469</v>
      </c>
    </row>
    <row r="2281" spans="23:23">
      <c r="W2281" s="42" t="s">
        <v>469</v>
      </c>
    </row>
    <row r="2282" spans="23:23">
      <c r="W2282" s="42" t="s">
        <v>469</v>
      </c>
    </row>
    <row r="2283" spans="23:23">
      <c r="W2283" s="42" t="s">
        <v>469</v>
      </c>
    </row>
    <row r="2284" spans="23:23">
      <c r="W2284" s="42" t="s">
        <v>469</v>
      </c>
    </row>
    <row r="2285" spans="23:23">
      <c r="W2285" s="42" t="s">
        <v>469</v>
      </c>
    </row>
    <row r="2286" spans="23:23">
      <c r="W2286" s="42" t="s">
        <v>469</v>
      </c>
    </row>
    <row r="2287" spans="23:23">
      <c r="W2287" s="42" t="s">
        <v>469</v>
      </c>
    </row>
    <row r="2288" spans="23:23">
      <c r="W2288" s="42" t="s">
        <v>469</v>
      </c>
    </row>
    <row r="2289" spans="23:23">
      <c r="W2289" s="42" t="s">
        <v>469</v>
      </c>
    </row>
    <row r="2290" spans="23:23">
      <c r="W2290" s="42" t="s">
        <v>469</v>
      </c>
    </row>
    <row r="2291" spans="23:23">
      <c r="W2291" s="42" t="s">
        <v>469</v>
      </c>
    </row>
    <row r="2292" spans="23:23">
      <c r="W2292" s="42" t="s">
        <v>469</v>
      </c>
    </row>
    <row r="2293" spans="23:23">
      <c r="W2293" s="42" t="s">
        <v>469</v>
      </c>
    </row>
    <row r="2294" spans="23:23">
      <c r="W2294" s="42" t="s">
        <v>469</v>
      </c>
    </row>
    <row r="2295" spans="23:23">
      <c r="W2295" s="42" t="s">
        <v>469</v>
      </c>
    </row>
    <row r="2296" spans="23:23">
      <c r="W2296" s="42" t="s">
        <v>469</v>
      </c>
    </row>
    <row r="2297" spans="23:23">
      <c r="W2297" s="42" t="s">
        <v>469</v>
      </c>
    </row>
    <row r="2298" spans="23:23">
      <c r="W2298" s="42" t="s">
        <v>469</v>
      </c>
    </row>
    <row r="2299" spans="23:23">
      <c r="W2299" s="42" t="s">
        <v>469</v>
      </c>
    </row>
    <row r="2300" spans="23:23">
      <c r="W2300" s="42" t="s">
        <v>469</v>
      </c>
    </row>
    <row r="2301" spans="23:23">
      <c r="W2301" s="42" t="s">
        <v>469</v>
      </c>
    </row>
    <row r="2302" spans="23:23">
      <c r="W2302" s="42" t="s">
        <v>469</v>
      </c>
    </row>
    <row r="2303" spans="23:23">
      <c r="W2303" s="42" t="s">
        <v>469</v>
      </c>
    </row>
    <row r="2304" spans="23:23">
      <c r="W2304" s="42" t="s">
        <v>469</v>
      </c>
    </row>
    <row r="2305" spans="23:23">
      <c r="W2305" s="42" t="s">
        <v>469</v>
      </c>
    </row>
    <row r="2306" spans="23:23">
      <c r="W2306" s="42" t="s">
        <v>469</v>
      </c>
    </row>
    <row r="2307" spans="23:23">
      <c r="W2307" s="42" t="s">
        <v>469</v>
      </c>
    </row>
    <row r="2308" spans="23:23">
      <c r="W2308" s="42" t="s">
        <v>469</v>
      </c>
    </row>
    <row r="2309" spans="23:23">
      <c r="W2309" s="42" t="s">
        <v>469</v>
      </c>
    </row>
    <row r="2310" spans="23:23">
      <c r="W2310" s="42" t="s">
        <v>469</v>
      </c>
    </row>
    <row r="2311" spans="23:23">
      <c r="W2311" s="42" t="s">
        <v>469</v>
      </c>
    </row>
    <row r="2312" spans="23:23">
      <c r="W2312" s="42" t="s">
        <v>469</v>
      </c>
    </row>
    <row r="2313" spans="23:23">
      <c r="W2313" s="42" t="s">
        <v>469</v>
      </c>
    </row>
    <row r="2314" spans="23:23">
      <c r="W2314" s="42" t="s">
        <v>469</v>
      </c>
    </row>
    <row r="2315" spans="23:23">
      <c r="W2315" s="42" t="s">
        <v>469</v>
      </c>
    </row>
    <row r="2316" spans="23:23">
      <c r="W2316" s="42" t="s">
        <v>469</v>
      </c>
    </row>
    <row r="2317" spans="23:23">
      <c r="W2317" s="42" t="s">
        <v>469</v>
      </c>
    </row>
    <row r="2318" spans="23:23">
      <c r="W2318" s="42" t="s">
        <v>469</v>
      </c>
    </row>
    <row r="2319" spans="23:23">
      <c r="W2319" s="42" t="s">
        <v>469</v>
      </c>
    </row>
    <row r="2320" spans="23:23">
      <c r="W2320" s="42" t="s">
        <v>469</v>
      </c>
    </row>
    <row r="2321" spans="23:23">
      <c r="W2321" s="42" t="s">
        <v>469</v>
      </c>
    </row>
    <row r="2322" spans="23:23">
      <c r="W2322" s="42" t="s">
        <v>469</v>
      </c>
    </row>
    <row r="2323" spans="23:23">
      <c r="W2323" s="42" t="s">
        <v>469</v>
      </c>
    </row>
    <row r="2324" spans="23:23">
      <c r="W2324" s="42" t="s">
        <v>469</v>
      </c>
    </row>
    <row r="2325" spans="23:23">
      <c r="W2325" s="42" t="s">
        <v>469</v>
      </c>
    </row>
    <row r="2326" spans="23:23">
      <c r="W2326" s="42" t="s">
        <v>469</v>
      </c>
    </row>
    <row r="2327" spans="23:23">
      <c r="W2327" s="42" t="s">
        <v>469</v>
      </c>
    </row>
    <row r="2328" spans="23:23">
      <c r="W2328" s="42" t="s">
        <v>469</v>
      </c>
    </row>
    <row r="2329" spans="23:23">
      <c r="W2329" s="42" t="s">
        <v>469</v>
      </c>
    </row>
    <row r="2330" spans="23:23">
      <c r="W2330" s="42" t="s">
        <v>469</v>
      </c>
    </row>
    <row r="2331" spans="23:23">
      <c r="W2331" s="42" t="s">
        <v>469</v>
      </c>
    </row>
    <row r="2332" spans="23:23">
      <c r="W2332" s="42" t="s">
        <v>469</v>
      </c>
    </row>
    <row r="2333" spans="23:23">
      <c r="W2333" s="42" t="s">
        <v>469</v>
      </c>
    </row>
    <row r="2334" spans="23:23">
      <c r="W2334" s="42" t="s">
        <v>469</v>
      </c>
    </row>
    <row r="2335" spans="23:23">
      <c r="W2335" s="42" t="s">
        <v>469</v>
      </c>
    </row>
    <row r="2336" spans="23:23">
      <c r="W2336" s="42" t="s">
        <v>469</v>
      </c>
    </row>
    <row r="2337" spans="23:23">
      <c r="W2337" s="42" t="s">
        <v>469</v>
      </c>
    </row>
    <row r="2338" spans="23:23">
      <c r="W2338" s="42" t="s">
        <v>469</v>
      </c>
    </row>
    <row r="2339" spans="23:23">
      <c r="W2339" s="42" t="s">
        <v>469</v>
      </c>
    </row>
    <row r="2340" spans="23:23">
      <c r="W2340" s="42" t="s">
        <v>469</v>
      </c>
    </row>
    <row r="2341" spans="23:23">
      <c r="W2341" s="42" t="s">
        <v>469</v>
      </c>
    </row>
    <row r="2342" spans="23:23">
      <c r="W2342" s="42" t="s">
        <v>469</v>
      </c>
    </row>
    <row r="2343" spans="23:23">
      <c r="W2343" s="42" t="s">
        <v>469</v>
      </c>
    </row>
    <row r="2344" spans="23:23">
      <c r="W2344" s="42" t="s">
        <v>469</v>
      </c>
    </row>
    <row r="2345" spans="23:23">
      <c r="W2345" s="42" t="s">
        <v>469</v>
      </c>
    </row>
    <row r="2346" spans="23:23">
      <c r="W2346" s="42" t="s">
        <v>469</v>
      </c>
    </row>
    <row r="2347" spans="23:23">
      <c r="W2347" s="42" t="s">
        <v>469</v>
      </c>
    </row>
    <row r="2348" spans="23:23">
      <c r="W2348" s="42" t="s">
        <v>469</v>
      </c>
    </row>
    <row r="2349" spans="23:23">
      <c r="W2349" s="42" t="s">
        <v>469</v>
      </c>
    </row>
    <row r="2350" spans="23:23">
      <c r="W2350" s="42" t="s">
        <v>469</v>
      </c>
    </row>
    <row r="2351" spans="23:23">
      <c r="W2351" s="42" t="s">
        <v>469</v>
      </c>
    </row>
    <row r="2352" spans="23:23">
      <c r="W2352" s="42" t="s">
        <v>469</v>
      </c>
    </row>
    <row r="2353" spans="23:23">
      <c r="W2353" s="42" t="s">
        <v>469</v>
      </c>
    </row>
    <row r="2354" spans="23:23">
      <c r="W2354" s="42" t="s">
        <v>469</v>
      </c>
    </row>
    <row r="2355" spans="23:23">
      <c r="W2355" s="42" t="s">
        <v>469</v>
      </c>
    </row>
    <row r="2356" spans="23:23">
      <c r="W2356" s="42" t="s">
        <v>469</v>
      </c>
    </row>
    <row r="2357" spans="23:23">
      <c r="W2357" s="42" t="s">
        <v>469</v>
      </c>
    </row>
    <row r="2358" spans="23:23">
      <c r="W2358" s="42" t="s">
        <v>469</v>
      </c>
    </row>
    <row r="2359" spans="23:23">
      <c r="W2359" s="42" t="s">
        <v>469</v>
      </c>
    </row>
    <row r="2360" spans="23:23">
      <c r="W2360" s="42" t="s">
        <v>469</v>
      </c>
    </row>
    <row r="2361" spans="23:23">
      <c r="W2361" s="42" t="s">
        <v>469</v>
      </c>
    </row>
    <row r="2362" spans="23:23">
      <c r="W2362" s="42" t="s">
        <v>469</v>
      </c>
    </row>
    <row r="2363" spans="23:23">
      <c r="W2363" s="42" t="s">
        <v>469</v>
      </c>
    </row>
    <row r="2364" spans="23:23">
      <c r="W2364" s="42" t="s">
        <v>469</v>
      </c>
    </row>
    <row r="2365" spans="23:23">
      <c r="W2365" s="42" t="s">
        <v>469</v>
      </c>
    </row>
    <row r="2366" spans="23:23">
      <c r="W2366" s="42" t="s">
        <v>469</v>
      </c>
    </row>
    <row r="2367" spans="23:23">
      <c r="W2367" s="42" t="s">
        <v>469</v>
      </c>
    </row>
    <row r="2368" spans="23:23">
      <c r="W2368" s="42" t="s">
        <v>469</v>
      </c>
    </row>
    <row r="2369" spans="23:23">
      <c r="W2369" s="42" t="s">
        <v>469</v>
      </c>
    </row>
    <row r="2370" spans="23:23">
      <c r="W2370" s="42" t="s">
        <v>469</v>
      </c>
    </row>
    <row r="2371" spans="23:23">
      <c r="W2371" s="42" t="s">
        <v>469</v>
      </c>
    </row>
    <row r="2372" spans="23:23">
      <c r="W2372" s="42" t="s">
        <v>469</v>
      </c>
    </row>
    <row r="2373" spans="23:23">
      <c r="W2373" s="42" t="s">
        <v>469</v>
      </c>
    </row>
    <row r="2374" spans="23:23">
      <c r="W2374" s="42" t="s">
        <v>469</v>
      </c>
    </row>
    <row r="2375" spans="23:23">
      <c r="W2375" s="42" t="s">
        <v>469</v>
      </c>
    </row>
    <row r="2376" spans="23:23">
      <c r="W2376" s="42" t="s">
        <v>469</v>
      </c>
    </row>
    <row r="2377" spans="23:23">
      <c r="W2377" s="42" t="s">
        <v>469</v>
      </c>
    </row>
    <row r="2378" spans="23:23">
      <c r="W2378" s="42" t="s">
        <v>469</v>
      </c>
    </row>
    <row r="2379" spans="23:23">
      <c r="W2379" s="42" t="s">
        <v>469</v>
      </c>
    </row>
    <row r="2380" spans="23:23">
      <c r="W2380" s="42" t="s">
        <v>469</v>
      </c>
    </row>
    <row r="2381" spans="23:23">
      <c r="W2381" s="42" t="s">
        <v>469</v>
      </c>
    </row>
    <row r="2382" spans="23:23">
      <c r="W2382" s="42" t="s">
        <v>469</v>
      </c>
    </row>
    <row r="2383" spans="23:23">
      <c r="W2383" s="42" t="s">
        <v>469</v>
      </c>
    </row>
    <row r="2384" spans="23:23">
      <c r="W2384" s="42" t="s">
        <v>469</v>
      </c>
    </row>
    <row r="2385" spans="23:23">
      <c r="W2385" s="42" t="s">
        <v>469</v>
      </c>
    </row>
    <row r="2386" spans="23:23">
      <c r="W2386" s="42" t="s">
        <v>469</v>
      </c>
    </row>
    <row r="2387" spans="23:23">
      <c r="W2387" s="42" t="s">
        <v>469</v>
      </c>
    </row>
    <row r="2388" spans="23:23">
      <c r="W2388" s="42" t="s">
        <v>469</v>
      </c>
    </row>
    <row r="2389" spans="23:23">
      <c r="W2389" s="42" t="s">
        <v>469</v>
      </c>
    </row>
    <row r="2390" spans="23:23">
      <c r="W2390" s="42" t="s">
        <v>469</v>
      </c>
    </row>
    <row r="2391" spans="23:23">
      <c r="W2391" s="42" t="s">
        <v>469</v>
      </c>
    </row>
    <row r="2392" spans="23:23">
      <c r="W2392" s="42" t="s">
        <v>469</v>
      </c>
    </row>
    <row r="2393" spans="23:23">
      <c r="W2393" s="42" t="s">
        <v>469</v>
      </c>
    </row>
    <row r="2394" spans="23:23">
      <c r="W2394" s="42" t="s">
        <v>469</v>
      </c>
    </row>
    <row r="2395" spans="23:23">
      <c r="W2395" s="42" t="s">
        <v>469</v>
      </c>
    </row>
    <row r="2396" spans="23:23">
      <c r="W2396" s="42" t="s">
        <v>469</v>
      </c>
    </row>
    <row r="2397" spans="23:23">
      <c r="W2397" s="42" t="s">
        <v>469</v>
      </c>
    </row>
    <row r="2398" spans="23:23">
      <c r="W2398" s="42" t="s">
        <v>469</v>
      </c>
    </row>
    <row r="2399" spans="23:23">
      <c r="W2399" s="42" t="s">
        <v>469</v>
      </c>
    </row>
    <row r="2400" spans="23:23">
      <c r="W2400" s="42" t="s">
        <v>469</v>
      </c>
    </row>
    <row r="2401" spans="23:23">
      <c r="W2401" s="42" t="s">
        <v>469</v>
      </c>
    </row>
    <row r="2402" spans="23:23">
      <c r="W2402" s="42" t="s">
        <v>469</v>
      </c>
    </row>
    <row r="2403" spans="23:23">
      <c r="W2403" s="42" t="s">
        <v>469</v>
      </c>
    </row>
    <row r="2404" spans="23:23">
      <c r="W2404" s="42" t="s">
        <v>469</v>
      </c>
    </row>
    <row r="2405" spans="23:23">
      <c r="W2405" s="42" t="s">
        <v>469</v>
      </c>
    </row>
    <row r="2406" spans="23:23">
      <c r="W2406" s="42" t="s">
        <v>469</v>
      </c>
    </row>
    <row r="2407" spans="23:23">
      <c r="W2407" s="42" t="s">
        <v>469</v>
      </c>
    </row>
    <row r="2408" spans="23:23">
      <c r="W2408" s="42" t="s">
        <v>469</v>
      </c>
    </row>
    <row r="2409" spans="23:23">
      <c r="W2409" s="42" t="s">
        <v>469</v>
      </c>
    </row>
    <row r="2410" spans="23:23">
      <c r="W2410" s="42" t="s">
        <v>469</v>
      </c>
    </row>
    <row r="2411" spans="23:23">
      <c r="W2411" s="42" t="s">
        <v>469</v>
      </c>
    </row>
    <row r="2412" spans="23:23">
      <c r="W2412" s="42" t="s">
        <v>469</v>
      </c>
    </row>
    <row r="2413" spans="23:23">
      <c r="W2413" s="42" t="s">
        <v>469</v>
      </c>
    </row>
    <row r="2414" spans="23:23">
      <c r="W2414" s="42" t="s">
        <v>469</v>
      </c>
    </row>
    <row r="2415" spans="23:23">
      <c r="W2415" s="42" t="s">
        <v>469</v>
      </c>
    </row>
    <row r="2416" spans="23:23">
      <c r="W2416" s="42" t="s">
        <v>469</v>
      </c>
    </row>
    <row r="2417" spans="23:23">
      <c r="W2417" s="42" t="s">
        <v>469</v>
      </c>
    </row>
    <row r="2418" spans="23:23">
      <c r="W2418" s="42" t="s">
        <v>469</v>
      </c>
    </row>
    <row r="2419" spans="23:23">
      <c r="W2419" s="42" t="s">
        <v>469</v>
      </c>
    </row>
    <row r="2420" spans="23:23">
      <c r="W2420" s="42" t="s">
        <v>469</v>
      </c>
    </row>
    <row r="2421" spans="23:23">
      <c r="W2421" s="42" t="s">
        <v>469</v>
      </c>
    </row>
    <row r="2422" spans="23:23">
      <c r="W2422" s="42" t="s">
        <v>469</v>
      </c>
    </row>
    <row r="2423" spans="23:23">
      <c r="W2423" s="42" t="s">
        <v>469</v>
      </c>
    </row>
    <row r="2424" spans="23:23">
      <c r="W2424" s="42" t="s">
        <v>469</v>
      </c>
    </row>
    <row r="2425" spans="23:23">
      <c r="W2425" s="42" t="s">
        <v>469</v>
      </c>
    </row>
    <row r="2426" spans="23:23">
      <c r="W2426" s="42" t="s">
        <v>469</v>
      </c>
    </row>
    <row r="2427" spans="23:23">
      <c r="W2427" s="42" t="s">
        <v>469</v>
      </c>
    </row>
    <row r="2428" spans="23:23">
      <c r="W2428" s="42" t="s">
        <v>469</v>
      </c>
    </row>
    <row r="2429" spans="23:23">
      <c r="W2429" s="42" t="s">
        <v>469</v>
      </c>
    </row>
    <row r="2430" spans="23:23">
      <c r="W2430" s="42" t="s">
        <v>469</v>
      </c>
    </row>
    <row r="2431" spans="23:23">
      <c r="W2431" s="42" t="s">
        <v>469</v>
      </c>
    </row>
    <row r="2432" spans="23:23">
      <c r="W2432" s="42" t="s">
        <v>469</v>
      </c>
    </row>
    <row r="2433" spans="23:23">
      <c r="W2433" s="42" t="s">
        <v>469</v>
      </c>
    </row>
    <row r="2434" spans="23:23">
      <c r="W2434" s="42" t="s">
        <v>469</v>
      </c>
    </row>
    <row r="2435" spans="23:23">
      <c r="W2435" s="42" t="s">
        <v>469</v>
      </c>
    </row>
    <row r="2436" spans="23:23">
      <c r="W2436" s="42" t="s">
        <v>469</v>
      </c>
    </row>
    <row r="2437" spans="23:23">
      <c r="W2437" s="42" t="s">
        <v>469</v>
      </c>
    </row>
    <row r="2438" spans="23:23">
      <c r="W2438" s="42" t="s">
        <v>469</v>
      </c>
    </row>
    <row r="2439" spans="23:23">
      <c r="W2439" s="42" t="s">
        <v>469</v>
      </c>
    </row>
    <row r="2440" spans="23:23">
      <c r="W2440" s="42" t="s">
        <v>469</v>
      </c>
    </row>
    <row r="2441" spans="23:23">
      <c r="W2441" s="42" t="s">
        <v>469</v>
      </c>
    </row>
    <row r="2442" spans="23:23">
      <c r="W2442" s="42" t="s">
        <v>469</v>
      </c>
    </row>
    <row r="2443" spans="23:23">
      <c r="W2443" s="42" t="s">
        <v>469</v>
      </c>
    </row>
    <row r="2444" spans="23:23">
      <c r="W2444" s="42" t="s">
        <v>469</v>
      </c>
    </row>
    <row r="2445" spans="23:23">
      <c r="W2445" s="42" t="s">
        <v>469</v>
      </c>
    </row>
    <row r="2446" spans="23:23">
      <c r="W2446" s="42" t="s">
        <v>469</v>
      </c>
    </row>
    <row r="2447" spans="23:23">
      <c r="W2447" s="42" t="s">
        <v>469</v>
      </c>
    </row>
    <row r="2448" spans="23:23">
      <c r="W2448" s="42" t="s">
        <v>469</v>
      </c>
    </row>
    <row r="2449" spans="23:23">
      <c r="W2449" s="42" t="s">
        <v>469</v>
      </c>
    </row>
    <row r="2450" spans="23:23">
      <c r="W2450" s="42" t="s">
        <v>469</v>
      </c>
    </row>
    <row r="2451" spans="23:23">
      <c r="W2451" s="42" t="s">
        <v>469</v>
      </c>
    </row>
    <row r="2452" spans="23:23">
      <c r="W2452" s="42" t="s">
        <v>469</v>
      </c>
    </row>
    <row r="2453" spans="23:23">
      <c r="W2453" s="42" t="s">
        <v>469</v>
      </c>
    </row>
    <row r="2454" spans="23:23">
      <c r="W2454" s="42" t="s">
        <v>469</v>
      </c>
    </row>
    <row r="2455" spans="23:23">
      <c r="W2455" s="42" t="s">
        <v>469</v>
      </c>
    </row>
    <row r="2456" spans="23:23">
      <c r="W2456" s="42" t="s">
        <v>469</v>
      </c>
    </row>
    <row r="2457" spans="23:23">
      <c r="W2457" s="42" t="s">
        <v>469</v>
      </c>
    </row>
    <row r="2458" spans="23:23">
      <c r="W2458" s="42" t="s">
        <v>469</v>
      </c>
    </row>
    <row r="2459" spans="23:23">
      <c r="W2459" s="42" t="s">
        <v>469</v>
      </c>
    </row>
    <row r="2460" spans="23:23">
      <c r="W2460" s="42" t="s">
        <v>469</v>
      </c>
    </row>
    <row r="2461" spans="23:23">
      <c r="W2461" s="42" t="s">
        <v>469</v>
      </c>
    </row>
    <row r="2462" spans="23:23">
      <c r="W2462" s="42" t="s">
        <v>469</v>
      </c>
    </row>
    <row r="2463" spans="23:23">
      <c r="W2463" s="42" t="s">
        <v>469</v>
      </c>
    </row>
    <row r="2464" spans="23:23">
      <c r="W2464" s="42" t="s">
        <v>469</v>
      </c>
    </row>
    <row r="2465" spans="23:23">
      <c r="W2465" s="42" t="s">
        <v>469</v>
      </c>
    </row>
    <row r="2466" spans="23:23">
      <c r="W2466" s="42" t="s">
        <v>469</v>
      </c>
    </row>
    <row r="2467" spans="23:23">
      <c r="W2467" s="42" t="s">
        <v>469</v>
      </c>
    </row>
    <row r="2468" spans="23:23">
      <c r="W2468" s="42" t="s">
        <v>469</v>
      </c>
    </row>
    <row r="2469" spans="23:23">
      <c r="W2469" s="42" t="s">
        <v>469</v>
      </c>
    </row>
    <row r="2470" spans="23:23">
      <c r="W2470" s="42" t="s">
        <v>469</v>
      </c>
    </row>
    <row r="2471" spans="23:23">
      <c r="W2471" s="42" t="s">
        <v>469</v>
      </c>
    </row>
    <row r="2472" spans="23:23">
      <c r="W2472" s="42" t="s">
        <v>469</v>
      </c>
    </row>
    <row r="2473" spans="23:23">
      <c r="W2473" s="42" t="s">
        <v>469</v>
      </c>
    </row>
    <row r="2474" spans="23:23">
      <c r="W2474" s="42" t="s">
        <v>469</v>
      </c>
    </row>
    <row r="2475" spans="23:23">
      <c r="W2475" s="42" t="s">
        <v>469</v>
      </c>
    </row>
    <row r="2476" spans="23:23">
      <c r="W2476" s="42" t="s">
        <v>469</v>
      </c>
    </row>
    <row r="2477" spans="23:23">
      <c r="W2477" s="42" t="s">
        <v>469</v>
      </c>
    </row>
    <row r="2478" spans="23:23">
      <c r="W2478" s="42" t="s">
        <v>469</v>
      </c>
    </row>
    <row r="2479" spans="23:23">
      <c r="W2479" s="42" t="s">
        <v>469</v>
      </c>
    </row>
    <row r="2480" spans="23:23">
      <c r="W2480" s="42" t="s">
        <v>469</v>
      </c>
    </row>
    <row r="2481" spans="23:23">
      <c r="W2481" s="42" t="s">
        <v>469</v>
      </c>
    </row>
    <row r="2482" spans="23:23">
      <c r="W2482" s="42" t="s">
        <v>469</v>
      </c>
    </row>
    <row r="2483" spans="23:23">
      <c r="W2483" s="42" t="s">
        <v>469</v>
      </c>
    </row>
    <row r="2484" spans="23:23">
      <c r="W2484" s="42" t="s">
        <v>469</v>
      </c>
    </row>
    <row r="2485" spans="23:23">
      <c r="W2485" s="42" t="s">
        <v>469</v>
      </c>
    </row>
    <row r="2486" spans="23:23">
      <c r="W2486" s="42" t="s">
        <v>469</v>
      </c>
    </row>
    <row r="2487" spans="23:23">
      <c r="W2487" s="42" t="s">
        <v>469</v>
      </c>
    </row>
    <row r="2488" spans="23:23">
      <c r="W2488" s="42" t="s">
        <v>469</v>
      </c>
    </row>
    <row r="2489" spans="23:23">
      <c r="W2489" s="42" t="s">
        <v>469</v>
      </c>
    </row>
    <row r="2490" spans="23:23">
      <c r="W2490" s="42" t="s">
        <v>469</v>
      </c>
    </row>
    <row r="2491" spans="23:23">
      <c r="W2491" s="42" t="s">
        <v>469</v>
      </c>
    </row>
    <row r="2492" spans="23:23">
      <c r="W2492" s="42" t="s">
        <v>469</v>
      </c>
    </row>
    <row r="2493" spans="23:23">
      <c r="W2493" s="42" t="s">
        <v>469</v>
      </c>
    </row>
    <row r="2494" spans="23:23">
      <c r="W2494" s="42" t="s">
        <v>469</v>
      </c>
    </row>
    <row r="2495" spans="23:23">
      <c r="W2495" s="42" t="s">
        <v>469</v>
      </c>
    </row>
    <row r="2496" spans="23:23">
      <c r="W2496" s="42" t="s">
        <v>469</v>
      </c>
    </row>
    <row r="2497" spans="23:23">
      <c r="W2497" s="42" t="s">
        <v>469</v>
      </c>
    </row>
    <row r="2498" spans="23:23">
      <c r="W2498" s="42" t="s">
        <v>469</v>
      </c>
    </row>
    <row r="2499" spans="23:23">
      <c r="W2499" s="42" t="s">
        <v>469</v>
      </c>
    </row>
    <row r="2500" spans="23:23">
      <c r="W2500" s="42" t="s">
        <v>469</v>
      </c>
    </row>
    <row r="2501" spans="23:23">
      <c r="W2501" s="42" t="s">
        <v>469</v>
      </c>
    </row>
    <row r="2502" spans="23:23">
      <c r="W2502" s="42" t="s">
        <v>469</v>
      </c>
    </row>
    <row r="2503" spans="23:23">
      <c r="W2503" s="42" t="s">
        <v>469</v>
      </c>
    </row>
    <row r="2504" spans="23:23">
      <c r="W2504" s="42" t="s">
        <v>469</v>
      </c>
    </row>
    <row r="2505" spans="23:23">
      <c r="W2505" s="42" t="s">
        <v>469</v>
      </c>
    </row>
    <row r="2506" spans="23:23">
      <c r="W2506" s="42" t="s">
        <v>469</v>
      </c>
    </row>
    <row r="2507" spans="23:23">
      <c r="W2507" s="42" t="s">
        <v>469</v>
      </c>
    </row>
    <row r="2508" spans="23:23">
      <c r="W2508" s="42" t="s">
        <v>469</v>
      </c>
    </row>
    <row r="2509" spans="23:23">
      <c r="W2509" s="42" t="s">
        <v>469</v>
      </c>
    </row>
    <row r="2510" spans="23:23">
      <c r="W2510" s="42" t="s">
        <v>469</v>
      </c>
    </row>
    <row r="2511" spans="23:23">
      <c r="W2511" s="42" t="s">
        <v>469</v>
      </c>
    </row>
    <row r="2512" spans="23:23">
      <c r="W2512" s="42" t="s">
        <v>469</v>
      </c>
    </row>
    <row r="2513" spans="23:23">
      <c r="W2513" s="42" t="s">
        <v>469</v>
      </c>
    </row>
    <row r="2514" spans="23:23">
      <c r="W2514" s="42" t="s">
        <v>469</v>
      </c>
    </row>
    <row r="2515" spans="23:23">
      <c r="W2515" s="42" t="s">
        <v>469</v>
      </c>
    </row>
    <row r="2516" spans="23:23">
      <c r="W2516" s="42" t="s">
        <v>469</v>
      </c>
    </row>
    <row r="2517" spans="23:23">
      <c r="W2517" s="42" t="s">
        <v>469</v>
      </c>
    </row>
    <row r="2518" spans="23:23">
      <c r="W2518" s="42" t="s">
        <v>469</v>
      </c>
    </row>
    <row r="2519" spans="23:23">
      <c r="W2519" s="42" t="s">
        <v>469</v>
      </c>
    </row>
    <row r="2520" spans="23:23">
      <c r="W2520" s="42" t="s">
        <v>469</v>
      </c>
    </row>
    <row r="2521" spans="23:23">
      <c r="W2521" s="42" t="s">
        <v>469</v>
      </c>
    </row>
    <row r="2522" spans="23:23">
      <c r="W2522" s="42" t="s">
        <v>469</v>
      </c>
    </row>
    <row r="2523" spans="23:23">
      <c r="W2523" s="42" t="s">
        <v>469</v>
      </c>
    </row>
    <row r="2524" spans="23:23">
      <c r="W2524" s="42" t="s">
        <v>469</v>
      </c>
    </row>
    <row r="2525" spans="23:23">
      <c r="W2525" s="42" t="s">
        <v>469</v>
      </c>
    </row>
    <row r="2526" spans="23:23">
      <c r="W2526" s="42" t="s">
        <v>469</v>
      </c>
    </row>
    <row r="2527" spans="23:23">
      <c r="W2527" s="42" t="s">
        <v>469</v>
      </c>
    </row>
    <row r="2528" spans="23:23">
      <c r="W2528" s="42" t="s">
        <v>469</v>
      </c>
    </row>
    <row r="2529" spans="23:23">
      <c r="W2529" s="42" t="s">
        <v>469</v>
      </c>
    </row>
    <row r="2530" spans="23:23">
      <c r="W2530" s="42" t="s">
        <v>469</v>
      </c>
    </row>
    <row r="2531" spans="23:23">
      <c r="W2531" s="42" t="s">
        <v>469</v>
      </c>
    </row>
    <row r="2532" spans="23:23">
      <c r="W2532" s="42" t="s">
        <v>469</v>
      </c>
    </row>
    <row r="2533" spans="23:23">
      <c r="W2533" s="42" t="s">
        <v>469</v>
      </c>
    </row>
    <row r="2534" spans="23:23">
      <c r="W2534" s="42" t="s">
        <v>469</v>
      </c>
    </row>
    <row r="2535" spans="23:23">
      <c r="W2535" s="42" t="s">
        <v>469</v>
      </c>
    </row>
    <row r="2536" spans="23:23">
      <c r="W2536" s="42" t="s">
        <v>469</v>
      </c>
    </row>
    <row r="2537" spans="23:23">
      <c r="W2537" s="42" t="s">
        <v>469</v>
      </c>
    </row>
    <row r="2538" spans="23:23">
      <c r="W2538" s="42" t="s">
        <v>469</v>
      </c>
    </row>
    <row r="2539" spans="23:23">
      <c r="W2539" s="42" t="s">
        <v>469</v>
      </c>
    </row>
    <row r="2540" spans="23:23">
      <c r="W2540" s="42" t="s">
        <v>469</v>
      </c>
    </row>
    <row r="2541" spans="23:23">
      <c r="W2541" s="42" t="s">
        <v>469</v>
      </c>
    </row>
    <row r="2542" spans="23:23">
      <c r="W2542" s="42" t="s">
        <v>469</v>
      </c>
    </row>
    <row r="2543" spans="23:23">
      <c r="W2543" s="42" t="s">
        <v>469</v>
      </c>
    </row>
    <row r="2544" spans="23:23">
      <c r="W2544" s="42" t="s">
        <v>469</v>
      </c>
    </row>
    <row r="2545" spans="23:23">
      <c r="W2545" s="42" t="s">
        <v>469</v>
      </c>
    </row>
    <row r="2546" spans="23:23">
      <c r="W2546" s="42" t="s">
        <v>469</v>
      </c>
    </row>
    <row r="2547" spans="23:23">
      <c r="W2547" s="42" t="s">
        <v>469</v>
      </c>
    </row>
    <row r="2548" spans="23:23">
      <c r="W2548" s="42" t="s">
        <v>469</v>
      </c>
    </row>
    <row r="2549" spans="23:23">
      <c r="W2549" s="42" t="s">
        <v>469</v>
      </c>
    </row>
    <row r="2550" spans="23:23">
      <c r="W2550" s="42" t="s">
        <v>469</v>
      </c>
    </row>
    <row r="2551" spans="23:23">
      <c r="W2551" s="42" t="s">
        <v>469</v>
      </c>
    </row>
    <row r="2552" spans="23:23">
      <c r="W2552" s="42" t="s">
        <v>469</v>
      </c>
    </row>
    <row r="2553" spans="23:23">
      <c r="W2553" s="42" t="s">
        <v>469</v>
      </c>
    </row>
    <row r="2554" spans="23:23">
      <c r="W2554" s="42" t="s">
        <v>469</v>
      </c>
    </row>
    <row r="2555" spans="23:23">
      <c r="W2555" s="42" t="s">
        <v>469</v>
      </c>
    </row>
    <row r="2556" spans="23:23">
      <c r="W2556" s="42" t="s">
        <v>469</v>
      </c>
    </row>
    <row r="2557" spans="23:23">
      <c r="W2557" s="42" t="s">
        <v>469</v>
      </c>
    </row>
    <row r="2558" spans="23:23">
      <c r="W2558" s="42" t="s">
        <v>469</v>
      </c>
    </row>
    <row r="2559" spans="23:23">
      <c r="W2559" s="42" t="s">
        <v>469</v>
      </c>
    </row>
    <row r="2560" spans="23:23">
      <c r="W2560" s="42" t="s">
        <v>469</v>
      </c>
    </row>
    <row r="2561" spans="23:23">
      <c r="W2561" s="42" t="s">
        <v>469</v>
      </c>
    </row>
    <row r="2562" spans="23:23">
      <c r="W2562" s="42" t="s">
        <v>469</v>
      </c>
    </row>
    <row r="2563" spans="23:23">
      <c r="W2563" s="42" t="s">
        <v>469</v>
      </c>
    </row>
    <row r="2564" spans="23:23">
      <c r="W2564" s="42" t="s">
        <v>469</v>
      </c>
    </row>
    <row r="2565" spans="23:23">
      <c r="W2565" s="42" t="s">
        <v>469</v>
      </c>
    </row>
    <row r="2566" spans="23:23">
      <c r="W2566" s="42" t="s">
        <v>469</v>
      </c>
    </row>
    <row r="2567" spans="23:23">
      <c r="W2567" s="42" t="s">
        <v>469</v>
      </c>
    </row>
    <row r="2568" spans="23:23">
      <c r="W2568" s="42" t="s">
        <v>469</v>
      </c>
    </row>
    <row r="2569" spans="23:23">
      <c r="W2569" s="42" t="s">
        <v>469</v>
      </c>
    </row>
    <row r="2570" spans="23:23">
      <c r="W2570" s="42" t="s">
        <v>469</v>
      </c>
    </row>
    <row r="2571" spans="23:23">
      <c r="W2571" s="42" t="s">
        <v>469</v>
      </c>
    </row>
    <row r="2572" spans="23:23">
      <c r="W2572" s="42" t="s">
        <v>469</v>
      </c>
    </row>
    <row r="2573" spans="23:23">
      <c r="W2573" s="42" t="s">
        <v>469</v>
      </c>
    </row>
    <row r="2574" spans="23:23">
      <c r="W2574" s="42" t="s">
        <v>469</v>
      </c>
    </row>
    <row r="2575" spans="23:23">
      <c r="W2575" s="42" t="s">
        <v>469</v>
      </c>
    </row>
    <row r="2576" spans="23:23">
      <c r="W2576" s="42" t="s">
        <v>469</v>
      </c>
    </row>
    <row r="2577" spans="23:23">
      <c r="W2577" s="42" t="s">
        <v>469</v>
      </c>
    </row>
    <row r="2578" spans="23:23">
      <c r="W2578" s="42" t="s">
        <v>469</v>
      </c>
    </row>
    <row r="2579" spans="23:23">
      <c r="W2579" s="42" t="s">
        <v>469</v>
      </c>
    </row>
    <row r="2580" spans="23:23">
      <c r="W2580" s="42" t="s">
        <v>469</v>
      </c>
    </row>
    <row r="2581" spans="23:23">
      <c r="W2581" s="42" t="s">
        <v>469</v>
      </c>
    </row>
    <row r="2582" spans="23:23">
      <c r="W2582" s="42" t="s">
        <v>469</v>
      </c>
    </row>
    <row r="2583" spans="23:23">
      <c r="W2583" s="42" t="s">
        <v>469</v>
      </c>
    </row>
    <row r="2584" spans="23:23">
      <c r="W2584" s="42" t="s">
        <v>469</v>
      </c>
    </row>
    <row r="2585" spans="23:23">
      <c r="W2585" s="42" t="s">
        <v>469</v>
      </c>
    </row>
    <row r="2586" spans="23:23">
      <c r="W2586" s="42" t="s">
        <v>469</v>
      </c>
    </row>
    <row r="2587" spans="23:23">
      <c r="W2587" s="42" t="s">
        <v>469</v>
      </c>
    </row>
    <row r="2588" spans="23:23">
      <c r="W2588" s="42" t="s">
        <v>469</v>
      </c>
    </row>
    <row r="2589" spans="23:23">
      <c r="W2589" s="42" t="s">
        <v>469</v>
      </c>
    </row>
    <row r="2590" spans="23:23">
      <c r="W2590" s="42" t="s">
        <v>469</v>
      </c>
    </row>
    <row r="2591" spans="23:23">
      <c r="W2591" s="42" t="s">
        <v>469</v>
      </c>
    </row>
    <row r="2592" spans="23:23">
      <c r="W2592" s="42" t="s">
        <v>469</v>
      </c>
    </row>
    <row r="2593" spans="23:23">
      <c r="W2593" s="42" t="s">
        <v>469</v>
      </c>
    </row>
    <row r="2594" spans="23:23">
      <c r="W2594" s="42" t="s">
        <v>469</v>
      </c>
    </row>
    <row r="2595" spans="23:23">
      <c r="W2595" s="42" t="s">
        <v>469</v>
      </c>
    </row>
    <row r="2596" spans="23:23">
      <c r="W2596" s="42" t="s">
        <v>469</v>
      </c>
    </row>
    <row r="2597" spans="23:23">
      <c r="W2597" s="42" t="s">
        <v>469</v>
      </c>
    </row>
    <row r="2598" spans="23:23">
      <c r="W2598" s="42" t="s">
        <v>469</v>
      </c>
    </row>
    <row r="2599" spans="23:23">
      <c r="W2599" s="42" t="s">
        <v>469</v>
      </c>
    </row>
    <row r="2600" spans="23:23">
      <c r="W2600" s="42" t="s">
        <v>469</v>
      </c>
    </row>
    <row r="2601" spans="23:23">
      <c r="W2601" s="42" t="s">
        <v>469</v>
      </c>
    </row>
    <row r="2602" spans="23:23">
      <c r="W2602" s="42" t="s">
        <v>469</v>
      </c>
    </row>
    <row r="2603" spans="23:23">
      <c r="W2603" s="42" t="s">
        <v>469</v>
      </c>
    </row>
    <row r="2604" spans="23:23">
      <c r="W2604" s="42" t="s">
        <v>469</v>
      </c>
    </row>
    <row r="2605" spans="23:23">
      <c r="W2605" s="42" t="s">
        <v>469</v>
      </c>
    </row>
    <row r="2606" spans="23:23">
      <c r="W2606" s="42" t="s">
        <v>469</v>
      </c>
    </row>
    <row r="2607" spans="23:23">
      <c r="W2607" s="42" t="s">
        <v>469</v>
      </c>
    </row>
    <row r="2608" spans="23:23">
      <c r="W2608" s="42" t="s">
        <v>469</v>
      </c>
    </row>
    <row r="2609" spans="23:23">
      <c r="W2609" s="42" t="s">
        <v>469</v>
      </c>
    </row>
    <row r="2610" spans="23:23">
      <c r="W2610" s="42" t="s">
        <v>469</v>
      </c>
    </row>
    <row r="2611" spans="23:23">
      <c r="W2611" s="42" t="s">
        <v>469</v>
      </c>
    </row>
    <row r="2612" spans="23:23">
      <c r="W2612" s="42" t="s">
        <v>469</v>
      </c>
    </row>
    <row r="2613" spans="23:23">
      <c r="W2613" s="42" t="s">
        <v>469</v>
      </c>
    </row>
    <row r="2614" spans="23:23">
      <c r="W2614" s="42" t="s">
        <v>469</v>
      </c>
    </row>
    <row r="2615" spans="23:23">
      <c r="W2615" s="42" t="s">
        <v>469</v>
      </c>
    </row>
    <row r="2616" spans="23:23">
      <c r="W2616" s="42" t="s">
        <v>469</v>
      </c>
    </row>
    <row r="2617" spans="23:23">
      <c r="W2617" s="42" t="s">
        <v>469</v>
      </c>
    </row>
    <row r="2618" spans="23:23">
      <c r="W2618" s="42" t="s">
        <v>469</v>
      </c>
    </row>
    <row r="2619" spans="23:23">
      <c r="W2619" s="42" t="s">
        <v>469</v>
      </c>
    </row>
    <row r="2620" spans="23:23">
      <c r="W2620" s="42" t="s">
        <v>469</v>
      </c>
    </row>
    <row r="2621" spans="23:23">
      <c r="W2621" s="42" t="s">
        <v>469</v>
      </c>
    </row>
    <row r="2622" spans="23:23">
      <c r="W2622" s="42" t="s">
        <v>469</v>
      </c>
    </row>
    <row r="2623" spans="23:23">
      <c r="W2623" s="42" t="s">
        <v>469</v>
      </c>
    </row>
    <row r="2624" spans="23:23">
      <c r="W2624" s="42" t="s">
        <v>469</v>
      </c>
    </row>
    <row r="2625" spans="23:23">
      <c r="W2625" s="42" t="s">
        <v>469</v>
      </c>
    </row>
    <row r="2626" spans="23:23">
      <c r="W2626" s="42" t="s">
        <v>469</v>
      </c>
    </row>
    <row r="2627" spans="23:23">
      <c r="W2627" s="42" t="s">
        <v>469</v>
      </c>
    </row>
    <row r="2628" spans="23:23">
      <c r="W2628" s="42" t="s">
        <v>469</v>
      </c>
    </row>
    <row r="2629" spans="23:23">
      <c r="W2629" s="42" t="s">
        <v>469</v>
      </c>
    </row>
    <row r="2630" spans="23:23">
      <c r="W2630" s="42" t="s">
        <v>469</v>
      </c>
    </row>
    <row r="2631" spans="23:23">
      <c r="W2631" s="42" t="s">
        <v>469</v>
      </c>
    </row>
    <row r="2632" spans="23:23">
      <c r="W2632" s="42" t="s">
        <v>469</v>
      </c>
    </row>
    <row r="2633" spans="23:23">
      <c r="W2633" s="42" t="s">
        <v>469</v>
      </c>
    </row>
    <row r="2634" spans="23:23">
      <c r="W2634" s="42" t="s">
        <v>469</v>
      </c>
    </row>
    <row r="2635" spans="23:23">
      <c r="W2635" s="42" t="s">
        <v>469</v>
      </c>
    </row>
    <row r="2636" spans="23:23">
      <c r="W2636" s="42" t="s">
        <v>469</v>
      </c>
    </row>
    <row r="2637" spans="23:23">
      <c r="W2637" s="42" t="s">
        <v>469</v>
      </c>
    </row>
    <row r="2638" spans="23:23">
      <c r="W2638" s="42" t="s">
        <v>469</v>
      </c>
    </row>
    <row r="2639" spans="23:23">
      <c r="W2639" s="42" t="s">
        <v>469</v>
      </c>
    </row>
    <row r="2640" spans="23:23">
      <c r="W2640" s="42" t="s">
        <v>469</v>
      </c>
    </row>
    <row r="2641" spans="23:23">
      <c r="W2641" s="42" t="s">
        <v>469</v>
      </c>
    </row>
    <row r="2642" spans="23:23">
      <c r="W2642" s="42" t="s">
        <v>469</v>
      </c>
    </row>
    <row r="2643" spans="23:23">
      <c r="W2643" s="42" t="s">
        <v>469</v>
      </c>
    </row>
    <row r="2644" spans="23:23">
      <c r="W2644" s="42" t="s">
        <v>469</v>
      </c>
    </row>
    <row r="2645" spans="23:23">
      <c r="W2645" s="42" t="s">
        <v>469</v>
      </c>
    </row>
    <row r="2646" spans="23:23">
      <c r="W2646" s="42" t="s">
        <v>469</v>
      </c>
    </row>
    <row r="2647" spans="23:23">
      <c r="W2647" s="42" t="s">
        <v>469</v>
      </c>
    </row>
    <row r="2648" spans="23:23">
      <c r="W2648" s="42" t="s">
        <v>469</v>
      </c>
    </row>
    <row r="2649" spans="23:23">
      <c r="W2649" s="42" t="s">
        <v>469</v>
      </c>
    </row>
    <row r="2650" spans="23:23">
      <c r="W2650" s="42" t="s">
        <v>469</v>
      </c>
    </row>
    <row r="2651" spans="23:23">
      <c r="W2651" s="42" t="s">
        <v>469</v>
      </c>
    </row>
    <row r="2652" spans="23:23">
      <c r="W2652" s="42" t="s">
        <v>469</v>
      </c>
    </row>
    <row r="2653" spans="23:23">
      <c r="W2653" s="42" t="s">
        <v>469</v>
      </c>
    </row>
    <row r="2654" spans="23:23">
      <c r="W2654" s="42" t="s">
        <v>469</v>
      </c>
    </row>
    <row r="2655" spans="23:23">
      <c r="W2655" s="42" t="s">
        <v>469</v>
      </c>
    </row>
    <row r="2656" spans="23:23">
      <c r="W2656" s="42" t="s">
        <v>469</v>
      </c>
    </row>
    <row r="2657" spans="23:23">
      <c r="W2657" s="42" t="s">
        <v>469</v>
      </c>
    </row>
    <row r="2658" spans="23:23">
      <c r="W2658" s="42" t="s">
        <v>469</v>
      </c>
    </row>
    <row r="2659" spans="23:23">
      <c r="W2659" s="42" t="s">
        <v>469</v>
      </c>
    </row>
    <row r="2660" spans="23:23">
      <c r="W2660" s="42" t="s">
        <v>469</v>
      </c>
    </row>
    <row r="2661" spans="23:23">
      <c r="W2661" s="42" t="s">
        <v>469</v>
      </c>
    </row>
    <row r="2662" spans="23:23">
      <c r="W2662" s="42" t="s">
        <v>469</v>
      </c>
    </row>
    <row r="2663" spans="23:23">
      <c r="W2663" s="42" t="s">
        <v>469</v>
      </c>
    </row>
    <row r="2664" spans="23:23">
      <c r="W2664" s="42" t="s">
        <v>469</v>
      </c>
    </row>
    <row r="2665" spans="23:23">
      <c r="W2665" s="42" t="s">
        <v>469</v>
      </c>
    </row>
    <row r="2666" spans="23:23">
      <c r="W2666" s="42" t="s">
        <v>469</v>
      </c>
    </row>
    <row r="2667" spans="23:23">
      <c r="W2667" s="42" t="s">
        <v>469</v>
      </c>
    </row>
    <row r="2668" spans="23:23">
      <c r="W2668" s="42" t="s">
        <v>469</v>
      </c>
    </row>
    <row r="2669" spans="23:23">
      <c r="W2669" s="42" t="s">
        <v>469</v>
      </c>
    </row>
    <row r="2670" spans="23:23">
      <c r="W2670" s="42" t="s">
        <v>469</v>
      </c>
    </row>
    <row r="2671" spans="23:23">
      <c r="W2671" s="42" t="s">
        <v>469</v>
      </c>
    </row>
    <row r="2672" spans="23:23">
      <c r="W2672" s="42" t="s">
        <v>469</v>
      </c>
    </row>
    <row r="2673" spans="23:23">
      <c r="W2673" s="42" t="s">
        <v>469</v>
      </c>
    </row>
    <row r="2674" spans="23:23">
      <c r="W2674" s="42" t="s">
        <v>469</v>
      </c>
    </row>
    <row r="2675" spans="23:23">
      <c r="W2675" s="42" t="s">
        <v>469</v>
      </c>
    </row>
    <row r="2676" spans="23:23">
      <c r="W2676" s="42" t="s">
        <v>469</v>
      </c>
    </row>
    <row r="2677" spans="23:23">
      <c r="W2677" s="42" t="s">
        <v>469</v>
      </c>
    </row>
    <row r="2678" spans="23:23">
      <c r="W2678" s="42" t="s">
        <v>469</v>
      </c>
    </row>
    <row r="2679" spans="23:23">
      <c r="W2679" s="42" t="s">
        <v>469</v>
      </c>
    </row>
    <row r="2680" spans="23:23">
      <c r="W2680" s="42" t="s">
        <v>469</v>
      </c>
    </row>
    <row r="2681" spans="23:23">
      <c r="W2681" s="42" t="s">
        <v>469</v>
      </c>
    </row>
    <row r="2682" spans="23:23">
      <c r="W2682" s="42" t="s">
        <v>469</v>
      </c>
    </row>
    <row r="2683" spans="23:23">
      <c r="W2683" s="42" t="s">
        <v>469</v>
      </c>
    </row>
    <row r="2684" spans="23:23">
      <c r="W2684" s="42" t="s">
        <v>469</v>
      </c>
    </row>
    <row r="2685" spans="23:23">
      <c r="W2685" s="42" t="s">
        <v>469</v>
      </c>
    </row>
    <row r="2686" spans="23:23">
      <c r="W2686" s="42" t="s">
        <v>469</v>
      </c>
    </row>
    <row r="2687" spans="23:23">
      <c r="W2687" s="42" t="s">
        <v>469</v>
      </c>
    </row>
    <row r="2688" spans="23:23">
      <c r="W2688" s="42" t="s">
        <v>469</v>
      </c>
    </row>
    <row r="2689" spans="23:23">
      <c r="W2689" s="42" t="s">
        <v>469</v>
      </c>
    </row>
    <row r="2690" spans="23:23">
      <c r="W2690" s="42" t="s">
        <v>469</v>
      </c>
    </row>
    <row r="2691" spans="23:23">
      <c r="W2691" s="42" t="s">
        <v>469</v>
      </c>
    </row>
    <row r="2692" spans="23:23">
      <c r="W2692" s="42" t="s">
        <v>469</v>
      </c>
    </row>
    <row r="2693" spans="23:23">
      <c r="W2693" s="42" t="s">
        <v>469</v>
      </c>
    </row>
    <row r="2694" spans="23:23">
      <c r="W2694" s="42" t="s">
        <v>469</v>
      </c>
    </row>
    <row r="2695" spans="23:23">
      <c r="W2695" s="42" t="s">
        <v>469</v>
      </c>
    </row>
    <row r="2696" spans="23:23">
      <c r="W2696" s="42" t="s">
        <v>469</v>
      </c>
    </row>
    <row r="2697" spans="23:23">
      <c r="W2697" s="42" t="s">
        <v>469</v>
      </c>
    </row>
    <row r="2698" spans="23:23">
      <c r="W2698" s="42" t="s">
        <v>469</v>
      </c>
    </row>
    <row r="2699" spans="23:23">
      <c r="W2699" s="42" t="s">
        <v>469</v>
      </c>
    </row>
    <row r="2700" spans="23:23">
      <c r="W2700" s="42" t="s">
        <v>469</v>
      </c>
    </row>
    <row r="2701" spans="23:23">
      <c r="W2701" s="42" t="s">
        <v>469</v>
      </c>
    </row>
    <row r="2702" spans="23:23">
      <c r="W2702" s="42" t="s">
        <v>469</v>
      </c>
    </row>
    <row r="2703" spans="23:23">
      <c r="W2703" s="42" t="s">
        <v>469</v>
      </c>
    </row>
    <row r="2704" spans="23:23">
      <c r="W2704" s="42" t="s">
        <v>469</v>
      </c>
    </row>
    <row r="2705" spans="23:23">
      <c r="W2705" s="42" t="s">
        <v>469</v>
      </c>
    </row>
    <row r="2706" spans="23:23">
      <c r="W2706" s="42" t="s">
        <v>469</v>
      </c>
    </row>
    <row r="2707" spans="23:23">
      <c r="W2707" s="42" t="s">
        <v>469</v>
      </c>
    </row>
    <row r="2708" spans="23:23">
      <c r="W2708" s="42" t="s">
        <v>469</v>
      </c>
    </row>
    <row r="2709" spans="23:23">
      <c r="W2709" s="42" t="s">
        <v>469</v>
      </c>
    </row>
    <row r="2710" spans="23:23">
      <c r="W2710" s="42" t="s">
        <v>469</v>
      </c>
    </row>
    <row r="2711" spans="23:23">
      <c r="W2711" s="42" t="s">
        <v>469</v>
      </c>
    </row>
    <row r="2712" spans="23:23">
      <c r="W2712" s="42" t="s">
        <v>469</v>
      </c>
    </row>
    <row r="2713" spans="23:23">
      <c r="W2713" s="42" t="s">
        <v>469</v>
      </c>
    </row>
    <row r="2714" spans="23:23">
      <c r="W2714" s="42" t="s">
        <v>469</v>
      </c>
    </row>
    <row r="2715" spans="23:23">
      <c r="W2715" s="42" t="s">
        <v>469</v>
      </c>
    </row>
    <row r="2716" spans="23:23">
      <c r="W2716" s="42" t="s">
        <v>469</v>
      </c>
    </row>
    <row r="2717" spans="23:23">
      <c r="W2717" s="42" t="s">
        <v>469</v>
      </c>
    </row>
    <row r="2718" spans="23:23">
      <c r="W2718" s="42" t="s">
        <v>469</v>
      </c>
    </row>
    <row r="2719" spans="23:23">
      <c r="W2719" s="42" t="s">
        <v>469</v>
      </c>
    </row>
    <row r="2720" spans="23:23">
      <c r="W2720" s="42" t="s">
        <v>469</v>
      </c>
    </row>
    <row r="2721" spans="23:23">
      <c r="W2721" s="42" t="s">
        <v>469</v>
      </c>
    </row>
    <row r="2722" spans="23:23">
      <c r="W2722" s="42" t="s">
        <v>469</v>
      </c>
    </row>
    <row r="2723" spans="23:23">
      <c r="W2723" s="42" t="s">
        <v>469</v>
      </c>
    </row>
    <row r="2724" spans="23:23">
      <c r="W2724" s="42" t="s">
        <v>469</v>
      </c>
    </row>
    <row r="2725" spans="23:23">
      <c r="W2725" s="42" t="s">
        <v>469</v>
      </c>
    </row>
    <row r="2726" spans="23:23">
      <c r="W2726" s="42" t="s">
        <v>469</v>
      </c>
    </row>
    <row r="2727" spans="23:23">
      <c r="W2727" s="42" t="s">
        <v>469</v>
      </c>
    </row>
    <row r="2728" spans="23:23">
      <c r="W2728" s="42" t="s">
        <v>469</v>
      </c>
    </row>
    <row r="2729" spans="23:23">
      <c r="W2729" s="42" t="s">
        <v>469</v>
      </c>
    </row>
    <row r="2730" spans="23:23">
      <c r="W2730" s="42" t="s">
        <v>469</v>
      </c>
    </row>
    <row r="2731" spans="23:23">
      <c r="W2731" s="42" t="s">
        <v>469</v>
      </c>
    </row>
    <row r="2732" spans="23:23">
      <c r="W2732" s="42" t="s">
        <v>469</v>
      </c>
    </row>
    <row r="2733" spans="23:23">
      <c r="W2733" s="42" t="s">
        <v>469</v>
      </c>
    </row>
    <row r="2734" spans="23:23">
      <c r="W2734" s="42" t="s">
        <v>469</v>
      </c>
    </row>
    <row r="2735" spans="23:23">
      <c r="W2735" s="42" t="s">
        <v>469</v>
      </c>
    </row>
    <row r="2736" spans="23:23">
      <c r="W2736" s="42" t="s">
        <v>469</v>
      </c>
    </row>
    <row r="2737" spans="23:23">
      <c r="W2737" s="42" t="s">
        <v>469</v>
      </c>
    </row>
    <row r="2738" spans="23:23">
      <c r="W2738" s="42" t="s">
        <v>469</v>
      </c>
    </row>
    <row r="2739" spans="23:23">
      <c r="W2739" s="42" t="s">
        <v>469</v>
      </c>
    </row>
    <row r="2740" spans="23:23">
      <c r="W2740" s="42" t="s">
        <v>469</v>
      </c>
    </row>
    <row r="2741" spans="23:23">
      <c r="W2741" s="42" t="s">
        <v>469</v>
      </c>
    </row>
    <row r="2742" spans="23:23">
      <c r="W2742" s="42" t="s">
        <v>469</v>
      </c>
    </row>
    <row r="2743" spans="23:23">
      <c r="W2743" s="42" t="s">
        <v>469</v>
      </c>
    </row>
    <row r="2744" spans="23:23">
      <c r="W2744" s="42" t="s">
        <v>469</v>
      </c>
    </row>
    <row r="2745" spans="23:23">
      <c r="W2745" s="42" t="s">
        <v>469</v>
      </c>
    </row>
    <row r="2746" spans="23:23">
      <c r="W2746" s="42" t="s">
        <v>469</v>
      </c>
    </row>
    <row r="2747" spans="23:23">
      <c r="W2747" s="42" t="s">
        <v>469</v>
      </c>
    </row>
    <row r="2748" spans="23:23">
      <c r="W2748" s="42" t="s">
        <v>469</v>
      </c>
    </row>
    <row r="2749" spans="23:23">
      <c r="W2749" s="42" t="s">
        <v>469</v>
      </c>
    </row>
    <row r="2750" spans="23:23">
      <c r="W2750" s="42" t="s">
        <v>469</v>
      </c>
    </row>
    <row r="2751" spans="23:23">
      <c r="W2751" s="42" t="s">
        <v>469</v>
      </c>
    </row>
    <row r="2752" spans="23:23">
      <c r="W2752" s="42" t="s">
        <v>469</v>
      </c>
    </row>
    <row r="2753" spans="23:23">
      <c r="W2753" s="42" t="s">
        <v>469</v>
      </c>
    </row>
    <row r="2754" spans="23:23">
      <c r="W2754" s="42" t="s">
        <v>469</v>
      </c>
    </row>
    <row r="2755" spans="23:23">
      <c r="W2755" s="42" t="s">
        <v>469</v>
      </c>
    </row>
    <row r="2756" spans="23:23">
      <c r="W2756" s="42" t="s">
        <v>469</v>
      </c>
    </row>
    <row r="2757" spans="23:23">
      <c r="W2757" s="42" t="s">
        <v>469</v>
      </c>
    </row>
    <row r="2758" spans="23:23">
      <c r="W2758" s="42" t="s">
        <v>469</v>
      </c>
    </row>
    <row r="2759" spans="23:23">
      <c r="W2759" s="42" t="s">
        <v>469</v>
      </c>
    </row>
    <row r="2760" spans="23:23">
      <c r="W2760" s="42" t="s">
        <v>469</v>
      </c>
    </row>
    <row r="2761" spans="23:23">
      <c r="W2761" s="42" t="s">
        <v>469</v>
      </c>
    </row>
    <row r="2762" spans="23:23">
      <c r="W2762" s="42" t="s">
        <v>469</v>
      </c>
    </row>
    <row r="2763" spans="23:23">
      <c r="W2763" s="42" t="s">
        <v>469</v>
      </c>
    </row>
    <row r="2764" spans="23:23">
      <c r="W2764" s="42" t="s">
        <v>469</v>
      </c>
    </row>
    <row r="2765" spans="23:23">
      <c r="W2765" s="42" t="s">
        <v>469</v>
      </c>
    </row>
    <row r="2766" spans="23:23">
      <c r="W2766" s="42" t="s">
        <v>469</v>
      </c>
    </row>
    <row r="2767" spans="23:23">
      <c r="W2767" s="42" t="s">
        <v>469</v>
      </c>
    </row>
    <row r="2768" spans="23:23">
      <c r="W2768" s="42" t="s">
        <v>469</v>
      </c>
    </row>
    <row r="2769" spans="23:23">
      <c r="W2769" s="42" t="s">
        <v>469</v>
      </c>
    </row>
    <row r="2770" spans="23:23">
      <c r="W2770" s="42" t="s">
        <v>469</v>
      </c>
    </row>
    <row r="2771" spans="23:23">
      <c r="W2771" s="42" t="s">
        <v>469</v>
      </c>
    </row>
    <row r="2772" spans="23:23">
      <c r="W2772" s="42" t="s">
        <v>469</v>
      </c>
    </row>
    <row r="2773" spans="23:23">
      <c r="W2773" s="42" t="s">
        <v>469</v>
      </c>
    </row>
    <row r="2774" spans="23:23">
      <c r="W2774" s="42" t="s">
        <v>469</v>
      </c>
    </row>
    <row r="2775" spans="23:23">
      <c r="W2775" s="42" t="s">
        <v>469</v>
      </c>
    </row>
    <row r="2776" spans="23:23">
      <c r="W2776" s="42" t="s">
        <v>469</v>
      </c>
    </row>
    <row r="2777" spans="23:23">
      <c r="W2777" s="42" t="s">
        <v>469</v>
      </c>
    </row>
    <row r="2778" spans="23:23">
      <c r="W2778" s="42" t="s">
        <v>469</v>
      </c>
    </row>
    <row r="2779" spans="23:23">
      <c r="W2779" s="42" t="s">
        <v>469</v>
      </c>
    </row>
    <row r="2780" spans="23:23">
      <c r="W2780" s="42" t="s">
        <v>469</v>
      </c>
    </row>
    <row r="2781" spans="23:23">
      <c r="W2781" s="42" t="s">
        <v>469</v>
      </c>
    </row>
    <row r="2782" spans="23:23">
      <c r="W2782" s="42" t="s">
        <v>469</v>
      </c>
    </row>
    <row r="2783" spans="23:23">
      <c r="W2783" s="42" t="s">
        <v>469</v>
      </c>
    </row>
    <row r="2784" spans="23:23">
      <c r="W2784" s="42" t="s">
        <v>469</v>
      </c>
    </row>
    <row r="2785" spans="23:23">
      <c r="W2785" s="42" t="s">
        <v>469</v>
      </c>
    </row>
    <row r="2786" spans="23:23">
      <c r="W2786" s="42" t="s">
        <v>469</v>
      </c>
    </row>
    <row r="2787" spans="23:23">
      <c r="W2787" s="42" t="s">
        <v>469</v>
      </c>
    </row>
    <row r="2788" spans="23:23">
      <c r="W2788" s="42" t="s">
        <v>469</v>
      </c>
    </row>
    <row r="2789" spans="23:23">
      <c r="W2789" s="42" t="s">
        <v>469</v>
      </c>
    </row>
    <row r="2790" spans="23:23">
      <c r="W2790" s="42" t="s">
        <v>469</v>
      </c>
    </row>
    <row r="2791" spans="23:23">
      <c r="W2791" s="42" t="s">
        <v>469</v>
      </c>
    </row>
    <row r="2792" spans="23:23">
      <c r="W2792" s="42" t="s">
        <v>469</v>
      </c>
    </row>
    <row r="2793" spans="23:23">
      <c r="W2793" s="42" t="s">
        <v>469</v>
      </c>
    </row>
    <row r="2794" spans="23:23">
      <c r="W2794" s="42" t="s">
        <v>469</v>
      </c>
    </row>
    <row r="2795" spans="23:23">
      <c r="W2795" s="42" t="s">
        <v>469</v>
      </c>
    </row>
    <row r="2796" spans="23:23">
      <c r="W2796" s="42" t="s">
        <v>469</v>
      </c>
    </row>
    <row r="2797" spans="23:23">
      <c r="W2797" s="42" t="s">
        <v>469</v>
      </c>
    </row>
    <row r="2798" spans="23:23">
      <c r="W2798" s="42" t="s">
        <v>469</v>
      </c>
    </row>
    <row r="2799" spans="23:23">
      <c r="W2799" s="42" t="s">
        <v>469</v>
      </c>
    </row>
    <row r="2800" spans="23:23">
      <c r="W2800" s="42" t="s">
        <v>469</v>
      </c>
    </row>
    <row r="2801" spans="23:23">
      <c r="W2801" s="42" t="s">
        <v>469</v>
      </c>
    </row>
    <row r="2802" spans="23:23">
      <c r="W2802" s="42" t="s">
        <v>469</v>
      </c>
    </row>
    <row r="2803" spans="23:23">
      <c r="W2803" s="42" t="s">
        <v>469</v>
      </c>
    </row>
    <row r="2804" spans="23:23">
      <c r="W2804" s="42" t="s">
        <v>469</v>
      </c>
    </row>
    <row r="2805" spans="23:23">
      <c r="W2805" s="42" t="s">
        <v>469</v>
      </c>
    </row>
    <row r="2806" spans="23:23">
      <c r="W2806" s="42" t="s">
        <v>469</v>
      </c>
    </row>
    <row r="2807" spans="23:23">
      <c r="W2807" s="42" t="s">
        <v>469</v>
      </c>
    </row>
    <row r="2808" spans="23:23">
      <c r="W2808" s="42" t="s">
        <v>469</v>
      </c>
    </row>
    <row r="2809" spans="23:23">
      <c r="W2809" s="42" t="s">
        <v>469</v>
      </c>
    </row>
    <row r="2810" spans="23:23">
      <c r="W2810" s="42" t="s">
        <v>469</v>
      </c>
    </row>
    <row r="2811" spans="23:23">
      <c r="W2811" s="42" t="s">
        <v>469</v>
      </c>
    </row>
    <row r="2812" spans="23:23">
      <c r="W2812" s="42" t="s">
        <v>469</v>
      </c>
    </row>
    <row r="2813" spans="23:23">
      <c r="W2813" s="42" t="s">
        <v>469</v>
      </c>
    </row>
    <row r="2814" spans="23:23">
      <c r="W2814" s="42" t="s">
        <v>469</v>
      </c>
    </row>
    <row r="2815" spans="23:23">
      <c r="W2815" s="42" t="s">
        <v>469</v>
      </c>
    </row>
    <row r="2816" spans="23:23">
      <c r="W2816" s="42" t="s">
        <v>469</v>
      </c>
    </row>
    <row r="2817" spans="23:23">
      <c r="W2817" s="42" t="s">
        <v>469</v>
      </c>
    </row>
    <row r="2818" spans="23:23">
      <c r="W2818" s="42" t="s">
        <v>469</v>
      </c>
    </row>
    <row r="2819" spans="23:23">
      <c r="W2819" s="42" t="s">
        <v>469</v>
      </c>
    </row>
    <row r="2820" spans="23:23">
      <c r="W2820" s="42" t="s">
        <v>469</v>
      </c>
    </row>
    <row r="2821" spans="23:23">
      <c r="W2821" s="42" t="s">
        <v>469</v>
      </c>
    </row>
    <row r="2822" spans="23:23">
      <c r="W2822" s="42" t="s">
        <v>469</v>
      </c>
    </row>
    <row r="2823" spans="23:23">
      <c r="W2823" s="42" t="s">
        <v>469</v>
      </c>
    </row>
    <row r="2824" spans="23:23">
      <c r="W2824" s="42" t="s">
        <v>469</v>
      </c>
    </row>
    <row r="2825" spans="23:23">
      <c r="W2825" s="42" t="s">
        <v>469</v>
      </c>
    </row>
    <row r="2826" spans="23:23">
      <c r="W2826" s="42" t="s">
        <v>469</v>
      </c>
    </row>
    <row r="2827" spans="23:23">
      <c r="W2827" s="42" t="s">
        <v>469</v>
      </c>
    </row>
    <row r="2828" spans="23:23">
      <c r="W2828" s="42" t="s">
        <v>469</v>
      </c>
    </row>
    <row r="2829" spans="23:23">
      <c r="W2829" s="42" t="s">
        <v>469</v>
      </c>
    </row>
    <row r="2830" spans="23:23">
      <c r="W2830" s="42" t="s">
        <v>469</v>
      </c>
    </row>
    <row r="2831" spans="23:23">
      <c r="W2831" s="42" t="s">
        <v>469</v>
      </c>
    </row>
    <row r="2832" spans="23:23">
      <c r="W2832" s="42" t="s">
        <v>469</v>
      </c>
    </row>
    <row r="2833" spans="23:23">
      <c r="W2833" s="42" t="s">
        <v>469</v>
      </c>
    </row>
    <row r="2834" spans="23:23">
      <c r="W2834" s="42" t="s">
        <v>469</v>
      </c>
    </row>
    <row r="2835" spans="23:23">
      <c r="W2835" s="42" t="s">
        <v>469</v>
      </c>
    </row>
    <row r="2836" spans="23:23">
      <c r="W2836" s="42" t="s">
        <v>469</v>
      </c>
    </row>
    <row r="2837" spans="23:23">
      <c r="W2837" s="42" t="s">
        <v>469</v>
      </c>
    </row>
    <row r="2838" spans="23:23">
      <c r="W2838" s="42" t="s">
        <v>469</v>
      </c>
    </row>
    <row r="2839" spans="23:23">
      <c r="W2839" s="42" t="s">
        <v>469</v>
      </c>
    </row>
    <row r="2840" spans="23:23">
      <c r="W2840" s="42" t="s">
        <v>469</v>
      </c>
    </row>
    <row r="2841" spans="23:23">
      <c r="W2841" s="42" t="s">
        <v>469</v>
      </c>
    </row>
    <row r="2842" spans="23:23">
      <c r="W2842" s="42" t="s">
        <v>469</v>
      </c>
    </row>
    <row r="2843" spans="23:23">
      <c r="W2843" s="42" t="s">
        <v>469</v>
      </c>
    </row>
    <row r="2844" spans="23:23">
      <c r="W2844" s="42" t="s">
        <v>469</v>
      </c>
    </row>
    <row r="2845" spans="23:23">
      <c r="W2845" s="42" t="s">
        <v>469</v>
      </c>
    </row>
    <row r="2846" spans="23:23">
      <c r="W2846" s="42" t="s">
        <v>469</v>
      </c>
    </row>
    <row r="2847" spans="23:23">
      <c r="W2847" s="42" t="s">
        <v>469</v>
      </c>
    </row>
    <row r="2848" spans="23:23">
      <c r="W2848" s="42" t="s">
        <v>469</v>
      </c>
    </row>
    <row r="2849" spans="23:23">
      <c r="W2849" s="42" t="s">
        <v>469</v>
      </c>
    </row>
    <row r="2850" spans="23:23">
      <c r="W2850" s="42" t="s">
        <v>469</v>
      </c>
    </row>
    <row r="2851" spans="23:23">
      <c r="W2851" s="42" t="s">
        <v>469</v>
      </c>
    </row>
    <row r="2852" spans="23:23">
      <c r="W2852" s="42" t="s">
        <v>469</v>
      </c>
    </row>
    <row r="2853" spans="23:23">
      <c r="W2853" s="42" t="s">
        <v>469</v>
      </c>
    </row>
    <row r="2854" spans="23:23">
      <c r="W2854" s="42" t="s">
        <v>469</v>
      </c>
    </row>
    <row r="2855" spans="23:23">
      <c r="W2855" s="42" t="s">
        <v>469</v>
      </c>
    </row>
    <row r="2856" spans="23:23">
      <c r="W2856" s="42" t="s">
        <v>469</v>
      </c>
    </row>
    <row r="2857" spans="23:23">
      <c r="W2857" s="42" t="s">
        <v>469</v>
      </c>
    </row>
    <row r="2858" spans="23:23">
      <c r="W2858" s="42" t="s">
        <v>469</v>
      </c>
    </row>
    <row r="2859" spans="23:23">
      <c r="W2859" s="42" t="s">
        <v>469</v>
      </c>
    </row>
    <row r="2860" spans="23:23">
      <c r="W2860" s="42" t="s">
        <v>469</v>
      </c>
    </row>
    <row r="2861" spans="23:23">
      <c r="W2861" s="42" t="s">
        <v>469</v>
      </c>
    </row>
    <row r="2862" spans="23:23">
      <c r="W2862" s="42" t="s">
        <v>469</v>
      </c>
    </row>
    <row r="2863" spans="23:23">
      <c r="W2863" s="42" t="s">
        <v>469</v>
      </c>
    </row>
    <row r="2864" spans="23:23">
      <c r="W2864" s="42" t="s">
        <v>469</v>
      </c>
    </row>
    <row r="2865" spans="23:23">
      <c r="W2865" s="42" t="s">
        <v>469</v>
      </c>
    </row>
    <row r="2866" spans="23:23">
      <c r="W2866" s="42" t="s">
        <v>469</v>
      </c>
    </row>
    <row r="2867" spans="23:23">
      <c r="W2867" s="42" t="s">
        <v>469</v>
      </c>
    </row>
    <row r="2868" spans="23:23">
      <c r="W2868" s="42" t="s">
        <v>469</v>
      </c>
    </row>
    <row r="2869" spans="23:23">
      <c r="W2869" s="42" t="s">
        <v>469</v>
      </c>
    </row>
    <row r="2870" spans="23:23">
      <c r="W2870" s="42" t="s">
        <v>469</v>
      </c>
    </row>
    <row r="2871" spans="23:23">
      <c r="W2871" s="42" t="s">
        <v>469</v>
      </c>
    </row>
    <row r="2872" spans="23:23">
      <c r="W2872" s="42" t="s">
        <v>469</v>
      </c>
    </row>
    <row r="2873" spans="23:23">
      <c r="W2873" s="42" t="s">
        <v>469</v>
      </c>
    </row>
    <row r="2874" spans="23:23">
      <c r="W2874" s="42" t="s">
        <v>469</v>
      </c>
    </row>
    <row r="2875" spans="23:23">
      <c r="W2875" s="42" t="s">
        <v>469</v>
      </c>
    </row>
    <row r="2876" spans="23:23">
      <c r="W2876" s="42" t="s">
        <v>469</v>
      </c>
    </row>
    <row r="2877" spans="23:23">
      <c r="W2877" s="42" t="s">
        <v>469</v>
      </c>
    </row>
    <row r="2878" spans="23:23">
      <c r="W2878" s="42" t="s">
        <v>469</v>
      </c>
    </row>
    <row r="2879" spans="23:23">
      <c r="W2879" s="42" t="s">
        <v>469</v>
      </c>
    </row>
    <row r="2880" spans="23:23">
      <c r="W2880" s="42" t="s">
        <v>469</v>
      </c>
    </row>
    <row r="2881" spans="23:23">
      <c r="W2881" s="42" t="s">
        <v>469</v>
      </c>
    </row>
    <row r="2882" spans="23:23">
      <c r="W2882" s="42" t="s">
        <v>469</v>
      </c>
    </row>
    <row r="2883" spans="23:23">
      <c r="W2883" s="42" t="s">
        <v>469</v>
      </c>
    </row>
    <row r="2884" spans="23:23">
      <c r="W2884" s="42" t="s">
        <v>469</v>
      </c>
    </row>
    <row r="2885" spans="23:23">
      <c r="W2885" s="42" t="s">
        <v>469</v>
      </c>
    </row>
    <row r="2886" spans="23:23">
      <c r="W2886" s="42" t="s">
        <v>469</v>
      </c>
    </row>
    <row r="2887" spans="23:23">
      <c r="W2887" s="42" t="s">
        <v>469</v>
      </c>
    </row>
    <row r="2888" spans="23:23">
      <c r="W2888" s="42" t="s">
        <v>469</v>
      </c>
    </row>
    <row r="2889" spans="23:23">
      <c r="W2889" s="42" t="s">
        <v>469</v>
      </c>
    </row>
    <row r="2890" spans="23:23">
      <c r="W2890" s="42" t="s">
        <v>469</v>
      </c>
    </row>
    <row r="2891" spans="23:23">
      <c r="W2891" s="42" t="s">
        <v>469</v>
      </c>
    </row>
    <row r="2892" spans="23:23">
      <c r="W2892" s="42" t="s">
        <v>469</v>
      </c>
    </row>
    <row r="2893" spans="23:23">
      <c r="W2893" s="42" t="s">
        <v>469</v>
      </c>
    </row>
    <row r="2894" spans="23:23">
      <c r="W2894" s="42" t="s">
        <v>469</v>
      </c>
    </row>
    <row r="2895" spans="23:23">
      <c r="W2895" s="42" t="s">
        <v>469</v>
      </c>
    </row>
    <row r="2896" spans="23:23">
      <c r="W2896" s="42" t="s">
        <v>469</v>
      </c>
    </row>
    <row r="2897" spans="23:23">
      <c r="W2897" s="42" t="s">
        <v>469</v>
      </c>
    </row>
    <row r="2898" spans="23:23">
      <c r="W2898" s="42" t="s">
        <v>469</v>
      </c>
    </row>
    <row r="2899" spans="23:23">
      <c r="W2899" s="42" t="s">
        <v>469</v>
      </c>
    </row>
    <row r="2900" spans="23:23">
      <c r="W2900" s="42" t="s">
        <v>469</v>
      </c>
    </row>
    <row r="2901" spans="23:23">
      <c r="W2901" s="42" t="s">
        <v>469</v>
      </c>
    </row>
    <row r="2902" spans="23:23">
      <c r="W2902" s="42" t="s">
        <v>469</v>
      </c>
    </row>
    <row r="2903" spans="23:23">
      <c r="W2903" s="42" t="s">
        <v>469</v>
      </c>
    </row>
    <row r="2904" spans="23:23">
      <c r="W2904" s="42" t="s">
        <v>469</v>
      </c>
    </row>
    <row r="2905" spans="23:23">
      <c r="W2905" s="42" t="s">
        <v>469</v>
      </c>
    </row>
    <row r="2906" spans="23:23">
      <c r="W2906" s="42" t="s">
        <v>469</v>
      </c>
    </row>
    <row r="2907" spans="23:23">
      <c r="W2907" s="42" t="s">
        <v>469</v>
      </c>
    </row>
    <row r="2908" spans="23:23">
      <c r="W2908" s="42" t="s">
        <v>469</v>
      </c>
    </row>
    <row r="2909" spans="23:23">
      <c r="W2909" s="42" t="s">
        <v>469</v>
      </c>
    </row>
    <row r="2910" spans="23:23">
      <c r="W2910" s="42" t="s">
        <v>469</v>
      </c>
    </row>
    <row r="2911" spans="23:23">
      <c r="W2911" s="42" t="s">
        <v>469</v>
      </c>
    </row>
    <row r="2912" spans="23:23">
      <c r="W2912" s="42" t="s">
        <v>469</v>
      </c>
    </row>
    <row r="2913" spans="23:23">
      <c r="W2913" s="42" t="s">
        <v>469</v>
      </c>
    </row>
    <row r="2914" spans="23:23">
      <c r="W2914" s="42" t="s">
        <v>469</v>
      </c>
    </row>
    <row r="2915" spans="23:23">
      <c r="W2915" s="42" t="s">
        <v>469</v>
      </c>
    </row>
    <row r="2916" spans="23:23">
      <c r="W2916" s="42" t="s">
        <v>469</v>
      </c>
    </row>
    <row r="2917" spans="23:23">
      <c r="W2917" s="42" t="s">
        <v>469</v>
      </c>
    </row>
    <row r="2918" spans="23:23">
      <c r="W2918" s="42" t="s">
        <v>469</v>
      </c>
    </row>
    <row r="2919" spans="23:23">
      <c r="W2919" s="42" t="s">
        <v>469</v>
      </c>
    </row>
    <row r="2920" spans="23:23">
      <c r="W2920" s="42" t="s">
        <v>469</v>
      </c>
    </row>
    <row r="2921" spans="23:23">
      <c r="W2921" s="42" t="s">
        <v>469</v>
      </c>
    </row>
    <row r="2922" spans="23:23">
      <c r="W2922" s="42" t="s">
        <v>469</v>
      </c>
    </row>
    <row r="2923" spans="23:23">
      <c r="W2923" s="42" t="s">
        <v>469</v>
      </c>
    </row>
    <row r="2924" spans="23:23">
      <c r="W2924" s="42" t="s">
        <v>469</v>
      </c>
    </row>
    <row r="2925" spans="23:23">
      <c r="W2925" s="42" t="s">
        <v>469</v>
      </c>
    </row>
    <row r="2926" spans="23:23">
      <c r="W2926" s="42" t="s">
        <v>469</v>
      </c>
    </row>
    <row r="2927" spans="23:23">
      <c r="W2927" s="42" t="s">
        <v>469</v>
      </c>
    </row>
    <row r="2928" spans="23:23">
      <c r="W2928" s="42" t="s">
        <v>469</v>
      </c>
    </row>
    <row r="2929" spans="23:23">
      <c r="W2929" s="42" t="s">
        <v>469</v>
      </c>
    </row>
    <row r="2930" spans="23:23">
      <c r="W2930" s="42" t="s">
        <v>469</v>
      </c>
    </row>
    <row r="2931" spans="23:23">
      <c r="W2931" s="42" t="s">
        <v>469</v>
      </c>
    </row>
    <row r="2932" spans="23:23">
      <c r="W2932" s="42" t="s">
        <v>469</v>
      </c>
    </row>
    <row r="2933" spans="23:23">
      <c r="W2933" s="42" t="s">
        <v>469</v>
      </c>
    </row>
    <row r="2934" spans="23:23">
      <c r="W2934" s="42" t="s">
        <v>469</v>
      </c>
    </row>
    <row r="2935" spans="23:23">
      <c r="W2935" s="42" t="s">
        <v>469</v>
      </c>
    </row>
    <row r="2936" spans="23:23">
      <c r="W2936" s="42" t="s">
        <v>469</v>
      </c>
    </row>
    <row r="2937" spans="23:23">
      <c r="W2937" s="42" t="s">
        <v>469</v>
      </c>
    </row>
    <row r="2938" spans="23:23">
      <c r="W2938" s="42" t="s">
        <v>469</v>
      </c>
    </row>
    <row r="2939" spans="23:23">
      <c r="W2939" s="42" t="s">
        <v>469</v>
      </c>
    </row>
    <row r="2940" spans="23:23">
      <c r="W2940" s="42" t="s">
        <v>469</v>
      </c>
    </row>
    <row r="2941" spans="23:23">
      <c r="W2941" s="42" t="s">
        <v>469</v>
      </c>
    </row>
    <row r="2942" spans="23:23">
      <c r="W2942" s="42" t="s">
        <v>469</v>
      </c>
    </row>
    <row r="2943" spans="23:23">
      <c r="W2943" s="42" t="s">
        <v>469</v>
      </c>
    </row>
    <row r="2944" spans="23:23">
      <c r="W2944" s="42" t="s">
        <v>469</v>
      </c>
    </row>
    <row r="2945" spans="23:23">
      <c r="W2945" s="42" t="s">
        <v>469</v>
      </c>
    </row>
    <row r="2946" spans="23:23">
      <c r="W2946" s="42" t="s">
        <v>469</v>
      </c>
    </row>
    <row r="2947" spans="23:23">
      <c r="W2947" s="42" t="s">
        <v>469</v>
      </c>
    </row>
    <row r="2948" spans="23:23">
      <c r="W2948" s="42" t="s">
        <v>469</v>
      </c>
    </row>
    <row r="2949" spans="23:23">
      <c r="W2949" s="42" t="s">
        <v>469</v>
      </c>
    </row>
    <row r="2950" spans="23:23">
      <c r="W2950" s="42" t="s">
        <v>469</v>
      </c>
    </row>
    <row r="2951" spans="23:23">
      <c r="W2951" s="42" t="s">
        <v>469</v>
      </c>
    </row>
    <row r="2952" spans="23:23">
      <c r="W2952" s="42" t="s">
        <v>469</v>
      </c>
    </row>
    <row r="2953" spans="23:23">
      <c r="W2953" s="42" t="s">
        <v>469</v>
      </c>
    </row>
    <row r="2954" spans="23:23">
      <c r="W2954" s="42" t="s">
        <v>469</v>
      </c>
    </row>
    <row r="2955" spans="23:23">
      <c r="W2955" s="42" t="s">
        <v>469</v>
      </c>
    </row>
    <row r="2956" spans="23:23">
      <c r="W2956" s="42" t="s">
        <v>469</v>
      </c>
    </row>
    <row r="2957" spans="23:23">
      <c r="W2957" s="42" t="s">
        <v>469</v>
      </c>
    </row>
    <row r="2958" spans="23:23">
      <c r="W2958" s="42" t="s">
        <v>469</v>
      </c>
    </row>
    <row r="2959" spans="23:23">
      <c r="W2959" s="42" t="s">
        <v>469</v>
      </c>
    </row>
    <row r="2960" spans="23:23">
      <c r="W2960" s="42" t="s">
        <v>469</v>
      </c>
    </row>
    <row r="2961" spans="23:23">
      <c r="W2961" s="42" t="s">
        <v>469</v>
      </c>
    </row>
    <row r="2962" spans="23:23">
      <c r="W2962" s="42" t="s">
        <v>469</v>
      </c>
    </row>
    <row r="2963" spans="23:23">
      <c r="W2963" s="42" t="s">
        <v>469</v>
      </c>
    </row>
    <row r="2964" spans="23:23">
      <c r="W2964" s="42" t="s">
        <v>469</v>
      </c>
    </row>
    <row r="2965" spans="23:23">
      <c r="W2965" s="42" t="s">
        <v>469</v>
      </c>
    </row>
    <row r="2966" spans="23:23">
      <c r="W2966" s="42" t="s">
        <v>469</v>
      </c>
    </row>
    <row r="2967" spans="23:23">
      <c r="W2967" s="42" t="s">
        <v>469</v>
      </c>
    </row>
    <row r="2968" spans="23:23">
      <c r="W2968" s="42" t="s">
        <v>469</v>
      </c>
    </row>
    <row r="2969" spans="23:23">
      <c r="W2969" s="42" t="s">
        <v>469</v>
      </c>
    </row>
    <row r="2970" spans="23:23">
      <c r="W2970" s="42" t="s">
        <v>469</v>
      </c>
    </row>
    <row r="2971" spans="23:23">
      <c r="W2971" s="42" t="s">
        <v>469</v>
      </c>
    </row>
    <row r="2972" spans="23:23">
      <c r="W2972" s="42" t="s">
        <v>469</v>
      </c>
    </row>
    <row r="2973" spans="23:23">
      <c r="W2973" s="42" t="s">
        <v>469</v>
      </c>
    </row>
    <row r="2974" spans="23:23">
      <c r="W2974" s="42" t="s">
        <v>469</v>
      </c>
    </row>
    <row r="2975" spans="23:23">
      <c r="W2975" s="42" t="s">
        <v>469</v>
      </c>
    </row>
    <row r="2976" spans="23:23">
      <c r="W2976" s="42" t="s">
        <v>469</v>
      </c>
    </row>
    <row r="2977" spans="23:23">
      <c r="W2977" s="42" t="s">
        <v>469</v>
      </c>
    </row>
    <row r="2978" spans="23:23">
      <c r="W2978" s="42" t="s">
        <v>469</v>
      </c>
    </row>
    <row r="2979" spans="23:23">
      <c r="W2979" s="42" t="s">
        <v>469</v>
      </c>
    </row>
    <row r="2980" spans="23:23">
      <c r="W2980" s="42" t="s">
        <v>469</v>
      </c>
    </row>
    <row r="2981" spans="23:23">
      <c r="W2981" s="42" t="s">
        <v>469</v>
      </c>
    </row>
    <row r="2982" spans="23:23">
      <c r="W2982" s="42" t="s">
        <v>469</v>
      </c>
    </row>
    <row r="2983" spans="23:23">
      <c r="W2983" s="42" t="s">
        <v>469</v>
      </c>
    </row>
    <row r="2984" spans="23:23">
      <c r="W2984" s="42" t="s">
        <v>469</v>
      </c>
    </row>
    <row r="2985" spans="23:23">
      <c r="W2985" s="42" t="s">
        <v>469</v>
      </c>
    </row>
    <row r="2986" spans="23:23">
      <c r="W2986" s="42" t="s">
        <v>469</v>
      </c>
    </row>
    <row r="2987" spans="23:23">
      <c r="W2987" s="42" t="s">
        <v>469</v>
      </c>
    </row>
    <row r="2988" spans="23:23">
      <c r="W2988" s="42" t="s">
        <v>469</v>
      </c>
    </row>
    <row r="2989" spans="23:23">
      <c r="W2989" s="42" t="s">
        <v>469</v>
      </c>
    </row>
    <row r="2990" spans="23:23">
      <c r="W2990" s="42" t="s">
        <v>469</v>
      </c>
    </row>
    <row r="2991" spans="23:23">
      <c r="W2991" s="42" t="s">
        <v>469</v>
      </c>
    </row>
    <row r="2992" spans="23:23">
      <c r="W2992" s="42" t="s">
        <v>469</v>
      </c>
    </row>
    <row r="2993" spans="23:23">
      <c r="W2993" s="42" t="s">
        <v>469</v>
      </c>
    </row>
    <row r="2994" spans="23:23">
      <c r="W2994" s="42" t="s">
        <v>469</v>
      </c>
    </row>
    <row r="2995" spans="23:23">
      <c r="W2995" s="42" t="s">
        <v>469</v>
      </c>
    </row>
    <row r="2996" spans="23:23">
      <c r="W2996" s="42" t="s">
        <v>469</v>
      </c>
    </row>
    <row r="2997" spans="23:23">
      <c r="W2997" s="42" t="s">
        <v>469</v>
      </c>
    </row>
    <row r="2998" spans="23:23">
      <c r="W2998" s="42" t="s">
        <v>469</v>
      </c>
    </row>
    <row r="2999" spans="23:23">
      <c r="W2999" s="42" t="s">
        <v>469</v>
      </c>
    </row>
    <row r="3000" spans="23:23">
      <c r="W3000" s="42" t="s">
        <v>469</v>
      </c>
    </row>
    <row r="3001" spans="23:23">
      <c r="W3001" s="42" t="s">
        <v>469</v>
      </c>
    </row>
    <row r="3002" spans="23:23">
      <c r="W3002" s="42" t="s">
        <v>469</v>
      </c>
    </row>
    <row r="3003" spans="23:23">
      <c r="W3003" s="42" t="s">
        <v>469</v>
      </c>
    </row>
    <row r="3004" spans="23:23">
      <c r="W3004" s="42" t="s">
        <v>469</v>
      </c>
    </row>
    <row r="3005" spans="23:23">
      <c r="W3005" s="42" t="s">
        <v>469</v>
      </c>
    </row>
    <row r="3006" spans="23:23">
      <c r="W3006" s="42" t="s">
        <v>469</v>
      </c>
    </row>
    <row r="3007" spans="23:23">
      <c r="W3007" s="42" t="s">
        <v>469</v>
      </c>
    </row>
    <row r="3008" spans="23:23">
      <c r="W3008" s="42" t="s">
        <v>469</v>
      </c>
    </row>
    <row r="3009" spans="23:23">
      <c r="W3009" s="42" t="s">
        <v>469</v>
      </c>
    </row>
    <row r="3010" spans="23:23">
      <c r="W3010" s="42" t="s">
        <v>469</v>
      </c>
    </row>
    <row r="3011" spans="23:23">
      <c r="W3011" s="42" t="s">
        <v>469</v>
      </c>
    </row>
    <row r="3012" spans="23:23">
      <c r="W3012" s="42" t="s">
        <v>469</v>
      </c>
    </row>
    <row r="3013" spans="23:23">
      <c r="W3013" s="42" t="s">
        <v>469</v>
      </c>
    </row>
    <row r="3014" spans="23:23">
      <c r="W3014" s="42" t="s">
        <v>469</v>
      </c>
    </row>
    <row r="3015" spans="23:23">
      <c r="W3015" s="42" t="s">
        <v>469</v>
      </c>
    </row>
    <row r="3016" spans="23:23">
      <c r="W3016" s="42" t="s">
        <v>469</v>
      </c>
    </row>
    <row r="3017" spans="23:23">
      <c r="W3017" s="42" t="s">
        <v>469</v>
      </c>
    </row>
    <row r="3018" spans="23:23">
      <c r="W3018" s="42" t="s">
        <v>469</v>
      </c>
    </row>
    <row r="3019" spans="23:23">
      <c r="W3019" s="42" t="s">
        <v>469</v>
      </c>
    </row>
    <row r="3020" spans="23:23">
      <c r="W3020" s="42" t="s">
        <v>469</v>
      </c>
    </row>
    <row r="3021" spans="23:23">
      <c r="W3021" s="42" t="s">
        <v>469</v>
      </c>
    </row>
    <row r="3022" spans="23:23">
      <c r="W3022" s="42" t="s">
        <v>469</v>
      </c>
    </row>
    <row r="3023" spans="23:23">
      <c r="W3023" s="42" t="s">
        <v>469</v>
      </c>
    </row>
    <row r="3024" spans="23:23">
      <c r="W3024" s="42" t="s">
        <v>469</v>
      </c>
    </row>
    <row r="3025" spans="23:23">
      <c r="W3025" s="42" t="s">
        <v>469</v>
      </c>
    </row>
    <row r="3026" spans="23:23">
      <c r="W3026" s="42" t="s">
        <v>469</v>
      </c>
    </row>
    <row r="3027" spans="23:23">
      <c r="W3027" s="42" t="s">
        <v>469</v>
      </c>
    </row>
    <row r="3028" spans="23:23">
      <c r="W3028" s="42" t="s">
        <v>469</v>
      </c>
    </row>
    <row r="3029" spans="23:23">
      <c r="W3029" s="42" t="s">
        <v>469</v>
      </c>
    </row>
    <row r="3030" spans="23:23">
      <c r="W3030" s="42" t="s">
        <v>469</v>
      </c>
    </row>
    <row r="3031" spans="23:23">
      <c r="W3031" s="42" t="s">
        <v>469</v>
      </c>
    </row>
    <row r="3032" spans="23:23">
      <c r="W3032" s="42" t="s">
        <v>469</v>
      </c>
    </row>
    <row r="3033" spans="23:23">
      <c r="W3033" s="42" t="s">
        <v>469</v>
      </c>
    </row>
    <row r="3034" spans="23:23">
      <c r="W3034" s="42" t="s">
        <v>469</v>
      </c>
    </row>
    <row r="3035" spans="23:23">
      <c r="W3035" s="42" t="s">
        <v>469</v>
      </c>
    </row>
    <row r="3036" spans="23:23">
      <c r="W3036" s="42" t="s">
        <v>469</v>
      </c>
    </row>
    <row r="3037" spans="23:23">
      <c r="W3037" s="42" t="s">
        <v>469</v>
      </c>
    </row>
    <row r="3038" spans="23:23">
      <c r="W3038" s="42" t="s">
        <v>469</v>
      </c>
    </row>
    <row r="3039" spans="23:23">
      <c r="W3039" s="42" t="s">
        <v>469</v>
      </c>
    </row>
    <row r="3040" spans="23:23">
      <c r="W3040" s="42" t="s">
        <v>469</v>
      </c>
    </row>
    <row r="3041" spans="23:23">
      <c r="W3041" s="42" t="s">
        <v>469</v>
      </c>
    </row>
    <row r="3042" spans="23:23">
      <c r="W3042" s="42" t="s">
        <v>469</v>
      </c>
    </row>
    <row r="3043" spans="23:23">
      <c r="W3043" s="42" t="s">
        <v>469</v>
      </c>
    </row>
    <row r="3044" spans="23:23">
      <c r="W3044" s="42" t="s">
        <v>469</v>
      </c>
    </row>
    <row r="3045" spans="23:23">
      <c r="W3045" s="42" t="s">
        <v>469</v>
      </c>
    </row>
    <row r="3046" spans="23:23">
      <c r="W3046" s="42" t="s">
        <v>469</v>
      </c>
    </row>
    <row r="3047" spans="23:23">
      <c r="W3047" s="42" t="s">
        <v>469</v>
      </c>
    </row>
    <row r="3048" spans="23:23">
      <c r="W3048" s="42" t="s">
        <v>469</v>
      </c>
    </row>
    <row r="3049" spans="23:23">
      <c r="W3049" s="42" t="s">
        <v>469</v>
      </c>
    </row>
    <row r="3050" spans="23:23">
      <c r="W3050" s="42" t="s">
        <v>469</v>
      </c>
    </row>
    <row r="3051" spans="23:23">
      <c r="W3051" s="42" t="s">
        <v>469</v>
      </c>
    </row>
    <row r="3052" spans="23:23">
      <c r="W3052" s="42" t="s">
        <v>469</v>
      </c>
    </row>
    <row r="3053" spans="23:23">
      <c r="W3053" s="42" t="s">
        <v>469</v>
      </c>
    </row>
    <row r="3054" spans="23:23">
      <c r="W3054" s="42" t="s">
        <v>469</v>
      </c>
    </row>
    <row r="3055" spans="23:23">
      <c r="W3055" s="42" t="s">
        <v>469</v>
      </c>
    </row>
    <row r="3056" spans="23:23">
      <c r="W3056" s="42" t="s">
        <v>469</v>
      </c>
    </row>
    <row r="3057" spans="23:23">
      <c r="W3057" s="42" t="s">
        <v>469</v>
      </c>
    </row>
    <row r="3058" spans="23:23">
      <c r="W3058" s="42" t="s">
        <v>469</v>
      </c>
    </row>
    <row r="3059" spans="23:23">
      <c r="W3059" s="42" t="s">
        <v>469</v>
      </c>
    </row>
    <row r="3060" spans="23:23">
      <c r="W3060" s="42" t="s">
        <v>469</v>
      </c>
    </row>
    <row r="3061" spans="23:23">
      <c r="W3061" s="42" t="s">
        <v>469</v>
      </c>
    </row>
    <row r="3062" spans="23:23">
      <c r="W3062" s="42" t="s">
        <v>469</v>
      </c>
    </row>
    <row r="3063" spans="23:23">
      <c r="W3063" s="42" t="s">
        <v>469</v>
      </c>
    </row>
    <row r="3064" spans="23:23">
      <c r="W3064" s="42" t="s">
        <v>469</v>
      </c>
    </row>
    <row r="3065" spans="23:23">
      <c r="W3065" s="42" t="s">
        <v>469</v>
      </c>
    </row>
    <row r="3066" spans="23:23">
      <c r="W3066" s="42" t="s">
        <v>469</v>
      </c>
    </row>
    <row r="3067" spans="23:23">
      <c r="W3067" s="42" t="s">
        <v>469</v>
      </c>
    </row>
    <row r="3068" spans="23:23">
      <c r="W3068" s="42" t="s">
        <v>469</v>
      </c>
    </row>
    <row r="3069" spans="23:23">
      <c r="W3069" s="42" t="s">
        <v>469</v>
      </c>
    </row>
    <row r="3070" spans="23:23">
      <c r="W3070" s="42" t="s">
        <v>469</v>
      </c>
    </row>
    <row r="3071" spans="23:23">
      <c r="W3071" s="42" t="s">
        <v>469</v>
      </c>
    </row>
    <row r="3072" spans="23:23">
      <c r="W3072" s="42" t="s">
        <v>469</v>
      </c>
    </row>
    <row r="3073" spans="23:23">
      <c r="W3073" s="42" t="s">
        <v>469</v>
      </c>
    </row>
    <row r="3074" spans="23:23">
      <c r="W3074" s="42" t="s">
        <v>469</v>
      </c>
    </row>
    <row r="3075" spans="23:23">
      <c r="W3075" s="42" t="s">
        <v>469</v>
      </c>
    </row>
    <row r="3076" spans="23:23">
      <c r="W3076" s="42" t="s">
        <v>469</v>
      </c>
    </row>
    <row r="3077" spans="23:23">
      <c r="W3077" s="42" t="s">
        <v>469</v>
      </c>
    </row>
    <row r="3078" spans="23:23">
      <c r="W3078" s="42" t="s">
        <v>469</v>
      </c>
    </row>
    <row r="3079" spans="23:23">
      <c r="W3079" s="42" t="s">
        <v>469</v>
      </c>
    </row>
    <row r="3080" spans="23:23">
      <c r="W3080" s="42" t="s">
        <v>469</v>
      </c>
    </row>
    <row r="3081" spans="23:23">
      <c r="W3081" s="42" t="s">
        <v>469</v>
      </c>
    </row>
    <row r="3082" spans="23:23">
      <c r="W3082" s="42" t="s">
        <v>469</v>
      </c>
    </row>
    <row r="3083" spans="23:23">
      <c r="W3083" s="42" t="s">
        <v>469</v>
      </c>
    </row>
    <row r="3084" spans="23:23">
      <c r="W3084" s="42" t="s">
        <v>469</v>
      </c>
    </row>
    <row r="3085" spans="23:23">
      <c r="W3085" s="42" t="s">
        <v>469</v>
      </c>
    </row>
    <row r="3086" spans="23:23">
      <c r="W3086" s="42" t="s">
        <v>469</v>
      </c>
    </row>
    <row r="3087" spans="23:23">
      <c r="W3087" s="42" t="s">
        <v>469</v>
      </c>
    </row>
    <row r="3088" spans="23:23">
      <c r="W3088" s="42" t="s">
        <v>469</v>
      </c>
    </row>
    <row r="3089" spans="23:23">
      <c r="W3089" s="42" t="s">
        <v>469</v>
      </c>
    </row>
    <row r="3090" spans="23:23">
      <c r="W3090" s="42" t="s">
        <v>469</v>
      </c>
    </row>
    <row r="3091" spans="23:23">
      <c r="W3091" s="42" t="s">
        <v>469</v>
      </c>
    </row>
    <row r="3092" spans="23:23">
      <c r="W3092" s="42" t="s">
        <v>469</v>
      </c>
    </row>
    <row r="3093" spans="23:23">
      <c r="W3093" s="42" t="s">
        <v>469</v>
      </c>
    </row>
    <row r="3094" spans="23:23">
      <c r="W3094" s="42" t="s">
        <v>469</v>
      </c>
    </row>
    <row r="3095" spans="23:23">
      <c r="W3095" s="42" t="s">
        <v>469</v>
      </c>
    </row>
    <row r="3096" spans="23:23">
      <c r="W3096" s="42" t="s">
        <v>469</v>
      </c>
    </row>
    <row r="3097" spans="23:23">
      <c r="W3097" s="42" t="s">
        <v>469</v>
      </c>
    </row>
    <row r="3098" spans="23:23">
      <c r="W3098" s="42" t="s">
        <v>469</v>
      </c>
    </row>
    <row r="3099" spans="23:23">
      <c r="W3099" s="42" t="s">
        <v>469</v>
      </c>
    </row>
    <row r="3100" spans="23:23">
      <c r="W3100" s="42" t="s">
        <v>469</v>
      </c>
    </row>
    <row r="3101" spans="23:23">
      <c r="W3101" s="42" t="s">
        <v>469</v>
      </c>
    </row>
    <row r="3102" spans="23:23">
      <c r="W3102" s="42" t="s">
        <v>469</v>
      </c>
    </row>
    <row r="3103" spans="23:23">
      <c r="W3103" s="42" t="s">
        <v>469</v>
      </c>
    </row>
    <row r="3104" spans="23:23">
      <c r="W3104" s="42" t="s">
        <v>469</v>
      </c>
    </row>
    <row r="3105" spans="23:23">
      <c r="W3105" s="42" t="s">
        <v>469</v>
      </c>
    </row>
    <row r="3106" spans="23:23">
      <c r="W3106" s="42" t="s">
        <v>469</v>
      </c>
    </row>
    <row r="3107" spans="23:23">
      <c r="W3107" s="42" t="s">
        <v>469</v>
      </c>
    </row>
    <row r="3108" spans="23:23">
      <c r="W3108" s="42" t="s">
        <v>469</v>
      </c>
    </row>
    <row r="3109" spans="23:23">
      <c r="W3109" s="42" t="s">
        <v>469</v>
      </c>
    </row>
    <row r="3110" spans="23:23">
      <c r="W3110" s="42" t="s">
        <v>469</v>
      </c>
    </row>
    <row r="3111" spans="23:23">
      <c r="W3111" s="42" t="s">
        <v>469</v>
      </c>
    </row>
    <row r="3112" spans="23:23">
      <c r="W3112" s="42" t="s">
        <v>469</v>
      </c>
    </row>
    <row r="3113" spans="23:23">
      <c r="W3113" s="42" t="s">
        <v>469</v>
      </c>
    </row>
    <row r="3114" spans="23:23">
      <c r="W3114" s="42" t="s">
        <v>469</v>
      </c>
    </row>
    <row r="3115" spans="23:23">
      <c r="W3115" s="42" t="s">
        <v>469</v>
      </c>
    </row>
    <row r="3116" spans="23:23">
      <c r="W3116" s="42" t="s">
        <v>469</v>
      </c>
    </row>
    <row r="3117" spans="23:23">
      <c r="W3117" s="42" t="s">
        <v>469</v>
      </c>
    </row>
    <row r="3118" spans="23:23">
      <c r="W3118" s="42" t="s">
        <v>469</v>
      </c>
    </row>
    <row r="3119" spans="23:23">
      <c r="W3119" s="42" t="s">
        <v>469</v>
      </c>
    </row>
    <row r="3120" spans="23:23">
      <c r="W3120" s="42" t="s">
        <v>469</v>
      </c>
    </row>
    <row r="3121" spans="23:23">
      <c r="W3121" s="42" t="s">
        <v>469</v>
      </c>
    </row>
    <row r="3122" spans="23:23">
      <c r="W3122" s="42" t="s">
        <v>469</v>
      </c>
    </row>
    <row r="3123" spans="23:23">
      <c r="W3123" s="42" t="s">
        <v>469</v>
      </c>
    </row>
    <row r="3124" spans="23:23">
      <c r="W3124" s="42" t="s">
        <v>469</v>
      </c>
    </row>
    <row r="3125" spans="23:23">
      <c r="W3125" s="42" t="s">
        <v>469</v>
      </c>
    </row>
    <row r="3126" spans="23:23">
      <c r="W3126" s="42" t="s">
        <v>469</v>
      </c>
    </row>
    <row r="3127" spans="23:23">
      <c r="W3127" s="42" t="s">
        <v>469</v>
      </c>
    </row>
    <row r="3128" spans="23:23">
      <c r="W3128" s="42" t="s">
        <v>469</v>
      </c>
    </row>
    <row r="3129" spans="23:23">
      <c r="W3129" s="42" t="s">
        <v>469</v>
      </c>
    </row>
    <row r="3130" spans="23:23">
      <c r="W3130" s="42" t="s">
        <v>469</v>
      </c>
    </row>
    <row r="3131" spans="23:23">
      <c r="W3131" s="42" t="s">
        <v>469</v>
      </c>
    </row>
    <row r="3132" spans="23:23">
      <c r="W3132" s="42" t="s">
        <v>469</v>
      </c>
    </row>
    <row r="3133" spans="23:23">
      <c r="W3133" s="42" t="s">
        <v>469</v>
      </c>
    </row>
    <row r="3134" spans="23:23">
      <c r="W3134" s="42" t="s">
        <v>469</v>
      </c>
    </row>
    <row r="3135" spans="23:23">
      <c r="W3135" s="42" t="s">
        <v>469</v>
      </c>
    </row>
    <row r="3136" spans="23:23">
      <c r="W3136" s="42" t="s">
        <v>469</v>
      </c>
    </row>
    <row r="3137" spans="23:23">
      <c r="W3137" s="42" t="s">
        <v>469</v>
      </c>
    </row>
    <row r="3138" spans="23:23">
      <c r="W3138" s="42" t="s">
        <v>469</v>
      </c>
    </row>
    <row r="3139" spans="23:23">
      <c r="W3139" s="42" t="s">
        <v>469</v>
      </c>
    </row>
    <row r="3140" spans="23:23">
      <c r="W3140" s="42" t="s">
        <v>469</v>
      </c>
    </row>
    <row r="3141" spans="23:23">
      <c r="W3141" s="42" t="s">
        <v>469</v>
      </c>
    </row>
    <row r="3142" spans="23:23">
      <c r="W3142" s="42" t="s">
        <v>469</v>
      </c>
    </row>
    <row r="3143" spans="23:23">
      <c r="W3143" s="42" t="s">
        <v>469</v>
      </c>
    </row>
    <row r="3144" spans="23:23">
      <c r="W3144" s="42" t="s">
        <v>469</v>
      </c>
    </row>
    <row r="3145" spans="23:23">
      <c r="W3145" s="42" t="s">
        <v>469</v>
      </c>
    </row>
    <row r="3146" spans="23:23">
      <c r="W3146" s="42" t="s">
        <v>469</v>
      </c>
    </row>
    <row r="3147" spans="23:23">
      <c r="W3147" s="42" t="s">
        <v>469</v>
      </c>
    </row>
    <row r="3148" spans="23:23">
      <c r="W3148" s="42" t="s">
        <v>469</v>
      </c>
    </row>
    <row r="3149" spans="23:23">
      <c r="W3149" s="42" t="s">
        <v>469</v>
      </c>
    </row>
    <row r="3150" spans="23:23">
      <c r="W3150" s="42" t="s">
        <v>469</v>
      </c>
    </row>
    <row r="3151" spans="23:23">
      <c r="W3151" s="42" t="s">
        <v>469</v>
      </c>
    </row>
    <row r="3152" spans="23:23">
      <c r="W3152" s="42" t="s">
        <v>469</v>
      </c>
    </row>
    <row r="3153" spans="23:23">
      <c r="W3153" s="42" t="s">
        <v>469</v>
      </c>
    </row>
    <row r="3154" spans="23:23">
      <c r="W3154" s="42" t="s">
        <v>469</v>
      </c>
    </row>
    <row r="3155" spans="23:23">
      <c r="W3155" s="42" t="s">
        <v>469</v>
      </c>
    </row>
    <row r="3156" spans="23:23">
      <c r="W3156" s="42" t="s">
        <v>469</v>
      </c>
    </row>
    <row r="3157" spans="23:23">
      <c r="W3157" s="42" t="s">
        <v>469</v>
      </c>
    </row>
    <row r="3158" spans="23:23">
      <c r="W3158" s="42" t="s">
        <v>469</v>
      </c>
    </row>
    <row r="3159" spans="23:23">
      <c r="W3159" s="42" t="s">
        <v>469</v>
      </c>
    </row>
    <row r="3160" spans="23:23">
      <c r="W3160" s="42" t="s">
        <v>469</v>
      </c>
    </row>
    <row r="3161" spans="23:23">
      <c r="W3161" s="42" t="s">
        <v>469</v>
      </c>
    </row>
    <row r="3162" spans="23:23">
      <c r="W3162" s="42" t="s">
        <v>469</v>
      </c>
    </row>
    <row r="3163" spans="23:23">
      <c r="W3163" s="42" t="s">
        <v>469</v>
      </c>
    </row>
    <row r="3164" spans="23:23">
      <c r="W3164" s="42" t="s">
        <v>469</v>
      </c>
    </row>
    <row r="3165" spans="23:23">
      <c r="W3165" s="42" t="s">
        <v>469</v>
      </c>
    </row>
    <row r="3166" spans="23:23">
      <c r="W3166" s="42" t="s">
        <v>469</v>
      </c>
    </row>
    <row r="3167" spans="23:23">
      <c r="W3167" s="42" t="s">
        <v>469</v>
      </c>
    </row>
    <row r="3168" spans="23:23">
      <c r="W3168" s="42" t="s">
        <v>469</v>
      </c>
    </row>
    <row r="3169" spans="23:23">
      <c r="W3169" s="42" t="s">
        <v>469</v>
      </c>
    </row>
    <row r="3170" spans="23:23">
      <c r="W3170" s="42" t="s">
        <v>469</v>
      </c>
    </row>
    <row r="3171" spans="23:23">
      <c r="W3171" s="42" t="s">
        <v>469</v>
      </c>
    </row>
    <row r="3172" spans="23:23">
      <c r="W3172" s="42" t="s">
        <v>469</v>
      </c>
    </row>
    <row r="3173" spans="23:23">
      <c r="W3173" s="42" t="s">
        <v>469</v>
      </c>
    </row>
    <row r="3174" spans="23:23">
      <c r="W3174" s="42" t="s">
        <v>469</v>
      </c>
    </row>
    <row r="3175" spans="23:23">
      <c r="W3175" s="42" t="s">
        <v>469</v>
      </c>
    </row>
    <row r="3176" spans="23:23">
      <c r="W3176" s="42" t="s">
        <v>469</v>
      </c>
    </row>
    <row r="3177" spans="23:23">
      <c r="W3177" s="42" t="s">
        <v>469</v>
      </c>
    </row>
    <row r="3178" spans="23:23">
      <c r="W3178" s="42" t="s">
        <v>469</v>
      </c>
    </row>
    <row r="3179" spans="23:23">
      <c r="W3179" s="42" t="s">
        <v>469</v>
      </c>
    </row>
    <row r="3180" spans="23:23">
      <c r="W3180" s="42" t="s">
        <v>469</v>
      </c>
    </row>
    <row r="3181" spans="23:23">
      <c r="W3181" s="42" t="s">
        <v>469</v>
      </c>
    </row>
    <row r="3182" spans="23:23">
      <c r="W3182" s="42" t="s">
        <v>469</v>
      </c>
    </row>
    <row r="3183" spans="23:23">
      <c r="W3183" s="42" t="s">
        <v>469</v>
      </c>
    </row>
    <row r="3184" spans="23:23">
      <c r="W3184" s="42" t="s">
        <v>469</v>
      </c>
    </row>
    <row r="3185" spans="23:23">
      <c r="W3185" s="42" t="s">
        <v>469</v>
      </c>
    </row>
    <row r="3186" spans="23:23">
      <c r="W3186" s="42" t="s">
        <v>469</v>
      </c>
    </row>
    <row r="3187" spans="23:23">
      <c r="W3187" s="42" t="s">
        <v>469</v>
      </c>
    </row>
    <row r="3188" spans="23:23">
      <c r="W3188" s="42" t="s">
        <v>469</v>
      </c>
    </row>
    <row r="3189" spans="23:23">
      <c r="W3189" s="42" t="s">
        <v>469</v>
      </c>
    </row>
    <row r="3190" spans="23:23">
      <c r="W3190" s="42" t="s">
        <v>469</v>
      </c>
    </row>
    <row r="3191" spans="23:23">
      <c r="W3191" s="42" t="s">
        <v>469</v>
      </c>
    </row>
    <row r="3192" spans="23:23">
      <c r="W3192" s="42" t="s">
        <v>469</v>
      </c>
    </row>
    <row r="3193" spans="23:23">
      <c r="W3193" s="42" t="s">
        <v>469</v>
      </c>
    </row>
    <row r="3194" spans="23:23">
      <c r="W3194" s="42" t="s">
        <v>469</v>
      </c>
    </row>
    <row r="3195" spans="23:23">
      <c r="W3195" s="42" t="s">
        <v>469</v>
      </c>
    </row>
    <row r="3196" spans="23:23">
      <c r="W3196" s="42" t="s">
        <v>469</v>
      </c>
    </row>
    <row r="3197" spans="23:23">
      <c r="W3197" s="42" t="s">
        <v>469</v>
      </c>
    </row>
    <row r="3198" spans="23:23">
      <c r="W3198" s="42" t="s">
        <v>469</v>
      </c>
    </row>
    <row r="3199" spans="23:23">
      <c r="W3199" s="42" t="s">
        <v>469</v>
      </c>
    </row>
    <row r="3200" spans="23:23">
      <c r="W3200" s="42" t="s">
        <v>469</v>
      </c>
    </row>
    <row r="3201" spans="23:23">
      <c r="W3201" s="42" t="s">
        <v>469</v>
      </c>
    </row>
    <row r="3202" spans="23:23">
      <c r="W3202" s="42" t="s">
        <v>469</v>
      </c>
    </row>
    <row r="3203" spans="23:23">
      <c r="W3203" s="42" t="s">
        <v>469</v>
      </c>
    </row>
    <row r="3204" spans="23:23">
      <c r="W3204" s="42" t="s">
        <v>469</v>
      </c>
    </row>
    <row r="3205" spans="23:23">
      <c r="W3205" s="42" t="s">
        <v>469</v>
      </c>
    </row>
    <row r="3206" spans="23:23">
      <c r="W3206" s="42" t="s">
        <v>469</v>
      </c>
    </row>
    <row r="3207" spans="23:23">
      <c r="W3207" s="42" t="s">
        <v>469</v>
      </c>
    </row>
    <row r="3208" spans="23:23">
      <c r="W3208" s="42" t="s">
        <v>469</v>
      </c>
    </row>
    <row r="3209" spans="23:23">
      <c r="W3209" s="42" t="s">
        <v>469</v>
      </c>
    </row>
    <row r="3210" spans="23:23">
      <c r="W3210" s="42" t="s">
        <v>469</v>
      </c>
    </row>
    <row r="3211" spans="23:23">
      <c r="W3211" s="42" t="s">
        <v>469</v>
      </c>
    </row>
    <row r="3212" spans="23:23">
      <c r="W3212" s="42" t="s">
        <v>469</v>
      </c>
    </row>
    <row r="3213" spans="23:23">
      <c r="W3213" s="42" t="s">
        <v>469</v>
      </c>
    </row>
    <row r="3214" spans="23:23">
      <c r="W3214" s="42" t="s">
        <v>469</v>
      </c>
    </row>
    <row r="3215" spans="23:23">
      <c r="W3215" s="42" t="s">
        <v>469</v>
      </c>
    </row>
    <row r="3216" spans="23:23">
      <c r="W3216" s="42" t="s">
        <v>469</v>
      </c>
    </row>
    <row r="3217" spans="23:23">
      <c r="W3217" s="42" t="s">
        <v>469</v>
      </c>
    </row>
    <row r="3218" spans="23:23">
      <c r="W3218" s="42" t="s">
        <v>469</v>
      </c>
    </row>
    <row r="3219" spans="23:23">
      <c r="W3219" s="42" t="s">
        <v>469</v>
      </c>
    </row>
    <row r="3220" spans="23:23">
      <c r="W3220" s="42" t="s">
        <v>469</v>
      </c>
    </row>
    <row r="3221" spans="23:23">
      <c r="W3221" s="42" t="s">
        <v>469</v>
      </c>
    </row>
    <row r="3222" spans="23:23">
      <c r="W3222" s="42" t="s">
        <v>469</v>
      </c>
    </row>
    <row r="3223" spans="23:23">
      <c r="W3223" s="42" t="s">
        <v>469</v>
      </c>
    </row>
    <row r="3224" spans="23:23">
      <c r="W3224" s="42" t="s">
        <v>469</v>
      </c>
    </row>
    <row r="3225" spans="23:23">
      <c r="W3225" s="42" t="s">
        <v>469</v>
      </c>
    </row>
    <row r="3226" spans="23:23">
      <c r="W3226" s="42" t="s">
        <v>469</v>
      </c>
    </row>
    <row r="3227" spans="23:23">
      <c r="W3227" s="42" t="s">
        <v>469</v>
      </c>
    </row>
    <row r="3228" spans="23:23">
      <c r="W3228" s="42" t="s">
        <v>469</v>
      </c>
    </row>
    <row r="3229" spans="23:23">
      <c r="W3229" s="42" t="s">
        <v>469</v>
      </c>
    </row>
    <row r="3230" spans="23:23">
      <c r="W3230" s="42" t="s">
        <v>469</v>
      </c>
    </row>
    <row r="3231" spans="23:23">
      <c r="W3231" s="42" t="s">
        <v>469</v>
      </c>
    </row>
    <row r="3232" spans="23:23">
      <c r="W3232" s="42" t="s">
        <v>469</v>
      </c>
    </row>
    <row r="3233" spans="23:23">
      <c r="W3233" s="42" t="s">
        <v>469</v>
      </c>
    </row>
    <row r="3234" spans="23:23">
      <c r="W3234" s="42" t="s">
        <v>469</v>
      </c>
    </row>
    <row r="3235" spans="23:23">
      <c r="W3235" s="42" t="s">
        <v>469</v>
      </c>
    </row>
    <row r="3236" spans="23:23">
      <c r="W3236" s="42" t="s">
        <v>469</v>
      </c>
    </row>
    <row r="3237" spans="23:23">
      <c r="W3237" s="42" t="s">
        <v>469</v>
      </c>
    </row>
    <row r="3238" spans="23:23">
      <c r="W3238" s="42" t="s">
        <v>469</v>
      </c>
    </row>
    <row r="3239" spans="23:23">
      <c r="W3239" s="42" t="s">
        <v>469</v>
      </c>
    </row>
    <row r="3240" spans="23:23">
      <c r="W3240" s="42" t="s">
        <v>469</v>
      </c>
    </row>
    <row r="3241" spans="23:23">
      <c r="W3241" s="42" t="s">
        <v>469</v>
      </c>
    </row>
    <row r="3242" spans="23:23">
      <c r="W3242" s="42" t="s">
        <v>469</v>
      </c>
    </row>
    <row r="3243" spans="23:23">
      <c r="W3243" s="42" t="s">
        <v>469</v>
      </c>
    </row>
    <row r="3244" spans="23:23">
      <c r="W3244" s="42" t="s">
        <v>469</v>
      </c>
    </row>
    <row r="3245" spans="23:23">
      <c r="W3245" s="42" t="s">
        <v>469</v>
      </c>
    </row>
    <row r="3246" spans="23:23">
      <c r="W3246" s="42" t="s">
        <v>469</v>
      </c>
    </row>
    <row r="3247" spans="23:23">
      <c r="W3247" s="42" t="s">
        <v>469</v>
      </c>
    </row>
    <row r="3248" spans="23:23">
      <c r="W3248" s="42" t="s">
        <v>469</v>
      </c>
    </row>
    <row r="3249" spans="23:23">
      <c r="W3249" s="42" t="s">
        <v>469</v>
      </c>
    </row>
    <row r="3250" spans="23:23">
      <c r="W3250" s="42" t="s">
        <v>469</v>
      </c>
    </row>
    <row r="3251" spans="23:23">
      <c r="W3251" s="42" t="s">
        <v>469</v>
      </c>
    </row>
    <row r="3252" spans="23:23">
      <c r="W3252" s="42" t="s">
        <v>469</v>
      </c>
    </row>
    <row r="3253" spans="23:23">
      <c r="W3253" s="42" t="s">
        <v>469</v>
      </c>
    </row>
    <row r="3254" spans="23:23">
      <c r="W3254" s="42" t="s">
        <v>469</v>
      </c>
    </row>
    <row r="3255" spans="23:23">
      <c r="W3255" s="42" t="s">
        <v>469</v>
      </c>
    </row>
    <row r="3256" spans="23:23">
      <c r="W3256" s="42" t="s">
        <v>469</v>
      </c>
    </row>
    <row r="3257" spans="23:23">
      <c r="W3257" s="42" t="s">
        <v>469</v>
      </c>
    </row>
    <row r="3258" spans="23:23">
      <c r="W3258" s="42" t="s">
        <v>469</v>
      </c>
    </row>
    <row r="3259" spans="23:23">
      <c r="W3259" s="42" t="s">
        <v>469</v>
      </c>
    </row>
    <row r="3260" spans="23:23">
      <c r="W3260" s="42" t="s">
        <v>469</v>
      </c>
    </row>
    <row r="3261" spans="23:23">
      <c r="W3261" s="42" t="s">
        <v>469</v>
      </c>
    </row>
    <row r="3262" spans="23:23">
      <c r="W3262" s="42" t="s">
        <v>469</v>
      </c>
    </row>
    <row r="3263" spans="23:23">
      <c r="W3263" s="42" t="s">
        <v>469</v>
      </c>
    </row>
    <row r="3264" spans="23:23">
      <c r="W3264" s="42" t="s">
        <v>469</v>
      </c>
    </row>
    <row r="3265" spans="23:23">
      <c r="W3265" s="42" t="s">
        <v>469</v>
      </c>
    </row>
    <row r="3266" spans="23:23">
      <c r="W3266" s="42" t="s">
        <v>469</v>
      </c>
    </row>
    <row r="3267" spans="23:23">
      <c r="W3267" s="42" t="s">
        <v>469</v>
      </c>
    </row>
    <row r="3268" spans="23:23">
      <c r="W3268" s="42" t="s">
        <v>469</v>
      </c>
    </row>
    <row r="3269" spans="23:23">
      <c r="W3269" s="42" t="s">
        <v>469</v>
      </c>
    </row>
    <row r="3270" spans="23:23">
      <c r="W3270" s="42" t="s">
        <v>469</v>
      </c>
    </row>
    <row r="3271" spans="23:23">
      <c r="W3271" s="42" t="s">
        <v>469</v>
      </c>
    </row>
    <row r="3272" spans="23:23">
      <c r="W3272" s="42" t="s">
        <v>469</v>
      </c>
    </row>
    <row r="3273" spans="23:23">
      <c r="W3273" s="42" t="s">
        <v>469</v>
      </c>
    </row>
    <row r="3274" spans="23:23">
      <c r="W3274" s="42" t="s">
        <v>469</v>
      </c>
    </row>
    <row r="3275" spans="23:23">
      <c r="W3275" s="42" t="s">
        <v>469</v>
      </c>
    </row>
    <row r="3276" spans="23:23">
      <c r="W3276" s="42" t="s">
        <v>469</v>
      </c>
    </row>
    <row r="3277" spans="23:23">
      <c r="W3277" s="42" t="s">
        <v>469</v>
      </c>
    </row>
    <row r="3278" spans="23:23">
      <c r="W3278" s="42" t="s">
        <v>469</v>
      </c>
    </row>
    <row r="3279" spans="23:23">
      <c r="W3279" s="42" t="s">
        <v>469</v>
      </c>
    </row>
    <row r="3280" spans="23:23">
      <c r="W3280" s="42" t="s">
        <v>469</v>
      </c>
    </row>
    <row r="3281" spans="23:23">
      <c r="W3281" s="42" t="s">
        <v>469</v>
      </c>
    </row>
    <row r="3282" spans="23:23">
      <c r="W3282" s="42" t="s">
        <v>469</v>
      </c>
    </row>
    <row r="3283" spans="23:23">
      <c r="W3283" s="42" t="s">
        <v>469</v>
      </c>
    </row>
    <row r="3284" spans="23:23">
      <c r="W3284" s="42" t="s">
        <v>469</v>
      </c>
    </row>
    <row r="3285" spans="23:23">
      <c r="W3285" s="42" t="s">
        <v>469</v>
      </c>
    </row>
    <row r="3286" spans="23:23">
      <c r="W3286" s="42" t="s">
        <v>469</v>
      </c>
    </row>
    <row r="3287" spans="23:23">
      <c r="W3287" s="42" t="s">
        <v>469</v>
      </c>
    </row>
    <row r="3288" spans="23:23">
      <c r="W3288" s="42" t="s">
        <v>469</v>
      </c>
    </row>
    <row r="3289" spans="23:23">
      <c r="W3289" s="42" t="s">
        <v>469</v>
      </c>
    </row>
    <row r="3290" spans="23:23">
      <c r="W3290" s="42" t="s">
        <v>469</v>
      </c>
    </row>
    <row r="3291" spans="23:23">
      <c r="W3291" s="42" t="s">
        <v>469</v>
      </c>
    </row>
    <row r="3292" spans="23:23">
      <c r="W3292" s="42" t="s">
        <v>469</v>
      </c>
    </row>
    <row r="3293" spans="23:23">
      <c r="W3293" s="42" t="s">
        <v>469</v>
      </c>
    </row>
    <row r="3294" spans="23:23">
      <c r="W3294" s="42" t="s">
        <v>469</v>
      </c>
    </row>
    <row r="3295" spans="23:23">
      <c r="W3295" s="42" t="s">
        <v>469</v>
      </c>
    </row>
    <row r="3296" spans="23:23">
      <c r="W3296" s="42" t="s">
        <v>469</v>
      </c>
    </row>
    <row r="3297" spans="23:23">
      <c r="W3297" s="42" t="s">
        <v>469</v>
      </c>
    </row>
    <row r="3298" spans="23:23">
      <c r="W3298" s="42" t="s">
        <v>469</v>
      </c>
    </row>
    <row r="3299" spans="23:23">
      <c r="W3299" s="42" t="s">
        <v>469</v>
      </c>
    </row>
    <row r="3300" spans="23:23">
      <c r="W3300" s="42" t="s">
        <v>469</v>
      </c>
    </row>
    <row r="3301" spans="23:23">
      <c r="W3301" s="42" t="s">
        <v>469</v>
      </c>
    </row>
    <row r="3302" spans="23:23">
      <c r="W3302" s="42" t="s">
        <v>469</v>
      </c>
    </row>
    <row r="3303" spans="23:23">
      <c r="W3303" s="42" t="s">
        <v>469</v>
      </c>
    </row>
    <row r="3304" spans="23:23">
      <c r="W3304" s="42" t="s">
        <v>469</v>
      </c>
    </row>
    <row r="3305" spans="23:23">
      <c r="W3305" s="42" t="s">
        <v>469</v>
      </c>
    </row>
    <row r="3306" spans="23:23">
      <c r="W3306" s="42" t="s">
        <v>469</v>
      </c>
    </row>
    <row r="3307" spans="23:23">
      <c r="W3307" s="42" t="s">
        <v>469</v>
      </c>
    </row>
    <row r="3308" spans="23:23">
      <c r="W3308" s="42" t="s">
        <v>469</v>
      </c>
    </row>
    <row r="3309" spans="23:23">
      <c r="W3309" s="42" t="s">
        <v>469</v>
      </c>
    </row>
    <row r="3310" spans="23:23">
      <c r="W3310" s="42" t="s">
        <v>469</v>
      </c>
    </row>
    <row r="3311" spans="23:23">
      <c r="W3311" s="42" t="s">
        <v>469</v>
      </c>
    </row>
    <row r="3312" spans="23:23">
      <c r="W3312" s="42" t="s">
        <v>469</v>
      </c>
    </row>
    <row r="3313" spans="23:23">
      <c r="W3313" s="42" t="s">
        <v>469</v>
      </c>
    </row>
    <row r="3314" spans="23:23">
      <c r="W3314" s="42" t="s">
        <v>469</v>
      </c>
    </row>
    <row r="3315" spans="23:23">
      <c r="W3315" s="42" t="s">
        <v>469</v>
      </c>
    </row>
    <row r="3316" spans="23:23">
      <c r="W3316" s="42" t="s">
        <v>469</v>
      </c>
    </row>
    <row r="3317" spans="23:23">
      <c r="W3317" s="42" t="s">
        <v>469</v>
      </c>
    </row>
    <row r="3318" spans="23:23">
      <c r="W3318" s="42" t="s">
        <v>469</v>
      </c>
    </row>
    <row r="3319" spans="23:23">
      <c r="W3319" s="42" t="s">
        <v>469</v>
      </c>
    </row>
    <row r="3320" spans="23:23">
      <c r="W3320" s="42" t="s">
        <v>469</v>
      </c>
    </row>
    <row r="3321" spans="23:23">
      <c r="W3321" s="42" t="s">
        <v>469</v>
      </c>
    </row>
    <row r="3322" spans="23:23">
      <c r="W3322" s="42" t="s">
        <v>469</v>
      </c>
    </row>
    <row r="3323" spans="23:23">
      <c r="W3323" s="42" t="s">
        <v>469</v>
      </c>
    </row>
    <row r="3324" spans="23:23">
      <c r="W3324" s="42" t="s">
        <v>469</v>
      </c>
    </row>
    <row r="3325" spans="23:23">
      <c r="W3325" s="42" t="s">
        <v>469</v>
      </c>
    </row>
    <row r="3326" spans="23:23">
      <c r="W3326" s="42" t="s">
        <v>469</v>
      </c>
    </row>
    <row r="3327" spans="23:23">
      <c r="W3327" s="42" t="s">
        <v>469</v>
      </c>
    </row>
    <row r="3328" spans="23:23">
      <c r="W3328" s="42" t="s">
        <v>469</v>
      </c>
    </row>
    <row r="3329" spans="23:23">
      <c r="W3329" s="42" t="s">
        <v>469</v>
      </c>
    </row>
    <row r="3330" spans="23:23">
      <c r="W3330" s="42" t="s">
        <v>469</v>
      </c>
    </row>
    <row r="3331" spans="23:23">
      <c r="W3331" s="42" t="s">
        <v>469</v>
      </c>
    </row>
    <row r="3332" spans="23:23">
      <c r="W3332" s="42" t="s">
        <v>469</v>
      </c>
    </row>
    <row r="3333" spans="23:23">
      <c r="W3333" s="42" t="s">
        <v>469</v>
      </c>
    </row>
    <row r="3334" spans="23:23">
      <c r="W3334" s="42" t="s">
        <v>469</v>
      </c>
    </row>
    <row r="3335" spans="23:23">
      <c r="W3335" s="42" t="s">
        <v>469</v>
      </c>
    </row>
    <row r="3336" spans="23:23">
      <c r="W3336" s="42" t="s">
        <v>469</v>
      </c>
    </row>
    <row r="3337" spans="23:23">
      <c r="W3337" s="42" t="s">
        <v>469</v>
      </c>
    </row>
    <row r="3338" spans="23:23">
      <c r="W3338" s="42" t="s">
        <v>469</v>
      </c>
    </row>
    <row r="3339" spans="23:23">
      <c r="W3339" s="42" t="s">
        <v>469</v>
      </c>
    </row>
    <row r="3340" spans="23:23">
      <c r="W3340" s="42" t="s">
        <v>469</v>
      </c>
    </row>
    <row r="3341" spans="23:23">
      <c r="W3341" s="42" t="s">
        <v>469</v>
      </c>
    </row>
    <row r="3342" spans="23:23">
      <c r="W3342" s="42" t="s">
        <v>469</v>
      </c>
    </row>
    <row r="3343" spans="23:23">
      <c r="W3343" s="42" t="s">
        <v>469</v>
      </c>
    </row>
    <row r="3344" spans="23:23">
      <c r="W3344" s="42" t="s">
        <v>469</v>
      </c>
    </row>
    <row r="3345" spans="23:23">
      <c r="W3345" s="42" t="s">
        <v>469</v>
      </c>
    </row>
    <row r="3346" spans="23:23">
      <c r="W3346" s="42" t="s">
        <v>469</v>
      </c>
    </row>
    <row r="3347" spans="23:23">
      <c r="W3347" s="42" t="s">
        <v>469</v>
      </c>
    </row>
    <row r="3348" spans="23:23">
      <c r="W3348" s="42" t="s">
        <v>469</v>
      </c>
    </row>
    <row r="3349" spans="23:23">
      <c r="W3349" s="42" t="s">
        <v>469</v>
      </c>
    </row>
    <row r="3350" spans="23:23">
      <c r="W3350" s="42" t="s">
        <v>469</v>
      </c>
    </row>
    <row r="3351" spans="23:23">
      <c r="W3351" s="42" t="s">
        <v>469</v>
      </c>
    </row>
    <row r="3352" spans="23:23">
      <c r="W3352" s="42" t="s">
        <v>469</v>
      </c>
    </row>
    <row r="3353" spans="23:23">
      <c r="W3353" s="42" t="s">
        <v>469</v>
      </c>
    </row>
    <row r="3354" spans="23:23">
      <c r="W3354" s="42" t="s">
        <v>469</v>
      </c>
    </row>
    <row r="3355" spans="23:23">
      <c r="W3355" s="42" t="s">
        <v>469</v>
      </c>
    </row>
    <row r="3356" spans="23:23">
      <c r="W3356" s="42" t="s">
        <v>469</v>
      </c>
    </row>
    <row r="3357" spans="23:23">
      <c r="W3357" s="42" t="s">
        <v>469</v>
      </c>
    </row>
    <row r="3358" spans="23:23">
      <c r="W3358" s="42" t="s">
        <v>469</v>
      </c>
    </row>
    <row r="3359" spans="23:23">
      <c r="W3359" s="42" t="s">
        <v>469</v>
      </c>
    </row>
    <row r="3360" spans="23:23">
      <c r="W3360" s="42" t="s">
        <v>469</v>
      </c>
    </row>
    <row r="3361" spans="23:23">
      <c r="W3361" s="42" t="s">
        <v>469</v>
      </c>
    </row>
    <row r="3362" spans="23:23">
      <c r="W3362" s="42" t="s">
        <v>469</v>
      </c>
    </row>
    <row r="3363" spans="23:23">
      <c r="W3363" s="42" t="s">
        <v>469</v>
      </c>
    </row>
    <row r="3364" spans="23:23">
      <c r="W3364" s="42" t="s">
        <v>469</v>
      </c>
    </row>
    <row r="3365" spans="23:23">
      <c r="W3365" s="42" t="s">
        <v>469</v>
      </c>
    </row>
    <row r="3366" spans="23:23">
      <c r="W3366" s="42" t="s">
        <v>469</v>
      </c>
    </row>
    <row r="3367" spans="23:23">
      <c r="W3367" s="42" t="s">
        <v>469</v>
      </c>
    </row>
    <row r="3368" spans="23:23">
      <c r="W3368" s="42" t="s">
        <v>469</v>
      </c>
    </row>
    <row r="3369" spans="23:23">
      <c r="W3369" s="42" t="s">
        <v>469</v>
      </c>
    </row>
    <row r="3370" spans="23:23">
      <c r="W3370" s="42" t="s">
        <v>469</v>
      </c>
    </row>
    <row r="3371" spans="23:23">
      <c r="W3371" s="42" t="s">
        <v>469</v>
      </c>
    </row>
    <row r="3372" spans="23:23">
      <c r="W3372" s="42" t="s">
        <v>469</v>
      </c>
    </row>
    <row r="3373" spans="23:23">
      <c r="W3373" s="42" t="s">
        <v>469</v>
      </c>
    </row>
    <row r="3374" spans="23:23">
      <c r="W3374" s="42" t="s">
        <v>469</v>
      </c>
    </row>
    <row r="3375" spans="23:23">
      <c r="W3375" s="42" t="s">
        <v>469</v>
      </c>
    </row>
    <row r="3376" spans="23:23">
      <c r="W3376" s="42" t="s">
        <v>469</v>
      </c>
    </row>
    <row r="3377" spans="23:23">
      <c r="W3377" s="42" t="s">
        <v>469</v>
      </c>
    </row>
    <row r="3378" spans="23:23">
      <c r="W3378" s="42" t="s">
        <v>469</v>
      </c>
    </row>
    <row r="3379" spans="23:23">
      <c r="W3379" s="42" t="s">
        <v>469</v>
      </c>
    </row>
    <row r="3380" spans="23:23">
      <c r="W3380" s="42" t="s">
        <v>469</v>
      </c>
    </row>
    <row r="3381" spans="23:23">
      <c r="W3381" s="42" t="s">
        <v>469</v>
      </c>
    </row>
    <row r="3382" spans="23:23">
      <c r="W3382" s="42" t="s">
        <v>469</v>
      </c>
    </row>
    <row r="3383" spans="23:23">
      <c r="W3383" s="42" t="s">
        <v>469</v>
      </c>
    </row>
    <row r="3384" spans="23:23">
      <c r="W3384" s="42" t="s">
        <v>469</v>
      </c>
    </row>
    <row r="3385" spans="23:23">
      <c r="W3385" s="42" t="s">
        <v>469</v>
      </c>
    </row>
    <row r="3386" spans="23:23">
      <c r="W3386" s="42" t="s">
        <v>469</v>
      </c>
    </row>
    <row r="3387" spans="23:23">
      <c r="W3387" s="42" t="s">
        <v>469</v>
      </c>
    </row>
    <row r="3388" spans="23:23">
      <c r="W3388" s="42" t="s">
        <v>469</v>
      </c>
    </row>
    <row r="3389" spans="23:23">
      <c r="W3389" s="42" t="s">
        <v>469</v>
      </c>
    </row>
    <row r="3390" spans="23:23">
      <c r="W3390" s="42" t="s">
        <v>469</v>
      </c>
    </row>
    <row r="3391" spans="23:23">
      <c r="W3391" s="42" t="s">
        <v>469</v>
      </c>
    </row>
    <row r="3392" spans="23:23">
      <c r="W3392" s="42" t="s">
        <v>469</v>
      </c>
    </row>
    <row r="3393" spans="23:23">
      <c r="W3393" s="42" t="s">
        <v>469</v>
      </c>
    </row>
    <row r="3394" spans="23:23">
      <c r="W3394" s="42" t="s">
        <v>469</v>
      </c>
    </row>
    <row r="3395" spans="23:23">
      <c r="W3395" s="42" t="s">
        <v>469</v>
      </c>
    </row>
    <row r="3396" spans="23:23">
      <c r="W3396" s="42" t="s">
        <v>469</v>
      </c>
    </row>
    <row r="3397" spans="23:23">
      <c r="W3397" s="42" t="s">
        <v>469</v>
      </c>
    </row>
    <row r="3398" spans="23:23">
      <c r="W3398" s="42" t="s">
        <v>469</v>
      </c>
    </row>
    <row r="3399" spans="23:23">
      <c r="W3399" s="42" t="s">
        <v>469</v>
      </c>
    </row>
    <row r="3400" spans="23:23">
      <c r="W3400" s="42" t="s">
        <v>469</v>
      </c>
    </row>
    <row r="3401" spans="23:23">
      <c r="W3401" s="42" t="s">
        <v>469</v>
      </c>
    </row>
    <row r="3402" spans="23:23">
      <c r="W3402" s="42" t="s">
        <v>469</v>
      </c>
    </row>
    <row r="3403" spans="23:23">
      <c r="W3403" s="42" t="s">
        <v>469</v>
      </c>
    </row>
    <row r="3404" spans="23:23">
      <c r="W3404" s="42" t="s">
        <v>469</v>
      </c>
    </row>
    <row r="3405" spans="23:23">
      <c r="W3405" s="42" t="s">
        <v>469</v>
      </c>
    </row>
    <row r="3406" spans="23:23">
      <c r="W3406" s="42" t="s">
        <v>469</v>
      </c>
    </row>
    <row r="3407" spans="23:23">
      <c r="W3407" s="42" t="s">
        <v>469</v>
      </c>
    </row>
    <row r="3408" spans="23:23">
      <c r="W3408" s="42" t="s">
        <v>469</v>
      </c>
    </row>
    <row r="3409" spans="23:23">
      <c r="W3409" s="42" t="s">
        <v>469</v>
      </c>
    </row>
    <row r="3410" spans="23:23">
      <c r="W3410" s="42" t="s">
        <v>469</v>
      </c>
    </row>
    <row r="3411" spans="23:23">
      <c r="W3411" s="42" t="s">
        <v>469</v>
      </c>
    </row>
    <row r="3412" spans="23:23">
      <c r="W3412" s="42" t="s">
        <v>469</v>
      </c>
    </row>
    <row r="3413" spans="23:23">
      <c r="W3413" s="42" t="s">
        <v>469</v>
      </c>
    </row>
    <row r="3414" spans="23:23">
      <c r="W3414" s="42" t="s">
        <v>469</v>
      </c>
    </row>
    <row r="3415" spans="23:23">
      <c r="W3415" s="42" t="s">
        <v>469</v>
      </c>
    </row>
    <row r="3416" spans="23:23">
      <c r="W3416" s="42" t="s">
        <v>469</v>
      </c>
    </row>
    <row r="3417" spans="23:23">
      <c r="W3417" s="42" t="s">
        <v>469</v>
      </c>
    </row>
    <row r="3418" spans="23:23">
      <c r="W3418" s="42" t="s">
        <v>469</v>
      </c>
    </row>
    <row r="3419" spans="23:23">
      <c r="W3419" s="42" t="s">
        <v>469</v>
      </c>
    </row>
    <row r="3420" spans="23:23">
      <c r="W3420" s="42" t="s">
        <v>469</v>
      </c>
    </row>
    <row r="3421" spans="23:23">
      <c r="W3421" s="42" t="s">
        <v>469</v>
      </c>
    </row>
    <row r="3422" spans="23:23">
      <c r="W3422" s="42" t="s">
        <v>469</v>
      </c>
    </row>
    <row r="3423" spans="23:23">
      <c r="W3423" s="42" t="s">
        <v>469</v>
      </c>
    </row>
    <row r="3424" spans="23:23">
      <c r="W3424" s="42" t="s">
        <v>469</v>
      </c>
    </row>
    <row r="3425" spans="23:23">
      <c r="W3425" s="42" t="s">
        <v>469</v>
      </c>
    </row>
    <row r="3426" spans="23:23">
      <c r="W3426" s="42" t="s">
        <v>469</v>
      </c>
    </row>
    <row r="3427" spans="23:23">
      <c r="W3427" s="42" t="s">
        <v>469</v>
      </c>
    </row>
    <row r="3428" spans="23:23">
      <c r="W3428" s="42" t="s">
        <v>469</v>
      </c>
    </row>
    <row r="3429" spans="23:23">
      <c r="W3429" s="42" t="s">
        <v>469</v>
      </c>
    </row>
    <row r="3430" spans="23:23">
      <c r="W3430" s="42" t="s">
        <v>469</v>
      </c>
    </row>
    <row r="3431" spans="23:23">
      <c r="W3431" s="42" t="s">
        <v>469</v>
      </c>
    </row>
    <row r="3432" spans="23:23">
      <c r="W3432" s="42" t="s">
        <v>469</v>
      </c>
    </row>
    <row r="3433" spans="23:23">
      <c r="W3433" s="42" t="s">
        <v>469</v>
      </c>
    </row>
    <row r="3434" spans="23:23">
      <c r="W3434" s="42" t="s">
        <v>469</v>
      </c>
    </row>
    <row r="3435" spans="23:23">
      <c r="W3435" s="42" t="s">
        <v>469</v>
      </c>
    </row>
    <row r="3436" spans="23:23">
      <c r="W3436" s="42" t="s">
        <v>469</v>
      </c>
    </row>
    <row r="3437" spans="23:23">
      <c r="W3437" s="42" t="s">
        <v>469</v>
      </c>
    </row>
    <row r="3438" spans="23:23">
      <c r="W3438" s="42" t="s">
        <v>469</v>
      </c>
    </row>
    <row r="3439" spans="23:23">
      <c r="W3439" s="42" t="s">
        <v>469</v>
      </c>
    </row>
    <row r="3440" spans="23:23">
      <c r="W3440" s="42" t="s">
        <v>469</v>
      </c>
    </row>
    <row r="3441" spans="23:23">
      <c r="W3441" s="42" t="s">
        <v>469</v>
      </c>
    </row>
    <row r="3442" spans="23:23">
      <c r="W3442" s="42" t="s">
        <v>469</v>
      </c>
    </row>
    <row r="3443" spans="23:23">
      <c r="W3443" s="42" t="s">
        <v>469</v>
      </c>
    </row>
    <row r="3444" spans="23:23">
      <c r="W3444" s="42" t="s">
        <v>469</v>
      </c>
    </row>
    <row r="3445" spans="23:23">
      <c r="W3445" s="42" t="s">
        <v>469</v>
      </c>
    </row>
    <row r="3446" spans="23:23">
      <c r="W3446" s="42" t="s">
        <v>469</v>
      </c>
    </row>
    <row r="3447" spans="23:23">
      <c r="W3447" s="42" t="s">
        <v>469</v>
      </c>
    </row>
    <row r="3448" spans="23:23">
      <c r="W3448" s="42" t="s">
        <v>469</v>
      </c>
    </row>
    <row r="3449" spans="23:23">
      <c r="W3449" s="42" t="s">
        <v>469</v>
      </c>
    </row>
    <row r="3450" spans="23:23">
      <c r="W3450" s="42" t="s">
        <v>469</v>
      </c>
    </row>
    <row r="3451" spans="23:23">
      <c r="W3451" s="42" t="s">
        <v>469</v>
      </c>
    </row>
    <row r="3452" spans="23:23">
      <c r="W3452" s="42" t="s">
        <v>469</v>
      </c>
    </row>
    <row r="3453" spans="23:23">
      <c r="W3453" s="42" t="s">
        <v>469</v>
      </c>
    </row>
    <row r="3454" spans="23:23">
      <c r="W3454" s="42" t="s">
        <v>469</v>
      </c>
    </row>
    <row r="3455" spans="23:23">
      <c r="W3455" s="42" t="s">
        <v>469</v>
      </c>
    </row>
    <row r="3456" spans="23:23">
      <c r="W3456" s="42" t="s">
        <v>469</v>
      </c>
    </row>
    <row r="3457" spans="23:23">
      <c r="W3457" s="42" t="s">
        <v>469</v>
      </c>
    </row>
    <row r="3458" spans="23:23">
      <c r="W3458" s="42" t="s">
        <v>469</v>
      </c>
    </row>
    <row r="3459" spans="23:23">
      <c r="W3459" s="42" t="s">
        <v>469</v>
      </c>
    </row>
    <row r="3460" spans="23:23">
      <c r="W3460" s="42" t="s">
        <v>469</v>
      </c>
    </row>
    <row r="3461" spans="23:23">
      <c r="W3461" s="42" t="s">
        <v>469</v>
      </c>
    </row>
    <row r="3462" spans="23:23">
      <c r="W3462" s="42" t="s">
        <v>469</v>
      </c>
    </row>
    <row r="3463" spans="23:23">
      <c r="W3463" s="42" t="s">
        <v>469</v>
      </c>
    </row>
    <row r="3464" spans="23:23">
      <c r="W3464" s="42" t="s">
        <v>469</v>
      </c>
    </row>
    <row r="3465" spans="23:23">
      <c r="W3465" s="42" t="s">
        <v>469</v>
      </c>
    </row>
    <row r="3466" spans="23:23">
      <c r="W3466" s="42" t="s">
        <v>469</v>
      </c>
    </row>
    <row r="3467" spans="23:23">
      <c r="W3467" s="42" t="s">
        <v>469</v>
      </c>
    </row>
    <row r="3468" spans="23:23">
      <c r="W3468" s="42" t="s">
        <v>469</v>
      </c>
    </row>
    <row r="3469" spans="23:23">
      <c r="W3469" s="42" t="s">
        <v>469</v>
      </c>
    </row>
    <row r="3470" spans="23:23">
      <c r="W3470" s="42" t="s">
        <v>469</v>
      </c>
    </row>
    <row r="3471" spans="23:23">
      <c r="W3471" s="42" t="s">
        <v>469</v>
      </c>
    </row>
    <row r="3472" spans="23:23">
      <c r="W3472" s="42" t="s">
        <v>469</v>
      </c>
    </row>
    <row r="3473" spans="23:23">
      <c r="W3473" s="42" t="s">
        <v>469</v>
      </c>
    </row>
    <row r="3474" spans="23:23">
      <c r="W3474" s="42" t="s">
        <v>469</v>
      </c>
    </row>
    <row r="3475" spans="23:23">
      <c r="W3475" s="42" t="s">
        <v>469</v>
      </c>
    </row>
    <row r="3476" spans="23:23">
      <c r="W3476" s="42" t="s">
        <v>469</v>
      </c>
    </row>
    <row r="3477" spans="23:23">
      <c r="W3477" s="42" t="s">
        <v>469</v>
      </c>
    </row>
    <row r="3478" spans="23:23">
      <c r="W3478" s="42" t="s">
        <v>469</v>
      </c>
    </row>
    <row r="3479" spans="23:23">
      <c r="W3479" s="42" t="s">
        <v>469</v>
      </c>
    </row>
    <row r="3480" spans="23:23">
      <c r="W3480" s="42" t="s">
        <v>469</v>
      </c>
    </row>
    <row r="3481" spans="23:23">
      <c r="W3481" s="42" t="s">
        <v>469</v>
      </c>
    </row>
    <row r="3482" spans="23:23">
      <c r="W3482" s="42" t="s">
        <v>469</v>
      </c>
    </row>
    <row r="3483" spans="23:23">
      <c r="W3483" s="42" t="s">
        <v>469</v>
      </c>
    </row>
    <row r="3484" spans="23:23">
      <c r="W3484" s="42" t="s">
        <v>469</v>
      </c>
    </row>
    <row r="3485" spans="23:23">
      <c r="W3485" s="42" t="s">
        <v>469</v>
      </c>
    </row>
    <row r="3486" spans="23:23">
      <c r="W3486" s="42" t="s">
        <v>469</v>
      </c>
    </row>
    <row r="3487" spans="23:23">
      <c r="W3487" s="42" t="s">
        <v>469</v>
      </c>
    </row>
    <row r="3488" spans="23:23">
      <c r="W3488" s="42" t="s">
        <v>469</v>
      </c>
    </row>
    <row r="3489" spans="23:23">
      <c r="W3489" s="42" t="s">
        <v>469</v>
      </c>
    </row>
    <row r="3490" spans="23:23">
      <c r="W3490" s="42" t="s">
        <v>469</v>
      </c>
    </row>
    <row r="3491" spans="23:23">
      <c r="W3491" s="42" t="s">
        <v>469</v>
      </c>
    </row>
    <row r="3492" spans="23:23">
      <c r="W3492" s="42" t="s">
        <v>469</v>
      </c>
    </row>
    <row r="3493" spans="23:23">
      <c r="W3493" s="42" t="s">
        <v>469</v>
      </c>
    </row>
    <row r="3494" spans="23:23">
      <c r="W3494" s="42" t="s">
        <v>469</v>
      </c>
    </row>
    <row r="3495" spans="23:23">
      <c r="W3495" s="42" t="s">
        <v>469</v>
      </c>
    </row>
    <row r="3496" spans="23:23">
      <c r="W3496" s="42" t="s">
        <v>469</v>
      </c>
    </row>
    <row r="3497" spans="23:23">
      <c r="W3497" s="42" t="s">
        <v>469</v>
      </c>
    </row>
    <row r="3498" spans="23:23">
      <c r="W3498" s="42" t="s">
        <v>469</v>
      </c>
    </row>
    <row r="3499" spans="23:23">
      <c r="W3499" s="42" t="s">
        <v>469</v>
      </c>
    </row>
    <row r="3500" spans="23:23">
      <c r="W3500" s="42" t="s">
        <v>469</v>
      </c>
    </row>
    <row r="3501" spans="23:23">
      <c r="W3501" s="42" t="s">
        <v>469</v>
      </c>
    </row>
    <row r="3502" spans="23:23">
      <c r="W3502" s="42" t="s">
        <v>469</v>
      </c>
    </row>
    <row r="3503" spans="23:23">
      <c r="W3503" s="42" t="s">
        <v>469</v>
      </c>
    </row>
    <row r="3504" spans="23:23">
      <c r="W3504" s="42" t="s">
        <v>469</v>
      </c>
    </row>
    <row r="3505" spans="23:23">
      <c r="W3505" s="42" t="s">
        <v>469</v>
      </c>
    </row>
    <row r="3506" spans="23:23">
      <c r="W3506" s="42" t="s">
        <v>469</v>
      </c>
    </row>
    <row r="3507" spans="23:23">
      <c r="W3507" s="42" t="s">
        <v>469</v>
      </c>
    </row>
    <row r="3508" spans="23:23">
      <c r="W3508" s="42" t="s">
        <v>469</v>
      </c>
    </row>
    <row r="3509" spans="23:23">
      <c r="W3509" s="42" t="s">
        <v>469</v>
      </c>
    </row>
    <row r="3510" spans="23:23">
      <c r="W3510" s="42" t="s">
        <v>469</v>
      </c>
    </row>
    <row r="3511" spans="23:23">
      <c r="W3511" s="42" t="s">
        <v>469</v>
      </c>
    </row>
    <row r="3512" spans="23:23">
      <c r="W3512" s="42" t="s">
        <v>469</v>
      </c>
    </row>
    <row r="3513" spans="23:23">
      <c r="W3513" s="42" t="s">
        <v>469</v>
      </c>
    </row>
    <row r="3514" spans="23:23">
      <c r="W3514" s="42" t="s">
        <v>469</v>
      </c>
    </row>
    <row r="3515" spans="23:23">
      <c r="W3515" s="42" t="s">
        <v>469</v>
      </c>
    </row>
    <row r="3516" spans="23:23">
      <c r="W3516" s="42" t="s">
        <v>469</v>
      </c>
    </row>
    <row r="3517" spans="23:23">
      <c r="W3517" s="42" t="s">
        <v>469</v>
      </c>
    </row>
    <row r="3518" spans="23:23">
      <c r="W3518" s="42" t="s">
        <v>469</v>
      </c>
    </row>
    <row r="3519" spans="23:23">
      <c r="W3519" s="42" t="s">
        <v>469</v>
      </c>
    </row>
    <row r="3520" spans="23:23">
      <c r="W3520" s="42" t="s">
        <v>469</v>
      </c>
    </row>
    <row r="3521" spans="23:23">
      <c r="W3521" s="42" t="s">
        <v>469</v>
      </c>
    </row>
    <row r="3522" spans="23:23">
      <c r="W3522" s="42" t="s">
        <v>469</v>
      </c>
    </row>
    <row r="3523" spans="23:23">
      <c r="W3523" s="42" t="s">
        <v>469</v>
      </c>
    </row>
    <row r="3524" spans="23:23">
      <c r="W3524" s="42" t="s">
        <v>469</v>
      </c>
    </row>
    <row r="3525" spans="23:23">
      <c r="W3525" s="42" t="s">
        <v>469</v>
      </c>
    </row>
    <row r="3526" spans="23:23">
      <c r="W3526" s="42" t="s">
        <v>469</v>
      </c>
    </row>
    <row r="3527" spans="23:23">
      <c r="W3527" s="42" t="s">
        <v>469</v>
      </c>
    </row>
    <row r="3528" spans="23:23">
      <c r="W3528" s="42" t="s">
        <v>469</v>
      </c>
    </row>
    <row r="3529" spans="23:23">
      <c r="W3529" s="42" t="s">
        <v>469</v>
      </c>
    </row>
    <row r="3530" spans="23:23">
      <c r="W3530" s="42" t="s">
        <v>469</v>
      </c>
    </row>
    <row r="3531" spans="23:23">
      <c r="W3531" s="42" t="s">
        <v>469</v>
      </c>
    </row>
    <row r="3532" spans="23:23">
      <c r="W3532" s="42" t="s">
        <v>469</v>
      </c>
    </row>
    <row r="3533" spans="23:23">
      <c r="W3533" s="42" t="s">
        <v>469</v>
      </c>
    </row>
    <row r="3534" spans="23:23">
      <c r="W3534" s="42" t="s">
        <v>469</v>
      </c>
    </row>
    <row r="3535" spans="23:23">
      <c r="W3535" s="42" t="s">
        <v>469</v>
      </c>
    </row>
    <row r="3536" spans="23:23">
      <c r="W3536" s="42" t="s">
        <v>469</v>
      </c>
    </row>
    <row r="3537" spans="23:23">
      <c r="W3537" s="42" t="s">
        <v>469</v>
      </c>
    </row>
    <row r="3538" spans="23:23">
      <c r="W3538" s="42" t="s">
        <v>469</v>
      </c>
    </row>
    <row r="3539" spans="23:23">
      <c r="W3539" s="42" t="s">
        <v>469</v>
      </c>
    </row>
    <row r="3540" spans="23:23">
      <c r="W3540" s="42" t="s">
        <v>469</v>
      </c>
    </row>
    <row r="3541" spans="23:23">
      <c r="W3541" s="42" t="s">
        <v>469</v>
      </c>
    </row>
    <row r="3542" spans="23:23">
      <c r="W3542" s="42" t="s">
        <v>469</v>
      </c>
    </row>
    <row r="3543" spans="23:23">
      <c r="W3543" s="42" t="s">
        <v>469</v>
      </c>
    </row>
    <row r="3544" spans="23:23">
      <c r="W3544" s="42" t="s">
        <v>469</v>
      </c>
    </row>
    <row r="3545" spans="23:23">
      <c r="W3545" s="42" t="s">
        <v>469</v>
      </c>
    </row>
    <row r="3546" spans="23:23">
      <c r="W3546" s="42" t="s">
        <v>469</v>
      </c>
    </row>
    <row r="3547" spans="23:23">
      <c r="W3547" s="42" t="s">
        <v>469</v>
      </c>
    </row>
    <row r="3548" spans="23:23">
      <c r="W3548" s="42" t="s">
        <v>469</v>
      </c>
    </row>
    <row r="3549" spans="23:23">
      <c r="W3549" s="42" t="s">
        <v>469</v>
      </c>
    </row>
    <row r="3550" spans="23:23">
      <c r="W3550" s="42" t="s">
        <v>469</v>
      </c>
    </row>
    <row r="3551" spans="23:23">
      <c r="W3551" s="42" t="s">
        <v>469</v>
      </c>
    </row>
    <row r="3552" spans="23:23">
      <c r="W3552" s="42" t="s">
        <v>469</v>
      </c>
    </row>
    <row r="3553" spans="2:23">
      <c r="W3553" s="42" t="s">
        <v>469</v>
      </c>
    </row>
    <row r="3554" spans="2:23">
      <c r="W3554" s="42" t="s">
        <v>469</v>
      </c>
    </row>
    <row r="3555" spans="2:23">
      <c r="W3555" s="42" t="s">
        <v>469</v>
      </c>
    </row>
    <row r="3556" spans="2:23">
      <c r="W3556" s="42" t="s">
        <v>469</v>
      </c>
    </row>
    <row r="3557" spans="2:23">
      <c r="W3557" s="42" t="s">
        <v>469</v>
      </c>
    </row>
    <row r="3558" spans="2:23">
      <c r="W3558" s="42" t="s">
        <v>469</v>
      </c>
    </row>
    <row r="3559" spans="2:23">
      <c r="W3559" s="42" t="s">
        <v>469</v>
      </c>
    </row>
    <row r="3560" spans="2:23">
      <c r="W3560" s="42" t="s">
        <v>469</v>
      </c>
    </row>
    <row r="3561" spans="2:23">
      <c r="W3561" s="42" t="s">
        <v>469</v>
      </c>
    </row>
    <row r="3562" spans="2:23">
      <c r="B3562" s="47"/>
      <c r="C3562" s="47"/>
      <c r="E3562" s="51"/>
      <c r="F3562" s="51"/>
      <c r="G3562" s="51"/>
      <c r="H3562" s="51"/>
      <c r="I3562" s="51"/>
      <c r="J3562" s="51"/>
      <c r="K3562" s="51"/>
      <c r="W3562" s="42" t="s">
        <v>469</v>
      </c>
    </row>
    <row r="3563" spans="2:23">
      <c r="B3563" s="47"/>
      <c r="C3563" s="47"/>
      <c r="W3563" s="42" t="s">
        <v>469</v>
      </c>
    </row>
    <row r="3564" spans="2:23">
      <c r="W3564" s="42" t="s">
        <v>469</v>
      </c>
    </row>
    <row r="3565" spans="2:23">
      <c r="W3565" s="42" t="s">
        <v>469</v>
      </c>
    </row>
    <row r="3566" spans="2:23">
      <c r="W3566" s="42" t="s">
        <v>469</v>
      </c>
    </row>
    <row r="3567" spans="2:23">
      <c r="W3567" s="42" t="s">
        <v>469</v>
      </c>
    </row>
    <row r="3568" spans="2:23">
      <c r="B3568" s="47"/>
      <c r="C3568" s="47"/>
      <c r="E3568" s="51"/>
      <c r="F3568" s="51"/>
      <c r="G3568" s="51"/>
      <c r="H3568" s="51"/>
      <c r="I3568" s="51"/>
      <c r="J3568" s="51"/>
      <c r="K3568" s="51"/>
      <c r="W3568" s="42" t="s">
        <v>469</v>
      </c>
    </row>
    <row r="3569" spans="2:23">
      <c r="B3569" s="47"/>
      <c r="C3569" s="47"/>
      <c r="E3569" s="51"/>
      <c r="F3569" s="51"/>
      <c r="G3569" s="51"/>
      <c r="H3569" s="51"/>
      <c r="I3569" s="51"/>
      <c r="J3569" s="51"/>
      <c r="K3569" s="51"/>
      <c r="W3569" s="42" t="s">
        <v>469</v>
      </c>
    </row>
    <row r="3570" spans="2:23">
      <c r="B3570" s="47"/>
      <c r="C3570" s="47"/>
      <c r="W3570" s="42" t="s">
        <v>469</v>
      </c>
    </row>
    <row r="3571" spans="2:23">
      <c r="W3571" s="42" t="s">
        <v>469</v>
      </c>
    </row>
    <row r="3572" spans="2:23">
      <c r="W3572" s="42" t="s">
        <v>469</v>
      </c>
    </row>
    <row r="3573" spans="2:23">
      <c r="W3573" s="42" t="s">
        <v>469</v>
      </c>
    </row>
    <row r="3574" spans="2:23">
      <c r="W3574" s="42" t="s">
        <v>469</v>
      </c>
    </row>
    <row r="3575" spans="2:23">
      <c r="B3575" s="47"/>
      <c r="C3575" s="47"/>
      <c r="E3575" s="51"/>
      <c r="F3575" s="51"/>
      <c r="G3575" s="51"/>
      <c r="H3575" s="51"/>
      <c r="I3575" s="51"/>
      <c r="J3575" s="51"/>
      <c r="K3575" s="51"/>
      <c r="W3575" s="42" t="s">
        <v>469</v>
      </c>
    </row>
    <row r="3576" spans="2:23">
      <c r="B3576" s="47"/>
      <c r="C3576" s="47"/>
      <c r="E3576" s="51"/>
      <c r="F3576" s="51"/>
      <c r="G3576" s="51"/>
      <c r="H3576" s="51"/>
      <c r="I3576" s="51"/>
      <c r="J3576" s="51"/>
      <c r="K3576" s="51"/>
      <c r="W3576" s="42" t="s">
        <v>469</v>
      </c>
    </row>
    <row r="3577" spans="2:23">
      <c r="B3577" s="47"/>
      <c r="C3577" s="47"/>
      <c r="W3577" s="42" t="s">
        <v>469</v>
      </c>
    </row>
    <row r="3578" spans="2:23">
      <c r="W3578" s="42" t="s">
        <v>469</v>
      </c>
    </row>
    <row r="3579" spans="2:23">
      <c r="W3579" s="42" t="s">
        <v>469</v>
      </c>
    </row>
    <row r="3580" spans="2:23">
      <c r="W3580" s="42" t="s">
        <v>469</v>
      </c>
    </row>
    <row r="3581" spans="2:23">
      <c r="W3581" s="42" t="s">
        <v>469</v>
      </c>
    </row>
    <row r="3582" spans="2:23">
      <c r="B3582" s="47"/>
      <c r="C3582" s="47"/>
      <c r="E3582" s="51"/>
      <c r="F3582" s="51"/>
      <c r="G3582" s="51"/>
      <c r="H3582" s="51"/>
      <c r="I3582" s="51"/>
      <c r="J3582" s="51"/>
      <c r="K3582" s="51"/>
      <c r="W3582" s="42" t="s">
        <v>469</v>
      </c>
    </row>
    <row r="3583" spans="2:23">
      <c r="B3583" s="47"/>
      <c r="C3583" s="47"/>
      <c r="E3583" s="51"/>
      <c r="F3583" s="51"/>
      <c r="G3583" s="51"/>
      <c r="H3583" s="51"/>
      <c r="I3583" s="51"/>
      <c r="J3583" s="51"/>
      <c r="K3583" s="51"/>
      <c r="W3583" s="42" t="s">
        <v>469</v>
      </c>
    </row>
    <row r="3584" spans="2:23">
      <c r="B3584" s="47"/>
      <c r="C3584" s="47"/>
      <c r="E3584" s="51"/>
      <c r="F3584" s="51"/>
      <c r="G3584" s="51"/>
      <c r="H3584" s="51"/>
      <c r="I3584" s="51"/>
      <c r="J3584" s="51"/>
      <c r="K3584" s="51"/>
      <c r="W3584" s="42" t="s">
        <v>469</v>
      </c>
    </row>
    <row r="3585" spans="2:23">
      <c r="B3585" s="47"/>
      <c r="C3585" s="47"/>
      <c r="E3585" s="51"/>
      <c r="F3585" s="51"/>
      <c r="G3585" s="51"/>
      <c r="H3585" s="51"/>
      <c r="I3585" s="51"/>
      <c r="J3585" s="51"/>
      <c r="K3585" s="51"/>
      <c r="W3585" s="42" t="s">
        <v>469</v>
      </c>
    </row>
    <row r="3586" spans="2:23">
      <c r="B3586" s="47"/>
      <c r="C3586" s="47"/>
      <c r="E3586" s="51"/>
      <c r="F3586" s="51"/>
      <c r="G3586" s="51"/>
      <c r="H3586" s="51"/>
      <c r="I3586" s="51"/>
      <c r="J3586" s="51"/>
      <c r="K3586" s="51"/>
      <c r="W3586" s="42" t="s">
        <v>469</v>
      </c>
    </row>
    <row r="3587" spans="2:23">
      <c r="B3587" s="47"/>
      <c r="C3587" s="47"/>
      <c r="E3587" s="51"/>
      <c r="F3587" s="51"/>
      <c r="G3587" s="51"/>
      <c r="H3587" s="51"/>
      <c r="I3587" s="51"/>
      <c r="J3587" s="51"/>
      <c r="K3587" s="51"/>
      <c r="W3587" s="42" t="s">
        <v>469</v>
      </c>
    </row>
    <row r="3588" spans="2:23">
      <c r="B3588" s="47"/>
      <c r="C3588" s="47"/>
      <c r="E3588" s="51"/>
      <c r="F3588" s="51"/>
      <c r="G3588" s="51"/>
      <c r="H3588" s="51"/>
      <c r="I3588" s="51"/>
      <c r="J3588" s="51"/>
      <c r="K3588" s="51"/>
      <c r="W3588" s="42" t="s">
        <v>469</v>
      </c>
    </row>
    <row r="3589" spans="2:23">
      <c r="B3589" s="47"/>
      <c r="C3589" s="47"/>
      <c r="E3589" s="51"/>
      <c r="F3589" s="51"/>
      <c r="G3589" s="51"/>
      <c r="H3589" s="51"/>
      <c r="I3589" s="51"/>
      <c r="J3589" s="51"/>
      <c r="K3589" s="51"/>
      <c r="W3589" s="42" t="s">
        <v>469</v>
      </c>
    </row>
    <row r="3590" spans="2:23">
      <c r="B3590" s="47"/>
      <c r="E3590" s="51"/>
      <c r="F3590" s="51"/>
      <c r="G3590" s="51"/>
      <c r="H3590" s="51"/>
      <c r="I3590" s="51"/>
      <c r="J3590" s="51"/>
      <c r="K3590" s="51"/>
      <c r="W3590" s="42" t="s">
        <v>469</v>
      </c>
    </row>
    <row r="3591" spans="2:23">
      <c r="B3591" s="47"/>
      <c r="C3591" s="47"/>
      <c r="E3591" s="51"/>
      <c r="F3591" s="51"/>
      <c r="G3591" s="51"/>
      <c r="H3591" s="51"/>
      <c r="I3591" s="51"/>
      <c r="J3591" s="51"/>
      <c r="K3591" s="51"/>
      <c r="W3591" s="42" t="s">
        <v>469</v>
      </c>
    </row>
    <row r="3592" spans="2:23">
      <c r="B3592" s="47"/>
      <c r="C3592" s="47"/>
      <c r="E3592" s="51"/>
      <c r="F3592" s="51"/>
      <c r="G3592" s="51"/>
      <c r="H3592" s="51"/>
      <c r="I3592" s="51"/>
      <c r="J3592" s="51"/>
      <c r="K3592" s="51"/>
      <c r="W3592" s="42" t="s">
        <v>469</v>
      </c>
    </row>
    <row r="3593" spans="2:23">
      <c r="B3593" s="47"/>
      <c r="C3593" s="47"/>
      <c r="E3593" s="51"/>
      <c r="F3593" s="51"/>
      <c r="G3593" s="51"/>
      <c r="H3593" s="51"/>
      <c r="I3593" s="51"/>
      <c r="J3593" s="51"/>
      <c r="K3593" s="51"/>
      <c r="W3593" s="42" t="s">
        <v>469</v>
      </c>
    </row>
    <row r="3594" spans="2:23">
      <c r="B3594" s="47"/>
      <c r="C3594" s="47"/>
      <c r="E3594" s="51"/>
      <c r="F3594" s="51"/>
      <c r="G3594" s="51"/>
      <c r="H3594" s="51"/>
      <c r="I3594" s="51"/>
      <c r="J3594" s="51"/>
      <c r="K3594" s="51"/>
      <c r="W3594" s="42" t="s">
        <v>469</v>
      </c>
    </row>
    <row r="3595" spans="2:23">
      <c r="B3595" s="47"/>
      <c r="C3595" s="47"/>
      <c r="E3595" s="51"/>
      <c r="F3595" s="51"/>
      <c r="G3595" s="51"/>
      <c r="H3595" s="51"/>
      <c r="I3595" s="51"/>
      <c r="J3595" s="51"/>
      <c r="K3595" s="51"/>
      <c r="W3595" s="42" t="s">
        <v>469</v>
      </c>
    </row>
    <row r="3596" spans="2:23">
      <c r="B3596" s="47"/>
      <c r="C3596" s="47"/>
      <c r="E3596" s="51"/>
      <c r="F3596" s="51"/>
      <c r="G3596" s="51"/>
      <c r="H3596" s="51"/>
      <c r="I3596" s="51"/>
      <c r="J3596" s="51"/>
      <c r="K3596" s="51"/>
      <c r="W3596" s="42" t="s">
        <v>469</v>
      </c>
    </row>
    <row r="3597" spans="2:23">
      <c r="B3597" s="47"/>
      <c r="C3597" s="47"/>
      <c r="W3597" s="42" t="s">
        <v>469</v>
      </c>
    </row>
    <row r="3598" spans="2:23">
      <c r="W3598" s="42" t="s">
        <v>469</v>
      </c>
    </row>
    <row r="3599" spans="2:23">
      <c r="W3599" s="42" t="s">
        <v>469</v>
      </c>
    </row>
    <row r="3600" spans="2:23">
      <c r="W3600" s="42" t="s">
        <v>469</v>
      </c>
    </row>
    <row r="3601" spans="2:23">
      <c r="W3601" s="42" t="s">
        <v>469</v>
      </c>
    </row>
    <row r="3602" spans="2:23">
      <c r="B3602" s="47"/>
      <c r="C3602" s="47"/>
      <c r="E3602" s="51"/>
      <c r="F3602" s="51"/>
      <c r="G3602" s="51"/>
      <c r="H3602" s="51"/>
      <c r="I3602" s="51"/>
      <c r="J3602" s="51"/>
      <c r="K3602" s="51"/>
      <c r="W3602" s="42" t="s">
        <v>469</v>
      </c>
    </row>
    <row r="3603" spans="2:23">
      <c r="B3603" s="47"/>
      <c r="C3603" s="47"/>
      <c r="E3603" s="51"/>
      <c r="F3603" s="51"/>
      <c r="G3603" s="51"/>
      <c r="H3603" s="51"/>
      <c r="I3603" s="51"/>
      <c r="J3603" s="51"/>
      <c r="K3603" s="51"/>
      <c r="W3603" s="42" t="s">
        <v>469</v>
      </c>
    </row>
    <row r="3604" spans="2:23">
      <c r="B3604" s="47"/>
      <c r="C3604" s="47"/>
      <c r="W3604" s="42" t="s">
        <v>469</v>
      </c>
    </row>
    <row r="3605" spans="2:23">
      <c r="W3605" s="42" t="s">
        <v>469</v>
      </c>
    </row>
    <row r="3606" spans="2:23">
      <c r="W3606" s="42" t="s">
        <v>469</v>
      </c>
    </row>
    <row r="3607" spans="2:23">
      <c r="W3607" s="42" t="s">
        <v>469</v>
      </c>
    </row>
    <row r="3608" spans="2:23">
      <c r="W3608" s="42" t="s">
        <v>469</v>
      </c>
    </row>
    <row r="3609" spans="2:23">
      <c r="B3609" s="47"/>
      <c r="C3609" s="47"/>
      <c r="E3609" s="51"/>
      <c r="F3609" s="51"/>
      <c r="G3609" s="51"/>
      <c r="H3609" s="51"/>
      <c r="I3609" s="51"/>
      <c r="J3609" s="51"/>
      <c r="K3609" s="51"/>
      <c r="W3609" s="42" t="s">
        <v>469</v>
      </c>
    </row>
    <row r="3610" spans="2:23">
      <c r="B3610" s="47"/>
      <c r="C3610" s="47"/>
      <c r="E3610" s="51"/>
      <c r="F3610" s="51"/>
      <c r="G3610" s="51"/>
      <c r="H3610" s="51"/>
      <c r="I3610" s="51"/>
      <c r="J3610" s="51"/>
      <c r="K3610" s="51"/>
      <c r="W3610" s="42" t="s">
        <v>469</v>
      </c>
    </row>
    <row r="3611" spans="2:23">
      <c r="W3611" s="42" t="s">
        <v>469</v>
      </c>
    </row>
    <row r="3612" spans="2:23">
      <c r="W3612" s="42" t="s">
        <v>469</v>
      </c>
    </row>
    <row r="3613" spans="2:23">
      <c r="W3613" s="42" t="s">
        <v>469</v>
      </c>
    </row>
    <row r="3614" spans="2:23">
      <c r="W3614" s="42" t="s">
        <v>469</v>
      </c>
    </row>
    <row r="3615" spans="2:23">
      <c r="W3615" s="42" t="s">
        <v>469</v>
      </c>
    </row>
    <row r="3616" spans="2:23">
      <c r="B3616" s="47"/>
      <c r="C3616" s="47"/>
      <c r="E3616" s="51"/>
      <c r="F3616" s="51"/>
      <c r="G3616" s="51"/>
      <c r="H3616" s="51"/>
      <c r="I3616" s="51"/>
      <c r="J3616" s="51"/>
      <c r="K3616" s="51"/>
      <c r="W3616" s="42" t="s">
        <v>469</v>
      </c>
    </row>
    <row r="3617" spans="2:23">
      <c r="B3617" s="47"/>
      <c r="C3617" s="47"/>
      <c r="W3617" s="42" t="s">
        <v>469</v>
      </c>
    </row>
    <row r="3618" spans="2:23">
      <c r="W3618" s="42" t="s">
        <v>469</v>
      </c>
    </row>
    <row r="3619" spans="2:23">
      <c r="W3619" s="42" t="s">
        <v>469</v>
      </c>
    </row>
    <row r="3620" spans="2:23">
      <c r="W3620" s="42" t="s">
        <v>469</v>
      </c>
    </row>
    <row r="3621" spans="2:23">
      <c r="W3621" s="42" t="s">
        <v>469</v>
      </c>
    </row>
    <row r="3622" spans="2:23">
      <c r="B3622" s="47"/>
      <c r="C3622" s="47"/>
      <c r="E3622" s="51"/>
      <c r="F3622" s="51"/>
      <c r="G3622" s="51"/>
      <c r="H3622" s="51"/>
      <c r="I3622" s="51"/>
      <c r="J3622" s="51"/>
      <c r="K3622" s="51"/>
      <c r="W3622" s="42" t="s">
        <v>469</v>
      </c>
    </row>
    <row r="3623" spans="2:23">
      <c r="B3623" s="47"/>
      <c r="C3623" s="47"/>
      <c r="E3623" s="51"/>
      <c r="F3623" s="51"/>
      <c r="G3623" s="51"/>
      <c r="H3623" s="51"/>
      <c r="I3623" s="51"/>
      <c r="J3623" s="51"/>
      <c r="K3623" s="51"/>
      <c r="W3623" s="42" t="s">
        <v>469</v>
      </c>
    </row>
    <row r="3624" spans="2:23">
      <c r="B3624" s="47"/>
      <c r="C3624" s="47"/>
      <c r="W3624" s="42" t="s">
        <v>469</v>
      </c>
    </row>
    <row r="3625" spans="2:23">
      <c r="W3625" s="42" t="s">
        <v>469</v>
      </c>
    </row>
    <row r="3626" spans="2:23">
      <c r="W3626" s="42" t="s">
        <v>469</v>
      </c>
    </row>
    <row r="3627" spans="2:23">
      <c r="W3627" s="42" t="s">
        <v>469</v>
      </c>
    </row>
    <row r="3628" spans="2:23">
      <c r="W3628" s="42" t="s">
        <v>469</v>
      </c>
    </row>
    <row r="3629" spans="2:23">
      <c r="B3629" s="47"/>
      <c r="C3629" s="47"/>
      <c r="E3629" s="51"/>
      <c r="F3629" s="51"/>
      <c r="G3629" s="51"/>
      <c r="H3629" s="51"/>
      <c r="I3629" s="51"/>
      <c r="J3629" s="51"/>
      <c r="K3629" s="51"/>
      <c r="W3629" s="42" t="s">
        <v>469</v>
      </c>
    </row>
    <row r="3630" spans="2:23">
      <c r="B3630" s="47"/>
      <c r="C3630" s="47"/>
      <c r="E3630" s="51"/>
      <c r="F3630" s="51"/>
      <c r="G3630" s="51"/>
      <c r="H3630" s="51"/>
      <c r="I3630" s="51"/>
      <c r="J3630" s="51"/>
      <c r="K3630" s="51"/>
      <c r="W3630" s="42" t="s">
        <v>469</v>
      </c>
    </row>
    <row r="3631" spans="2:23">
      <c r="B3631" s="47"/>
      <c r="C3631" s="47"/>
      <c r="W3631" s="42" t="s">
        <v>469</v>
      </c>
    </row>
    <row r="3632" spans="2:23">
      <c r="W3632" s="42" t="s">
        <v>469</v>
      </c>
    </row>
    <row r="3633" spans="2:23">
      <c r="W3633" s="42" t="s">
        <v>469</v>
      </c>
    </row>
    <row r="3634" spans="2:23">
      <c r="W3634" s="42" t="s">
        <v>469</v>
      </c>
    </row>
    <row r="3635" spans="2:23">
      <c r="W3635" s="42" t="s">
        <v>469</v>
      </c>
    </row>
    <row r="3636" spans="2:23">
      <c r="B3636" s="47"/>
      <c r="C3636" s="47"/>
      <c r="E3636" s="51"/>
      <c r="F3636" s="51"/>
      <c r="G3636" s="51"/>
      <c r="H3636" s="51"/>
      <c r="I3636" s="51"/>
      <c r="J3636" s="51"/>
      <c r="K3636" s="51"/>
      <c r="W3636" s="42" t="s">
        <v>469</v>
      </c>
    </row>
    <row r="3637" spans="2:23">
      <c r="B3637" s="47"/>
      <c r="C3637" s="47"/>
      <c r="W3637" s="42" t="s">
        <v>469</v>
      </c>
    </row>
    <row r="3638" spans="2:23">
      <c r="W3638" s="42" t="s">
        <v>469</v>
      </c>
    </row>
    <row r="3639" spans="2:23">
      <c r="W3639" s="42" t="s">
        <v>469</v>
      </c>
    </row>
    <row r="3640" spans="2:23">
      <c r="W3640" s="42" t="s">
        <v>469</v>
      </c>
    </row>
    <row r="3641" spans="2:23">
      <c r="W3641" s="42" t="s">
        <v>469</v>
      </c>
    </row>
    <row r="3642" spans="2:23">
      <c r="W3642" s="42" t="s">
        <v>469</v>
      </c>
    </row>
    <row r="3643" spans="2:23">
      <c r="B3643" s="47"/>
      <c r="C3643" s="47"/>
      <c r="E3643" s="51"/>
      <c r="F3643" s="51"/>
      <c r="G3643" s="51"/>
      <c r="H3643" s="51"/>
      <c r="I3643" s="51"/>
      <c r="J3643" s="51"/>
      <c r="K3643" s="51"/>
      <c r="W3643" s="42" t="s">
        <v>469</v>
      </c>
    </row>
    <row r="3644" spans="2:23">
      <c r="B3644" s="47"/>
      <c r="C3644" s="47"/>
      <c r="W3644" s="42" t="s">
        <v>469</v>
      </c>
    </row>
    <row r="3645" spans="2:23">
      <c r="W3645" s="42" t="s">
        <v>469</v>
      </c>
    </row>
    <row r="3646" spans="2:23">
      <c r="W3646" s="42" t="s">
        <v>469</v>
      </c>
    </row>
    <row r="3647" spans="2:23">
      <c r="W3647" s="42" t="s">
        <v>469</v>
      </c>
    </row>
    <row r="3648" spans="2:23">
      <c r="W3648" s="42" t="s">
        <v>469</v>
      </c>
    </row>
    <row r="3649" spans="2:23">
      <c r="B3649" s="47"/>
      <c r="C3649" s="47"/>
      <c r="E3649" s="51"/>
      <c r="F3649" s="51"/>
      <c r="G3649" s="51"/>
      <c r="H3649" s="51"/>
      <c r="I3649" s="51"/>
      <c r="J3649" s="51"/>
      <c r="K3649" s="51"/>
      <c r="W3649" s="42" t="s">
        <v>469</v>
      </c>
    </row>
    <row r="3650" spans="2:23">
      <c r="B3650" s="47"/>
      <c r="C3650" s="47"/>
      <c r="E3650" s="51"/>
      <c r="F3650" s="51"/>
      <c r="G3650" s="51"/>
      <c r="H3650" s="51"/>
      <c r="I3650" s="51"/>
      <c r="J3650" s="51"/>
      <c r="K3650" s="51"/>
      <c r="W3650" s="42" t="s">
        <v>469</v>
      </c>
    </row>
    <row r="3651" spans="2:23">
      <c r="B3651" s="47"/>
      <c r="C3651" s="47"/>
      <c r="W3651" s="42" t="s">
        <v>469</v>
      </c>
    </row>
    <row r="3652" spans="2:23">
      <c r="W3652" s="42" t="s">
        <v>469</v>
      </c>
    </row>
    <row r="3653" spans="2:23">
      <c r="W3653" s="42" t="s">
        <v>469</v>
      </c>
    </row>
    <row r="3654" spans="2:23">
      <c r="W3654" s="42" t="s">
        <v>469</v>
      </c>
    </row>
    <row r="3655" spans="2:23">
      <c r="W3655" s="42" t="s">
        <v>469</v>
      </c>
    </row>
    <row r="3656" spans="2:23">
      <c r="B3656" s="47"/>
      <c r="C3656" s="47"/>
      <c r="E3656" s="51"/>
      <c r="F3656" s="51"/>
      <c r="G3656" s="51"/>
      <c r="H3656" s="51"/>
      <c r="I3656" s="51"/>
      <c r="J3656" s="51"/>
      <c r="K3656" s="51"/>
      <c r="W3656" s="42" t="s">
        <v>469</v>
      </c>
    </row>
    <row r="3657" spans="2:23">
      <c r="B3657" s="47"/>
      <c r="C3657" s="47"/>
      <c r="E3657" s="51"/>
      <c r="F3657" s="51"/>
      <c r="G3657" s="51"/>
      <c r="H3657" s="51"/>
      <c r="I3657" s="51"/>
      <c r="J3657" s="51"/>
      <c r="K3657" s="51"/>
      <c r="W3657" s="42" t="s">
        <v>469</v>
      </c>
    </row>
    <row r="3658" spans="2:23">
      <c r="W3658" s="42" t="s">
        <v>469</v>
      </c>
    </row>
    <row r="3659" spans="2:23">
      <c r="W3659" s="42" t="s">
        <v>469</v>
      </c>
    </row>
    <row r="3660" spans="2:23">
      <c r="W3660" s="42" t="s">
        <v>469</v>
      </c>
    </row>
    <row r="3661" spans="2:23">
      <c r="W3661" s="42" t="s">
        <v>469</v>
      </c>
    </row>
    <row r="3662" spans="2:23">
      <c r="W3662" s="42" t="s">
        <v>469</v>
      </c>
    </row>
    <row r="3663" spans="2:23">
      <c r="B3663" s="47"/>
      <c r="C3663" s="47"/>
      <c r="E3663" s="51"/>
      <c r="F3663" s="51"/>
      <c r="G3663" s="51"/>
      <c r="H3663" s="51"/>
      <c r="I3663" s="51"/>
      <c r="J3663" s="51"/>
      <c r="K3663" s="51"/>
      <c r="W3663" s="42" t="s">
        <v>469</v>
      </c>
    </row>
    <row r="3664" spans="2:23">
      <c r="B3664" s="47"/>
      <c r="C3664" s="47"/>
      <c r="W3664" s="42" t="s">
        <v>469</v>
      </c>
    </row>
    <row r="3665" spans="2:23">
      <c r="W3665" s="42" t="s">
        <v>469</v>
      </c>
    </row>
    <row r="3666" spans="2:23">
      <c r="W3666" s="42" t="s">
        <v>469</v>
      </c>
    </row>
    <row r="3667" spans="2:23">
      <c r="W3667" s="42" t="s">
        <v>469</v>
      </c>
    </row>
    <row r="3668" spans="2:23">
      <c r="W3668" s="42" t="s">
        <v>469</v>
      </c>
    </row>
    <row r="3669" spans="2:23">
      <c r="W3669" s="42" t="s">
        <v>469</v>
      </c>
    </row>
    <row r="3670" spans="2:23">
      <c r="B3670" s="47"/>
      <c r="C3670" s="47"/>
      <c r="E3670" s="51"/>
      <c r="F3670" s="51"/>
      <c r="G3670" s="51"/>
      <c r="H3670" s="51"/>
      <c r="I3670" s="51"/>
      <c r="J3670" s="51"/>
      <c r="K3670" s="51"/>
      <c r="W3670" s="42" t="s">
        <v>469</v>
      </c>
    </row>
    <row r="3671" spans="2:23">
      <c r="B3671" s="47"/>
      <c r="E3671" s="51"/>
      <c r="F3671" s="51"/>
      <c r="G3671" s="51"/>
      <c r="H3671" s="51"/>
      <c r="I3671" s="51"/>
      <c r="J3671" s="51"/>
      <c r="K3671" s="51"/>
      <c r="W3671" s="42" t="s">
        <v>469</v>
      </c>
    </row>
    <row r="3672" spans="2:23">
      <c r="B3672" s="47"/>
      <c r="C3672" s="47"/>
      <c r="E3672" s="51"/>
      <c r="F3672" s="51"/>
      <c r="G3672" s="51"/>
      <c r="H3672" s="51"/>
      <c r="I3672" s="51"/>
      <c r="J3672" s="51"/>
      <c r="K3672" s="51"/>
      <c r="W3672" s="42" t="s">
        <v>469</v>
      </c>
    </row>
    <row r="3673" spans="2:23">
      <c r="B3673" s="47"/>
      <c r="C3673" s="47"/>
      <c r="E3673" s="51"/>
      <c r="F3673" s="51"/>
      <c r="G3673" s="51"/>
      <c r="H3673" s="51"/>
      <c r="I3673" s="51"/>
      <c r="J3673" s="51"/>
      <c r="K3673" s="51"/>
      <c r="W3673" s="42" t="s">
        <v>469</v>
      </c>
    </row>
    <row r="3674" spans="2:23">
      <c r="B3674" s="47"/>
      <c r="C3674" s="47"/>
      <c r="E3674" s="51"/>
      <c r="F3674" s="51"/>
      <c r="G3674" s="51"/>
      <c r="H3674" s="51"/>
      <c r="I3674" s="51"/>
      <c r="J3674" s="51"/>
      <c r="K3674" s="51"/>
      <c r="W3674" s="42" t="s">
        <v>469</v>
      </c>
    </row>
    <row r="3675" spans="2:23">
      <c r="B3675" s="47"/>
      <c r="C3675" s="47"/>
      <c r="E3675" s="51"/>
      <c r="F3675" s="51"/>
      <c r="G3675" s="51"/>
      <c r="H3675" s="51"/>
      <c r="I3675" s="51"/>
      <c r="J3675" s="51"/>
      <c r="K3675" s="51"/>
      <c r="W3675" s="42" t="s">
        <v>469</v>
      </c>
    </row>
    <row r="3676" spans="2:23">
      <c r="B3676" s="47"/>
      <c r="C3676" s="47"/>
      <c r="E3676" s="51"/>
      <c r="F3676" s="51"/>
      <c r="G3676" s="51"/>
      <c r="H3676" s="51"/>
      <c r="I3676" s="51"/>
      <c r="J3676" s="51"/>
      <c r="K3676" s="51"/>
      <c r="W3676" s="42" t="s">
        <v>469</v>
      </c>
    </row>
    <row r="3677" spans="2:23">
      <c r="B3677" s="47"/>
      <c r="C3677" s="47"/>
      <c r="E3677" s="51"/>
      <c r="F3677" s="51"/>
      <c r="G3677" s="51"/>
      <c r="H3677" s="51"/>
      <c r="I3677" s="51"/>
      <c r="J3677" s="51"/>
      <c r="K3677" s="51"/>
      <c r="W3677" s="42" t="s">
        <v>469</v>
      </c>
    </row>
    <row r="3678" spans="2:23">
      <c r="B3678" s="47"/>
      <c r="C3678" s="47"/>
      <c r="W3678" s="42" t="s">
        <v>469</v>
      </c>
    </row>
    <row r="3679" spans="2:23">
      <c r="W3679" s="42" t="s">
        <v>469</v>
      </c>
    </row>
    <row r="3680" spans="2:23">
      <c r="W3680" s="42" t="s">
        <v>469</v>
      </c>
    </row>
    <row r="3681" spans="2:23">
      <c r="W3681" s="42" t="s">
        <v>469</v>
      </c>
    </row>
    <row r="3682" spans="2:23">
      <c r="W3682" s="42" t="s">
        <v>469</v>
      </c>
    </row>
    <row r="3683" spans="2:23">
      <c r="B3683" s="47"/>
      <c r="C3683" s="47"/>
      <c r="E3683" s="51"/>
      <c r="F3683" s="51"/>
      <c r="G3683" s="51"/>
      <c r="H3683" s="51"/>
      <c r="I3683" s="51"/>
      <c r="J3683" s="51"/>
      <c r="K3683" s="51"/>
      <c r="W3683" s="42" t="s">
        <v>469</v>
      </c>
    </row>
    <row r="3684" spans="2:23">
      <c r="B3684" s="47"/>
      <c r="C3684" s="47"/>
      <c r="E3684" s="51"/>
      <c r="F3684" s="51"/>
      <c r="G3684" s="51"/>
      <c r="H3684" s="51"/>
      <c r="I3684" s="51"/>
      <c r="J3684" s="51"/>
      <c r="K3684" s="51"/>
      <c r="W3684" s="42" t="s">
        <v>469</v>
      </c>
    </row>
    <row r="3685" spans="2:23">
      <c r="W3685" s="42" t="s">
        <v>469</v>
      </c>
    </row>
    <row r="3686" spans="2:23">
      <c r="W3686" s="42" t="s">
        <v>469</v>
      </c>
    </row>
    <row r="3687" spans="2:23">
      <c r="W3687" s="42" t="s">
        <v>469</v>
      </c>
    </row>
    <row r="3688" spans="2:23">
      <c r="W3688" s="42" t="s">
        <v>469</v>
      </c>
    </row>
    <row r="3689" spans="2:23">
      <c r="W3689" s="42" t="s">
        <v>469</v>
      </c>
    </row>
    <row r="3690" spans="2:23">
      <c r="W3690" s="42" t="s">
        <v>469</v>
      </c>
    </row>
    <row r="3691" spans="2:23">
      <c r="W3691" s="42" t="s">
        <v>469</v>
      </c>
    </row>
    <row r="3692" spans="2:23">
      <c r="W3692" s="42" t="s">
        <v>469</v>
      </c>
    </row>
    <row r="3693" spans="2:23">
      <c r="W3693" s="42" t="s">
        <v>469</v>
      </c>
    </row>
    <row r="3694" spans="2:23">
      <c r="W3694" s="42" t="s">
        <v>469</v>
      </c>
    </row>
    <row r="3695" spans="2:23">
      <c r="W3695" s="42" t="s">
        <v>469</v>
      </c>
    </row>
    <row r="3696" spans="2:23">
      <c r="W3696" s="42" t="s">
        <v>469</v>
      </c>
    </row>
    <row r="3697" spans="3:23">
      <c r="C3697" s="47"/>
      <c r="W3697" s="42" t="s">
        <v>469</v>
      </c>
    </row>
    <row r="3698" spans="3:23">
      <c r="C3698" s="47"/>
      <c r="W3698" s="42" t="s">
        <v>469</v>
      </c>
    </row>
    <row r="3699" spans="3:23">
      <c r="W3699" s="42" t="s">
        <v>469</v>
      </c>
    </row>
    <row r="3700" spans="3:23">
      <c r="W3700" s="42" t="s">
        <v>469</v>
      </c>
    </row>
    <row r="3701" spans="3:23">
      <c r="W3701" s="42" t="s">
        <v>469</v>
      </c>
    </row>
    <row r="3702" spans="3:23">
      <c r="W3702" s="42" t="s">
        <v>469</v>
      </c>
    </row>
    <row r="3703" spans="3:23">
      <c r="C3703" s="47"/>
      <c r="W3703" s="42" t="s">
        <v>469</v>
      </c>
    </row>
    <row r="3704" spans="3:23">
      <c r="C3704" s="47"/>
      <c r="W3704" s="42" t="s">
        <v>469</v>
      </c>
    </row>
    <row r="3705" spans="3:23">
      <c r="C3705" s="47"/>
      <c r="W3705" s="42" t="s">
        <v>469</v>
      </c>
    </row>
    <row r="3706" spans="3:23">
      <c r="W3706" s="42" t="s">
        <v>469</v>
      </c>
    </row>
    <row r="3707" spans="3:23">
      <c r="W3707" s="42" t="s">
        <v>469</v>
      </c>
    </row>
    <row r="3708" spans="3:23">
      <c r="W3708" s="42" t="s">
        <v>469</v>
      </c>
    </row>
    <row r="3709" spans="3:23">
      <c r="W3709" s="42" t="s">
        <v>469</v>
      </c>
    </row>
    <row r="3710" spans="3:23">
      <c r="C3710" s="47"/>
      <c r="W3710" s="42" t="s">
        <v>469</v>
      </c>
    </row>
    <row r="3711" spans="3:23">
      <c r="C3711" s="47"/>
      <c r="W3711" s="42" t="s">
        <v>469</v>
      </c>
    </row>
    <row r="3712" spans="3:23">
      <c r="C3712" s="47"/>
      <c r="W3712" s="42" t="s">
        <v>469</v>
      </c>
    </row>
    <row r="3713" spans="23:23">
      <c r="W3713" s="42" t="s">
        <v>469</v>
      </c>
    </row>
    <row r="3714" spans="23:23">
      <c r="W3714" s="42" t="s">
        <v>469</v>
      </c>
    </row>
    <row r="3715" spans="23:23">
      <c r="W3715" s="42" t="s">
        <v>469</v>
      </c>
    </row>
    <row r="3716" spans="23:23">
      <c r="W3716" s="42" t="s">
        <v>469</v>
      </c>
    </row>
    <row r="3717" spans="23:23">
      <c r="W3717" s="42" t="s">
        <v>469</v>
      </c>
    </row>
    <row r="3718" spans="23:23">
      <c r="W3718" s="42" t="s">
        <v>469</v>
      </c>
    </row>
    <row r="3719" spans="23:23">
      <c r="W3719" s="42" t="s">
        <v>469</v>
      </c>
    </row>
    <row r="3720" spans="23:23">
      <c r="W3720" s="42" t="s">
        <v>469</v>
      </c>
    </row>
    <row r="3721" spans="23:23">
      <c r="W3721" s="42" t="s">
        <v>469</v>
      </c>
    </row>
    <row r="3722" spans="23:23">
      <c r="W3722" s="42" t="s">
        <v>469</v>
      </c>
    </row>
    <row r="3723" spans="23:23">
      <c r="W3723" s="42" t="s">
        <v>469</v>
      </c>
    </row>
    <row r="3724" spans="23:23">
      <c r="W3724" s="42" t="s">
        <v>469</v>
      </c>
    </row>
    <row r="3725" spans="23:23">
      <c r="W3725" s="42" t="s">
        <v>469</v>
      </c>
    </row>
    <row r="3726" spans="23:23">
      <c r="W3726" s="42" t="s">
        <v>469</v>
      </c>
    </row>
    <row r="3727" spans="23:23">
      <c r="W3727" s="42" t="s">
        <v>469</v>
      </c>
    </row>
    <row r="3728" spans="23:23">
      <c r="W3728" s="42" t="s">
        <v>469</v>
      </c>
    </row>
    <row r="3729" spans="23:23">
      <c r="W3729" s="42" t="s">
        <v>469</v>
      </c>
    </row>
    <row r="3730" spans="23:23">
      <c r="W3730" s="42" t="s">
        <v>469</v>
      </c>
    </row>
    <row r="3731" spans="23:23">
      <c r="W3731" s="42" t="s">
        <v>469</v>
      </c>
    </row>
    <row r="3732" spans="23:23">
      <c r="W3732" s="42" t="s">
        <v>469</v>
      </c>
    </row>
    <row r="3733" spans="23:23">
      <c r="W3733" s="42" t="s">
        <v>469</v>
      </c>
    </row>
    <row r="3734" spans="23:23">
      <c r="W3734" s="42" t="s">
        <v>469</v>
      </c>
    </row>
    <row r="3735" spans="23:23">
      <c r="W3735" s="42" t="s">
        <v>469</v>
      </c>
    </row>
    <row r="3736" spans="23:23">
      <c r="W3736" s="42" t="s">
        <v>469</v>
      </c>
    </row>
    <row r="3737" spans="23:23">
      <c r="W3737" s="42" t="s">
        <v>469</v>
      </c>
    </row>
    <row r="3738" spans="23:23">
      <c r="W3738" s="42" t="s">
        <v>469</v>
      </c>
    </row>
    <row r="3739" spans="23:23">
      <c r="W3739" s="42" t="s">
        <v>469</v>
      </c>
    </row>
    <row r="3740" spans="23:23">
      <c r="W3740" s="42" t="s">
        <v>469</v>
      </c>
    </row>
    <row r="3741" spans="23:23">
      <c r="W3741" s="42" t="s">
        <v>469</v>
      </c>
    </row>
    <row r="3742" spans="23:23">
      <c r="W3742" s="42" t="s">
        <v>469</v>
      </c>
    </row>
    <row r="3743" spans="23:23">
      <c r="W3743" s="42" t="s">
        <v>469</v>
      </c>
    </row>
    <row r="3744" spans="23:23">
      <c r="W3744" s="42" t="s">
        <v>469</v>
      </c>
    </row>
    <row r="3745" spans="23:23">
      <c r="W3745" s="42" t="s">
        <v>469</v>
      </c>
    </row>
    <row r="3746" spans="23:23">
      <c r="W3746" s="42" t="s">
        <v>469</v>
      </c>
    </row>
    <row r="3747" spans="23:23">
      <c r="W3747" s="42" t="s">
        <v>469</v>
      </c>
    </row>
    <row r="3748" spans="23:23">
      <c r="W3748" s="42" t="s">
        <v>469</v>
      </c>
    </row>
    <row r="3749" spans="23:23">
      <c r="W3749" s="42" t="s">
        <v>469</v>
      </c>
    </row>
    <row r="3750" spans="23:23">
      <c r="W3750" s="42" t="s">
        <v>469</v>
      </c>
    </row>
    <row r="3751" spans="23:23">
      <c r="W3751" s="42" t="s">
        <v>469</v>
      </c>
    </row>
    <row r="3752" spans="23:23">
      <c r="W3752" s="42" t="s">
        <v>469</v>
      </c>
    </row>
    <row r="3753" spans="23:23">
      <c r="W3753" s="42" t="s">
        <v>469</v>
      </c>
    </row>
    <row r="3754" spans="23:23">
      <c r="W3754" s="42" t="s">
        <v>469</v>
      </c>
    </row>
    <row r="3755" spans="23:23">
      <c r="W3755" s="42" t="s">
        <v>469</v>
      </c>
    </row>
    <row r="3756" spans="23:23">
      <c r="W3756" s="42" t="s">
        <v>469</v>
      </c>
    </row>
    <row r="3757" spans="23:23">
      <c r="W3757" s="42" t="s">
        <v>469</v>
      </c>
    </row>
    <row r="3758" spans="23:23">
      <c r="W3758" s="42" t="s">
        <v>469</v>
      </c>
    </row>
    <row r="3759" spans="23:23">
      <c r="W3759" s="42" t="s">
        <v>469</v>
      </c>
    </row>
    <row r="3760" spans="23:23">
      <c r="W3760" s="42" t="s">
        <v>469</v>
      </c>
    </row>
    <row r="3761" spans="23:23">
      <c r="W3761" s="42" t="s">
        <v>469</v>
      </c>
    </row>
    <row r="3762" spans="23:23">
      <c r="W3762" s="42" t="s">
        <v>469</v>
      </c>
    </row>
    <row r="3763" spans="23:23">
      <c r="W3763" s="42" t="s">
        <v>469</v>
      </c>
    </row>
    <row r="3764" spans="23:23">
      <c r="W3764" s="42" t="s">
        <v>469</v>
      </c>
    </row>
    <row r="3765" spans="23:23">
      <c r="W3765" s="42" t="s">
        <v>469</v>
      </c>
    </row>
    <row r="3766" spans="23:23">
      <c r="W3766" s="42" t="s">
        <v>469</v>
      </c>
    </row>
    <row r="3767" spans="23:23">
      <c r="W3767" s="42" t="s">
        <v>469</v>
      </c>
    </row>
    <row r="3768" spans="23:23">
      <c r="W3768" s="42" t="s">
        <v>469</v>
      </c>
    </row>
    <row r="3769" spans="23:23">
      <c r="W3769" s="42" t="s">
        <v>469</v>
      </c>
    </row>
    <row r="3770" spans="23:23">
      <c r="W3770" s="42" t="s">
        <v>469</v>
      </c>
    </row>
    <row r="3771" spans="23:23">
      <c r="W3771" s="42" t="s">
        <v>469</v>
      </c>
    </row>
    <row r="3772" spans="23:23">
      <c r="W3772" s="42" t="s">
        <v>469</v>
      </c>
    </row>
    <row r="3773" spans="23:23">
      <c r="W3773" s="42" t="s">
        <v>469</v>
      </c>
    </row>
    <row r="3774" spans="23:23">
      <c r="W3774" s="42" t="s">
        <v>469</v>
      </c>
    </row>
    <row r="3775" spans="23:23">
      <c r="W3775" s="42" t="s">
        <v>469</v>
      </c>
    </row>
    <row r="3776" spans="23:23">
      <c r="W3776" s="42" t="s">
        <v>469</v>
      </c>
    </row>
    <row r="3777" spans="23:23">
      <c r="W3777" s="42" t="s">
        <v>469</v>
      </c>
    </row>
    <row r="3778" spans="23:23">
      <c r="W3778" s="42" t="s">
        <v>469</v>
      </c>
    </row>
    <row r="3779" spans="23:23">
      <c r="W3779" s="42" t="s">
        <v>469</v>
      </c>
    </row>
    <row r="3780" spans="23:23">
      <c r="W3780" s="42" t="s">
        <v>469</v>
      </c>
    </row>
    <row r="3781" spans="23:23">
      <c r="W3781" s="42" t="s">
        <v>469</v>
      </c>
    </row>
    <row r="3782" spans="23:23">
      <c r="W3782" s="42" t="s">
        <v>469</v>
      </c>
    </row>
    <row r="3783" spans="23:23">
      <c r="W3783" s="42" t="s">
        <v>469</v>
      </c>
    </row>
    <row r="3784" spans="23:23">
      <c r="W3784" s="42" t="s">
        <v>469</v>
      </c>
    </row>
    <row r="3785" spans="23:23">
      <c r="W3785" s="42" t="s">
        <v>469</v>
      </c>
    </row>
    <row r="3786" spans="23:23">
      <c r="W3786" s="42" t="s">
        <v>469</v>
      </c>
    </row>
    <row r="3787" spans="23:23">
      <c r="W3787" s="42" t="s">
        <v>469</v>
      </c>
    </row>
    <row r="3788" spans="23:23">
      <c r="W3788" s="42" t="s">
        <v>469</v>
      </c>
    </row>
    <row r="3789" spans="23:23">
      <c r="W3789" s="42" t="s">
        <v>469</v>
      </c>
    </row>
    <row r="3790" spans="23:23">
      <c r="W3790" s="42" t="s">
        <v>469</v>
      </c>
    </row>
    <row r="3791" spans="23:23">
      <c r="W3791" s="42" t="s">
        <v>469</v>
      </c>
    </row>
    <row r="3792" spans="23:23">
      <c r="W3792" s="42" t="s">
        <v>469</v>
      </c>
    </row>
    <row r="3793" spans="23:23">
      <c r="W3793" s="42" t="s">
        <v>469</v>
      </c>
    </row>
    <row r="3794" spans="23:23">
      <c r="W3794" s="42" t="s">
        <v>469</v>
      </c>
    </row>
    <row r="3795" spans="23:23">
      <c r="W3795" s="42" t="s">
        <v>469</v>
      </c>
    </row>
    <row r="3796" spans="23:23">
      <c r="W3796" s="42" t="s">
        <v>469</v>
      </c>
    </row>
    <row r="3797" spans="23:23">
      <c r="W3797" s="42" t="s">
        <v>469</v>
      </c>
    </row>
    <row r="3798" spans="23:23">
      <c r="W3798" s="42" t="s">
        <v>469</v>
      </c>
    </row>
    <row r="3799" spans="23:23">
      <c r="W3799" s="42" t="s">
        <v>469</v>
      </c>
    </row>
    <row r="3800" spans="23:23">
      <c r="W3800" s="42" t="s">
        <v>469</v>
      </c>
    </row>
    <row r="3801" spans="23:23">
      <c r="W3801" s="42" t="s">
        <v>469</v>
      </c>
    </row>
    <row r="3802" spans="23:23">
      <c r="W3802" s="42" t="s">
        <v>469</v>
      </c>
    </row>
    <row r="3803" spans="23:23">
      <c r="W3803" s="42" t="s">
        <v>469</v>
      </c>
    </row>
    <row r="3804" spans="23:23">
      <c r="W3804" s="42" t="s">
        <v>469</v>
      </c>
    </row>
    <row r="3805" spans="23:23">
      <c r="W3805" s="42" t="s">
        <v>469</v>
      </c>
    </row>
    <row r="3806" spans="23:23">
      <c r="W3806" s="42" t="s">
        <v>469</v>
      </c>
    </row>
    <row r="3807" spans="23:23">
      <c r="W3807" s="42" t="s">
        <v>469</v>
      </c>
    </row>
    <row r="3808" spans="23:23">
      <c r="W3808" s="42" t="s">
        <v>469</v>
      </c>
    </row>
    <row r="3809" spans="23:23">
      <c r="W3809" s="42" t="s">
        <v>469</v>
      </c>
    </row>
    <row r="3810" spans="23:23">
      <c r="W3810" s="42" t="s">
        <v>469</v>
      </c>
    </row>
    <row r="3811" spans="23:23">
      <c r="W3811" s="42" t="s">
        <v>469</v>
      </c>
    </row>
    <row r="3812" spans="23:23">
      <c r="W3812" s="42" t="s">
        <v>469</v>
      </c>
    </row>
    <row r="3813" spans="23:23">
      <c r="W3813" s="42" t="s">
        <v>469</v>
      </c>
    </row>
    <row r="3814" spans="23:23">
      <c r="W3814" s="42" t="s">
        <v>469</v>
      </c>
    </row>
    <row r="3815" spans="23:23">
      <c r="W3815" s="42" t="s">
        <v>469</v>
      </c>
    </row>
    <row r="3816" spans="23:23">
      <c r="W3816" s="42" t="s">
        <v>469</v>
      </c>
    </row>
    <row r="3817" spans="23:23">
      <c r="W3817" s="42" t="s">
        <v>469</v>
      </c>
    </row>
    <row r="3818" spans="23:23">
      <c r="W3818" s="42" t="s">
        <v>469</v>
      </c>
    </row>
    <row r="3819" spans="23:23">
      <c r="W3819" s="42" t="s">
        <v>469</v>
      </c>
    </row>
    <row r="3820" spans="23:23">
      <c r="W3820" s="42" t="s">
        <v>469</v>
      </c>
    </row>
    <row r="3821" spans="23:23">
      <c r="W3821" s="42" t="s">
        <v>469</v>
      </c>
    </row>
    <row r="3822" spans="23:23">
      <c r="W3822" s="42" t="s">
        <v>469</v>
      </c>
    </row>
    <row r="3823" spans="23:23">
      <c r="W3823" s="42" t="s">
        <v>469</v>
      </c>
    </row>
    <row r="3824" spans="23:23">
      <c r="W3824" s="42" t="s">
        <v>469</v>
      </c>
    </row>
    <row r="3825" spans="23:23">
      <c r="W3825" s="42" t="s">
        <v>469</v>
      </c>
    </row>
    <row r="3826" spans="23:23">
      <c r="W3826" s="42" t="s">
        <v>469</v>
      </c>
    </row>
    <row r="3827" spans="23:23">
      <c r="W3827" s="42" t="s">
        <v>469</v>
      </c>
    </row>
    <row r="3828" spans="23:23">
      <c r="W3828" s="42" t="s">
        <v>469</v>
      </c>
    </row>
    <row r="3829" spans="23:23">
      <c r="W3829" s="42" t="s">
        <v>469</v>
      </c>
    </row>
    <row r="3830" spans="23:23">
      <c r="W3830" s="42" t="s">
        <v>469</v>
      </c>
    </row>
    <row r="3831" spans="23:23">
      <c r="W3831" s="42" t="s">
        <v>469</v>
      </c>
    </row>
    <row r="3832" spans="23:23">
      <c r="W3832" s="42" t="s">
        <v>469</v>
      </c>
    </row>
    <row r="3833" spans="23:23">
      <c r="W3833" s="42" t="s">
        <v>469</v>
      </c>
    </row>
    <row r="3834" spans="23:23">
      <c r="W3834" s="42" t="s">
        <v>469</v>
      </c>
    </row>
    <row r="3835" spans="23:23">
      <c r="W3835" s="42" t="s">
        <v>469</v>
      </c>
    </row>
    <row r="3836" spans="23:23">
      <c r="W3836" s="42" t="s">
        <v>469</v>
      </c>
    </row>
    <row r="3837" spans="23:23">
      <c r="W3837" s="42" t="s">
        <v>469</v>
      </c>
    </row>
    <row r="3838" spans="23:23">
      <c r="W3838" s="42" t="s">
        <v>469</v>
      </c>
    </row>
    <row r="3839" spans="23:23">
      <c r="W3839" s="42" t="s">
        <v>469</v>
      </c>
    </row>
    <row r="3840" spans="23:23">
      <c r="W3840" s="42" t="s">
        <v>469</v>
      </c>
    </row>
    <row r="3841" spans="23:23">
      <c r="W3841" s="42" t="s">
        <v>469</v>
      </c>
    </row>
    <row r="3842" spans="23:23">
      <c r="W3842" s="42" t="s">
        <v>469</v>
      </c>
    </row>
    <row r="3843" spans="23:23">
      <c r="W3843" s="42" t="s">
        <v>469</v>
      </c>
    </row>
    <row r="3844" spans="23:23">
      <c r="W3844" s="42" t="s">
        <v>469</v>
      </c>
    </row>
    <row r="3845" spans="23:23">
      <c r="W3845" s="42" t="s">
        <v>469</v>
      </c>
    </row>
    <row r="3846" spans="23:23">
      <c r="W3846" s="42" t="s">
        <v>469</v>
      </c>
    </row>
    <row r="3847" spans="23:23">
      <c r="W3847" s="42" t="s">
        <v>469</v>
      </c>
    </row>
    <row r="3848" spans="23:23">
      <c r="W3848" s="42" t="s">
        <v>469</v>
      </c>
    </row>
    <row r="3849" spans="23:23">
      <c r="W3849" s="42" t="s">
        <v>469</v>
      </c>
    </row>
    <row r="3850" spans="23:23">
      <c r="W3850" s="42" t="s">
        <v>469</v>
      </c>
    </row>
    <row r="3851" spans="23:23">
      <c r="W3851" s="42" t="s">
        <v>469</v>
      </c>
    </row>
    <row r="3852" spans="23:23">
      <c r="W3852" s="42" t="s">
        <v>469</v>
      </c>
    </row>
    <row r="3853" spans="23:23">
      <c r="W3853" s="42" t="s">
        <v>469</v>
      </c>
    </row>
    <row r="3854" spans="23:23">
      <c r="W3854" s="42" t="s">
        <v>469</v>
      </c>
    </row>
    <row r="3855" spans="23:23">
      <c r="W3855" s="42" t="s">
        <v>469</v>
      </c>
    </row>
    <row r="3856" spans="23:23">
      <c r="W3856" s="42" t="s">
        <v>469</v>
      </c>
    </row>
    <row r="3857" spans="23:23">
      <c r="W3857" s="42" t="s">
        <v>469</v>
      </c>
    </row>
    <row r="3858" spans="23:23">
      <c r="W3858" s="42" t="s">
        <v>469</v>
      </c>
    </row>
    <row r="3859" spans="23:23">
      <c r="W3859" s="42" t="s">
        <v>469</v>
      </c>
    </row>
    <row r="3860" spans="23:23">
      <c r="W3860" s="42" t="s">
        <v>469</v>
      </c>
    </row>
    <row r="3861" spans="23:23">
      <c r="W3861" s="42" t="s">
        <v>469</v>
      </c>
    </row>
    <row r="3862" spans="23:23">
      <c r="W3862" s="42" t="s">
        <v>469</v>
      </c>
    </row>
    <row r="3863" spans="23:23">
      <c r="W3863" s="42" t="s">
        <v>469</v>
      </c>
    </row>
    <row r="3864" spans="23:23">
      <c r="W3864" s="42" t="s">
        <v>469</v>
      </c>
    </row>
    <row r="3865" spans="23:23">
      <c r="W3865" s="42" t="s">
        <v>469</v>
      </c>
    </row>
    <row r="3866" spans="23:23">
      <c r="W3866" s="42" t="s">
        <v>469</v>
      </c>
    </row>
    <row r="3867" spans="23:23">
      <c r="W3867" s="42" t="s">
        <v>469</v>
      </c>
    </row>
    <row r="3868" spans="23:23">
      <c r="W3868" s="42" t="s">
        <v>469</v>
      </c>
    </row>
    <row r="3869" spans="23:23">
      <c r="W3869" s="42" t="s">
        <v>469</v>
      </c>
    </row>
    <row r="3870" spans="23:23">
      <c r="W3870" s="42" t="s">
        <v>469</v>
      </c>
    </row>
    <row r="3871" spans="23:23">
      <c r="W3871" s="42" t="s">
        <v>469</v>
      </c>
    </row>
    <row r="3872" spans="23:23">
      <c r="W3872" s="42" t="s">
        <v>469</v>
      </c>
    </row>
    <row r="3873" spans="23:23">
      <c r="W3873" s="42" t="s">
        <v>469</v>
      </c>
    </row>
    <row r="3874" spans="23:23">
      <c r="W3874" s="42" t="s">
        <v>469</v>
      </c>
    </row>
    <row r="3875" spans="23:23">
      <c r="W3875" s="42" t="s">
        <v>469</v>
      </c>
    </row>
    <row r="3876" spans="23:23">
      <c r="W3876" s="42" t="s">
        <v>469</v>
      </c>
    </row>
    <row r="3877" spans="23:23">
      <c r="W3877" s="42" t="s">
        <v>469</v>
      </c>
    </row>
    <row r="3878" spans="23:23">
      <c r="W3878" s="42" t="s">
        <v>469</v>
      </c>
    </row>
    <row r="3879" spans="23:23">
      <c r="W3879" s="42" t="s">
        <v>469</v>
      </c>
    </row>
    <row r="3880" spans="23:23">
      <c r="W3880" s="42" t="s">
        <v>469</v>
      </c>
    </row>
    <row r="3881" spans="23:23">
      <c r="W3881" s="42" t="s">
        <v>469</v>
      </c>
    </row>
    <row r="3882" spans="23:23">
      <c r="W3882" s="42" t="s">
        <v>469</v>
      </c>
    </row>
    <row r="3883" spans="23:23">
      <c r="W3883" s="42" t="s">
        <v>469</v>
      </c>
    </row>
    <row r="3884" spans="23:23">
      <c r="W3884" s="42" t="s">
        <v>469</v>
      </c>
    </row>
    <row r="3885" spans="23:23">
      <c r="W3885" s="42" t="s">
        <v>469</v>
      </c>
    </row>
    <row r="3886" spans="23:23">
      <c r="W3886" s="42" t="s">
        <v>469</v>
      </c>
    </row>
    <row r="3887" spans="23:23">
      <c r="W3887" s="42" t="s">
        <v>469</v>
      </c>
    </row>
    <row r="3888" spans="23:23">
      <c r="W3888" s="42" t="s">
        <v>469</v>
      </c>
    </row>
    <row r="3889" spans="23:23">
      <c r="W3889" s="42" t="s">
        <v>469</v>
      </c>
    </row>
    <row r="3890" spans="23:23">
      <c r="W3890" s="42" t="s">
        <v>469</v>
      </c>
    </row>
    <row r="3891" spans="23:23">
      <c r="W3891" s="42" t="s">
        <v>469</v>
      </c>
    </row>
    <row r="3892" spans="23:23">
      <c r="W3892" s="42" t="s">
        <v>469</v>
      </c>
    </row>
    <row r="3893" spans="23:23">
      <c r="W3893" s="42" t="s">
        <v>469</v>
      </c>
    </row>
    <row r="3894" spans="23:23">
      <c r="W3894" s="42" t="s">
        <v>469</v>
      </c>
    </row>
    <row r="3895" spans="23:23">
      <c r="W3895" s="42" t="s">
        <v>469</v>
      </c>
    </row>
    <row r="3896" spans="23:23">
      <c r="W3896" s="42" t="s">
        <v>469</v>
      </c>
    </row>
    <row r="3897" spans="23:23">
      <c r="W3897" s="42" t="s">
        <v>469</v>
      </c>
    </row>
    <row r="3898" spans="23:23">
      <c r="W3898" s="42" t="s">
        <v>469</v>
      </c>
    </row>
    <row r="3899" spans="23:23">
      <c r="W3899" s="42" t="s">
        <v>469</v>
      </c>
    </row>
    <row r="3900" spans="23:23">
      <c r="W3900" s="42" t="s">
        <v>469</v>
      </c>
    </row>
    <row r="3901" spans="23:23">
      <c r="W3901" s="42" t="s">
        <v>469</v>
      </c>
    </row>
    <row r="3902" spans="23:23">
      <c r="W3902" s="42" t="s">
        <v>469</v>
      </c>
    </row>
    <row r="3903" spans="23:23">
      <c r="W3903" s="42" t="s">
        <v>469</v>
      </c>
    </row>
    <row r="3904" spans="23:23">
      <c r="W3904" s="42" t="s">
        <v>469</v>
      </c>
    </row>
    <row r="3905" spans="23:23">
      <c r="W3905" s="42" t="s">
        <v>469</v>
      </c>
    </row>
    <row r="3906" spans="23:23">
      <c r="W3906" s="42" t="s">
        <v>469</v>
      </c>
    </row>
    <row r="3907" spans="23:23">
      <c r="W3907" s="42" t="s">
        <v>469</v>
      </c>
    </row>
    <row r="3908" spans="23:23">
      <c r="W3908" s="42" t="s">
        <v>469</v>
      </c>
    </row>
    <row r="3909" spans="23:23">
      <c r="W3909" s="42" t="s">
        <v>469</v>
      </c>
    </row>
    <row r="3910" spans="23:23">
      <c r="W3910" s="42" t="s">
        <v>469</v>
      </c>
    </row>
    <row r="3911" spans="23:23">
      <c r="W3911" s="42" t="s">
        <v>469</v>
      </c>
    </row>
    <row r="3912" spans="23:23">
      <c r="W3912" s="42" t="s">
        <v>469</v>
      </c>
    </row>
    <row r="3913" spans="23:23">
      <c r="W3913" s="42" t="s">
        <v>469</v>
      </c>
    </row>
    <row r="3914" spans="23:23">
      <c r="W3914" s="42" t="s">
        <v>469</v>
      </c>
    </row>
    <row r="3915" spans="23:23">
      <c r="W3915" s="42" t="s">
        <v>469</v>
      </c>
    </row>
    <row r="3916" spans="23:23">
      <c r="W3916" s="42" t="s">
        <v>469</v>
      </c>
    </row>
    <row r="3917" spans="23:23">
      <c r="W3917" s="42" t="s">
        <v>469</v>
      </c>
    </row>
    <row r="3918" spans="23:23">
      <c r="W3918" s="42" t="s">
        <v>469</v>
      </c>
    </row>
    <row r="3919" spans="23:23">
      <c r="W3919" s="42" t="s">
        <v>469</v>
      </c>
    </row>
    <row r="3920" spans="23:23">
      <c r="W3920" s="42" t="s">
        <v>469</v>
      </c>
    </row>
    <row r="3921" spans="23:23">
      <c r="W3921" s="42" t="s">
        <v>469</v>
      </c>
    </row>
    <row r="3922" spans="23:23">
      <c r="W3922" s="42" t="s">
        <v>469</v>
      </c>
    </row>
    <row r="3923" spans="23:23">
      <c r="W3923" s="42" t="s">
        <v>469</v>
      </c>
    </row>
    <row r="3924" spans="23:23">
      <c r="W3924" s="42" t="s">
        <v>469</v>
      </c>
    </row>
    <row r="3925" spans="23:23">
      <c r="W3925" s="42" t="s">
        <v>469</v>
      </c>
    </row>
    <row r="3926" spans="23:23">
      <c r="W3926" s="42" t="s">
        <v>469</v>
      </c>
    </row>
    <row r="3927" spans="23:23">
      <c r="W3927" s="42" t="s">
        <v>469</v>
      </c>
    </row>
    <row r="3928" spans="23:23">
      <c r="W3928" s="42" t="s">
        <v>469</v>
      </c>
    </row>
    <row r="3929" spans="23:23">
      <c r="W3929" s="42" t="s">
        <v>469</v>
      </c>
    </row>
    <row r="3930" spans="23:23">
      <c r="W3930" s="42" t="s">
        <v>469</v>
      </c>
    </row>
    <row r="3931" spans="23:23">
      <c r="W3931" s="42" t="s">
        <v>469</v>
      </c>
    </row>
    <row r="3932" spans="23:23">
      <c r="W3932" s="42" t="s">
        <v>469</v>
      </c>
    </row>
    <row r="3933" spans="23:23">
      <c r="W3933" s="42" t="s">
        <v>469</v>
      </c>
    </row>
    <row r="3934" spans="23:23">
      <c r="W3934" s="42" t="s">
        <v>469</v>
      </c>
    </row>
    <row r="3935" spans="23:23">
      <c r="W3935" s="42" t="s">
        <v>469</v>
      </c>
    </row>
    <row r="3936" spans="23:23">
      <c r="W3936" s="42" t="s">
        <v>469</v>
      </c>
    </row>
    <row r="3937" spans="23:23">
      <c r="W3937" s="42" t="s">
        <v>469</v>
      </c>
    </row>
    <row r="3938" spans="23:23">
      <c r="W3938" s="42" t="s">
        <v>469</v>
      </c>
    </row>
    <row r="3939" spans="23:23">
      <c r="W3939" s="42" t="s">
        <v>469</v>
      </c>
    </row>
    <row r="3940" spans="23:23">
      <c r="W3940" s="42" t="s">
        <v>469</v>
      </c>
    </row>
    <row r="3941" spans="23:23">
      <c r="W3941" s="42" t="s">
        <v>469</v>
      </c>
    </row>
    <row r="3942" spans="23:23">
      <c r="W3942" s="42" t="s">
        <v>469</v>
      </c>
    </row>
    <row r="3943" spans="23:23">
      <c r="W3943" s="42" t="s">
        <v>469</v>
      </c>
    </row>
    <row r="3944" spans="23:23">
      <c r="W3944" s="42" t="s">
        <v>469</v>
      </c>
    </row>
    <row r="3945" spans="23:23">
      <c r="W3945" s="42" t="s">
        <v>469</v>
      </c>
    </row>
    <row r="3946" spans="23:23">
      <c r="W3946" s="42" t="s">
        <v>469</v>
      </c>
    </row>
    <row r="3947" spans="23:23">
      <c r="W3947" s="42" t="s">
        <v>469</v>
      </c>
    </row>
    <row r="3948" spans="23:23">
      <c r="W3948" s="42" t="s">
        <v>469</v>
      </c>
    </row>
    <row r="3949" spans="23:23">
      <c r="W3949" s="42" t="s">
        <v>469</v>
      </c>
    </row>
    <row r="3950" spans="23:23">
      <c r="W3950" s="42" t="s">
        <v>469</v>
      </c>
    </row>
    <row r="3951" spans="23:23">
      <c r="W3951" s="42" t="s">
        <v>469</v>
      </c>
    </row>
    <row r="3952" spans="23:23">
      <c r="W3952" s="42" t="s">
        <v>469</v>
      </c>
    </row>
    <row r="3953" spans="23:23">
      <c r="W3953" s="42" t="s">
        <v>469</v>
      </c>
    </row>
    <row r="3954" spans="23:23">
      <c r="W3954" s="42" t="s">
        <v>469</v>
      </c>
    </row>
    <row r="3955" spans="23:23">
      <c r="W3955" s="42" t="s">
        <v>469</v>
      </c>
    </row>
    <row r="3956" spans="23:23">
      <c r="W3956" s="42" t="s">
        <v>469</v>
      </c>
    </row>
    <row r="3957" spans="23:23">
      <c r="W3957" s="42" t="s">
        <v>469</v>
      </c>
    </row>
    <row r="3958" spans="23:23">
      <c r="W3958" s="42" t="s">
        <v>469</v>
      </c>
    </row>
    <row r="3959" spans="23:23">
      <c r="W3959" s="42" t="s">
        <v>469</v>
      </c>
    </row>
    <row r="3960" spans="23:23">
      <c r="W3960" s="42" t="s">
        <v>469</v>
      </c>
    </row>
    <row r="3961" spans="23:23">
      <c r="W3961" s="42" t="s">
        <v>469</v>
      </c>
    </row>
    <row r="3962" spans="23:23">
      <c r="W3962" s="42" t="s">
        <v>469</v>
      </c>
    </row>
    <row r="3963" spans="23:23">
      <c r="W3963" s="42" t="s">
        <v>469</v>
      </c>
    </row>
    <row r="3964" spans="23:23">
      <c r="W3964" s="42" t="s">
        <v>469</v>
      </c>
    </row>
    <row r="3965" spans="23:23">
      <c r="W3965" s="42" t="s">
        <v>469</v>
      </c>
    </row>
    <row r="3966" spans="23:23">
      <c r="W3966" s="42" t="s">
        <v>469</v>
      </c>
    </row>
    <row r="3967" spans="23:23">
      <c r="W3967" s="42" t="s">
        <v>469</v>
      </c>
    </row>
    <row r="3968" spans="23:23">
      <c r="W3968" s="42" t="s">
        <v>469</v>
      </c>
    </row>
    <row r="3969" spans="23:23">
      <c r="W3969" s="42" t="s">
        <v>469</v>
      </c>
    </row>
    <row r="3970" spans="23:23">
      <c r="W3970" s="42" t="s">
        <v>469</v>
      </c>
    </row>
    <row r="3971" spans="23:23">
      <c r="W3971" s="42" t="s">
        <v>469</v>
      </c>
    </row>
    <row r="3972" spans="23:23">
      <c r="W3972" s="42" t="s">
        <v>469</v>
      </c>
    </row>
    <row r="3973" spans="23:23">
      <c r="W3973" s="42" t="s">
        <v>469</v>
      </c>
    </row>
    <row r="3974" spans="23:23">
      <c r="W3974" s="42" t="s">
        <v>469</v>
      </c>
    </row>
    <row r="3975" spans="23:23">
      <c r="W3975" s="42" t="s">
        <v>469</v>
      </c>
    </row>
    <row r="3976" spans="23:23">
      <c r="W3976" s="42" t="s">
        <v>469</v>
      </c>
    </row>
    <row r="3977" spans="23:23">
      <c r="W3977" s="42" t="s">
        <v>469</v>
      </c>
    </row>
    <row r="3978" spans="23:23">
      <c r="W3978" s="42" t="s">
        <v>469</v>
      </c>
    </row>
    <row r="3979" spans="23:23">
      <c r="W3979" s="42" t="s">
        <v>469</v>
      </c>
    </row>
    <row r="3980" spans="23:23">
      <c r="W3980" s="42" t="s">
        <v>469</v>
      </c>
    </row>
    <row r="3981" spans="23:23">
      <c r="W3981" s="42" t="s">
        <v>469</v>
      </c>
    </row>
    <row r="3982" spans="23:23">
      <c r="W3982" s="42" t="s">
        <v>469</v>
      </c>
    </row>
    <row r="3983" spans="23:23">
      <c r="W3983" s="42" t="s">
        <v>469</v>
      </c>
    </row>
    <row r="3984" spans="23:23">
      <c r="W3984" s="42" t="s">
        <v>469</v>
      </c>
    </row>
    <row r="3985" spans="23:23">
      <c r="W3985" s="42" t="s">
        <v>469</v>
      </c>
    </row>
    <row r="3986" spans="23:23">
      <c r="W3986" s="42" t="s">
        <v>469</v>
      </c>
    </row>
    <row r="3987" spans="23:23">
      <c r="W3987" s="42" t="s">
        <v>469</v>
      </c>
    </row>
    <row r="3988" spans="23:23">
      <c r="W3988" s="42" t="s">
        <v>469</v>
      </c>
    </row>
    <row r="3989" spans="23:23">
      <c r="W3989" s="42" t="s">
        <v>469</v>
      </c>
    </row>
    <row r="3990" spans="23:23">
      <c r="W3990" s="42" t="s">
        <v>469</v>
      </c>
    </row>
    <row r="3991" spans="23:23">
      <c r="W3991" s="42" t="s">
        <v>469</v>
      </c>
    </row>
    <row r="3992" spans="23:23">
      <c r="W3992" s="42" t="s">
        <v>469</v>
      </c>
    </row>
    <row r="3993" spans="23:23">
      <c r="W3993" s="42" t="s">
        <v>469</v>
      </c>
    </row>
    <row r="3994" spans="23:23">
      <c r="W3994" s="42" t="s">
        <v>469</v>
      </c>
    </row>
    <row r="3995" spans="23:23">
      <c r="W3995" s="42" t="s">
        <v>469</v>
      </c>
    </row>
    <row r="3996" spans="23:23">
      <c r="W3996" s="42" t="s">
        <v>469</v>
      </c>
    </row>
    <row r="3997" spans="23:23">
      <c r="W3997" s="42" t="s">
        <v>469</v>
      </c>
    </row>
    <row r="3998" spans="23:23">
      <c r="W3998" s="42" t="s">
        <v>469</v>
      </c>
    </row>
    <row r="3999" spans="23:23">
      <c r="W3999" s="42" t="s">
        <v>469</v>
      </c>
    </row>
    <row r="4000" spans="23:23">
      <c r="W4000" s="42" t="s">
        <v>469</v>
      </c>
    </row>
    <row r="4001" spans="23:23">
      <c r="W4001" s="42" t="s">
        <v>469</v>
      </c>
    </row>
    <row r="4002" spans="23:23">
      <c r="W4002" s="42" t="s">
        <v>469</v>
      </c>
    </row>
    <row r="4003" spans="23:23">
      <c r="W4003" s="42" t="s">
        <v>469</v>
      </c>
    </row>
    <row r="4004" spans="23:23">
      <c r="W4004" s="42" t="s">
        <v>469</v>
      </c>
    </row>
    <row r="4005" spans="23:23">
      <c r="W4005" s="42" t="s">
        <v>469</v>
      </c>
    </row>
    <row r="4006" spans="23:23">
      <c r="W4006" s="42" t="s">
        <v>469</v>
      </c>
    </row>
    <row r="4007" spans="23:23">
      <c r="W4007" s="42" t="s">
        <v>469</v>
      </c>
    </row>
    <row r="4008" spans="23:23">
      <c r="W4008" s="42" t="s">
        <v>469</v>
      </c>
    </row>
    <row r="4009" spans="23:23">
      <c r="W4009" s="42" t="s">
        <v>469</v>
      </c>
    </row>
    <row r="4010" spans="23:23">
      <c r="W4010" s="42" t="s">
        <v>469</v>
      </c>
    </row>
    <row r="4011" spans="23:23">
      <c r="W4011" s="42" t="s">
        <v>469</v>
      </c>
    </row>
    <row r="4012" spans="23:23">
      <c r="W4012" s="42" t="s">
        <v>469</v>
      </c>
    </row>
    <row r="4013" spans="23:23">
      <c r="W4013" s="42" t="s">
        <v>469</v>
      </c>
    </row>
    <row r="4014" spans="23:23">
      <c r="W4014" s="42" t="s">
        <v>469</v>
      </c>
    </row>
    <row r="4015" spans="23:23">
      <c r="W4015" s="42" t="s">
        <v>469</v>
      </c>
    </row>
    <row r="4016" spans="23:23">
      <c r="W4016" s="42" t="s">
        <v>469</v>
      </c>
    </row>
    <row r="4017" spans="23:23">
      <c r="W4017" s="42" t="s">
        <v>469</v>
      </c>
    </row>
    <row r="4018" spans="23:23">
      <c r="W4018" s="42" t="s">
        <v>469</v>
      </c>
    </row>
    <row r="4019" spans="23:23">
      <c r="W4019" s="42" t="s">
        <v>469</v>
      </c>
    </row>
    <row r="4020" spans="23:23">
      <c r="W4020" s="42" t="s">
        <v>469</v>
      </c>
    </row>
    <row r="4021" spans="23:23">
      <c r="W4021" s="42" t="s">
        <v>469</v>
      </c>
    </row>
    <row r="4022" spans="23:23">
      <c r="W4022" s="42" t="s">
        <v>469</v>
      </c>
    </row>
    <row r="4023" spans="23:23">
      <c r="W4023" s="42" t="s">
        <v>469</v>
      </c>
    </row>
    <row r="4024" spans="23:23">
      <c r="W4024" s="42" t="s">
        <v>469</v>
      </c>
    </row>
    <row r="4025" spans="23:23">
      <c r="W4025" s="42" t="s">
        <v>469</v>
      </c>
    </row>
    <row r="4026" spans="23:23">
      <c r="W4026" s="42" t="s">
        <v>469</v>
      </c>
    </row>
    <row r="4027" spans="23:23">
      <c r="W4027" s="42" t="s">
        <v>469</v>
      </c>
    </row>
    <row r="4028" spans="23:23">
      <c r="W4028" s="42" t="s">
        <v>469</v>
      </c>
    </row>
    <row r="4029" spans="23:23">
      <c r="W4029" s="42" t="s">
        <v>469</v>
      </c>
    </row>
    <row r="4030" spans="23:23">
      <c r="W4030" s="42" t="s">
        <v>469</v>
      </c>
    </row>
    <row r="4031" spans="23:23">
      <c r="W4031" s="42" t="s">
        <v>469</v>
      </c>
    </row>
    <row r="4032" spans="23:23">
      <c r="W4032" s="42" t="s">
        <v>469</v>
      </c>
    </row>
    <row r="4033" spans="23:23">
      <c r="W4033" s="42" t="s">
        <v>469</v>
      </c>
    </row>
    <row r="4034" spans="23:23">
      <c r="W4034" s="42" t="s">
        <v>469</v>
      </c>
    </row>
    <row r="4035" spans="23:23">
      <c r="W4035" s="42" t="s">
        <v>469</v>
      </c>
    </row>
    <row r="4036" spans="23:23">
      <c r="W4036" s="42" t="s">
        <v>469</v>
      </c>
    </row>
    <row r="4037" spans="23:23">
      <c r="W4037" s="42" t="s">
        <v>469</v>
      </c>
    </row>
    <row r="4038" spans="23:23">
      <c r="W4038" s="42" t="s">
        <v>469</v>
      </c>
    </row>
    <row r="4039" spans="23:23">
      <c r="W4039" s="42" t="s">
        <v>469</v>
      </c>
    </row>
    <row r="4040" spans="23:23">
      <c r="W4040" s="42" t="s">
        <v>469</v>
      </c>
    </row>
    <row r="4041" spans="23:23">
      <c r="W4041" s="42" t="s">
        <v>469</v>
      </c>
    </row>
    <row r="4042" spans="23:23">
      <c r="W4042" s="42" t="s">
        <v>469</v>
      </c>
    </row>
    <row r="4043" spans="23:23">
      <c r="W4043" s="42" t="s">
        <v>469</v>
      </c>
    </row>
    <row r="4044" spans="23:23">
      <c r="W4044" s="42" t="s">
        <v>469</v>
      </c>
    </row>
    <row r="4045" spans="23:23">
      <c r="W4045" s="42" t="s">
        <v>469</v>
      </c>
    </row>
    <row r="4046" spans="23:23">
      <c r="W4046" s="42" t="s">
        <v>469</v>
      </c>
    </row>
    <row r="4047" spans="23:23">
      <c r="W4047" s="42" t="s">
        <v>469</v>
      </c>
    </row>
    <row r="4048" spans="23:23">
      <c r="W4048" s="42" t="s">
        <v>469</v>
      </c>
    </row>
    <row r="4049" spans="23:23">
      <c r="W4049" s="42" t="s">
        <v>469</v>
      </c>
    </row>
    <row r="4050" spans="23:23">
      <c r="W4050" s="42" t="s">
        <v>469</v>
      </c>
    </row>
    <row r="4051" spans="23:23">
      <c r="W4051" s="42" t="s">
        <v>469</v>
      </c>
    </row>
    <row r="4052" spans="23:23">
      <c r="W4052" s="42" t="s">
        <v>469</v>
      </c>
    </row>
    <row r="4053" spans="23:23">
      <c r="W4053" s="42" t="s">
        <v>469</v>
      </c>
    </row>
    <row r="4054" spans="23:23">
      <c r="W4054" s="42" t="s">
        <v>469</v>
      </c>
    </row>
    <row r="4055" spans="23:23">
      <c r="W4055" s="42" t="s">
        <v>469</v>
      </c>
    </row>
    <row r="4056" spans="23:23">
      <c r="W4056" s="42" t="s">
        <v>469</v>
      </c>
    </row>
    <row r="4057" spans="23:23">
      <c r="W4057" s="42" t="s">
        <v>469</v>
      </c>
    </row>
    <row r="4058" spans="23:23">
      <c r="W4058" s="42" t="s">
        <v>469</v>
      </c>
    </row>
    <row r="4059" spans="23:23">
      <c r="W4059" s="42" t="s">
        <v>469</v>
      </c>
    </row>
    <row r="4060" spans="23:23">
      <c r="W4060" s="42" t="s">
        <v>469</v>
      </c>
    </row>
    <row r="4061" spans="23:23">
      <c r="W4061" s="42" t="s">
        <v>469</v>
      </c>
    </row>
    <row r="4062" spans="23:23">
      <c r="W4062" s="42" t="s">
        <v>469</v>
      </c>
    </row>
    <row r="4063" spans="23:23">
      <c r="W4063" s="42" t="s">
        <v>469</v>
      </c>
    </row>
    <row r="4064" spans="23:23">
      <c r="W4064" s="42" t="s">
        <v>469</v>
      </c>
    </row>
    <row r="4065" spans="23:23">
      <c r="W4065" s="42" t="s">
        <v>469</v>
      </c>
    </row>
    <row r="4066" spans="23:23">
      <c r="W4066" s="42" t="s">
        <v>469</v>
      </c>
    </row>
    <row r="4067" spans="23:23">
      <c r="W4067" s="42" t="s">
        <v>469</v>
      </c>
    </row>
    <row r="4068" spans="23:23">
      <c r="W4068" s="42" t="s">
        <v>469</v>
      </c>
    </row>
    <row r="4069" spans="23:23">
      <c r="W4069" s="42" t="s">
        <v>469</v>
      </c>
    </row>
    <row r="4070" spans="23:23">
      <c r="W4070" s="42" t="s">
        <v>469</v>
      </c>
    </row>
    <row r="4071" spans="23:23">
      <c r="W4071" s="42" t="s">
        <v>469</v>
      </c>
    </row>
    <row r="4072" spans="23:23">
      <c r="W4072" s="42" t="s">
        <v>469</v>
      </c>
    </row>
    <row r="4073" spans="23:23">
      <c r="W4073" s="42" t="s">
        <v>469</v>
      </c>
    </row>
    <row r="4074" spans="23:23">
      <c r="W4074" s="42" t="s">
        <v>469</v>
      </c>
    </row>
    <row r="4075" spans="23:23">
      <c r="W4075" s="42" t="s">
        <v>469</v>
      </c>
    </row>
    <row r="4076" spans="23:23">
      <c r="W4076" s="42" t="s">
        <v>469</v>
      </c>
    </row>
    <row r="4077" spans="23:23">
      <c r="W4077" s="42" t="s">
        <v>469</v>
      </c>
    </row>
    <row r="4078" spans="23:23">
      <c r="W4078" s="42" t="s">
        <v>469</v>
      </c>
    </row>
    <row r="4079" spans="23:23">
      <c r="W4079" s="42" t="s">
        <v>469</v>
      </c>
    </row>
    <row r="4080" spans="23:23">
      <c r="W4080" s="42" t="s">
        <v>469</v>
      </c>
    </row>
    <row r="4081" spans="23:23">
      <c r="W4081" s="42" t="s">
        <v>469</v>
      </c>
    </row>
    <row r="4082" spans="23:23">
      <c r="W4082" s="42" t="s">
        <v>469</v>
      </c>
    </row>
    <row r="4083" spans="23:23">
      <c r="W4083" s="42" t="s">
        <v>469</v>
      </c>
    </row>
    <row r="4084" spans="23:23">
      <c r="W4084" s="42" t="s">
        <v>469</v>
      </c>
    </row>
    <row r="4085" spans="23:23">
      <c r="W4085" s="42" t="s">
        <v>469</v>
      </c>
    </row>
    <row r="4086" spans="23:23">
      <c r="W4086" s="42" t="s">
        <v>469</v>
      </c>
    </row>
    <row r="4087" spans="23:23">
      <c r="W4087" s="42" t="s">
        <v>469</v>
      </c>
    </row>
    <row r="4088" spans="23:23">
      <c r="W4088" s="42" t="s">
        <v>469</v>
      </c>
    </row>
    <row r="4089" spans="23:23">
      <c r="W4089" s="42" t="s">
        <v>469</v>
      </c>
    </row>
    <row r="4090" spans="23:23">
      <c r="W4090" s="42" t="s">
        <v>469</v>
      </c>
    </row>
    <row r="4091" spans="23:23">
      <c r="W4091" s="42" t="s">
        <v>469</v>
      </c>
    </row>
    <row r="4092" spans="23:23">
      <c r="W4092" s="42" t="s">
        <v>469</v>
      </c>
    </row>
    <row r="4093" spans="23:23">
      <c r="W4093" s="42" t="s">
        <v>469</v>
      </c>
    </row>
    <row r="4094" spans="23:23">
      <c r="W4094" s="42" t="s">
        <v>469</v>
      </c>
    </row>
    <row r="4095" spans="23:23">
      <c r="W4095" s="42" t="s">
        <v>469</v>
      </c>
    </row>
    <row r="4096" spans="23:23">
      <c r="W4096" s="42" t="s">
        <v>469</v>
      </c>
    </row>
    <row r="4097" spans="23:23">
      <c r="W4097" s="42" t="s">
        <v>469</v>
      </c>
    </row>
    <row r="4098" spans="23:23">
      <c r="W4098" s="42" t="s">
        <v>469</v>
      </c>
    </row>
    <row r="4099" spans="23:23">
      <c r="W4099" s="42" t="s">
        <v>469</v>
      </c>
    </row>
    <row r="4100" spans="23:23">
      <c r="W4100" s="42" t="s">
        <v>469</v>
      </c>
    </row>
    <row r="4101" spans="23:23">
      <c r="W4101" s="42" t="s">
        <v>469</v>
      </c>
    </row>
    <row r="4102" spans="23:23">
      <c r="W4102" s="42" t="s">
        <v>469</v>
      </c>
    </row>
    <row r="4103" spans="23:23">
      <c r="W4103" s="42" t="s">
        <v>469</v>
      </c>
    </row>
    <row r="4104" spans="23:23">
      <c r="W4104" s="42" t="s">
        <v>469</v>
      </c>
    </row>
    <row r="4105" spans="23:23">
      <c r="W4105" s="42" t="s">
        <v>469</v>
      </c>
    </row>
    <row r="4106" spans="23:23">
      <c r="W4106" s="42" t="s">
        <v>469</v>
      </c>
    </row>
    <row r="4107" spans="23:23">
      <c r="W4107" s="42" t="s">
        <v>469</v>
      </c>
    </row>
    <row r="4108" spans="23:23">
      <c r="W4108" s="42" t="s">
        <v>469</v>
      </c>
    </row>
    <row r="4109" spans="23:23">
      <c r="W4109" s="42" t="s">
        <v>469</v>
      </c>
    </row>
    <row r="4110" spans="23:23">
      <c r="W4110" s="42" t="s">
        <v>469</v>
      </c>
    </row>
    <row r="4111" spans="23:23">
      <c r="W4111" s="42" t="s">
        <v>469</v>
      </c>
    </row>
    <row r="4112" spans="23:23">
      <c r="W4112" s="42" t="s">
        <v>469</v>
      </c>
    </row>
    <row r="4113" spans="23:23">
      <c r="W4113" s="42" t="s">
        <v>469</v>
      </c>
    </row>
    <row r="4114" spans="23:23">
      <c r="W4114" s="42" t="s">
        <v>469</v>
      </c>
    </row>
    <row r="4115" spans="23:23">
      <c r="W4115" s="42" t="s">
        <v>469</v>
      </c>
    </row>
    <row r="4116" spans="23:23">
      <c r="W4116" s="42" t="s">
        <v>469</v>
      </c>
    </row>
    <row r="4117" spans="23:23">
      <c r="W4117" s="42" t="s">
        <v>469</v>
      </c>
    </row>
    <row r="4118" spans="23:23">
      <c r="W4118" s="42" t="s">
        <v>469</v>
      </c>
    </row>
    <row r="4119" spans="23:23">
      <c r="W4119" s="42" t="s">
        <v>469</v>
      </c>
    </row>
    <row r="4120" spans="23:23">
      <c r="W4120" s="42" t="s">
        <v>469</v>
      </c>
    </row>
    <row r="4121" spans="23:23">
      <c r="W4121" s="42" t="s">
        <v>469</v>
      </c>
    </row>
    <row r="4122" spans="23:23">
      <c r="W4122" s="42" t="s">
        <v>469</v>
      </c>
    </row>
    <row r="4123" spans="23:23">
      <c r="W4123" s="42" t="s">
        <v>469</v>
      </c>
    </row>
    <row r="4124" spans="23:23">
      <c r="W4124" s="42" t="s">
        <v>469</v>
      </c>
    </row>
    <row r="4125" spans="23:23">
      <c r="W4125" s="42" t="s">
        <v>469</v>
      </c>
    </row>
    <row r="4126" spans="23:23">
      <c r="W4126" s="42" t="s">
        <v>469</v>
      </c>
    </row>
    <row r="4127" spans="23:23">
      <c r="W4127" s="42" t="s">
        <v>469</v>
      </c>
    </row>
    <row r="4128" spans="23:23">
      <c r="W4128" s="42" t="s">
        <v>469</v>
      </c>
    </row>
    <row r="4129" spans="23:23">
      <c r="W4129" s="42" t="s">
        <v>469</v>
      </c>
    </row>
    <row r="4130" spans="23:23">
      <c r="W4130" s="42" t="s">
        <v>469</v>
      </c>
    </row>
    <row r="4131" spans="23:23">
      <c r="W4131" s="42" t="s">
        <v>469</v>
      </c>
    </row>
    <row r="4132" spans="23:23">
      <c r="W4132" s="42" t="s">
        <v>469</v>
      </c>
    </row>
    <row r="4133" spans="23:23">
      <c r="W4133" s="42" t="s">
        <v>469</v>
      </c>
    </row>
    <row r="4134" spans="23:23">
      <c r="W4134" s="42" t="s">
        <v>469</v>
      </c>
    </row>
    <row r="4135" spans="23:23">
      <c r="W4135" s="42" t="s">
        <v>469</v>
      </c>
    </row>
    <row r="4136" spans="23:23">
      <c r="W4136" s="42" t="s">
        <v>469</v>
      </c>
    </row>
    <row r="4137" spans="23:23">
      <c r="W4137" s="42" t="s">
        <v>469</v>
      </c>
    </row>
    <row r="4138" spans="23:23">
      <c r="W4138" s="42" t="s">
        <v>469</v>
      </c>
    </row>
    <row r="4139" spans="23:23">
      <c r="W4139" s="42" t="s">
        <v>469</v>
      </c>
    </row>
    <row r="4140" spans="23:23">
      <c r="W4140" s="42" t="s">
        <v>469</v>
      </c>
    </row>
    <row r="4141" spans="23:23">
      <c r="W4141" s="42" t="s">
        <v>469</v>
      </c>
    </row>
    <row r="4142" spans="23:23">
      <c r="W4142" s="42" t="s">
        <v>469</v>
      </c>
    </row>
    <row r="4143" spans="23:23">
      <c r="W4143" s="42" t="s">
        <v>469</v>
      </c>
    </row>
    <row r="4144" spans="23:23">
      <c r="W4144" s="42" t="s">
        <v>469</v>
      </c>
    </row>
    <row r="4145" spans="23:23">
      <c r="W4145" s="42" t="s">
        <v>469</v>
      </c>
    </row>
    <row r="4146" spans="23:23">
      <c r="W4146" s="42" t="s">
        <v>469</v>
      </c>
    </row>
    <row r="4147" spans="23:23">
      <c r="W4147" s="42" t="s">
        <v>469</v>
      </c>
    </row>
    <row r="4148" spans="23:23">
      <c r="W4148" s="42" t="s">
        <v>469</v>
      </c>
    </row>
    <row r="4149" spans="23:23">
      <c r="W4149" s="42" t="s">
        <v>469</v>
      </c>
    </row>
    <row r="4150" spans="23:23">
      <c r="W4150" s="42" t="s">
        <v>469</v>
      </c>
    </row>
    <row r="4151" spans="23:23">
      <c r="W4151" s="42" t="s">
        <v>469</v>
      </c>
    </row>
    <row r="4152" spans="23:23">
      <c r="W4152" s="42" t="s">
        <v>469</v>
      </c>
    </row>
    <row r="4153" spans="23:23">
      <c r="W4153" s="42" t="s">
        <v>469</v>
      </c>
    </row>
    <row r="4154" spans="23:23">
      <c r="W4154" s="42" t="s">
        <v>469</v>
      </c>
    </row>
    <row r="4155" spans="23:23">
      <c r="W4155" s="42" t="s">
        <v>469</v>
      </c>
    </row>
    <row r="4156" spans="23:23">
      <c r="W4156" s="42" t="s">
        <v>469</v>
      </c>
    </row>
    <row r="4157" spans="23:23">
      <c r="W4157" s="42" t="s">
        <v>469</v>
      </c>
    </row>
    <row r="4158" spans="23:23">
      <c r="W4158" s="42" t="s">
        <v>469</v>
      </c>
    </row>
    <row r="4159" spans="23:23">
      <c r="W4159" s="42" t="s">
        <v>469</v>
      </c>
    </row>
    <row r="4160" spans="23:23">
      <c r="W4160" s="42" t="s">
        <v>469</v>
      </c>
    </row>
    <row r="4161" spans="23:23">
      <c r="W4161" s="42" t="s">
        <v>469</v>
      </c>
    </row>
    <row r="4162" spans="23:23">
      <c r="W4162" s="42" t="s">
        <v>469</v>
      </c>
    </row>
    <row r="4163" spans="23:23">
      <c r="W4163" s="42" t="s">
        <v>469</v>
      </c>
    </row>
    <row r="4164" spans="23:23">
      <c r="W4164" s="42" t="s">
        <v>469</v>
      </c>
    </row>
    <row r="4165" spans="23:23">
      <c r="W4165" s="42" t="s">
        <v>469</v>
      </c>
    </row>
    <row r="4166" spans="23:23">
      <c r="W4166" s="42" t="s">
        <v>469</v>
      </c>
    </row>
    <row r="4167" spans="23:23">
      <c r="W4167" s="42" t="s">
        <v>469</v>
      </c>
    </row>
    <row r="4168" spans="23:23">
      <c r="W4168" s="42" t="s">
        <v>469</v>
      </c>
    </row>
    <row r="4169" spans="23:23">
      <c r="W4169" s="42" t="s">
        <v>469</v>
      </c>
    </row>
    <row r="4170" spans="23:23">
      <c r="W4170" s="42" t="s">
        <v>469</v>
      </c>
    </row>
    <row r="4171" spans="23:23">
      <c r="W4171" s="42" t="s">
        <v>469</v>
      </c>
    </row>
    <row r="4172" spans="23:23">
      <c r="W4172" s="42" t="s">
        <v>469</v>
      </c>
    </row>
    <row r="4173" spans="23:23">
      <c r="W4173" s="42" t="s">
        <v>469</v>
      </c>
    </row>
    <row r="4174" spans="23:23">
      <c r="W4174" s="42" t="s">
        <v>469</v>
      </c>
    </row>
    <row r="4175" spans="23:23">
      <c r="W4175" s="42" t="s">
        <v>469</v>
      </c>
    </row>
    <row r="4176" spans="23:23">
      <c r="W4176" s="42" t="s">
        <v>469</v>
      </c>
    </row>
    <row r="4177" spans="23:23">
      <c r="W4177" s="42" t="s">
        <v>469</v>
      </c>
    </row>
    <row r="4178" spans="23:23">
      <c r="W4178" s="42" t="s">
        <v>469</v>
      </c>
    </row>
    <row r="4179" spans="23:23">
      <c r="W4179" s="42" t="s">
        <v>469</v>
      </c>
    </row>
    <row r="4180" spans="23:23">
      <c r="W4180" s="42" t="s">
        <v>469</v>
      </c>
    </row>
    <row r="4181" spans="23:23">
      <c r="W4181" s="42" t="s">
        <v>469</v>
      </c>
    </row>
    <row r="4182" spans="23:23">
      <c r="W4182" s="42" t="s">
        <v>469</v>
      </c>
    </row>
    <row r="4183" spans="23:23">
      <c r="W4183" s="42" t="s">
        <v>469</v>
      </c>
    </row>
    <row r="4184" spans="23:23">
      <c r="W4184" s="42" t="s">
        <v>469</v>
      </c>
    </row>
    <row r="4185" spans="23:23">
      <c r="W4185" s="42" t="s">
        <v>469</v>
      </c>
    </row>
    <row r="4186" spans="23:23">
      <c r="W4186" s="42" t="s">
        <v>469</v>
      </c>
    </row>
    <row r="4187" spans="23:23">
      <c r="W4187" s="42" t="s">
        <v>469</v>
      </c>
    </row>
    <row r="4188" spans="23:23">
      <c r="W4188" s="42" t="s">
        <v>469</v>
      </c>
    </row>
    <row r="4189" spans="23:23">
      <c r="W4189" s="42" t="s">
        <v>469</v>
      </c>
    </row>
    <row r="4190" spans="23:23">
      <c r="W4190" s="42" t="s">
        <v>469</v>
      </c>
    </row>
    <row r="4191" spans="23:23">
      <c r="W4191" s="42" t="s">
        <v>469</v>
      </c>
    </row>
    <row r="4192" spans="23:23">
      <c r="W4192" s="42" t="s">
        <v>469</v>
      </c>
    </row>
    <row r="4193" spans="23:23">
      <c r="W4193" s="42" t="s">
        <v>469</v>
      </c>
    </row>
    <row r="4194" spans="23:23">
      <c r="W4194" s="42" t="s">
        <v>469</v>
      </c>
    </row>
    <row r="4195" spans="23:23">
      <c r="W4195" s="42" t="s">
        <v>469</v>
      </c>
    </row>
    <row r="4196" spans="23:23">
      <c r="W4196" s="42" t="s">
        <v>469</v>
      </c>
    </row>
    <row r="4197" spans="23:23">
      <c r="W4197" s="42" t="s">
        <v>469</v>
      </c>
    </row>
    <row r="4198" spans="23:23">
      <c r="W4198" s="42" t="s">
        <v>469</v>
      </c>
    </row>
    <row r="4199" spans="23:23">
      <c r="W4199" s="42" t="s">
        <v>469</v>
      </c>
    </row>
    <row r="4200" spans="23:23">
      <c r="W4200" s="42" t="s">
        <v>469</v>
      </c>
    </row>
    <row r="4201" spans="23:23">
      <c r="W4201" s="42" t="s">
        <v>469</v>
      </c>
    </row>
    <row r="4202" spans="23:23">
      <c r="W4202" s="42" t="s">
        <v>469</v>
      </c>
    </row>
    <row r="4203" spans="23:23">
      <c r="W4203" s="42" t="s">
        <v>469</v>
      </c>
    </row>
    <row r="4204" spans="23:23">
      <c r="W4204" s="42" t="s">
        <v>469</v>
      </c>
    </row>
    <row r="4205" spans="23:23">
      <c r="W4205" s="42" t="s">
        <v>469</v>
      </c>
    </row>
    <row r="4206" spans="23:23">
      <c r="W4206" s="42" t="s">
        <v>469</v>
      </c>
    </row>
    <row r="4207" spans="23:23">
      <c r="W4207" s="42" t="s">
        <v>469</v>
      </c>
    </row>
    <row r="4208" spans="23:23">
      <c r="W4208" s="42" t="s">
        <v>469</v>
      </c>
    </row>
    <row r="4209" spans="23:23">
      <c r="W4209" s="42" t="s">
        <v>469</v>
      </c>
    </row>
    <row r="4210" spans="23:23">
      <c r="W4210" s="42" t="s">
        <v>469</v>
      </c>
    </row>
    <row r="4211" spans="23:23">
      <c r="W4211" s="42" t="s">
        <v>469</v>
      </c>
    </row>
    <row r="4212" spans="23:23">
      <c r="W4212" s="42" t="s">
        <v>469</v>
      </c>
    </row>
    <row r="4213" spans="23:23">
      <c r="W4213" s="42" t="s">
        <v>469</v>
      </c>
    </row>
    <row r="4214" spans="23:23">
      <c r="W4214" s="42" t="s">
        <v>469</v>
      </c>
    </row>
    <row r="4215" spans="23:23">
      <c r="W4215" s="42" t="s">
        <v>469</v>
      </c>
    </row>
    <row r="4216" spans="23:23">
      <c r="W4216" s="42" t="s">
        <v>469</v>
      </c>
    </row>
    <row r="4217" spans="23:23">
      <c r="W4217" s="42" t="s">
        <v>469</v>
      </c>
    </row>
    <row r="4218" spans="23:23">
      <c r="W4218" s="42" t="s">
        <v>469</v>
      </c>
    </row>
    <row r="4219" spans="23:23">
      <c r="W4219" s="42" t="s">
        <v>469</v>
      </c>
    </row>
    <row r="4220" spans="23:23">
      <c r="W4220" s="42" t="s">
        <v>469</v>
      </c>
    </row>
    <row r="4221" spans="23:23">
      <c r="W4221" s="42" t="s">
        <v>469</v>
      </c>
    </row>
    <row r="4222" spans="23:23">
      <c r="W4222" s="42" t="s">
        <v>469</v>
      </c>
    </row>
    <row r="4223" spans="23:23">
      <c r="W4223" s="42" t="s">
        <v>469</v>
      </c>
    </row>
    <row r="4224" spans="23:23">
      <c r="W4224" s="42" t="s">
        <v>469</v>
      </c>
    </row>
    <row r="4225" spans="23:23">
      <c r="W4225" s="42" t="s">
        <v>469</v>
      </c>
    </row>
    <row r="4226" spans="23:23">
      <c r="W4226" s="42" t="s">
        <v>469</v>
      </c>
    </row>
    <row r="4227" spans="23:23">
      <c r="W4227" s="42" t="s">
        <v>469</v>
      </c>
    </row>
    <row r="4228" spans="23:23">
      <c r="W4228" s="42" t="s">
        <v>469</v>
      </c>
    </row>
    <row r="4229" spans="23:23">
      <c r="W4229" s="42" t="s">
        <v>469</v>
      </c>
    </row>
    <row r="4230" spans="23:23">
      <c r="W4230" s="42" t="s">
        <v>469</v>
      </c>
    </row>
    <row r="4231" spans="23:23">
      <c r="W4231" s="42" t="s">
        <v>469</v>
      </c>
    </row>
    <row r="4232" spans="23:23">
      <c r="W4232" s="42" t="s">
        <v>469</v>
      </c>
    </row>
    <row r="4233" spans="23:23">
      <c r="W4233" s="42" t="s">
        <v>469</v>
      </c>
    </row>
    <row r="4234" spans="23:23">
      <c r="W4234" s="42" t="s">
        <v>469</v>
      </c>
    </row>
    <row r="4235" spans="23:23">
      <c r="W4235" s="42" t="s">
        <v>469</v>
      </c>
    </row>
    <row r="4236" spans="23:23">
      <c r="W4236" s="42" t="s">
        <v>469</v>
      </c>
    </row>
    <row r="4237" spans="23:23">
      <c r="W4237" s="42" t="s">
        <v>469</v>
      </c>
    </row>
    <row r="4238" spans="23:23">
      <c r="W4238" s="42" t="s">
        <v>469</v>
      </c>
    </row>
    <row r="4239" spans="23:23">
      <c r="W4239" s="42" t="s">
        <v>469</v>
      </c>
    </row>
    <row r="4240" spans="23:23">
      <c r="W4240" s="42" t="s">
        <v>469</v>
      </c>
    </row>
    <row r="4241" spans="23:23">
      <c r="W4241" s="42" t="s">
        <v>469</v>
      </c>
    </row>
    <row r="4242" spans="23:23">
      <c r="W4242" s="42" t="s">
        <v>469</v>
      </c>
    </row>
    <row r="4243" spans="23:23">
      <c r="W4243" s="42" t="s">
        <v>469</v>
      </c>
    </row>
    <row r="4244" spans="23:23">
      <c r="W4244" s="42" t="s">
        <v>469</v>
      </c>
    </row>
    <row r="4245" spans="23:23">
      <c r="W4245" s="42" t="s">
        <v>469</v>
      </c>
    </row>
    <row r="4246" spans="23:23">
      <c r="W4246" s="42" t="s">
        <v>469</v>
      </c>
    </row>
    <row r="4247" spans="23:23">
      <c r="W4247" s="42" t="s">
        <v>469</v>
      </c>
    </row>
    <row r="4248" spans="23:23">
      <c r="W4248" s="42" t="s">
        <v>469</v>
      </c>
    </row>
    <row r="4249" spans="23:23">
      <c r="W4249" s="42" t="s">
        <v>469</v>
      </c>
    </row>
    <row r="4250" spans="23:23">
      <c r="W4250" s="42" t="s">
        <v>469</v>
      </c>
    </row>
    <row r="4251" spans="23:23">
      <c r="W4251" s="42" t="s">
        <v>469</v>
      </c>
    </row>
    <row r="4252" spans="23:23">
      <c r="W4252" s="42" t="s">
        <v>469</v>
      </c>
    </row>
    <row r="4253" spans="23:23">
      <c r="W4253" s="42" t="s">
        <v>469</v>
      </c>
    </row>
    <row r="4254" spans="23:23">
      <c r="W4254" s="42" t="s">
        <v>469</v>
      </c>
    </row>
    <row r="4255" spans="23:23">
      <c r="W4255" s="42" t="s">
        <v>469</v>
      </c>
    </row>
    <row r="4256" spans="23:23">
      <c r="W4256" s="42" t="s">
        <v>469</v>
      </c>
    </row>
    <row r="4257" spans="23:23">
      <c r="W4257" s="42" t="s">
        <v>469</v>
      </c>
    </row>
    <row r="4258" spans="23:23">
      <c r="W4258" s="42" t="s">
        <v>469</v>
      </c>
    </row>
    <row r="4259" spans="23:23">
      <c r="W4259" s="42" t="s">
        <v>469</v>
      </c>
    </row>
    <row r="4260" spans="23:23">
      <c r="W4260" s="42" t="s">
        <v>469</v>
      </c>
    </row>
    <row r="4261" spans="23:23">
      <c r="W4261" s="42" t="s">
        <v>469</v>
      </c>
    </row>
    <row r="4262" spans="23:23">
      <c r="W4262" s="42" t="s">
        <v>469</v>
      </c>
    </row>
    <row r="4263" spans="23:23">
      <c r="W4263" s="42" t="s">
        <v>469</v>
      </c>
    </row>
    <row r="4264" spans="23:23">
      <c r="W4264" s="42" t="s">
        <v>469</v>
      </c>
    </row>
    <row r="4265" spans="23:23">
      <c r="W4265" s="42" t="s">
        <v>469</v>
      </c>
    </row>
    <row r="4266" spans="23:23">
      <c r="W4266" s="42" t="s">
        <v>469</v>
      </c>
    </row>
    <row r="4267" spans="23:23">
      <c r="W4267" s="42" t="s">
        <v>469</v>
      </c>
    </row>
    <row r="4268" spans="23:23">
      <c r="W4268" s="42" t="s">
        <v>469</v>
      </c>
    </row>
    <row r="4269" spans="23:23">
      <c r="W4269" s="42" t="s">
        <v>469</v>
      </c>
    </row>
    <row r="4270" spans="23:23">
      <c r="W4270" s="42" t="s">
        <v>469</v>
      </c>
    </row>
    <row r="4271" spans="23:23">
      <c r="W4271" s="42" t="s">
        <v>469</v>
      </c>
    </row>
    <row r="4272" spans="23:23">
      <c r="W4272" s="42" t="s">
        <v>469</v>
      </c>
    </row>
    <row r="4273" spans="23:23">
      <c r="W4273" s="42" t="s">
        <v>469</v>
      </c>
    </row>
    <row r="4274" spans="23:23">
      <c r="W4274" s="42" t="s">
        <v>469</v>
      </c>
    </row>
    <row r="4275" spans="23:23">
      <c r="W4275" s="42" t="s">
        <v>469</v>
      </c>
    </row>
    <row r="4276" spans="23:23">
      <c r="W4276" s="42" t="s">
        <v>469</v>
      </c>
    </row>
    <row r="4277" spans="23:23">
      <c r="W4277" s="42" t="s">
        <v>469</v>
      </c>
    </row>
    <row r="4278" spans="23:23">
      <c r="W4278" s="42" t="s">
        <v>469</v>
      </c>
    </row>
    <row r="4279" spans="23:23">
      <c r="W4279" s="42" t="s">
        <v>469</v>
      </c>
    </row>
    <row r="4280" spans="23:23">
      <c r="W4280" s="42" t="s">
        <v>469</v>
      </c>
    </row>
    <row r="4281" spans="23:23">
      <c r="W4281" s="42" t="s">
        <v>469</v>
      </c>
    </row>
    <row r="4282" spans="23:23">
      <c r="W4282" s="42" t="s">
        <v>469</v>
      </c>
    </row>
    <row r="4283" spans="23:23">
      <c r="W4283" s="42" t="s">
        <v>469</v>
      </c>
    </row>
    <row r="4284" spans="23:23">
      <c r="W4284" s="42" t="s">
        <v>469</v>
      </c>
    </row>
    <row r="4285" spans="23:23">
      <c r="W4285" s="42" t="s">
        <v>469</v>
      </c>
    </row>
    <row r="4286" spans="23:23">
      <c r="W4286" s="42" t="s">
        <v>469</v>
      </c>
    </row>
    <row r="4287" spans="23:23">
      <c r="W4287" s="42" t="s">
        <v>469</v>
      </c>
    </row>
    <row r="4288" spans="23:23">
      <c r="W4288" s="42" t="s">
        <v>469</v>
      </c>
    </row>
    <row r="4289" spans="23:23">
      <c r="W4289" s="42" t="s">
        <v>469</v>
      </c>
    </row>
    <row r="4290" spans="23:23">
      <c r="W4290" s="42" t="s">
        <v>469</v>
      </c>
    </row>
    <row r="4291" spans="23:23">
      <c r="W4291" s="42" t="s">
        <v>469</v>
      </c>
    </row>
    <row r="4292" spans="23:23">
      <c r="W4292" s="42" t="s">
        <v>469</v>
      </c>
    </row>
    <row r="4293" spans="23:23">
      <c r="W4293" s="42" t="s">
        <v>469</v>
      </c>
    </row>
    <row r="4294" spans="23:23">
      <c r="W4294" s="42" t="s">
        <v>469</v>
      </c>
    </row>
    <row r="4295" spans="23:23">
      <c r="W4295" s="42" t="s">
        <v>469</v>
      </c>
    </row>
    <row r="4296" spans="23:23">
      <c r="W4296" s="42" t="s">
        <v>469</v>
      </c>
    </row>
    <row r="4297" spans="23:23">
      <c r="W4297" s="42" t="s">
        <v>469</v>
      </c>
    </row>
    <row r="4298" spans="23:23">
      <c r="W4298" s="42" t="s">
        <v>469</v>
      </c>
    </row>
    <row r="4299" spans="23:23">
      <c r="W4299" s="42" t="s">
        <v>469</v>
      </c>
    </row>
    <row r="4300" spans="23:23">
      <c r="W4300" s="42" t="s">
        <v>469</v>
      </c>
    </row>
    <row r="4301" spans="23:23">
      <c r="W4301" s="42" t="s">
        <v>469</v>
      </c>
    </row>
    <row r="4302" spans="23:23">
      <c r="W4302" s="42" t="s">
        <v>469</v>
      </c>
    </row>
    <row r="4303" spans="23:23">
      <c r="W4303" s="42" t="s">
        <v>469</v>
      </c>
    </row>
    <row r="4304" spans="23:23">
      <c r="W4304" s="42" t="s">
        <v>469</v>
      </c>
    </row>
    <row r="4305" spans="23:23">
      <c r="W4305" s="42" t="s">
        <v>469</v>
      </c>
    </row>
    <row r="4306" spans="23:23">
      <c r="W4306" s="42" t="s">
        <v>469</v>
      </c>
    </row>
    <row r="4307" spans="23:23">
      <c r="W4307" s="42" t="s">
        <v>469</v>
      </c>
    </row>
    <row r="4308" spans="23:23">
      <c r="W4308" s="42" t="s">
        <v>469</v>
      </c>
    </row>
    <row r="4309" spans="23:23">
      <c r="W4309" s="42" t="s">
        <v>469</v>
      </c>
    </row>
    <row r="4310" spans="23:23">
      <c r="W4310" s="42" t="s">
        <v>469</v>
      </c>
    </row>
    <row r="4311" spans="23:23">
      <c r="W4311" s="42" t="s">
        <v>469</v>
      </c>
    </row>
    <row r="4312" spans="23:23">
      <c r="W4312" s="42" t="s">
        <v>469</v>
      </c>
    </row>
    <row r="4313" spans="23:23">
      <c r="W4313" s="42" t="s">
        <v>469</v>
      </c>
    </row>
    <row r="4314" spans="23:23">
      <c r="W4314" s="42" t="s">
        <v>469</v>
      </c>
    </row>
    <row r="4315" spans="23:23">
      <c r="W4315" s="42" t="s">
        <v>469</v>
      </c>
    </row>
    <row r="4316" spans="23:23">
      <c r="W4316" s="42" t="s">
        <v>469</v>
      </c>
    </row>
    <row r="4317" spans="23:23">
      <c r="W4317" s="42" t="s">
        <v>469</v>
      </c>
    </row>
    <row r="4318" spans="23:23">
      <c r="W4318" s="42" t="s">
        <v>469</v>
      </c>
    </row>
    <row r="4319" spans="23:23">
      <c r="W4319" s="42" t="s">
        <v>469</v>
      </c>
    </row>
    <row r="4320" spans="23:23">
      <c r="W4320" s="42" t="s">
        <v>469</v>
      </c>
    </row>
    <row r="4321" spans="23:23">
      <c r="W4321" s="42" t="s">
        <v>469</v>
      </c>
    </row>
    <row r="4322" spans="23:23">
      <c r="W4322" s="42" t="s">
        <v>469</v>
      </c>
    </row>
    <row r="4323" spans="23:23">
      <c r="W4323" s="42" t="s">
        <v>469</v>
      </c>
    </row>
    <row r="4324" spans="23:23">
      <c r="W4324" s="42" t="s">
        <v>469</v>
      </c>
    </row>
    <row r="4325" spans="23:23">
      <c r="W4325" s="42" t="s">
        <v>469</v>
      </c>
    </row>
    <row r="4326" spans="23:23">
      <c r="W4326" s="42" t="s">
        <v>469</v>
      </c>
    </row>
    <row r="4327" spans="23:23">
      <c r="W4327" s="42" t="s">
        <v>469</v>
      </c>
    </row>
    <row r="4328" spans="23:23">
      <c r="W4328" s="42" t="s">
        <v>469</v>
      </c>
    </row>
    <row r="4329" spans="23:23">
      <c r="W4329" s="42" t="s">
        <v>469</v>
      </c>
    </row>
    <row r="4330" spans="23:23">
      <c r="W4330" s="42" t="s">
        <v>469</v>
      </c>
    </row>
    <row r="4331" spans="23:23">
      <c r="W4331" s="42" t="s">
        <v>469</v>
      </c>
    </row>
    <row r="4332" spans="23:23">
      <c r="W4332" s="42" t="s">
        <v>469</v>
      </c>
    </row>
    <row r="4333" spans="23:23">
      <c r="W4333" s="42" t="s">
        <v>469</v>
      </c>
    </row>
    <row r="4334" spans="23:23">
      <c r="W4334" s="42" t="s">
        <v>469</v>
      </c>
    </row>
    <row r="4335" spans="23:23">
      <c r="W4335" s="42" t="s">
        <v>469</v>
      </c>
    </row>
    <row r="4336" spans="23:23">
      <c r="W4336" s="42" t="s">
        <v>469</v>
      </c>
    </row>
    <row r="4337" spans="23:23">
      <c r="W4337" s="42" t="s">
        <v>469</v>
      </c>
    </row>
    <row r="4338" spans="23:23">
      <c r="W4338" s="42" t="s">
        <v>469</v>
      </c>
    </row>
    <row r="4339" spans="23:23">
      <c r="W4339" s="42" t="s">
        <v>469</v>
      </c>
    </row>
    <row r="4340" spans="23:23">
      <c r="W4340" s="42" t="s">
        <v>469</v>
      </c>
    </row>
    <row r="4341" spans="23:23">
      <c r="W4341" s="42" t="s">
        <v>469</v>
      </c>
    </row>
    <row r="4342" spans="23:23">
      <c r="W4342" s="42" t="s">
        <v>469</v>
      </c>
    </row>
    <row r="4343" spans="23:23">
      <c r="W4343" s="42" t="s">
        <v>469</v>
      </c>
    </row>
    <row r="4344" spans="23:23">
      <c r="W4344" s="42" t="s">
        <v>469</v>
      </c>
    </row>
    <row r="4345" spans="23:23">
      <c r="W4345" s="42" t="s">
        <v>469</v>
      </c>
    </row>
    <row r="4346" spans="23:23">
      <c r="W4346" s="42" t="s">
        <v>469</v>
      </c>
    </row>
    <row r="4347" spans="23:23">
      <c r="W4347" s="42" t="s">
        <v>469</v>
      </c>
    </row>
    <row r="4348" spans="23:23">
      <c r="W4348" s="42" t="s">
        <v>469</v>
      </c>
    </row>
    <row r="4349" spans="23:23">
      <c r="W4349" s="42" t="s">
        <v>469</v>
      </c>
    </row>
    <row r="4350" spans="23:23">
      <c r="W4350" s="42" t="s">
        <v>469</v>
      </c>
    </row>
    <row r="4351" spans="23:23">
      <c r="W4351" s="42" t="s">
        <v>469</v>
      </c>
    </row>
    <row r="4352" spans="23:23">
      <c r="W4352" s="42" t="s">
        <v>469</v>
      </c>
    </row>
    <row r="4353" spans="23:23">
      <c r="W4353" s="42" t="s">
        <v>469</v>
      </c>
    </row>
    <row r="4354" spans="23:23">
      <c r="W4354" s="42" t="s">
        <v>469</v>
      </c>
    </row>
    <row r="4355" spans="23:23">
      <c r="W4355" s="42" t="s">
        <v>469</v>
      </c>
    </row>
    <row r="4356" spans="23:23">
      <c r="W4356" s="42" t="s">
        <v>469</v>
      </c>
    </row>
    <row r="4357" spans="23:23">
      <c r="W4357" s="42" t="s">
        <v>469</v>
      </c>
    </row>
    <row r="4358" spans="23:23">
      <c r="W4358" s="42" t="s">
        <v>469</v>
      </c>
    </row>
    <row r="4359" spans="23:23">
      <c r="W4359" s="42" t="s">
        <v>469</v>
      </c>
    </row>
    <row r="4360" spans="23:23">
      <c r="W4360" s="42" t="s">
        <v>469</v>
      </c>
    </row>
    <row r="4361" spans="23:23">
      <c r="W4361" s="42" t="s">
        <v>469</v>
      </c>
    </row>
    <row r="4362" spans="23:23">
      <c r="W4362" s="42" t="s">
        <v>469</v>
      </c>
    </row>
    <row r="4363" spans="23:23">
      <c r="W4363" s="42" t="s">
        <v>469</v>
      </c>
    </row>
    <row r="4364" spans="23:23">
      <c r="W4364" s="42" t="s">
        <v>469</v>
      </c>
    </row>
    <row r="4365" spans="23:23">
      <c r="W4365" s="42" t="s">
        <v>469</v>
      </c>
    </row>
    <row r="4366" spans="23:23">
      <c r="W4366" s="42" t="s">
        <v>469</v>
      </c>
    </row>
    <row r="4367" spans="23:23">
      <c r="W4367" s="42" t="s">
        <v>469</v>
      </c>
    </row>
    <row r="4368" spans="23:23">
      <c r="W4368" s="42" t="s">
        <v>469</v>
      </c>
    </row>
    <row r="4369" spans="23:23">
      <c r="W4369" s="42" t="s">
        <v>469</v>
      </c>
    </row>
    <row r="4370" spans="23:23">
      <c r="W4370" s="42" t="s">
        <v>469</v>
      </c>
    </row>
    <row r="4371" spans="23:23">
      <c r="W4371" s="42" t="s">
        <v>469</v>
      </c>
    </row>
    <row r="4372" spans="23:23">
      <c r="W4372" s="42" t="s">
        <v>469</v>
      </c>
    </row>
    <row r="4373" spans="23:23">
      <c r="W4373" s="42" t="s">
        <v>469</v>
      </c>
    </row>
    <row r="4374" spans="23:23">
      <c r="W4374" s="42" t="s">
        <v>469</v>
      </c>
    </row>
    <row r="4375" spans="23:23">
      <c r="W4375" s="42" t="s">
        <v>469</v>
      </c>
    </row>
    <row r="4376" spans="23:23">
      <c r="W4376" s="42" t="s">
        <v>469</v>
      </c>
    </row>
    <row r="4377" spans="23:23">
      <c r="W4377" s="42" t="s">
        <v>469</v>
      </c>
    </row>
    <row r="4378" spans="23:23">
      <c r="W4378" s="42" t="s">
        <v>469</v>
      </c>
    </row>
    <row r="4379" spans="23:23">
      <c r="W4379" s="42" t="s">
        <v>469</v>
      </c>
    </row>
    <row r="4380" spans="23:23">
      <c r="W4380" s="42" t="s">
        <v>469</v>
      </c>
    </row>
    <row r="4381" spans="23:23">
      <c r="W4381" s="42" t="s">
        <v>469</v>
      </c>
    </row>
    <row r="4382" spans="23:23">
      <c r="W4382" s="42" t="s">
        <v>469</v>
      </c>
    </row>
    <row r="4383" spans="23:23">
      <c r="W4383" s="42" t="s">
        <v>469</v>
      </c>
    </row>
    <row r="4384" spans="23:23">
      <c r="W4384" s="42" t="s">
        <v>469</v>
      </c>
    </row>
    <row r="4385" spans="23:23">
      <c r="W4385" s="42" t="s">
        <v>469</v>
      </c>
    </row>
    <row r="4386" spans="23:23">
      <c r="W4386" s="42" t="s">
        <v>469</v>
      </c>
    </row>
    <row r="4387" spans="23:23">
      <c r="W4387" s="42" t="s">
        <v>469</v>
      </c>
    </row>
    <row r="4388" spans="23:23">
      <c r="W4388" s="42" t="s">
        <v>469</v>
      </c>
    </row>
    <row r="4389" spans="23:23">
      <c r="W4389" s="42" t="s">
        <v>469</v>
      </c>
    </row>
    <row r="4390" spans="23:23">
      <c r="W4390" s="42" t="s">
        <v>469</v>
      </c>
    </row>
    <row r="4391" spans="23:23">
      <c r="W4391" s="42" t="s">
        <v>469</v>
      </c>
    </row>
    <row r="4392" spans="23:23">
      <c r="W4392" s="42" t="s">
        <v>469</v>
      </c>
    </row>
    <row r="4393" spans="23:23">
      <c r="W4393" s="42" t="s">
        <v>469</v>
      </c>
    </row>
    <row r="4394" spans="23:23">
      <c r="W4394" s="42" t="s">
        <v>469</v>
      </c>
    </row>
    <row r="4395" spans="23:23">
      <c r="W4395" s="42" t="s">
        <v>469</v>
      </c>
    </row>
    <row r="4396" spans="23:23">
      <c r="W4396" s="42" t="s">
        <v>469</v>
      </c>
    </row>
    <row r="4397" spans="23:23">
      <c r="W4397" s="42" t="s">
        <v>469</v>
      </c>
    </row>
    <row r="4398" spans="23:23">
      <c r="W4398" s="42" t="s">
        <v>469</v>
      </c>
    </row>
    <row r="4399" spans="23:23">
      <c r="W4399" s="42" t="s">
        <v>469</v>
      </c>
    </row>
    <row r="4400" spans="23:23">
      <c r="W4400" s="42" t="s">
        <v>469</v>
      </c>
    </row>
    <row r="4401" spans="23:23">
      <c r="W4401" s="42" t="s">
        <v>469</v>
      </c>
    </row>
    <row r="4402" spans="23:23">
      <c r="W4402" s="42" t="s">
        <v>469</v>
      </c>
    </row>
    <row r="4403" spans="23:23">
      <c r="W4403" s="42" t="s">
        <v>469</v>
      </c>
    </row>
    <row r="4404" spans="23:23">
      <c r="W4404" s="42" t="s">
        <v>469</v>
      </c>
    </row>
    <row r="4405" spans="23:23">
      <c r="W4405" s="42" t="s">
        <v>469</v>
      </c>
    </row>
    <row r="4406" spans="23:23">
      <c r="W4406" s="42" t="s">
        <v>469</v>
      </c>
    </row>
    <row r="4407" spans="23:23">
      <c r="W4407" s="42" t="s">
        <v>469</v>
      </c>
    </row>
    <row r="4408" spans="23:23">
      <c r="W4408" s="42" t="s">
        <v>469</v>
      </c>
    </row>
    <row r="4409" spans="23:23">
      <c r="W4409" s="42" t="s">
        <v>469</v>
      </c>
    </row>
    <row r="4410" spans="23:23">
      <c r="W4410" s="42" t="s">
        <v>469</v>
      </c>
    </row>
    <row r="4411" spans="23:23">
      <c r="W4411" s="42" t="s">
        <v>469</v>
      </c>
    </row>
    <row r="4412" spans="23:23">
      <c r="W4412" s="42" t="s">
        <v>469</v>
      </c>
    </row>
    <row r="4413" spans="23:23">
      <c r="W4413" s="42" t="s">
        <v>469</v>
      </c>
    </row>
    <row r="4414" spans="23:23">
      <c r="W4414" s="42" t="s">
        <v>469</v>
      </c>
    </row>
    <row r="4415" spans="23:23">
      <c r="W4415" s="42" t="s">
        <v>469</v>
      </c>
    </row>
    <row r="4416" spans="23:23">
      <c r="W4416" s="42" t="s">
        <v>469</v>
      </c>
    </row>
    <row r="4417" spans="23:23">
      <c r="W4417" s="42" t="s">
        <v>469</v>
      </c>
    </row>
    <row r="4418" spans="23:23">
      <c r="W4418" s="42" t="s">
        <v>469</v>
      </c>
    </row>
    <row r="4419" spans="23:23">
      <c r="W4419" s="42" t="s">
        <v>469</v>
      </c>
    </row>
    <row r="4420" spans="23:23">
      <c r="W4420" s="42" t="s">
        <v>469</v>
      </c>
    </row>
    <row r="4421" spans="23:23">
      <c r="W4421" s="42" t="s">
        <v>469</v>
      </c>
    </row>
    <row r="4422" spans="23:23">
      <c r="W4422" s="42" t="s">
        <v>469</v>
      </c>
    </row>
    <row r="4423" spans="23:23">
      <c r="W4423" s="42" t="s">
        <v>469</v>
      </c>
    </row>
    <row r="4424" spans="23:23">
      <c r="W4424" s="42" t="s">
        <v>469</v>
      </c>
    </row>
    <row r="4425" spans="23:23">
      <c r="W4425" s="42" t="s">
        <v>469</v>
      </c>
    </row>
    <row r="4426" spans="23:23">
      <c r="W4426" s="42" t="s">
        <v>469</v>
      </c>
    </row>
    <row r="4427" spans="23:23">
      <c r="W4427" s="42" t="s">
        <v>469</v>
      </c>
    </row>
    <row r="4428" spans="23:23">
      <c r="W4428" s="42" t="s">
        <v>469</v>
      </c>
    </row>
    <row r="4429" spans="23:23">
      <c r="W4429" s="42" t="s">
        <v>469</v>
      </c>
    </row>
    <row r="4430" spans="23:23">
      <c r="W4430" s="42" t="s">
        <v>469</v>
      </c>
    </row>
    <row r="4431" spans="23:23">
      <c r="W4431" s="42" t="s">
        <v>469</v>
      </c>
    </row>
    <row r="4432" spans="23:23">
      <c r="W4432" s="42" t="s">
        <v>469</v>
      </c>
    </row>
    <row r="4433" spans="23:23">
      <c r="W4433" s="42" t="s">
        <v>469</v>
      </c>
    </row>
    <row r="4434" spans="23:23">
      <c r="W4434" s="42" t="s">
        <v>469</v>
      </c>
    </row>
    <row r="4435" spans="23:23">
      <c r="W4435" s="42" t="s">
        <v>469</v>
      </c>
    </row>
    <row r="4436" spans="23:23">
      <c r="W4436" s="42" t="s">
        <v>469</v>
      </c>
    </row>
    <row r="4437" spans="23:23">
      <c r="W4437" s="42" t="s">
        <v>469</v>
      </c>
    </row>
    <row r="4438" spans="23:23">
      <c r="W4438" s="42" t="s">
        <v>469</v>
      </c>
    </row>
    <row r="4439" spans="23:23">
      <c r="W4439" s="42" t="s">
        <v>469</v>
      </c>
    </row>
    <row r="4440" spans="23:23">
      <c r="W4440" s="42" t="s">
        <v>469</v>
      </c>
    </row>
    <row r="4441" spans="23:23">
      <c r="W4441" s="42" t="s">
        <v>469</v>
      </c>
    </row>
    <row r="4442" spans="23:23">
      <c r="W4442" s="42" t="s">
        <v>469</v>
      </c>
    </row>
    <row r="4443" spans="23:23">
      <c r="W4443" s="42" t="s">
        <v>469</v>
      </c>
    </row>
    <row r="4444" spans="23:23">
      <c r="W4444" s="42" t="s">
        <v>469</v>
      </c>
    </row>
    <row r="4445" spans="23:23">
      <c r="W4445" s="42" t="s">
        <v>469</v>
      </c>
    </row>
    <row r="4446" spans="23:23">
      <c r="W4446" s="42" t="s">
        <v>469</v>
      </c>
    </row>
    <row r="4447" spans="23:23">
      <c r="W4447" s="42" t="s">
        <v>469</v>
      </c>
    </row>
    <row r="4448" spans="23:23">
      <c r="W4448" s="42" t="s">
        <v>469</v>
      </c>
    </row>
    <row r="4449" spans="23:23">
      <c r="W4449" s="42" t="s">
        <v>469</v>
      </c>
    </row>
    <row r="4450" spans="23:23">
      <c r="W4450" s="42" t="s">
        <v>469</v>
      </c>
    </row>
    <row r="4451" spans="23:23">
      <c r="W4451" s="42" t="s">
        <v>469</v>
      </c>
    </row>
    <row r="4452" spans="23:23">
      <c r="W4452" s="42" t="s">
        <v>469</v>
      </c>
    </row>
    <row r="4453" spans="23:23">
      <c r="W4453" s="42" t="s">
        <v>469</v>
      </c>
    </row>
    <row r="4454" spans="23:23">
      <c r="W4454" s="42" t="s">
        <v>469</v>
      </c>
    </row>
    <row r="4455" spans="23:23">
      <c r="W4455" s="42" t="s">
        <v>469</v>
      </c>
    </row>
    <row r="4456" spans="23:23">
      <c r="W4456" s="42" t="s">
        <v>469</v>
      </c>
    </row>
    <row r="4457" spans="23:23">
      <c r="W4457" s="42" t="s">
        <v>469</v>
      </c>
    </row>
    <row r="4458" spans="23:23">
      <c r="W4458" s="42" t="s">
        <v>469</v>
      </c>
    </row>
    <row r="4459" spans="23:23">
      <c r="W4459" s="42" t="s">
        <v>469</v>
      </c>
    </row>
    <row r="4460" spans="23:23">
      <c r="W4460" s="42" t="s">
        <v>469</v>
      </c>
    </row>
    <row r="4461" spans="23:23">
      <c r="W4461" s="42" t="s">
        <v>469</v>
      </c>
    </row>
    <row r="4462" spans="23:23">
      <c r="W4462" s="42" t="s">
        <v>469</v>
      </c>
    </row>
    <row r="4463" spans="23:23">
      <c r="W4463" s="42" t="s">
        <v>469</v>
      </c>
    </row>
    <row r="4464" spans="23:23">
      <c r="W4464" s="42" t="s">
        <v>469</v>
      </c>
    </row>
    <row r="4465" spans="23:23">
      <c r="W4465" s="42" t="s">
        <v>469</v>
      </c>
    </row>
    <row r="4466" spans="23:23">
      <c r="W4466" s="42" t="s">
        <v>469</v>
      </c>
    </row>
    <row r="4467" spans="23:23">
      <c r="W4467" s="42" t="s">
        <v>469</v>
      </c>
    </row>
    <row r="4468" spans="23:23">
      <c r="W4468" s="42" t="s">
        <v>469</v>
      </c>
    </row>
    <row r="4469" spans="23:23">
      <c r="W4469" s="42" t="s">
        <v>469</v>
      </c>
    </row>
    <row r="4470" spans="23:23">
      <c r="W4470" s="42" t="s">
        <v>469</v>
      </c>
    </row>
    <row r="4471" spans="23:23">
      <c r="W4471" s="42" t="s">
        <v>469</v>
      </c>
    </row>
    <row r="4472" spans="23:23">
      <c r="W4472" s="42" t="s">
        <v>469</v>
      </c>
    </row>
    <row r="4473" spans="23:23">
      <c r="W4473" s="42" t="s">
        <v>469</v>
      </c>
    </row>
    <row r="4474" spans="23:23">
      <c r="W4474" s="42" t="s">
        <v>469</v>
      </c>
    </row>
    <row r="4475" spans="23:23">
      <c r="W4475" s="42" t="s">
        <v>469</v>
      </c>
    </row>
    <row r="4476" spans="23:23">
      <c r="W4476" s="42" t="s">
        <v>469</v>
      </c>
    </row>
    <row r="4477" spans="23:23">
      <c r="W4477" s="42" t="s">
        <v>469</v>
      </c>
    </row>
    <row r="4478" spans="23:23">
      <c r="W4478" s="42" t="s">
        <v>469</v>
      </c>
    </row>
    <row r="4479" spans="23:23">
      <c r="W4479" s="42" t="s">
        <v>469</v>
      </c>
    </row>
    <row r="4480" spans="23:23">
      <c r="W4480" s="42" t="s">
        <v>469</v>
      </c>
    </row>
    <row r="4481" spans="23:23">
      <c r="W4481" s="42" t="s">
        <v>469</v>
      </c>
    </row>
    <row r="4482" spans="23:23">
      <c r="W4482" s="42" t="s">
        <v>469</v>
      </c>
    </row>
    <row r="4483" spans="23:23">
      <c r="W4483" s="42" t="s">
        <v>469</v>
      </c>
    </row>
    <row r="4484" spans="23:23">
      <c r="W4484" s="42" t="s">
        <v>469</v>
      </c>
    </row>
    <row r="4485" spans="23:23">
      <c r="W4485" s="42" t="s">
        <v>469</v>
      </c>
    </row>
    <row r="4486" spans="23:23">
      <c r="W4486" s="42" t="s">
        <v>469</v>
      </c>
    </row>
    <row r="4487" spans="23:23">
      <c r="W4487" s="42" t="s">
        <v>469</v>
      </c>
    </row>
    <row r="4488" spans="23:23">
      <c r="W4488" s="42" t="s">
        <v>469</v>
      </c>
    </row>
    <row r="4489" spans="23:23">
      <c r="W4489" s="42" t="s">
        <v>469</v>
      </c>
    </row>
    <row r="4490" spans="23:23">
      <c r="W4490" s="42" t="s">
        <v>469</v>
      </c>
    </row>
    <row r="4491" spans="23:23">
      <c r="W4491" s="42" t="s">
        <v>469</v>
      </c>
    </row>
    <row r="4492" spans="23:23">
      <c r="W4492" s="42" t="s">
        <v>469</v>
      </c>
    </row>
    <row r="4493" spans="23:23">
      <c r="W4493" s="42" t="s">
        <v>469</v>
      </c>
    </row>
    <row r="4494" spans="23:23">
      <c r="W4494" s="42" t="s">
        <v>469</v>
      </c>
    </row>
    <row r="4495" spans="23:23">
      <c r="W4495" s="42" t="s">
        <v>469</v>
      </c>
    </row>
    <row r="4496" spans="23:23">
      <c r="W4496" s="42" t="s">
        <v>469</v>
      </c>
    </row>
    <row r="4497" spans="23:23">
      <c r="W4497" s="42" t="s">
        <v>469</v>
      </c>
    </row>
    <row r="4498" spans="23:23">
      <c r="W4498" s="42" t="s">
        <v>469</v>
      </c>
    </row>
    <row r="4499" spans="23:23">
      <c r="W4499" s="42" t="s">
        <v>469</v>
      </c>
    </row>
    <row r="4500" spans="23:23">
      <c r="W4500" s="42" t="s">
        <v>469</v>
      </c>
    </row>
    <row r="4501" spans="23:23">
      <c r="W4501" s="42" t="s">
        <v>469</v>
      </c>
    </row>
    <row r="4502" spans="23:23">
      <c r="W4502" s="42" t="s">
        <v>469</v>
      </c>
    </row>
    <row r="4503" spans="23:23">
      <c r="W4503" s="42" t="s">
        <v>469</v>
      </c>
    </row>
    <row r="4504" spans="23:23">
      <c r="W4504" s="42" t="s">
        <v>469</v>
      </c>
    </row>
    <row r="4505" spans="23:23">
      <c r="W4505" s="42" t="s">
        <v>469</v>
      </c>
    </row>
    <row r="4506" spans="23:23">
      <c r="W4506" s="42" t="s">
        <v>469</v>
      </c>
    </row>
    <row r="4507" spans="23:23">
      <c r="W4507" s="42" t="s">
        <v>469</v>
      </c>
    </row>
    <row r="4508" spans="23:23">
      <c r="W4508" s="42" t="s">
        <v>469</v>
      </c>
    </row>
    <row r="4509" spans="23:23">
      <c r="W4509" s="42" t="s">
        <v>469</v>
      </c>
    </row>
    <row r="4510" spans="23:23">
      <c r="W4510" s="42" t="s">
        <v>469</v>
      </c>
    </row>
    <row r="4511" spans="23:23">
      <c r="W4511" s="42" t="s">
        <v>469</v>
      </c>
    </row>
    <row r="4512" spans="23:23">
      <c r="W4512" s="42" t="s">
        <v>469</v>
      </c>
    </row>
    <row r="4513" spans="23:23">
      <c r="W4513" s="42" t="s">
        <v>469</v>
      </c>
    </row>
    <row r="4514" spans="23:23">
      <c r="W4514" s="42" t="s">
        <v>469</v>
      </c>
    </row>
    <row r="4515" spans="23:23">
      <c r="W4515" s="42" t="s">
        <v>469</v>
      </c>
    </row>
    <row r="4516" spans="23:23">
      <c r="W4516" s="42" t="s">
        <v>469</v>
      </c>
    </row>
    <row r="4517" spans="23:23">
      <c r="W4517" s="42" t="s">
        <v>469</v>
      </c>
    </row>
    <row r="4518" spans="23:23">
      <c r="W4518" s="42" t="s">
        <v>469</v>
      </c>
    </row>
    <row r="4519" spans="23:23">
      <c r="W4519" s="42" t="s">
        <v>469</v>
      </c>
    </row>
    <row r="4520" spans="23:23">
      <c r="W4520" s="42" t="s">
        <v>469</v>
      </c>
    </row>
    <row r="4521" spans="23:23">
      <c r="W4521" s="42" t="s">
        <v>469</v>
      </c>
    </row>
    <row r="4522" spans="23:23">
      <c r="W4522" s="42" t="s">
        <v>469</v>
      </c>
    </row>
    <row r="4523" spans="23:23">
      <c r="W4523" s="42" t="s">
        <v>469</v>
      </c>
    </row>
    <row r="4524" spans="23:23">
      <c r="W4524" s="42" t="s">
        <v>469</v>
      </c>
    </row>
    <row r="4525" spans="23:23">
      <c r="W4525" s="42" t="s">
        <v>469</v>
      </c>
    </row>
    <row r="4526" spans="23:23">
      <c r="W4526" s="42" t="s">
        <v>469</v>
      </c>
    </row>
    <row r="4527" spans="23:23">
      <c r="W4527" s="42" t="s">
        <v>469</v>
      </c>
    </row>
    <row r="4528" spans="23:23">
      <c r="W4528" s="42" t="s">
        <v>469</v>
      </c>
    </row>
    <row r="4529" spans="23:23">
      <c r="W4529" s="42" t="s">
        <v>469</v>
      </c>
    </row>
    <row r="4530" spans="23:23">
      <c r="W4530" s="42" t="s">
        <v>469</v>
      </c>
    </row>
    <row r="4531" spans="23:23">
      <c r="W4531" s="42" t="s">
        <v>469</v>
      </c>
    </row>
    <row r="4532" spans="23:23">
      <c r="W4532" s="42" t="s">
        <v>469</v>
      </c>
    </row>
    <row r="4533" spans="23:23">
      <c r="W4533" s="42" t="s">
        <v>469</v>
      </c>
    </row>
    <row r="4534" spans="23:23">
      <c r="W4534" s="42" t="s">
        <v>469</v>
      </c>
    </row>
    <row r="4535" spans="23:23">
      <c r="W4535" s="42" t="s">
        <v>469</v>
      </c>
    </row>
    <row r="4536" spans="23:23">
      <c r="W4536" s="42" t="s">
        <v>469</v>
      </c>
    </row>
    <row r="4537" spans="23:23">
      <c r="W4537" s="42" t="s">
        <v>469</v>
      </c>
    </row>
    <row r="4538" spans="23:23">
      <c r="W4538" s="42" t="s">
        <v>469</v>
      </c>
    </row>
    <row r="4539" spans="23:23">
      <c r="W4539" s="42" t="s">
        <v>469</v>
      </c>
    </row>
    <row r="4540" spans="23:23">
      <c r="W4540" s="42" t="s">
        <v>469</v>
      </c>
    </row>
    <row r="4541" spans="23:23">
      <c r="W4541" s="42" t="s">
        <v>469</v>
      </c>
    </row>
    <row r="4542" spans="23:23">
      <c r="W4542" s="42" t="s">
        <v>469</v>
      </c>
    </row>
    <row r="4543" spans="23:23">
      <c r="W4543" s="42" t="s">
        <v>469</v>
      </c>
    </row>
    <row r="4544" spans="23:23">
      <c r="W4544" s="42" t="s">
        <v>469</v>
      </c>
    </row>
    <row r="4545" spans="23:23">
      <c r="W4545" s="42" t="s">
        <v>469</v>
      </c>
    </row>
    <row r="4546" spans="23:23">
      <c r="W4546" s="42" t="s">
        <v>469</v>
      </c>
    </row>
    <row r="4547" spans="23:23">
      <c r="W4547" s="42" t="s">
        <v>469</v>
      </c>
    </row>
    <row r="4548" spans="23:23">
      <c r="W4548" s="42" t="s">
        <v>469</v>
      </c>
    </row>
    <row r="4549" spans="23:23">
      <c r="W4549" s="42" t="s">
        <v>469</v>
      </c>
    </row>
    <row r="4550" spans="23:23">
      <c r="W4550" s="42" t="s">
        <v>469</v>
      </c>
    </row>
    <row r="4551" spans="23:23">
      <c r="W4551" s="42" t="s">
        <v>469</v>
      </c>
    </row>
    <row r="4552" spans="23:23">
      <c r="W4552" s="42" t="s">
        <v>469</v>
      </c>
    </row>
    <row r="4553" spans="23:23">
      <c r="W4553" s="42" t="s">
        <v>469</v>
      </c>
    </row>
    <row r="4554" spans="23:23">
      <c r="W4554" s="42" t="s">
        <v>469</v>
      </c>
    </row>
    <row r="4555" spans="23:23">
      <c r="W4555" s="42" t="s">
        <v>469</v>
      </c>
    </row>
    <row r="4556" spans="23:23">
      <c r="W4556" s="42" t="s">
        <v>469</v>
      </c>
    </row>
    <row r="4557" spans="23:23">
      <c r="W4557" s="42" t="s">
        <v>469</v>
      </c>
    </row>
    <row r="4558" spans="23:23">
      <c r="W4558" s="42" t="s">
        <v>469</v>
      </c>
    </row>
    <row r="4559" spans="23:23">
      <c r="W4559" s="42" t="s">
        <v>469</v>
      </c>
    </row>
    <row r="4560" spans="23:23">
      <c r="W4560" s="42" t="s">
        <v>469</v>
      </c>
    </row>
    <row r="4561" spans="23:23">
      <c r="W4561" s="42" t="s">
        <v>469</v>
      </c>
    </row>
    <row r="4562" spans="23:23">
      <c r="W4562" s="42" t="s">
        <v>469</v>
      </c>
    </row>
    <row r="4563" spans="23:23">
      <c r="W4563" s="42" t="s">
        <v>469</v>
      </c>
    </row>
    <row r="4564" spans="23:23">
      <c r="W4564" s="42" t="s">
        <v>469</v>
      </c>
    </row>
    <row r="4565" spans="23:23">
      <c r="W4565" s="42" t="s">
        <v>469</v>
      </c>
    </row>
    <row r="4566" spans="23:23">
      <c r="W4566" s="42" t="s">
        <v>469</v>
      </c>
    </row>
    <row r="4567" spans="23:23">
      <c r="W4567" s="42" t="s">
        <v>469</v>
      </c>
    </row>
    <row r="4568" spans="23:23">
      <c r="W4568" s="42" t="s">
        <v>469</v>
      </c>
    </row>
    <row r="4569" spans="23:23">
      <c r="W4569" s="42" t="s">
        <v>469</v>
      </c>
    </row>
    <row r="4570" spans="23:23">
      <c r="W4570" s="42" t="s">
        <v>469</v>
      </c>
    </row>
    <row r="4571" spans="23:23">
      <c r="W4571" s="42" t="s">
        <v>469</v>
      </c>
    </row>
    <row r="4572" spans="23:23">
      <c r="W4572" s="42" t="s">
        <v>469</v>
      </c>
    </row>
    <row r="4573" spans="23:23">
      <c r="W4573" s="42" t="s">
        <v>469</v>
      </c>
    </row>
    <row r="4574" spans="23:23">
      <c r="W4574" s="42" t="s">
        <v>469</v>
      </c>
    </row>
    <row r="4575" spans="23:23">
      <c r="W4575" s="42" t="s">
        <v>469</v>
      </c>
    </row>
    <row r="4576" spans="23:23">
      <c r="W4576" s="42" t="s">
        <v>469</v>
      </c>
    </row>
    <row r="4577" spans="23:23">
      <c r="W4577" s="42" t="s">
        <v>469</v>
      </c>
    </row>
    <row r="4578" spans="23:23">
      <c r="W4578" s="42" t="s">
        <v>469</v>
      </c>
    </row>
    <row r="4579" spans="23:23">
      <c r="W4579" s="42" t="s">
        <v>469</v>
      </c>
    </row>
    <row r="4580" spans="23:23">
      <c r="W4580" s="42" t="s">
        <v>469</v>
      </c>
    </row>
    <row r="4581" spans="23:23">
      <c r="W4581" s="42" t="s">
        <v>469</v>
      </c>
    </row>
    <row r="4582" spans="23:23">
      <c r="W4582" s="42" t="s">
        <v>469</v>
      </c>
    </row>
    <row r="4583" spans="23:23">
      <c r="W4583" s="42" t="s">
        <v>469</v>
      </c>
    </row>
    <row r="4584" spans="23:23">
      <c r="W4584" s="42" t="s">
        <v>469</v>
      </c>
    </row>
    <row r="4585" spans="23:23">
      <c r="W4585" s="42" t="s">
        <v>469</v>
      </c>
    </row>
    <row r="4586" spans="23:23">
      <c r="W4586" s="42" t="s">
        <v>469</v>
      </c>
    </row>
    <row r="4587" spans="23:23">
      <c r="W4587" s="42" t="s">
        <v>469</v>
      </c>
    </row>
    <row r="4588" spans="23:23">
      <c r="W4588" s="42" t="s">
        <v>469</v>
      </c>
    </row>
    <row r="4589" spans="23:23">
      <c r="W4589" s="42" t="s">
        <v>469</v>
      </c>
    </row>
    <row r="4590" spans="23:23">
      <c r="W4590" s="42" t="s">
        <v>469</v>
      </c>
    </row>
    <row r="4591" spans="23:23">
      <c r="W4591" s="42" t="s">
        <v>469</v>
      </c>
    </row>
    <row r="4592" spans="23:23">
      <c r="W4592" s="42" t="s">
        <v>469</v>
      </c>
    </row>
    <row r="4593" spans="23:23">
      <c r="W4593" s="42" t="s">
        <v>469</v>
      </c>
    </row>
    <row r="4594" spans="23:23">
      <c r="W4594" s="42" t="s">
        <v>469</v>
      </c>
    </row>
    <row r="4595" spans="23:23">
      <c r="W4595" s="42" t="s">
        <v>469</v>
      </c>
    </row>
    <row r="4596" spans="23:23">
      <c r="W4596" s="42" t="s">
        <v>469</v>
      </c>
    </row>
    <row r="4597" spans="23:23">
      <c r="W4597" s="42" t="s">
        <v>469</v>
      </c>
    </row>
    <row r="4598" spans="23:23">
      <c r="W4598" s="42" t="s">
        <v>469</v>
      </c>
    </row>
    <row r="4599" spans="23:23">
      <c r="W4599" s="42" t="s">
        <v>469</v>
      </c>
    </row>
    <row r="4600" spans="23:23">
      <c r="W4600" s="42" t="s">
        <v>469</v>
      </c>
    </row>
    <row r="4601" spans="23:23">
      <c r="W4601" s="42" t="s">
        <v>469</v>
      </c>
    </row>
    <row r="4602" spans="23:23">
      <c r="W4602" s="42" t="s">
        <v>469</v>
      </c>
    </row>
    <row r="4603" spans="23:23">
      <c r="W4603" s="42" t="s">
        <v>469</v>
      </c>
    </row>
    <row r="4604" spans="23:23">
      <c r="W4604" s="42" t="s">
        <v>469</v>
      </c>
    </row>
    <row r="4605" spans="23:23">
      <c r="W4605" s="42" t="s">
        <v>469</v>
      </c>
    </row>
    <row r="4606" spans="23:23">
      <c r="W4606" s="42" t="s">
        <v>469</v>
      </c>
    </row>
    <row r="4607" spans="23:23">
      <c r="W4607" s="42" t="s">
        <v>469</v>
      </c>
    </row>
    <row r="4608" spans="23:23">
      <c r="W4608" s="42" t="s">
        <v>469</v>
      </c>
    </row>
    <row r="4609" spans="23:23">
      <c r="W4609" s="42" t="s">
        <v>469</v>
      </c>
    </row>
    <row r="4610" spans="23:23">
      <c r="W4610" s="42" t="s">
        <v>469</v>
      </c>
    </row>
    <row r="4611" spans="23:23">
      <c r="W4611" s="42" t="s">
        <v>469</v>
      </c>
    </row>
    <row r="4612" spans="23:23">
      <c r="W4612" s="42" t="s">
        <v>469</v>
      </c>
    </row>
    <row r="4613" spans="23:23">
      <c r="W4613" s="42" t="s">
        <v>469</v>
      </c>
    </row>
    <row r="4614" spans="23:23">
      <c r="W4614" s="42" t="s">
        <v>469</v>
      </c>
    </row>
    <row r="4615" spans="23:23">
      <c r="W4615" s="42" t="s">
        <v>469</v>
      </c>
    </row>
    <row r="4616" spans="23:23">
      <c r="W4616" s="42" t="s">
        <v>469</v>
      </c>
    </row>
    <row r="4617" spans="23:23">
      <c r="W4617" s="42" t="s">
        <v>469</v>
      </c>
    </row>
    <row r="4618" spans="23:23">
      <c r="W4618" s="42" t="s">
        <v>469</v>
      </c>
    </row>
    <row r="4619" spans="23:23">
      <c r="W4619" s="42" t="s">
        <v>469</v>
      </c>
    </row>
    <row r="4620" spans="23:23">
      <c r="W4620" s="42" t="s">
        <v>469</v>
      </c>
    </row>
    <row r="4621" spans="23:23">
      <c r="W4621" s="42" t="s">
        <v>469</v>
      </c>
    </row>
    <row r="4622" spans="23:23">
      <c r="W4622" s="42" t="s">
        <v>469</v>
      </c>
    </row>
    <row r="4623" spans="23:23">
      <c r="W4623" s="42" t="s">
        <v>469</v>
      </c>
    </row>
    <row r="4624" spans="23:23">
      <c r="W4624" s="42" t="s">
        <v>469</v>
      </c>
    </row>
    <row r="4625" spans="23:23">
      <c r="W4625" s="42" t="s">
        <v>469</v>
      </c>
    </row>
    <row r="4626" spans="23:23">
      <c r="W4626" s="42" t="s">
        <v>469</v>
      </c>
    </row>
    <row r="4627" spans="23:23">
      <c r="W4627" s="42" t="s">
        <v>469</v>
      </c>
    </row>
    <row r="4628" spans="23:23">
      <c r="W4628" s="42" t="s">
        <v>469</v>
      </c>
    </row>
    <row r="4629" spans="23:23">
      <c r="W4629" s="42" t="s">
        <v>469</v>
      </c>
    </row>
    <row r="4630" spans="23:23">
      <c r="W4630" s="42" t="s">
        <v>469</v>
      </c>
    </row>
    <row r="4631" spans="23:23">
      <c r="W4631" s="42" t="s">
        <v>469</v>
      </c>
    </row>
    <row r="4632" spans="23:23">
      <c r="W4632" s="42" t="s">
        <v>469</v>
      </c>
    </row>
    <row r="4633" spans="23:23">
      <c r="W4633" s="42" t="s">
        <v>469</v>
      </c>
    </row>
    <row r="4634" spans="23:23">
      <c r="W4634" s="42" t="s">
        <v>469</v>
      </c>
    </row>
    <row r="4635" spans="23:23">
      <c r="W4635" s="42" t="s">
        <v>469</v>
      </c>
    </row>
    <row r="4636" spans="23:23">
      <c r="W4636" s="42" t="s">
        <v>469</v>
      </c>
    </row>
    <row r="4637" spans="23:23">
      <c r="W4637" s="42" t="s">
        <v>469</v>
      </c>
    </row>
    <row r="4638" spans="23:23">
      <c r="W4638" s="42" t="s">
        <v>469</v>
      </c>
    </row>
    <row r="4639" spans="23:23">
      <c r="W4639" s="42" t="s">
        <v>469</v>
      </c>
    </row>
    <row r="4640" spans="23:23">
      <c r="W4640" s="42" t="s">
        <v>469</v>
      </c>
    </row>
    <row r="4641" spans="23:23">
      <c r="W4641" s="42" t="s">
        <v>469</v>
      </c>
    </row>
    <row r="4642" spans="23:23">
      <c r="W4642" s="42" t="s">
        <v>469</v>
      </c>
    </row>
    <row r="4643" spans="23:23">
      <c r="W4643" s="42" t="s">
        <v>469</v>
      </c>
    </row>
    <row r="4644" spans="23:23">
      <c r="W4644" s="42" t="s">
        <v>469</v>
      </c>
    </row>
    <row r="4645" spans="23:23">
      <c r="W4645" s="42" t="s">
        <v>469</v>
      </c>
    </row>
    <row r="4646" spans="23:23">
      <c r="W4646" s="42" t="s">
        <v>469</v>
      </c>
    </row>
    <row r="4647" spans="23:23">
      <c r="W4647" s="42" t="s">
        <v>469</v>
      </c>
    </row>
    <row r="4648" spans="23:23">
      <c r="W4648" s="42" t="s">
        <v>469</v>
      </c>
    </row>
    <row r="4649" spans="23:23">
      <c r="W4649" s="42" t="s">
        <v>469</v>
      </c>
    </row>
    <row r="4650" spans="23:23">
      <c r="W4650" s="42" t="s">
        <v>469</v>
      </c>
    </row>
    <row r="4651" spans="23:23">
      <c r="W4651" s="42" t="s">
        <v>469</v>
      </c>
    </row>
    <row r="4652" spans="23:23">
      <c r="W4652" s="42" t="s">
        <v>469</v>
      </c>
    </row>
    <row r="4653" spans="23:23">
      <c r="W4653" s="42" t="s">
        <v>469</v>
      </c>
    </row>
    <row r="4654" spans="23:23">
      <c r="W4654" s="42" t="s">
        <v>469</v>
      </c>
    </row>
    <row r="4655" spans="23:23">
      <c r="W4655" s="42" t="s">
        <v>469</v>
      </c>
    </row>
    <row r="4656" spans="23:23">
      <c r="W4656" s="42" t="s">
        <v>469</v>
      </c>
    </row>
    <row r="4657" spans="23:23">
      <c r="W4657" s="42" t="s">
        <v>469</v>
      </c>
    </row>
    <row r="4658" spans="23:23">
      <c r="W4658" s="42" t="s">
        <v>469</v>
      </c>
    </row>
    <row r="4659" spans="23:23">
      <c r="W4659" s="42" t="s">
        <v>469</v>
      </c>
    </row>
    <row r="4660" spans="23:23">
      <c r="W4660" s="42" t="s">
        <v>469</v>
      </c>
    </row>
    <row r="4661" spans="23:23">
      <c r="W4661" s="42" t="s">
        <v>469</v>
      </c>
    </row>
    <row r="4662" spans="23:23">
      <c r="W4662" s="42" t="s">
        <v>469</v>
      </c>
    </row>
    <row r="4663" spans="23:23">
      <c r="W4663" s="42" t="s">
        <v>469</v>
      </c>
    </row>
    <row r="4664" spans="23:23">
      <c r="W4664" s="42" t="s">
        <v>469</v>
      </c>
    </row>
    <row r="4665" spans="23:23">
      <c r="W4665" s="42" t="s">
        <v>469</v>
      </c>
    </row>
    <row r="4666" spans="23:23">
      <c r="W4666" s="42" t="s">
        <v>469</v>
      </c>
    </row>
    <row r="4667" spans="23:23">
      <c r="W4667" s="42" t="s">
        <v>469</v>
      </c>
    </row>
    <row r="4668" spans="23:23">
      <c r="W4668" s="42" t="s">
        <v>469</v>
      </c>
    </row>
    <row r="4669" spans="23:23">
      <c r="W4669" s="42" t="s">
        <v>469</v>
      </c>
    </row>
    <row r="4670" spans="23:23">
      <c r="W4670" s="42" t="s">
        <v>469</v>
      </c>
    </row>
    <row r="4671" spans="23:23">
      <c r="W4671" s="42" t="s">
        <v>469</v>
      </c>
    </row>
    <row r="4672" spans="23:23">
      <c r="W4672" s="42" t="s">
        <v>469</v>
      </c>
    </row>
    <row r="4673" spans="23:23">
      <c r="W4673" s="42" t="s">
        <v>469</v>
      </c>
    </row>
    <row r="4674" spans="23:23">
      <c r="W4674" s="42" t="s">
        <v>469</v>
      </c>
    </row>
    <row r="4675" spans="23:23">
      <c r="W4675" s="42" t="s">
        <v>469</v>
      </c>
    </row>
    <row r="4676" spans="23:23">
      <c r="W4676" s="42" t="s">
        <v>469</v>
      </c>
    </row>
    <row r="4677" spans="23:23">
      <c r="W4677" s="42" t="s">
        <v>469</v>
      </c>
    </row>
    <row r="4678" spans="23:23">
      <c r="W4678" s="42" t="s">
        <v>469</v>
      </c>
    </row>
    <row r="4679" spans="23:23">
      <c r="W4679" s="42" t="s">
        <v>469</v>
      </c>
    </row>
    <row r="4680" spans="23:23">
      <c r="W4680" s="42" t="s">
        <v>469</v>
      </c>
    </row>
    <row r="4681" spans="23:23">
      <c r="W4681" s="42" t="s">
        <v>469</v>
      </c>
    </row>
    <row r="4682" spans="23:23">
      <c r="W4682" s="42" t="s">
        <v>469</v>
      </c>
    </row>
    <row r="4683" spans="23:23">
      <c r="W4683" s="42" t="s">
        <v>469</v>
      </c>
    </row>
    <row r="4684" spans="23:23">
      <c r="W4684" s="42" t="s">
        <v>469</v>
      </c>
    </row>
    <row r="4685" spans="23:23">
      <c r="W4685" s="42" t="s">
        <v>469</v>
      </c>
    </row>
    <row r="4686" spans="23:23">
      <c r="W4686" s="42" t="s">
        <v>469</v>
      </c>
    </row>
    <row r="4687" spans="23:23">
      <c r="W4687" s="42" t="s">
        <v>469</v>
      </c>
    </row>
    <row r="4688" spans="23:23">
      <c r="W4688" s="42" t="s">
        <v>469</v>
      </c>
    </row>
    <row r="4689" spans="23:23">
      <c r="W4689" s="42" t="s">
        <v>469</v>
      </c>
    </row>
    <row r="4690" spans="23:23">
      <c r="W4690" s="42" t="s">
        <v>469</v>
      </c>
    </row>
    <row r="4691" spans="23:23">
      <c r="W4691" s="42" t="s">
        <v>469</v>
      </c>
    </row>
    <row r="4692" spans="23:23">
      <c r="W4692" s="42" t="s">
        <v>469</v>
      </c>
    </row>
    <row r="4693" spans="23:23">
      <c r="W4693" s="42" t="s">
        <v>469</v>
      </c>
    </row>
    <row r="4694" spans="23:23">
      <c r="W4694" s="42" t="s">
        <v>469</v>
      </c>
    </row>
    <row r="4695" spans="23:23">
      <c r="W4695" s="42" t="s">
        <v>469</v>
      </c>
    </row>
    <row r="4696" spans="23:23">
      <c r="W4696" s="42" t="s">
        <v>469</v>
      </c>
    </row>
    <row r="4697" spans="23:23">
      <c r="W4697" s="42" t="s">
        <v>469</v>
      </c>
    </row>
    <row r="4698" spans="23:23">
      <c r="W4698" s="42" t="s">
        <v>469</v>
      </c>
    </row>
    <row r="4699" spans="23:23">
      <c r="W4699" s="42" t="s">
        <v>469</v>
      </c>
    </row>
    <row r="4700" spans="23:23">
      <c r="W4700" s="42" t="s">
        <v>469</v>
      </c>
    </row>
    <row r="4701" spans="23:23">
      <c r="W4701" s="42" t="s">
        <v>469</v>
      </c>
    </row>
    <row r="4702" spans="23:23">
      <c r="W4702" s="42" t="s">
        <v>469</v>
      </c>
    </row>
    <row r="4703" spans="23:23">
      <c r="W4703" s="42" t="s">
        <v>469</v>
      </c>
    </row>
    <row r="4704" spans="23:23">
      <c r="W4704" s="42" t="s">
        <v>469</v>
      </c>
    </row>
    <row r="4705" spans="23:23">
      <c r="W4705" s="42" t="s">
        <v>469</v>
      </c>
    </row>
    <row r="4706" spans="23:23">
      <c r="W4706" s="42" t="s">
        <v>469</v>
      </c>
    </row>
    <row r="4707" spans="23:23">
      <c r="W4707" s="42" t="s">
        <v>469</v>
      </c>
    </row>
    <row r="4708" spans="23:23">
      <c r="W4708" s="42" t="s">
        <v>469</v>
      </c>
    </row>
    <row r="4709" spans="23:23">
      <c r="W4709" s="42" t="s">
        <v>469</v>
      </c>
    </row>
    <row r="4710" spans="23:23">
      <c r="W4710" s="42" t="s">
        <v>469</v>
      </c>
    </row>
    <row r="4711" spans="23:23">
      <c r="W4711" s="42" t="s">
        <v>469</v>
      </c>
    </row>
    <row r="4712" spans="23:23">
      <c r="W4712" s="42" t="s">
        <v>469</v>
      </c>
    </row>
    <row r="4713" spans="23:23">
      <c r="W4713" s="42" t="s">
        <v>469</v>
      </c>
    </row>
    <row r="4714" spans="23:23">
      <c r="W4714" s="42" t="s">
        <v>469</v>
      </c>
    </row>
    <row r="4715" spans="23:23">
      <c r="W4715" s="42" t="s">
        <v>469</v>
      </c>
    </row>
    <row r="4716" spans="23:23">
      <c r="W4716" s="42" t="s">
        <v>469</v>
      </c>
    </row>
    <row r="4717" spans="23:23">
      <c r="W4717" s="42" t="s">
        <v>469</v>
      </c>
    </row>
    <row r="4718" spans="23:23">
      <c r="W4718" s="42" t="s">
        <v>469</v>
      </c>
    </row>
    <row r="4719" spans="23:23">
      <c r="W4719" s="42" t="s">
        <v>469</v>
      </c>
    </row>
    <row r="4720" spans="23:23">
      <c r="W4720" s="42" t="s">
        <v>469</v>
      </c>
    </row>
    <row r="4721" spans="23:23">
      <c r="W4721" s="42" t="s">
        <v>469</v>
      </c>
    </row>
    <row r="4722" spans="23:23">
      <c r="W4722" s="42" t="s">
        <v>469</v>
      </c>
    </row>
    <row r="4723" spans="23:23">
      <c r="W4723" s="42" t="s">
        <v>469</v>
      </c>
    </row>
    <row r="4724" spans="23:23">
      <c r="W4724" s="42" t="s">
        <v>469</v>
      </c>
    </row>
    <row r="4725" spans="23:23">
      <c r="W4725" s="42" t="s">
        <v>469</v>
      </c>
    </row>
    <row r="4726" spans="23:23">
      <c r="W4726" s="42" t="s">
        <v>469</v>
      </c>
    </row>
    <row r="4727" spans="23:23">
      <c r="W4727" s="42" t="s">
        <v>469</v>
      </c>
    </row>
    <row r="4728" spans="23:23">
      <c r="W4728" s="42" t="s">
        <v>469</v>
      </c>
    </row>
    <row r="4729" spans="23:23">
      <c r="W4729" s="42" t="s">
        <v>469</v>
      </c>
    </row>
    <row r="4730" spans="23:23">
      <c r="W4730" s="42" t="s">
        <v>469</v>
      </c>
    </row>
    <row r="4731" spans="23:23">
      <c r="W4731" s="42" t="s">
        <v>469</v>
      </c>
    </row>
    <row r="4732" spans="23:23">
      <c r="W4732" s="42" t="s">
        <v>469</v>
      </c>
    </row>
    <row r="4733" spans="23:23">
      <c r="W4733" s="42" t="s">
        <v>469</v>
      </c>
    </row>
    <row r="4734" spans="23:23">
      <c r="W4734" s="42" t="s">
        <v>469</v>
      </c>
    </row>
    <row r="4735" spans="23:23">
      <c r="W4735" s="42" t="s">
        <v>469</v>
      </c>
    </row>
    <row r="4736" spans="23:23">
      <c r="W4736" s="42" t="s">
        <v>469</v>
      </c>
    </row>
    <row r="4737" spans="23:23">
      <c r="W4737" s="42" t="s">
        <v>469</v>
      </c>
    </row>
    <row r="4738" spans="23:23">
      <c r="W4738" s="42" t="s">
        <v>469</v>
      </c>
    </row>
    <row r="4739" spans="23:23">
      <c r="W4739" s="42" t="s">
        <v>469</v>
      </c>
    </row>
    <row r="4740" spans="23:23">
      <c r="W4740" s="42" t="s">
        <v>469</v>
      </c>
    </row>
    <row r="4741" spans="23:23">
      <c r="W4741" s="42" t="s">
        <v>469</v>
      </c>
    </row>
    <row r="4742" spans="23:23">
      <c r="W4742" s="42" t="s">
        <v>469</v>
      </c>
    </row>
    <row r="4743" spans="23:23">
      <c r="W4743" s="42" t="s">
        <v>469</v>
      </c>
    </row>
    <row r="4744" spans="23:23">
      <c r="W4744" s="42" t="s">
        <v>469</v>
      </c>
    </row>
    <row r="4745" spans="23:23">
      <c r="W4745" s="42" t="s">
        <v>469</v>
      </c>
    </row>
    <row r="4746" spans="23:23">
      <c r="W4746" s="42" t="s">
        <v>469</v>
      </c>
    </row>
    <row r="4747" spans="23:23">
      <c r="W4747" s="42" t="s">
        <v>469</v>
      </c>
    </row>
    <row r="4748" spans="23:23">
      <c r="W4748" s="42" t="s">
        <v>469</v>
      </c>
    </row>
    <row r="4749" spans="23:23">
      <c r="W4749" s="42" t="s">
        <v>469</v>
      </c>
    </row>
    <row r="4750" spans="23:23">
      <c r="W4750" s="42" t="s">
        <v>469</v>
      </c>
    </row>
    <row r="4751" spans="23:23">
      <c r="W4751" s="42" t="s">
        <v>469</v>
      </c>
    </row>
    <row r="4752" spans="23:23">
      <c r="W4752" s="42" t="s">
        <v>469</v>
      </c>
    </row>
    <row r="4753" spans="23:23">
      <c r="W4753" s="42" t="s">
        <v>469</v>
      </c>
    </row>
    <row r="4754" spans="23:23">
      <c r="W4754" s="42" t="s">
        <v>469</v>
      </c>
    </row>
    <row r="4755" spans="23:23">
      <c r="W4755" s="42" t="s">
        <v>469</v>
      </c>
    </row>
    <row r="4756" spans="23:23">
      <c r="W4756" s="42" t="s">
        <v>469</v>
      </c>
    </row>
    <row r="4757" spans="23:23">
      <c r="W4757" s="42" t="s">
        <v>469</v>
      </c>
    </row>
    <row r="4758" spans="23:23">
      <c r="W4758" s="42" t="s">
        <v>469</v>
      </c>
    </row>
    <row r="4759" spans="23:23">
      <c r="W4759" s="42" t="s">
        <v>469</v>
      </c>
    </row>
    <row r="4760" spans="23:23">
      <c r="W4760" s="42" t="s">
        <v>469</v>
      </c>
    </row>
    <row r="4761" spans="23:23">
      <c r="W4761" s="42" t="s">
        <v>469</v>
      </c>
    </row>
    <row r="4762" spans="23:23">
      <c r="W4762" s="42" t="s">
        <v>469</v>
      </c>
    </row>
    <row r="4763" spans="23:23">
      <c r="W4763" s="42" t="s">
        <v>469</v>
      </c>
    </row>
    <row r="4764" spans="23:23">
      <c r="W4764" s="42" t="s">
        <v>469</v>
      </c>
    </row>
    <row r="4765" spans="23:23">
      <c r="W4765" s="42" t="s">
        <v>469</v>
      </c>
    </row>
    <row r="4766" spans="23:23">
      <c r="W4766" s="42" t="s">
        <v>469</v>
      </c>
    </row>
    <row r="4767" spans="23:23">
      <c r="W4767" s="42" t="s">
        <v>469</v>
      </c>
    </row>
    <row r="4768" spans="23:23">
      <c r="W4768" s="42" t="s">
        <v>469</v>
      </c>
    </row>
    <row r="4769" spans="23:23">
      <c r="W4769" s="42" t="s">
        <v>469</v>
      </c>
    </row>
    <row r="4770" spans="23:23">
      <c r="W4770" s="42" t="s">
        <v>469</v>
      </c>
    </row>
    <row r="4771" spans="23:23">
      <c r="W4771" s="42" t="s">
        <v>469</v>
      </c>
    </row>
    <row r="4772" spans="23:23">
      <c r="W4772" s="42" t="s">
        <v>469</v>
      </c>
    </row>
    <row r="4773" spans="23:23">
      <c r="W4773" s="42" t="s">
        <v>469</v>
      </c>
    </row>
    <row r="4774" spans="23:23">
      <c r="W4774" s="42" t="s">
        <v>469</v>
      </c>
    </row>
    <row r="4775" spans="23:23">
      <c r="W4775" s="42" t="s">
        <v>469</v>
      </c>
    </row>
    <row r="4776" spans="23:23">
      <c r="W4776" s="42" t="s">
        <v>469</v>
      </c>
    </row>
    <row r="4777" spans="23:23">
      <c r="W4777" s="42" t="s">
        <v>469</v>
      </c>
    </row>
    <row r="4778" spans="23:23">
      <c r="W4778" s="42" t="s">
        <v>469</v>
      </c>
    </row>
    <row r="4779" spans="23:23">
      <c r="W4779" s="42" t="s">
        <v>469</v>
      </c>
    </row>
    <row r="4780" spans="23:23">
      <c r="W4780" s="42" t="s">
        <v>469</v>
      </c>
    </row>
    <row r="4781" spans="23:23">
      <c r="W4781" s="42" t="s">
        <v>469</v>
      </c>
    </row>
    <row r="4782" spans="23:23">
      <c r="W4782" s="42" t="s">
        <v>469</v>
      </c>
    </row>
    <row r="4783" spans="23:23">
      <c r="W4783" s="42" t="s">
        <v>469</v>
      </c>
    </row>
    <row r="4784" spans="23:23">
      <c r="W4784" s="42" t="s">
        <v>469</v>
      </c>
    </row>
    <row r="4785" spans="23:23">
      <c r="W4785" s="42" t="s">
        <v>469</v>
      </c>
    </row>
    <row r="4786" spans="23:23">
      <c r="W4786" s="42" t="s">
        <v>469</v>
      </c>
    </row>
    <row r="4787" spans="23:23">
      <c r="W4787" s="42" t="s">
        <v>469</v>
      </c>
    </row>
    <row r="4788" spans="23:23">
      <c r="W4788" s="42" t="s">
        <v>469</v>
      </c>
    </row>
    <row r="4789" spans="23:23">
      <c r="W4789" s="42" t="s">
        <v>469</v>
      </c>
    </row>
    <row r="4790" spans="23:23">
      <c r="W4790" s="42" t="s">
        <v>469</v>
      </c>
    </row>
    <row r="4791" spans="23:23">
      <c r="W4791" s="42" t="s">
        <v>469</v>
      </c>
    </row>
    <row r="4792" spans="23:23">
      <c r="W4792" s="42" t="s">
        <v>469</v>
      </c>
    </row>
    <row r="4793" spans="23:23">
      <c r="W4793" s="42" t="s">
        <v>469</v>
      </c>
    </row>
    <row r="4794" spans="23:23">
      <c r="W4794" s="42" t="s">
        <v>469</v>
      </c>
    </row>
    <row r="4795" spans="23:23">
      <c r="W4795" s="42" t="s">
        <v>469</v>
      </c>
    </row>
    <row r="4796" spans="23:23">
      <c r="W4796" s="42" t="s">
        <v>469</v>
      </c>
    </row>
    <row r="4797" spans="23:23">
      <c r="W4797" s="42" t="s">
        <v>469</v>
      </c>
    </row>
    <row r="4798" spans="23:23">
      <c r="W4798" s="42" t="s">
        <v>469</v>
      </c>
    </row>
    <row r="4799" spans="23:23">
      <c r="W4799" s="42" t="s">
        <v>469</v>
      </c>
    </row>
    <row r="4800" spans="23:23">
      <c r="W4800" s="42" t="s">
        <v>469</v>
      </c>
    </row>
    <row r="4801" spans="23:23">
      <c r="W4801" s="42" t="s">
        <v>469</v>
      </c>
    </row>
    <row r="4802" spans="23:23">
      <c r="W4802" s="42" t="s">
        <v>469</v>
      </c>
    </row>
    <row r="4803" spans="23:23">
      <c r="W4803" s="42" t="s">
        <v>469</v>
      </c>
    </row>
    <row r="4804" spans="23:23">
      <c r="W4804" s="42" t="s">
        <v>469</v>
      </c>
    </row>
    <row r="4805" spans="23:23">
      <c r="W4805" s="42" t="s">
        <v>469</v>
      </c>
    </row>
    <row r="4806" spans="23:23">
      <c r="W4806" s="42" t="s">
        <v>469</v>
      </c>
    </row>
    <row r="4807" spans="23:23">
      <c r="W4807" s="42" t="s">
        <v>469</v>
      </c>
    </row>
    <row r="4808" spans="23:23">
      <c r="W4808" s="42" t="s">
        <v>469</v>
      </c>
    </row>
    <row r="4809" spans="23:23">
      <c r="W4809" s="42" t="s">
        <v>469</v>
      </c>
    </row>
    <row r="4810" spans="23:23">
      <c r="W4810" s="42" t="s">
        <v>469</v>
      </c>
    </row>
    <row r="4811" spans="23:23">
      <c r="W4811" s="42" t="s">
        <v>469</v>
      </c>
    </row>
    <row r="4812" spans="23:23">
      <c r="W4812" s="42" t="s">
        <v>469</v>
      </c>
    </row>
    <row r="4813" spans="23:23">
      <c r="W4813" s="42" t="s">
        <v>469</v>
      </c>
    </row>
    <row r="4814" spans="23:23">
      <c r="W4814" s="42" t="s">
        <v>469</v>
      </c>
    </row>
    <row r="4815" spans="23:23">
      <c r="W4815" s="42" t="s">
        <v>469</v>
      </c>
    </row>
    <row r="4816" spans="23:23">
      <c r="W4816" s="42" t="s">
        <v>469</v>
      </c>
    </row>
    <row r="4817" spans="23:23">
      <c r="W4817" s="42" t="s">
        <v>469</v>
      </c>
    </row>
    <row r="4818" spans="23:23">
      <c r="W4818" s="42" t="s">
        <v>469</v>
      </c>
    </row>
    <row r="4819" spans="23:23">
      <c r="W4819" s="42" t="s">
        <v>469</v>
      </c>
    </row>
    <row r="4820" spans="23:23">
      <c r="W4820" s="42" t="s">
        <v>469</v>
      </c>
    </row>
    <row r="4821" spans="23:23">
      <c r="W4821" s="42" t="s">
        <v>469</v>
      </c>
    </row>
    <row r="4822" spans="23:23">
      <c r="W4822" s="42" t="s">
        <v>469</v>
      </c>
    </row>
    <row r="4823" spans="23:23">
      <c r="W4823" s="42" t="s">
        <v>469</v>
      </c>
    </row>
    <row r="4824" spans="23:23">
      <c r="W4824" s="42" t="s">
        <v>469</v>
      </c>
    </row>
    <row r="4825" spans="23:23">
      <c r="W4825" s="42" t="s">
        <v>469</v>
      </c>
    </row>
    <row r="4826" spans="23:23">
      <c r="W4826" s="42" t="s">
        <v>469</v>
      </c>
    </row>
    <row r="4827" spans="23:23">
      <c r="W4827" s="42" t="s">
        <v>469</v>
      </c>
    </row>
    <row r="4828" spans="23:23">
      <c r="W4828" s="42" t="s">
        <v>469</v>
      </c>
    </row>
    <row r="4829" spans="23:23">
      <c r="W4829" s="42" t="s">
        <v>469</v>
      </c>
    </row>
    <row r="4830" spans="23:23">
      <c r="W4830" s="42" t="s">
        <v>469</v>
      </c>
    </row>
    <row r="4831" spans="23:23">
      <c r="W4831" s="42" t="s">
        <v>469</v>
      </c>
    </row>
    <row r="4832" spans="23:23">
      <c r="W4832" s="42" t="s">
        <v>469</v>
      </c>
    </row>
    <row r="4833" spans="23:23">
      <c r="W4833" s="42" t="s">
        <v>469</v>
      </c>
    </row>
    <row r="4834" spans="23:23">
      <c r="W4834" s="42" t="s">
        <v>469</v>
      </c>
    </row>
    <row r="4835" spans="23:23">
      <c r="W4835" s="42" t="s">
        <v>469</v>
      </c>
    </row>
    <row r="4836" spans="23:23">
      <c r="W4836" s="42" t="s">
        <v>469</v>
      </c>
    </row>
    <row r="4837" spans="23:23">
      <c r="W4837" s="42" t="s">
        <v>469</v>
      </c>
    </row>
    <row r="4838" spans="23:23">
      <c r="W4838" s="42" t="s">
        <v>469</v>
      </c>
    </row>
    <row r="4839" spans="23:23">
      <c r="W4839" s="42" t="s">
        <v>469</v>
      </c>
    </row>
    <row r="4840" spans="23:23">
      <c r="W4840" s="42" t="s">
        <v>469</v>
      </c>
    </row>
    <row r="4841" spans="23:23">
      <c r="W4841" s="42" t="s">
        <v>469</v>
      </c>
    </row>
    <row r="4842" spans="23:23">
      <c r="W4842" s="42" t="s">
        <v>469</v>
      </c>
    </row>
    <row r="4843" spans="23:23">
      <c r="W4843" s="42" t="s">
        <v>469</v>
      </c>
    </row>
    <row r="4844" spans="23:23">
      <c r="W4844" s="42" t="s">
        <v>469</v>
      </c>
    </row>
    <row r="4845" spans="23:23">
      <c r="W4845" s="42" t="s">
        <v>469</v>
      </c>
    </row>
    <row r="4846" spans="23:23">
      <c r="W4846" s="42" t="s">
        <v>469</v>
      </c>
    </row>
    <row r="4847" spans="23:23">
      <c r="W4847" s="42" t="s">
        <v>469</v>
      </c>
    </row>
    <row r="4848" spans="23:23">
      <c r="W4848" s="42" t="s">
        <v>469</v>
      </c>
    </row>
    <row r="4849" spans="23:23">
      <c r="W4849" s="42" t="s">
        <v>469</v>
      </c>
    </row>
    <row r="4850" spans="23:23">
      <c r="W4850" s="42" t="s">
        <v>469</v>
      </c>
    </row>
    <row r="4851" spans="23:23">
      <c r="W4851" s="42" t="s">
        <v>469</v>
      </c>
    </row>
    <row r="4852" spans="23:23">
      <c r="W4852" s="42" t="s">
        <v>469</v>
      </c>
    </row>
    <row r="4853" spans="23:23">
      <c r="W4853" s="42" t="s">
        <v>469</v>
      </c>
    </row>
    <row r="4854" spans="23:23">
      <c r="W4854" s="42" t="s">
        <v>469</v>
      </c>
    </row>
    <row r="4855" spans="23:23">
      <c r="W4855" s="42" t="s">
        <v>469</v>
      </c>
    </row>
    <row r="4856" spans="23:23">
      <c r="W4856" s="42" t="s">
        <v>469</v>
      </c>
    </row>
    <row r="4857" spans="23:23">
      <c r="W4857" s="42" t="s">
        <v>469</v>
      </c>
    </row>
    <row r="4858" spans="23:23">
      <c r="W4858" s="42" t="s">
        <v>469</v>
      </c>
    </row>
    <row r="4859" spans="23:23">
      <c r="W4859" s="42" t="s">
        <v>469</v>
      </c>
    </row>
    <row r="4860" spans="23:23">
      <c r="W4860" s="42" t="s">
        <v>469</v>
      </c>
    </row>
    <row r="4861" spans="23:23">
      <c r="W4861" s="42" t="s">
        <v>469</v>
      </c>
    </row>
    <row r="4862" spans="23:23">
      <c r="W4862" s="42" t="s">
        <v>469</v>
      </c>
    </row>
    <row r="4863" spans="23:23">
      <c r="W4863" s="42" t="s">
        <v>469</v>
      </c>
    </row>
    <row r="4864" spans="23:23">
      <c r="W4864" s="42" t="s">
        <v>469</v>
      </c>
    </row>
    <row r="4865" spans="23:23">
      <c r="W4865" s="42" t="s">
        <v>469</v>
      </c>
    </row>
    <row r="4866" spans="23:23">
      <c r="W4866" s="42" t="s">
        <v>469</v>
      </c>
    </row>
    <row r="4867" spans="23:23">
      <c r="W4867" s="42" t="s">
        <v>469</v>
      </c>
    </row>
    <row r="4868" spans="23:23">
      <c r="W4868" s="42" t="s">
        <v>469</v>
      </c>
    </row>
    <row r="4869" spans="23:23">
      <c r="W4869" s="42" t="s">
        <v>469</v>
      </c>
    </row>
    <row r="4870" spans="23:23">
      <c r="W4870" s="42" t="s">
        <v>469</v>
      </c>
    </row>
    <row r="4871" spans="23:23">
      <c r="W4871" s="42" t="s">
        <v>469</v>
      </c>
    </row>
    <row r="4872" spans="23:23">
      <c r="W4872" s="42" t="s">
        <v>469</v>
      </c>
    </row>
    <row r="4873" spans="23:23">
      <c r="W4873" s="42" t="s">
        <v>469</v>
      </c>
    </row>
    <row r="4874" spans="23:23">
      <c r="W4874" s="42" t="s">
        <v>469</v>
      </c>
    </row>
    <row r="4875" spans="23:23">
      <c r="W4875" s="42" t="s">
        <v>469</v>
      </c>
    </row>
    <row r="4876" spans="23:23">
      <c r="W4876" s="42" t="s">
        <v>469</v>
      </c>
    </row>
    <row r="4877" spans="23:23">
      <c r="W4877" s="42" t="s">
        <v>469</v>
      </c>
    </row>
    <row r="4878" spans="23:23">
      <c r="W4878" s="42" t="s">
        <v>469</v>
      </c>
    </row>
    <row r="4879" spans="23:23">
      <c r="W4879" s="42" t="s">
        <v>469</v>
      </c>
    </row>
    <row r="4880" spans="23:23">
      <c r="W4880" s="42" t="s">
        <v>469</v>
      </c>
    </row>
    <row r="4881" spans="23:23">
      <c r="W4881" s="42" t="s">
        <v>469</v>
      </c>
    </row>
    <row r="4882" spans="23:23">
      <c r="W4882" s="42" t="s">
        <v>469</v>
      </c>
    </row>
    <row r="4883" spans="23:23">
      <c r="W4883" s="42" t="s">
        <v>469</v>
      </c>
    </row>
    <row r="4884" spans="23:23">
      <c r="W4884" s="42" t="s">
        <v>469</v>
      </c>
    </row>
    <row r="4885" spans="23:23">
      <c r="W4885" s="42" t="s">
        <v>469</v>
      </c>
    </row>
    <row r="4886" spans="23:23">
      <c r="W4886" s="42" t="s">
        <v>469</v>
      </c>
    </row>
    <row r="4887" spans="23:23">
      <c r="W4887" s="42" t="s">
        <v>469</v>
      </c>
    </row>
    <row r="4888" spans="23:23">
      <c r="W4888" s="42" t="s">
        <v>469</v>
      </c>
    </row>
    <row r="4889" spans="23:23">
      <c r="W4889" s="42" t="s">
        <v>469</v>
      </c>
    </row>
    <row r="4890" spans="23:23">
      <c r="W4890" s="42" t="s">
        <v>469</v>
      </c>
    </row>
    <row r="4891" spans="23:23">
      <c r="W4891" s="42" t="s">
        <v>469</v>
      </c>
    </row>
    <row r="4892" spans="23:23">
      <c r="W4892" s="42" t="s">
        <v>469</v>
      </c>
    </row>
    <row r="4893" spans="23:23">
      <c r="W4893" s="42" t="s">
        <v>469</v>
      </c>
    </row>
    <row r="4894" spans="23:23">
      <c r="W4894" s="42" t="s">
        <v>469</v>
      </c>
    </row>
    <row r="4895" spans="23:23">
      <c r="W4895" s="42" t="s">
        <v>469</v>
      </c>
    </row>
    <row r="4896" spans="23:23">
      <c r="W4896" s="42" t="s">
        <v>469</v>
      </c>
    </row>
    <row r="4897" spans="23:23">
      <c r="W4897" s="42" t="s">
        <v>469</v>
      </c>
    </row>
    <row r="4898" spans="23:23">
      <c r="W4898" s="42" t="s">
        <v>469</v>
      </c>
    </row>
    <row r="4899" spans="23:23">
      <c r="W4899" s="42" t="s">
        <v>469</v>
      </c>
    </row>
    <row r="4900" spans="23:23">
      <c r="W4900" s="42" t="s">
        <v>469</v>
      </c>
    </row>
    <row r="4901" spans="23:23">
      <c r="W4901" s="42" t="s">
        <v>469</v>
      </c>
    </row>
    <row r="4902" spans="23:23">
      <c r="W4902" s="42" t="s">
        <v>469</v>
      </c>
    </row>
    <row r="4903" spans="23:23">
      <c r="W4903" s="42" t="s">
        <v>469</v>
      </c>
    </row>
    <row r="4904" spans="23:23">
      <c r="W4904" s="42" t="s">
        <v>469</v>
      </c>
    </row>
    <row r="4905" spans="23:23">
      <c r="W4905" s="42" t="s">
        <v>469</v>
      </c>
    </row>
    <row r="4906" spans="23:23">
      <c r="W4906" s="42" t="s">
        <v>469</v>
      </c>
    </row>
    <row r="4907" spans="23:23">
      <c r="W4907" s="42" t="s">
        <v>469</v>
      </c>
    </row>
    <row r="4908" spans="23:23">
      <c r="W4908" s="42" t="s">
        <v>469</v>
      </c>
    </row>
    <row r="4909" spans="23:23">
      <c r="W4909" s="42" t="s">
        <v>469</v>
      </c>
    </row>
    <row r="4910" spans="23:23">
      <c r="W4910" s="42" t="s">
        <v>469</v>
      </c>
    </row>
    <row r="4911" spans="23:23">
      <c r="W4911" s="42" t="s">
        <v>469</v>
      </c>
    </row>
    <row r="4912" spans="23:23">
      <c r="W4912" s="42" t="s">
        <v>469</v>
      </c>
    </row>
    <row r="4913" spans="23:23">
      <c r="W4913" s="42" t="s">
        <v>469</v>
      </c>
    </row>
    <row r="4914" spans="23:23">
      <c r="W4914" s="42" t="s">
        <v>469</v>
      </c>
    </row>
    <row r="4915" spans="23:23">
      <c r="W4915" s="42" t="s">
        <v>469</v>
      </c>
    </row>
    <row r="4916" spans="23:23">
      <c r="W4916" s="42" t="s">
        <v>469</v>
      </c>
    </row>
    <row r="4917" spans="23:23">
      <c r="W4917" s="42" t="s">
        <v>469</v>
      </c>
    </row>
    <row r="4918" spans="23:23">
      <c r="W4918" s="42" t="s">
        <v>469</v>
      </c>
    </row>
    <row r="4919" spans="23:23">
      <c r="W4919" s="42" t="s">
        <v>469</v>
      </c>
    </row>
    <row r="4920" spans="23:23">
      <c r="W4920" s="42" t="s">
        <v>469</v>
      </c>
    </row>
    <row r="4921" spans="23:23">
      <c r="W4921" s="42" t="s">
        <v>469</v>
      </c>
    </row>
    <row r="4922" spans="23:23">
      <c r="W4922" s="42" t="s">
        <v>469</v>
      </c>
    </row>
    <row r="4923" spans="23:23">
      <c r="W4923" s="42" t="s">
        <v>469</v>
      </c>
    </row>
    <row r="4924" spans="23:23">
      <c r="W4924" s="42" t="s">
        <v>469</v>
      </c>
    </row>
    <row r="4925" spans="23:23">
      <c r="W4925" s="42" t="s">
        <v>469</v>
      </c>
    </row>
    <row r="4926" spans="23:23">
      <c r="W4926" s="42" t="s">
        <v>469</v>
      </c>
    </row>
    <row r="4927" spans="23:23">
      <c r="W4927" s="42" t="s">
        <v>469</v>
      </c>
    </row>
    <row r="4928" spans="23:23">
      <c r="W4928" s="42" t="s">
        <v>469</v>
      </c>
    </row>
    <row r="4929" spans="23:23">
      <c r="W4929" s="42" t="s">
        <v>469</v>
      </c>
    </row>
    <row r="4930" spans="23:23">
      <c r="W4930" s="42" t="s">
        <v>469</v>
      </c>
    </row>
    <row r="4931" spans="23:23">
      <c r="W4931" s="42" t="s">
        <v>469</v>
      </c>
    </row>
    <row r="4932" spans="23:23">
      <c r="W4932" s="42" t="s">
        <v>469</v>
      </c>
    </row>
    <row r="4933" spans="23:23">
      <c r="W4933" s="42" t="s">
        <v>469</v>
      </c>
    </row>
    <row r="4934" spans="23:23">
      <c r="W4934" s="42" t="s">
        <v>469</v>
      </c>
    </row>
    <row r="4935" spans="23:23">
      <c r="W4935" s="42" t="s">
        <v>469</v>
      </c>
    </row>
    <row r="4936" spans="23:23">
      <c r="W4936" s="42" t="s">
        <v>469</v>
      </c>
    </row>
    <row r="4937" spans="23:23">
      <c r="W4937" s="42" t="s">
        <v>469</v>
      </c>
    </row>
    <row r="4938" spans="23:23">
      <c r="W4938" s="42" t="s">
        <v>469</v>
      </c>
    </row>
    <row r="4939" spans="23:23">
      <c r="W4939" s="42" t="s">
        <v>469</v>
      </c>
    </row>
    <row r="4940" spans="23:23">
      <c r="W4940" s="42" t="s">
        <v>469</v>
      </c>
    </row>
    <row r="4941" spans="23:23">
      <c r="W4941" s="42" t="s">
        <v>469</v>
      </c>
    </row>
    <row r="4942" spans="23:23">
      <c r="W4942" s="42" t="s">
        <v>469</v>
      </c>
    </row>
    <row r="4943" spans="23:23">
      <c r="W4943" s="42" t="s">
        <v>469</v>
      </c>
    </row>
    <row r="4944" spans="23:23">
      <c r="W4944" s="42" t="s">
        <v>469</v>
      </c>
    </row>
    <row r="4945" spans="23:23">
      <c r="W4945" s="42" t="s">
        <v>469</v>
      </c>
    </row>
    <row r="4946" spans="23:23">
      <c r="W4946" s="42" t="s">
        <v>469</v>
      </c>
    </row>
    <row r="4947" spans="23:23">
      <c r="W4947" s="42" t="s">
        <v>469</v>
      </c>
    </row>
    <row r="4948" spans="23:23">
      <c r="W4948" s="42" t="s">
        <v>469</v>
      </c>
    </row>
    <row r="4949" spans="23:23">
      <c r="W4949" s="42" t="s">
        <v>469</v>
      </c>
    </row>
    <row r="4950" spans="23:23">
      <c r="W4950" s="42" t="s">
        <v>469</v>
      </c>
    </row>
    <row r="4951" spans="23:23">
      <c r="W4951" s="42" t="s">
        <v>469</v>
      </c>
    </row>
    <row r="4952" spans="23:23">
      <c r="W4952" s="42" t="s">
        <v>469</v>
      </c>
    </row>
    <row r="4953" spans="23:23">
      <c r="W4953" s="42" t="s">
        <v>469</v>
      </c>
    </row>
    <row r="4954" spans="23:23">
      <c r="W4954" s="42" t="s">
        <v>469</v>
      </c>
    </row>
    <row r="4955" spans="23:23">
      <c r="W4955" s="42" t="s">
        <v>469</v>
      </c>
    </row>
    <row r="4956" spans="23:23">
      <c r="W4956" s="42" t="s">
        <v>469</v>
      </c>
    </row>
    <row r="4957" spans="23:23">
      <c r="W4957" s="42" t="s">
        <v>469</v>
      </c>
    </row>
    <row r="4958" spans="23:23">
      <c r="W4958" s="42" t="s">
        <v>469</v>
      </c>
    </row>
    <row r="4959" spans="23:23">
      <c r="W4959" s="42" t="s">
        <v>469</v>
      </c>
    </row>
    <row r="4960" spans="23:23">
      <c r="W4960" s="42" t="s">
        <v>469</v>
      </c>
    </row>
    <row r="4961" spans="23:23">
      <c r="W4961" s="42" t="s">
        <v>469</v>
      </c>
    </row>
    <row r="4962" spans="23:23">
      <c r="W4962" s="42" t="s">
        <v>469</v>
      </c>
    </row>
    <row r="4963" spans="23:23">
      <c r="W4963" s="42" t="s">
        <v>469</v>
      </c>
    </row>
    <row r="4964" spans="23:23">
      <c r="W4964" s="42" t="s">
        <v>469</v>
      </c>
    </row>
    <row r="4965" spans="23:23">
      <c r="W4965" s="42" t="s">
        <v>469</v>
      </c>
    </row>
    <row r="4966" spans="23:23">
      <c r="W4966" s="42" t="s">
        <v>469</v>
      </c>
    </row>
    <row r="4967" spans="23:23">
      <c r="W4967" s="42" t="s">
        <v>469</v>
      </c>
    </row>
    <row r="4968" spans="23:23">
      <c r="W4968" s="42" t="s">
        <v>469</v>
      </c>
    </row>
    <row r="4969" spans="23:23">
      <c r="W4969" s="42" t="s">
        <v>469</v>
      </c>
    </row>
    <row r="4970" spans="23:23">
      <c r="W4970" s="42" t="s">
        <v>469</v>
      </c>
    </row>
    <row r="4971" spans="23:23">
      <c r="W4971" s="42" t="s">
        <v>469</v>
      </c>
    </row>
    <row r="4972" spans="23:23">
      <c r="W4972" s="42" t="s">
        <v>469</v>
      </c>
    </row>
    <row r="4973" spans="23:23">
      <c r="W4973" s="42" t="s">
        <v>469</v>
      </c>
    </row>
    <row r="4974" spans="23:23">
      <c r="W4974" s="42" t="s">
        <v>469</v>
      </c>
    </row>
    <row r="4975" spans="23:23">
      <c r="W4975" s="42" t="s">
        <v>469</v>
      </c>
    </row>
    <row r="4976" spans="23:23">
      <c r="W4976" s="42" t="s">
        <v>469</v>
      </c>
    </row>
    <row r="4977" spans="23:23">
      <c r="W4977" s="42" t="s">
        <v>469</v>
      </c>
    </row>
    <row r="4978" spans="23:23">
      <c r="W4978" s="42" t="s">
        <v>469</v>
      </c>
    </row>
    <row r="4979" spans="23:23">
      <c r="W4979" s="42" t="s">
        <v>469</v>
      </c>
    </row>
    <row r="4980" spans="23:23">
      <c r="W4980" s="42" t="s">
        <v>469</v>
      </c>
    </row>
    <row r="4981" spans="23:23">
      <c r="W4981" s="42" t="s">
        <v>469</v>
      </c>
    </row>
    <row r="4982" spans="23:23">
      <c r="W4982" s="42" t="s">
        <v>469</v>
      </c>
    </row>
    <row r="4983" spans="23:23">
      <c r="W4983" s="42" t="s">
        <v>469</v>
      </c>
    </row>
    <row r="4984" spans="23:23">
      <c r="W4984" s="42" t="s">
        <v>469</v>
      </c>
    </row>
    <row r="4985" spans="23:23">
      <c r="W4985" s="42" t="s">
        <v>469</v>
      </c>
    </row>
    <row r="4986" spans="23:23">
      <c r="W4986" s="42" t="s">
        <v>469</v>
      </c>
    </row>
    <row r="4987" spans="23:23">
      <c r="W4987" s="42" t="s">
        <v>469</v>
      </c>
    </row>
    <row r="4988" spans="23:23">
      <c r="W4988" s="42" t="s">
        <v>469</v>
      </c>
    </row>
    <row r="4989" spans="23:23">
      <c r="W4989" s="42" t="s">
        <v>469</v>
      </c>
    </row>
    <row r="4990" spans="23:23">
      <c r="W4990" s="42" t="s">
        <v>469</v>
      </c>
    </row>
    <row r="4991" spans="23:23">
      <c r="W4991" s="42" t="s">
        <v>469</v>
      </c>
    </row>
    <row r="4992" spans="23:23">
      <c r="W4992" s="42" t="s">
        <v>469</v>
      </c>
    </row>
    <row r="4993" spans="23:23">
      <c r="W4993" s="42" t="s">
        <v>469</v>
      </c>
    </row>
    <row r="4994" spans="23:23">
      <c r="W4994" s="42" t="s">
        <v>469</v>
      </c>
    </row>
    <row r="4995" spans="23:23">
      <c r="W4995" s="42" t="s">
        <v>469</v>
      </c>
    </row>
    <row r="4996" spans="23:23">
      <c r="W4996" s="42" t="s">
        <v>469</v>
      </c>
    </row>
    <row r="4997" spans="23:23">
      <c r="W4997" s="42" t="s">
        <v>469</v>
      </c>
    </row>
    <row r="4998" spans="23:23">
      <c r="W4998" s="42" t="s">
        <v>469</v>
      </c>
    </row>
    <row r="4999" spans="23:23">
      <c r="W4999" s="42" t="s">
        <v>469</v>
      </c>
    </row>
    <row r="5000" spans="23:23">
      <c r="W5000" s="42" t="s">
        <v>469</v>
      </c>
    </row>
    <row r="5001" spans="23:23">
      <c r="W5001" s="42" t="s">
        <v>469</v>
      </c>
    </row>
    <row r="5002" spans="23:23">
      <c r="W5002" s="42" t="s">
        <v>469</v>
      </c>
    </row>
    <row r="5003" spans="23:23">
      <c r="W5003" s="42" t="s">
        <v>469</v>
      </c>
    </row>
    <row r="5004" spans="23:23">
      <c r="W5004" s="42" t="s">
        <v>469</v>
      </c>
    </row>
    <row r="5005" spans="23:23">
      <c r="W5005" s="42" t="s">
        <v>469</v>
      </c>
    </row>
    <row r="5006" spans="23:23">
      <c r="W5006" s="42" t="s">
        <v>469</v>
      </c>
    </row>
    <row r="5007" spans="23:23">
      <c r="W5007" s="42" t="s">
        <v>469</v>
      </c>
    </row>
    <row r="5008" spans="23:23">
      <c r="W5008" s="42" t="s">
        <v>469</v>
      </c>
    </row>
    <row r="5009" spans="23:23">
      <c r="W5009" s="42" t="s">
        <v>469</v>
      </c>
    </row>
    <row r="5010" spans="23:23">
      <c r="W5010" s="42" t="s">
        <v>469</v>
      </c>
    </row>
    <row r="5011" spans="23:23">
      <c r="W5011" s="42" t="s">
        <v>469</v>
      </c>
    </row>
    <row r="5012" spans="23:23">
      <c r="W5012" s="42" t="s">
        <v>469</v>
      </c>
    </row>
    <row r="5013" spans="23:23">
      <c r="W5013" s="42" t="s">
        <v>469</v>
      </c>
    </row>
    <row r="5014" spans="23:23">
      <c r="W5014" s="42" t="s">
        <v>469</v>
      </c>
    </row>
    <row r="5015" spans="23:23">
      <c r="W5015" s="42" t="s">
        <v>469</v>
      </c>
    </row>
    <row r="5016" spans="23:23">
      <c r="W5016" s="42" t="s">
        <v>469</v>
      </c>
    </row>
    <row r="5017" spans="23:23">
      <c r="W5017" s="42" t="s">
        <v>469</v>
      </c>
    </row>
    <row r="5018" spans="23:23">
      <c r="W5018" s="42" t="s">
        <v>469</v>
      </c>
    </row>
    <row r="5019" spans="23:23">
      <c r="W5019" s="42" t="s">
        <v>469</v>
      </c>
    </row>
    <row r="5020" spans="23:23">
      <c r="W5020" s="42" t="s">
        <v>469</v>
      </c>
    </row>
    <row r="5021" spans="23:23">
      <c r="W5021" s="42" t="s">
        <v>469</v>
      </c>
    </row>
    <row r="5022" spans="23:23">
      <c r="W5022" s="42" t="s">
        <v>469</v>
      </c>
    </row>
    <row r="5023" spans="23:23">
      <c r="W5023" s="42" t="s">
        <v>469</v>
      </c>
    </row>
    <row r="5024" spans="23:23">
      <c r="W5024" s="42" t="s">
        <v>469</v>
      </c>
    </row>
    <row r="5025" spans="23:23">
      <c r="W5025" s="42" t="s">
        <v>469</v>
      </c>
    </row>
    <row r="5026" spans="23:23">
      <c r="W5026" s="42" t="s">
        <v>469</v>
      </c>
    </row>
    <row r="5027" spans="23:23">
      <c r="W5027" s="42" t="s">
        <v>469</v>
      </c>
    </row>
    <row r="5028" spans="23:23">
      <c r="W5028" s="42" t="s">
        <v>469</v>
      </c>
    </row>
    <row r="5029" spans="23:23">
      <c r="W5029" s="42" t="s">
        <v>469</v>
      </c>
    </row>
    <row r="5030" spans="23:23">
      <c r="W5030" s="42" t="s">
        <v>469</v>
      </c>
    </row>
    <row r="5031" spans="23:23">
      <c r="W5031" s="42" t="s">
        <v>469</v>
      </c>
    </row>
    <row r="5032" spans="23:23">
      <c r="W5032" s="42" t="s">
        <v>469</v>
      </c>
    </row>
    <row r="5033" spans="23:23">
      <c r="W5033" s="42" t="s">
        <v>469</v>
      </c>
    </row>
    <row r="5034" spans="23:23">
      <c r="W5034" s="42" t="s">
        <v>469</v>
      </c>
    </row>
    <row r="5035" spans="23:23">
      <c r="W5035" s="42" t="s">
        <v>469</v>
      </c>
    </row>
    <row r="5036" spans="23:23">
      <c r="W5036" s="42" t="s">
        <v>469</v>
      </c>
    </row>
    <row r="5037" spans="23:23">
      <c r="W5037" s="42" t="s">
        <v>469</v>
      </c>
    </row>
    <row r="5038" spans="23:23">
      <c r="W5038" s="42" t="s">
        <v>469</v>
      </c>
    </row>
    <row r="5039" spans="23:23">
      <c r="W5039" s="42" t="s">
        <v>469</v>
      </c>
    </row>
    <row r="5040" spans="23:23">
      <c r="W5040" s="42" t="s">
        <v>469</v>
      </c>
    </row>
    <row r="5041" spans="23:23">
      <c r="W5041" s="42" t="s">
        <v>469</v>
      </c>
    </row>
    <row r="5042" spans="23:23">
      <c r="W5042" s="42" t="s">
        <v>469</v>
      </c>
    </row>
    <row r="5043" spans="23:23">
      <c r="W5043" s="42" t="s">
        <v>469</v>
      </c>
    </row>
    <row r="5044" spans="23:23">
      <c r="W5044" s="42" t="s">
        <v>469</v>
      </c>
    </row>
    <row r="5045" spans="23:23">
      <c r="W5045" s="42" t="s">
        <v>469</v>
      </c>
    </row>
    <row r="5046" spans="23:23">
      <c r="W5046" s="42" t="s">
        <v>469</v>
      </c>
    </row>
    <row r="5047" spans="23:23">
      <c r="W5047" s="42" t="s">
        <v>469</v>
      </c>
    </row>
    <row r="5048" spans="23:23">
      <c r="W5048" s="42" t="s">
        <v>469</v>
      </c>
    </row>
    <row r="5049" spans="23:23">
      <c r="W5049" s="42" t="s">
        <v>469</v>
      </c>
    </row>
    <row r="5050" spans="23:23">
      <c r="W5050" s="42" t="s">
        <v>469</v>
      </c>
    </row>
    <row r="5051" spans="23:23">
      <c r="W5051" s="42" t="s">
        <v>469</v>
      </c>
    </row>
    <row r="5052" spans="23:23">
      <c r="W5052" s="42" t="s">
        <v>469</v>
      </c>
    </row>
    <row r="5053" spans="23:23">
      <c r="W5053" s="42" t="s">
        <v>469</v>
      </c>
    </row>
    <row r="5054" spans="23:23">
      <c r="W5054" s="42" t="s">
        <v>469</v>
      </c>
    </row>
    <row r="5055" spans="23:23">
      <c r="W5055" s="42" t="s">
        <v>469</v>
      </c>
    </row>
    <row r="5056" spans="23:23">
      <c r="W5056" s="42" t="s">
        <v>469</v>
      </c>
    </row>
    <row r="5057" spans="23:23">
      <c r="W5057" s="42" t="s">
        <v>469</v>
      </c>
    </row>
    <row r="5058" spans="23:23">
      <c r="W5058" s="42" t="s">
        <v>469</v>
      </c>
    </row>
    <row r="5059" spans="23:23">
      <c r="W5059" s="42" t="s">
        <v>469</v>
      </c>
    </row>
    <row r="5060" spans="23:23">
      <c r="W5060" s="42" t="s">
        <v>469</v>
      </c>
    </row>
    <row r="5061" spans="23:23">
      <c r="W5061" s="42" t="s">
        <v>469</v>
      </c>
    </row>
    <row r="5062" spans="23:23">
      <c r="W5062" s="42" t="s">
        <v>469</v>
      </c>
    </row>
    <row r="5063" spans="23:23">
      <c r="W5063" s="42" t="s">
        <v>469</v>
      </c>
    </row>
    <row r="5064" spans="23:23">
      <c r="W5064" s="42" t="s">
        <v>469</v>
      </c>
    </row>
    <row r="5065" spans="23:23">
      <c r="W5065" s="42" t="s">
        <v>469</v>
      </c>
    </row>
    <row r="5066" spans="23:23">
      <c r="W5066" s="42" t="s">
        <v>469</v>
      </c>
    </row>
    <row r="5067" spans="23:23">
      <c r="W5067" s="42" t="s">
        <v>469</v>
      </c>
    </row>
    <row r="5068" spans="23:23">
      <c r="W5068" s="42" t="s">
        <v>469</v>
      </c>
    </row>
    <row r="5069" spans="23:23">
      <c r="W5069" s="42" t="s">
        <v>469</v>
      </c>
    </row>
    <row r="5070" spans="23:23">
      <c r="W5070" s="42" t="s">
        <v>469</v>
      </c>
    </row>
    <row r="5071" spans="23:23">
      <c r="W5071" s="42" t="s">
        <v>469</v>
      </c>
    </row>
    <row r="5072" spans="23:23">
      <c r="W5072" s="42" t="s">
        <v>469</v>
      </c>
    </row>
    <row r="5073" spans="23:23">
      <c r="W5073" s="42" t="s">
        <v>469</v>
      </c>
    </row>
    <row r="5074" spans="23:23">
      <c r="W5074" s="42" t="s">
        <v>469</v>
      </c>
    </row>
    <row r="5075" spans="23:23">
      <c r="W5075" s="42" t="s">
        <v>469</v>
      </c>
    </row>
    <row r="5076" spans="23:23">
      <c r="W5076" s="42" t="s">
        <v>469</v>
      </c>
    </row>
    <row r="5077" spans="23:23">
      <c r="W5077" s="42" t="s">
        <v>469</v>
      </c>
    </row>
    <row r="5078" spans="23:23">
      <c r="W5078" s="42" t="s">
        <v>469</v>
      </c>
    </row>
    <row r="5079" spans="23:23">
      <c r="W5079" s="42" t="s">
        <v>469</v>
      </c>
    </row>
    <row r="5080" spans="23:23">
      <c r="W5080" s="42" t="s">
        <v>469</v>
      </c>
    </row>
    <row r="5081" spans="23:23">
      <c r="W5081" s="42" t="s">
        <v>469</v>
      </c>
    </row>
    <row r="5082" spans="23:23">
      <c r="W5082" s="42" t="s">
        <v>469</v>
      </c>
    </row>
    <row r="5083" spans="23:23">
      <c r="W5083" s="42" t="s">
        <v>469</v>
      </c>
    </row>
    <row r="5084" spans="23:23">
      <c r="W5084" s="42" t="s">
        <v>469</v>
      </c>
    </row>
    <row r="5085" spans="23:23">
      <c r="W5085" s="42" t="s">
        <v>469</v>
      </c>
    </row>
    <row r="5086" spans="23:23">
      <c r="W5086" s="42" t="s">
        <v>469</v>
      </c>
    </row>
    <row r="5087" spans="23:23">
      <c r="W5087" s="42" t="s">
        <v>469</v>
      </c>
    </row>
    <row r="5088" spans="23:23">
      <c r="W5088" s="42" t="s">
        <v>469</v>
      </c>
    </row>
    <row r="5089" spans="23:23">
      <c r="W5089" s="42" t="s">
        <v>469</v>
      </c>
    </row>
    <row r="5090" spans="23:23">
      <c r="W5090" s="42" t="s">
        <v>469</v>
      </c>
    </row>
    <row r="5091" spans="23:23">
      <c r="W5091" s="42" t="s">
        <v>469</v>
      </c>
    </row>
    <row r="5092" spans="23:23">
      <c r="W5092" s="42" t="s">
        <v>469</v>
      </c>
    </row>
    <row r="5093" spans="23:23">
      <c r="W5093" s="42" t="s">
        <v>469</v>
      </c>
    </row>
    <row r="5094" spans="23:23">
      <c r="W5094" s="42" t="s">
        <v>469</v>
      </c>
    </row>
    <row r="5095" spans="23:23">
      <c r="W5095" s="42" t="s">
        <v>469</v>
      </c>
    </row>
    <row r="5096" spans="23:23">
      <c r="W5096" s="42" t="s">
        <v>469</v>
      </c>
    </row>
    <row r="5097" spans="23:23">
      <c r="W5097" s="42" t="s">
        <v>469</v>
      </c>
    </row>
    <row r="5098" spans="23:23">
      <c r="W5098" s="42" t="s">
        <v>469</v>
      </c>
    </row>
    <row r="5099" spans="23:23">
      <c r="W5099" s="42" t="s">
        <v>469</v>
      </c>
    </row>
    <row r="5100" spans="23:23">
      <c r="W5100" s="42" t="s">
        <v>469</v>
      </c>
    </row>
    <row r="5101" spans="23:23">
      <c r="W5101" s="42" t="s">
        <v>469</v>
      </c>
    </row>
    <row r="5102" spans="23:23">
      <c r="W5102" s="42" t="s">
        <v>469</v>
      </c>
    </row>
    <row r="5103" spans="23:23">
      <c r="W5103" s="42" t="s">
        <v>469</v>
      </c>
    </row>
    <row r="5104" spans="23:23">
      <c r="W5104" s="42" t="s">
        <v>469</v>
      </c>
    </row>
    <row r="5105" spans="23:23">
      <c r="W5105" s="42" t="s">
        <v>469</v>
      </c>
    </row>
    <row r="5106" spans="23:23">
      <c r="W5106" s="42" t="s">
        <v>469</v>
      </c>
    </row>
    <row r="5107" spans="23:23">
      <c r="W5107" s="42" t="s">
        <v>469</v>
      </c>
    </row>
    <row r="5108" spans="23:23">
      <c r="W5108" s="42" t="s">
        <v>469</v>
      </c>
    </row>
    <row r="5109" spans="23:23">
      <c r="W5109" s="42" t="s">
        <v>469</v>
      </c>
    </row>
    <row r="5110" spans="23:23">
      <c r="W5110" s="42" t="s">
        <v>469</v>
      </c>
    </row>
    <row r="5111" spans="23:23">
      <c r="W5111" s="42" t="s">
        <v>469</v>
      </c>
    </row>
    <row r="5112" spans="23:23">
      <c r="W5112" s="42" t="s">
        <v>469</v>
      </c>
    </row>
    <row r="5113" spans="23:23">
      <c r="W5113" s="42" t="s">
        <v>469</v>
      </c>
    </row>
    <row r="5114" spans="23:23">
      <c r="W5114" s="42" t="s">
        <v>469</v>
      </c>
    </row>
    <row r="5115" spans="23:23">
      <c r="W5115" s="42" t="s">
        <v>469</v>
      </c>
    </row>
    <row r="5116" spans="23:23">
      <c r="W5116" s="42" t="s">
        <v>469</v>
      </c>
    </row>
    <row r="5117" spans="23:23">
      <c r="W5117" s="42" t="s">
        <v>469</v>
      </c>
    </row>
    <row r="5118" spans="23:23">
      <c r="W5118" s="42" t="s">
        <v>469</v>
      </c>
    </row>
    <row r="5119" spans="23:23">
      <c r="W5119" s="42" t="s">
        <v>469</v>
      </c>
    </row>
    <row r="5120" spans="23:23">
      <c r="W5120" s="42" t="s">
        <v>469</v>
      </c>
    </row>
    <row r="5121" spans="23:23">
      <c r="W5121" s="42" t="s">
        <v>469</v>
      </c>
    </row>
    <row r="5122" spans="23:23">
      <c r="W5122" s="42" t="s">
        <v>469</v>
      </c>
    </row>
    <row r="5123" spans="23:23">
      <c r="W5123" s="42" t="s">
        <v>469</v>
      </c>
    </row>
    <row r="5124" spans="23:23">
      <c r="W5124" s="42" t="s">
        <v>469</v>
      </c>
    </row>
    <row r="5125" spans="23:23">
      <c r="W5125" s="42" t="s">
        <v>469</v>
      </c>
    </row>
    <row r="5126" spans="23:23">
      <c r="W5126" s="42" t="s">
        <v>469</v>
      </c>
    </row>
    <row r="5127" spans="23:23">
      <c r="W5127" s="42" t="s">
        <v>469</v>
      </c>
    </row>
    <row r="5128" spans="23:23">
      <c r="W5128" s="42" t="s">
        <v>469</v>
      </c>
    </row>
    <row r="5129" spans="23:23">
      <c r="W5129" s="42" t="s">
        <v>469</v>
      </c>
    </row>
    <row r="5130" spans="23:23">
      <c r="W5130" s="42" t="s">
        <v>469</v>
      </c>
    </row>
    <row r="5131" spans="23:23">
      <c r="W5131" s="42" t="s">
        <v>469</v>
      </c>
    </row>
    <row r="5132" spans="23:23">
      <c r="W5132" s="42" t="s">
        <v>469</v>
      </c>
    </row>
    <row r="5133" spans="23:23">
      <c r="W5133" s="42" t="s">
        <v>469</v>
      </c>
    </row>
    <row r="5134" spans="23:23">
      <c r="W5134" s="42" t="s">
        <v>469</v>
      </c>
    </row>
    <row r="5135" spans="23:23">
      <c r="W5135" s="42" t="s">
        <v>469</v>
      </c>
    </row>
    <row r="5136" spans="23:23">
      <c r="W5136" s="42" t="s">
        <v>469</v>
      </c>
    </row>
    <row r="5137" spans="23:23">
      <c r="W5137" s="42" t="s">
        <v>469</v>
      </c>
    </row>
    <row r="5138" spans="23:23">
      <c r="W5138" s="42" t="s">
        <v>469</v>
      </c>
    </row>
    <row r="5139" spans="23:23">
      <c r="W5139" s="42" t="s">
        <v>469</v>
      </c>
    </row>
    <row r="5140" spans="23:23">
      <c r="W5140" s="42" t="s">
        <v>469</v>
      </c>
    </row>
    <row r="5141" spans="23:23">
      <c r="W5141" s="42" t="s">
        <v>469</v>
      </c>
    </row>
    <row r="5142" spans="23:23">
      <c r="W5142" s="42" t="s">
        <v>469</v>
      </c>
    </row>
    <row r="5143" spans="23:23">
      <c r="W5143" s="42" t="s">
        <v>469</v>
      </c>
    </row>
    <row r="5144" spans="23:23">
      <c r="W5144" s="42" t="s">
        <v>469</v>
      </c>
    </row>
    <row r="5145" spans="23:23">
      <c r="W5145" s="42" t="s">
        <v>469</v>
      </c>
    </row>
    <row r="5146" spans="23:23">
      <c r="W5146" s="42" t="s">
        <v>469</v>
      </c>
    </row>
    <row r="5147" spans="23:23">
      <c r="W5147" s="42" t="s">
        <v>469</v>
      </c>
    </row>
    <row r="5148" spans="23:23">
      <c r="W5148" s="42" t="s">
        <v>469</v>
      </c>
    </row>
    <row r="5149" spans="23:23">
      <c r="W5149" s="42" t="s">
        <v>469</v>
      </c>
    </row>
    <row r="5150" spans="23:23">
      <c r="W5150" s="42" t="s">
        <v>469</v>
      </c>
    </row>
    <row r="5151" spans="23:23">
      <c r="W5151" s="42" t="s">
        <v>469</v>
      </c>
    </row>
    <row r="5152" spans="23:23">
      <c r="W5152" s="42" t="s">
        <v>469</v>
      </c>
    </row>
    <row r="5153" spans="23:23">
      <c r="W5153" s="42" t="s">
        <v>469</v>
      </c>
    </row>
    <row r="5154" spans="23:23">
      <c r="W5154" s="42" t="s">
        <v>469</v>
      </c>
    </row>
    <row r="5155" spans="23:23">
      <c r="W5155" s="42" t="s">
        <v>469</v>
      </c>
    </row>
    <row r="5156" spans="23:23">
      <c r="W5156" s="42" t="s">
        <v>469</v>
      </c>
    </row>
    <row r="5157" spans="23:23">
      <c r="W5157" s="42" t="s">
        <v>469</v>
      </c>
    </row>
    <row r="5158" spans="23:23">
      <c r="W5158" s="42" t="s">
        <v>469</v>
      </c>
    </row>
    <row r="5159" spans="23:23">
      <c r="W5159" s="42" t="s">
        <v>469</v>
      </c>
    </row>
    <row r="5160" spans="23:23">
      <c r="W5160" s="42" t="s">
        <v>469</v>
      </c>
    </row>
    <row r="5161" spans="23:23">
      <c r="W5161" s="42" t="s">
        <v>469</v>
      </c>
    </row>
    <row r="5162" spans="23:23">
      <c r="W5162" s="42" t="s">
        <v>469</v>
      </c>
    </row>
    <row r="5163" spans="23:23">
      <c r="W5163" s="42" t="s">
        <v>469</v>
      </c>
    </row>
    <row r="5164" spans="23:23">
      <c r="W5164" s="42" t="s">
        <v>469</v>
      </c>
    </row>
    <row r="5165" spans="23:23">
      <c r="W5165" s="42" t="s">
        <v>469</v>
      </c>
    </row>
    <row r="5166" spans="23:23">
      <c r="W5166" s="42" t="s">
        <v>469</v>
      </c>
    </row>
    <row r="5167" spans="23:23">
      <c r="W5167" s="42" t="s">
        <v>469</v>
      </c>
    </row>
    <row r="5168" spans="23:23">
      <c r="W5168" s="42" t="s">
        <v>469</v>
      </c>
    </row>
    <row r="5169" spans="23:23">
      <c r="W5169" s="42" t="s">
        <v>469</v>
      </c>
    </row>
    <row r="5170" spans="23:23">
      <c r="W5170" s="42" t="s">
        <v>469</v>
      </c>
    </row>
    <row r="5171" spans="23:23">
      <c r="W5171" s="42" t="s">
        <v>469</v>
      </c>
    </row>
    <row r="5172" spans="23:23">
      <c r="W5172" s="42" t="s">
        <v>469</v>
      </c>
    </row>
    <row r="5173" spans="23:23">
      <c r="W5173" s="42" t="s">
        <v>469</v>
      </c>
    </row>
    <row r="5174" spans="23:23">
      <c r="W5174" s="42" t="s">
        <v>469</v>
      </c>
    </row>
    <row r="5175" spans="23:23">
      <c r="W5175" s="42" t="s">
        <v>469</v>
      </c>
    </row>
    <row r="5176" spans="23:23">
      <c r="W5176" s="42" t="s">
        <v>469</v>
      </c>
    </row>
    <row r="5177" spans="23:23">
      <c r="W5177" s="42" t="s">
        <v>469</v>
      </c>
    </row>
    <row r="5178" spans="23:23">
      <c r="W5178" s="42" t="s">
        <v>469</v>
      </c>
    </row>
    <row r="5179" spans="23:23">
      <c r="W5179" s="42" t="s">
        <v>469</v>
      </c>
    </row>
    <row r="5180" spans="23:23">
      <c r="W5180" s="42" t="s">
        <v>469</v>
      </c>
    </row>
    <row r="5181" spans="23:23">
      <c r="W5181" s="42" t="s">
        <v>469</v>
      </c>
    </row>
    <row r="5182" spans="23:23">
      <c r="W5182" s="42" t="s">
        <v>469</v>
      </c>
    </row>
    <row r="5183" spans="23:23">
      <c r="W5183" s="42" t="s">
        <v>469</v>
      </c>
    </row>
    <row r="5184" spans="23:23">
      <c r="W5184" s="42" t="s">
        <v>469</v>
      </c>
    </row>
    <row r="5185" spans="23:23">
      <c r="W5185" s="42" t="s">
        <v>469</v>
      </c>
    </row>
    <row r="5186" spans="23:23">
      <c r="W5186" s="42" t="s">
        <v>469</v>
      </c>
    </row>
    <row r="5187" spans="23:23">
      <c r="W5187" s="42" t="s">
        <v>469</v>
      </c>
    </row>
    <row r="5188" spans="23:23">
      <c r="W5188" s="42" t="s">
        <v>469</v>
      </c>
    </row>
    <row r="5189" spans="23:23">
      <c r="W5189" s="42" t="s">
        <v>469</v>
      </c>
    </row>
    <row r="5190" spans="23:23">
      <c r="W5190" s="42" t="s">
        <v>469</v>
      </c>
    </row>
    <row r="5191" spans="23:23">
      <c r="W5191" s="42" t="s">
        <v>469</v>
      </c>
    </row>
    <row r="5192" spans="23:23">
      <c r="W5192" s="42" t="s">
        <v>469</v>
      </c>
    </row>
    <row r="5193" spans="23:23">
      <c r="W5193" s="42" t="s">
        <v>469</v>
      </c>
    </row>
    <row r="5194" spans="23:23">
      <c r="W5194" s="42" t="s">
        <v>469</v>
      </c>
    </row>
    <row r="5195" spans="23:23">
      <c r="W5195" s="42" t="s">
        <v>469</v>
      </c>
    </row>
    <row r="5196" spans="23:23">
      <c r="W5196" s="42" t="s">
        <v>469</v>
      </c>
    </row>
    <row r="5197" spans="23:23">
      <c r="W5197" s="42" t="s">
        <v>469</v>
      </c>
    </row>
    <row r="5198" spans="23:23">
      <c r="W5198" s="42" t="s">
        <v>469</v>
      </c>
    </row>
    <row r="5199" spans="23:23">
      <c r="W5199" s="42" t="s">
        <v>469</v>
      </c>
    </row>
    <row r="5200" spans="23:23">
      <c r="W5200" s="42" t="s">
        <v>469</v>
      </c>
    </row>
    <row r="5201" spans="23:23">
      <c r="W5201" s="42" t="s">
        <v>469</v>
      </c>
    </row>
    <row r="5202" spans="23:23">
      <c r="W5202" s="42" t="s">
        <v>469</v>
      </c>
    </row>
    <row r="5203" spans="23:23">
      <c r="W5203" s="42" t="s">
        <v>469</v>
      </c>
    </row>
    <row r="5204" spans="23:23">
      <c r="W5204" s="42" t="s">
        <v>469</v>
      </c>
    </row>
    <row r="5205" spans="23:23">
      <c r="W5205" s="42" t="s">
        <v>469</v>
      </c>
    </row>
    <row r="5206" spans="23:23">
      <c r="W5206" s="42" t="s">
        <v>469</v>
      </c>
    </row>
    <row r="5207" spans="23:23">
      <c r="W5207" s="42" t="s">
        <v>469</v>
      </c>
    </row>
    <row r="5208" spans="23:23">
      <c r="W5208" s="42" t="s">
        <v>469</v>
      </c>
    </row>
    <row r="5209" spans="23:23">
      <c r="W5209" s="42" t="s">
        <v>469</v>
      </c>
    </row>
    <row r="5210" spans="23:23">
      <c r="W5210" s="42" t="s">
        <v>469</v>
      </c>
    </row>
    <row r="5211" spans="23:23">
      <c r="W5211" s="42" t="s">
        <v>469</v>
      </c>
    </row>
    <row r="5212" spans="23:23">
      <c r="W5212" s="42" t="s">
        <v>469</v>
      </c>
    </row>
    <row r="5213" spans="23:23">
      <c r="W5213" s="42" t="s">
        <v>469</v>
      </c>
    </row>
    <row r="5214" spans="23:23">
      <c r="W5214" s="42" t="s">
        <v>469</v>
      </c>
    </row>
    <row r="5215" spans="23:23">
      <c r="W5215" s="42" t="s">
        <v>469</v>
      </c>
    </row>
    <row r="5216" spans="23:23">
      <c r="W5216" s="42" t="s">
        <v>469</v>
      </c>
    </row>
    <row r="5217" spans="23:23">
      <c r="W5217" s="42" t="s">
        <v>469</v>
      </c>
    </row>
    <row r="5218" spans="23:23">
      <c r="W5218" s="42" t="s">
        <v>469</v>
      </c>
    </row>
    <row r="5219" spans="23:23">
      <c r="W5219" s="42" t="s">
        <v>469</v>
      </c>
    </row>
    <row r="5220" spans="23:23">
      <c r="W5220" s="42" t="s">
        <v>469</v>
      </c>
    </row>
    <row r="5221" spans="23:23">
      <c r="W5221" s="42" t="s">
        <v>469</v>
      </c>
    </row>
    <row r="5222" spans="23:23">
      <c r="W5222" s="42" t="s">
        <v>469</v>
      </c>
    </row>
    <row r="5223" spans="23:23">
      <c r="W5223" s="42" t="s">
        <v>469</v>
      </c>
    </row>
    <row r="5224" spans="23:23">
      <c r="W5224" s="42" t="s">
        <v>469</v>
      </c>
    </row>
    <row r="5225" spans="23:23">
      <c r="W5225" s="42" t="s">
        <v>469</v>
      </c>
    </row>
    <row r="5226" spans="23:23">
      <c r="W5226" s="42" t="s">
        <v>469</v>
      </c>
    </row>
    <row r="5227" spans="23:23">
      <c r="W5227" s="42" t="s">
        <v>469</v>
      </c>
    </row>
    <row r="5228" spans="23:23">
      <c r="W5228" s="42" t="s">
        <v>469</v>
      </c>
    </row>
    <row r="5229" spans="23:23">
      <c r="W5229" s="42" t="s">
        <v>469</v>
      </c>
    </row>
    <row r="5230" spans="23:23">
      <c r="W5230" s="42" t="s">
        <v>469</v>
      </c>
    </row>
    <row r="5231" spans="23:23">
      <c r="W5231" s="42" t="s">
        <v>469</v>
      </c>
    </row>
    <row r="5232" spans="23:23">
      <c r="W5232" s="42" t="s">
        <v>469</v>
      </c>
    </row>
    <row r="5233" spans="23:23">
      <c r="W5233" s="42" t="s">
        <v>469</v>
      </c>
    </row>
    <row r="5234" spans="23:23">
      <c r="W5234" s="42" t="s">
        <v>469</v>
      </c>
    </row>
    <row r="5235" spans="23:23">
      <c r="W5235" s="42" t="s">
        <v>469</v>
      </c>
    </row>
    <row r="5236" spans="23:23">
      <c r="W5236" s="42" t="s">
        <v>469</v>
      </c>
    </row>
    <row r="5237" spans="23:23">
      <c r="W5237" s="42" t="s">
        <v>469</v>
      </c>
    </row>
    <row r="5238" spans="23:23">
      <c r="W5238" s="42" t="s">
        <v>469</v>
      </c>
    </row>
    <row r="5239" spans="23:23">
      <c r="W5239" s="42" t="s">
        <v>469</v>
      </c>
    </row>
    <row r="5240" spans="23:23">
      <c r="W5240" s="42" t="s">
        <v>469</v>
      </c>
    </row>
    <row r="5241" spans="23:23">
      <c r="W5241" s="42" t="s">
        <v>469</v>
      </c>
    </row>
    <row r="5242" spans="23:23">
      <c r="W5242" s="42" t="s">
        <v>469</v>
      </c>
    </row>
    <row r="5243" spans="23:23">
      <c r="W5243" s="42" t="s">
        <v>469</v>
      </c>
    </row>
    <row r="5244" spans="23:23">
      <c r="W5244" s="42" t="s">
        <v>469</v>
      </c>
    </row>
    <row r="5245" spans="23:23">
      <c r="W5245" s="42" t="s">
        <v>469</v>
      </c>
    </row>
    <row r="5246" spans="23:23">
      <c r="W5246" s="42" t="s">
        <v>469</v>
      </c>
    </row>
    <row r="5247" spans="23:23">
      <c r="W5247" s="42" t="s">
        <v>469</v>
      </c>
    </row>
    <row r="5248" spans="23:23">
      <c r="W5248" s="42" t="s">
        <v>469</v>
      </c>
    </row>
    <row r="5249" spans="23:23">
      <c r="W5249" s="42" t="s">
        <v>469</v>
      </c>
    </row>
    <row r="5250" spans="23:23">
      <c r="W5250" s="42" t="s">
        <v>469</v>
      </c>
    </row>
    <row r="5251" spans="23:23">
      <c r="W5251" s="42" t="s">
        <v>469</v>
      </c>
    </row>
    <row r="5252" spans="23:23">
      <c r="W5252" s="42" t="s">
        <v>469</v>
      </c>
    </row>
    <row r="5253" spans="23:23">
      <c r="W5253" s="42" t="s">
        <v>469</v>
      </c>
    </row>
    <row r="5254" spans="23:23">
      <c r="W5254" s="42" t="s">
        <v>469</v>
      </c>
    </row>
    <row r="5255" spans="23:23">
      <c r="W5255" s="42" t="s">
        <v>469</v>
      </c>
    </row>
    <row r="5256" spans="23:23">
      <c r="W5256" s="42" t="s">
        <v>469</v>
      </c>
    </row>
    <row r="5257" spans="23:23">
      <c r="W5257" s="42" t="s">
        <v>469</v>
      </c>
    </row>
    <row r="5258" spans="23:23">
      <c r="W5258" s="42" t="s">
        <v>469</v>
      </c>
    </row>
    <row r="5259" spans="23:23">
      <c r="W5259" s="42" t="s">
        <v>469</v>
      </c>
    </row>
    <row r="5260" spans="23:23">
      <c r="W5260" s="42" t="s">
        <v>469</v>
      </c>
    </row>
    <row r="5261" spans="23:23">
      <c r="W5261" s="42" t="s">
        <v>469</v>
      </c>
    </row>
    <row r="5262" spans="23:23">
      <c r="W5262" s="42" t="s">
        <v>469</v>
      </c>
    </row>
    <row r="5263" spans="23:23">
      <c r="W5263" s="42" t="s">
        <v>469</v>
      </c>
    </row>
    <row r="5264" spans="23:23">
      <c r="W5264" s="42" t="s">
        <v>469</v>
      </c>
    </row>
    <row r="5265" spans="23:23">
      <c r="W5265" s="42" t="s">
        <v>469</v>
      </c>
    </row>
    <row r="5266" spans="23:23">
      <c r="W5266" s="42" t="s">
        <v>469</v>
      </c>
    </row>
    <row r="5267" spans="23:23">
      <c r="W5267" s="42" t="s">
        <v>469</v>
      </c>
    </row>
    <row r="5268" spans="23:23">
      <c r="W5268" s="42" t="s">
        <v>469</v>
      </c>
    </row>
    <row r="5269" spans="23:23">
      <c r="W5269" s="42" t="s">
        <v>469</v>
      </c>
    </row>
    <row r="5270" spans="23:23">
      <c r="W5270" s="42" t="s">
        <v>469</v>
      </c>
    </row>
    <row r="5271" spans="23:23">
      <c r="W5271" s="42" t="s">
        <v>469</v>
      </c>
    </row>
    <row r="5272" spans="23:23">
      <c r="W5272" s="42" t="s">
        <v>469</v>
      </c>
    </row>
    <row r="5273" spans="23:23">
      <c r="W5273" s="42" t="s">
        <v>469</v>
      </c>
    </row>
    <row r="5274" spans="23:23">
      <c r="W5274" s="42" t="s">
        <v>469</v>
      </c>
    </row>
    <row r="5275" spans="23:23">
      <c r="W5275" s="42" t="s">
        <v>469</v>
      </c>
    </row>
    <row r="5276" spans="23:23">
      <c r="W5276" s="42" t="s">
        <v>469</v>
      </c>
    </row>
    <row r="5277" spans="23:23">
      <c r="W5277" s="42" t="s">
        <v>469</v>
      </c>
    </row>
    <row r="5278" spans="23:23">
      <c r="W5278" s="42" t="s">
        <v>469</v>
      </c>
    </row>
    <row r="5279" spans="23:23">
      <c r="W5279" s="42" t="s">
        <v>469</v>
      </c>
    </row>
    <row r="5280" spans="23:23">
      <c r="W5280" s="42" t="s">
        <v>469</v>
      </c>
    </row>
    <row r="5281" spans="23:23">
      <c r="W5281" s="42" t="s">
        <v>469</v>
      </c>
    </row>
    <row r="5282" spans="23:23">
      <c r="W5282" s="42" t="s">
        <v>469</v>
      </c>
    </row>
    <row r="5283" spans="23:23">
      <c r="W5283" s="42" t="s">
        <v>469</v>
      </c>
    </row>
    <row r="5284" spans="23:23">
      <c r="W5284" s="42" t="s">
        <v>469</v>
      </c>
    </row>
    <row r="5285" spans="23:23">
      <c r="W5285" s="42" t="s">
        <v>469</v>
      </c>
    </row>
    <row r="5286" spans="23:23">
      <c r="W5286" s="42" t="s">
        <v>469</v>
      </c>
    </row>
    <row r="5287" spans="23:23">
      <c r="W5287" s="42" t="s">
        <v>469</v>
      </c>
    </row>
    <row r="5288" spans="23:23">
      <c r="W5288" s="42" t="s">
        <v>469</v>
      </c>
    </row>
    <row r="5289" spans="23:23">
      <c r="W5289" s="42" t="s">
        <v>469</v>
      </c>
    </row>
    <row r="5290" spans="23:23">
      <c r="W5290" s="42" t="s">
        <v>469</v>
      </c>
    </row>
    <row r="5291" spans="23:23">
      <c r="W5291" s="42" t="s">
        <v>469</v>
      </c>
    </row>
    <row r="5292" spans="23:23">
      <c r="W5292" s="42" t="s">
        <v>469</v>
      </c>
    </row>
    <row r="5293" spans="23:23">
      <c r="W5293" s="42" t="s">
        <v>469</v>
      </c>
    </row>
    <row r="5294" spans="23:23">
      <c r="W5294" s="42" t="s">
        <v>469</v>
      </c>
    </row>
    <row r="5295" spans="23:23">
      <c r="W5295" s="42" t="s">
        <v>469</v>
      </c>
    </row>
    <row r="5296" spans="23:23">
      <c r="W5296" s="42" t="s">
        <v>469</v>
      </c>
    </row>
    <row r="5297" spans="23:23">
      <c r="W5297" s="42" t="s">
        <v>469</v>
      </c>
    </row>
    <row r="5298" spans="23:23">
      <c r="W5298" s="42" t="s">
        <v>469</v>
      </c>
    </row>
    <row r="5299" spans="23:23">
      <c r="W5299" s="42" t="s">
        <v>469</v>
      </c>
    </row>
    <row r="5300" spans="23:23">
      <c r="W5300" s="42" t="s">
        <v>469</v>
      </c>
    </row>
    <row r="5301" spans="23:23">
      <c r="W5301" s="42" t="s">
        <v>469</v>
      </c>
    </row>
    <row r="5302" spans="23:23">
      <c r="W5302" s="42" t="s">
        <v>469</v>
      </c>
    </row>
    <row r="5303" spans="23:23">
      <c r="W5303" s="42" t="s">
        <v>469</v>
      </c>
    </row>
    <row r="5304" spans="23:23">
      <c r="W5304" s="42" t="s">
        <v>469</v>
      </c>
    </row>
    <row r="5305" spans="23:23">
      <c r="W5305" s="42" t="s">
        <v>469</v>
      </c>
    </row>
    <row r="5306" spans="23:23">
      <c r="W5306" s="42" t="s">
        <v>469</v>
      </c>
    </row>
    <row r="5307" spans="23:23">
      <c r="W5307" s="42" t="s">
        <v>469</v>
      </c>
    </row>
    <row r="5308" spans="23:23">
      <c r="W5308" s="42" t="s">
        <v>469</v>
      </c>
    </row>
    <row r="5309" spans="23:23">
      <c r="W5309" s="42" t="s">
        <v>469</v>
      </c>
    </row>
    <row r="5310" spans="23:23">
      <c r="W5310" s="42" t="s">
        <v>469</v>
      </c>
    </row>
    <row r="5311" spans="23:23">
      <c r="W5311" s="42" t="s">
        <v>469</v>
      </c>
    </row>
    <row r="5312" spans="23:23">
      <c r="W5312" s="42" t="s">
        <v>469</v>
      </c>
    </row>
    <row r="5313" spans="23:23">
      <c r="W5313" s="42" t="s">
        <v>469</v>
      </c>
    </row>
    <row r="5314" spans="23:23">
      <c r="W5314" s="42" t="s">
        <v>469</v>
      </c>
    </row>
    <row r="5315" spans="23:23">
      <c r="W5315" s="42" t="s">
        <v>469</v>
      </c>
    </row>
    <row r="5316" spans="23:23">
      <c r="W5316" s="42" t="s">
        <v>469</v>
      </c>
    </row>
    <row r="5317" spans="23:23">
      <c r="W5317" s="42" t="s">
        <v>469</v>
      </c>
    </row>
    <row r="5318" spans="23:23">
      <c r="W5318" s="42" t="s">
        <v>469</v>
      </c>
    </row>
    <row r="5319" spans="23:23">
      <c r="W5319" s="42" t="s">
        <v>469</v>
      </c>
    </row>
    <row r="5320" spans="23:23">
      <c r="W5320" s="42" t="s">
        <v>469</v>
      </c>
    </row>
    <row r="5321" spans="23:23">
      <c r="W5321" s="42" t="s">
        <v>469</v>
      </c>
    </row>
    <row r="5322" spans="23:23">
      <c r="W5322" s="42" t="s">
        <v>469</v>
      </c>
    </row>
    <row r="5323" spans="23:23">
      <c r="W5323" s="42" t="s">
        <v>469</v>
      </c>
    </row>
    <row r="5324" spans="23:23">
      <c r="W5324" s="42" t="s">
        <v>469</v>
      </c>
    </row>
    <row r="5325" spans="23:23">
      <c r="W5325" s="42" t="s">
        <v>469</v>
      </c>
    </row>
    <row r="5326" spans="23:23">
      <c r="W5326" s="42" t="s">
        <v>469</v>
      </c>
    </row>
    <row r="5327" spans="23:23">
      <c r="W5327" s="42" t="s">
        <v>469</v>
      </c>
    </row>
    <row r="5328" spans="23:23">
      <c r="W5328" s="42" t="s">
        <v>469</v>
      </c>
    </row>
    <row r="5329" spans="23:23">
      <c r="W5329" s="42" t="s">
        <v>469</v>
      </c>
    </row>
    <row r="5330" spans="23:23">
      <c r="W5330" s="42" t="s">
        <v>469</v>
      </c>
    </row>
    <row r="5331" spans="23:23">
      <c r="W5331" s="42" t="s">
        <v>469</v>
      </c>
    </row>
    <row r="5332" spans="23:23">
      <c r="W5332" s="42" t="s">
        <v>469</v>
      </c>
    </row>
    <row r="5333" spans="23:23">
      <c r="W5333" s="42" t="s">
        <v>469</v>
      </c>
    </row>
    <row r="5334" spans="23:23">
      <c r="W5334" s="42" t="s">
        <v>469</v>
      </c>
    </row>
    <row r="5335" spans="23:23">
      <c r="W5335" s="42" t="s">
        <v>469</v>
      </c>
    </row>
    <row r="5336" spans="23:23">
      <c r="W5336" s="42" t="s">
        <v>469</v>
      </c>
    </row>
    <row r="5337" spans="23:23">
      <c r="W5337" s="42" t="s">
        <v>469</v>
      </c>
    </row>
    <row r="5338" spans="23:23">
      <c r="W5338" s="42" t="s">
        <v>469</v>
      </c>
    </row>
    <row r="5339" spans="23:23">
      <c r="W5339" s="42" t="s">
        <v>469</v>
      </c>
    </row>
    <row r="5340" spans="23:23">
      <c r="W5340" s="42" t="s">
        <v>469</v>
      </c>
    </row>
    <row r="5341" spans="23:23">
      <c r="W5341" s="42" t="s">
        <v>469</v>
      </c>
    </row>
    <row r="5342" spans="23:23">
      <c r="W5342" s="42" t="s">
        <v>469</v>
      </c>
    </row>
    <row r="5343" spans="23:23">
      <c r="W5343" s="42" t="s">
        <v>469</v>
      </c>
    </row>
    <row r="5344" spans="23:23">
      <c r="W5344" s="42" t="s">
        <v>469</v>
      </c>
    </row>
    <row r="5345" spans="23:23">
      <c r="W5345" s="42" t="s">
        <v>469</v>
      </c>
    </row>
    <row r="5346" spans="23:23">
      <c r="W5346" s="42" t="s">
        <v>469</v>
      </c>
    </row>
    <row r="5347" spans="23:23">
      <c r="W5347" s="42" t="s">
        <v>469</v>
      </c>
    </row>
    <row r="5348" spans="23:23">
      <c r="W5348" s="42" t="s">
        <v>469</v>
      </c>
    </row>
    <row r="5349" spans="23:23">
      <c r="W5349" s="42" t="s">
        <v>469</v>
      </c>
    </row>
    <row r="5350" spans="23:23">
      <c r="W5350" s="42" t="s">
        <v>469</v>
      </c>
    </row>
    <row r="5351" spans="23:23">
      <c r="W5351" s="42" t="s">
        <v>469</v>
      </c>
    </row>
    <row r="5352" spans="23:23">
      <c r="W5352" s="42" t="s">
        <v>469</v>
      </c>
    </row>
    <row r="5353" spans="23:23">
      <c r="W5353" s="42" t="s">
        <v>469</v>
      </c>
    </row>
    <row r="5354" spans="23:23">
      <c r="W5354" s="42" t="s">
        <v>469</v>
      </c>
    </row>
    <row r="5355" spans="23:23">
      <c r="W5355" s="42" t="s">
        <v>469</v>
      </c>
    </row>
    <row r="5356" spans="23:23">
      <c r="W5356" s="42" t="s">
        <v>469</v>
      </c>
    </row>
    <row r="5357" spans="23:23">
      <c r="W5357" s="42" t="s">
        <v>469</v>
      </c>
    </row>
    <row r="5358" spans="23:23">
      <c r="W5358" s="42" t="s">
        <v>469</v>
      </c>
    </row>
    <row r="5359" spans="23:23">
      <c r="W5359" s="42" t="s">
        <v>469</v>
      </c>
    </row>
    <row r="5360" spans="23:23">
      <c r="W5360" s="42" t="s">
        <v>469</v>
      </c>
    </row>
    <row r="5361" spans="23:23">
      <c r="W5361" s="42" t="s">
        <v>469</v>
      </c>
    </row>
    <row r="5362" spans="23:23">
      <c r="W5362" s="42" t="s">
        <v>469</v>
      </c>
    </row>
    <row r="5363" spans="23:23">
      <c r="W5363" s="42" t="s">
        <v>469</v>
      </c>
    </row>
    <row r="5364" spans="23:23">
      <c r="W5364" s="42" t="s">
        <v>469</v>
      </c>
    </row>
    <row r="5365" spans="23:23">
      <c r="W5365" s="42" t="s">
        <v>469</v>
      </c>
    </row>
    <row r="5366" spans="23:23">
      <c r="W5366" s="42" t="s">
        <v>469</v>
      </c>
    </row>
    <row r="5367" spans="23:23">
      <c r="W5367" s="42" t="s">
        <v>469</v>
      </c>
    </row>
    <row r="5368" spans="23:23">
      <c r="W5368" s="42" t="s">
        <v>469</v>
      </c>
    </row>
    <row r="5369" spans="23:23">
      <c r="W5369" s="42" t="s">
        <v>469</v>
      </c>
    </row>
    <row r="5370" spans="23:23">
      <c r="W5370" s="42" t="s">
        <v>469</v>
      </c>
    </row>
    <row r="5371" spans="23:23">
      <c r="W5371" s="42" t="s">
        <v>469</v>
      </c>
    </row>
    <row r="5372" spans="23:23">
      <c r="W5372" s="42" t="s">
        <v>469</v>
      </c>
    </row>
    <row r="5373" spans="23:23">
      <c r="W5373" s="42" t="s">
        <v>469</v>
      </c>
    </row>
    <row r="5374" spans="23:23">
      <c r="W5374" s="42" t="s">
        <v>469</v>
      </c>
    </row>
    <row r="5375" spans="23:23">
      <c r="W5375" s="42" t="s">
        <v>469</v>
      </c>
    </row>
    <row r="5376" spans="23:23">
      <c r="W5376" s="42" t="s">
        <v>469</v>
      </c>
    </row>
    <row r="5377" spans="23:23">
      <c r="W5377" s="42" t="s">
        <v>469</v>
      </c>
    </row>
    <row r="5378" spans="23:23">
      <c r="W5378" s="42" t="s">
        <v>469</v>
      </c>
    </row>
    <row r="5379" spans="23:23">
      <c r="W5379" s="42" t="s">
        <v>469</v>
      </c>
    </row>
    <row r="5380" spans="23:23">
      <c r="W5380" s="42" t="s">
        <v>469</v>
      </c>
    </row>
    <row r="5381" spans="23:23">
      <c r="W5381" s="42" t="s">
        <v>469</v>
      </c>
    </row>
    <row r="5382" spans="23:23">
      <c r="W5382" s="42" t="s">
        <v>469</v>
      </c>
    </row>
    <row r="5383" spans="23:23">
      <c r="W5383" s="42" t="s">
        <v>469</v>
      </c>
    </row>
    <row r="5384" spans="23:23">
      <c r="W5384" s="42" t="s">
        <v>469</v>
      </c>
    </row>
    <row r="5385" spans="23:23">
      <c r="W5385" s="42" t="s">
        <v>469</v>
      </c>
    </row>
    <row r="5386" spans="23:23">
      <c r="W5386" s="42" t="s">
        <v>469</v>
      </c>
    </row>
    <row r="5387" spans="23:23">
      <c r="W5387" s="42" t="s">
        <v>469</v>
      </c>
    </row>
    <row r="5388" spans="23:23">
      <c r="W5388" s="42" t="s">
        <v>469</v>
      </c>
    </row>
    <row r="5389" spans="23:23">
      <c r="W5389" s="42" t="s">
        <v>469</v>
      </c>
    </row>
    <row r="5390" spans="23:23">
      <c r="W5390" s="42" t="s">
        <v>469</v>
      </c>
    </row>
    <row r="5391" spans="23:23">
      <c r="W5391" s="42" t="s">
        <v>469</v>
      </c>
    </row>
    <row r="5392" spans="23:23">
      <c r="W5392" s="42" t="s">
        <v>469</v>
      </c>
    </row>
    <row r="5393" spans="23:23">
      <c r="W5393" s="42" t="s">
        <v>469</v>
      </c>
    </row>
    <row r="5394" spans="23:23">
      <c r="W5394" s="42" t="s">
        <v>469</v>
      </c>
    </row>
    <row r="5395" spans="23:23">
      <c r="W5395" s="42" t="s">
        <v>469</v>
      </c>
    </row>
    <row r="5396" spans="23:23">
      <c r="W5396" s="42" t="s">
        <v>469</v>
      </c>
    </row>
    <row r="5397" spans="23:23">
      <c r="W5397" s="42" t="s">
        <v>469</v>
      </c>
    </row>
    <row r="5398" spans="23:23">
      <c r="W5398" s="42" t="s">
        <v>469</v>
      </c>
    </row>
    <row r="5399" spans="23:23">
      <c r="W5399" s="42" t="s">
        <v>469</v>
      </c>
    </row>
    <row r="5400" spans="23:23">
      <c r="W5400" s="42" t="s">
        <v>469</v>
      </c>
    </row>
    <row r="5401" spans="23:23">
      <c r="W5401" s="42" t="s">
        <v>469</v>
      </c>
    </row>
    <row r="5402" spans="23:23">
      <c r="W5402" s="42" t="s">
        <v>469</v>
      </c>
    </row>
    <row r="5403" spans="23:23">
      <c r="W5403" s="42" t="s">
        <v>469</v>
      </c>
    </row>
    <row r="5404" spans="23:23">
      <c r="W5404" s="42" t="s">
        <v>469</v>
      </c>
    </row>
    <row r="5405" spans="23:23">
      <c r="W5405" s="42" t="s">
        <v>469</v>
      </c>
    </row>
    <row r="5406" spans="23:23">
      <c r="W5406" s="42" t="s">
        <v>469</v>
      </c>
    </row>
    <row r="5407" spans="23:23">
      <c r="W5407" s="42" t="s">
        <v>469</v>
      </c>
    </row>
    <row r="5408" spans="23:23">
      <c r="W5408" s="42" t="s">
        <v>469</v>
      </c>
    </row>
    <row r="5409" spans="23:23">
      <c r="W5409" s="42" t="s">
        <v>469</v>
      </c>
    </row>
    <row r="5410" spans="23:23">
      <c r="W5410" s="42" t="s">
        <v>469</v>
      </c>
    </row>
    <row r="5411" spans="23:23">
      <c r="W5411" s="42" t="s">
        <v>469</v>
      </c>
    </row>
    <row r="5412" spans="23:23">
      <c r="W5412" s="42" t="s">
        <v>469</v>
      </c>
    </row>
    <row r="5413" spans="23:23">
      <c r="W5413" s="42" t="s">
        <v>469</v>
      </c>
    </row>
    <row r="5414" spans="23:23">
      <c r="W5414" s="42" t="s">
        <v>469</v>
      </c>
    </row>
    <row r="5415" spans="23:23">
      <c r="W5415" s="42" t="s">
        <v>469</v>
      </c>
    </row>
    <row r="5416" spans="23:23">
      <c r="W5416" s="42" t="s">
        <v>469</v>
      </c>
    </row>
    <row r="5417" spans="23:23">
      <c r="W5417" s="42" t="s">
        <v>469</v>
      </c>
    </row>
    <row r="5418" spans="23:23">
      <c r="W5418" s="42" t="s">
        <v>469</v>
      </c>
    </row>
    <row r="5419" spans="23:23">
      <c r="W5419" s="42" t="s">
        <v>469</v>
      </c>
    </row>
    <row r="5420" spans="23:23">
      <c r="W5420" s="42" t="s">
        <v>469</v>
      </c>
    </row>
    <row r="5421" spans="23:23">
      <c r="W5421" s="42" t="s">
        <v>469</v>
      </c>
    </row>
    <row r="5422" spans="23:23">
      <c r="W5422" s="42" t="s">
        <v>469</v>
      </c>
    </row>
    <row r="5423" spans="23:23">
      <c r="W5423" s="42" t="s">
        <v>469</v>
      </c>
    </row>
    <row r="5424" spans="23:23">
      <c r="W5424" s="42" t="s">
        <v>469</v>
      </c>
    </row>
    <row r="5425" spans="23:23">
      <c r="W5425" s="42" t="s">
        <v>469</v>
      </c>
    </row>
    <row r="5426" spans="23:23">
      <c r="W5426" s="42" t="s">
        <v>469</v>
      </c>
    </row>
    <row r="5427" spans="23:23">
      <c r="W5427" s="42" t="s">
        <v>469</v>
      </c>
    </row>
    <row r="5428" spans="23:23">
      <c r="W5428" s="42" t="s">
        <v>469</v>
      </c>
    </row>
    <row r="5429" spans="23:23">
      <c r="W5429" s="42" t="s">
        <v>469</v>
      </c>
    </row>
    <row r="5430" spans="23:23">
      <c r="W5430" s="42" t="s">
        <v>469</v>
      </c>
    </row>
    <row r="5431" spans="23:23">
      <c r="W5431" s="42" t="s">
        <v>469</v>
      </c>
    </row>
    <row r="5432" spans="23:23">
      <c r="W5432" s="42" t="s">
        <v>469</v>
      </c>
    </row>
    <row r="5433" spans="23:23">
      <c r="W5433" s="42" t="s">
        <v>469</v>
      </c>
    </row>
    <row r="5434" spans="23:23">
      <c r="W5434" s="42" t="s">
        <v>469</v>
      </c>
    </row>
    <row r="5435" spans="23:23">
      <c r="W5435" s="42" t="s">
        <v>469</v>
      </c>
    </row>
    <row r="5436" spans="23:23">
      <c r="W5436" s="42" t="s">
        <v>469</v>
      </c>
    </row>
    <row r="5437" spans="23:23">
      <c r="W5437" s="42" t="s">
        <v>469</v>
      </c>
    </row>
    <row r="5438" spans="23:23">
      <c r="W5438" s="42" t="s">
        <v>469</v>
      </c>
    </row>
    <row r="5439" spans="23:23">
      <c r="W5439" s="42" t="s">
        <v>469</v>
      </c>
    </row>
    <row r="5440" spans="23:23">
      <c r="W5440" s="42" t="s">
        <v>469</v>
      </c>
    </row>
    <row r="5441" spans="23:23">
      <c r="W5441" s="42" t="s">
        <v>469</v>
      </c>
    </row>
    <row r="5442" spans="23:23">
      <c r="W5442" s="42" t="s">
        <v>469</v>
      </c>
    </row>
    <row r="5443" spans="23:23">
      <c r="W5443" s="42" t="s">
        <v>469</v>
      </c>
    </row>
    <row r="5444" spans="23:23">
      <c r="W5444" s="42" t="s">
        <v>469</v>
      </c>
    </row>
    <row r="5445" spans="23:23">
      <c r="W5445" s="42" t="s">
        <v>469</v>
      </c>
    </row>
    <row r="5446" spans="23:23">
      <c r="W5446" s="42" t="s">
        <v>469</v>
      </c>
    </row>
    <row r="5447" spans="23:23">
      <c r="W5447" s="42" t="s">
        <v>469</v>
      </c>
    </row>
    <row r="5448" spans="23:23">
      <c r="W5448" s="42" t="s">
        <v>469</v>
      </c>
    </row>
    <row r="5449" spans="23:23">
      <c r="W5449" s="42" t="s">
        <v>469</v>
      </c>
    </row>
    <row r="5450" spans="23:23">
      <c r="W5450" s="42" t="s">
        <v>469</v>
      </c>
    </row>
    <row r="5451" spans="23:23">
      <c r="W5451" s="42" t="s">
        <v>469</v>
      </c>
    </row>
    <row r="5452" spans="23:23">
      <c r="W5452" s="42" t="s">
        <v>469</v>
      </c>
    </row>
    <row r="5453" spans="23:23">
      <c r="W5453" s="42" t="s">
        <v>469</v>
      </c>
    </row>
    <row r="5454" spans="23:23">
      <c r="W5454" s="42" t="s">
        <v>469</v>
      </c>
    </row>
    <row r="5455" spans="23:23">
      <c r="W5455" s="42" t="s">
        <v>469</v>
      </c>
    </row>
    <row r="5456" spans="23:23">
      <c r="W5456" s="42" t="s">
        <v>469</v>
      </c>
    </row>
    <row r="5457" spans="23:23">
      <c r="W5457" s="42" t="s">
        <v>469</v>
      </c>
    </row>
    <row r="5458" spans="23:23">
      <c r="W5458" s="42" t="s">
        <v>469</v>
      </c>
    </row>
    <row r="5459" spans="23:23">
      <c r="W5459" s="42" t="s">
        <v>469</v>
      </c>
    </row>
    <row r="5460" spans="23:23">
      <c r="W5460" s="42" t="s">
        <v>469</v>
      </c>
    </row>
    <row r="5461" spans="23:23">
      <c r="W5461" s="42" t="s">
        <v>469</v>
      </c>
    </row>
    <row r="5462" spans="23:23">
      <c r="W5462" s="42" t="s">
        <v>469</v>
      </c>
    </row>
    <row r="5463" spans="23:23">
      <c r="W5463" s="42" t="s">
        <v>469</v>
      </c>
    </row>
    <row r="5464" spans="23:23">
      <c r="W5464" s="42" t="s">
        <v>469</v>
      </c>
    </row>
    <row r="5465" spans="23:23">
      <c r="W5465" s="42" t="s">
        <v>469</v>
      </c>
    </row>
    <row r="5466" spans="23:23">
      <c r="W5466" s="42" t="s">
        <v>469</v>
      </c>
    </row>
    <row r="5467" spans="23:23">
      <c r="W5467" s="42" t="s">
        <v>469</v>
      </c>
    </row>
    <row r="5468" spans="23:23">
      <c r="W5468" s="42" t="s">
        <v>469</v>
      </c>
    </row>
    <row r="5469" spans="23:23">
      <c r="W5469" s="42" t="s">
        <v>469</v>
      </c>
    </row>
    <row r="5470" spans="23:23">
      <c r="W5470" s="42" t="s">
        <v>469</v>
      </c>
    </row>
    <row r="5471" spans="23:23">
      <c r="W5471" s="42" t="s">
        <v>469</v>
      </c>
    </row>
    <row r="5472" spans="23:23">
      <c r="W5472" s="42" t="s">
        <v>469</v>
      </c>
    </row>
    <row r="5473" spans="23:23">
      <c r="W5473" s="42" t="s">
        <v>469</v>
      </c>
    </row>
    <row r="5474" spans="23:23">
      <c r="W5474" s="42" t="s">
        <v>469</v>
      </c>
    </row>
    <row r="5475" spans="23:23">
      <c r="W5475" s="42" t="s">
        <v>469</v>
      </c>
    </row>
    <row r="5476" spans="23:23">
      <c r="W5476" s="42" t="s">
        <v>469</v>
      </c>
    </row>
    <row r="5477" spans="23:23">
      <c r="W5477" s="42" t="s">
        <v>469</v>
      </c>
    </row>
    <row r="5478" spans="23:23">
      <c r="W5478" s="42" t="s">
        <v>469</v>
      </c>
    </row>
    <row r="5479" spans="23:23">
      <c r="W5479" s="42" t="s">
        <v>469</v>
      </c>
    </row>
    <row r="5480" spans="23:23">
      <c r="W5480" s="42" t="s">
        <v>469</v>
      </c>
    </row>
    <row r="5481" spans="23:23">
      <c r="W5481" s="42" t="s">
        <v>469</v>
      </c>
    </row>
    <row r="5482" spans="23:23">
      <c r="W5482" s="42" t="s">
        <v>469</v>
      </c>
    </row>
    <row r="5483" spans="23:23">
      <c r="W5483" s="42" t="s">
        <v>469</v>
      </c>
    </row>
    <row r="5484" spans="23:23">
      <c r="W5484" s="42" t="s">
        <v>469</v>
      </c>
    </row>
    <row r="5485" spans="23:23">
      <c r="W5485" s="42" t="s">
        <v>469</v>
      </c>
    </row>
    <row r="5486" spans="23:23">
      <c r="W5486" s="42" t="s">
        <v>469</v>
      </c>
    </row>
    <row r="5487" spans="23:23">
      <c r="W5487" s="42" t="s">
        <v>469</v>
      </c>
    </row>
    <row r="5488" spans="23:23">
      <c r="W5488" s="42" t="s">
        <v>469</v>
      </c>
    </row>
    <row r="5489" spans="23:23">
      <c r="W5489" s="42" t="s">
        <v>469</v>
      </c>
    </row>
    <row r="5490" spans="23:23">
      <c r="W5490" s="42" t="s">
        <v>469</v>
      </c>
    </row>
    <row r="5491" spans="23:23">
      <c r="W5491" s="42" t="s">
        <v>469</v>
      </c>
    </row>
    <row r="5492" spans="23:23">
      <c r="W5492" s="42" t="s">
        <v>469</v>
      </c>
    </row>
    <row r="5493" spans="23:23">
      <c r="W5493" s="42" t="s">
        <v>469</v>
      </c>
    </row>
    <row r="5494" spans="23:23">
      <c r="W5494" s="42" t="s">
        <v>469</v>
      </c>
    </row>
    <row r="5495" spans="23:23">
      <c r="W5495" s="42" t="s">
        <v>469</v>
      </c>
    </row>
    <row r="5496" spans="23:23">
      <c r="W5496" s="42" t="s">
        <v>469</v>
      </c>
    </row>
    <row r="5497" spans="23:23">
      <c r="W5497" s="42" t="s">
        <v>469</v>
      </c>
    </row>
    <row r="5498" spans="23:23">
      <c r="W5498" s="42" t="s">
        <v>469</v>
      </c>
    </row>
    <row r="5499" spans="23:23">
      <c r="W5499" s="42" t="s">
        <v>469</v>
      </c>
    </row>
    <row r="5500" spans="23:23">
      <c r="W5500" s="42" t="s">
        <v>469</v>
      </c>
    </row>
    <row r="5501" spans="23:23">
      <c r="W5501" s="42" t="s">
        <v>469</v>
      </c>
    </row>
    <row r="5502" spans="23:23">
      <c r="W5502" s="42" t="s">
        <v>469</v>
      </c>
    </row>
    <row r="5503" spans="23:23">
      <c r="W5503" s="42" t="s">
        <v>469</v>
      </c>
    </row>
    <row r="5504" spans="23:23">
      <c r="W5504" s="42" t="s">
        <v>469</v>
      </c>
    </row>
    <row r="5505" spans="23:23">
      <c r="W5505" s="42" t="s">
        <v>469</v>
      </c>
    </row>
    <row r="5506" spans="23:23">
      <c r="W5506" s="42" t="s">
        <v>469</v>
      </c>
    </row>
    <row r="5507" spans="23:23">
      <c r="W5507" s="42" t="s">
        <v>469</v>
      </c>
    </row>
    <row r="5508" spans="23:23">
      <c r="W5508" s="42" t="s">
        <v>469</v>
      </c>
    </row>
    <row r="5509" spans="23:23">
      <c r="W5509" s="42" t="s">
        <v>469</v>
      </c>
    </row>
    <row r="5510" spans="23:23">
      <c r="W5510" s="42" t="s">
        <v>469</v>
      </c>
    </row>
    <row r="5511" spans="23:23">
      <c r="W5511" s="42" t="s">
        <v>469</v>
      </c>
    </row>
    <row r="5512" spans="23:23">
      <c r="W5512" s="42" t="s">
        <v>469</v>
      </c>
    </row>
    <row r="5513" spans="23:23">
      <c r="W5513" s="42" t="s">
        <v>469</v>
      </c>
    </row>
    <row r="5514" spans="23:23">
      <c r="W5514" s="42" t="s">
        <v>469</v>
      </c>
    </row>
    <row r="5515" spans="23:23">
      <c r="W5515" s="42" t="s">
        <v>469</v>
      </c>
    </row>
    <row r="5516" spans="23:23">
      <c r="W5516" s="42" t="s">
        <v>469</v>
      </c>
    </row>
    <row r="5517" spans="23:23">
      <c r="W5517" s="42" t="s">
        <v>469</v>
      </c>
    </row>
    <row r="5518" spans="23:23">
      <c r="W5518" s="42" t="s">
        <v>469</v>
      </c>
    </row>
    <row r="5519" spans="23:23">
      <c r="W5519" s="42" t="s">
        <v>469</v>
      </c>
    </row>
    <row r="5520" spans="23:23">
      <c r="W5520" s="42" t="s">
        <v>469</v>
      </c>
    </row>
    <row r="5521" spans="23:23">
      <c r="W5521" s="42" t="s">
        <v>469</v>
      </c>
    </row>
    <row r="5522" spans="23:23">
      <c r="W5522" s="42" t="s">
        <v>469</v>
      </c>
    </row>
    <row r="5523" spans="23:23">
      <c r="W5523" s="42" t="s">
        <v>469</v>
      </c>
    </row>
    <row r="5524" spans="23:23">
      <c r="W5524" s="42" t="s">
        <v>469</v>
      </c>
    </row>
    <row r="5525" spans="23:23">
      <c r="W5525" s="42" t="s">
        <v>469</v>
      </c>
    </row>
    <row r="5526" spans="23:23">
      <c r="W5526" s="42" t="s">
        <v>469</v>
      </c>
    </row>
    <row r="5527" spans="23:23">
      <c r="W5527" s="42" t="s">
        <v>469</v>
      </c>
    </row>
    <row r="5528" spans="23:23">
      <c r="W5528" s="42" t="s">
        <v>469</v>
      </c>
    </row>
    <row r="5529" spans="23:23">
      <c r="W5529" s="42" t="s">
        <v>469</v>
      </c>
    </row>
    <row r="5530" spans="23:23">
      <c r="W5530" s="42" t="s">
        <v>469</v>
      </c>
    </row>
    <row r="5531" spans="23:23">
      <c r="W5531" s="42" t="s">
        <v>469</v>
      </c>
    </row>
    <row r="5532" spans="23:23">
      <c r="W5532" s="42" t="s">
        <v>469</v>
      </c>
    </row>
    <row r="5533" spans="23:23">
      <c r="W5533" s="42" t="s">
        <v>469</v>
      </c>
    </row>
    <row r="5534" spans="23:23">
      <c r="W5534" s="42" t="s">
        <v>469</v>
      </c>
    </row>
    <row r="5535" spans="23:23">
      <c r="W5535" s="42" t="s">
        <v>469</v>
      </c>
    </row>
    <row r="5536" spans="23:23">
      <c r="W5536" s="42" t="s">
        <v>469</v>
      </c>
    </row>
    <row r="5537" spans="23:23">
      <c r="W5537" s="42" t="s">
        <v>469</v>
      </c>
    </row>
    <row r="5538" spans="23:23">
      <c r="W5538" s="42" t="s">
        <v>469</v>
      </c>
    </row>
    <row r="5539" spans="23:23">
      <c r="W5539" s="42" t="s">
        <v>469</v>
      </c>
    </row>
    <row r="5540" spans="23:23">
      <c r="W5540" s="42" t="s">
        <v>469</v>
      </c>
    </row>
    <row r="5541" spans="23:23">
      <c r="W5541" s="42" t="s">
        <v>469</v>
      </c>
    </row>
    <row r="5542" spans="23:23">
      <c r="W5542" s="42" t="s">
        <v>469</v>
      </c>
    </row>
    <row r="5543" spans="23:23">
      <c r="W5543" s="42" t="s">
        <v>469</v>
      </c>
    </row>
    <row r="5544" spans="23:23">
      <c r="W5544" s="42" t="s">
        <v>469</v>
      </c>
    </row>
    <row r="5545" spans="23:23">
      <c r="W5545" s="42" t="s">
        <v>469</v>
      </c>
    </row>
    <row r="5546" spans="23:23">
      <c r="W5546" s="42" t="s">
        <v>469</v>
      </c>
    </row>
    <row r="5547" spans="23:23">
      <c r="W5547" s="42" t="s">
        <v>469</v>
      </c>
    </row>
    <row r="5548" spans="23:23">
      <c r="W5548" s="42" t="s">
        <v>469</v>
      </c>
    </row>
    <row r="5549" spans="23:23">
      <c r="W5549" s="42" t="s">
        <v>469</v>
      </c>
    </row>
    <row r="5550" spans="23:23">
      <c r="W5550" s="42" t="s">
        <v>469</v>
      </c>
    </row>
    <row r="5551" spans="23:23">
      <c r="W5551" s="42" t="s">
        <v>469</v>
      </c>
    </row>
    <row r="5552" spans="23:23">
      <c r="W5552" s="42" t="s">
        <v>469</v>
      </c>
    </row>
    <row r="5553" spans="23:23">
      <c r="W5553" s="42" t="s">
        <v>469</v>
      </c>
    </row>
    <row r="5554" spans="23:23">
      <c r="W5554" s="42" t="s">
        <v>469</v>
      </c>
    </row>
    <row r="5555" spans="23:23">
      <c r="W5555" s="42" t="s">
        <v>469</v>
      </c>
    </row>
    <row r="5556" spans="23:23">
      <c r="W5556" s="42" t="s">
        <v>469</v>
      </c>
    </row>
    <row r="5557" spans="23:23">
      <c r="W5557" s="42" t="s">
        <v>469</v>
      </c>
    </row>
    <row r="5558" spans="23:23">
      <c r="W5558" s="42" t="s">
        <v>469</v>
      </c>
    </row>
    <row r="5559" spans="23:23">
      <c r="W5559" s="42" t="s">
        <v>469</v>
      </c>
    </row>
    <row r="5560" spans="23:23">
      <c r="W5560" s="42" t="s">
        <v>469</v>
      </c>
    </row>
    <row r="5561" spans="23:23">
      <c r="W5561" s="42" t="s">
        <v>469</v>
      </c>
    </row>
    <row r="5562" spans="23:23">
      <c r="W5562" s="42" t="s">
        <v>469</v>
      </c>
    </row>
    <row r="5563" spans="23:23">
      <c r="W5563" s="42" t="s">
        <v>469</v>
      </c>
    </row>
    <row r="5564" spans="23:23">
      <c r="W5564" s="42" t="s">
        <v>469</v>
      </c>
    </row>
    <row r="5565" spans="23:23">
      <c r="W5565" s="42" t="s">
        <v>469</v>
      </c>
    </row>
    <row r="5566" spans="23:23">
      <c r="W5566" s="42" t="s">
        <v>469</v>
      </c>
    </row>
    <row r="5567" spans="23:23">
      <c r="W5567" s="42" t="s">
        <v>469</v>
      </c>
    </row>
    <row r="5568" spans="23:23">
      <c r="W5568" s="42" t="s">
        <v>469</v>
      </c>
    </row>
    <row r="5569" spans="23:23">
      <c r="W5569" s="42" t="s">
        <v>469</v>
      </c>
    </row>
    <row r="5570" spans="23:23">
      <c r="W5570" s="42" t="s">
        <v>469</v>
      </c>
    </row>
    <row r="5571" spans="23:23">
      <c r="W5571" s="42" t="s">
        <v>469</v>
      </c>
    </row>
    <row r="5572" spans="23:23">
      <c r="W5572" s="42" t="s">
        <v>469</v>
      </c>
    </row>
    <row r="5573" spans="23:23">
      <c r="W5573" s="42" t="s">
        <v>469</v>
      </c>
    </row>
    <row r="5574" spans="23:23">
      <c r="W5574" s="42" t="s">
        <v>469</v>
      </c>
    </row>
    <row r="5575" spans="23:23">
      <c r="W5575" s="42" t="s">
        <v>469</v>
      </c>
    </row>
    <row r="5576" spans="23:23">
      <c r="W5576" s="42" t="s">
        <v>469</v>
      </c>
    </row>
    <row r="5577" spans="23:23">
      <c r="W5577" s="42" t="s">
        <v>469</v>
      </c>
    </row>
  </sheetData>
  <autoFilter ref="A4:AN4" xr:uid="{00000000-0009-0000-0000-00000B000000}"/>
  <sortState xmlns:xlrd2="http://schemas.microsoft.com/office/spreadsheetml/2017/richdata2" ref="A5:K4435">
    <sortCondition ref="D5:D4435"/>
  </sortState>
  <mergeCells count="1">
    <mergeCell ref="O3:U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AN5577"/>
  <sheetViews>
    <sheetView topLeftCell="E5255" zoomScale="70" zoomScaleNormal="70" workbookViewId="0">
      <selection activeCell="W5255" sqref="W1:W1048576"/>
    </sheetView>
  </sheetViews>
  <sheetFormatPr defaultRowHeight="15"/>
  <cols>
    <col min="1" max="1" width="74.140625" style="42" customWidth="1"/>
    <col min="2" max="2" width="9.140625" style="42"/>
    <col min="3" max="3" width="24.7109375" style="42" customWidth="1"/>
    <col min="4" max="4" width="30" style="47" customWidth="1"/>
    <col min="5" max="10" width="9.5703125" style="42" bestFit="1" customWidth="1"/>
    <col min="11" max="11" width="10.5703125" style="42" bestFit="1" customWidth="1"/>
    <col min="12" max="14" width="9.140625" style="42"/>
    <col min="15" max="21" width="9.140625" style="53"/>
    <col min="22" max="16384" width="9.140625" style="42"/>
  </cols>
  <sheetData>
    <row r="1" spans="1:23">
      <c r="A1" s="42">
        <v>1</v>
      </c>
      <c r="B1" s="42">
        <v>2</v>
      </c>
      <c r="C1" s="42">
        <v>3</v>
      </c>
      <c r="D1" s="47">
        <v>4</v>
      </c>
      <c r="E1" s="42">
        <v>5</v>
      </c>
      <c r="F1" s="42">
        <v>6</v>
      </c>
      <c r="G1" s="42">
        <v>7</v>
      </c>
      <c r="H1" s="42">
        <v>8</v>
      </c>
      <c r="I1" s="42">
        <v>9</v>
      </c>
      <c r="J1" s="42">
        <v>10</v>
      </c>
      <c r="K1" s="42">
        <v>11</v>
      </c>
      <c r="L1" s="55">
        <v>12</v>
      </c>
      <c r="M1" s="55">
        <v>13</v>
      </c>
      <c r="N1" s="55">
        <v>14</v>
      </c>
      <c r="O1" s="55">
        <v>15</v>
      </c>
      <c r="P1" s="55">
        <v>16</v>
      </c>
      <c r="Q1" s="55">
        <v>17</v>
      </c>
      <c r="R1" s="55">
        <v>18</v>
      </c>
      <c r="S1" s="55">
        <v>19</v>
      </c>
      <c r="T1" s="55">
        <v>20</v>
      </c>
      <c r="U1" s="55">
        <v>21</v>
      </c>
    </row>
    <row r="3" spans="1:23">
      <c r="O3" s="174" t="s">
        <v>455</v>
      </c>
      <c r="P3" s="174"/>
      <c r="Q3" s="174"/>
      <c r="R3" s="174"/>
      <c r="S3" s="174"/>
      <c r="T3" s="174"/>
      <c r="U3" s="174"/>
    </row>
    <row r="4" spans="1:23">
      <c r="A4" s="43" t="s">
        <v>456</v>
      </c>
      <c r="B4" s="43" t="s">
        <v>212</v>
      </c>
      <c r="C4" s="43" t="s">
        <v>457</v>
      </c>
      <c r="D4" s="48" t="s">
        <v>458</v>
      </c>
      <c r="E4" s="44">
        <v>1</v>
      </c>
      <c r="F4" s="44" t="s">
        <v>459</v>
      </c>
      <c r="G4" s="44" t="s">
        <v>460</v>
      </c>
      <c r="H4" s="44" t="s">
        <v>461</v>
      </c>
      <c r="I4" s="44" t="s">
        <v>462</v>
      </c>
      <c r="J4" s="44" t="s">
        <v>463</v>
      </c>
      <c r="K4" s="44">
        <v>20</v>
      </c>
      <c r="L4" s="44" t="s">
        <v>464</v>
      </c>
      <c r="M4" s="44" t="s">
        <v>465</v>
      </c>
      <c r="N4" s="44" t="s">
        <v>466</v>
      </c>
      <c r="O4" s="44" t="s">
        <v>467</v>
      </c>
      <c r="P4" s="44" t="s">
        <v>459</v>
      </c>
      <c r="Q4" s="44" t="s">
        <v>460</v>
      </c>
      <c r="R4" s="44" t="s">
        <v>461</v>
      </c>
      <c r="S4" s="44" t="s">
        <v>462</v>
      </c>
      <c r="T4" s="44" t="s">
        <v>463</v>
      </c>
      <c r="U4" s="44">
        <v>20</v>
      </c>
    </row>
    <row r="5" spans="1:23">
      <c r="A5" s="49" t="s">
        <v>2273</v>
      </c>
      <c r="B5" s="46" t="s">
        <v>230</v>
      </c>
      <c r="C5" s="46" t="s">
        <v>226</v>
      </c>
      <c r="D5" s="49" t="s">
        <v>60</v>
      </c>
      <c r="E5" s="46">
        <v>0</v>
      </c>
      <c r="F5" s="46">
        <v>0</v>
      </c>
      <c r="G5" s="46">
        <v>0</v>
      </c>
      <c r="H5" s="46">
        <v>10</v>
      </c>
      <c r="I5" s="46">
        <v>9</v>
      </c>
      <c r="J5" s="46">
        <v>0</v>
      </c>
      <c r="K5" s="46">
        <v>19</v>
      </c>
      <c r="L5" s="42">
        <v>33516</v>
      </c>
      <c r="M5" s="42">
        <v>16821</v>
      </c>
      <c r="N5" s="42">
        <v>16695</v>
      </c>
      <c r="O5" s="54" t="s">
        <v>499</v>
      </c>
      <c r="P5" s="54" t="s">
        <v>499</v>
      </c>
      <c r="Q5" s="54" t="s">
        <v>499</v>
      </c>
      <c r="R5" s="54">
        <v>29.836496001909538</v>
      </c>
      <c r="S5" s="54">
        <v>26.85284640171858</v>
      </c>
      <c r="T5" s="54" t="s">
        <v>499</v>
      </c>
      <c r="U5" s="54">
        <v>56.689342403628117</v>
      </c>
      <c r="W5" s="42" t="s">
        <v>469</v>
      </c>
    </row>
    <row r="6" spans="1:23">
      <c r="A6" s="49" t="s">
        <v>2274</v>
      </c>
      <c r="B6" s="46" t="s">
        <v>230</v>
      </c>
      <c r="C6" s="46" t="s">
        <v>226</v>
      </c>
      <c r="D6" s="49" t="s">
        <v>64</v>
      </c>
      <c r="E6" s="46">
        <v>10</v>
      </c>
      <c r="F6" s="46">
        <v>9</v>
      </c>
      <c r="G6" s="46">
        <v>15</v>
      </c>
      <c r="H6" s="46">
        <v>19</v>
      </c>
      <c r="I6" s="46">
        <v>10</v>
      </c>
      <c r="J6" s="46">
        <v>6</v>
      </c>
      <c r="K6" s="46">
        <v>69</v>
      </c>
      <c r="L6" s="42">
        <v>33516</v>
      </c>
      <c r="M6" s="42">
        <v>16821</v>
      </c>
      <c r="N6" s="42">
        <v>16695</v>
      </c>
      <c r="O6" s="54">
        <v>29.836496001909538</v>
      </c>
      <c r="P6" s="54">
        <v>26.85284640171858</v>
      </c>
      <c r="Q6" s="54">
        <v>44.754744002864307</v>
      </c>
      <c r="R6" s="54">
        <v>56.689342403628117</v>
      </c>
      <c r="S6" s="54">
        <v>29.836496001909538</v>
      </c>
      <c r="T6" s="54">
        <v>17.901897601145723</v>
      </c>
      <c r="U6" s="54">
        <v>205.87182241317581</v>
      </c>
      <c r="W6" s="42" t="s">
        <v>469</v>
      </c>
    </row>
    <row r="7" spans="1:23">
      <c r="A7" s="49" t="s">
        <v>2275</v>
      </c>
      <c r="B7" s="46" t="s">
        <v>230</v>
      </c>
      <c r="C7" s="46" t="s">
        <v>226</v>
      </c>
      <c r="D7" s="49" t="s">
        <v>492</v>
      </c>
      <c r="E7" s="46">
        <v>0</v>
      </c>
      <c r="F7" s="46">
        <v>0</v>
      </c>
      <c r="G7" s="46">
        <v>6</v>
      </c>
      <c r="H7" s="46">
        <v>0</v>
      </c>
      <c r="I7" s="46">
        <v>0</v>
      </c>
      <c r="J7" s="46">
        <v>0</v>
      </c>
      <c r="K7" s="46">
        <v>6</v>
      </c>
      <c r="L7" s="42">
        <v>33516</v>
      </c>
      <c r="M7" s="42">
        <v>16821</v>
      </c>
      <c r="N7" s="42">
        <v>16695</v>
      </c>
      <c r="O7" s="54" t="s">
        <v>499</v>
      </c>
      <c r="P7" s="54" t="s">
        <v>499</v>
      </c>
      <c r="Q7" s="54">
        <v>17.901897601145723</v>
      </c>
      <c r="R7" s="54" t="s">
        <v>499</v>
      </c>
      <c r="S7" s="54" t="s">
        <v>499</v>
      </c>
      <c r="T7" s="54" t="s">
        <v>499</v>
      </c>
      <c r="U7" s="54">
        <v>17.901897601145723</v>
      </c>
      <c r="W7" s="42" t="s">
        <v>469</v>
      </c>
    </row>
    <row r="8" spans="1:23">
      <c r="A8" s="49" t="s">
        <v>2276</v>
      </c>
      <c r="B8" s="46" t="s">
        <v>230</v>
      </c>
      <c r="C8" s="46" t="s">
        <v>226</v>
      </c>
      <c r="D8" s="49" t="s">
        <v>200</v>
      </c>
      <c r="E8" s="46">
        <v>0</v>
      </c>
      <c r="F8" s="46">
        <v>0</v>
      </c>
      <c r="G8" s="46">
        <v>0</v>
      </c>
      <c r="H8" s="46">
        <v>6</v>
      </c>
      <c r="I8" s="46">
        <v>10</v>
      </c>
      <c r="J8" s="46">
        <v>0</v>
      </c>
      <c r="K8" s="46">
        <v>16</v>
      </c>
      <c r="L8" s="42">
        <v>33516</v>
      </c>
      <c r="M8" s="42">
        <v>16821</v>
      </c>
      <c r="N8" s="42">
        <v>16695</v>
      </c>
      <c r="O8" s="54" t="s">
        <v>499</v>
      </c>
      <c r="P8" s="54" t="s">
        <v>499</v>
      </c>
      <c r="Q8" s="54" t="s">
        <v>499</v>
      </c>
      <c r="R8" s="54">
        <v>17.901897601145723</v>
      </c>
      <c r="S8" s="54">
        <v>29.836496001909538</v>
      </c>
      <c r="T8" s="54" t="s">
        <v>499</v>
      </c>
      <c r="U8" s="54">
        <v>47.738393603055258</v>
      </c>
      <c r="W8" s="42" t="s">
        <v>469</v>
      </c>
    </row>
    <row r="9" spans="1:23">
      <c r="A9" s="49" t="s">
        <v>2277</v>
      </c>
      <c r="B9" s="46" t="s">
        <v>230</v>
      </c>
      <c r="C9" s="46" t="s">
        <v>226</v>
      </c>
      <c r="D9" s="49" t="s">
        <v>54</v>
      </c>
      <c r="E9" s="46">
        <v>50</v>
      </c>
      <c r="F9" s="46">
        <v>17</v>
      </c>
      <c r="G9" s="46">
        <v>60</v>
      </c>
      <c r="H9" s="46">
        <v>86</v>
      </c>
      <c r="I9" s="46">
        <v>36</v>
      </c>
      <c r="J9" s="46">
        <v>47</v>
      </c>
      <c r="K9" s="46">
        <v>296</v>
      </c>
      <c r="L9" s="42">
        <v>33516</v>
      </c>
      <c r="M9" s="42">
        <v>16821</v>
      </c>
      <c r="N9" s="42">
        <v>16695</v>
      </c>
      <c r="O9" s="54">
        <v>297.24748825872422</v>
      </c>
      <c r="P9" s="54">
        <v>101.06414600796623</v>
      </c>
      <c r="Q9" s="54">
        <v>356.6969859104691</v>
      </c>
      <c r="R9" s="54">
        <v>511.26567980500568</v>
      </c>
      <c r="S9" s="54">
        <v>214.01819154628143</v>
      </c>
      <c r="T9" s="54">
        <v>279.41263896320078</v>
      </c>
      <c r="U9" s="54">
        <v>1759.7051304916472</v>
      </c>
      <c r="W9" s="42" t="s">
        <v>469</v>
      </c>
    </row>
    <row r="10" spans="1:23">
      <c r="A10" s="49" t="s">
        <v>2278</v>
      </c>
      <c r="B10" s="46" t="s">
        <v>230</v>
      </c>
      <c r="C10" s="46" t="s">
        <v>226</v>
      </c>
      <c r="D10" s="49" t="s">
        <v>69</v>
      </c>
      <c r="E10" s="46">
        <v>0</v>
      </c>
      <c r="F10" s="46">
        <v>0</v>
      </c>
      <c r="G10" s="46">
        <v>6</v>
      </c>
      <c r="H10" s="46">
        <v>6</v>
      </c>
      <c r="I10" s="46">
        <v>7</v>
      </c>
      <c r="J10" s="46">
        <v>6</v>
      </c>
      <c r="K10" s="46">
        <v>25</v>
      </c>
      <c r="L10" s="42">
        <v>33516</v>
      </c>
      <c r="M10" s="42">
        <v>16821</v>
      </c>
      <c r="N10" s="42">
        <v>16695</v>
      </c>
      <c r="O10" s="54" t="s">
        <v>499</v>
      </c>
      <c r="P10" s="54" t="s">
        <v>499</v>
      </c>
      <c r="Q10" s="54">
        <v>35.669698591046902</v>
      </c>
      <c r="R10" s="54">
        <v>35.669698591046902</v>
      </c>
      <c r="S10" s="54">
        <v>41.614648356221394</v>
      </c>
      <c r="T10" s="54">
        <v>35.669698591046902</v>
      </c>
      <c r="U10" s="54">
        <v>148.62374412936211</v>
      </c>
      <c r="W10" s="42" t="s">
        <v>469</v>
      </c>
    </row>
    <row r="11" spans="1:23">
      <c r="A11" s="49" t="s">
        <v>2279</v>
      </c>
      <c r="B11" s="46" t="s">
        <v>230</v>
      </c>
      <c r="C11" s="46" t="s">
        <v>226</v>
      </c>
      <c r="D11" s="49" t="s">
        <v>473</v>
      </c>
      <c r="E11" s="46">
        <v>0</v>
      </c>
      <c r="F11" s="46">
        <v>0</v>
      </c>
      <c r="G11" s="46">
        <v>0</v>
      </c>
      <c r="H11" s="46">
        <v>0</v>
      </c>
      <c r="I11" s="46">
        <v>0</v>
      </c>
      <c r="J11" s="46">
        <v>0</v>
      </c>
      <c r="K11" s="46">
        <v>0</v>
      </c>
      <c r="L11" s="42">
        <v>33516</v>
      </c>
      <c r="M11" s="42">
        <v>16821</v>
      </c>
      <c r="N11" s="42">
        <v>16695</v>
      </c>
      <c r="O11" s="54" t="s">
        <v>499</v>
      </c>
      <c r="P11" s="54" t="s">
        <v>499</v>
      </c>
      <c r="Q11" s="54" t="s">
        <v>499</v>
      </c>
      <c r="R11" s="54" t="s">
        <v>499</v>
      </c>
      <c r="S11" s="54" t="s">
        <v>499</v>
      </c>
      <c r="T11" s="54" t="s">
        <v>499</v>
      </c>
      <c r="U11" s="54" t="s">
        <v>499</v>
      </c>
      <c r="W11" s="42" t="s">
        <v>469</v>
      </c>
    </row>
    <row r="12" spans="1:23">
      <c r="A12" s="49" t="s">
        <v>2280</v>
      </c>
      <c r="B12" s="46" t="s">
        <v>230</v>
      </c>
      <c r="C12" s="46" t="s">
        <v>226</v>
      </c>
      <c r="D12" s="49" t="s">
        <v>201</v>
      </c>
      <c r="E12" s="46">
        <v>0</v>
      </c>
      <c r="F12" s="46">
        <v>0</v>
      </c>
      <c r="G12" s="46">
        <v>0</v>
      </c>
      <c r="H12" s="46">
        <v>6</v>
      </c>
      <c r="I12" s="46">
        <v>0</v>
      </c>
      <c r="J12" s="46">
        <v>0</v>
      </c>
      <c r="K12" s="46">
        <v>6</v>
      </c>
      <c r="L12" s="42">
        <v>33516</v>
      </c>
      <c r="M12" s="42">
        <v>16821</v>
      </c>
      <c r="N12" s="42">
        <v>16695</v>
      </c>
      <c r="O12" s="54" t="s">
        <v>499</v>
      </c>
      <c r="P12" s="54" t="s">
        <v>499</v>
      </c>
      <c r="Q12" s="54" t="s">
        <v>499</v>
      </c>
      <c r="R12" s="54">
        <v>17.901897601145723</v>
      </c>
      <c r="S12" s="54" t="s">
        <v>499</v>
      </c>
      <c r="T12" s="54" t="s">
        <v>499</v>
      </c>
      <c r="U12" s="54">
        <v>17.901897601145723</v>
      </c>
      <c r="W12" s="42" t="s">
        <v>469</v>
      </c>
    </row>
    <row r="13" spans="1:23">
      <c r="A13" s="49" t="s">
        <v>2281</v>
      </c>
      <c r="B13" s="46" t="s">
        <v>230</v>
      </c>
      <c r="C13" s="46" t="s">
        <v>226</v>
      </c>
      <c r="D13" s="49" t="s">
        <v>95</v>
      </c>
      <c r="E13" s="46">
        <v>0</v>
      </c>
      <c r="F13" s="46">
        <v>0</v>
      </c>
      <c r="G13" s="46">
        <v>0</v>
      </c>
      <c r="H13" s="46">
        <v>6</v>
      </c>
      <c r="I13" s="46">
        <v>6</v>
      </c>
      <c r="J13" s="46">
        <v>0</v>
      </c>
      <c r="K13" s="46">
        <v>12</v>
      </c>
      <c r="L13" s="42">
        <v>33516</v>
      </c>
      <c r="M13" s="42">
        <v>16821</v>
      </c>
      <c r="N13" s="42">
        <v>16695</v>
      </c>
      <c r="O13" s="54" t="s">
        <v>499</v>
      </c>
      <c r="P13" s="54" t="s">
        <v>499</v>
      </c>
      <c r="Q13" s="54" t="s">
        <v>499</v>
      </c>
      <c r="R13" s="54">
        <v>17.901897601145723</v>
      </c>
      <c r="S13" s="54">
        <v>17.901897601145723</v>
      </c>
      <c r="T13" s="54" t="s">
        <v>499</v>
      </c>
      <c r="U13" s="54">
        <v>35.803795202291447</v>
      </c>
      <c r="W13" s="42" t="s">
        <v>469</v>
      </c>
    </row>
    <row r="14" spans="1:23">
      <c r="A14" s="49" t="s">
        <v>2282</v>
      </c>
      <c r="B14" s="46" t="s">
        <v>230</v>
      </c>
      <c r="C14" s="46" t="s">
        <v>226</v>
      </c>
      <c r="D14" s="49" t="s">
        <v>154</v>
      </c>
      <c r="E14" s="46">
        <v>0</v>
      </c>
      <c r="F14" s="46">
        <v>0</v>
      </c>
      <c r="G14" s="46">
        <v>0</v>
      </c>
      <c r="H14" s="46">
        <v>0</v>
      </c>
      <c r="I14" s="46">
        <v>0</v>
      </c>
      <c r="J14" s="46">
        <v>0</v>
      </c>
      <c r="K14" s="46">
        <v>0</v>
      </c>
      <c r="L14" s="42">
        <v>33516</v>
      </c>
      <c r="M14" s="42">
        <v>16821</v>
      </c>
      <c r="N14" s="42">
        <v>16695</v>
      </c>
      <c r="O14" s="54" t="s">
        <v>499</v>
      </c>
      <c r="P14" s="54" t="s">
        <v>499</v>
      </c>
      <c r="Q14" s="54" t="s">
        <v>499</v>
      </c>
      <c r="R14" s="54" t="s">
        <v>499</v>
      </c>
      <c r="S14" s="54" t="s">
        <v>499</v>
      </c>
      <c r="T14" s="54" t="s">
        <v>499</v>
      </c>
      <c r="U14" s="54" t="s">
        <v>499</v>
      </c>
      <c r="W14" s="42" t="s">
        <v>469</v>
      </c>
    </row>
    <row r="15" spans="1:23">
      <c r="A15" s="49" t="s">
        <v>2283</v>
      </c>
      <c r="B15" s="46" t="s">
        <v>230</v>
      </c>
      <c r="C15" s="46" t="s">
        <v>226</v>
      </c>
      <c r="D15" s="49" t="s">
        <v>155</v>
      </c>
      <c r="E15" s="46">
        <v>0</v>
      </c>
      <c r="F15" s="46">
        <v>0</v>
      </c>
      <c r="G15" s="46">
        <v>0</v>
      </c>
      <c r="H15" s="46">
        <v>6</v>
      </c>
      <c r="I15" s="46">
        <v>0</v>
      </c>
      <c r="J15" s="46">
        <v>0</v>
      </c>
      <c r="K15" s="46">
        <v>6</v>
      </c>
      <c r="L15" s="42">
        <v>33516</v>
      </c>
      <c r="M15" s="42">
        <v>16821</v>
      </c>
      <c r="N15" s="42">
        <v>16695</v>
      </c>
      <c r="O15" s="54" t="s">
        <v>499</v>
      </c>
      <c r="P15" s="54" t="s">
        <v>499</v>
      </c>
      <c r="Q15" s="54" t="s">
        <v>499</v>
      </c>
      <c r="R15" s="54">
        <v>17.901897601145723</v>
      </c>
      <c r="S15" s="54" t="s">
        <v>499</v>
      </c>
      <c r="T15" s="54" t="s">
        <v>499</v>
      </c>
      <c r="U15" s="54">
        <v>17.901897601145723</v>
      </c>
      <c r="W15" s="42" t="s">
        <v>469</v>
      </c>
    </row>
    <row r="16" spans="1:23">
      <c r="A16" s="49" t="s">
        <v>2284</v>
      </c>
      <c r="B16" s="46" t="s">
        <v>230</v>
      </c>
      <c r="C16" s="46" t="s">
        <v>226</v>
      </c>
      <c r="D16" s="49" t="s">
        <v>99</v>
      </c>
      <c r="E16" s="46">
        <v>6</v>
      </c>
      <c r="F16" s="46">
        <v>6</v>
      </c>
      <c r="G16" s="46">
        <v>9</v>
      </c>
      <c r="H16" s="46">
        <v>9</v>
      </c>
      <c r="I16" s="46">
        <v>8</v>
      </c>
      <c r="J16" s="46">
        <v>6</v>
      </c>
      <c r="K16" s="46">
        <v>44</v>
      </c>
      <c r="L16" s="42">
        <v>33516</v>
      </c>
      <c r="M16" s="42">
        <v>16821</v>
      </c>
      <c r="N16" s="42">
        <v>16695</v>
      </c>
      <c r="O16" s="54">
        <v>17.901897601145723</v>
      </c>
      <c r="P16" s="54">
        <v>17.901897601145723</v>
      </c>
      <c r="Q16" s="54">
        <v>26.85284640171858</v>
      </c>
      <c r="R16" s="54">
        <v>26.85284640171858</v>
      </c>
      <c r="S16" s="54">
        <v>23.869196801527629</v>
      </c>
      <c r="T16" s="54">
        <v>17.901897601145723</v>
      </c>
      <c r="U16" s="54">
        <v>131.28058240840195</v>
      </c>
      <c r="W16" s="42" t="s">
        <v>469</v>
      </c>
    </row>
    <row r="17" spans="1:23">
      <c r="A17" s="49" t="s">
        <v>2285</v>
      </c>
      <c r="B17" s="46" t="s">
        <v>230</v>
      </c>
      <c r="C17" s="46" t="s">
        <v>226</v>
      </c>
      <c r="D17" s="49" t="s">
        <v>481</v>
      </c>
      <c r="E17" s="46">
        <v>0</v>
      </c>
      <c r="F17" s="46">
        <v>0</v>
      </c>
      <c r="G17" s="46">
        <v>0</v>
      </c>
      <c r="H17" s="46">
        <v>0</v>
      </c>
      <c r="I17" s="46">
        <v>0</v>
      </c>
      <c r="J17" s="46">
        <v>0</v>
      </c>
      <c r="K17" s="46">
        <v>0</v>
      </c>
      <c r="L17" s="42">
        <v>33516</v>
      </c>
      <c r="M17" s="42">
        <v>16821</v>
      </c>
      <c r="N17" s="42">
        <v>16695</v>
      </c>
      <c r="O17" s="54" t="s">
        <v>499</v>
      </c>
      <c r="P17" s="54" t="s">
        <v>499</v>
      </c>
      <c r="Q17" s="54" t="s">
        <v>499</v>
      </c>
      <c r="R17" s="54" t="s">
        <v>499</v>
      </c>
      <c r="S17" s="54" t="s">
        <v>499</v>
      </c>
      <c r="T17" s="54" t="s">
        <v>499</v>
      </c>
      <c r="U17" s="54" t="s">
        <v>499</v>
      </c>
      <c r="W17" s="42" t="s">
        <v>469</v>
      </c>
    </row>
    <row r="18" spans="1:23">
      <c r="A18" s="49" t="s">
        <v>2286</v>
      </c>
      <c r="B18" s="46" t="s">
        <v>230</v>
      </c>
      <c r="C18" s="46" t="s">
        <v>226</v>
      </c>
      <c r="D18" s="49" t="s">
        <v>483</v>
      </c>
      <c r="E18" s="46">
        <v>6</v>
      </c>
      <c r="F18" s="46">
        <v>0</v>
      </c>
      <c r="G18" s="46">
        <v>8</v>
      </c>
      <c r="H18" s="46">
        <v>8</v>
      </c>
      <c r="I18" s="46">
        <v>0</v>
      </c>
      <c r="J18" s="46">
        <v>0</v>
      </c>
      <c r="K18" s="46">
        <v>22</v>
      </c>
      <c r="L18" s="42">
        <v>33516</v>
      </c>
      <c r="M18" s="42">
        <v>16821</v>
      </c>
      <c r="N18" s="42">
        <v>16695</v>
      </c>
      <c r="O18" s="54">
        <v>17.901897601145723</v>
      </c>
      <c r="P18" s="54" t="s">
        <v>499</v>
      </c>
      <c r="Q18" s="54">
        <v>23.869196801527629</v>
      </c>
      <c r="R18" s="54">
        <v>23.869196801527629</v>
      </c>
      <c r="S18" s="54" t="s">
        <v>499</v>
      </c>
      <c r="T18" s="54" t="s">
        <v>499</v>
      </c>
      <c r="U18" s="54">
        <v>65.640291204200977</v>
      </c>
      <c r="W18" s="42" t="s">
        <v>469</v>
      </c>
    </row>
    <row r="19" spans="1:23">
      <c r="A19" s="49" t="s">
        <v>2287</v>
      </c>
      <c r="B19" s="46" t="s">
        <v>230</v>
      </c>
      <c r="C19" s="46" t="s">
        <v>226</v>
      </c>
      <c r="D19" s="49" t="s">
        <v>128</v>
      </c>
      <c r="E19" s="46">
        <v>0</v>
      </c>
      <c r="F19" s="46">
        <v>0</v>
      </c>
      <c r="G19" s="46">
        <v>0</v>
      </c>
      <c r="H19" s="46">
        <v>0</v>
      </c>
      <c r="I19" s="46">
        <v>0</v>
      </c>
      <c r="J19" s="46">
        <v>0</v>
      </c>
      <c r="K19" s="46">
        <v>0</v>
      </c>
      <c r="L19" s="42">
        <v>33516</v>
      </c>
      <c r="M19" s="42">
        <v>16821</v>
      </c>
      <c r="N19" s="42">
        <v>16695</v>
      </c>
      <c r="O19" s="54" t="s">
        <v>499</v>
      </c>
      <c r="P19" s="54" t="s">
        <v>499</v>
      </c>
      <c r="Q19" s="54" t="s">
        <v>499</v>
      </c>
      <c r="R19" s="54" t="s">
        <v>499</v>
      </c>
      <c r="S19" s="54" t="s">
        <v>499</v>
      </c>
      <c r="T19" s="54" t="s">
        <v>499</v>
      </c>
      <c r="U19" s="54" t="s">
        <v>499</v>
      </c>
      <c r="W19" s="42" t="s">
        <v>469</v>
      </c>
    </row>
    <row r="20" spans="1:23">
      <c r="A20" s="49" t="s">
        <v>2288</v>
      </c>
      <c r="B20" s="46" t="s">
        <v>230</v>
      </c>
      <c r="C20" s="46" t="s">
        <v>226</v>
      </c>
      <c r="D20" s="49" t="s">
        <v>132</v>
      </c>
      <c r="E20" s="46">
        <v>0</v>
      </c>
      <c r="F20" s="46">
        <v>6</v>
      </c>
      <c r="G20" s="46">
        <v>7</v>
      </c>
      <c r="H20" s="46">
        <v>10</v>
      </c>
      <c r="I20" s="46">
        <v>0</v>
      </c>
      <c r="J20" s="46">
        <v>6</v>
      </c>
      <c r="K20" s="46">
        <v>29</v>
      </c>
      <c r="L20" s="42">
        <v>33516</v>
      </c>
      <c r="M20" s="42">
        <v>16821</v>
      </c>
      <c r="N20" s="42">
        <v>16695</v>
      </c>
      <c r="O20" s="54" t="s">
        <v>499</v>
      </c>
      <c r="P20" s="54">
        <v>35.669698591046902</v>
      </c>
      <c r="Q20" s="54">
        <v>41.614648356221394</v>
      </c>
      <c r="R20" s="54">
        <v>59.449497651744835</v>
      </c>
      <c r="S20" s="54" t="s">
        <v>499</v>
      </c>
      <c r="T20" s="54">
        <v>35.669698591046902</v>
      </c>
      <c r="U20" s="54">
        <v>172.40354319006005</v>
      </c>
      <c r="W20" s="42" t="s">
        <v>469</v>
      </c>
    </row>
    <row r="21" spans="1:23">
      <c r="A21" s="49" t="s">
        <v>2289</v>
      </c>
      <c r="B21" s="46" t="s">
        <v>230</v>
      </c>
      <c r="C21" s="46" t="s">
        <v>226</v>
      </c>
      <c r="D21" s="49" t="s">
        <v>142</v>
      </c>
      <c r="E21" s="46">
        <v>0</v>
      </c>
      <c r="F21" s="46">
        <v>0</v>
      </c>
      <c r="G21" s="46">
        <v>0</v>
      </c>
      <c r="H21" s="46">
        <v>0</v>
      </c>
      <c r="I21" s="46">
        <v>0</v>
      </c>
      <c r="J21" s="46">
        <v>0</v>
      </c>
      <c r="K21" s="46">
        <v>0</v>
      </c>
      <c r="L21" s="42">
        <v>33516</v>
      </c>
      <c r="M21" s="42">
        <v>16821</v>
      </c>
      <c r="N21" s="42">
        <v>16695</v>
      </c>
      <c r="O21" s="54" t="s">
        <v>499</v>
      </c>
      <c r="P21" s="54" t="s">
        <v>499</v>
      </c>
      <c r="Q21" s="54" t="s">
        <v>499</v>
      </c>
      <c r="R21" s="54" t="s">
        <v>499</v>
      </c>
      <c r="S21" s="54" t="s">
        <v>499</v>
      </c>
      <c r="T21" s="54" t="s">
        <v>499</v>
      </c>
      <c r="U21" s="54" t="s">
        <v>499</v>
      </c>
      <c r="W21" s="42" t="s">
        <v>469</v>
      </c>
    </row>
    <row r="22" spans="1:23">
      <c r="A22" s="49" t="s">
        <v>2290</v>
      </c>
      <c r="B22" s="46" t="s">
        <v>230</v>
      </c>
      <c r="C22" s="46" t="s">
        <v>226</v>
      </c>
      <c r="D22" s="49" t="s">
        <v>146</v>
      </c>
      <c r="E22" s="46">
        <v>8</v>
      </c>
      <c r="F22" s="46">
        <v>6</v>
      </c>
      <c r="G22" s="46">
        <v>14</v>
      </c>
      <c r="H22" s="46">
        <v>14</v>
      </c>
      <c r="I22" s="46">
        <v>14</v>
      </c>
      <c r="J22" s="46">
        <v>6</v>
      </c>
      <c r="K22" s="46">
        <v>62</v>
      </c>
      <c r="L22" s="42">
        <v>33516</v>
      </c>
      <c r="M22" s="42">
        <v>16821</v>
      </c>
      <c r="N22" s="42">
        <v>16695</v>
      </c>
      <c r="O22" s="54">
        <v>47.559598121395879</v>
      </c>
      <c r="P22" s="54">
        <v>35.669698591046902</v>
      </c>
      <c r="Q22" s="54">
        <v>83.229296712442789</v>
      </c>
      <c r="R22" s="54">
        <v>83.229296712442789</v>
      </c>
      <c r="S22" s="54">
        <v>83.229296712442789</v>
      </c>
      <c r="T22" s="54">
        <v>35.669698591046902</v>
      </c>
      <c r="U22" s="54">
        <v>368.58688544081804</v>
      </c>
      <c r="W22" s="42" t="s">
        <v>469</v>
      </c>
    </row>
    <row r="23" spans="1:23">
      <c r="A23" s="49" t="s">
        <v>2291</v>
      </c>
      <c r="B23" s="46" t="s">
        <v>222</v>
      </c>
      <c r="C23" s="46" t="s">
        <v>226</v>
      </c>
      <c r="D23" s="49" t="s">
        <v>60</v>
      </c>
      <c r="E23" s="46">
        <v>0</v>
      </c>
      <c r="F23" s="46">
        <v>0</v>
      </c>
      <c r="G23" s="46">
        <v>6</v>
      </c>
      <c r="H23" s="46">
        <v>9</v>
      </c>
      <c r="I23" s="46">
        <v>6</v>
      </c>
      <c r="J23" s="46">
        <v>0</v>
      </c>
      <c r="K23" s="46">
        <v>21</v>
      </c>
      <c r="L23" s="42">
        <v>33516</v>
      </c>
      <c r="M23" s="42">
        <v>16821</v>
      </c>
      <c r="N23" s="42">
        <v>16695</v>
      </c>
      <c r="O23" s="54" t="s">
        <v>499</v>
      </c>
      <c r="P23" s="54" t="s">
        <v>499</v>
      </c>
      <c r="Q23" s="54">
        <v>17.901897601145723</v>
      </c>
      <c r="R23" s="54">
        <v>26.85284640171858</v>
      </c>
      <c r="S23" s="54">
        <v>17.901897601145723</v>
      </c>
      <c r="T23" s="54" t="s">
        <v>499</v>
      </c>
      <c r="U23" s="54">
        <v>62.656641604010019</v>
      </c>
      <c r="W23" s="42" t="s">
        <v>469</v>
      </c>
    </row>
    <row r="24" spans="1:23">
      <c r="A24" s="49" t="s">
        <v>2292</v>
      </c>
      <c r="B24" s="46" t="s">
        <v>222</v>
      </c>
      <c r="C24" s="46" t="s">
        <v>226</v>
      </c>
      <c r="D24" s="49" t="s">
        <v>64</v>
      </c>
      <c r="E24" s="46">
        <v>16</v>
      </c>
      <c r="F24" s="46">
        <v>11</v>
      </c>
      <c r="G24" s="46">
        <v>24</v>
      </c>
      <c r="H24" s="46">
        <v>24</v>
      </c>
      <c r="I24" s="46">
        <v>16</v>
      </c>
      <c r="J24" s="46">
        <v>7</v>
      </c>
      <c r="K24" s="46">
        <v>98</v>
      </c>
      <c r="L24" s="42">
        <v>33516</v>
      </c>
      <c r="M24" s="42">
        <v>16821</v>
      </c>
      <c r="N24" s="42">
        <v>16695</v>
      </c>
      <c r="O24" s="54">
        <v>47.738393603055258</v>
      </c>
      <c r="P24" s="54">
        <v>32.820145602100489</v>
      </c>
      <c r="Q24" s="54">
        <v>71.607590404582893</v>
      </c>
      <c r="R24" s="54">
        <v>71.607590404582893</v>
      </c>
      <c r="S24" s="54">
        <v>47.738393603055258</v>
      </c>
      <c r="T24" s="54">
        <v>20.885547201336674</v>
      </c>
      <c r="U24" s="54">
        <v>292.39766081871346</v>
      </c>
      <c r="W24" s="42" t="s">
        <v>469</v>
      </c>
    </row>
    <row r="25" spans="1:23">
      <c r="A25" s="49" t="s">
        <v>2293</v>
      </c>
      <c r="B25" s="46" t="s">
        <v>222</v>
      </c>
      <c r="C25" s="46" t="s">
        <v>226</v>
      </c>
      <c r="D25" s="49" t="s">
        <v>492</v>
      </c>
      <c r="E25" s="46">
        <v>6</v>
      </c>
      <c r="F25" s="46">
        <v>0</v>
      </c>
      <c r="G25" s="46">
        <v>8</v>
      </c>
      <c r="H25" s="46">
        <v>10</v>
      </c>
      <c r="I25" s="46">
        <v>6</v>
      </c>
      <c r="J25" s="46">
        <v>0</v>
      </c>
      <c r="K25" s="46">
        <v>30</v>
      </c>
      <c r="L25" s="42">
        <v>33516</v>
      </c>
      <c r="M25" s="42">
        <v>16821</v>
      </c>
      <c r="N25" s="42">
        <v>16695</v>
      </c>
      <c r="O25" s="54">
        <v>17.901897601145723</v>
      </c>
      <c r="P25" s="54" t="s">
        <v>499</v>
      </c>
      <c r="Q25" s="54">
        <v>23.869196801527629</v>
      </c>
      <c r="R25" s="54">
        <v>29.836496001909538</v>
      </c>
      <c r="S25" s="54">
        <v>17.901897601145723</v>
      </c>
      <c r="T25" s="54" t="s">
        <v>499</v>
      </c>
      <c r="U25" s="54">
        <v>89.509488005728613</v>
      </c>
      <c r="W25" s="42" t="s">
        <v>469</v>
      </c>
    </row>
    <row r="26" spans="1:23">
      <c r="A26" s="49" t="s">
        <v>2294</v>
      </c>
      <c r="B26" s="46" t="s">
        <v>222</v>
      </c>
      <c r="C26" s="46" t="s">
        <v>226</v>
      </c>
      <c r="D26" s="49" t="s">
        <v>200</v>
      </c>
      <c r="E26" s="46">
        <v>0</v>
      </c>
      <c r="F26" s="46">
        <v>6</v>
      </c>
      <c r="G26" s="46">
        <v>16</v>
      </c>
      <c r="H26" s="46">
        <v>14</v>
      </c>
      <c r="I26" s="46">
        <v>8</v>
      </c>
      <c r="J26" s="46">
        <v>7</v>
      </c>
      <c r="K26" s="46">
        <v>51</v>
      </c>
      <c r="L26" s="42">
        <v>33516</v>
      </c>
      <c r="M26" s="42">
        <v>16821</v>
      </c>
      <c r="N26" s="42">
        <v>16695</v>
      </c>
      <c r="O26" s="54" t="s">
        <v>499</v>
      </c>
      <c r="P26" s="54">
        <v>17.901897601145723</v>
      </c>
      <c r="Q26" s="54">
        <v>47.738393603055258</v>
      </c>
      <c r="R26" s="54">
        <v>41.771094402673349</v>
      </c>
      <c r="S26" s="54">
        <v>23.869196801527629</v>
      </c>
      <c r="T26" s="54">
        <v>20.885547201336674</v>
      </c>
      <c r="U26" s="54">
        <v>152.16612960973862</v>
      </c>
      <c r="W26" s="42" t="s">
        <v>469</v>
      </c>
    </row>
    <row r="27" spans="1:23">
      <c r="A27" s="49" t="s">
        <v>2295</v>
      </c>
      <c r="B27" s="46" t="s">
        <v>222</v>
      </c>
      <c r="C27" s="46" t="s">
        <v>226</v>
      </c>
      <c r="D27" s="49" t="s">
        <v>473</v>
      </c>
      <c r="E27" s="46">
        <v>0</v>
      </c>
      <c r="F27" s="46">
        <v>0</v>
      </c>
      <c r="G27" s="46">
        <v>0</v>
      </c>
      <c r="H27" s="46">
        <v>0</v>
      </c>
      <c r="I27" s="46">
        <v>0</v>
      </c>
      <c r="J27" s="46">
        <v>0</v>
      </c>
      <c r="K27" s="46">
        <v>0</v>
      </c>
      <c r="L27" s="42">
        <v>33516</v>
      </c>
      <c r="M27" s="42">
        <v>16821</v>
      </c>
      <c r="N27" s="42">
        <v>16695</v>
      </c>
      <c r="O27" s="54" t="s">
        <v>499</v>
      </c>
      <c r="P27" s="54" t="s">
        <v>499</v>
      </c>
      <c r="Q27" s="54" t="s">
        <v>499</v>
      </c>
      <c r="R27" s="54" t="s">
        <v>499</v>
      </c>
      <c r="S27" s="54" t="s">
        <v>499</v>
      </c>
      <c r="T27" s="54" t="s">
        <v>499</v>
      </c>
      <c r="U27" s="54" t="s">
        <v>499</v>
      </c>
      <c r="W27" s="42" t="s">
        <v>469</v>
      </c>
    </row>
    <row r="28" spans="1:23">
      <c r="A28" s="49" t="s">
        <v>2296</v>
      </c>
      <c r="B28" s="46" t="s">
        <v>222</v>
      </c>
      <c r="C28" s="46" t="s">
        <v>226</v>
      </c>
      <c r="D28" s="49" t="s">
        <v>201</v>
      </c>
      <c r="E28" s="46">
        <v>6</v>
      </c>
      <c r="F28" s="46">
        <v>6</v>
      </c>
      <c r="G28" s="46">
        <v>0</v>
      </c>
      <c r="H28" s="46">
        <v>0</v>
      </c>
      <c r="I28" s="46">
        <v>0</v>
      </c>
      <c r="J28" s="46">
        <v>6</v>
      </c>
      <c r="K28" s="46">
        <v>18</v>
      </c>
      <c r="L28" s="42">
        <v>33516</v>
      </c>
      <c r="M28" s="42">
        <v>16821</v>
      </c>
      <c r="N28" s="42">
        <v>16695</v>
      </c>
      <c r="O28" s="54">
        <v>17.901897601145723</v>
      </c>
      <c r="P28" s="54">
        <v>17.901897601145723</v>
      </c>
      <c r="Q28" s="54" t="s">
        <v>499</v>
      </c>
      <c r="R28" s="54" t="s">
        <v>499</v>
      </c>
      <c r="S28" s="54" t="s">
        <v>499</v>
      </c>
      <c r="T28" s="54">
        <v>17.901897601145723</v>
      </c>
      <c r="U28" s="54">
        <v>53.705692803437159</v>
      </c>
      <c r="W28" s="42" t="s">
        <v>469</v>
      </c>
    </row>
    <row r="29" spans="1:23">
      <c r="A29" s="49" t="s">
        <v>2297</v>
      </c>
      <c r="B29" s="46" t="s">
        <v>222</v>
      </c>
      <c r="C29" s="46" t="s">
        <v>226</v>
      </c>
      <c r="D29" s="49" t="s">
        <v>151</v>
      </c>
      <c r="E29" s="46">
        <v>0</v>
      </c>
      <c r="F29" s="46">
        <v>0</v>
      </c>
      <c r="G29" s="46">
        <v>0</v>
      </c>
      <c r="H29" s="46">
        <v>0</v>
      </c>
      <c r="I29" s="46">
        <v>0</v>
      </c>
      <c r="J29" s="46">
        <v>0</v>
      </c>
      <c r="K29" s="46">
        <v>0</v>
      </c>
      <c r="L29" s="42">
        <v>33516</v>
      </c>
      <c r="M29" s="42">
        <v>16821</v>
      </c>
      <c r="N29" s="42">
        <v>16695</v>
      </c>
      <c r="O29" s="54" t="s">
        <v>499</v>
      </c>
      <c r="P29" s="54" t="s">
        <v>499</v>
      </c>
      <c r="Q29" s="54" t="s">
        <v>499</v>
      </c>
      <c r="R29" s="54" t="s">
        <v>499</v>
      </c>
      <c r="S29" s="54" t="s">
        <v>499</v>
      </c>
      <c r="T29" s="54" t="s">
        <v>499</v>
      </c>
      <c r="U29" s="54" t="s">
        <v>499</v>
      </c>
      <c r="W29" s="42" t="s">
        <v>469</v>
      </c>
    </row>
    <row r="30" spans="1:23">
      <c r="A30" s="49" t="s">
        <v>2298</v>
      </c>
      <c r="B30" s="46" t="s">
        <v>222</v>
      </c>
      <c r="C30" s="46" t="s">
        <v>226</v>
      </c>
      <c r="D30" s="49" t="s">
        <v>95</v>
      </c>
      <c r="E30" s="46">
        <v>0</v>
      </c>
      <c r="F30" s="46">
        <v>6</v>
      </c>
      <c r="G30" s="46">
        <v>0</v>
      </c>
      <c r="H30" s="46">
        <v>6</v>
      </c>
      <c r="I30" s="46">
        <v>0</v>
      </c>
      <c r="J30" s="46">
        <v>0</v>
      </c>
      <c r="K30" s="46">
        <v>12</v>
      </c>
      <c r="L30" s="42">
        <v>33516</v>
      </c>
      <c r="M30" s="42">
        <v>16821</v>
      </c>
      <c r="N30" s="42">
        <v>16695</v>
      </c>
      <c r="O30" s="54" t="s">
        <v>499</v>
      </c>
      <c r="P30" s="54">
        <v>17.901897601145723</v>
      </c>
      <c r="Q30" s="54" t="s">
        <v>499</v>
      </c>
      <c r="R30" s="54">
        <v>17.901897601145723</v>
      </c>
      <c r="S30" s="54" t="s">
        <v>499</v>
      </c>
      <c r="T30" s="54" t="s">
        <v>499</v>
      </c>
      <c r="U30" s="54">
        <v>35.803795202291447</v>
      </c>
      <c r="W30" s="42" t="s">
        <v>469</v>
      </c>
    </row>
    <row r="31" spans="1:23">
      <c r="A31" s="49" t="s">
        <v>2299</v>
      </c>
      <c r="B31" s="46" t="s">
        <v>222</v>
      </c>
      <c r="C31" s="46" t="s">
        <v>226</v>
      </c>
      <c r="D31" s="49" t="s">
        <v>155</v>
      </c>
      <c r="E31" s="46">
        <v>9</v>
      </c>
      <c r="F31" s="46">
        <v>0</v>
      </c>
      <c r="G31" s="46">
        <v>6</v>
      </c>
      <c r="H31" s="46">
        <v>6</v>
      </c>
      <c r="I31" s="46">
        <v>6</v>
      </c>
      <c r="J31" s="46">
        <v>0</v>
      </c>
      <c r="K31" s="46">
        <v>27</v>
      </c>
      <c r="L31" s="42">
        <v>33516</v>
      </c>
      <c r="M31" s="42">
        <v>16821</v>
      </c>
      <c r="N31" s="42">
        <v>16695</v>
      </c>
      <c r="O31" s="54">
        <v>26.85284640171858</v>
      </c>
      <c r="P31" s="54" t="s">
        <v>499</v>
      </c>
      <c r="Q31" s="54">
        <v>17.901897601145723</v>
      </c>
      <c r="R31" s="54">
        <v>17.901897601145723</v>
      </c>
      <c r="S31" s="54">
        <v>17.901897601145723</v>
      </c>
      <c r="T31" s="54" t="s">
        <v>499</v>
      </c>
      <c r="U31" s="54">
        <v>80.558539205155753</v>
      </c>
      <c r="W31" s="42" t="s">
        <v>469</v>
      </c>
    </row>
    <row r="32" spans="1:23">
      <c r="A32" s="49" t="s">
        <v>2300</v>
      </c>
      <c r="B32" s="46" t="s">
        <v>222</v>
      </c>
      <c r="C32" s="46" t="s">
        <v>226</v>
      </c>
      <c r="D32" s="49" t="s">
        <v>99</v>
      </c>
      <c r="E32" s="46">
        <v>6</v>
      </c>
      <c r="F32" s="46">
        <v>6</v>
      </c>
      <c r="G32" s="46">
        <v>6</v>
      </c>
      <c r="H32" s="46">
        <v>10</v>
      </c>
      <c r="I32" s="46">
        <v>0</v>
      </c>
      <c r="J32" s="46">
        <v>6</v>
      </c>
      <c r="K32" s="46">
        <v>34</v>
      </c>
      <c r="L32" s="42">
        <v>33516</v>
      </c>
      <c r="M32" s="42">
        <v>16821</v>
      </c>
      <c r="N32" s="42">
        <v>16695</v>
      </c>
      <c r="O32" s="54">
        <v>17.901897601145723</v>
      </c>
      <c r="P32" s="54">
        <v>17.901897601145723</v>
      </c>
      <c r="Q32" s="54">
        <v>17.901897601145723</v>
      </c>
      <c r="R32" s="54">
        <v>29.836496001909538</v>
      </c>
      <c r="S32" s="54" t="s">
        <v>499</v>
      </c>
      <c r="T32" s="54">
        <v>17.901897601145723</v>
      </c>
      <c r="U32" s="54">
        <v>101.44408640649242</v>
      </c>
      <c r="W32" s="42" t="s">
        <v>469</v>
      </c>
    </row>
    <row r="33" spans="1:23">
      <c r="A33" s="49" t="s">
        <v>2301</v>
      </c>
      <c r="B33" s="46" t="s">
        <v>222</v>
      </c>
      <c r="C33" s="46" t="s">
        <v>226</v>
      </c>
      <c r="D33" s="49" t="s">
        <v>481</v>
      </c>
      <c r="E33" s="46">
        <v>0</v>
      </c>
      <c r="F33" s="46">
        <v>6</v>
      </c>
      <c r="G33" s="46">
        <v>6</v>
      </c>
      <c r="H33" s="46">
        <v>0</v>
      </c>
      <c r="I33" s="46">
        <v>0</v>
      </c>
      <c r="J33" s="46">
        <v>0</v>
      </c>
      <c r="K33" s="46">
        <v>12</v>
      </c>
      <c r="L33" s="42">
        <v>33516</v>
      </c>
      <c r="M33" s="42">
        <v>16821</v>
      </c>
      <c r="N33" s="42">
        <v>16695</v>
      </c>
      <c r="O33" s="54" t="s">
        <v>499</v>
      </c>
      <c r="P33" s="54">
        <v>17.901897601145723</v>
      </c>
      <c r="Q33" s="54">
        <v>17.901897601145723</v>
      </c>
      <c r="R33" s="54" t="s">
        <v>499</v>
      </c>
      <c r="S33" s="54" t="s">
        <v>499</v>
      </c>
      <c r="T33" s="54" t="s">
        <v>499</v>
      </c>
      <c r="U33" s="54">
        <v>35.803795202291447</v>
      </c>
      <c r="W33" s="42" t="s">
        <v>469</v>
      </c>
    </row>
    <row r="34" spans="1:23">
      <c r="A34" s="49" t="s">
        <v>2302</v>
      </c>
      <c r="B34" s="46" t="s">
        <v>222</v>
      </c>
      <c r="C34" s="46" t="s">
        <v>226</v>
      </c>
      <c r="D34" s="49" t="s">
        <v>483</v>
      </c>
      <c r="E34" s="46">
        <v>7</v>
      </c>
      <c r="F34" s="46">
        <v>0</v>
      </c>
      <c r="G34" s="46">
        <v>6</v>
      </c>
      <c r="H34" s="46">
        <v>6</v>
      </c>
      <c r="I34" s="46">
        <v>6</v>
      </c>
      <c r="J34" s="46">
        <v>6</v>
      </c>
      <c r="K34" s="46">
        <v>31</v>
      </c>
      <c r="L34" s="42">
        <v>33516</v>
      </c>
      <c r="M34" s="42">
        <v>16821</v>
      </c>
      <c r="N34" s="42">
        <v>16695</v>
      </c>
      <c r="O34" s="54">
        <v>20.885547201336674</v>
      </c>
      <c r="P34" s="54" t="s">
        <v>499</v>
      </c>
      <c r="Q34" s="54">
        <v>17.901897601145723</v>
      </c>
      <c r="R34" s="54">
        <v>17.901897601145723</v>
      </c>
      <c r="S34" s="54">
        <v>17.901897601145723</v>
      </c>
      <c r="T34" s="54">
        <v>17.901897601145723</v>
      </c>
      <c r="U34" s="54">
        <v>92.493137605919571</v>
      </c>
      <c r="W34" s="42" t="s">
        <v>469</v>
      </c>
    </row>
    <row r="35" spans="1:23">
      <c r="A35" s="49" t="s">
        <v>2303</v>
      </c>
      <c r="B35" s="46" t="s">
        <v>222</v>
      </c>
      <c r="C35" s="46" t="s">
        <v>226</v>
      </c>
      <c r="D35" s="49" t="s">
        <v>128</v>
      </c>
      <c r="E35" s="46">
        <v>0</v>
      </c>
      <c r="F35" s="46">
        <v>0</v>
      </c>
      <c r="G35" s="46">
        <v>0</v>
      </c>
      <c r="H35" s="46">
        <v>0</v>
      </c>
      <c r="I35" s="46">
        <v>0</v>
      </c>
      <c r="J35" s="46">
        <v>0</v>
      </c>
      <c r="K35" s="46">
        <v>0</v>
      </c>
      <c r="L35" s="42">
        <v>33516</v>
      </c>
      <c r="M35" s="42">
        <v>16821</v>
      </c>
      <c r="N35" s="42">
        <v>16695</v>
      </c>
      <c r="O35" s="54" t="s">
        <v>499</v>
      </c>
      <c r="P35" s="54" t="s">
        <v>499</v>
      </c>
      <c r="Q35" s="54" t="s">
        <v>499</v>
      </c>
      <c r="R35" s="54" t="s">
        <v>499</v>
      </c>
      <c r="S35" s="54" t="s">
        <v>499</v>
      </c>
      <c r="T35" s="54" t="s">
        <v>499</v>
      </c>
      <c r="U35" s="54" t="s">
        <v>499</v>
      </c>
      <c r="W35" s="42" t="s">
        <v>469</v>
      </c>
    </row>
    <row r="36" spans="1:23">
      <c r="A36" s="49" t="s">
        <v>2304</v>
      </c>
      <c r="B36" s="46" t="s">
        <v>222</v>
      </c>
      <c r="C36" s="46" t="s">
        <v>226</v>
      </c>
      <c r="D36" s="49" t="s">
        <v>161</v>
      </c>
      <c r="E36" s="46">
        <v>0</v>
      </c>
      <c r="F36" s="46">
        <v>0</v>
      </c>
      <c r="G36" s="46">
        <v>0</v>
      </c>
      <c r="H36" s="46">
        <v>0</v>
      </c>
      <c r="I36" s="46">
        <v>0</v>
      </c>
      <c r="J36" s="46">
        <v>0</v>
      </c>
      <c r="K36" s="46">
        <v>0</v>
      </c>
      <c r="L36" s="42">
        <v>33516</v>
      </c>
      <c r="M36" s="42">
        <v>16821</v>
      </c>
      <c r="N36" s="42">
        <v>16695</v>
      </c>
      <c r="O36" s="54" t="s">
        <v>499</v>
      </c>
      <c r="P36" s="54" t="s">
        <v>499</v>
      </c>
      <c r="Q36" s="54" t="s">
        <v>499</v>
      </c>
      <c r="R36" s="54" t="s">
        <v>499</v>
      </c>
      <c r="S36" s="54" t="s">
        <v>499</v>
      </c>
      <c r="T36" s="54" t="s">
        <v>499</v>
      </c>
      <c r="U36" s="54" t="s">
        <v>499</v>
      </c>
      <c r="W36" s="42" t="s">
        <v>469</v>
      </c>
    </row>
    <row r="37" spans="1:23">
      <c r="A37" s="49" t="s">
        <v>2305</v>
      </c>
      <c r="B37" s="46" t="s">
        <v>222</v>
      </c>
      <c r="C37" s="46" t="s">
        <v>226</v>
      </c>
      <c r="D37" s="49" t="s">
        <v>164</v>
      </c>
      <c r="E37" s="46">
        <v>24</v>
      </c>
      <c r="F37" s="46">
        <v>24</v>
      </c>
      <c r="G37" s="46">
        <v>50</v>
      </c>
      <c r="H37" s="46">
        <v>49</v>
      </c>
      <c r="I37" s="46">
        <v>17</v>
      </c>
      <c r="J37" s="46">
        <v>6</v>
      </c>
      <c r="K37" s="46">
        <v>170</v>
      </c>
      <c r="L37" s="42">
        <v>33516</v>
      </c>
      <c r="M37" s="42">
        <v>16821</v>
      </c>
      <c r="N37" s="42">
        <v>16695</v>
      </c>
      <c r="O37" s="54">
        <v>143.75561545372867</v>
      </c>
      <c r="P37" s="54">
        <v>143.75561545372867</v>
      </c>
      <c r="Q37" s="54">
        <v>299.49086552860138</v>
      </c>
      <c r="R37" s="54">
        <v>293.50104821802938</v>
      </c>
      <c r="S37" s="54">
        <v>101.82689427972447</v>
      </c>
      <c r="T37" s="54">
        <v>35.938903863432166</v>
      </c>
      <c r="U37" s="54">
        <v>1018.2689427972448</v>
      </c>
      <c r="W37" s="42" t="s">
        <v>469</v>
      </c>
    </row>
    <row r="38" spans="1:23">
      <c r="A38" s="49" t="s">
        <v>2306</v>
      </c>
      <c r="B38" s="46" t="s">
        <v>222</v>
      </c>
      <c r="C38" s="46" t="s">
        <v>226</v>
      </c>
      <c r="D38" s="49" t="s">
        <v>142</v>
      </c>
      <c r="E38" s="46">
        <v>0</v>
      </c>
      <c r="F38" s="46">
        <v>0</v>
      </c>
      <c r="G38" s="46">
        <v>6</v>
      </c>
      <c r="H38" s="46">
        <v>0</v>
      </c>
      <c r="I38" s="46">
        <v>0</v>
      </c>
      <c r="J38" s="46">
        <v>0</v>
      </c>
      <c r="K38" s="46">
        <v>6</v>
      </c>
      <c r="L38" s="42">
        <v>33516</v>
      </c>
      <c r="M38" s="42">
        <v>16821</v>
      </c>
      <c r="N38" s="42">
        <v>16695</v>
      </c>
      <c r="O38" s="54" t="s">
        <v>499</v>
      </c>
      <c r="P38" s="54" t="s">
        <v>499</v>
      </c>
      <c r="Q38" s="54">
        <v>17.901897601145723</v>
      </c>
      <c r="R38" s="54" t="s">
        <v>499</v>
      </c>
      <c r="S38" s="54" t="s">
        <v>499</v>
      </c>
      <c r="T38" s="54" t="s">
        <v>499</v>
      </c>
      <c r="U38" s="54">
        <v>17.901897601145723</v>
      </c>
      <c r="W38" s="42" t="s">
        <v>469</v>
      </c>
    </row>
    <row r="39" spans="1:23">
      <c r="A39" s="49" t="s">
        <v>2307</v>
      </c>
      <c r="B39" s="46" t="s">
        <v>230</v>
      </c>
      <c r="C39" s="46" t="s">
        <v>234</v>
      </c>
      <c r="D39" s="49" t="s">
        <v>60</v>
      </c>
      <c r="E39" s="46">
        <v>7</v>
      </c>
      <c r="F39" s="46">
        <v>0</v>
      </c>
      <c r="G39" s="46">
        <v>6</v>
      </c>
      <c r="H39" s="46">
        <v>8</v>
      </c>
      <c r="I39" s="46">
        <v>6</v>
      </c>
      <c r="J39" s="46">
        <v>6</v>
      </c>
      <c r="K39" s="46">
        <v>33</v>
      </c>
      <c r="L39" s="42">
        <v>36317</v>
      </c>
      <c r="M39" s="42">
        <v>18697</v>
      </c>
      <c r="N39" s="42">
        <v>17620</v>
      </c>
      <c r="O39" s="54">
        <v>19.274719828179638</v>
      </c>
      <c r="P39" s="54" t="s">
        <v>499</v>
      </c>
      <c r="Q39" s="54">
        <v>16.52118842415398</v>
      </c>
      <c r="R39" s="54">
        <v>22.028251232205303</v>
      </c>
      <c r="S39" s="54">
        <v>16.52118842415398</v>
      </c>
      <c r="T39" s="54">
        <v>16.52118842415398</v>
      </c>
      <c r="U39" s="54">
        <v>90.866536332846877</v>
      </c>
      <c r="W39" s="42" t="s">
        <v>469</v>
      </c>
    </row>
    <row r="40" spans="1:23">
      <c r="A40" s="49" t="s">
        <v>2308</v>
      </c>
      <c r="B40" s="46" t="s">
        <v>230</v>
      </c>
      <c r="C40" s="46" t="s">
        <v>234</v>
      </c>
      <c r="D40" s="49" t="s">
        <v>64</v>
      </c>
      <c r="E40" s="46">
        <v>11</v>
      </c>
      <c r="F40" s="46">
        <v>9</v>
      </c>
      <c r="G40" s="46">
        <v>27</v>
      </c>
      <c r="H40" s="46">
        <v>30</v>
      </c>
      <c r="I40" s="46">
        <v>13</v>
      </c>
      <c r="J40" s="46">
        <v>8</v>
      </c>
      <c r="K40" s="46">
        <v>98</v>
      </c>
      <c r="L40" s="42">
        <v>36317</v>
      </c>
      <c r="M40" s="42">
        <v>18697</v>
      </c>
      <c r="N40" s="42">
        <v>17620</v>
      </c>
      <c r="O40" s="54">
        <v>30.288845444282291</v>
      </c>
      <c r="P40" s="54">
        <v>24.781782636230965</v>
      </c>
      <c r="Q40" s="54">
        <v>74.345347908692901</v>
      </c>
      <c r="R40" s="54">
        <v>82.605942120769896</v>
      </c>
      <c r="S40" s="54">
        <v>35.795908252333618</v>
      </c>
      <c r="T40" s="54">
        <v>22.028251232205303</v>
      </c>
      <c r="U40" s="54">
        <v>269.84607759451495</v>
      </c>
      <c r="W40" s="42" t="s">
        <v>469</v>
      </c>
    </row>
    <row r="41" spans="1:23">
      <c r="A41" s="49" t="s">
        <v>2309</v>
      </c>
      <c r="B41" s="46" t="s">
        <v>230</v>
      </c>
      <c r="C41" s="46" t="s">
        <v>234</v>
      </c>
      <c r="D41" s="49" t="s">
        <v>492</v>
      </c>
      <c r="E41" s="46">
        <v>0</v>
      </c>
      <c r="F41" s="46">
        <v>0</v>
      </c>
      <c r="G41" s="46">
        <v>0</v>
      </c>
      <c r="H41" s="46">
        <v>6</v>
      </c>
      <c r="I41" s="46">
        <v>0</v>
      </c>
      <c r="J41" s="46">
        <v>0</v>
      </c>
      <c r="K41" s="46">
        <v>6</v>
      </c>
      <c r="L41" s="42">
        <v>36317</v>
      </c>
      <c r="M41" s="42">
        <v>18697</v>
      </c>
      <c r="N41" s="42">
        <v>17620</v>
      </c>
      <c r="O41" s="54" t="s">
        <v>499</v>
      </c>
      <c r="P41" s="54" t="s">
        <v>499</v>
      </c>
      <c r="Q41" s="54" t="s">
        <v>499</v>
      </c>
      <c r="R41" s="54">
        <v>16.52118842415398</v>
      </c>
      <c r="S41" s="54" t="s">
        <v>499</v>
      </c>
      <c r="T41" s="54" t="s">
        <v>499</v>
      </c>
      <c r="U41" s="54">
        <v>16.52118842415398</v>
      </c>
      <c r="W41" s="42" t="s">
        <v>469</v>
      </c>
    </row>
    <row r="42" spans="1:23">
      <c r="A42" s="49" t="s">
        <v>2310</v>
      </c>
      <c r="B42" s="46" t="s">
        <v>230</v>
      </c>
      <c r="C42" s="46" t="s">
        <v>234</v>
      </c>
      <c r="D42" s="49" t="s">
        <v>200</v>
      </c>
      <c r="E42" s="46">
        <v>0</v>
      </c>
      <c r="F42" s="46">
        <v>0</v>
      </c>
      <c r="G42" s="46">
        <v>6</v>
      </c>
      <c r="H42" s="46">
        <v>6</v>
      </c>
      <c r="I42" s="46">
        <v>6</v>
      </c>
      <c r="J42" s="46">
        <v>6</v>
      </c>
      <c r="K42" s="46">
        <v>24</v>
      </c>
      <c r="L42" s="42">
        <v>36317</v>
      </c>
      <c r="M42" s="42">
        <v>18697</v>
      </c>
      <c r="N42" s="42">
        <v>17620</v>
      </c>
      <c r="O42" s="54" t="s">
        <v>499</v>
      </c>
      <c r="P42" s="54" t="s">
        <v>499</v>
      </c>
      <c r="Q42" s="54">
        <v>16.52118842415398</v>
      </c>
      <c r="R42" s="54">
        <v>16.52118842415398</v>
      </c>
      <c r="S42" s="54">
        <v>16.52118842415398</v>
      </c>
      <c r="T42" s="54">
        <v>16.52118842415398</v>
      </c>
      <c r="U42" s="54">
        <v>66.08475369661592</v>
      </c>
      <c r="W42" s="42" t="s">
        <v>469</v>
      </c>
    </row>
    <row r="43" spans="1:23">
      <c r="A43" s="49" t="s">
        <v>2311</v>
      </c>
      <c r="B43" s="46" t="s">
        <v>230</v>
      </c>
      <c r="C43" s="46" t="s">
        <v>234</v>
      </c>
      <c r="D43" s="49" t="s">
        <v>54</v>
      </c>
      <c r="E43" s="46">
        <v>40</v>
      </c>
      <c r="F43" s="46">
        <v>25</v>
      </c>
      <c r="G43" s="46">
        <v>88</v>
      </c>
      <c r="H43" s="46">
        <v>95</v>
      </c>
      <c r="I43" s="46">
        <v>70</v>
      </c>
      <c r="J43" s="46">
        <v>48</v>
      </c>
      <c r="K43" s="46">
        <v>366</v>
      </c>
      <c r="L43" s="42">
        <v>36317</v>
      </c>
      <c r="M43" s="42">
        <v>18697</v>
      </c>
      <c r="N43" s="42">
        <v>17620</v>
      </c>
      <c r="O43" s="54">
        <v>213.93806493020273</v>
      </c>
      <c r="P43" s="54">
        <v>133.71129058137669</v>
      </c>
      <c r="Q43" s="54">
        <v>470.66374284644598</v>
      </c>
      <c r="R43" s="54">
        <v>508.10290420923138</v>
      </c>
      <c r="S43" s="54">
        <v>374.39161362785472</v>
      </c>
      <c r="T43" s="54">
        <v>256.72567791624323</v>
      </c>
      <c r="U43" s="54">
        <v>1957.533294111355</v>
      </c>
      <c r="W43" s="42" t="s">
        <v>469</v>
      </c>
    </row>
    <row r="44" spans="1:23">
      <c r="A44" s="49" t="s">
        <v>2312</v>
      </c>
      <c r="B44" s="46" t="s">
        <v>230</v>
      </c>
      <c r="C44" s="46" t="s">
        <v>234</v>
      </c>
      <c r="D44" s="49" t="s">
        <v>69</v>
      </c>
      <c r="E44" s="46">
        <v>0</v>
      </c>
      <c r="F44" s="46">
        <v>0</v>
      </c>
      <c r="G44" s="46">
        <v>6</v>
      </c>
      <c r="H44" s="46">
        <v>8</v>
      </c>
      <c r="I44" s="46">
        <v>6</v>
      </c>
      <c r="J44" s="46">
        <v>6</v>
      </c>
      <c r="K44" s="46">
        <v>26</v>
      </c>
      <c r="L44" s="42">
        <v>36317</v>
      </c>
      <c r="M44" s="42">
        <v>18697</v>
      </c>
      <c r="N44" s="42">
        <v>17620</v>
      </c>
      <c r="O44" s="54" t="s">
        <v>499</v>
      </c>
      <c r="P44" s="54" t="s">
        <v>499</v>
      </c>
      <c r="Q44" s="54">
        <v>32.090709739530404</v>
      </c>
      <c r="R44" s="54">
        <v>42.787612986040543</v>
      </c>
      <c r="S44" s="54">
        <v>32.090709739530404</v>
      </c>
      <c r="T44" s="54">
        <v>32.090709739530404</v>
      </c>
      <c r="U44" s="54">
        <v>139.05974220463176</v>
      </c>
      <c r="W44" s="42" t="s">
        <v>469</v>
      </c>
    </row>
    <row r="45" spans="1:23">
      <c r="A45" s="49" t="s">
        <v>2313</v>
      </c>
      <c r="B45" s="46" t="s">
        <v>230</v>
      </c>
      <c r="C45" s="46" t="s">
        <v>234</v>
      </c>
      <c r="D45" s="49" t="s">
        <v>473</v>
      </c>
      <c r="E45" s="46">
        <v>0</v>
      </c>
      <c r="F45" s="46">
        <v>0</v>
      </c>
      <c r="G45" s="46">
        <v>0</v>
      </c>
      <c r="H45" s="46">
        <v>0</v>
      </c>
      <c r="I45" s="46">
        <v>0</v>
      </c>
      <c r="J45" s="46">
        <v>0</v>
      </c>
      <c r="K45" s="46">
        <v>0</v>
      </c>
      <c r="L45" s="42">
        <v>36317</v>
      </c>
      <c r="M45" s="42">
        <v>18697</v>
      </c>
      <c r="N45" s="42">
        <v>17620</v>
      </c>
      <c r="O45" s="54" t="s">
        <v>499</v>
      </c>
      <c r="P45" s="54" t="s">
        <v>499</v>
      </c>
      <c r="Q45" s="54" t="s">
        <v>499</v>
      </c>
      <c r="R45" s="54" t="s">
        <v>499</v>
      </c>
      <c r="S45" s="54" t="s">
        <v>499</v>
      </c>
      <c r="T45" s="54" t="s">
        <v>499</v>
      </c>
      <c r="U45" s="54" t="s">
        <v>499</v>
      </c>
      <c r="W45" s="42" t="s">
        <v>469</v>
      </c>
    </row>
    <row r="46" spans="1:23">
      <c r="A46" s="49" t="s">
        <v>2314</v>
      </c>
      <c r="B46" s="46" t="s">
        <v>230</v>
      </c>
      <c r="C46" s="46" t="s">
        <v>234</v>
      </c>
      <c r="D46" s="49" t="s">
        <v>201</v>
      </c>
      <c r="E46" s="46">
        <v>6</v>
      </c>
      <c r="F46" s="46">
        <v>0</v>
      </c>
      <c r="G46" s="46">
        <v>0</v>
      </c>
      <c r="H46" s="46">
        <v>0</v>
      </c>
      <c r="I46" s="46">
        <v>0</v>
      </c>
      <c r="J46" s="46">
        <v>0</v>
      </c>
      <c r="K46" s="46">
        <v>6</v>
      </c>
      <c r="L46" s="42">
        <v>36317</v>
      </c>
      <c r="M46" s="42">
        <v>18697</v>
      </c>
      <c r="N46" s="42">
        <v>17620</v>
      </c>
      <c r="O46" s="54">
        <v>16.52118842415398</v>
      </c>
      <c r="P46" s="54" t="s">
        <v>499</v>
      </c>
      <c r="Q46" s="54" t="s">
        <v>499</v>
      </c>
      <c r="R46" s="54" t="s">
        <v>499</v>
      </c>
      <c r="S46" s="54" t="s">
        <v>499</v>
      </c>
      <c r="T46" s="54" t="s">
        <v>499</v>
      </c>
      <c r="U46" s="54">
        <v>16.52118842415398</v>
      </c>
      <c r="W46" s="42" t="s">
        <v>469</v>
      </c>
    </row>
    <row r="47" spans="1:23">
      <c r="A47" s="49" t="s">
        <v>2315</v>
      </c>
      <c r="B47" s="46" t="s">
        <v>230</v>
      </c>
      <c r="C47" s="46" t="s">
        <v>234</v>
      </c>
      <c r="D47" s="49" t="s">
        <v>151</v>
      </c>
      <c r="E47" s="46">
        <v>0</v>
      </c>
      <c r="F47" s="46">
        <v>0</v>
      </c>
      <c r="G47" s="46">
        <v>0</v>
      </c>
      <c r="H47" s="46">
        <v>0</v>
      </c>
      <c r="I47" s="46">
        <v>0</v>
      </c>
      <c r="J47" s="46">
        <v>0</v>
      </c>
      <c r="K47" s="46">
        <v>0</v>
      </c>
      <c r="L47" s="42">
        <v>36317</v>
      </c>
      <c r="M47" s="42">
        <v>18697</v>
      </c>
      <c r="N47" s="42">
        <v>17620</v>
      </c>
      <c r="O47" s="54" t="s">
        <v>499</v>
      </c>
      <c r="P47" s="54" t="s">
        <v>499</v>
      </c>
      <c r="Q47" s="54" t="s">
        <v>499</v>
      </c>
      <c r="R47" s="54" t="s">
        <v>499</v>
      </c>
      <c r="S47" s="54" t="s">
        <v>499</v>
      </c>
      <c r="T47" s="54" t="s">
        <v>499</v>
      </c>
      <c r="U47" s="54" t="s">
        <v>499</v>
      </c>
      <c r="W47" s="42" t="s">
        <v>469</v>
      </c>
    </row>
    <row r="48" spans="1:23">
      <c r="A48" s="49" t="s">
        <v>2316</v>
      </c>
      <c r="B48" s="46" t="s">
        <v>230</v>
      </c>
      <c r="C48" s="46" t="s">
        <v>234</v>
      </c>
      <c r="D48" s="49" t="s">
        <v>95</v>
      </c>
      <c r="E48" s="46">
        <v>0</v>
      </c>
      <c r="F48" s="46">
        <v>0</v>
      </c>
      <c r="G48" s="46">
        <v>0</v>
      </c>
      <c r="H48" s="46">
        <v>0</v>
      </c>
      <c r="I48" s="46">
        <v>0</v>
      </c>
      <c r="J48" s="46">
        <v>0</v>
      </c>
      <c r="K48" s="46">
        <v>0</v>
      </c>
      <c r="L48" s="42">
        <v>36317</v>
      </c>
      <c r="M48" s="42">
        <v>18697</v>
      </c>
      <c r="N48" s="42">
        <v>17620</v>
      </c>
      <c r="O48" s="54" t="s">
        <v>499</v>
      </c>
      <c r="P48" s="54" t="s">
        <v>499</v>
      </c>
      <c r="Q48" s="54" t="s">
        <v>499</v>
      </c>
      <c r="R48" s="54" t="s">
        <v>499</v>
      </c>
      <c r="S48" s="54" t="s">
        <v>499</v>
      </c>
      <c r="T48" s="54" t="s">
        <v>499</v>
      </c>
      <c r="U48" s="54" t="s">
        <v>499</v>
      </c>
      <c r="W48" s="42" t="s">
        <v>469</v>
      </c>
    </row>
    <row r="49" spans="1:23">
      <c r="A49" s="49" t="s">
        <v>2317</v>
      </c>
      <c r="B49" s="46" t="s">
        <v>230</v>
      </c>
      <c r="C49" s="46" t="s">
        <v>234</v>
      </c>
      <c r="D49" s="49" t="s">
        <v>154</v>
      </c>
      <c r="E49" s="46">
        <v>0</v>
      </c>
      <c r="F49" s="46">
        <v>0</v>
      </c>
      <c r="G49" s="46">
        <v>0</v>
      </c>
      <c r="H49" s="46">
        <v>0</v>
      </c>
      <c r="I49" s="46">
        <v>0</v>
      </c>
      <c r="J49" s="46">
        <v>0</v>
      </c>
      <c r="K49" s="46">
        <v>0</v>
      </c>
      <c r="L49" s="42">
        <v>36317</v>
      </c>
      <c r="M49" s="42">
        <v>18697</v>
      </c>
      <c r="N49" s="42">
        <v>17620</v>
      </c>
      <c r="O49" s="54" t="s">
        <v>499</v>
      </c>
      <c r="P49" s="54" t="s">
        <v>499</v>
      </c>
      <c r="Q49" s="54" t="s">
        <v>499</v>
      </c>
      <c r="R49" s="54" t="s">
        <v>499</v>
      </c>
      <c r="S49" s="54" t="s">
        <v>499</v>
      </c>
      <c r="T49" s="54" t="s">
        <v>499</v>
      </c>
      <c r="U49" s="54" t="s">
        <v>499</v>
      </c>
      <c r="W49" s="42" t="s">
        <v>469</v>
      </c>
    </row>
    <row r="50" spans="1:23">
      <c r="A50" s="49" t="s">
        <v>2318</v>
      </c>
      <c r="B50" s="46" t="s">
        <v>230</v>
      </c>
      <c r="C50" s="46" t="s">
        <v>234</v>
      </c>
      <c r="D50" s="49" t="s">
        <v>155</v>
      </c>
      <c r="E50" s="46">
        <v>6</v>
      </c>
      <c r="F50" s="46">
        <v>6</v>
      </c>
      <c r="G50" s="46">
        <v>6</v>
      </c>
      <c r="H50" s="46">
        <v>6</v>
      </c>
      <c r="I50" s="46">
        <v>0</v>
      </c>
      <c r="J50" s="46">
        <v>0</v>
      </c>
      <c r="K50" s="46">
        <v>24</v>
      </c>
      <c r="L50" s="42">
        <v>36317</v>
      </c>
      <c r="M50" s="42">
        <v>18697</v>
      </c>
      <c r="N50" s="42">
        <v>17620</v>
      </c>
      <c r="O50" s="54">
        <v>16.52118842415398</v>
      </c>
      <c r="P50" s="54">
        <v>16.52118842415398</v>
      </c>
      <c r="Q50" s="54">
        <v>16.52118842415398</v>
      </c>
      <c r="R50" s="54">
        <v>16.52118842415398</v>
      </c>
      <c r="S50" s="54" t="s">
        <v>499</v>
      </c>
      <c r="T50" s="54" t="s">
        <v>499</v>
      </c>
      <c r="U50" s="54">
        <v>66.08475369661592</v>
      </c>
      <c r="W50" s="42" t="s">
        <v>469</v>
      </c>
    </row>
    <row r="51" spans="1:23">
      <c r="A51" s="49" t="s">
        <v>2319</v>
      </c>
      <c r="B51" s="46" t="s">
        <v>230</v>
      </c>
      <c r="C51" s="46" t="s">
        <v>234</v>
      </c>
      <c r="D51" s="49" t="s">
        <v>99</v>
      </c>
      <c r="E51" s="46">
        <v>7</v>
      </c>
      <c r="F51" s="46">
        <v>0</v>
      </c>
      <c r="G51" s="46">
        <v>9</v>
      </c>
      <c r="H51" s="46">
        <v>13</v>
      </c>
      <c r="I51" s="46">
        <v>6</v>
      </c>
      <c r="J51" s="46">
        <v>6</v>
      </c>
      <c r="K51" s="46">
        <v>41</v>
      </c>
      <c r="L51" s="42">
        <v>36317</v>
      </c>
      <c r="M51" s="42">
        <v>18697</v>
      </c>
      <c r="N51" s="42">
        <v>17620</v>
      </c>
      <c r="O51" s="54">
        <v>19.274719828179638</v>
      </c>
      <c r="P51" s="54" t="s">
        <v>499</v>
      </c>
      <c r="Q51" s="54">
        <v>24.781782636230965</v>
      </c>
      <c r="R51" s="54">
        <v>35.795908252333618</v>
      </c>
      <c r="S51" s="54">
        <v>16.52118842415398</v>
      </c>
      <c r="T51" s="54">
        <v>16.52118842415398</v>
      </c>
      <c r="U51" s="54">
        <v>112.89478756505218</v>
      </c>
      <c r="W51" s="42" t="s">
        <v>469</v>
      </c>
    </row>
    <row r="52" spans="1:23">
      <c r="A52" s="49" t="s">
        <v>2320</v>
      </c>
      <c r="B52" s="46" t="s">
        <v>230</v>
      </c>
      <c r="C52" s="46" t="s">
        <v>234</v>
      </c>
      <c r="D52" s="49" t="s">
        <v>481</v>
      </c>
      <c r="E52" s="46">
        <v>0</v>
      </c>
      <c r="F52" s="46">
        <v>0</v>
      </c>
      <c r="G52" s="46">
        <v>0</v>
      </c>
      <c r="H52" s="46">
        <v>0</v>
      </c>
      <c r="I52" s="46">
        <v>0</v>
      </c>
      <c r="J52" s="46">
        <v>0</v>
      </c>
      <c r="K52" s="46">
        <v>0</v>
      </c>
      <c r="L52" s="42">
        <v>36317</v>
      </c>
      <c r="M52" s="42">
        <v>18697</v>
      </c>
      <c r="N52" s="42">
        <v>17620</v>
      </c>
      <c r="O52" s="54" t="s">
        <v>499</v>
      </c>
      <c r="P52" s="54" t="s">
        <v>499</v>
      </c>
      <c r="Q52" s="54" t="s">
        <v>499</v>
      </c>
      <c r="R52" s="54" t="s">
        <v>499</v>
      </c>
      <c r="S52" s="54" t="s">
        <v>499</v>
      </c>
      <c r="T52" s="54" t="s">
        <v>499</v>
      </c>
      <c r="U52" s="54" t="s">
        <v>499</v>
      </c>
      <c r="W52" s="42" t="s">
        <v>469</v>
      </c>
    </row>
    <row r="53" spans="1:23">
      <c r="A53" s="49" t="s">
        <v>2321</v>
      </c>
      <c r="B53" s="46" t="s">
        <v>230</v>
      </c>
      <c r="C53" s="46" t="s">
        <v>234</v>
      </c>
      <c r="D53" s="49" t="s">
        <v>483</v>
      </c>
      <c r="E53" s="46">
        <v>6</v>
      </c>
      <c r="F53" s="46">
        <v>0</v>
      </c>
      <c r="G53" s="46">
        <v>6</v>
      </c>
      <c r="H53" s="46">
        <v>6</v>
      </c>
      <c r="I53" s="46">
        <v>0</v>
      </c>
      <c r="J53" s="46">
        <v>0</v>
      </c>
      <c r="K53" s="46">
        <v>18</v>
      </c>
      <c r="L53" s="42">
        <v>36317</v>
      </c>
      <c r="M53" s="42">
        <v>18697</v>
      </c>
      <c r="N53" s="42">
        <v>17620</v>
      </c>
      <c r="O53" s="54">
        <v>16.52118842415398</v>
      </c>
      <c r="P53" s="54" t="s">
        <v>499</v>
      </c>
      <c r="Q53" s="54">
        <v>16.52118842415398</v>
      </c>
      <c r="R53" s="54">
        <v>16.52118842415398</v>
      </c>
      <c r="S53" s="54" t="s">
        <v>499</v>
      </c>
      <c r="T53" s="54" t="s">
        <v>499</v>
      </c>
      <c r="U53" s="54">
        <v>49.563565272461929</v>
      </c>
      <c r="W53" s="42" t="s">
        <v>469</v>
      </c>
    </row>
    <row r="54" spans="1:23">
      <c r="A54" s="49" t="s">
        <v>2322</v>
      </c>
      <c r="B54" s="46" t="s">
        <v>230</v>
      </c>
      <c r="C54" s="46" t="s">
        <v>234</v>
      </c>
      <c r="D54" s="49" t="s">
        <v>128</v>
      </c>
      <c r="E54" s="46">
        <v>0</v>
      </c>
      <c r="F54" s="46">
        <v>0</v>
      </c>
      <c r="G54" s="46">
        <v>0</v>
      </c>
      <c r="H54" s="46">
        <v>0</v>
      </c>
      <c r="I54" s="46">
        <v>0</v>
      </c>
      <c r="J54" s="46">
        <v>0</v>
      </c>
      <c r="K54" s="46">
        <v>0</v>
      </c>
      <c r="L54" s="42">
        <v>36317</v>
      </c>
      <c r="M54" s="42">
        <v>18697</v>
      </c>
      <c r="N54" s="42">
        <v>17620</v>
      </c>
      <c r="O54" s="54" t="s">
        <v>499</v>
      </c>
      <c r="P54" s="54" t="s">
        <v>499</v>
      </c>
      <c r="Q54" s="54" t="s">
        <v>499</v>
      </c>
      <c r="R54" s="54" t="s">
        <v>499</v>
      </c>
      <c r="S54" s="54" t="s">
        <v>499</v>
      </c>
      <c r="T54" s="54" t="s">
        <v>499</v>
      </c>
      <c r="U54" s="54" t="s">
        <v>499</v>
      </c>
      <c r="W54" s="42" t="s">
        <v>469</v>
      </c>
    </row>
    <row r="55" spans="1:23">
      <c r="A55" s="49" t="s">
        <v>2323</v>
      </c>
      <c r="B55" s="46" t="s">
        <v>230</v>
      </c>
      <c r="C55" s="46" t="s">
        <v>234</v>
      </c>
      <c r="D55" s="49" t="s">
        <v>132</v>
      </c>
      <c r="E55" s="46">
        <v>9</v>
      </c>
      <c r="F55" s="46">
        <v>7</v>
      </c>
      <c r="G55" s="46">
        <v>6</v>
      </c>
      <c r="H55" s="46">
        <v>6</v>
      </c>
      <c r="I55" s="46">
        <v>8</v>
      </c>
      <c r="J55" s="46">
        <v>0</v>
      </c>
      <c r="K55" s="46">
        <v>36</v>
      </c>
      <c r="L55" s="42">
        <v>36317</v>
      </c>
      <c r="M55" s="42">
        <v>18697</v>
      </c>
      <c r="N55" s="42">
        <v>17620</v>
      </c>
      <c r="O55" s="54">
        <v>48.136064609295609</v>
      </c>
      <c r="P55" s="54">
        <v>37.439161362785477</v>
      </c>
      <c r="Q55" s="54">
        <v>32.090709739530404</v>
      </c>
      <c r="R55" s="54">
        <v>32.090709739530404</v>
      </c>
      <c r="S55" s="54">
        <v>42.787612986040543</v>
      </c>
      <c r="T55" s="54" t="s">
        <v>499</v>
      </c>
      <c r="U55" s="54">
        <v>192.54425843718244</v>
      </c>
      <c r="W55" s="42" t="s">
        <v>469</v>
      </c>
    </row>
    <row r="56" spans="1:23">
      <c r="A56" s="49" t="s">
        <v>2324</v>
      </c>
      <c r="B56" s="46" t="s">
        <v>230</v>
      </c>
      <c r="C56" s="46" t="s">
        <v>234</v>
      </c>
      <c r="D56" s="49" t="s">
        <v>161</v>
      </c>
      <c r="E56" s="46">
        <v>0</v>
      </c>
      <c r="F56" s="46">
        <v>0</v>
      </c>
      <c r="G56" s="46">
        <v>0</v>
      </c>
      <c r="H56" s="46">
        <v>0</v>
      </c>
      <c r="I56" s="46">
        <v>0</v>
      </c>
      <c r="J56" s="46">
        <v>0</v>
      </c>
      <c r="K56" s="46">
        <v>0</v>
      </c>
      <c r="L56" s="42">
        <v>36317</v>
      </c>
      <c r="M56" s="42">
        <v>18697</v>
      </c>
      <c r="N56" s="42">
        <v>17620</v>
      </c>
      <c r="O56" s="54" t="s">
        <v>499</v>
      </c>
      <c r="P56" s="54" t="s">
        <v>499</v>
      </c>
      <c r="Q56" s="54" t="s">
        <v>499</v>
      </c>
      <c r="R56" s="54" t="s">
        <v>499</v>
      </c>
      <c r="S56" s="54" t="s">
        <v>499</v>
      </c>
      <c r="T56" s="54" t="s">
        <v>499</v>
      </c>
      <c r="U56" s="54" t="s">
        <v>499</v>
      </c>
      <c r="W56" s="42" t="s">
        <v>469</v>
      </c>
    </row>
    <row r="57" spans="1:23">
      <c r="A57" s="49" t="s">
        <v>2325</v>
      </c>
      <c r="B57" s="46" t="s">
        <v>230</v>
      </c>
      <c r="C57" s="46" t="s">
        <v>234</v>
      </c>
      <c r="D57" s="49" t="s">
        <v>142</v>
      </c>
      <c r="E57" s="46">
        <v>0</v>
      </c>
      <c r="F57" s="46">
        <v>0</v>
      </c>
      <c r="G57" s="46">
        <v>0</v>
      </c>
      <c r="H57" s="46">
        <v>0</v>
      </c>
      <c r="I57" s="46">
        <v>0</v>
      </c>
      <c r="J57" s="46">
        <v>0</v>
      </c>
      <c r="K57" s="46">
        <v>0</v>
      </c>
      <c r="L57" s="42">
        <v>36317</v>
      </c>
      <c r="M57" s="42">
        <v>18697</v>
      </c>
      <c r="N57" s="42">
        <v>17620</v>
      </c>
      <c r="O57" s="54" t="s">
        <v>499</v>
      </c>
      <c r="P57" s="54" t="s">
        <v>499</v>
      </c>
      <c r="Q57" s="54" t="s">
        <v>499</v>
      </c>
      <c r="R57" s="54" t="s">
        <v>499</v>
      </c>
      <c r="S57" s="54" t="s">
        <v>499</v>
      </c>
      <c r="T57" s="54" t="s">
        <v>499</v>
      </c>
      <c r="U57" s="54" t="s">
        <v>499</v>
      </c>
      <c r="W57" s="42" t="s">
        <v>469</v>
      </c>
    </row>
    <row r="58" spans="1:23">
      <c r="A58" s="49" t="s">
        <v>2326</v>
      </c>
      <c r="B58" s="46" t="s">
        <v>230</v>
      </c>
      <c r="C58" s="46" t="s">
        <v>234</v>
      </c>
      <c r="D58" s="49" t="s">
        <v>146</v>
      </c>
      <c r="E58" s="46">
        <v>6</v>
      </c>
      <c r="F58" s="46">
        <v>8</v>
      </c>
      <c r="G58" s="46">
        <v>16</v>
      </c>
      <c r="H58" s="46">
        <v>16</v>
      </c>
      <c r="I58" s="46">
        <v>8</v>
      </c>
      <c r="J58" s="46">
        <v>6</v>
      </c>
      <c r="K58" s="46">
        <v>60</v>
      </c>
      <c r="L58" s="42">
        <v>36317</v>
      </c>
      <c r="M58" s="42">
        <v>18697</v>
      </c>
      <c r="N58" s="42">
        <v>17620</v>
      </c>
      <c r="O58" s="54">
        <v>32.090709739530404</v>
      </c>
      <c r="P58" s="54">
        <v>42.787612986040543</v>
      </c>
      <c r="Q58" s="54">
        <v>85.575225972081086</v>
      </c>
      <c r="R58" s="54">
        <v>85.575225972081086</v>
      </c>
      <c r="S58" s="54">
        <v>42.787612986040543</v>
      </c>
      <c r="T58" s="54">
        <v>32.090709739530404</v>
      </c>
      <c r="U58" s="54">
        <v>320.90709739530405</v>
      </c>
      <c r="W58" s="42" t="s">
        <v>469</v>
      </c>
    </row>
    <row r="59" spans="1:23">
      <c r="A59" s="49" t="s">
        <v>2327</v>
      </c>
      <c r="B59" s="46" t="s">
        <v>222</v>
      </c>
      <c r="C59" s="46" t="s">
        <v>234</v>
      </c>
      <c r="D59" s="49" t="s">
        <v>60</v>
      </c>
      <c r="E59" s="46">
        <v>6</v>
      </c>
      <c r="F59" s="46">
        <v>0</v>
      </c>
      <c r="G59" s="46">
        <v>6</v>
      </c>
      <c r="H59" s="46">
        <v>10</v>
      </c>
      <c r="I59" s="46">
        <v>6</v>
      </c>
      <c r="J59" s="46">
        <v>6</v>
      </c>
      <c r="K59" s="46">
        <v>34</v>
      </c>
      <c r="L59" s="42">
        <v>36317</v>
      </c>
      <c r="M59" s="42">
        <v>18697</v>
      </c>
      <c r="N59" s="42">
        <v>17620</v>
      </c>
      <c r="O59" s="54">
        <v>16.52118842415398</v>
      </c>
      <c r="P59" s="54" t="s">
        <v>499</v>
      </c>
      <c r="Q59" s="54">
        <v>16.52118842415398</v>
      </c>
      <c r="R59" s="54">
        <v>27.53531404025663</v>
      </c>
      <c r="S59" s="54">
        <v>16.52118842415398</v>
      </c>
      <c r="T59" s="54">
        <v>16.52118842415398</v>
      </c>
      <c r="U59" s="54">
        <v>93.620067736872542</v>
      </c>
      <c r="W59" s="42" t="s">
        <v>469</v>
      </c>
    </row>
    <row r="60" spans="1:23">
      <c r="A60" s="49" t="s">
        <v>2328</v>
      </c>
      <c r="B60" s="46" t="s">
        <v>222</v>
      </c>
      <c r="C60" s="46" t="s">
        <v>234</v>
      </c>
      <c r="D60" s="49" t="s">
        <v>64</v>
      </c>
      <c r="E60" s="46">
        <v>13</v>
      </c>
      <c r="F60" s="46">
        <v>6</v>
      </c>
      <c r="G60" s="46">
        <v>35</v>
      </c>
      <c r="H60" s="46">
        <v>25</v>
      </c>
      <c r="I60" s="46">
        <v>12</v>
      </c>
      <c r="J60" s="46">
        <v>8</v>
      </c>
      <c r="K60" s="46">
        <v>99</v>
      </c>
      <c r="L60" s="42">
        <v>36317</v>
      </c>
      <c r="M60" s="42">
        <v>18697</v>
      </c>
      <c r="N60" s="42">
        <v>17620</v>
      </c>
      <c r="O60" s="54">
        <v>35.795908252333618</v>
      </c>
      <c r="P60" s="54">
        <v>16.52118842415398</v>
      </c>
      <c r="Q60" s="54">
        <v>96.373599140898193</v>
      </c>
      <c r="R60" s="54">
        <v>68.838285100641571</v>
      </c>
      <c r="S60" s="54">
        <v>33.04237684830796</v>
      </c>
      <c r="T60" s="54">
        <v>22.028251232205303</v>
      </c>
      <c r="U60" s="54">
        <v>272.59960899854065</v>
      </c>
      <c r="W60" s="42" t="s">
        <v>469</v>
      </c>
    </row>
    <row r="61" spans="1:23">
      <c r="A61" s="49" t="s">
        <v>2329</v>
      </c>
      <c r="B61" s="46" t="s">
        <v>222</v>
      </c>
      <c r="C61" s="46" t="s">
        <v>234</v>
      </c>
      <c r="D61" s="49" t="s">
        <v>492</v>
      </c>
      <c r="E61" s="46">
        <v>0</v>
      </c>
      <c r="F61" s="46">
        <v>0</v>
      </c>
      <c r="G61" s="46">
        <v>11</v>
      </c>
      <c r="H61" s="46">
        <v>6</v>
      </c>
      <c r="I61" s="46">
        <v>0</v>
      </c>
      <c r="J61" s="46">
        <v>0</v>
      </c>
      <c r="K61" s="46">
        <v>17</v>
      </c>
      <c r="L61" s="42">
        <v>36317</v>
      </c>
      <c r="M61" s="42">
        <v>18697</v>
      </c>
      <c r="N61" s="42">
        <v>17620</v>
      </c>
      <c r="O61" s="54" t="s">
        <v>499</v>
      </c>
      <c r="P61" s="54" t="s">
        <v>499</v>
      </c>
      <c r="Q61" s="54">
        <v>30.288845444282291</v>
      </c>
      <c r="R61" s="54">
        <v>16.52118842415398</v>
      </c>
      <c r="S61" s="54" t="s">
        <v>499</v>
      </c>
      <c r="T61" s="54" t="s">
        <v>499</v>
      </c>
      <c r="U61" s="54">
        <v>46.810033868436271</v>
      </c>
      <c r="W61" s="42" t="s">
        <v>469</v>
      </c>
    </row>
    <row r="62" spans="1:23">
      <c r="A62" s="49" t="s">
        <v>2330</v>
      </c>
      <c r="B62" s="46" t="s">
        <v>222</v>
      </c>
      <c r="C62" s="46" t="s">
        <v>234</v>
      </c>
      <c r="D62" s="49" t="s">
        <v>200</v>
      </c>
      <c r="E62" s="46">
        <v>0</v>
      </c>
      <c r="F62" s="46">
        <v>10</v>
      </c>
      <c r="G62" s="46">
        <v>20</v>
      </c>
      <c r="H62" s="46">
        <v>18</v>
      </c>
      <c r="I62" s="46">
        <v>11</v>
      </c>
      <c r="J62" s="46">
        <v>8</v>
      </c>
      <c r="K62" s="46">
        <v>67</v>
      </c>
      <c r="L62" s="42">
        <v>36317</v>
      </c>
      <c r="M62" s="42">
        <v>18697</v>
      </c>
      <c r="N62" s="42">
        <v>17620</v>
      </c>
      <c r="O62" s="54" t="s">
        <v>499</v>
      </c>
      <c r="P62" s="54">
        <v>27.53531404025663</v>
      </c>
      <c r="Q62" s="54">
        <v>55.070628080513259</v>
      </c>
      <c r="R62" s="54">
        <v>49.563565272461929</v>
      </c>
      <c r="S62" s="54">
        <v>30.288845444282291</v>
      </c>
      <c r="T62" s="54">
        <v>22.028251232205303</v>
      </c>
      <c r="U62" s="54">
        <v>184.48660406971942</v>
      </c>
      <c r="W62" s="42" t="s">
        <v>469</v>
      </c>
    </row>
    <row r="63" spans="1:23">
      <c r="A63" s="49" t="s">
        <v>2331</v>
      </c>
      <c r="B63" s="46" t="s">
        <v>222</v>
      </c>
      <c r="C63" s="46" t="s">
        <v>234</v>
      </c>
      <c r="D63" s="49" t="s">
        <v>473</v>
      </c>
      <c r="E63" s="46">
        <v>0</v>
      </c>
      <c r="F63" s="46">
        <v>0</v>
      </c>
      <c r="G63" s="46">
        <v>0</v>
      </c>
      <c r="H63" s="46">
        <v>0</v>
      </c>
      <c r="I63" s="46">
        <v>6</v>
      </c>
      <c r="J63" s="46">
        <v>6</v>
      </c>
      <c r="K63" s="46">
        <v>12</v>
      </c>
      <c r="L63" s="42">
        <v>36317</v>
      </c>
      <c r="M63" s="42">
        <v>18697</v>
      </c>
      <c r="N63" s="42">
        <v>17620</v>
      </c>
      <c r="O63" s="54" t="s">
        <v>499</v>
      </c>
      <c r="P63" s="54" t="s">
        <v>499</v>
      </c>
      <c r="Q63" s="54" t="s">
        <v>499</v>
      </c>
      <c r="R63" s="54" t="s">
        <v>499</v>
      </c>
      <c r="S63" s="54">
        <v>16.52118842415398</v>
      </c>
      <c r="T63" s="54">
        <v>16.52118842415398</v>
      </c>
      <c r="U63" s="54">
        <v>33.04237684830796</v>
      </c>
      <c r="W63" s="42" t="s">
        <v>469</v>
      </c>
    </row>
    <row r="64" spans="1:23">
      <c r="A64" s="49" t="s">
        <v>2332</v>
      </c>
      <c r="B64" s="46" t="s">
        <v>222</v>
      </c>
      <c r="C64" s="46" t="s">
        <v>234</v>
      </c>
      <c r="D64" s="49" t="s">
        <v>201</v>
      </c>
      <c r="E64" s="46">
        <v>0</v>
      </c>
      <c r="F64" s="46">
        <v>0</v>
      </c>
      <c r="G64" s="46">
        <v>0</v>
      </c>
      <c r="H64" s="46">
        <v>6</v>
      </c>
      <c r="I64" s="46">
        <v>6</v>
      </c>
      <c r="J64" s="46">
        <v>0</v>
      </c>
      <c r="K64" s="46">
        <v>12</v>
      </c>
      <c r="L64" s="42">
        <v>36317</v>
      </c>
      <c r="M64" s="42">
        <v>18697</v>
      </c>
      <c r="N64" s="42">
        <v>17620</v>
      </c>
      <c r="O64" s="54" t="s">
        <v>499</v>
      </c>
      <c r="P64" s="54" t="s">
        <v>499</v>
      </c>
      <c r="Q64" s="54" t="s">
        <v>499</v>
      </c>
      <c r="R64" s="54">
        <v>16.52118842415398</v>
      </c>
      <c r="S64" s="54">
        <v>16.52118842415398</v>
      </c>
      <c r="T64" s="54" t="s">
        <v>499</v>
      </c>
      <c r="U64" s="54">
        <v>33.04237684830796</v>
      </c>
      <c r="W64" s="42" t="s">
        <v>469</v>
      </c>
    </row>
    <row r="65" spans="1:29">
      <c r="A65" s="49" t="s">
        <v>2333</v>
      </c>
      <c r="B65" s="46" t="s">
        <v>222</v>
      </c>
      <c r="C65" s="46" t="s">
        <v>234</v>
      </c>
      <c r="D65" s="49" t="s">
        <v>95</v>
      </c>
      <c r="E65" s="46">
        <v>0</v>
      </c>
      <c r="F65" s="46">
        <v>0</v>
      </c>
      <c r="G65" s="46">
        <v>6</v>
      </c>
      <c r="H65" s="46">
        <v>0</v>
      </c>
      <c r="I65" s="46">
        <v>0</v>
      </c>
      <c r="J65" s="46">
        <v>0</v>
      </c>
      <c r="K65" s="46">
        <v>6</v>
      </c>
      <c r="L65" s="42">
        <v>36317</v>
      </c>
      <c r="M65" s="42">
        <v>18697</v>
      </c>
      <c r="N65" s="42">
        <v>17620</v>
      </c>
      <c r="O65" s="54" t="s">
        <v>499</v>
      </c>
      <c r="P65" s="54" t="s">
        <v>499</v>
      </c>
      <c r="Q65" s="54">
        <v>16.52118842415398</v>
      </c>
      <c r="R65" s="54" t="s">
        <v>499</v>
      </c>
      <c r="S65" s="54" t="s">
        <v>499</v>
      </c>
      <c r="T65" s="54" t="s">
        <v>499</v>
      </c>
      <c r="U65" s="54">
        <v>16.52118842415398</v>
      </c>
      <c r="W65" s="42" t="s">
        <v>469</v>
      </c>
    </row>
    <row r="66" spans="1:29">
      <c r="A66" s="49" t="s">
        <v>2334</v>
      </c>
      <c r="B66" s="46" t="s">
        <v>222</v>
      </c>
      <c r="C66" s="46" t="s">
        <v>234</v>
      </c>
      <c r="D66" s="49" t="s">
        <v>154</v>
      </c>
      <c r="E66" s="46">
        <v>0</v>
      </c>
      <c r="F66" s="46">
        <v>0</v>
      </c>
      <c r="G66" s="46">
        <v>0</v>
      </c>
      <c r="H66" s="46">
        <v>0</v>
      </c>
      <c r="I66" s="46">
        <v>0</v>
      </c>
      <c r="J66" s="46">
        <v>0</v>
      </c>
      <c r="K66" s="46">
        <v>0</v>
      </c>
      <c r="L66" s="42">
        <v>36317</v>
      </c>
      <c r="M66" s="42">
        <v>18697</v>
      </c>
      <c r="N66" s="42">
        <v>17620</v>
      </c>
      <c r="O66" s="54" t="s">
        <v>499</v>
      </c>
      <c r="P66" s="54" t="s">
        <v>499</v>
      </c>
      <c r="Q66" s="54" t="s">
        <v>499</v>
      </c>
      <c r="R66" s="54" t="s">
        <v>499</v>
      </c>
      <c r="S66" s="54" t="s">
        <v>499</v>
      </c>
      <c r="T66" s="54" t="s">
        <v>499</v>
      </c>
      <c r="U66" s="54" t="s">
        <v>499</v>
      </c>
      <c r="W66" s="42" t="s">
        <v>469</v>
      </c>
    </row>
    <row r="67" spans="1:29">
      <c r="A67" s="49" t="s">
        <v>2335</v>
      </c>
      <c r="B67" s="46" t="s">
        <v>222</v>
      </c>
      <c r="C67" s="46" t="s">
        <v>234</v>
      </c>
      <c r="D67" s="49" t="s">
        <v>155</v>
      </c>
      <c r="E67" s="46">
        <v>6</v>
      </c>
      <c r="F67" s="46">
        <v>0</v>
      </c>
      <c r="G67" s="46">
        <v>0</v>
      </c>
      <c r="H67" s="46">
        <v>0</v>
      </c>
      <c r="I67" s="46">
        <v>0</v>
      </c>
      <c r="J67" s="46">
        <v>0</v>
      </c>
      <c r="K67" s="46">
        <v>6</v>
      </c>
      <c r="L67" s="42">
        <v>36317</v>
      </c>
      <c r="M67" s="42">
        <v>18697</v>
      </c>
      <c r="N67" s="42">
        <v>17620</v>
      </c>
      <c r="O67" s="54">
        <v>16.52118842415398</v>
      </c>
      <c r="P67" s="54" t="s">
        <v>499</v>
      </c>
      <c r="Q67" s="54" t="s">
        <v>499</v>
      </c>
      <c r="R67" s="54" t="s">
        <v>499</v>
      </c>
      <c r="S67" s="54" t="s">
        <v>499</v>
      </c>
      <c r="T67" s="54" t="s">
        <v>499</v>
      </c>
      <c r="U67" s="54">
        <v>16.52118842415398</v>
      </c>
      <c r="W67" s="42" t="s">
        <v>469</v>
      </c>
    </row>
    <row r="68" spans="1:29">
      <c r="A68" s="49" t="s">
        <v>2336</v>
      </c>
      <c r="B68" s="46" t="s">
        <v>222</v>
      </c>
      <c r="C68" s="46" t="s">
        <v>234</v>
      </c>
      <c r="D68" s="49" t="s">
        <v>99</v>
      </c>
      <c r="E68" s="46">
        <v>0</v>
      </c>
      <c r="F68" s="46">
        <v>0</v>
      </c>
      <c r="G68" s="46">
        <v>7</v>
      </c>
      <c r="H68" s="46">
        <v>11</v>
      </c>
      <c r="I68" s="46">
        <v>6</v>
      </c>
      <c r="J68" s="46">
        <v>0</v>
      </c>
      <c r="K68" s="46">
        <v>24</v>
      </c>
      <c r="L68" s="42">
        <v>36317</v>
      </c>
      <c r="M68" s="42">
        <v>18697</v>
      </c>
      <c r="N68" s="42">
        <v>17620</v>
      </c>
      <c r="O68" s="54" t="s">
        <v>499</v>
      </c>
      <c r="P68" s="54" t="s">
        <v>499</v>
      </c>
      <c r="Q68" s="54">
        <v>19.274719828179638</v>
      </c>
      <c r="R68" s="54">
        <v>30.288845444282291</v>
      </c>
      <c r="S68" s="54">
        <v>16.52118842415398</v>
      </c>
      <c r="T68" s="54" t="s">
        <v>499</v>
      </c>
      <c r="U68" s="54">
        <v>66.08475369661592</v>
      </c>
      <c r="W68" s="42" t="s">
        <v>469</v>
      </c>
    </row>
    <row r="69" spans="1:29">
      <c r="A69" s="49" t="s">
        <v>2337</v>
      </c>
      <c r="B69" s="46" t="s">
        <v>222</v>
      </c>
      <c r="C69" s="46" t="s">
        <v>234</v>
      </c>
      <c r="D69" s="49" t="s">
        <v>481</v>
      </c>
      <c r="E69" s="46">
        <v>0</v>
      </c>
      <c r="F69" s="46">
        <v>0</v>
      </c>
      <c r="G69" s="46">
        <v>0</v>
      </c>
      <c r="H69" s="46">
        <v>6</v>
      </c>
      <c r="I69" s="46">
        <v>0</v>
      </c>
      <c r="J69" s="46">
        <v>0</v>
      </c>
      <c r="K69" s="46">
        <v>6</v>
      </c>
      <c r="L69" s="42">
        <v>36317</v>
      </c>
      <c r="M69" s="42">
        <v>18697</v>
      </c>
      <c r="N69" s="42">
        <v>17620</v>
      </c>
      <c r="O69" s="54" t="s">
        <v>499</v>
      </c>
      <c r="P69" s="54" t="s">
        <v>499</v>
      </c>
      <c r="Q69" s="54" t="s">
        <v>499</v>
      </c>
      <c r="R69" s="54">
        <v>16.52118842415398</v>
      </c>
      <c r="S69" s="54" t="s">
        <v>499</v>
      </c>
      <c r="T69" s="54" t="s">
        <v>499</v>
      </c>
      <c r="U69" s="54">
        <v>16.52118842415398</v>
      </c>
      <c r="W69" s="42" t="s">
        <v>469</v>
      </c>
    </row>
    <row r="70" spans="1:29">
      <c r="A70" s="49" t="s">
        <v>2338</v>
      </c>
      <c r="B70" s="46" t="s">
        <v>222</v>
      </c>
      <c r="C70" s="46" t="s">
        <v>234</v>
      </c>
      <c r="D70" s="49" t="s">
        <v>483</v>
      </c>
      <c r="E70" s="46">
        <v>6</v>
      </c>
      <c r="F70" s="46">
        <v>0</v>
      </c>
      <c r="G70" s="46">
        <v>12</v>
      </c>
      <c r="H70" s="46">
        <v>8</v>
      </c>
      <c r="I70" s="46">
        <v>0</v>
      </c>
      <c r="J70" s="46">
        <v>6</v>
      </c>
      <c r="K70" s="46">
        <v>32</v>
      </c>
      <c r="L70" s="42">
        <v>36317</v>
      </c>
      <c r="M70" s="42">
        <v>18697</v>
      </c>
      <c r="N70" s="42">
        <v>17620</v>
      </c>
      <c r="O70" s="54">
        <v>16.52118842415398</v>
      </c>
      <c r="P70" s="54" t="s">
        <v>499</v>
      </c>
      <c r="Q70" s="54">
        <v>33.04237684830796</v>
      </c>
      <c r="R70" s="54">
        <v>22.028251232205303</v>
      </c>
      <c r="S70" s="54" t="s">
        <v>499</v>
      </c>
      <c r="T70" s="54">
        <v>16.52118842415398</v>
      </c>
      <c r="U70" s="54">
        <v>88.113004928821212</v>
      </c>
      <c r="W70" s="42" t="s">
        <v>469</v>
      </c>
    </row>
    <row r="71" spans="1:29">
      <c r="A71" s="49" t="s">
        <v>2339</v>
      </c>
      <c r="B71" s="46" t="s">
        <v>222</v>
      </c>
      <c r="C71" s="46" t="s">
        <v>234</v>
      </c>
      <c r="D71" s="49" t="s">
        <v>128</v>
      </c>
      <c r="E71" s="46">
        <v>6</v>
      </c>
      <c r="F71" s="46">
        <v>0</v>
      </c>
      <c r="G71" s="46">
        <v>0</v>
      </c>
      <c r="H71" s="46">
        <v>0</v>
      </c>
      <c r="I71" s="46">
        <v>0</v>
      </c>
      <c r="J71" s="46">
        <v>0</v>
      </c>
      <c r="K71" s="46">
        <v>6</v>
      </c>
      <c r="L71" s="42">
        <v>36317</v>
      </c>
      <c r="M71" s="42">
        <v>18697</v>
      </c>
      <c r="N71" s="42">
        <v>17620</v>
      </c>
      <c r="O71" s="54">
        <v>16.52118842415398</v>
      </c>
      <c r="P71" s="54" t="s">
        <v>499</v>
      </c>
      <c r="Q71" s="54" t="s">
        <v>499</v>
      </c>
      <c r="R71" s="54" t="s">
        <v>499</v>
      </c>
      <c r="S71" s="54" t="s">
        <v>499</v>
      </c>
      <c r="T71" s="54" t="s">
        <v>499</v>
      </c>
      <c r="U71" s="54">
        <v>16.52118842415398</v>
      </c>
      <c r="W71" s="42" t="s">
        <v>469</v>
      </c>
    </row>
    <row r="72" spans="1:29">
      <c r="A72" s="49" t="s">
        <v>2340</v>
      </c>
      <c r="B72" s="46" t="s">
        <v>222</v>
      </c>
      <c r="C72" s="46" t="s">
        <v>234</v>
      </c>
      <c r="D72" s="49" t="s">
        <v>161</v>
      </c>
      <c r="E72" s="46">
        <v>0</v>
      </c>
      <c r="F72" s="46">
        <v>0</v>
      </c>
      <c r="G72" s="46">
        <v>0</v>
      </c>
      <c r="H72" s="46">
        <v>0</v>
      </c>
      <c r="I72" s="46">
        <v>0</v>
      </c>
      <c r="J72" s="46">
        <v>0</v>
      </c>
      <c r="K72" s="46">
        <v>0</v>
      </c>
      <c r="L72" s="42">
        <v>36317</v>
      </c>
      <c r="M72" s="42">
        <v>18697</v>
      </c>
      <c r="N72" s="42">
        <v>17620</v>
      </c>
      <c r="O72" s="54" t="s">
        <v>499</v>
      </c>
      <c r="P72" s="54" t="s">
        <v>499</v>
      </c>
      <c r="Q72" s="54" t="s">
        <v>499</v>
      </c>
      <c r="R72" s="54" t="s">
        <v>499</v>
      </c>
      <c r="S72" s="54" t="s">
        <v>499</v>
      </c>
      <c r="T72" s="54" t="s">
        <v>499</v>
      </c>
      <c r="U72" s="54" t="s">
        <v>499</v>
      </c>
      <c r="W72" s="42" t="s">
        <v>469</v>
      </c>
    </row>
    <row r="73" spans="1:29">
      <c r="A73" s="49" t="s">
        <v>2341</v>
      </c>
      <c r="B73" s="46" t="s">
        <v>222</v>
      </c>
      <c r="C73" s="46" t="s">
        <v>234</v>
      </c>
      <c r="D73" s="49" t="s">
        <v>164</v>
      </c>
      <c r="E73" s="46">
        <v>30</v>
      </c>
      <c r="F73" s="46">
        <v>46</v>
      </c>
      <c r="G73" s="46">
        <v>84</v>
      </c>
      <c r="H73" s="46">
        <v>56</v>
      </c>
      <c r="I73" s="46">
        <v>21</v>
      </c>
      <c r="J73" s="46">
        <v>6</v>
      </c>
      <c r="K73" s="46">
        <v>243</v>
      </c>
      <c r="L73" s="42">
        <v>36317</v>
      </c>
      <c r="M73" s="42">
        <v>18697</v>
      </c>
      <c r="N73" s="42">
        <v>17620</v>
      </c>
      <c r="O73" s="54">
        <v>170.26106696935301</v>
      </c>
      <c r="P73" s="54">
        <v>261.06696935300795</v>
      </c>
      <c r="Q73" s="54">
        <v>476.73098751418843</v>
      </c>
      <c r="R73" s="54">
        <v>317.82065834279229</v>
      </c>
      <c r="S73" s="54">
        <v>119.18274687854711</v>
      </c>
      <c r="T73" s="54">
        <v>34.052213393870602</v>
      </c>
      <c r="U73" s="54">
        <v>1379.1146424517594</v>
      </c>
      <c r="W73" s="42" t="s">
        <v>469</v>
      </c>
    </row>
    <row r="74" spans="1:29">
      <c r="A74" s="49" t="s">
        <v>2342</v>
      </c>
      <c r="B74" s="46" t="s">
        <v>222</v>
      </c>
      <c r="C74" s="46" t="s">
        <v>234</v>
      </c>
      <c r="D74" s="49" t="s">
        <v>142</v>
      </c>
      <c r="E74" s="46">
        <v>6</v>
      </c>
      <c r="F74" s="46">
        <v>0</v>
      </c>
      <c r="G74" s="46">
        <v>6</v>
      </c>
      <c r="H74" s="46">
        <v>0</v>
      </c>
      <c r="I74" s="46">
        <v>6</v>
      </c>
      <c r="J74" s="46">
        <v>0</v>
      </c>
      <c r="K74" s="46">
        <v>18</v>
      </c>
      <c r="L74" s="42">
        <v>36317</v>
      </c>
      <c r="M74" s="42">
        <v>18697</v>
      </c>
      <c r="N74" s="42">
        <v>17620</v>
      </c>
      <c r="O74" s="54">
        <v>16.52118842415398</v>
      </c>
      <c r="P74" s="54" t="s">
        <v>499</v>
      </c>
      <c r="Q74" s="54">
        <v>16.52118842415398</v>
      </c>
      <c r="R74" s="54" t="s">
        <v>499</v>
      </c>
      <c r="S74" s="54">
        <v>16.52118842415398</v>
      </c>
      <c r="T74" s="54" t="s">
        <v>499</v>
      </c>
      <c r="U74" s="54">
        <v>49.563565272461929</v>
      </c>
      <c r="W74" s="42" t="s">
        <v>469</v>
      </c>
    </row>
    <row r="75" spans="1:29">
      <c r="A75" s="49" t="s">
        <v>2343</v>
      </c>
      <c r="B75" s="46" t="s">
        <v>230</v>
      </c>
      <c r="C75" s="46" t="s">
        <v>241</v>
      </c>
      <c r="D75" s="49" t="s">
        <v>60</v>
      </c>
      <c r="E75" s="46">
        <v>0</v>
      </c>
      <c r="F75" s="46">
        <v>0</v>
      </c>
      <c r="G75" s="46">
        <v>6</v>
      </c>
      <c r="H75" s="46">
        <v>0</v>
      </c>
      <c r="I75" s="46">
        <v>6</v>
      </c>
      <c r="J75" s="46">
        <v>6</v>
      </c>
      <c r="K75" s="46">
        <v>18</v>
      </c>
      <c r="L75" s="42">
        <v>32542</v>
      </c>
      <c r="M75" s="42">
        <v>16665</v>
      </c>
      <c r="N75" s="42">
        <v>15877</v>
      </c>
      <c r="O75" s="54" t="s">
        <v>499</v>
      </c>
      <c r="P75" s="54" t="s">
        <v>499</v>
      </c>
      <c r="Q75" s="54">
        <v>18.437711265441582</v>
      </c>
      <c r="R75" s="54" t="s">
        <v>499</v>
      </c>
      <c r="S75" s="54">
        <v>18.437711265441582</v>
      </c>
      <c r="T75" s="54">
        <v>18.437711265441582</v>
      </c>
      <c r="U75" s="54">
        <v>55.313133796324742</v>
      </c>
      <c r="W75" s="42" t="s">
        <v>469</v>
      </c>
    </row>
    <row r="76" spans="1:29">
      <c r="A76" s="49" t="s">
        <v>2344</v>
      </c>
      <c r="B76" s="46" t="s">
        <v>230</v>
      </c>
      <c r="C76" s="46" t="s">
        <v>241</v>
      </c>
      <c r="D76" s="49" t="s">
        <v>64</v>
      </c>
      <c r="E76" s="46">
        <v>6</v>
      </c>
      <c r="F76" s="46">
        <v>6</v>
      </c>
      <c r="G76" s="46">
        <v>22</v>
      </c>
      <c r="H76" s="46">
        <v>14</v>
      </c>
      <c r="I76" s="46">
        <v>9</v>
      </c>
      <c r="J76" s="46">
        <v>6</v>
      </c>
      <c r="K76" s="46">
        <v>63</v>
      </c>
      <c r="L76" s="42">
        <v>32542</v>
      </c>
      <c r="M76" s="42">
        <v>16665</v>
      </c>
      <c r="N76" s="42">
        <v>15877</v>
      </c>
      <c r="O76" s="54">
        <v>18.437711265441582</v>
      </c>
      <c r="P76" s="54">
        <v>18.437711265441582</v>
      </c>
      <c r="Q76" s="54">
        <v>67.604941306619139</v>
      </c>
      <c r="R76" s="54">
        <v>43.021326286030359</v>
      </c>
      <c r="S76" s="54">
        <v>27.656566898162371</v>
      </c>
      <c r="T76" s="54">
        <v>18.437711265441582</v>
      </c>
      <c r="U76" s="54">
        <v>193.59596828713663</v>
      </c>
      <c r="W76" s="42" t="s">
        <v>469</v>
      </c>
    </row>
    <row r="77" spans="1:29">
      <c r="A77" s="49" t="s">
        <v>2345</v>
      </c>
      <c r="B77" s="46" t="s">
        <v>230</v>
      </c>
      <c r="C77" s="46" t="s">
        <v>241</v>
      </c>
      <c r="D77" s="49" t="s">
        <v>492</v>
      </c>
      <c r="E77" s="46">
        <v>0</v>
      </c>
      <c r="F77" s="46">
        <v>0</v>
      </c>
      <c r="G77" s="46">
        <v>6</v>
      </c>
      <c r="H77" s="46">
        <v>6</v>
      </c>
      <c r="I77" s="46">
        <v>0</v>
      </c>
      <c r="J77" s="46">
        <v>0</v>
      </c>
      <c r="K77" s="46">
        <v>12</v>
      </c>
      <c r="L77" s="42">
        <v>32542</v>
      </c>
      <c r="M77" s="42">
        <v>16665</v>
      </c>
      <c r="N77" s="42">
        <v>15877</v>
      </c>
      <c r="O77" s="54" t="s">
        <v>499</v>
      </c>
      <c r="P77" s="54" t="s">
        <v>499</v>
      </c>
      <c r="Q77" s="54">
        <v>18.437711265441582</v>
      </c>
      <c r="R77" s="54">
        <v>18.437711265441582</v>
      </c>
      <c r="S77" s="54" t="s">
        <v>499</v>
      </c>
      <c r="T77" s="54" t="s">
        <v>499</v>
      </c>
      <c r="U77" s="54">
        <v>36.875422530883164</v>
      </c>
      <c r="W77" s="42" t="s">
        <v>469</v>
      </c>
      <c r="AB77" s="47"/>
      <c r="AC77" s="47"/>
    </row>
    <row r="78" spans="1:29">
      <c r="A78" s="49" t="s">
        <v>2346</v>
      </c>
      <c r="B78" s="46" t="s">
        <v>230</v>
      </c>
      <c r="C78" s="46" t="s">
        <v>241</v>
      </c>
      <c r="D78" s="49" t="s">
        <v>200</v>
      </c>
      <c r="E78" s="46">
        <v>0</v>
      </c>
      <c r="F78" s="46">
        <v>0</v>
      </c>
      <c r="G78" s="46">
        <v>0</v>
      </c>
      <c r="H78" s="46">
        <v>6</v>
      </c>
      <c r="I78" s="46">
        <v>6</v>
      </c>
      <c r="J78" s="46">
        <v>6</v>
      </c>
      <c r="K78" s="46">
        <v>18</v>
      </c>
      <c r="L78" s="42">
        <v>32542</v>
      </c>
      <c r="M78" s="42">
        <v>16665</v>
      </c>
      <c r="N78" s="42">
        <v>15877</v>
      </c>
      <c r="O78" s="54" t="s">
        <v>499</v>
      </c>
      <c r="P78" s="54" t="s">
        <v>499</v>
      </c>
      <c r="Q78" s="54" t="s">
        <v>499</v>
      </c>
      <c r="R78" s="54">
        <v>18.437711265441582</v>
      </c>
      <c r="S78" s="54">
        <v>18.437711265441582</v>
      </c>
      <c r="T78" s="54">
        <v>18.437711265441582</v>
      </c>
      <c r="U78" s="54">
        <v>55.313133796324742</v>
      </c>
      <c r="W78" s="42" t="s">
        <v>469</v>
      </c>
      <c r="AB78" s="47"/>
      <c r="AC78" s="47"/>
    </row>
    <row r="79" spans="1:29">
      <c r="A79" s="49" t="s">
        <v>2347</v>
      </c>
      <c r="B79" s="46" t="s">
        <v>230</v>
      </c>
      <c r="C79" s="46" t="s">
        <v>241</v>
      </c>
      <c r="D79" s="49" t="s">
        <v>54</v>
      </c>
      <c r="E79" s="46">
        <v>11</v>
      </c>
      <c r="F79" s="46">
        <v>25</v>
      </c>
      <c r="G79" s="46">
        <v>57</v>
      </c>
      <c r="H79" s="46">
        <v>75</v>
      </c>
      <c r="I79" s="46">
        <v>48</v>
      </c>
      <c r="J79" s="46">
        <v>38</v>
      </c>
      <c r="K79" s="46">
        <v>254</v>
      </c>
      <c r="L79" s="42">
        <v>32542</v>
      </c>
      <c r="M79" s="42">
        <v>16665</v>
      </c>
      <c r="N79" s="42">
        <v>15877</v>
      </c>
      <c r="O79" s="54">
        <v>66.006600660066013</v>
      </c>
      <c r="P79" s="54">
        <v>150.01500150014999</v>
      </c>
      <c r="Q79" s="54">
        <v>342.03420342034201</v>
      </c>
      <c r="R79" s="54">
        <v>450.04500450045003</v>
      </c>
      <c r="S79" s="54">
        <v>288.02880288028803</v>
      </c>
      <c r="T79" s="54">
        <v>228.02280228022801</v>
      </c>
      <c r="U79" s="54">
        <v>1524.1524152415241</v>
      </c>
      <c r="W79" s="42" t="s">
        <v>469</v>
      </c>
      <c r="AB79" s="47"/>
      <c r="AC79" s="47"/>
    </row>
    <row r="80" spans="1:29">
      <c r="A80" s="49" t="s">
        <v>2348</v>
      </c>
      <c r="B80" s="46" t="s">
        <v>230</v>
      </c>
      <c r="C80" s="46" t="s">
        <v>241</v>
      </c>
      <c r="D80" s="49" t="s">
        <v>69</v>
      </c>
      <c r="E80" s="46">
        <v>0</v>
      </c>
      <c r="F80" s="46">
        <v>0</v>
      </c>
      <c r="G80" s="46">
        <v>6</v>
      </c>
      <c r="H80" s="46">
        <v>6</v>
      </c>
      <c r="I80" s="46">
        <v>6</v>
      </c>
      <c r="J80" s="46">
        <v>6</v>
      </c>
      <c r="K80" s="46">
        <v>24</v>
      </c>
      <c r="L80" s="42">
        <v>32542</v>
      </c>
      <c r="M80" s="42">
        <v>16665</v>
      </c>
      <c r="N80" s="42">
        <v>15877</v>
      </c>
      <c r="O80" s="54" t="s">
        <v>499</v>
      </c>
      <c r="P80" s="54" t="s">
        <v>499</v>
      </c>
      <c r="Q80" s="54">
        <v>36.003600360036003</v>
      </c>
      <c r="R80" s="54">
        <v>36.003600360036003</v>
      </c>
      <c r="S80" s="54">
        <v>36.003600360036003</v>
      </c>
      <c r="T80" s="54">
        <v>36.003600360036003</v>
      </c>
      <c r="U80" s="54">
        <v>144.01440144014401</v>
      </c>
      <c r="W80" s="42" t="s">
        <v>469</v>
      </c>
      <c r="AB80" s="47"/>
      <c r="AC80" s="47"/>
    </row>
    <row r="81" spans="1:29">
      <c r="A81" s="49" t="s">
        <v>2349</v>
      </c>
      <c r="B81" s="46" t="s">
        <v>230</v>
      </c>
      <c r="C81" s="46" t="s">
        <v>241</v>
      </c>
      <c r="D81" s="49" t="s">
        <v>473</v>
      </c>
      <c r="E81" s="46">
        <v>0</v>
      </c>
      <c r="F81" s="46">
        <v>0</v>
      </c>
      <c r="G81" s="46">
        <v>0</v>
      </c>
      <c r="H81" s="46">
        <v>0</v>
      </c>
      <c r="I81" s="46">
        <v>0</v>
      </c>
      <c r="J81" s="46">
        <v>0</v>
      </c>
      <c r="K81" s="46">
        <v>0</v>
      </c>
      <c r="L81" s="42">
        <v>32542</v>
      </c>
      <c r="M81" s="42">
        <v>16665</v>
      </c>
      <c r="N81" s="42">
        <v>15877</v>
      </c>
      <c r="O81" s="54" t="s">
        <v>499</v>
      </c>
      <c r="P81" s="54" t="s">
        <v>499</v>
      </c>
      <c r="Q81" s="54" t="s">
        <v>499</v>
      </c>
      <c r="R81" s="54" t="s">
        <v>499</v>
      </c>
      <c r="S81" s="54" t="s">
        <v>499</v>
      </c>
      <c r="T81" s="54" t="s">
        <v>499</v>
      </c>
      <c r="U81" s="54" t="s">
        <v>499</v>
      </c>
      <c r="W81" s="42" t="s">
        <v>469</v>
      </c>
      <c r="AB81" s="47"/>
      <c r="AC81" s="47"/>
    </row>
    <row r="82" spans="1:29">
      <c r="A82" s="49" t="s">
        <v>2350</v>
      </c>
      <c r="B82" s="46" t="s">
        <v>230</v>
      </c>
      <c r="C82" s="46" t="s">
        <v>241</v>
      </c>
      <c r="D82" s="49" t="s">
        <v>201</v>
      </c>
      <c r="E82" s="46">
        <v>0</v>
      </c>
      <c r="F82" s="46">
        <v>0</v>
      </c>
      <c r="G82" s="46">
        <v>0</v>
      </c>
      <c r="H82" s="46">
        <v>0</v>
      </c>
      <c r="I82" s="46">
        <v>0</v>
      </c>
      <c r="J82" s="46">
        <v>0</v>
      </c>
      <c r="K82" s="46">
        <v>0</v>
      </c>
      <c r="L82" s="42">
        <v>32542</v>
      </c>
      <c r="M82" s="42">
        <v>16665</v>
      </c>
      <c r="N82" s="42">
        <v>15877</v>
      </c>
      <c r="O82" s="54" t="s">
        <v>499</v>
      </c>
      <c r="P82" s="54" t="s">
        <v>499</v>
      </c>
      <c r="Q82" s="54" t="s">
        <v>499</v>
      </c>
      <c r="R82" s="54" t="s">
        <v>499</v>
      </c>
      <c r="S82" s="54" t="s">
        <v>499</v>
      </c>
      <c r="T82" s="54" t="s">
        <v>499</v>
      </c>
      <c r="U82" s="54" t="s">
        <v>499</v>
      </c>
      <c r="W82" s="42" t="s">
        <v>469</v>
      </c>
      <c r="AB82" s="47"/>
      <c r="AC82" s="47"/>
    </row>
    <row r="83" spans="1:29">
      <c r="A83" s="49" t="s">
        <v>2351</v>
      </c>
      <c r="B83" s="46" t="s">
        <v>230</v>
      </c>
      <c r="C83" s="46" t="s">
        <v>241</v>
      </c>
      <c r="D83" s="49" t="s">
        <v>151</v>
      </c>
      <c r="E83" s="46">
        <v>0</v>
      </c>
      <c r="F83" s="46">
        <v>0</v>
      </c>
      <c r="G83" s="46">
        <v>0</v>
      </c>
      <c r="H83" s="46">
        <v>0</v>
      </c>
      <c r="I83" s="46">
        <v>0</v>
      </c>
      <c r="J83" s="46">
        <v>0</v>
      </c>
      <c r="K83" s="46">
        <v>0</v>
      </c>
      <c r="L83" s="42">
        <v>32542</v>
      </c>
      <c r="M83" s="42">
        <v>16665</v>
      </c>
      <c r="N83" s="42">
        <v>15877</v>
      </c>
      <c r="O83" s="54" t="s">
        <v>499</v>
      </c>
      <c r="P83" s="54" t="s">
        <v>499</v>
      </c>
      <c r="Q83" s="54" t="s">
        <v>499</v>
      </c>
      <c r="R83" s="54" t="s">
        <v>499</v>
      </c>
      <c r="S83" s="54" t="s">
        <v>499</v>
      </c>
      <c r="T83" s="54" t="s">
        <v>499</v>
      </c>
      <c r="U83" s="54" t="s">
        <v>499</v>
      </c>
      <c r="W83" s="42" t="s">
        <v>469</v>
      </c>
      <c r="AB83" s="47"/>
      <c r="AC83" s="47"/>
    </row>
    <row r="84" spans="1:29">
      <c r="A84" s="49" t="s">
        <v>2352</v>
      </c>
      <c r="B84" s="46" t="s">
        <v>230</v>
      </c>
      <c r="C84" s="46" t="s">
        <v>241</v>
      </c>
      <c r="D84" s="49" t="s">
        <v>95</v>
      </c>
      <c r="E84" s="46">
        <v>0</v>
      </c>
      <c r="F84" s="46">
        <v>0</v>
      </c>
      <c r="G84" s="46">
        <v>0</v>
      </c>
      <c r="H84" s="46">
        <v>0</v>
      </c>
      <c r="I84" s="46">
        <v>0</v>
      </c>
      <c r="J84" s="46">
        <v>0</v>
      </c>
      <c r="K84" s="46">
        <v>0</v>
      </c>
      <c r="L84" s="42">
        <v>32542</v>
      </c>
      <c r="M84" s="42">
        <v>16665</v>
      </c>
      <c r="N84" s="42">
        <v>15877</v>
      </c>
      <c r="O84" s="54" t="s">
        <v>499</v>
      </c>
      <c r="P84" s="54" t="s">
        <v>499</v>
      </c>
      <c r="Q84" s="54" t="s">
        <v>499</v>
      </c>
      <c r="R84" s="54" t="s">
        <v>499</v>
      </c>
      <c r="S84" s="54" t="s">
        <v>499</v>
      </c>
      <c r="T84" s="54" t="s">
        <v>499</v>
      </c>
      <c r="U84" s="54" t="s">
        <v>499</v>
      </c>
      <c r="W84" s="42" t="s">
        <v>469</v>
      </c>
      <c r="AB84" s="47"/>
      <c r="AC84" s="47"/>
    </row>
    <row r="85" spans="1:29">
      <c r="A85" s="49" t="s">
        <v>2353</v>
      </c>
      <c r="B85" s="46" t="s">
        <v>230</v>
      </c>
      <c r="C85" s="46" t="s">
        <v>241</v>
      </c>
      <c r="D85" s="49" t="s">
        <v>155</v>
      </c>
      <c r="E85" s="46">
        <v>0</v>
      </c>
      <c r="F85" s="46">
        <v>0</v>
      </c>
      <c r="G85" s="46">
        <v>0</v>
      </c>
      <c r="H85" s="46">
        <v>6</v>
      </c>
      <c r="I85" s="46">
        <v>0</v>
      </c>
      <c r="J85" s="46">
        <v>0</v>
      </c>
      <c r="K85" s="46">
        <v>6</v>
      </c>
      <c r="L85" s="42">
        <v>32542</v>
      </c>
      <c r="M85" s="42">
        <v>16665</v>
      </c>
      <c r="N85" s="42">
        <v>15877</v>
      </c>
      <c r="O85" s="54" t="s">
        <v>499</v>
      </c>
      <c r="P85" s="54" t="s">
        <v>499</v>
      </c>
      <c r="Q85" s="54" t="s">
        <v>499</v>
      </c>
      <c r="R85" s="54">
        <v>18.437711265441582</v>
      </c>
      <c r="S85" s="54" t="s">
        <v>499</v>
      </c>
      <c r="T85" s="54" t="s">
        <v>499</v>
      </c>
      <c r="U85" s="54">
        <v>18.437711265441582</v>
      </c>
      <c r="W85" s="42" t="s">
        <v>469</v>
      </c>
      <c r="AB85" s="47"/>
      <c r="AC85" s="47"/>
    </row>
    <row r="86" spans="1:29">
      <c r="A86" s="49" t="s">
        <v>2354</v>
      </c>
      <c r="B86" s="46" t="s">
        <v>230</v>
      </c>
      <c r="C86" s="46" t="s">
        <v>241</v>
      </c>
      <c r="D86" s="49" t="s">
        <v>99</v>
      </c>
      <c r="E86" s="46">
        <v>0</v>
      </c>
      <c r="F86" s="46">
        <v>6</v>
      </c>
      <c r="G86" s="46">
        <v>6</v>
      </c>
      <c r="H86" s="46">
        <v>6</v>
      </c>
      <c r="I86" s="46">
        <v>7</v>
      </c>
      <c r="J86" s="46">
        <v>6</v>
      </c>
      <c r="K86" s="46">
        <v>31</v>
      </c>
      <c r="L86" s="42">
        <v>32542</v>
      </c>
      <c r="M86" s="42">
        <v>16665</v>
      </c>
      <c r="N86" s="42">
        <v>15877</v>
      </c>
      <c r="O86" s="54" t="s">
        <v>499</v>
      </c>
      <c r="P86" s="54">
        <v>18.437711265441582</v>
      </c>
      <c r="Q86" s="54">
        <v>18.437711265441582</v>
      </c>
      <c r="R86" s="54">
        <v>18.437711265441582</v>
      </c>
      <c r="S86" s="54">
        <v>21.510663143015179</v>
      </c>
      <c r="T86" s="54">
        <v>18.437711265441582</v>
      </c>
      <c r="U86" s="54">
        <v>95.261508204781506</v>
      </c>
      <c r="W86" s="42" t="s">
        <v>469</v>
      </c>
      <c r="AB86" s="47"/>
      <c r="AC86" s="47"/>
    </row>
    <row r="87" spans="1:29">
      <c r="A87" s="49" t="s">
        <v>2355</v>
      </c>
      <c r="B87" s="46" t="s">
        <v>230</v>
      </c>
      <c r="C87" s="46" t="s">
        <v>241</v>
      </c>
      <c r="D87" s="49" t="s">
        <v>481</v>
      </c>
      <c r="E87" s="46">
        <v>0</v>
      </c>
      <c r="F87" s="46">
        <v>0</v>
      </c>
      <c r="G87" s="46">
        <v>0</v>
      </c>
      <c r="H87" s="46">
        <v>0</v>
      </c>
      <c r="I87" s="46">
        <v>0</v>
      </c>
      <c r="J87" s="46">
        <v>0</v>
      </c>
      <c r="K87" s="46">
        <v>0</v>
      </c>
      <c r="L87" s="42">
        <v>32542</v>
      </c>
      <c r="M87" s="42">
        <v>16665</v>
      </c>
      <c r="N87" s="42">
        <v>15877</v>
      </c>
      <c r="O87" s="54" t="s">
        <v>499</v>
      </c>
      <c r="P87" s="54" t="s">
        <v>499</v>
      </c>
      <c r="Q87" s="54" t="s">
        <v>499</v>
      </c>
      <c r="R87" s="54" t="s">
        <v>499</v>
      </c>
      <c r="S87" s="54" t="s">
        <v>499</v>
      </c>
      <c r="T87" s="54" t="s">
        <v>499</v>
      </c>
      <c r="U87" s="54" t="s">
        <v>499</v>
      </c>
      <c r="W87" s="42" t="s">
        <v>469</v>
      </c>
      <c r="AB87" s="47"/>
      <c r="AC87" s="47"/>
    </row>
    <row r="88" spans="1:29">
      <c r="A88" s="49" t="s">
        <v>2356</v>
      </c>
      <c r="B88" s="46" t="s">
        <v>230</v>
      </c>
      <c r="C88" s="46" t="s">
        <v>241</v>
      </c>
      <c r="D88" s="49" t="s">
        <v>483</v>
      </c>
      <c r="E88" s="46">
        <v>0</v>
      </c>
      <c r="F88" s="46">
        <v>0</v>
      </c>
      <c r="G88" s="46">
        <v>6</v>
      </c>
      <c r="H88" s="46">
        <v>0</v>
      </c>
      <c r="I88" s="46">
        <v>0</v>
      </c>
      <c r="J88" s="46">
        <v>0</v>
      </c>
      <c r="K88" s="46">
        <v>6</v>
      </c>
      <c r="L88" s="42">
        <v>32542</v>
      </c>
      <c r="M88" s="42">
        <v>16665</v>
      </c>
      <c r="N88" s="42">
        <v>15877</v>
      </c>
      <c r="O88" s="54" t="s">
        <v>499</v>
      </c>
      <c r="P88" s="54" t="s">
        <v>499</v>
      </c>
      <c r="Q88" s="54">
        <v>18.437711265441582</v>
      </c>
      <c r="R88" s="54" t="s">
        <v>499</v>
      </c>
      <c r="S88" s="54" t="s">
        <v>499</v>
      </c>
      <c r="T88" s="54" t="s">
        <v>499</v>
      </c>
      <c r="U88" s="54">
        <v>18.437711265441582</v>
      </c>
      <c r="W88" s="42" t="s">
        <v>469</v>
      </c>
      <c r="AB88" s="47"/>
      <c r="AC88" s="47"/>
    </row>
    <row r="89" spans="1:29">
      <c r="A89" s="49" t="s">
        <v>2357</v>
      </c>
      <c r="B89" s="46" t="s">
        <v>230</v>
      </c>
      <c r="C89" s="46" t="s">
        <v>241</v>
      </c>
      <c r="D89" s="49" t="s">
        <v>128</v>
      </c>
      <c r="E89" s="46">
        <v>0</v>
      </c>
      <c r="F89" s="46">
        <v>0</v>
      </c>
      <c r="G89" s="46">
        <v>0</v>
      </c>
      <c r="H89" s="46">
        <v>0</v>
      </c>
      <c r="I89" s="46">
        <v>0</v>
      </c>
      <c r="J89" s="46">
        <v>0</v>
      </c>
      <c r="K89" s="46">
        <v>0</v>
      </c>
      <c r="L89" s="42">
        <v>32542</v>
      </c>
      <c r="M89" s="42">
        <v>16665</v>
      </c>
      <c r="N89" s="42">
        <v>15877</v>
      </c>
      <c r="O89" s="54" t="s">
        <v>499</v>
      </c>
      <c r="P89" s="54" t="s">
        <v>499</v>
      </c>
      <c r="Q89" s="54" t="s">
        <v>499</v>
      </c>
      <c r="R89" s="54" t="s">
        <v>499</v>
      </c>
      <c r="S89" s="54" t="s">
        <v>499</v>
      </c>
      <c r="T89" s="54" t="s">
        <v>499</v>
      </c>
      <c r="U89" s="54" t="s">
        <v>499</v>
      </c>
      <c r="W89" s="42" t="s">
        <v>469</v>
      </c>
    </row>
    <row r="90" spans="1:29">
      <c r="A90" s="49" t="s">
        <v>2358</v>
      </c>
      <c r="B90" s="46" t="s">
        <v>230</v>
      </c>
      <c r="C90" s="46" t="s">
        <v>241</v>
      </c>
      <c r="D90" s="49" t="s">
        <v>132</v>
      </c>
      <c r="E90" s="46">
        <v>0</v>
      </c>
      <c r="F90" s="46">
        <v>0</v>
      </c>
      <c r="G90" s="46">
        <v>6</v>
      </c>
      <c r="H90" s="46">
        <v>0</v>
      </c>
      <c r="I90" s="46">
        <v>6</v>
      </c>
      <c r="J90" s="46">
        <v>0</v>
      </c>
      <c r="K90" s="46">
        <v>12</v>
      </c>
      <c r="L90" s="42">
        <v>32542</v>
      </c>
      <c r="M90" s="42">
        <v>16665</v>
      </c>
      <c r="N90" s="42">
        <v>15877</v>
      </c>
      <c r="O90" s="54" t="s">
        <v>499</v>
      </c>
      <c r="P90" s="54" t="s">
        <v>499</v>
      </c>
      <c r="Q90" s="54">
        <v>36.003600360036003</v>
      </c>
      <c r="R90" s="54" t="s">
        <v>499</v>
      </c>
      <c r="S90" s="54">
        <v>36.003600360036003</v>
      </c>
      <c r="T90" s="54" t="s">
        <v>499</v>
      </c>
      <c r="U90" s="54">
        <v>72.007200720072007</v>
      </c>
      <c r="W90" s="42" t="s">
        <v>469</v>
      </c>
    </row>
    <row r="91" spans="1:29">
      <c r="A91" s="49" t="s">
        <v>2359</v>
      </c>
      <c r="B91" s="46" t="s">
        <v>230</v>
      </c>
      <c r="C91" s="46" t="s">
        <v>241</v>
      </c>
      <c r="D91" s="49" t="s">
        <v>161</v>
      </c>
      <c r="E91" s="46">
        <v>0</v>
      </c>
      <c r="F91" s="46">
        <v>0</v>
      </c>
      <c r="G91" s="46">
        <v>0</v>
      </c>
      <c r="H91" s="46">
        <v>0</v>
      </c>
      <c r="I91" s="46">
        <v>0</v>
      </c>
      <c r="J91" s="46">
        <v>0</v>
      </c>
      <c r="K91" s="46">
        <v>0</v>
      </c>
      <c r="L91" s="42">
        <v>32542</v>
      </c>
      <c r="M91" s="42">
        <v>16665</v>
      </c>
      <c r="N91" s="42">
        <v>15877</v>
      </c>
      <c r="O91" s="54" t="s">
        <v>499</v>
      </c>
      <c r="P91" s="54" t="s">
        <v>499</v>
      </c>
      <c r="Q91" s="54" t="s">
        <v>499</v>
      </c>
      <c r="R91" s="54" t="s">
        <v>499</v>
      </c>
      <c r="S91" s="54" t="s">
        <v>499</v>
      </c>
      <c r="T91" s="54" t="s">
        <v>499</v>
      </c>
      <c r="U91" s="54" t="s">
        <v>499</v>
      </c>
      <c r="W91" s="42" t="s">
        <v>469</v>
      </c>
    </row>
    <row r="92" spans="1:29">
      <c r="A92" s="49" t="s">
        <v>2360</v>
      </c>
      <c r="B92" s="46" t="s">
        <v>230</v>
      </c>
      <c r="C92" s="46" t="s">
        <v>241</v>
      </c>
      <c r="D92" s="49" t="s">
        <v>142</v>
      </c>
      <c r="E92" s="46">
        <v>0</v>
      </c>
      <c r="F92" s="46">
        <v>0</v>
      </c>
      <c r="G92" s="46">
        <v>0</v>
      </c>
      <c r="H92" s="46">
        <v>0</v>
      </c>
      <c r="I92" s="46">
        <v>0</v>
      </c>
      <c r="J92" s="46">
        <v>0</v>
      </c>
      <c r="K92" s="46">
        <v>0</v>
      </c>
      <c r="L92" s="42">
        <v>32542</v>
      </c>
      <c r="M92" s="42">
        <v>16665</v>
      </c>
      <c r="N92" s="42">
        <v>15877</v>
      </c>
      <c r="O92" s="54" t="s">
        <v>499</v>
      </c>
      <c r="P92" s="54" t="s">
        <v>499</v>
      </c>
      <c r="Q92" s="54" t="s">
        <v>499</v>
      </c>
      <c r="R92" s="54" t="s">
        <v>499</v>
      </c>
      <c r="S92" s="54" t="s">
        <v>499</v>
      </c>
      <c r="T92" s="54" t="s">
        <v>499</v>
      </c>
      <c r="U92" s="54" t="s">
        <v>499</v>
      </c>
      <c r="W92" s="42" t="s">
        <v>469</v>
      </c>
    </row>
    <row r="93" spans="1:29">
      <c r="A93" s="49" t="s">
        <v>2361</v>
      </c>
      <c r="B93" s="46" t="s">
        <v>230</v>
      </c>
      <c r="C93" s="46" t="s">
        <v>241</v>
      </c>
      <c r="D93" s="49" t="s">
        <v>146</v>
      </c>
      <c r="E93" s="46">
        <v>6</v>
      </c>
      <c r="F93" s="46">
        <v>6</v>
      </c>
      <c r="G93" s="46">
        <v>6</v>
      </c>
      <c r="H93" s="46">
        <v>8</v>
      </c>
      <c r="I93" s="46">
        <v>6</v>
      </c>
      <c r="J93" s="46">
        <v>6</v>
      </c>
      <c r="K93" s="46">
        <v>38</v>
      </c>
      <c r="L93" s="42">
        <v>32542</v>
      </c>
      <c r="M93" s="42">
        <v>16665</v>
      </c>
      <c r="N93" s="42">
        <v>15877</v>
      </c>
      <c r="O93" s="54">
        <v>36.003600360036003</v>
      </c>
      <c r="P93" s="54">
        <v>36.003600360036003</v>
      </c>
      <c r="Q93" s="54">
        <v>36.003600360036003</v>
      </c>
      <c r="R93" s="54">
        <v>48.004800480048004</v>
      </c>
      <c r="S93" s="54">
        <v>36.003600360036003</v>
      </c>
      <c r="T93" s="54">
        <v>36.003600360036003</v>
      </c>
      <c r="U93" s="54">
        <v>228.02280228022801</v>
      </c>
      <c r="W93" s="42" t="s">
        <v>469</v>
      </c>
    </row>
    <row r="94" spans="1:29">
      <c r="A94" s="49" t="s">
        <v>2362</v>
      </c>
      <c r="B94" s="46" t="s">
        <v>222</v>
      </c>
      <c r="C94" s="46" t="s">
        <v>241</v>
      </c>
      <c r="D94" s="49" t="s">
        <v>60</v>
      </c>
      <c r="E94" s="46">
        <v>0</v>
      </c>
      <c r="F94" s="46">
        <v>0</v>
      </c>
      <c r="G94" s="46">
        <v>6</v>
      </c>
      <c r="H94" s="46">
        <v>6</v>
      </c>
      <c r="I94" s="46">
        <v>6</v>
      </c>
      <c r="J94" s="46">
        <v>0</v>
      </c>
      <c r="K94" s="46">
        <v>18</v>
      </c>
      <c r="L94" s="42">
        <v>32542</v>
      </c>
      <c r="M94" s="42">
        <v>16665</v>
      </c>
      <c r="N94" s="42">
        <v>15877</v>
      </c>
      <c r="O94" s="54" t="s">
        <v>499</v>
      </c>
      <c r="P94" s="54" t="s">
        <v>499</v>
      </c>
      <c r="Q94" s="54">
        <v>18.437711265441582</v>
      </c>
      <c r="R94" s="54">
        <v>18.437711265441582</v>
      </c>
      <c r="S94" s="54">
        <v>18.437711265441582</v>
      </c>
      <c r="T94" s="54" t="s">
        <v>499</v>
      </c>
      <c r="U94" s="54">
        <v>55.313133796324742</v>
      </c>
      <c r="W94" s="42" t="s">
        <v>469</v>
      </c>
    </row>
    <row r="95" spans="1:29">
      <c r="A95" s="49" t="s">
        <v>2363</v>
      </c>
      <c r="B95" s="46" t="s">
        <v>222</v>
      </c>
      <c r="C95" s="46" t="s">
        <v>241</v>
      </c>
      <c r="D95" s="49" t="s">
        <v>64</v>
      </c>
      <c r="E95" s="46">
        <v>12</v>
      </c>
      <c r="F95" s="46">
        <v>8</v>
      </c>
      <c r="G95" s="46">
        <v>17</v>
      </c>
      <c r="H95" s="46">
        <v>12</v>
      </c>
      <c r="I95" s="46">
        <v>7</v>
      </c>
      <c r="J95" s="46">
        <v>0</v>
      </c>
      <c r="K95" s="46">
        <v>56</v>
      </c>
      <c r="L95" s="42">
        <v>32542</v>
      </c>
      <c r="M95" s="42">
        <v>16665</v>
      </c>
      <c r="N95" s="42">
        <v>15877</v>
      </c>
      <c r="O95" s="54">
        <v>36.875422530883164</v>
      </c>
      <c r="P95" s="54">
        <v>24.583615020588773</v>
      </c>
      <c r="Q95" s="54">
        <v>52.240181918751148</v>
      </c>
      <c r="R95" s="54">
        <v>36.875422530883164</v>
      </c>
      <c r="S95" s="54">
        <v>21.510663143015179</v>
      </c>
      <c r="T95" s="54" t="s">
        <v>499</v>
      </c>
      <c r="U95" s="54">
        <v>172.08530514412143</v>
      </c>
      <c r="W95" s="42" t="s">
        <v>469</v>
      </c>
    </row>
    <row r="96" spans="1:29">
      <c r="A96" s="49" t="s">
        <v>2364</v>
      </c>
      <c r="B96" s="46" t="s">
        <v>222</v>
      </c>
      <c r="C96" s="46" t="s">
        <v>241</v>
      </c>
      <c r="D96" s="49" t="s">
        <v>492</v>
      </c>
      <c r="E96" s="46">
        <v>0</v>
      </c>
      <c r="F96" s="46">
        <v>6</v>
      </c>
      <c r="G96" s="46">
        <v>6</v>
      </c>
      <c r="H96" s="46">
        <v>6</v>
      </c>
      <c r="I96" s="46">
        <v>6</v>
      </c>
      <c r="J96" s="46">
        <v>0</v>
      </c>
      <c r="K96" s="46">
        <v>24</v>
      </c>
      <c r="L96" s="42">
        <v>32542</v>
      </c>
      <c r="M96" s="42">
        <v>16665</v>
      </c>
      <c r="N96" s="42">
        <v>15877</v>
      </c>
      <c r="O96" s="54" t="s">
        <v>499</v>
      </c>
      <c r="P96" s="54">
        <v>18.437711265441582</v>
      </c>
      <c r="Q96" s="54">
        <v>18.437711265441582</v>
      </c>
      <c r="R96" s="54">
        <v>18.437711265441582</v>
      </c>
      <c r="S96" s="54">
        <v>18.437711265441582</v>
      </c>
      <c r="T96" s="54" t="s">
        <v>499</v>
      </c>
      <c r="U96" s="54">
        <v>73.750845061766327</v>
      </c>
      <c r="W96" s="42" t="s">
        <v>469</v>
      </c>
    </row>
    <row r="97" spans="1:23">
      <c r="A97" s="49" t="s">
        <v>2365</v>
      </c>
      <c r="B97" s="46" t="s">
        <v>222</v>
      </c>
      <c r="C97" s="46" t="s">
        <v>241</v>
      </c>
      <c r="D97" s="49" t="s">
        <v>200</v>
      </c>
      <c r="E97" s="46">
        <v>0</v>
      </c>
      <c r="F97" s="46">
        <v>6</v>
      </c>
      <c r="G97" s="46">
        <v>6</v>
      </c>
      <c r="H97" s="46">
        <v>7</v>
      </c>
      <c r="I97" s="46">
        <v>9</v>
      </c>
      <c r="J97" s="46">
        <v>6</v>
      </c>
      <c r="K97" s="46">
        <v>34</v>
      </c>
      <c r="L97" s="42">
        <v>32542</v>
      </c>
      <c r="M97" s="42">
        <v>16665</v>
      </c>
      <c r="N97" s="42">
        <v>15877</v>
      </c>
      <c r="O97" s="54" t="s">
        <v>499</v>
      </c>
      <c r="P97" s="54">
        <v>18.437711265441582</v>
      </c>
      <c r="Q97" s="54">
        <v>18.437711265441582</v>
      </c>
      <c r="R97" s="54">
        <v>21.510663143015179</v>
      </c>
      <c r="S97" s="54">
        <v>27.656566898162371</v>
      </c>
      <c r="T97" s="54">
        <v>18.437711265441582</v>
      </c>
      <c r="U97" s="54">
        <v>104.4803638375023</v>
      </c>
      <c r="W97" s="42" t="s">
        <v>469</v>
      </c>
    </row>
    <row r="98" spans="1:23">
      <c r="A98" s="49" t="s">
        <v>2366</v>
      </c>
      <c r="B98" s="46" t="s">
        <v>222</v>
      </c>
      <c r="C98" s="46" t="s">
        <v>241</v>
      </c>
      <c r="D98" s="49" t="s">
        <v>473</v>
      </c>
      <c r="E98" s="46">
        <v>0</v>
      </c>
      <c r="F98" s="46">
        <v>0</v>
      </c>
      <c r="G98" s="46">
        <v>0</v>
      </c>
      <c r="H98" s="46">
        <v>0</v>
      </c>
      <c r="I98" s="46">
        <v>0</v>
      </c>
      <c r="J98" s="46">
        <v>6</v>
      </c>
      <c r="K98" s="46">
        <v>6</v>
      </c>
      <c r="L98" s="42">
        <v>32542</v>
      </c>
      <c r="M98" s="42">
        <v>16665</v>
      </c>
      <c r="N98" s="42">
        <v>15877</v>
      </c>
      <c r="O98" s="54" t="s">
        <v>499</v>
      </c>
      <c r="P98" s="54" t="s">
        <v>499</v>
      </c>
      <c r="Q98" s="54" t="s">
        <v>499</v>
      </c>
      <c r="R98" s="54" t="s">
        <v>499</v>
      </c>
      <c r="S98" s="54" t="s">
        <v>499</v>
      </c>
      <c r="T98" s="54">
        <v>18.437711265441582</v>
      </c>
      <c r="U98" s="54">
        <v>18.437711265441582</v>
      </c>
      <c r="W98" s="42" t="s">
        <v>469</v>
      </c>
    </row>
    <row r="99" spans="1:23">
      <c r="A99" s="49" t="s">
        <v>2367</v>
      </c>
      <c r="B99" s="46" t="s">
        <v>222</v>
      </c>
      <c r="C99" s="46" t="s">
        <v>241</v>
      </c>
      <c r="D99" s="49" t="s">
        <v>201</v>
      </c>
      <c r="E99" s="46">
        <v>6</v>
      </c>
      <c r="F99" s="46">
        <v>0</v>
      </c>
      <c r="G99" s="46">
        <v>6</v>
      </c>
      <c r="H99" s="46">
        <v>6</v>
      </c>
      <c r="I99" s="46">
        <v>6</v>
      </c>
      <c r="J99" s="46">
        <v>0</v>
      </c>
      <c r="K99" s="46">
        <v>24</v>
      </c>
      <c r="L99" s="42">
        <v>32542</v>
      </c>
      <c r="M99" s="42">
        <v>16665</v>
      </c>
      <c r="N99" s="42">
        <v>15877</v>
      </c>
      <c r="O99" s="54">
        <v>18.437711265441582</v>
      </c>
      <c r="P99" s="54" t="s">
        <v>499</v>
      </c>
      <c r="Q99" s="54">
        <v>18.437711265441582</v>
      </c>
      <c r="R99" s="54">
        <v>18.437711265441582</v>
      </c>
      <c r="S99" s="54">
        <v>18.437711265441582</v>
      </c>
      <c r="T99" s="54" t="s">
        <v>499</v>
      </c>
      <c r="U99" s="54">
        <v>73.750845061766327</v>
      </c>
      <c r="W99" s="42" t="s">
        <v>469</v>
      </c>
    </row>
    <row r="100" spans="1:23">
      <c r="A100" s="49" t="s">
        <v>2368</v>
      </c>
      <c r="B100" s="46" t="s">
        <v>222</v>
      </c>
      <c r="C100" s="46" t="s">
        <v>241</v>
      </c>
      <c r="D100" s="49" t="s">
        <v>95</v>
      </c>
      <c r="E100" s="46">
        <v>0</v>
      </c>
      <c r="F100" s="46">
        <v>0</v>
      </c>
      <c r="G100" s="46">
        <v>0</v>
      </c>
      <c r="H100" s="46">
        <v>6</v>
      </c>
      <c r="I100" s="46">
        <v>0</v>
      </c>
      <c r="J100" s="46">
        <v>0</v>
      </c>
      <c r="K100" s="46">
        <v>6</v>
      </c>
      <c r="L100" s="42">
        <v>32542</v>
      </c>
      <c r="M100" s="42">
        <v>16665</v>
      </c>
      <c r="N100" s="42">
        <v>15877</v>
      </c>
      <c r="O100" s="54" t="s">
        <v>499</v>
      </c>
      <c r="P100" s="54" t="s">
        <v>499</v>
      </c>
      <c r="Q100" s="54" t="s">
        <v>499</v>
      </c>
      <c r="R100" s="54">
        <v>18.437711265441582</v>
      </c>
      <c r="S100" s="54" t="s">
        <v>499</v>
      </c>
      <c r="T100" s="54" t="s">
        <v>499</v>
      </c>
      <c r="U100" s="54">
        <v>18.437711265441582</v>
      </c>
      <c r="W100" s="42" t="s">
        <v>469</v>
      </c>
    </row>
    <row r="101" spans="1:23">
      <c r="A101" s="49" t="s">
        <v>2369</v>
      </c>
      <c r="B101" s="46" t="s">
        <v>222</v>
      </c>
      <c r="C101" s="46" t="s">
        <v>241</v>
      </c>
      <c r="D101" s="49" t="s">
        <v>154</v>
      </c>
      <c r="E101" s="46">
        <v>0</v>
      </c>
      <c r="F101" s="46">
        <v>0</v>
      </c>
      <c r="G101" s="46">
        <v>0</v>
      </c>
      <c r="H101" s="46">
        <v>0</v>
      </c>
      <c r="I101" s="46">
        <v>0</v>
      </c>
      <c r="J101" s="46">
        <v>0</v>
      </c>
      <c r="K101" s="46">
        <v>0</v>
      </c>
      <c r="L101" s="42">
        <v>32542</v>
      </c>
      <c r="M101" s="42">
        <v>16665</v>
      </c>
      <c r="N101" s="42">
        <v>15877</v>
      </c>
      <c r="O101" s="54" t="s">
        <v>499</v>
      </c>
      <c r="P101" s="54" t="s">
        <v>499</v>
      </c>
      <c r="Q101" s="54" t="s">
        <v>499</v>
      </c>
      <c r="R101" s="54" t="s">
        <v>499</v>
      </c>
      <c r="S101" s="54" t="s">
        <v>499</v>
      </c>
      <c r="T101" s="54" t="s">
        <v>499</v>
      </c>
      <c r="U101" s="54" t="s">
        <v>499</v>
      </c>
      <c r="W101" s="42" t="s">
        <v>469</v>
      </c>
    </row>
    <row r="102" spans="1:23">
      <c r="A102" s="49" t="s">
        <v>2370</v>
      </c>
      <c r="B102" s="46" t="s">
        <v>222</v>
      </c>
      <c r="C102" s="46" t="s">
        <v>241</v>
      </c>
      <c r="D102" s="49" t="s">
        <v>155</v>
      </c>
      <c r="E102" s="46">
        <v>6</v>
      </c>
      <c r="F102" s="46">
        <v>6</v>
      </c>
      <c r="G102" s="46">
        <v>0</v>
      </c>
      <c r="H102" s="46">
        <v>0</v>
      </c>
      <c r="I102" s="46">
        <v>0</v>
      </c>
      <c r="J102" s="46">
        <v>6</v>
      </c>
      <c r="K102" s="46">
        <v>18</v>
      </c>
      <c r="L102" s="42">
        <v>32542</v>
      </c>
      <c r="M102" s="42">
        <v>16665</v>
      </c>
      <c r="N102" s="42">
        <v>15877</v>
      </c>
      <c r="O102" s="54">
        <v>18.437711265441582</v>
      </c>
      <c r="P102" s="54">
        <v>18.437711265441582</v>
      </c>
      <c r="Q102" s="54" t="s">
        <v>499</v>
      </c>
      <c r="R102" s="54" t="s">
        <v>499</v>
      </c>
      <c r="S102" s="54" t="s">
        <v>499</v>
      </c>
      <c r="T102" s="54">
        <v>18.437711265441582</v>
      </c>
      <c r="U102" s="54">
        <v>55.313133796324742</v>
      </c>
      <c r="W102" s="42" t="s">
        <v>469</v>
      </c>
    </row>
    <row r="103" spans="1:23">
      <c r="A103" s="49" t="s">
        <v>2371</v>
      </c>
      <c r="B103" s="46" t="s">
        <v>222</v>
      </c>
      <c r="C103" s="46" t="s">
        <v>241</v>
      </c>
      <c r="D103" s="49" t="s">
        <v>99</v>
      </c>
      <c r="E103" s="46">
        <v>0</v>
      </c>
      <c r="F103" s="46">
        <v>0</v>
      </c>
      <c r="G103" s="46">
        <v>6</v>
      </c>
      <c r="H103" s="46">
        <v>0</v>
      </c>
      <c r="I103" s="46">
        <v>6</v>
      </c>
      <c r="J103" s="46">
        <v>0</v>
      </c>
      <c r="K103" s="46">
        <v>12</v>
      </c>
      <c r="L103" s="42">
        <v>32542</v>
      </c>
      <c r="M103" s="42">
        <v>16665</v>
      </c>
      <c r="N103" s="42">
        <v>15877</v>
      </c>
      <c r="O103" s="54" t="s">
        <v>499</v>
      </c>
      <c r="P103" s="54" t="s">
        <v>499</v>
      </c>
      <c r="Q103" s="54">
        <v>18.437711265441582</v>
      </c>
      <c r="R103" s="54" t="s">
        <v>499</v>
      </c>
      <c r="S103" s="54">
        <v>18.437711265441582</v>
      </c>
      <c r="T103" s="54" t="s">
        <v>499</v>
      </c>
      <c r="U103" s="54">
        <v>36.875422530883164</v>
      </c>
      <c r="W103" s="42" t="s">
        <v>469</v>
      </c>
    </row>
    <row r="104" spans="1:23">
      <c r="A104" s="49" t="s">
        <v>2372</v>
      </c>
      <c r="B104" s="46" t="s">
        <v>222</v>
      </c>
      <c r="C104" s="46" t="s">
        <v>241</v>
      </c>
      <c r="D104" s="49" t="s">
        <v>481</v>
      </c>
      <c r="E104" s="46">
        <v>0</v>
      </c>
      <c r="F104" s="46">
        <v>0</v>
      </c>
      <c r="G104" s="46">
        <v>0</v>
      </c>
      <c r="H104" s="46">
        <v>0</v>
      </c>
      <c r="I104" s="46">
        <v>0</v>
      </c>
      <c r="J104" s="46">
        <v>0</v>
      </c>
      <c r="K104" s="46">
        <v>0</v>
      </c>
      <c r="L104" s="42">
        <v>32542</v>
      </c>
      <c r="M104" s="42">
        <v>16665</v>
      </c>
      <c r="N104" s="42">
        <v>15877</v>
      </c>
      <c r="O104" s="54" t="s">
        <v>499</v>
      </c>
      <c r="P104" s="54" t="s">
        <v>499</v>
      </c>
      <c r="Q104" s="54" t="s">
        <v>499</v>
      </c>
      <c r="R104" s="54" t="s">
        <v>499</v>
      </c>
      <c r="S104" s="54" t="s">
        <v>499</v>
      </c>
      <c r="T104" s="54" t="s">
        <v>499</v>
      </c>
      <c r="U104" s="54" t="s">
        <v>499</v>
      </c>
      <c r="W104" s="42" t="s">
        <v>469</v>
      </c>
    </row>
    <row r="105" spans="1:23">
      <c r="A105" s="49" t="s">
        <v>2373</v>
      </c>
      <c r="B105" s="46" t="s">
        <v>222</v>
      </c>
      <c r="C105" s="46" t="s">
        <v>241</v>
      </c>
      <c r="D105" s="49" t="s">
        <v>483</v>
      </c>
      <c r="E105" s="46">
        <v>0</v>
      </c>
      <c r="F105" s="46">
        <v>0</v>
      </c>
      <c r="G105" s="46">
        <v>10</v>
      </c>
      <c r="H105" s="46">
        <v>0</v>
      </c>
      <c r="I105" s="46">
        <v>0</v>
      </c>
      <c r="J105" s="46">
        <v>0</v>
      </c>
      <c r="K105" s="46">
        <v>10</v>
      </c>
      <c r="L105" s="42">
        <v>32542</v>
      </c>
      <c r="M105" s="42">
        <v>16665</v>
      </c>
      <c r="N105" s="42">
        <v>15877</v>
      </c>
      <c r="O105" s="54" t="s">
        <v>499</v>
      </c>
      <c r="P105" s="54" t="s">
        <v>499</v>
      </c>
      <c r="Q105" s="54">
        <v>30.729518775735968</v>
      </c>
      <c r="R105" s="54" t="s">
        <v>499</v>
      </c>
      <c r="S105" s="54" t="s">
        <v>499</v>
      </c>
      <c r="T105" s="54" t="s">
        <v>499</v>
      </c>
      <c r="U105" s="54">
        <v>30.729518775735968</v>
      </c>
      <c r="W105" s="42" t="s">
        <v>469</v>
      </c>
    </row>
    <row r="106" spans="1:23">
      <c r="A106" s="49" t="s">
        <v>2374</v>
      </c>
      <c r="B106" s="46" t="s">
        <v>222</v>
      </c>
      <c r="C106" s="46" t="s">
        <v>241</v>
      </c>
      <c r="D106" s="49" t="s">
        <v>128</v>
      </c>
      <c r="E106" s="46">
        <v>0</v>
      </c>
      <c r="F106" s="46">
        <v>0</v>
      </c>
      <c r="G106" s="46">
        <v>0</v>
      </c>
      <c r="H106" s="46">
        <v>0</v>
      </c>
      <c r="I106" s="46">
        <v>0</v>
      </c>
      <c r="J106" s="46">
        <v>0</v>
      </c>
      <c r="K106" s="46">
        <v>0</v>
      </c>
      <c r="L106" s="42">
        <v>32542</v>
      </c>
      <c r="M106" s="42">
        <v>16665</v>
      </c>
      <c r="N106" s="42">
        <v>15877</v>
      </c>
      <c r="O106" s="54" t="s">
        <v>499</v>
      </c>
      <c r="P106" s="54" t="s">
        <v>499</v>
      </c>
      <c r="Q106" s="54" t="s">
        <v>499</v>
      </c>
      <c r="R106" s="54" t="s">
        <v>499</v>
      </c>
      <c r="S106" s="54" t="s">
        <v>499</v>
      </c>
      <c r="T106" s="54" t="s">
        <v>499</v>
      </c>
      <c r="U106" s="54" t="s">
        <v>499</v>
      </c>
      <c r="W106" s="42" t="s">
        <v>469</v>
      </c>
    </row>
    <row r="107" spans="1:23">
      <c r="A107" s="49" t="s">
        <v>2375</v>
      </c>
      <c r="B107" s="46" t="s">
        <v>222</v>
      </c>
      <c r="C107" s="46" t="s">
        <v>241</v>
      </c>
      <c r="D107" s="49" t="s">
        <v>161</v>
      </c>
      <c r="E107" s="46">
        <v>0</v>
      </c>
      <c r="F107" s="46">
        <v>0</v>
      </c>
      <c r="G107" s="46">
        <v>0</v>
      </c>
      <c r="H107" s="46">
        <v>0</v>
      </c>
      <c r="I107" s="46">
        <v>0</v>
      </c>
      <c r="J107" s="46">
        <v>0</v>
      </c>
      <c r="K107" s="46">
        <v>0</v>
      </c>
      <c r="L107" s="42">
        <v>32542</v>
      </c>
      <c r="M107" s="42">
        <v>16665</v>
      </c>
      <c r="N107" s="42">
        <v>15877</v>
      </c>
      <c r="O107" s="54" t="s">
        <v>499</v>
      </c>
      <c r="P107" s="54" t="s">
        <v>499</v>
      </c>
      <c r="Q107" s="54" t="s">
        <v>499</v>
      </c>
      <c r="R107" s="54" t="s">
        <v>499</v>
      </c>
      <c r="S107" s="54" t="s">
        <v>499</v>
      </c>
      <c r="T107" s="54" t="s">
        <v>499</v>
      </c>
      <c r="U107" s="54" t="s">
        <v>499</v>
      </c>
      <c r="W107" s="42" t="s">
        <v>469</v>
      </c>
    </row>
    <row r="108" spans="1:23">
      <c r="A108" s="49" t="s">
        <v>2376</v>
      </c>
      <c r="B108" s="46" t="s">
        <v>222</v>
      </c>
      <c r="C108" s="46" t="s">
        <v>241</v>
      </c>
      <c r="D108" s="49" t="s">
        <v>164</v>
      </c>
      <c r="E108" s="46">
        <v>16</v>
      </c>
      <c r="F108" s="46">
        <v>17</v>
      </c>
      <c r="G108" s="46">
        <v>37</v>
      </c>
      <c r="H108" s="46">
        <v>19</v>
      </c>
      <c r="I108" s="46">
        <v>10</v>
      </c>
      <c r="J108" s="46">
        <v>0</v>
      </c>
      <c r="K108" s="46">
        <v>99</v>
      </c>
      <c r="L108" s="42">
        <v>32542</v>
      </c>
      <c r="M108" s="42">
        <v>16665</v>
      </c>
      <c r="N108" s="42">
        <v>15877</v>
      </c>
      <c r="O108" s="54">
        <v>100.77470554890724</v>
      </c>
      <c r="P108" s="54">
        <v>107.07312464571393</v>
      </c>
      <c r="Q108" s="54">
        <v>233.04150658184798</v>
      </c>
      <c r="R108" s="54">
        <v>119.66996283932733</v>
      </c>
      <c r="S108" s="54">
        <v>62.984190968067011</v>
      </c>
      <c r="T108" s="54" t="s">
        <v>499</v>
      </c>
      <c r="U108" s="54">
        <v>623.54349058386344</v>
      </c>
      <c r="W108" s="42" t="s">
        <v>469</v>
      </c>
    </row>
    <row r="109" spans="1:23">
      <c r="A109" s="49" t="s">
        <v>2377</v>
      </c>
      <c r="B109" s="46" t="s">
        <v>222</v>
      </c>
      <c r="C109" s="46" t="s">
        <v>241</v>
      </c>
      <c r="D109" s="49" t="s">
        <v>142</v>
      </c>
      <c r="E109" s="46">
        <v>0</v>
      </c>
      <c r="F109" s="46">
        <v>0</v>
      </c>
      <c r="G109" s="46">
        <v>6</v>
      </c>
      <c r="H109" s="46">
        <v>0</v>
      </c>
      <c r="I109" s="46">
        <v>0</v>
      </c>
      <c r="J109" s="46">
        <v>0</v>
      </c>
      <c r="K109" s="46">
        <v>6</v>
      </c>
      <c r="L109" s="42">
        <v>32542</v>
      </c>
      <c r="M109" s="42">
        <v>16665</v>
      </c>
      <c r="N109" s="42">
        <v>15877</v>
      </c>
      <c r="O109" s="54" t="s">
        <v>499</v>
      </c>
      <c r="P109" s="54" t="s">
        <v>499</v>
      </c>
      <c r="Q109" s="54">
        <v>18.437711265441582</v>
      </c>
      <c r="R109" s="54" t="s">
        <v>499</v>
      </c>
      <c r="S109" s="54" t="s">
        <v>499</v>
      </c>
      <c r="T109" s="54" t="s">
        <v>499</v>
      </c>
      <c r="U109" s="54">
        <v>18.437711265441582</v>
      </c>
      <c r="W109" s="42" t="s">
        <v>469</v>
      </c>
    </row>
    <row r="110" spans="1:23">
      <c r="A110" s="49" t="s">
        <v>2378</v>
      </c>
      <c r="B110" s="46" t="s">
        <v>230</v>
      </c>
      <c r="C110" s="46" t="s">
        <v>248</v>
      </c>
      <c r="D110" s="49" t="s">
        <v>60</v>
      </c>
      <c r="E110" s="46">
        <v>0</v>
      </c>
      <c r="F110" s="46">
        <v>0</v>
      </c>
      <c r="G110" s="46">
        <v>6</v>
      </c>
      <c r="H110" s="46">
        <v>0</v>
      </c>
      <c r="I110" s="46">
        <v>6</v>
      </c>
      <c r="J110" s="46">
        <v>6</v>
      </c>
      <c r="K110" s="46">
        <v>18</v>
      </c>
      <c r="L110" s="42">
        <v>28486</v>
      </c>
      <c r="M110" s="42">
        <v>14557</v>
      </c>
      <c r="N110" s="42">
        <v>13929</v>
      </c>
      <c r="O110" s="54" t="s">
        <v>499</v>
      </c>
      <c r="P110" s="54" t="s">
        <v>499</v>
      </c>
      <c r="Q110" s="54">
        <v>21.062978305132347</v>
      </c>
      <c r="R110" s="54" t="s">
        <v>499</v>
      </c>
      <c r="S110" s="54">
        <v>21.062978305132347</v>
      </c>
      <c r="T110" s="54">
        <v>21.062978305132347</v>
      </c>
      <c r="U110" s="54">
        <v>63.188934915397034</v>
      </c>
      <c r="W110" s="42" t="s">
        <v>469</v>
      </c>
    </row>
    <row r="111" spans="1:23">
      <c r="A111" s="49" t="s">
        <v>2379</v>
      </c>
      <c r="B111" s="46" t="s">
        <v>230</v>
      </c>
      <c r="C111" s="46" t="s">
        <v>248</v>
      </c>
      <c r="D111" s="49" t="s">
        <v>64</v>
      </c>
      <c r="E111" s="46">
        <v>8</v>
      </c>
      <c r="F111" s="46">
        <v>6</v>
      </c>
      <c r="G111" s="46">
        <v>12</v>
      </c>
      <c r="H111" s="46">
        <v>12</v>
      </c>
      <c r="I111" s="46">
        <v>8</v>
      </c>
      <c r="J111" s="46">
        <v>7</v>
      </c>
      <c r="K111" s="46">
        <v>53</v>
      </c>
      <c r="L111" s="42">
        <v>28486</v>
      </c>
      <c r="M111" s="42">
        <v>14557</v>
      </c>
      <c r="N111" s="42">
        <v>13929</v>
      </c>
      <c r="O111" s="54">
        <v>28.083971073509797</v>
      </c>
      <c r="P111" s="54">
        <v>21.062978305132347</v>
      </c>
      <c r="Q111" s="54">
        <v>42.125956610264694</v>
      </c>
      <c r="R111" s="54">
        <v>42.125956610264694</v>
      </c>
      <c r="S111" s="54">
        <v>28.083971073509797</v>
      </c>
      <c r="T111" s="54">
        <v>24.57347468932107</v>
      </c>
      <c r="U111" s="54">
        <v>186.0563083620024</v>
      </c>
      <c r="W111" s="42" t="s">
        <v>469</v>
      </c>
    </row>
    <row r="112" spans="1:23">
      <c r="A112" s="49" t="s">
        <v>2380</v>
      </c>
      <c r="B112" s="46" t="s">
        <v>230</v>
      </c>
      <c r="C112" s="46" t="s">
        <v>248</v>
      </c>
      <c r="D112" s="49" t="s">
        <v>492</v>
      </c>
      <c r="E112" s="46">
        <v>0</v>
      </c>
      <c r="F112" s="46">
        <v>0</v>
      </c>
      <c r="G112" s="46">
        <v>6</v>
      </c>
      <c r="H112" s="46">
        <v>0</v>
      </c>
      <c r="I112" s="46">
        <v>0</v>
      </c>
      <c r="J112" s="46">
        <v>0</v>
      </c>
      <c r="K112" s="46">
        <v>6</v>
      </c>
      <c r="L112" s="42">
        <v>28486</v>
      </c>
      <c r="M112" s="42">
        <v>14557</v>
      </c>
      <c r="N112" s="42">
        <v>13929</v>
      </c>
      <c r="O112" s="54" t="s">
        <v>499</v>
      </c>
      <c r="P112" s="54" t="s">
        <v>499</v>
      </c>
      <c r="Q112" s="54">
        <v>21.062978305132347</v>
      </c>
      <c r="R112" s="54" t="s">
        <v>499</v>
      </c>
      <c r="S112" s="54" t="s">
        <v>499</v>
      </c>
      <c r="T112" s="54" t="s">
        <v>499</v>
      </c>
      <c r="U112" s="54">
        <v>21.062978305132347</v>
      </c>
      <c r="W112" s="42" t="s">
        <v>469</v>
      </c>
    </row>
    <row r="113" spans="1:23">
      <c r="A113" s="49" t="s">
        <v>2381</v>
      </c>
      <c r="B113" s="46" t="s">
        <v>230</v>
      </c>
      <c r="C113" s="46" t="s">
        <v>248</v>
      </c>
      <c r="D113" s="49" t="s">
        <v>200</v>
      </c>
      <c r="E113" s="46">
        <v>0</v>
      </c>
      <c r="F113" s="46">
        <v>0</v>
      </c>
      <c r="G113" s="46">
        <v>0</v>
      </c>
      <c r="H113" s="46">
        <v>6</v>
      </c>
      <c r="I113" s="46">
        <v>6</v>
      </c>
      <c r="J113" s="46">
        <v>0</v>
      </c>
      <c r="K113" s="46">
        <v>12</v>
      </c>
      <c r="L113" s="42">
        <v>28486</v>
      </c>
      <c r="M113" s="42">
        <v>14557</v>
      </c>
      <c r="N113" s="42">
        <v>13929</v>
      </c>
      <c r="O113" s="54" t="s">
        <v>499</v>
      </c>
      <c r="P113" s="54" t="s">
        <v>499</v>
      </c>
      <c r="Q113" s="54" t="s">
        <v>499</v>
      </c>
      <c r="R113" s="54">
        <v>21.062978305132347</v>
      </c>
      <c r="S113" s="54">
        <v>21.062978305132347</v>
      </c>
      <c r="T113" s="54" t="s">
        <v>499</v>
      </c>
      <c r="U113" s="54">
        <v>42.125956610264694</v>
      </c>
      <c r="W113" s="42" t="s">
        <v>469</v>
      </c>
    </row>
    <row r="114" spans="1:23">
      <c r="A114" s="49" t="s">
        <v>2382</v>
      </c>
      <c r="B114" s="46" t="s">
        <v>230</v>
      </c>
      <c r="C114" s="46" t="s">
        <v>248</v>
      </c>
      <c r="D114" s="49" t="s">
        <v>54</v>
      </c>
      <c r="E114" s="46">
        <v>17</v>
      </c>
      <c r="F114" s="46">
        <v>16</v>
      </c>
      <c r="G114" s="46">
        <v>48</v>
      </c>
      <c r="H114" s="46">
        <v>75</v>
      </c>
      <c r="I114" s="46">
        <v>40</v>
      </c>
      <c r="J114" s="46">
        <v>36</v>
      </c>
      <c r="K114" s="46">
        <v>232</v>
      </c>
      <c r="L114" s="42">
        <v>28486</v>
      </c>
      <c r="M114" s="42">
        <v>14557</v>
      </c>
      <c r="N114" s="42">
        <v>13929</v>
      </c>
      <c r="O114" s="54">
        <v>116.78230404616335</v>
      </c>
      <c r="P114" s="54">
        <v>109.91275674933023</v>
      </c>
      <c r="Q114" s="54">
        <v>329.73827024799067</v>
      </c>
      <c r="R114" s="54">
        <v>515.2160472624854</v>
      </c>
      <c r="S114" s="54">
        <v>274.78189187332555</v>
      </c>
      <c r="T114" s="54">
        <v>247.30370268599302</v>
      </c>
      <c r="U114" s="54">
        <v>1593.734972865288</v>
      </c>
      <c r="W114" s="42" t="s">
        <v>469</v>
      </c>
    </row>
    <row r="115" spans="1:23">
      <c r="A115" s="49" t="s">
        <v>2383</v>
      </c>
      <c r="B115" s="46" t="s">
        <v>230</v>
      </c>
      <c r="C115" s="46" t="s">
        <v>248</v>
      </c>
      <c r="D115" s="49" t="s">
        <v>69</v>
      </c>
      <c r="E115" s="46">
        <v>6</v>
      </c>
      <c r="F115" s="46">
        <v>0</v>
      </c>
      <c r="G115" s="46">
        <v>0</v>
      </c>
      <c r="H115" s="46">
        <v>6</v>
      </c>
      <c r="I115" s="46">
        <v>0</v>
      </c>
      <c r="J115" s="46">
        <v>6</v>
      </c>
      <c r="K115" s="46">
        <v>18</v>
      </c>
      <c r="L115" s="42">
        <v>28486</v>
      </c>
      <c r="M115" s="42">
        <v>14557</v>
      </c>
      <c r="N115" s="42">
        <v>13929</v>
      </c>
      <c r="O115" s="54">
        <v>41.217283780998834</v>
      </c>
      <c r="P115" s="54" t="s">
        <v>499</v>
      </c>
      <c r="Q115" s="54" t="s">
        <v>499</v>
      </c>
      <c r="R115" s="54">
        <v>41.217283780998834</v>
      </c>
      <c r="S115" s="54" t="s">
        <v>499</v>
      </c>
      <c r="T115" s="54">
        <v>41.217283780998834</v>
      </c>
      <c r="U115" s="54">
        <v>123.65185134299651</v>
      </c>
      <c r="W115" s="42" t="s">
        <v>469</v>
      </c>
    </row>
    <row r="116" spans="1:23">
      <c r="A116" s="49" t="s">
        <v>2384</v>
      </c>
      <c r="B116" s="46" t="s">
        <v>230</v>
      </c>
      <c r="C116" s="46" t="s">
        <v>248</v>
      </c>
      <c r="D116" s="49" t="s">
        <v>473</v>
      </c>
      <c r="E116" s="46">
        <v>0</v>
      </c>
      <c r="F116" s="46">
        <v>0</v>
      </c>
      <c r="G116" s="46">
        <v>0</v>
      </c>
      <c r="H116" s="46">
        <v>0</v>
      </c>
      <c r="I116" s="46">
        <v>0</v>
      </c>
      <c r="J116" s="46">
        <v>0</v>
      </c>
      <c r="K116" s="46">
        <v>0</v>
      </c>
      <c r="L116" s="42">
        <v>28486</v>
      </c>
      <c r="M116" s="42">
        <v>14557</v>
      </c>
      <c r="N116" s="42">
        <v>13929</v>
      </c>
      <c r="O116" s="54" t="s">
        <v>499</v>
      </c>
      <c r="P116" s="54" t="s">
        <v>499</v>
      </c>
      <c r="Q116" s="54" t="s">
        <v>499</v>
      </c>
      <c r="R116" s="54" t="s">
        <v>499</v>
      </c>
      <c r="S116" s="54" t="s">
        <v>499</v>
      </c>
      <c r="T116" s="54" t="s">
        <v>499</v>
      </c>
      <c r="U116" s="54" t="s">
        <v>499</v>
      </c>
      <c r="W116" s="42" t="s">
        <v>469</v>
      </c>
    </row>
    <row r="117" spans="1:23">
      <c r="A117" s="49" t="s">
        <v>2385</v>
      </c>
      <c r="B117" s="46" t="s">
        <v>230</v>
      </c>
      <c r="C117" s="46" t="s">
        <v>248</v>
      </c>
      <c r="D117" s="49" t="s">
        <v>201</v>
      </c>
      <c r="E117" s="46">
        <v>0</v>
      </c>
      <c r="F117" s="46">
        <v>0</v>
      </c>
      <c r="G117" s="46">
        <v>0</v>
      </c>
      <c r="H117" s="46">
        <v>6</v>
      </c>
      <c r="I117" s="46">
        <v>0</v>
      </c>
      <c r="J117" s="46">
        <v>0</v>
      </c>
      <c r="K117" s="46">
        <v>6</v>
      </c>
      <c r="L117" s="42">
        <v>28486</v>
      </c>
      <c r="M117" s="42">
        <v>14557</v>
      </c>
      <c r="N117" s="42">
        <v>13929</v>
      </c>
      <c r="O117" s="54" t="s">
        <v>499</v>
      </c>
      <c r="P117" s="54" t="s">
        <v>499</v>
      </c>
      <c r="Q117" s="54" t="s">
        <v>499</v>
      </c>
      <c r="R117" s="54">
        <v>21.062978305132347</v>
      </c>
      <c r="S117" s="54" t="s">
        <v>499</v>
      </c>
      <c r="T117" s="54" t="s">
        <v>499</v>
      </c>
      <c r="U117" s="54">
        <v>21.062978305132347</v>
      </c>
      <c r="W117" s="42" t="s">
        <v>469</v>
      </c>
    </row>
    <row r="118" spans="1:23">
      <c r="A118" s="49" t="s">
        <v>2386</v>
      </c>
      <c r="B118" s="46" t="s">
        <v>230</v>
      </c>
      <c r="C118" s="46" t="s">
        <v>248</v>
      </c>
      <c r="D118" s="49" t="s">
        <v>95</v>
      </c>
      <c r="E118" s="46">
        <v>0</v>
      </c>
      <c r="F118" s="46">
        <v>0</v>
      </c>
      <c r="G118" s="46">
        <v>0</v>
      </c>
      <c r="H118" s="46">
        <v>0</v>
      </c>
      <c r="I118" s="46">
        <v>0</v>
      </c>
      <c r="J118" s="46">
        <v>0</v>
      </c>
      <c r="K118" s="46">
        <v>0</v>
      </c>
      <c r="L118" s="42">
        <v>28486</v>
      </c>
      <c r="M118" s="42">
        <v>14557</v>
      </c>
      <c r="N118" s="42">
        <v>13929</v>
      </c>
      <c r="O118" s="54" t="s">
        <v>499</v>
      </c>
      <c r="P118" s="54" t="s">
        <v>499</v>
      </c>
      <c r="Q118" s="54" t="s">
        <v>499</v>
      </c>
      <c r="R118" s="54" t="s">
        <v>499</v>
      </c>
      <c r="S118" s="54" t="s">
        <v>499</v>
      </c>
      <c r="T118" s="54" t="s">
        <v>499</v>
      </c>
      <c r="U118" s="54" t="s">
        <v>499</v>
      </c>
      <c r="W118" s="42" t="s">
        <v>469</v>
      </c>
    </row>
    <row r="119" spans="1:23">
      <c r="A119" s="49" t="s">
        <v>2387</v>
      </c>
      <c r="B119" s="46" t="s">
        <v>230</v>
      </c>
      <c r="C119" s="46" t="s">
        <v>248</v>
      </c>
      <c r="D119" s="49" t="s">
        <v>154</v>
      </c>
      <c r="E119" s="46">
        <v>0</v>
      </c>
      <c r="F119" s="46">
        <v>0</v>
      </c>
      <c r="G119" s="46">
        <v>0</v>
      </c>
      <c r="H119" s="46">
        <v>0</v>
      </c>
      <c r="I119" s="46">
        <v>0</v>
      </c>
      <c r="J119" s="46">
        <v>0</v>
      </c>
      <c r="K119" s="46">
        <v>0</v>
      </c>
      <c r="L119" s="42">
        <v>28486</v>
      </c>
      <c r="M119" s="42">
        <v>14557</v>
      </c>
      <c r="N119" s="42">
        <v>13929</v>
      </c>
      <c r="O119" s="54" t="s">
        <v>499</v>
      </c>
      <c r="P119" s="54" t="s">
        <v>499</v>
      </c>
      <c r="Q119" s="54" t="s">
        <v>499</v>
      </c>
      <c r="R119" s="54" t="s">
        <v>499</v>
      </c>
      <c r="S119" s="54" t="s">
        <v>499</v>
      </c>
      <c r="T119" s="54" t="s">
        <v>499</v>
      </c>
      <c r="U119" s="54" t="s">
        <v>499</v>
      </c>
      <c r="W119" s="42" t="s">
        <v>469</v>
      </c>
    </row>
    <row r="120" spans="1:23">
      <c r="A120" s="49" t="s">
        <v>2388</v>
      </c>
      <c r="B120" s="46" t="s">
        <v>230</v>
      </c>
      <c r="C120" s="46" t="s">
        <v>248</v>
      </c>
      <c r="D120" s="49" t="s">
        <v>155</v>
      </c>
      <c r="E120" s="46">
        <v>6</v>
      </c>
      <c r="F120" s="46">
        <v>0</v>
      </c>
      <c r="G120" s="46">
        <v>0</v>
      </c>
      <c r="H120" s="46">
        <v>0</v>
      </c>
      <c r="I120" s="46">
        <v>0</v>
      </c>
      <c r="J120" s="46">
        <v>0</v>
      </c>
      <c r="K120" s="46">
        <v>6</v>
      </c>
      <c r="L120" s="42">
        <v>28486</v>
      </c>
      <c r="M120" s="42">
        <v>14557</v>
      </c>
      <c r="N120" s="42">
        <v>13929</v>
      </c>
      <c r="O120" s="54">
        <v>21.062978305132347</v>
      </c>
      <c r="P120" s="54" t="s">
        <v>499</v>
      </c>
      <c r="Q120" s="54" t="s">
        <v>499</v>
      </c>
      <c r="R120" s="54" t="s">
        <v>499</v>
      </c>
      <c r="S120" s="54" t="s">
        <v>499</v>
      </c>
      <c r="T120" s="54" t="s">
        <v>499</v>
      </c>
      <c r="U120" s="54">
        <v>21.062978305132347</v>
      </c>
      <c r="W120" s="42" t="s">
        <v>469</v>
      </c>
    </row>
    <row r="121" spans="1:23">
      <c r="A121" s="49" t="s">
        <v>2389</v>
      </c>
      <c r="B121" s="46" t="s">
        <v>230</v>
      </c>
      <c r="C121" s="46" t="s">
        <v>248</v>
      </c>
      <c r="D121" s="49" t="s">
        <v>99</v>
      </c>
      <c r="E121" s="46">
        <v>0</v>
      </c>
      <c r="F121" s="46">
        <v>6</v>
      </c>
      <c r="G121" s="46">
        <v>12</v>
      </c>
      <c r="H121" s="46">
        <v>8</v>
      </c>
      <c r="I121" s="46">
        <v>6</v>
      </c>
      <c r="J121" s="46">
        <v>6</v>
      </c>
      <c r="K121" s="46">
        <v>38</v>
      </c>
      <c r="L121" s="42">
        <v>28486</v>
      </c>
      <c r="M121" s="42">
        <v>14557</v>
      </c>
      <c r="N121" s="42">
        <v>13929</v>
      </c>
      <c r="O121" s="54" t="s">
        <v>499</v>
      </c>
      <c r="P121" s="54">
        <v>21.062978305132347</v>
      </c>
      <c r="Q121" s="54">
        <v>42.125956610264694</v>
      </c>
      <c r="R121" s="54">
        <v>28.083971073509797</v>
      </c>
      <c r="S121" s="54">
        <v>21.062978305132347</v>
      </c>
      <c r="T121" s="54">
        <v>21.062978305132347</v>
      </c>
      <c r="U121" s="54">
        <v>133.39886259917151</v>
      </c>
      <c r="W121" s="42" t="s">
        <v>469</v>
      </c>
    </row>
    <row r="122" spans="1:23">
      <c r="A122" s="49" t="s">
        <v>2390</v>
      </c>
      <c r="B122" s="46" t="s">
        <v>230</v>
      </c>
      <c r="C122" s="46" t="s">
        <v>248</v>
      </c>
      <c r="D122" s="49" t="s">
        <v>481</v>
      </c>
      <c r="E122" s="46">
        <v>0</v>
      </c>
      <c r="F122" s="46">
        <v>0</v>
      </c>
      <c r="G122" s="46">
        <v>0</v>
      </c>
      <c r="H122" s="46">
        <v>0</v>
      </c>
      <c r="I122" s="46">
        <v>0</v>
      </c>
      <c r="J122" s="46">
        <v>0</v>
      </c>
      <c r="K122" s="46">
        <v>0</v>
      </c>
      <c r="L122" s="42">
        <v>28486</v>
      </c>
      <c r="M122" s="42">
        <v>14557</v>
      </c>
      <c r="N122" s="42">
        <v>13929</v>
      </c>
      <c r="O122" s="54" t="s">
        <v>499</v>
      </c>
      <c r="P122" s="54" t="s">
        <v>499</v>
      </c>
      <c r="Q122" s="54" t="s">
        <v>499</v>
      </c>
      <c r="R122" s="54" t="s">
        <v>499</v>
      </c>
      <c r="S122" s="54" t="s">
        <v>499</v>
      </c>
      <c r="T122" s="54" t="s">
        <v>499</v>
      </c>
      <c r="U122" s="54" t="s">
        <v>499</v>
      </c>
      <c r="W122" s="42" t="s">
        <v>469</v>
      </c>
    </row>
    <row r="123" spans="1:23">
      <c r="A123" s="49" t="s">
        <v>2391</v>
      </c>
      <c r="B123" s="46" t="s">
        <v>230</v>
      </c>
      <c r="C123" s="46" t="s">
        <v>248</v>
      </c>
      <c r="D123" s="49" t="s">
        <v>483</v>
      </c>
      <c r="E123" s="46">
        <v>6</v>
      </c>
      <c r="F123" s="46">
        <v>0</v>
      </c>
      <c r="G123" s="46">
        <v>6</v>
      </c>
      <c r="H123" s="46">
        <v>6</v>
      </c>
      <c r="I123" s="46">
        <v>0</v>
      </c>
      <c r="J123" s="46">
        <v>0</v>
      </c>
      <c r="K123" s="46">
        <v>18</v>
      </c>
      <c r="L123" s="42">
        <v>28486</v>
      </c>
      <c r="M123" s="42">
        <v>14557</v>
      </c>
      <c r="N123" s="42">
        <v>13929</v>
      </c>
      <c r="O123" s="54">
        <v>21.062978305132347</v>
      </c>
      <c r="P123" s="54" t="s">
        <v>499</v>
      </c>
      <c r="Q123" s="54">
        <v>21.062978305132347</v>
      </c>
      <c r="R123" s="54">
        <v>21.062978305132347</v>
      </c>
      <c r="S123" s="54" t="s">
        <v>499</v>
      </c>
      <c r="T123" s="54" t="s">
        <v>499</v>
      </c>
      <c r="U123" s="54">
        <v>63.188934915397034</v>
      </c>
      <c r="W123" s="42" t="s">
        <v>469</v>
      </c>
    </row>
    <row r="124" spans="1:23">
      <c r="A124" s="49" t="s">
        <v>2392</v>
      </c>
      <c r="B124" s="46" t="s">
        <v>230</v>
      </c>
      <c r="C124" s="46" t="s">
        <v>248</v>
      </c>
      <c r="D124" s="49" t="s">
        <v>128</v>
      </c>
      <c r="E124" s="46">
        <v>0</v>
      </c>
      <c r="F124" s="46">
        <v>0</v>
      </c>
      <c r="G124" s="46">
        <v>0</v>
      </c>
      <c r="H124" s="46">
        <v>0</v>
      </c>
      <c r="I124" s="46">
        <v>0</v>
      </c>
      <c r="J124" s="46">
        <v>0</v>
      </c>
      <c r="K124" s="46">
        <v>0</v>
      </c>
      <c r="L124" s="42">
        <v>28486</v>
      </c>
      <c r="M124" s="42">
        <v>14557</v>
      </c>
      <c r="N124" s="42">
        <v>13929</v>
      </c>
      <c r="O124" s="54" t="s">
        <v>499</v>
      </c>
      <c r="P124" s="54" t="s">
        <v>499</v>
      </c>
      <c r="Q124" s="54" t="s">
        <v>499</v>
      </c>
      <c r="R124" s="54" t="s">
        <v>499</v>
      </c>
      <c r="S124" s="54" t="s">
        <v>499</v>
      </c>
      <c r="T124" s="54" t="s">
        <v>499</v>
      </c>
      <c r="U124" s="54" t="s">
        <v>499</v>
      </c>
      <c r="W124" s="42" t="s">
        <v>469</v>
      </c>
    </row>
    <row r="125" spans="1:23">
      <c r="A125" s="49" t="s">
        <v>2393</v>
      </c>
      <c r="B125" s="46" t="s">
        <v>230</v>
      </c>
      <c r="C125" s="46" t="s">
        <v>248</v>
      </c>
      <c r="D125" s="49" t="s">
        <v>132</v>
      </c>
      <c r="E125" s="46">
        <v>0</v>
      </c>
      <c r="F125" s="46">
        <v>0</v>
      </c>
      <c r="G125" s="46">
        <v>6</v>
      </c>
      <c r="H125" s="46">
        <v>6</v>
      </c>
      <c r="I125" s="46">
        <v>6</v>
      </c>
      <c r="J125" s="46">
        <v>6</v>
      </c>
      <c r="K125" s="46">
        <v>24</v>
      </c>
      <c r="L125" s="42">
        <v>28486</v>
      </c>
      <c r="M125" s="42">
        <v>14557</v>
      </c>
      <c r="N125" s="42">
        <v>13929</v>
      </c>
      <c r="O125" s="54" t="s">
        <v>499</v>
      </c>
      <c r="P125" s="54" t="s">
        <v>499</v>
      </c>
      <c r="Q125" s="54">
        <v>41.217283780998834</v>
      </c>
      <c r="R125" s="54">
        <v>41.217283780998834</v>
      </c>
      <c r="S125" s="54">
        <v>41.217283780998834</v>
      </c>
      <c r="T125" s="54">
        <v>41.217283780998834</v>
      </c>
      <c r="U125" s="54">
        <v>164.86913512399533</v>
      </c>
      <c r="W125" s="42" t="s">
        <v>469</v>
      </c>
    </row>
    <row r="126" spans="1:23">
      <c r="A126" s="49" t="s">
        <v>2394</v>
      </c>
      <c r="B126" s="46" t="s">
        <v>230</v>
      </c>
      <c r="C126" s="46" t="s">
        <v>248</v>
      </c>
      <c r="D126" s="49" t="s">
        <v>161</v>
      </c>
      <c r="E126" s="46">
        <v>0</v>
      </c>
      <c r="F126" s="46">
        <v>0</v>
      </c>
      <c r="G126" s="46">
        <v>0</v>
      </c>
      <c r="H126" s="46">
        <v>0</v>
      </c>
      <c r="I126" s="46">
        <v>0</v>
      </c>
      <c r="J126" s="46">
        <v>0</v>
      </c>
      <c r="K126" s="46">
        <v>0</v>
      </c>
      <c r="L126" s="42">
        <v>28486</v>
      </c>
      <c r="M126" s="42">
        <v>14557</v>
      </c>
      <c r="N126" s="42">
        <v>13929</v>
      </c>
      <c r="O126" s="54" t="s">
        <v>499</v>
      </c>
      <c r="P126" s="54" t="s">
        <v>499</v>
      </c>
      <c r="Q126" s="54" t="s">
        <v>499</v>
      </c>
      <c r="R126" s="54" t="s">
        <v>499</v>
      </c>
      <c r="S126" s="54" t="s">
        <v>499</v>
      </c>
      <c r="T126" s="54" t="s">
        <v>499</v>
      </c>
      <c r="U126" s="54" t="s">
        <v>499</v>
      </c>
      <c r="W126" s="42" t="s">
        <v>469</v>
      </c>
    </row>
    <row r="127" spans="1:23">
      <c r="A127" s="49" t="s">
        <v>2395</v>
      </c>
      <c r="B127" s="46" t="s">
        <v>230</v>
      </c>
      <c r="C127" s="46" t="s">
        <v>248</v>
      </c>
      <c r="D127" s="49" t="s">
        <v>142</v>
      </c>
      <c r="E127" s="46">
        <v>0</v>
      </c>
      <c r="F127" s="46">
        <v>0</v>
      </c>
      <c r="G127" s="46">
        <v>0</v>
      </c>
      <c r="H127" s="46">
        <v>0</v>
      </c>
      <c r="I127" s="46">
        <v>0</v>
      </c>
      <c r="J127" s="46">
        <v>0</v>
      </c>
      <c r="K127" s="46">
        <v>0</v>
      </c>
      <c r="L127" s="42">
        <v>28486</v>
      </c>
      <c r="M127" s="42">
        <v>14557</v>
      </c>
      <c r="N127" s="42">
        <v>13929</v>
      </c>
      <c r="O127" s="54" t="s">
        <v>499</v>
      </c>
      <c r="P127" s="54" t="s">
        <v>499</v>
      </c>
      <c r="Q127" s="54" t="s">
        <v>499</v>
      </c>
      <c r="R127" s="54" t="s">
        <v>499</v>
      </c>
      <c r="S127" s="54" t="s">
        <v>499</v>
      </c>
      <c r="T127" s="54" t="s">
        <v>499</v>
      </c>
      <c r="U127" s="54" t="s">
        <v>499</v>
      </c>
      <c r="W127" s="42" t="s">
        <v>469</v>
      </c>
    </row>
    <row r="128" spans="1:23">
      <c r="A128" s="49" t="s">
        <v>2396</v>
      </c>
      <c r="B128" s="46" t="s">
        <v>230</v>
      </c>
      <c r="C128" s="46" t="s">
        <v>248</v>
      </c>
      <c r="D128" s="49" t="s">
        <v>146</v>
      </c>
      <c r="E128" s="46">
        <v>0</v>
      </c>
      <c r="F128" s="46">
        <v>6</v>
      </c>
      <c r="G128" s="46">
        <v>8</v>
      </c>
      <c r="H128" s="46">
        <v>12</v>
      </c>
      <c r="I128" s="46">
        <v>6</v>
      </c>
      <c r="J128" s="46">
        <v>6</v>
      </c>
      <c r="K128" s="46">
        <v>38</v>
      </c>
      <c r="L128" s="42">
        <v>28486</v>
      </c>
      <c r="M128" s="42">
        <v>14557</v>
      </c>
      <c r="N128" s="42">
        <v>13929</v>
      </c>
      <c r="O128" s="54" t="s">
        <v>499</v>
      </c>
      <c r="P128" s="54">
        <v>41.217283780998834</v>
      </c>
      <c r="Q128" s="54">
        <v>54.956378374665114</v>
      </c>
      <c r="R128" s="54">
        <v>82.434567561997667</v>
      </c>
      <c r="S128" s="54">
        <v>41.217283780998834</v>
      </c>
      <c r="T128" s="54">
        <v>41.217283780998834</v>
      </c>
      <c r="U128" s="54">
        <v>261.04279727965928</v>
      </c>
      <c r="W128" s="42" t="s">
        <v>469</v>
      </c>
    </row>
    <row r="129" spans="1:23">
      <c r="A129" s="49" t="s">
        <v>2397</v>
      </c>
      <c r="B129" s="46" t="s">
        <v>222</v>
      </c>
      <c r="C129" s="46" t="s">
        <v>248</v>
      </c>
      <c r="D129" s="49" t="s">
        <v>60</v>
      </c>
      <c r="E129" s="46">
        <v>0</v>
      </c>
      <c r="F129" s="46">
        <v>0</v>
      </c>
      <c r="G129" s="46">
        <v>6</v>
      </c>
      <c r="H129" s="46">
        <v>6</v>
      </c>
      <c r="I129" s="46">
        <v>0</v>
      </c>
      <c r="J129" s="46">
        <v>0</v>
      </c>
      <c r="K129" s="46">
        <v>12</v>
      </c>
      <c r="L129" s="42">
        <v>28486</v>
      </c>
      <c r="M129" s="42">
        <v>14557</v>
      </c>
      <c r="N129" s="42">
        <v>13929</v>
      </c>
      <c r="O129" s="54" t="s">
        <v>499</v>
      </c>
      <c r="P129" s="54" t="s">
        <v>499</v>
      </c>
      <c r="Q129" s="54">
        <v>21.062978305132347</v>
      </c>
      <c r="R129" s="54">
        <v>21.062978305132347</v>
      </c>
      <c r="S129" s="54" t="s">
        <v>499</v>
      </c>
      <c r="T129" s="54" t="s">
        <v>499</v>
      </c>
      <c r="U129" s="54">
        <v>42.125956610264694</v>
      </c>
      <c r="W129" s="42" t="s">
        <v>469</v>
      </c>
    </row>
    <row r="130" spans="1:23">
      <c r="A130" s="49" t="s">
        <v>2398</v>
      </c>
      <c r="B130" s="46" t="s">
        <v>222</v>
      </c>
      <c r="C130" s="46" t="s">
        <v>248</v>
      </c>
      <c r="D130" s="49" t="s">
        <v>64</v>
      </c>
      <c r="E130" s="46">
        <v>7</v>
      </c>
      <c r="F130" s="46">
        <v>11</v>
      </c>
      <c r="G130" s="46">
        <v>20</v>
      </c>
      <c r="H130" s="46">
        <v>19</v>
      </c>
      <c r="I130" s="46">
        <v>10</v>
      </c>
      <c r="J130" s="46">
        <v>7</v>
      </c>
      <c r="K130" s="46">
        <v>74</v>
      </c>
      <c r="L130" s="42">
        <v>28486</v>
      </c>
      <c r="M130" s="42">
        <v>14557</v>
      </c>
      <c r="N130" s="42">
        <v>13929</v>
      </c>
      <c r="O130" s="54">
        <v>24.57347468932107</v>
      </c>
      <c r="P130" s="54">
        <v>38.615460226075967</v>
      </c>
      <c r="Q130" s="54">
        <v>70.209927683774481</v>
      </c>
      <c r="R130" s="54">
        <v>66.699431299585754</v>
      </c>
      <c r="S130" s="54">
        <v>35.104963841887241</v>
      </c>
      <c r="T130" s="54">
        <v>24.57347468932107</v>
      </c>
      <c r="U130" s="54">
        <v>259.77673242996559</v>
      </c>
      <c r="W130" s="42" t="s">
        <v>469</v>
      </c>
    </row>
    <row r="131" spans="1:23">
      <c r="A131" s="49" t="s">
        <v>2399</v>
      </c>
      <c r="B131" s="46" t="s">
        <v>222</v>
      </c>
      <c r="C131" s="46" t="s">
        <v>248</v>
      </c>
      <c r="D131" s="49" t="s">
        <v>492</v>
      </c>
      <c r="E131" s="46">
        <v>6</v>
      </c>
      <c r="F131" s="46">
        <v>0</v>
      </c>
      <c r="G131" s="46">
        <v>7</v>
      </c>
      <c r="H131" s="46">
        <v>6</v>
      </c>
      <c r="I131" s="46">
        <v>6</v>
      </c>
      <c r="J131" s="46">
        <v>0</v>
      </c>
      <c r="K131" s="46">
        <v>25</v>
      </c>
      <c r="L131" s="42">
        <v>28486</v>
      </c>
      <c r="M131" s="42">
        <v>14557</v>
      </c>
      <c r="N131" s="42">
        <v>13929</v>
      </c>
      <c r="O131" s="54">
        <v>21.062978305132347</v>
      </c>
      <c r="P131" s="54" t="s">
        <v>499</v>
      </c>
      <c r="Q131" s="54">
        <v>24.57347468932107</v>
      </c>
      <c r="R131" s="54">
        <v>21.062978305132347</v>
      </c>
      <c r="S131" s="54">
        <v>21.062978305132347</v>
      </c>
      <c r="T131" s="54" t="s">
        <v>499</v>
      </c>
      <c r="U131" s="54">
        <v>87.762409604718115</v>
      </c>
      <c r="W131" s="42" t="s">
        <v>469</v>
      </c>
    </row>
    <row r="132" spans="1:23">
      <c r="A132" s="49" t="s">
        <v>2400</v>
      </c>
      <c r="B132" s="46" t="s">
        <v>222</v>
      </c>
      <c r="C132" s="46" t="s">
        <v>248</v>
      </c>
      <c r="D132" s="49" t="s">
        <v>200</v>
      </c>
      <c r="E132" s="46">
        <v>6</v>
      </c>
      <c r="F132" s="46">
        <v>0</v>
      </c>
      <c r="G132" s="46">
        <v>6</v>
      </c>
      <c r="H132" s="46">
        <v>15</v>
      </c>
      <c r="I132" s="46">
        <v>10</v>
      </c>
      <c r="J132" s="46">
        <v>6</v>
      </c>
      <c r="K132" s="46">
        <v>43</v>
      </c>
      <c r="L132" s="42">
        <v>28486</v>
      </c>
      <c r="M132" s="42">
        <v>14557</v>
      </c>
      <c r="N132" s="42">
        <v>13929</v>
      </c>
      <c r="O132" s="54">
        <v>21.062978305132347</v>
      </c>
      <c r="P132" s="54" t="s">
        <v>499</v>
      </c>
      <c r="Q132" s="54">
        <v>21.062978305132347</v>
      </c>
      <c r="R132" s="54">
        <v>52.657445762830868</v>
      </c>
      <c r="S132" s="54">
        <v>35.104963841887241</v>
      </c>
      <c r="T132" s="54">
        <v>21.062978305132347</v>
      </c>
      <c r="U132" s="54">
        <v>150.95134452011513</v>
      </c>
      <c r="W132" s="42" t="s">
        <v>469</v>
      </c>
    </row>
    <row r="133" spans="1:23">
      <c r="A133" s="49" t="s">
        <v>2401</v>
      </c>
      <c r="B133" s="46" t="s">
        <v>222</v>
      </c>
      <c r="C133" s="46" t="s">
        <v>248</v>
      </c>
      <c r="D133" s="49" t="s">
        <v>473</v>
      </c>
      <c r="E133" s="46">
        <v>0</v>
      </c>
      <c r="F133" s="46">
        <v>0</v>
      </c>
      <c r="G133" s="46">
        <v>0</v>
      </c>
      <c r="H133" s="46">
        <v>0</v>
      </c>
      <c r="I133" s="46">
        <v>0</v>
      </c>
      <c r="J133" s="46">
        <v>0</v>
      </c>
      <c r="K133" s="46">
        <v>0</v>
      </c>
      <c r="L133" s="42">
        <v>28486</v>
      </c>
      <c r="M133" s="42">
        <v>14557</v>
      </c>
      <c r="N133" s="42">
        <v>13929</v>
      </c>
      <c r="O133" s="54" t="s">
        <v>499</v>
      </c>
      <c r="P133" s="54" t="s">
        <v>499</v>
      </c>
      <c r="Q133" s="54" t="s">
        <v>499</v>
      </c>
      <c r="R133" s="54" t="s">
        <v>499</v>
      </c>
      <c r="S133" s="54" t="s">
        <v>499</v>
      </c>
      <c r="T133" s="54" t="s">
        <v>499</v>
      </c>
      <c r="U133" s="54" t="s">
        <v>499</v>
      </c>
      <c r="W133" s="42" t="s">
        <v>469</v>
      </c>
    </row>
    <row r="134" spans="1:23">
      <c r="A134" s="49" t="s">
        <v>2402</v>
      </c>
      <c r="B134" s="46" t="s">
        <v>222</v>
      </c>
      <c r="C134" s="46" t="s">
        <v>248</v>
      </c>
      <c r="D134" s="49" t="s">
        <v>201</v>
      </c>
      <c r="E134" s="46">
        <v>0</v>
      </c>
      <c r="F134" s="46">
        <v>0</v>
      </c>
      <c r="G134" s="46">
        <v>6</v>
      </c>
      <c r="H134" s="46">
        <v>0</v>
      </c>
      <c r="I134" s="46">
        <v>6</v>
      </c>
      <c r="J134" s="46">
        <v>0</v>
      </c>
      <c r="K134" s="46">
        <v>12</v>
      </c>
      <c r="L134" s="42">
        <v>28486</v>
      </c>
      <c r="M134" s="42">
        <v>14557</v>
      </c>
      <c r="N134" s="42">
        <v>13929</v>
      </c>
      <c r="O134" s="54" t="s">
        <v>499</v>
      </c>
      <c r="P134" s="54" t="s">
        <v>499</v>
      </c>
      <c r="Q134" s="54">
        <v>21.062978305132347</v>
      </c>
      <c r="R134" s="54" t="s">
        <v>499</v>
      </c>
      <c r="S134" s="54">
        <v>21.062978305132347</v>
      </c>
      <c r="T134" s="54" t="s">
        <v>499</v>
      </c>
      <c r="U134" s="54">
        <v>42.125956610264694</v>
      </c>
      <c r="W134" s="42" t="s">
        <v>469</v>
      </c>
    </row>
    <row r="135" spans="1:23">
      <c r="A135" s="49" t="s">
        <v>2403</v>
      </c>
      <c r="B135" s="46" t="s">
        <v>222</v>
      </c>
      <c r="C135" s="46" t="s">
        <v>248</v>
      </c>
      <c r="D135" s="49" t="s">
        <v>151</v>
      </c>
      <c r="E135" s="46">
        <v>0</v>
      </c>
      <c r="F135" s="46">
        <v>0</v>
      </c>
      <c r="G135" s="46">
        <v>0</v>
      </c>
      <c r="H135" s="46">
        <v>0</v>
      </c>
      <c r="I135" s="46">
        <v>0</v>
      </c>
      <c r="J135" s="46">
        <v>0</v>
      </c>
      <c r="K135" s="46">
        <v>0</v>
      </c>
      <c r="L135" s="42">
        <v>28486</v>
      </c>
      <c r="M135" s="42">
        <v>14557</v>
      </c>
      <c r="N135" s="42">
        <v>13929</v>
      </c>
      <c r="O135" s="54" t="s">
        <v>499</v>
      </c>
      <c r="P135" s="54" t="s">
        <v>499</v>
      </c>
      <c r="Q135" s="54" t="s">
        <v>499</v>
      </c>
      <c r="R135" s="54" t="s">
        <v>499</v>
      </c>
      <c r="S135" s="54" t="s">
        <v>499</v>
      </c>
      <c r="T135" s="54" t="s">
        <v>499</v>
      </c>
      <c r="U135" s="54" t="s">
        <v>499</v>
      </c>
      <c r="W135" s="42" t="s">
        <v>469</v>
      </c>
    </row>
    <row r="136" spans="1:23">
      <c r="A136" s="49" t="s">
        <v>2404</v>
      </c>
      <c r="B136" s="46" t="s">
        <v>222</v>
      </c>
      <c r="C136" s="46" t="s">
        <v>248</v>
      </c>
      <c r="D136" s="49" t="s">
        <v>95</v>
      </c>
      <c r="E136" s="46">
        <v>0</v>
      </c>
      <c r="F136" s="46">
        <v>0</v>
      </c>
      <c r="G136" s="46">
        <v>0</v>
      </c>
      <c r="H136" s="46">
        <v>0</v>
      </c>
      <c r="I136" s="46">
        <v>0</v>
      </c>
      <c r="J136" s="46">
        <v>0</v>
      </c>
      <c r="K136" s="46">
        <v>0</v>
      </c>
      <c r="L136" s="42">
        <v>28486</v>
      </c>
      <c r="M136" s="42">
        <v>14557</v>
      </c>
      <c r="N136" s="42">
        <v>13929</v>
      </c>
      <c r="O136" s="54" t="s">
        <v>499</v>
      </c>
      <c r="P136" s="54" t="s">
        <v>499</v>
      </c>
      <c r="Q136" s="54" t="s">
        <v>499</v>
      </c>
      <c r="R136" s="54" t="s">
        <v>499</v>
      </c>
      <c r="S136" s="54" t="s">
        <v>499</v>
      </c>
      <c r="T136" s="54" t="s">
        <v>499</v>
      </c>
      <c r="U136" s="54" t="s">
        <v>499</v>
      </c>
      <c r="W136" s="42" t="s">
        <v>469</v>
      </c>
    </row>
    <row r="137" spans="1:23">
      <c r="A137" s="49" t="s">
        <v>2405</v>
      </c>
      <c r="B137" s="46" t="s">
        <v>222</v>
      </c>
      <c r="C137" s="46" t="s">
        <v>248</v>
      </c>
      <c r="D137" s="49" t="s">
        <v>155</v>
      </c>
      <c r="E137" s="46">
        <v>7</v>
      </c>
      <c r="F137" s="46">
        <v>0</v>
      </c>
      <c r="G137" s="46">
        <v>6</v>
      </c>
      <c r="H137" s="46">
        <v>6</v>
      </c>
      <c r="I137" s="46">
        <v>0</v>
      </c>
      <c r="J137" s="46">
        <v>0</v>
      </c>
      <c r="K137" s="46">
        <v>19</v>
      </c>
      <c r="L137" s="42">
        <v>28486</v>
      </c>
      <c r="M137" s="42">
        <v>14557</v>
      </c>
      <c r="N137" s="42">
        <v>13929</v>
      </c>
      <c r="O137" s="54">
        <v>24.57347468932107</v>
      </c>
      <c r="P137" s="54" t="s">
        <v>499</v>
      </c>
      <c r="Q137" s="54">
        <v>21.062978305132347</v>
      </c>
      <c r="R137" s="54">
        <v>21.062978305132347</v>
      </c>
      <c r="S137" s="54" t="s">
        <v>499</v>
      </c>
      <c r="T137" s="54" t="s">
        <v>499</v>
      </c>
      <c r="U137" s="54">
        <v>66.699431299585754</v>
      </c>
      <c r="W137" s="42" t="s">
        <v>469</v>
      </c>
    </row>
    <row r="138" spans="1:23">
      <c r="A138" s="49" t="s">
        <v>2406</v>
      </c>
      <c r="B138" s="46" t="s">
        <v>222</v>
      </c>
      <c r="C138" s="46" t="s">
        <v>248</v>
      </c>
      <c r="D138" s="49" t="s">
        <v>99</v>
      </c>
      <c r="E138" s="46">
        <v>0</v>
      </c>
      <c r="F138" s="46">
        <v>6</v>
      </c>
      <c r="G138" s="46">
        <v>6</v>
      </c>
      <c r="H138" s="46">
        <v>6</v>
      </c>
      <c r="I138" s="46">
        <v>0</v>
      </c>
      <c r="J138" s="46">
        <v>6</v>
      </c>
      <c r="K138" s="46">
        <v>24</v>
      </c>
      <c r="L138" s="42">
        <v>28486</v>
      </c>
      <c r="M138" s="42">
        <v>14557</v>
      </c>
      <c r="N138" s="42">
        <v>13929</v>
      </c>
      <c r="O138" s="54" t="s">
        <v>499</v>
      </c>
      <c r="P138" s="54">
        <v>21.062978305132347</v>
      </c>
      <c r="Q138" s="54">
        <v>21.062978305132347</v>
      </c>
      <c r="R138" s="54">
        <v>21.062978305132347</v>
      </c>
      <c r="S138" s="54" t="s">
        <v>499</v>
      </c>
      <c r="T138" s="54">
        <v>21.062978305132347</v>
      </c>
      <c r="U138" s="54">
        <v>84.251913220529389</v>
      </c>
      <c r="W138" s="42" t="s">
        <v>469</v>
      </c>
    </row>
    <row r="139" spans="1:23">
      <c r="A139" s="49" t="s">
        <v>2407</v>
      </c>
      <c r="B139" s="46" t="s">
        <v>222</v>
      </c>
      <c r="C139" s="46" t="s">
        <v>248</v>
      </c>
      <c r="D139" s="49" t="s">
        <v>481</v>
      </c>
      <c r="E139" s="46">
        <v>0</v>
      </c>
      <c r="F139" s="46">
        <v>0</v>
      </c>
      <c r="G139" s="46">
        <v>6</v>
      </c>
      <c r="H139" s="46">
        <v>0</v>
      </c>
      <c r="I139" s="46">
        <v>0</v>
      </c>
      <c r="J139" s="46">
        <v>0</v>
      </c>
      <c r="K139" s="46">
        <v>6</v>
      </c>
      <c r="L139" s="42">
        <v>28486</v>
      </c>
      <c r="M139" s="42">
        <v>14557</v>
      </c>
      <c r="N139" s="42">
        <v>13929</v>
      </c>
      <c r="O139" s="54" t="s">
        <v>499</v>
      </c>
      <c r="P139" s="54" t="s">
        <v>499</v>
      </c>
      <c r="Q139" s="54">
        <v>21.062978305132347</v>
      </c>
      <c r="R139" s="54" t="s">
        <v>499</v>
      </c>
      <c r="S139" s="54" t="s">
        <v>499</v>
      </c>
      <c r="T139" s="54" t="s">
        <v>499</v>
      </c>
      <c r="U139" s="54">
        <v>21.062978305132347</v>
      </c>
      <c r="W139" s="42" t="s">
        <v>469</v>
      </c>
    </row>
    <row r="140" spans="1:23">
      <c r="A140" s="49" t="s">
        <v>2408</v>
      </c>
      <c r="B140" s="46" t="s">
        <v>222</v>
      </c>
      <c r="C140" s="46" t="s">
        <v>248</v>
      </c>
      <c r="D140" s="49" t="s">
        <v>483</v>
      </c>
      <c r="E140" s="46">
        <v>0</v>
      </c>
      <c r="F140" s="46">
        <v>6</v>
      </c>
      <c r="G140" s="46">
        <v>6</v>
      </c>
      <c r="H140" s="46">
        <v>11</v>
      </c>
      <c r="I140" s="46">
        <v>6</v>
      </c>
      <c r="J140" s="46">
        <v>0</v>
      </c>
      <c r="K140" s="46">
        <v>29</v>
      </c>
      <c r="L140" s="42">
        <v>28486</v>
      </c>
      <c r="M140" s="42">
        <v>14557</v>
      </c>
      <c r="N140" s="42">
        <v>13929</v>
      </c>
      <c r="O140" s="54" t="s">
        <v>499</v>
      </c>
      <c r="P140" s="54">
        <v>21.062978305132347</v>
      </c>
      <c r="Q140" s="54">
        <v>21.062978305132347</v>
      </c>
      <c r="R140" s="54">
        <v>38.615460226075967</v>
      </c>
      <c r="S140" s="54">
        <v>21.062978305132347</v>
      </c>
      <c r="T140" s="54" t="s">
        <v>499</v>
      </c>
      <c r="U140" s="54">
        <v>101.80439514147301</v>
      </c>
      <c r="W140" s="42" t="s">
        <v>469</v>
      </c>
    </row>
    <row r="141" spans="1:23">
      <c r="A141" s="49" t="s">
        <v>2409</v>
      </c>
      <c r="B141" s="46" t="s">
        <v>222</v>
      </c>
      <c r="C141" s="46" t="s">
        <v>248</v>
      </c>
      <c r="D141" s="49" t="s">
        <v>128</v>
      </c>
      <c r="E141" s="46">
        <v>0</v>
      </c>
      <c r="F141" s="46">
        <v>0</v>
      </c>
      <c r="G141" s="46">
        <v>6</v>
      </c>
      <c r="H141" s="46">
        <v>0</v>
      </c>
      <c r="I141" s="46">
        <v>0</v>
      </c>
      <c r="J141" s="46">
        <v>0</v>
      </c>
      <c r="K141" s="46">
        <v>6</v>
      </c>
      <c r="L141" s="42">
        <v>28486</v>
      </c>
      <c r="M141" s="42">
        <v>14557</v>
      </c>
      <c r="N141" s="42">
        <v>13929</v>
      </c>
      <c r="O141" s="54" t="s">
        <v>499</v>
      </c>
      <c r="P141" s="54" t="s">
        <v>499</v>
      </c>
      <c r="Q141" s="54">
        <v>21.062978305132347</v>
      </c>
      <c r="R141" s="54" t="s">
        <v>499</v>
      </c>
      <c r="S141" s="54" t="s">
        <v>499</v>
      </c>
      <c r="T141" s="54" t="s">
        <v>499</v>
      </c>
      <c r="U141" s="54">
        <v>21.062978305132347</v>
      </c>
      <c r="W141" s="42" t="s">
        <v>469</v>
      </c>
    </row>
    <row r="142" spans="1:23">
      <c r="A142" s="49" t="s">
        <v>2410</v>
      </c>
      <c r="B142" s="46" t="s">
        <v>222</v>
      </c>
      <c r="C142" s="46" t="s">
        <v>248</v>
      </c>
      <c r="D142" s="49" t="s">
        <v>161</v>
      </c>
      <c r="E142" s="46">
        <v>0</v>
      </c>
      <c r="F142" s="46">
        <v>0</v>
      </c>
      <c r="G142" s="46">
        <v>0</v>
      </c>
      <c r="H142" s="46">
        <v>0</v>
      </c>
      <c r="I142" s="46">
        <v>0</v>
      </c>
      <c r="J142" s="46">
        <v>0</v>
      </c>
      <c r="K142" s="46">
        <v>0</v>
      </c>
      <c r="L142" s="42">
        <v>28486</v>
      </c>
      <c r="M142" s="42">
        <v>14557</v>
      </c>
      <c r="N142" s="42">
        <v>13929</v>
      </c>
      <c r="O142" s="54" t="s">
        <v>499</v>
      </c>
      <c r="P142" s="54" t="s">
        <v>499</v>
      </c>
      <c r="Q142" s="54" t="s">
        <v>499</v>
      </c>
      <c r="R142" s="54" t="s">
        <v>499</v>
      </c>
      <c r="S142" s="54" t="s">
        <v>499</v>
      </c>
      <c r="T142" s="54" t="s">
        <v>499</v>
      </c>
      <c r="U142" s="54" t="s">
        <v>499</v>
      </c>
      <c r="W142" s="42" t="s">
        <v>469</v>
      </c>
    </row>
    <row r="143" spans="1:23">
      <c r="A143" s="49" t="s">
        <v>2411</v>
      </c>
      <c r="B143" s="46" t="s">
        <v>222</v>
      </c>
      <c r="C143" s="46" t="s">
        <v>248</v>
      </c>
      <c r="D143" s="49" t="s">
        <v>164</v>
      </c>
      <c r="E143" s="46">
        <v>21</v>
      </c>
      <c r="F143" s="46">
        <v>23</v>
      </c>
      <c r="G143" s="46">
        <v>39</v>
      </c>
      <c r="H143" s="46">
        <v>31</v>
      </c>
      <c r="I143" s="46">
        <v>7</v>
      </c>
      <c r="J143" s="46">
        <v>6</v>
      </c>
      <c r="K143" s="46">
        <v>127</v>
      </c>
      <c r="L143" s="42">
        <v>28486</v>
      </c>
      <c r="M143" s="42">
        <v>14557</v>
      </c>
      <c r="N143" s="42">
        <v>13929</v>
      </c>
      <c r="O143" s="54">
        <v>150.76459185871204</v>
      </c>
      <c r="P143" s="54">
        <v>165.12312441668462</v>
      </c>
      <c r="Q143" s="54">
        <v>279.9913848804652</v>
      </c>
      <c r="R143" s="54">
        <v>222.55725464857494</v>
      </c>
      <c r="S143" s="54">
        <v>50.25486395290401</v>
      </c>
      <c r="T143" s="54">
        <v>43.075597673917727</v>
      </c>
      <c r="U143" s="54">
        <v>911.76681743125857</v>
      </c>
      <c r="W143" s="42" t="s">
        <v>469</v>
      </c>
    </row>
    <row r="144" spans="1:23">
      <c r="A144" s="49" t="s">
        <v>2412</v>
      </c>
      <c r="B144" s="46" t="s">
        <v>222</v>
      </c>
      <c r="C144" s="46" t="s">
        <v>248</v>
      </c>
      <c r="D144" s="49" t="s">
        <v>142</v>
      </c>
      <c r="E144" s="46">
        <v>0</v>
      </c>
      <c r="F144" s="46">
        <v>0</v>
      </c>
      <c r="G144" s="46">
        <v>0</v>
      </c>
      <c r="H144" s="46">
        <v>0</v>
      </c>
      <c r="I144" s="46">
        <v>0</v>
      </c>
      <c r="J144" s="46">
        <v>0</v>
      </c>
      <c r="K144" s="46">
        <v>0</v>
      </c>
      <c r="L144" s="42">
        <v>28486</v>
      </c>
      <c r="M144" s="42">
        <v>14557</v>
      </c>
      <c r="N144" s="42">
        <v>13929</v>
      </c>
      <c r="O144" s="54" t="s">
        <v>499</v>
      </c>
      <c r="P144" s="54" t="s">
        <v>499</v>
      </c>
      <c r="Q144" s="54" t="s">
        <v>499</v>
      </c>
      <c r="R144" s="54" t="s">
        <v>499</v>
      </c>
      <c r="S144" s="54" t="s">
        <v>499</v>
      </c>
      <c r="T144" s="54" t="s">
        <v>499</v>
      </c>
      <c r="U144" s="54" t="s">
        <v>499</v>
      </c>
      <c r="W144" s="42" t="s">
        <v>469</v>
      </c>
    </row>
    <row r="145" spans="1:23">
      <c r="A145" s="49" t="s">
        <v>2413</v>
      </c>
      <c r="B145" s="46" t="s">
        <v>230</v>
      </c>
      <c r="C145" s="46" t="s">
        <v>253</v>
      </c>
      <c r="D145" s="49" t="s">
        <v>60</v>
      </c>
      <c r="E145" s="46">
        <v>6</v>
      </c>
      <c r="F145" s="46">
        <v>0</v>
      </c>
      <c r="G145" s="46">
        <v>7</v>
      </c>
      <c r="H145" s="46">
        <v>6</v>
      </c>
      <c r="I145" s="46">
        <v>6</v>
      </c>
      <c r="J145" s="46">
        <v>0</v>
      </c>
      <c r="K145" s="46">
        <v>25</v>
      </c>
      <c r="L145" s="42">
        <v>32512</v>
      </c>
      <c r="M145" s="42">
        <v>16525</v>
      </c>
      <c r="N145" s="42">
        <v>15987</v>
      </c>
      <c r="O145" s="54">
        <v>18.454724409448819</v>
      </c>
      <c r="P145" s="54" t="s">
        <v>499</v>
      </c>
      <c r="Q145" s="54">
        <v>21.530511811023622</v>
      </c>
      <c r="R145" s="54">
        <v>18.454724409448819</v>
      </c>
      <c r="S145" s="54">
        <v>18.454724409448819</v>
      </c>
      <c r="T145" s="54" t="s">
        <v>499</v>
      </c>
      <c r="U145" s="54">
        <v>76.894685039370088</v>
      </c>
      <c r="W145" s="42" t="s">
        <v>469</v>
      </c>
    </row>
    <row r="146" spans="1:23">
      <c r="A146" s="49" t="s">
        <v>2414</v>
      </c>
      <c r="B146" s="46" t="s">
        <v>230</v>
      </c>
      <c r="C146" s="46" t="s">
        <v>253</v>
      </c>
      <c r="D146" s="49" t="s">
        <v>64</v>
      </c>
      <c r="E146" s="46">
        <v>12</v>
      </c>
      <c r="F146" s="46">
        <v>8</v>
      </c>
      <c r="G146" s="46">
        <v>13</v>
      </c>
      <c r="H146" s="46">
        <v>17</v>
      </c>
      <c r="I146" s="46">
        <v>11</v>
      </c>
      <c r="J146" s="46">
        <v>8</v>
      </c>
      <c r="K146" s="46">
        <v>69</v>
      </c>
      <c r="L146" s="42">
        <v>32512</v>
      </c>
      <c r="M146" s="42">
        <v>16525</v>
      </c>
      <c r="N146" s="42">
        <v>15987</v>
      </c>
      <c r="O146" s="54">
        <v>36.909448818897637</v>
      </c>
      <c r="P146" s="54">
        <v>24.606299212598426</v>
      </c>
      <c r="Q146" s="54">
        <v>39.985236220472437</v>
      </c>
      <c r="R146" s="54">
        <v>52.288385826771659</v>
      </c>
      <c r="S146" s="54">
        <v>33.833661417322837</v>
      </c>
      <c r="T146" s="54">
        <v>24.606299212598426</v>
      </c>
      <c r="U146" s="54">
        <v>212.22933070866142</v>
      </c>
      <c r="W146" s="42" t="s">
        <v>469</v>
      </c>
    </row>
    <row r="147" spans="1:23">
      <c r="A147" s="49" t="s">
        <v>2415</v>
      </c>
      <c r="B147" s="46" t="s">
        <v>230</v>
      </c>
      <c r="C147" s="46" t="s">
        <v>253</v>
      </c>
      <c r="D147" s="49" t="s">
        <v>492</v>
      </c>
      <c r="E147" s="46">
        <v>0</v>
      </c>
      <c r="F147" s="46">
        <v>6</v>
      </c>
      <c r="G147" s="46">
        <v>6</v>
      </c>
      <c r="H147" s="46">
        <v>6</v>
      </c>
      <c r="I147" s="46">
        <v>0</v>
      </c>
      <c r="J147" s="46">
        <v>0</v>
      </c>
      <c r="K147" s="46">
        <v>18</v>
      </c>
      <c r="L147" s="42">
        <v>32512</v>
      </c>
      <c r="M147" s="42">
        <v>16525</v>
      </c>
      <c r="N147" s="42">
        <v>15987</v>
      </c>
      <c r="O147" s="54" t="s">
        <v>499</v>
      </c>
      <c r="P147" s="54">
        <v>18.454724409448819</v>
      </c>
      <c r="Q147" s="54">
        <v>18.454724409448819</v>
      </c>
      <c r="R147" s="54">
        <v>18.454724409448819</v>
      </c>
      <c r="S147" s="54" t="s">
        <v>499</v>
      </c>
      <c r="T147" s="54" t="s">
        <v>499</v>
      </c>
      <c r="U147" s="54">
        <v>55.364173228346459</v>
      </c>
      <c r="W147" s="42" t="s">
        <v>469</v>
      </c>
    </row>
    <row r="148" spans="1:23">
      <c r="A148" s="49" t="s">
        <v>2416</v>
      </c>
      <c r="B148" s="46" t="s">
        <v>230</v>
      </c>
      <c r="C148" s="46" t="s">
        <v>253</v>
      </c>
      <c r="D148" s="49" t="s">
        <v>200</v>
      </c>
      <c r="E148" s="46">
        <v>0</v>
      </c>
      <c r="F148" s="46">
        <v>0</v>
      </c>
      <c r="G148" s="46">
        <v>0</v>
      </c>
      <c r="H148" s="46">
        <v>6</v>
      </c>
      <c r="I148" s="46">
        <v>6</v>
      </c>
      <c r="J148" s="46">
        <v>0</v>
      </c>
      <c r="K148" s="46">
        <v>12</v>
      </c>
      <c r="L148" s="42">
        <v>32512</v>
      </c>
      <c r="M148" s="42">
        <v>16525</v>
      </c>
      <c r="N148" s="42">
        <v>15987</v>
      </c>
      <c r="O148" s="54" t="s">
        <v>499</v>
      </c>
      <c r="P148" s="54" t="s">
        <v>499</v>
      </c>
      <c r="Q148" s="54" t="s">
        <v>499</v>
      </c>
      <c r="R148" s="54">
        <v>18.454724409448819</v>
      </c>
      <c r="S148" s="54">
        <v>18.454724409448819</v>
      </c>
      <c r="T148" s="54" t="s">
        <v>499</v>
      </c>
      <c r="U148" s="54">
        <v>36.909448818897637</v>
      </c>
      <c r="W148" s="42" t="s">
        <v>469</v>
      </c>
    </row>
    <row r="149" spans="1:23">
      <c r="A149" s="49" t="s">
        <v>2417</v>
      </c>
      <c r="B149" s="46" t="s">
        <v>230</v>
      </c>
      <c r="C149" s="46" t="s">
        <v>253</v>
      </c>
      <c r="D149" s="49" t="s">
        <v>54</v>
      </c>
      <c r="E149" s="46">
        <v>16</v>
      </c>
      <c r="F149" s="46">
        <v>47</v>
      </c>
      <c r="G149" s="46">
        <v>68</v>
      </c>
      <c r="H149" s="46">
        <v>87</v>
      </c>
      <c r="I149" s="46">
        <v>77</v>
      </c>
      <c r="J149" s="46">
        <v>41</v>
      </c>
      <c r="K149" s="46">
        <v>336</v>
      </c>
      <c r="L149" s="42">
        <v>32512</v>
      </c>
      <c r="M149" s="42">
        <v>16525</v>
      </c>
      <c r="N149" s="42">
        <v>15987</v>
      </c>
      <c r="O149" s="54">
        <v>96.822995461422096</v>
      </c>
      <c r="P149" s="54">
        <v>284.41754916792735</v>
      </c>
      <c r="Q149" s="54">
        <v>411.49773071104386</v>
      </c>
      <c r="R149" s="54">
        <v>526.4750378214826</v>
      </c>
      <c r="S149" s="54">
        <v>465.96066565809383</v>
      </c>
      <c r="T149" s="54">
        <v>248.10892586989408</v>
      </c>
      <c r="U149" s="54">
        <v>2033.2829046898637</v>
      </c>
      <c r="W149" s="42" t="s">
        <v>469</v>
      </c>
    </row>
    <row r="150" spans="1:23">
      <c r="A150" s="49" t="s">
        <v>2418</v>
      </c>
      <c r="B150" s="46" t="s">
        <v>230</v>
      </c>
      <c r="C150" s="46" t="s">
        <v>253</v>
      </c>
      <c r="D150" s="49" t="s">
        <v>69</v>
      </c>
      <c r="E150" s="46">
        <v>0</v>
      </c>
      <c r="F150" s="46">
        <v>0</v>
      </c>
      <c r="G150" s="46">
        <v>6</v>
      </c>
      <c r="H150" s="46">
        <v>6</v>
      </c>
      <c r="I150" s="46">
        <v>6</v>
      </c>
      <c r="J150" s="46">
        <v>0</v>
      </c>
      <c r="K150" s="46">
        <v>18</v>
      </c>
      <c r="L150" s="42">
        <v>32512</v>
      </c>
      <c r="M150" s="42">
        <v>16525</v>
      </c>
      <c r="N150" s="42">
        <v>15987</v>
      </c>
      <c r="O150" s="54" t="s">
        <v>499</v>
      </c>
      <c r="P150" s="54" t="s">
        <v>499</v>
      </c>
      <c r="Q150" s="54">
        <v>36.308623298033282</v>
      </c>
      <c r="R150" s="54">
        <v>36.308623298033282</v>
      </c>
      <c r="S150" s="54">
        <v>36.308623298033282</v>
      </c>
      <c r="T150" s="54" t="s">
        <v>499</v>
      </c>
      <c r="U150" s="54">
        <v>108.92586989409985</v>
      </c>
      <c r="W150" s="42" t="s">
        <v>469</v>
      </c>
    </row>
    <row r="151" spans="1:23">
      <c r="A151" s="49" t="s">
        <v>2419</v>
      </c>
      <c r="B151" s="46" t="s">
        <v>230</v>
      </c>
      <c r="C151" s="46" t="s">
        <v>253</v>
      </c>
      <c r="D151" s="49" t="s">
        <v>473</v>
      </c>
      <c r="E151" s="46">
        <v>0</v>
      </c>
      <c r="F151" s="46">
        <v>0</v>
      </c>
      <c r="G151" s="46">
        <v>0</v>
      </c>
      <c r="H151" s="46">
        <v>0</v>
      </c>
      <c r="I151" s="46">
        <v>0</v>
      </c>
      <c r="J151" s="46">
        <v>0</v>
      </c>
      <c r="K151" s="46">
        <v>0</v>
      </c>
      <c r="L151" s="42">
        <v>32512</v>
      </c>
      <c r="M151" s="42">
        <v>16525</v>
      </c>
      <c r="N151" s="42">
        <v>15987</v>
      </c>
      <c r="O151" s="54" t="s">
        <v>499</v>
      </c>
      <c r="P151" s="54" t="s">
        <v>499</v>
      </c>
      <c r="Q151" s="54" t="s">
        <v>499</v>
      </c>
      <c r="R151" s="54" t="s">
        <v>499</v>
      </c>
      <c r="S151" s="54" t="s">
        <v>499</v>
      </c>
      <c r="T151" s="54" t="s">
        <v>499</v>
      </c>
      <c r="U151" s="54" t="s">
        <v>499</v>
      </c>
      <c r="W151" s="42" t="s">
        <v>469</v>
      </c>
    </row>
    <row r="152" spans="1:23">
      <c r="A152" s="49" t="s">
        <v>2420</v>
      </c>
      <c r="B152" s="46" t="s">
        <v>230</v>
      </c>
      <c r="C152" s="46" t="s">
        <v>253</v>
      </c>
      <c r="D152" s="49" t="s">
        <v>201</v>
      </c>
      <c r="E152" s="46">
        <v>6</v>
      </c>
      <c r="F152" s="46">
        <v>0</v>
      </c>
      <c r="G152" s="46">
        <v>6</v>
      </c>
      <c r="H152" s="46">
        <v>0</v>
      </c>
      <c r="I152" s="46">
        <v>0</v>
      </c>
      <c r="J152" s="46">
        <v>0</v>
      </c>
      <c r="K152" s="46">
        <v>12</v>
      </c>
      <c r="L152" s="42">
        <v>32512</v>
      </c>
      <c r="M152" s="42">
        <v>16525</v>
      </c>
      <c r="N152" s="42">
        <v>15987</v>
      </c>
      <c r="O152" s="54">
        <v>18.454724409448819</v>
      </c>
      <c r="P152" s="54" t="s">
        <v>499</v>
      </c>
      <c r="Q152" s="54">
        <v>18.454724409448819</v>
      </c>
      <c r="R152" s="54" t="s">
        <v>499</v>
      </c>
      <c r="S152" s="54" t="s">
        <v>499</v>
      </c>
      <c r="T152" s="54" t="s">
        <v>499</v>
      </c>
      <c r="U152" s="54">
        <v>36.909448818897637</v>
      </c>
      <c r="W152" s="42" t="s">
        <v>469</v>
      </c>
    </row>
    <row r="153" spans="1:23">
      <c r="A153" s="49" t="s">
        <v>2421</v>
      </c>
      <c r="B153" s="46" t="s">
        <v>230</v>
      </c>
      <c r="C153" s="46" t="s">
        <v>253</v>
      </c>
      <c r="D153" s="49" t="s">
        <v>95</v>
      </c>
      <c r="E153" s="46">
        <v>0</v>
      </c>
      <c r="F153" s="46">
        <v>0</v>
      </c>
      <c r="G153" s="46">
        <v>6</v>
      </c>
      <c r="H153" s="46">
        <v>0</v>
      </c>
      <c r="I153" s="46">
        <v>0</v>
      </c>
      <c r="J153" s="46">
        <v>0</v>
      </c>
      <c r="K153" s="46">
        <v>6</v>
      </c>
      <c r="L153" s="42">
        <v>32512</v>
      </c>
      <c r="M153" s="42">
        <v>16525</v>
      </c>
      <c r="N153" s="42">
        <v>15987</v>
      </c>
      <c r="O153" s="54" t="s">
        <v>499</v>
      </c>
      <c r="P153" s="54" t="s">
        <v>499</v>
      </c>
      <c r="Q153" s="54">
        <v>18.454724409448819</v>
      </c>
      <c r="R153" s="54" t="s">
        <v>499</v>
      </c>
      <c r="S153" s="54" t="s">
        <v>499</v>
      </c>
      <c r="T153" s="54" t="s">
        <v>499</v>
      </c>
      <c r="U153" s="54">
        <v>18.454724409448819</v>
      </c>
      <c r="W153" s="42" t="s">
        <v>469</v>
      </c>
    </row>
    <row r="154" spans="1:23">
      <c r="A154" s="49" t="s">
        <v>2422</v>
      </c>
      <c r="B154" s="46" t="s">
        <v>230</v>
      </c>
      <c r="C154" s="46" t="s">
        <v>253</v>
      </c>
      <c r="D154" s="49" t="s">
        <v>154</v>
      </c>
      <c r="E154" s="46">
        <v>0</v>
      </c>
      <c r="F154" s="46">
        <v>0</v>
      </c>
      <c r="G154" s="46">
        <v>0</v>
      </c>
      <c r="H154" s="46">
        <v>0</v>
      </c>
      <c r="I154" s="46">
        <v>0</v>
      </c>
      <c r="J154" s="46">
        <v>0</v>
      </c>
      <c r="K154" s="46">
        <v>0</v>
      </c>
      <c r="L154" s="42">
        <v>32512</v>
      </c>
      <c r="M154" s="42">
        <v>16525</v>
      </c>
      <c r="N154" s="42">
        <v>15987</v>
      </c>
      <c r="O154" s="54" t="s">
        <v>499</v>
      </c>
      <c r="P154" s="54" t="s">
        <v>499</v>
      </c>
      <c r="Q154" s="54" t="s">
        <v>499</v>
      </c>
      <c r="R154" s="54" t="s">
        <v>499</v>
      </c>
      <c r="S154" s="54" t="s">
        <v>499</v>
      </c>
      <c r="T154" s="54" t="s">
        <v>499</v>
      </c>
      <c r="U154" s="54" t="s">
        <v>499</v>
      </c>
      <c r="W154" s="42" t="s">
        <v>469</v>
      </c>
    </row>
    <row r="155" spans="1:23">
      <c r="A155" s="49" t="s">
        <v>2423</v>
      </c>
      <c r="B155" s="46" t="s">
        <v>230</v>
      </c>
      <c r="C155" s="46" t="s">
        <v>253</v>
      </c>
      <c r="D155" s="49" t="s">
        <v>155</v>
      </c>
      <c r="E155" s="46">
        <v>12</v>
      </c>
      <c r="F155" s="46">
        <v>6</v>
      </c>
      <c r="G155" s="46">
        <v>6</v>
      </c>
      <c r="H155" s="46">
        <v>7</v>
      </c>
      <c r="I155" s="46">
        <v>0</v>
      </c>
      <c r="J155" s="46">
        <v>0</v>
      </c>
      <c r="K155" s="46">
        <v>31</v>
      </c>
      <c r="L155" s="42">
        <v>32512</v>
      </c>
      <c r="M155" s="42">
        <v>16525</v>
      </c>
      <c r="N155" s="42">
        <v>15987</v>
      </c>
      <c r="O155" s="54">
        <v>36.909448818897637</v>
      </c>
      <c r="P155" s="54">
        <v>18.454724409448819</v>
      </c>
      <c r="Q155" s="54">
        <v>18.454724409448819</v>
      </c>
      <c r="R155" s="54">
        <v>21.530511811023622</v>
      </c>
      <c r="S155" s="54" t="s">
        <v>499</v>
      </c>
      <c r="T155" s="54" t="s">
        <v>499</v>
      </c>
      <c r="U155" s="54">
        <v>95.349409448818903</v>
      </c>
      <c r="W155" s="42" t="s">
        <v>469</v>
      </c>
    </row>
    <row r="156" spans="1:23">
      <c r="A156" s="49" t="s">
        <v>2424</v>
      </c>
      <c r="B156" s="46" t="s">
        <v>230</v>
      </c>
      <c r="C156" s="46" t="s">
        <v>253</v>
      </c>
      <c r="D156" s="49" t="s">
        <v>99</v>
      </c>
      <c r="E156" s="46">
        <v>6</v>
      </c>
      <c r="F156" s="46">
        <v>6</v>
      </c>
      <c r="G156" s="46">
        <v>7</v>
      </c>
      <c r="H156" s="46">
        <v>16</v>
      </c>
      <c r="I156" s="46">
        <v>6</v>
      </c>
      <c r="J156" s="46">
        <v>6</v>
      </c>
      <c r="K156" s="46">
        <v>47</v>
      </c>
      <c r="L156" s="42">
        <v>32512</v>
      </c>
      <c r="M156" s="42">
        <v>16525</v>
      </c>
      <c r="N156" s="42">
        <v>15987</v>
      </c>
      <c r="O156" s="54">
        <v>18.454724409448819</v>
      </c>
      <c r="P156" s="54">
        <v>18.454724409448819</v>
      </c>
      <c r="Q156" s="54">
        <v>21.530511811023622</v>
      </c>
      <c r="R156" s="54">
        <v>49.212598425196852</v>
      </c>
      <c r="S156" s="54">
        <v>18.454724409448819</v>
      </c>
      <c r="T156" s="54">
        <v>18.454724409448819</v>
      </c>
      <c r="U156" s="54">
        <v>144.56200787401576</v>
      </c>
      <c r="W156" s="42" t="s">
        <v>469</v>
      </c>
    </row>
    <row r="157" spans="1:23">
      <c r="A157" s="49" t="s">
        <v>2425</v>
      </c>
      <c r="B157" s="46" t="s">
        <v>230</v>
      </c>
      <c r="C157" s="46" t="s">
        <v>253</v>
      </c>
      <c r="D157" s="49" t="s">
        <v>481</v>
      </c>
      <c r="E157" s="46">
        <v>0</v>
      </c>
      <c r="F157" s="46">
        <v>0</v>
      </c>
      <c r="G157" s="46">
        <v>0</v>
      </c>
      <c r="H157" s="46">
        <v>0</v>
      </c>
      <c r="I157" s="46">
        <v>0</v>
      </c>
      <c r="J157" s="46">
        <v>0</v>
      </c>
      <c r="K157" s="46">
        <v>0</v>
      </c>
      <c r="L157" s="42">
        <v>32512</v>
      </c>
      <c r="M157" s="42">
        <v>16525</v>
      </c>
      <c r="N157" s="42">
        <v>15987</v>
      </c>
      <c r="O157" s="54" t="s">
        <v>499</v>
      </c>
      <c r="P157" s="54" t="s">
        <v>499</v>
      </c>
      <c r="Q157" s="54" t="s">
        <v>499</v>
      </c>
      <c r="R157" s="54" t="s">
        <v>499</v>
      </c>
      <c r="S157" s="54" t="s">
        <v>499</v>
      </c>
      <c r="T157" s="54" t="s">
        <v>499</v>
      </c>
      <c r="U157" s="54" t="s">
        <v>499</v>
      </c>
      <c r="W157" s="42" t="s">
        <v>469</v>
      </c>
    </row>
    <row r="158" spans="1:23">
      <c r="A158" s="49" t="s">
        <v>2426</v>
      </c>
      <c r="B158" s="46" t="s">
        <v>230</v>
      </c>
      <c r="C158" s="46" t="s">
        <v>253</v>
      </c>
      <c r="D158" s="49" t="s">
        <v>483</v>
      </c>
      <c r="E158" s="46">
        <v>0</v>
      </c>
      <c r="F158" s="46">
        <v>0</v>
      </c>
      <c r="G158" s="46">
        <v>6</v>
      </c>
      <c r="H158" s="46">
        <v>6</v>
      </c>
      <c r="I158" s="46">
        <v>6</v>
      </c>
      <c r="J158" s="46">
        <v>0</v>
      </c>
      <c r="K158" s="46">
        <v>18</v>
      </c>
      <c r="L158" s="42">
        <v>32512</v>
      </c>
      <c r="M158" s="42">
        <v>16525</v>
      </c>
      <c r="N158" s="42">
        <v>15987</v>
      </c>
      <c r="O158" s="54" t="s">
        <v>499</v>
      </c>
      <c r="P158" s="54" t="s">
        <v>499</v>
      </c>
      <c r="Q158" s="54">
        <v>18.454724409448819</v>
      </c>
      <c r="R158" s="54">
        <v>18.454724409448819</v>
      </c>
      <c r="S158" s="54">
        <v>18.454724409448819</v>
      </c>
      <c r="T158" s="54" t="s">
        <v>499</v>
      </c>
      <c r="U158" s="54">
        <v>55.364173228346459</v>
      </c>
      <c r="W158" s="42" t="s">
        <v>469</v>
      </c>
    </row>
    <row r="159" spans="1:23">
      <c r="A159" s="49" t="s">
        <v>2427</v>
      </c>
      <c r="B159" s="46" t="s">
        <v>230</v>
      </c>
      <c r="C159" s="46" t="s">
        <v>253</v>
      </c>
      <c r="D159" s="49" t="s">
        <v>128</v>
      </c>
      <c r="E159" s="46">
        <v>0</v>
      </c>
      <c r="F159" s="46">
        <v>0</v>
      </c>
      <c r="G159" s="46">
        <v>0</v>
      </c>
      <c r="H159" s="46">
        <v>0</v>
      </c>
      <c r="I159" s="46">
        <v>0</v>
      </c>
      <c r="J159" s="46">
        <v>0</v>
      </c>
      <c r="K159" s="46">
        <v>0</v>
      </c>
      <c r="L159" s="42">
        <v>32512</v>
      </c>
      <c r="M159" s="42">
        <v>16525</v>
      </c>
      <c r="N159" s="42">
        <v>15987</v>
      </c>
      <c r="O159" s="54" t="s">
        <v>499</v>
      </c>
      <c r="P159" s="54" t="s">
        <v>499</v>
      </c>
      <c r="Q159" s="54" t="s">
        <v>499</v>
      </c>
      <c r="R159" s="54" t="s">
        <v>499</v>
      </c>
      <c r="S159" s="54" t="s">
        <v>499</v>
      </c>
      <c r="T159" s="54" t="s">
        <v>499</v>
      </c>
      <c r="U159" s="54" t="s">
        <v>499</v>
      </c>
      <c r="W159" s="42" t="s">
        <v>469</v>
      </c>
    </row>
    <row r="160" spans="1:23">
      <c r="A160" s="49" t="s">
        <v>2428</v>
      </c>
      <c r="B160" s="46" t="s">
        <v>230</v>
      </c>
      <c r="C160" s="46" t="s">
        <v>253</v>
      </c>
      <c r="D160" s="49" t="s">
        <v>132</v>
      </c>
      <c r="E160" s="46">
        <v>6</v>
      </c>
      <c r="F160" s="46">
        <v>0</v>
      </c>
      <c r="G160" s="46">
        <v>6</v>
      </c>
      <c r="H160" s="46">
        <v>9</v>
      </c>
      <c r="I160" s="46">
        <v>7</v>
      </c>
      <c r="J160" s="46">
        <v>6</v>
      </c>
      <c r="K160" s="46">
        <v>34</v>
      </c>
      <c r="L160" s="42">
        <v>32512</v>
      </c>
      <c r="M160" s="42">
        <v>16525</v>
      </c>
      <c r="N160" s="42">
        <v>15987</v>
      </c>
      <c r="O160" s="54">
        <v>36.308623298033282</v>
      </c>
      <c r="P160" s="54" t="s">
        <v>499</v>
      </c>
      <c r="Q160" s="54">
        <v>36.308623298033282</v>
      </c>
      <c r="R160" s="54">
        <v>54.462934947049924</v>
      </c>
      <c r="S160" s="54">
        <v>42.360060514372165</v>
      </c>
      <c r="T160" s="54">
        <v>36.308623298033282</v>
      </c>
      <c r="U160" s="54">
        <v>205.74886535552193</v>
      </c>
      <c r="W160" s="42" t="s">
        <v>469</v>
      </c>
    </row>
    <row r="161" spans="1:40">
      <c r="A161" s="49" t="s">
        <v>2429</v>
      </c>
      <c r="B161" s="46" t="s">
        <v>230</v>
      </c>
      <c r="C161" s="46" t="s">
        <v>253</v>
      </c>
      <c r="D161" s="49" t="s">
        <v>161</v>
      </c>
      <c r="E161" s="46">
        <v>0</v>
      </c>
      <c r="F161" s="46">
        <v>0</v>
      </c>
      <c r="G161" s="46">
        <v>0</v>
      </c>
      <c r="H161" s="46">
        <v>0</v>
      </c>
      <c r="I161" s="46">
        <v>0</v>
      </c>
      <c r="J161" s="46">
        <v>0</v>
      </c>
      <c r="K161" s="46">
        <v>0</v>
      </c>
      <c r="L161" s="42">
        <v>32512</v>
      </c>
      <c r="M161" s="42">
        <v>16525</v>
      </c>
      <c r="N161" s="42">
        <v>15987</v>
      </c>
      <c r="O161" s="54" t="s">
        <v>499</v>
      </c>
      <c r="P161" s="54" t="s">
        <v>499</v>
      </c>
      <c r="Q161" s="54" t="s">
        <v>499</v>
      </c>
      <c r="R161" s="54" t="s">
        <v>499</v>
      </c>
      <c r="S161" s="54" t="s">
        <v>499</v>
      </c>
      <c r="T161" s="54" t="s">
        <v>499</v>
      </c>
      <c r="U161" s="54" t="s">
        <v>499</v>
      </c>
      <c r="W161" s="42" t="s">
        <v>469</v>
      </c>
    </row>
    <row r="162" spans="1:40">
      <c r="A162" s="49" t="s">
        <v>2430</v>
      </c>
      <c r="B162" s="46" t="s">
        <v>230</v>
      </c>
      <c r="C162" s="46" t="s">
        <v>253</v>
      </c>
      <c r="D162" s="49" t="s">
        <v>142</v>
      </c>
      <c r="E162" s="46">
        <v>0</v>
      </c>
      <c r="F162" s="46">
        <v>0</v>
      </c>
      <c r="G162" s="46">
        <v>0</v>
      </c>
      <c r="H162" s="46">
        <v>0</v>
      </c>
      <c r="I162" s="46">
        <v>0</v>
      </c>
      <c r="J162" s="46">
        <v>0</v>
      </c>
      <c r="K162" s="46">
        <v>0</v>
      </c>
      <c r="L162" s="42">
        <v>32512</v>
      </c>
      <c r="M162" s="42">
        <v>16525</v>
      </c>
      <c r="N162" s="42">
        <v>15987</v>
      </c>
      <c r="O162" s="54" t="s">
        <v>499</v>
      </c>
      <c r="P162" s="54" t="s">
        <v>499</v>
      </c>
      <c r="Q162" s="54" t="s">
        <v>499</v>
      </c>
      <c r="R162" s="54" t="s">
        <v>499</v>
      </c>
      <c r="S162" s="54" t="s">
        <v>499</v>
      </c>
      <c r="T162" s="54" t="s">
        <v>499</v>
      </c>
      <c r="U162" s="54" t="s">
        <v>499</v>
      </c>
      <c r="W162" s="42" t="s">
        <v>469</v>
      </c>
    </row>
    <row r="163" spans="1:40">
      <c r="A163" s="49" t="s">
        <v>2431</v>
      </c>
      <c r="B163" s="46" t="s">
        <v>230</v>
      </c>
      <c r="C163" s="46" t="s">
        <v>253</v>
      </c>
      <c r="D163" s="49" t="s">
        <v>146</v>
      </c>
      <c r="E163" s="46">
        <v>6</v>
      </c>
      <c r="F163" s="46">
        <v>6</v>
      </c>
      <c r="G163" s="46">
        <v>12</v>
      </c>
      <c r="H163" s="46">
        <v>13</v>
      </c>
      <c r="I163" s="46">
        <v>12</v>
      </c>
      <c r="J163" s="46">
        <v>6</v>
      </c>
      <c r="K163" s="46">
        <v>55</v>
      </c>
      <c r="L163" s="42">
        <v>32512</v>
      </c>
      <c r="M163" s="42">
        <v>16525</v>
      </c>
      <c r="N163" s="42">
        <v>15987</v>
      </c>
      <c r="O163" s="54">
        <v>36.308623298033282</v>
      </c>
      <c r="P163" s="54">
        <v>36.308623298033282</v>
      </c>
      <c r="Q163" s="54">
        <v>72.617246596066565</v>
      </c>
      <c r="R163" s="54">
        <v>78.668683812405447</v>
      </c>
      <c r="S163" s="54">
        <v>72.617246596066565</v>
      </c>
      <c r="T163" s="54">
        <v>36.308623298033282</v>
      </c>
      <c r="U163" s="54">
        <v>332.82904689863841</v>
      </c>
      <c r="W163" s="42" t="s">
        <v>469</v>
      </c>
    </row>
    <row r="164" spans="1:40">
      <c r="A164" s="49" t="s">
        <v>2432</v>
      </c>
      <c r="B164" s="46" t="s">
        <v>222</v>
      </c>
      <c r="C164" s="46" t="s">
        <v>253</v>
      </c>
      <c r="D164" s="49" t="s">
        <v>60</v>
      </c>
      <c r="E164" s="46">
        <v>0</v>
      </c>
      <c r="F164" s="46">
        <v>0</v>
      </c>
      <c r="G164" s="46">
        <v>6</v>
      </c>
      <c r="H164" s="46">
        <v>6</v>
      </c>
      <c r="I164" s="46">
        <v>6</v>
      </c>
      <c r="J164" s="46">
        <v>6</v>
      </c>
      <c r="K164" s="46">
        <v>24</v>
      </c>
      <c r="L164" s="42">
        <v>32512</v>
      </c>
      <c r="M164" s="42">
        <v>16525</v>
      </c>
      <c r="N164" s="42">
        <v>15987</v>
      </c>
      <c r="O164" s="54" t="s">
        <v>499</v>
      </c>
      <c r="P164" s="54" t="s">
        <v>499</v>
      </c>
      <c r="Q164" s="54">
        <v>18.454724409448819</v>
      </c>
      <c r="R164" s="54">
        <v>18.454724409448819</v>
      </c>
      <c r="S164" s="54">
        <v>18.454724409448819</v>
      </c>
      <c r="T164" s="54">
        <v>18.454724409448819</v>
      </c>
      <c r="U164" s="54">
        <v>73.818897637795274</v>
      </c>
      <c r="W164" s="42" t="s">
        <v>469</v>
      </c>
    </row>
    <row r="165" spans="1:40">
      <c r="A165" s="49" t="s">
        <v>2433</v>
      </c>
      <c r="B165" s="46" t="s">
        <v>222</v>
      </c>
      <c r="C165" s="46" t="s">
        <v>253</v>
      </c>
      <c r="D165" s="49" t="s">
        <v>64</v>
      </c>
      <c r="E165" s="46">
        <v>18</v>
      </c>
      <c r="F165" s="46">
        <v>12</v>
      </c>
      <c r="G165" s="46">
        <v>35</v>
      </c>
      <c r="H165" s="46">
        <v>24</v>
      </c>
      <c r="I165" s="46">
        <v>14</v>
      </c>
      <c r="J165" s="46">
        <v>7</v>
      </c>
      <c r="K165" s="46">
        <v>110</v>
      </c>
      <c r="L165" s="42">
        <v>32512</v>
      </c>
      <c r="M165" s="42">
        <v>16525</v>
      </c>
      <c r="N165" s="42">
        <v>15987</v>
      </c>
      <c r="O165" s="54">
        <v>55.364173228346459</v>
      </c>
      <c r="P165" s="54">
        <v>36.909448818897637</v>
      </c>
      <c r="Q165" s="54">
        <v>107.65255905511812</v>
      </c>
      <c r="R165" s="54">
        <v>73.818897637795274</v>
      </c>
      <c r="S165" s="54">
        <v>43.061023622047244</v>
      </c>
      <c r="T165" s="54">
        <v>21.530511811023622</v>
      </c>
      <c r="U165" s="54">
        <v>338.33661417322833</v>
      </c>
      <c r="W165" s="42" t="s">
        <v>469</v>
      </c>
    </row>
    <row r="166" spans="1:40">
      <c r="A166" s="49" t="s">
        <v>2434</v>
      </c>
      <c r="B166" s="46" t="s">
        <v>222</v>
      </c>
      <c r="C166" s="46" t="s">
        <v>253</v>
      </c>
      <c r="D166" s="49" t="s">
        <v>492</v>
      </c>
      <c r="E166" s="46">
        <v>0</v>
      </c>
      <c r="F166" s="46">
        <v>6</v>
      </c>
      <c r="G166" s="46">
        <v>7</v>
      </c>
      <c r="H166" s="46">
        <v>17</v>
      </c>
      <c r="I166" s="46">
        <v>0</v>
      </c>
      <c r="J166" s="46">
        <v>0</v>
      </c>
      <c r="K166" s="46">
        <v>30</v>
      </c>
      <c r="L166" s="42">
        <v>32512</v>
      </c>
      <c r="M166" s="42">
        <v>16525</v>
      </c>
      <c r="N166" s="42">
        <v>15987</v>
      </c>
      <c r="O166" s="54" t="s">
        <v>499</v>
      </c>
      <c r="P166" s="54">
        <v>18.454724409448819</v>
      </c>
      <c r="Q166" s="54">
        <v>21.530511811023622</v>
      </c>
      <c r="R166" s="54">
        <v>52.288385826771659</v>
      </c>
      <c r="S166" s="54" t="s">
        <v>499</v>
      </c>
      <c r="T166" s="54" t="s">
        <v>499</v>
      </c>
      <c r="U166" s="54">
        <v>92.273622047244089</v>
      </c>
      <c r="W166" s="42" t="s">
        <v>469</v>
      </c>
    </row>
    <row r="167" spans="1:40">
      <c r="A167" s="49" t="s">
        <v>2435</v>
      </c>
      <c r="B167" s="46" t="s">
        <v>222</v>
      </c>
      <c r="C167" s="46" t="s">
        <v>253</v>
      </c>
      <c r="D167" s="49" t="s">
        <v>200</v>
      </c>
      <c r="E167" s="46">
        <v>7</v>
      </c>
      <c r="F167" s="46">
        <v>0</v>
      </c>
      <c r="G167" s="46">
        <v>10</v>
      </c>
      <c r="H167" s="46">
        <v>19</v>
      </c>
      <c r="I167" s="46">
        <v>9</v>
      </c>
      <c r="J167" s="46">
        <v>6</v>
      </c>
      <c r="K167" s="46">
        <v>51</v>
      </c>
      <c r="L167" s="42">
        <v>32512</v>
      </c>
      <c r="M167" s="42">
        <v>16525</v>
      </c>
      <c r="N167" s="42">
        <v>15987</v>
      </c>
      <c r="O167" s="54">
        <v>21.530511811023622</v>
      </c>
      <c r="P167" s="54" t="s">
        <v>499</v>
      </c>
      <c r="Q167" s="54">
        <v>30.75787401574803</v>
      </c>
      <c r="R167" s="54">
        <v>58.439960629921266</v>
      </c>
      <c r="S167" s="54">
        <v>27.68208661417323</v>
      </c>
      <c r="T167" s="54">
        <v>18.454724409448819</v>
      </c>
      <c r="U167" s="54">
        <v>156.86515748031496</v>
      </c>
      <c r="W167" s="42" t="s">
        <v>469</v>
      </c>
      <c r="X167" s="46"/>
      <c r="Y167" s="46"/>
      <c r="Z167" s="46"/>
      <c r="AA167" s="46"/>
      <c r="AB167" s="46"/>
      <c r="AC167" s="46"/>
      <c r="AD167" s="46"/>
      <c r="AF167" s="49"/>
      <c r="AG167" s="49"/>
      <c r="AH167" s="50"/>
      <c r="AI167" s="50"/>
      <c r="AJ167" s="50">
        <v>406</v>
      </c>
      <c r="AK167" s="50">
        <v>440</v>
      </c>
      <c r="AL167" s="50">
        <v>233</v>
      </c>
      <c r="AM167" s="50">
        <v>126</v>
      </c>
      <c r="AN167" s="50">
        <v>1637</v>
      </c>
    </row>
    <row r="168" spans="1:40">
      <c r="A168" s="49" t="s">
        <v>2436</v>
      </c>
      <c r="B168" s="46" t="s">
        <v>222</v>
      </c>
      <c r="C168" s="46" t="s">
        <v>253</v>
      </c>
      <c r="D168" s="49" t="s">
        <v>473</v>
      </c>
      <c r="E168" s="46">
        <v>0</v>
      </c>
      <c r="F168" s="46">
        <v>0</v>
      </c>
      <c r="G168" s="46">
        <v>0</v>
      </c>
      <c r="H168" s="46">
        <v>6</v>
      </c>
      <c r="I168" s="46">
        <v>0</v>
      </c>
      <c r="J168" s="46">
        <v>0</v>
      </c>
      <c r="K168" s="46">
        <v>6</v>
      </c>
      <c r="L168" s="42">
        <v>32512</v>
      </c>
      <c r="M168" s="42">
        <v>16525</v>
      </c>
      <c r="N168" s="42">
        <v>15987</v>
      </c>
      <c r="O168" s="54" t="s">
        <v>499</v>
      </c>
      <c r="P168" s="54" t="s">
        <v>499</v>
      </c>
      <c r="Q168" s="54" t="s">
        <v>499</v>
      </c>
      <c r="R168" s="54">
        <v>18.454724409448819</v>
      </c>
      <c r="S168" s="54" t="s">
        <v>499</v>
      </c>
      <c r="T168" s="54" t="s">
        <v>499</v>
      </c>
      <c r="U168" s="54">
        <v>18.454724409448819</v>
      </c>
      <c r="W168" s="42" t="s">
        <v>469</v>
      </c>
      <c r="X168" s="46"/>
      <c r="Y168" s="46"/>
      <c r="Z168" s="46"/>
      <c r="AA168" s="46"/>
      <c r="AB168" s="46"/>
      <c r="AC168" s="46"/>
      <c r="AD168" s="46"/>
      <c r="AF168" s="49"/>
      <c r="AG168" s="49"/>
      <c r="AH168" s="50"/>
      <c r="AI168" s="50"/>
      <c r="AJ168" s="50">
        <v>303</v>
      </c>
      <c r="AK168" s="50">
        <v>369</v>
      </c>
      <c r="AL168" s="50">
        <v>198</v>
      </c>
      <c r="AM168" s="50">
        <v>110</v>
      </c>
      <c r="AN168" s="50">
        <v>1257</v>
      </c>
    </row>
    <row r="169" spans="1:40">
      <c r="A169" s="49" t="s">
        <v>2437</v>
      </c>
      <c r="B169" s="46" t="s">
        <v>222</v>
      </c>
      <c r="C169" s="46" t="s">
        <v>253</v>
      </c>
      <c r="D169" s="49" t="s">
        <v>201</v>
      </c>
      <c r="E169" s="46">
        <v>6</v>
      </c>
      <c r="F169" s="46">
        <v>6</v>
      </c>
      <c r="G169" s="46">
        <v>6</v>
      </c>
      <c r="H169" s="46">
        <v>8</v>
      </c>
      <c r="I169" s="46">
        <v>6</v>
      </c>
      <c r="J169" s="46">
        <v>0</v>
      </c>
      <c r="K169" s="46">
        <v>32</v>
      </c>
      <c r="L169" s="42">
        <v>32512</v>
      </c>
      <c r="M169" s="42">
        <v>16525</v>
      </c>
      <c r="N169" s="42">
        <v>15987</v>
      </c>
      <c r="O169" s="54">
        <v>18.454724409448819</v>
      </c>
      <c r="P169" s="54">
        <v>18.454724409448819</v>
      </c>
      <c r="Q169" s="54">
        <v>18.454724409448819</v>
      </c>
      <c r="R169" s="54">
        <v>24.606299212598426</v>
      </c>
      <c r="S169" s="54">
        <v>18.454724409448819</v>
      </c>
      <c r="T169" s="54" t="s">
        <v>499</v>
      </c>
      <c r="U169" s="54">
        <v>98.425196850393704</v>
      </c>
      <c r="W169" s="42" t="s">
        <v>469</v>
      </c>
      <c r="X169" s="46"/>
      <c r="Y169" s="46"/>
      <c r="Z169" s="46"/>
      <c r="AA169" s="46"/>
      <c r="AB169" s="46"/>
      <c r="AC169" s="46"/>
      <c r="AD169" s="46"/>
      <c r="AF169" s="49"/>
      <c r="AG169" s="49"/>
      <c r="AH169" s="50"/>
      <c r="AI169" s="50"/>
      <c r="AJ169" s="50">
        <v>434</v>
      </c>
      <c r="AK169" s="50">
        <v>441</v>
      </c>
      <c r="AL169" s="50">
        <v>318</v>
      </c>
      <c r="AM169" s="50">
        <v>174</v>
      </c>
      <c r="AN169" s="50">
        <v>1820</v>
      </c>
    </row>
    <row r="170" spans="1:40">
      <c r="A170" s="49" t="s">
        <v>2438</v>
      </c>
      <c r="B170" s="46" t="s">
        <v>222</v>
      </c>
      <c r="C170" s="46" t="s">
        <v>253</v>
      </c>
      <c r="D170" s="49" t="s">
        <v>151</v>
      </c>
      <c r="E170" s="46">
        <v>0</v>
      </c>
      <c r="F170" s="46">
        <v>0</v>
      </c>
      <c r="G170" s="46">
        <v>0</v>
      </c>
      <c r="H170" s="46">
        <v>0</v>
      </c>
      <c r="I170" s="46">
        <v>0</v>
      </c>
      <c r="J170" s="46">
        <v>0</v>
      </c>
      <c r="K170" s="46">
        <v>0</v>
      </c>
      <c r="L170" s="42">
        <v>32512</v>
      </c>
      <c r="M170" s="42">
        <v>16525</v>
      </c>
      <c r="N170" s="42">
        <v>15987</v>
      </c>
      <c r="O170" s="54" t="s">
        <v>499</v>
      </c>
      <c r="P170" s="54" t="s">
        <v>499</v>
      </c>
      <c r="Q170" s="54" t="s">
        <v>499</v>
      </c>
      <c r="R170" s="54" t="s">
        <v>499</v>
      </c>
      <c r="S170" s="54" t="s">
        <v>499</v>
      </c>
      <c r="T170" s="54" t="s">
        <v>499</v>
      </c>
      <c r="U170" s="54" t="s">
        <v>499</v>
      </c>
      <c r="W170" s="42" t="s">
        <v>469</v>
      </c>
      <c r="X170" s="46"/>
      <c r="Y170" s="46"/>
      <c r="Z170" s="46"/>
      <c r="AA170" s="46"/>
      <c r="AB170" s="46"/>
      <c r="AC170" s="46"/>
      <c r="AD170" s="46"/>
      <c r="AF170" s="49"/>
      <c r="AG170" s="49"/>
      <c r="AH170" s="50"/>
      <c r="AI170" s="50"/>
      <c r="AJ170" s="50">
        <v>344</v>
      </c>
      <c r="AK170" s="50">
        <v>397</v>
      </c>
      <c r="AL170" s="50">
        <v>259</v>
      </c>
      <c r="AM170" s="50">
        <v>133</v>
      </c>
      <c r="AN170" s="50">
        <v>1481</v>
      </c>
    </row>
    <row r="171" spans="1:40">
      <c r="A171" s="49" t="s">
        <v>2439</v>
      </c>
      <c r="B171" s="46" t="s">
        <v>222</v>
      </c>
      <c r="C171" s="46" t="s">
        <v>253</v>
      </c>
      <c r="D171" s="49" t="s">
        <v>95</v>
      </c>
      <c r="E171" s="46">
        <v>0</v>
      </c>
      <c r="F171" s="46">
        <v>0</v>
      </c>
      <c r="G171" s="46">
        <v>0</v>
      </c>
      <c r="H171" s="46">
        <v>6</v>
      </c>
      <c r="I171" s="46">
        <v>0</v>
      </c>
      <c r="J171" s="46">
        <v>0</v>
      </c>
      <c r="K171" s="46">
        <v>6</v>
      </c>
      <c r="L171" s="42">
        <v>32512</v>
      </c>
      <c r="M171" s="42">
        <v>16525</v>
      </c>
      <c r="N171" s="42">
        <v>15987</v>
      </c>
      <c r="O171" s="54" t="s">
        <v>499</v>
      </c>
      <c r="P171" s="54" t="s">
        <v>499</v>
      </c>
      <c r="Q171" s="54" t="s">
        <v>499</v>
      </c>
      <c r="R171" s="54">
        <v>18.454724409448819</v>
      </c>
      <c r="S171" s="54" t="s">
        <v>499</v>
      </c>
      <c r="T171" s="54" t="s">
        <v>499</v>
      </c>
      <c r="U171" s="54">
        <v>18.454724409448819</v>
      </c>
      <c r="W171" s="42" t="s">
        <v>469</v>
      </c>
    </row>
    <row r="172" spans="1:40">
      <c r="A172" s="49" t="s">
        <v>2440</v>
      </c>
      <c r="B172" s="46" t="s">
        <v>222</v>
      </c>
      <c r="C172" s="46" t="s">
        <v>253</v>
      </c>
      <c r="D172" s="49" t="s">
        <v>154</v>
      </c>
      <c r="E172" s="46">
        <v>0</v>
      </c>
      <c r="F172" s="46">
        <v>0</v>
      </c>
      <c r="G172" s="46">
        <v>0</v>
      </c>
      <c r="H172" s="46">
        <v>0</v>
      </c>
      <c r="I172" s="46">
        <v>0</v>
      </c>
      <c r="J172" s="46">
        <v>0</v>
      </c>
      <c r="K172" s="46">
        <v>0</v>
      </c>
      <c r="L172" s="42">
        <v>32512</v>
      </c>
      <c r="M172" s="42">
        <v>16525</v>
      </c>
      <c r="N172" s="42">
        <v>15987</v>
      </c>
      <c r="O172" s="54" t="s">
        <v>499</v>
      </c>
      <c r="P172" s="54" t="s">
        <v>499</v>
      </c>
      <c r="Q172" s="54" t="s">
        <v>499</v>
      </c>
      <c r="R172" s="54" t="s">
        <v>499</v>
      </c>
      <c r="S172" s="54" t="s">
        <v>499</v>
      </c>
      <c r="T172" s="54" t="s">
        <v>499</v>
      </c>
      <c r="U172" s="54" t="s">
        <v>499</v>
      </c>
      <c r="W172" s="42" t="s">
        <v>469</v>
      </c>
      <c r="X172" s="52"/>
      <c r="Y172" s="52"/>
      <c r="Z172" s="52"/>
      <c r="AA172" s="52"/>
      <c r="AB172" s="52"/>
      <c r="AC172" s="52"/>
      <c r="AD172" s="52"/>
    </row>
    <row r="173" spans="1:40">
      <c r="A173" s="49" t="s">
        <v>2441</v>
      </c>
      <c r="B173" s="46" t="s">
        <v>222</v>
      </c>
      <c r="C173" s="46" t="s">
        <v>253</v>
      </c>
      <c r="D173" s="49" t="s">
        <v>155</v>
      </c>
      <c r="E173" s="46">
        <v>14</v>
      </c>
      <c r="F173" s="46">
        <v>6</v>
      </c>
      <c r="G173" s="46">
        <v>6</v>
      </c>
      <c r="H173" s="46">
        <v>6</v>
      </c>
      <c r="I173" s="46">
        <v>6</v>
      </c>
      <c r="J173" s="46">
        <v>0</v>
      </c>
      <c r="K173" s="46">
        <v>38</v>
      </c>
      <c r="L173" s="42">
        <v>32512</v>
      </c>
      <c r="M173" s="42">
        <v>16525</v>
      </c>
      <c r="N173" s="42">
        <v>15987</v>
      </c>
      <c r="O173" s="54">
        <v>43.061023622047244</v>
      </c>
      <c r="P173" s="54">
        <v>18.454724409448819</v>
      </c>
      <c r="Q173" s="54">
        <v>18.454724409448819</v>
      </c>
      <c r="R173" s="54">
        <v>18.454724409448819</v>
      </c>
      <c r="S173" s="54">
        <v>18.454724409448819</v>
      </c>
      <c r="T173" s="54" t="s">
        <v>499</v>
      </c>
      <c r="U173" s="54">
        <v>116.87992125984253</v>
      </c>
      <c r="W173" s="42" t="s">
        <v>469</v>
      </c>
      <c r="X173" s="52"/>
      <c r="Y173" s="52"/>
      <c r="Z173" s="52"/>
      <c r="AA173" s="52"/>
      <c r="AB173" s="52"/>
      <c r="AC173" s="52"/>
      <c r="AD173" s="52"/>
    </row>
    <row r="174" spans="1:40">
      <c r="A174" s="49" t="s">
        <v>2442</v>
      </c>
      <c r="B174" s="46" t="s">
        <v>222</v>
      </c>
      <c r="C174" s="46" t="s">
        <v>253</v>
      </c>
      <c r="D174" s="49" t="s">
        <v>99</v>
      </c>
      <c r="E174" s="46">
        <v>6</v>
      </c>
      <c r="F174" s="46">
        <v>6</v>
      </c>
      <c r="G174" s="46">
        <v>10</v>
      </c>
      <c r="H174" s="46">
        <v>13</v>
      </c>
      <c r="I174" s="46">
        <v>6</v>
      </c>
      <c r="J174" s="46">
        <v>6</v>
      </c>
      <c r="K174" s="46">
        <v>47</v>
      </c>
      <c r="L174" s="42">
        <v>32512</v>
      </c>
      <c r="M174" s="42">
        <v>16525</v>
      </c>
      <c r="N174" s="42">
        <v>15987</v>
      </c>
      <c r="O174" s="54">
        <v>18.454724409448819</v>
      </c>
      <c r="P174" s="54">
        <v>18.454724409448819</v>
      </c>
      <c r="Q174" s="54">
        <v>30.75787401574803</v>
      </c>
      <c r="R174" s="54">
        <v>39.985236220472437</v>
      </c>
      <c r="S174" s="54">
        <v>18.454724409448819</v>
      </c>
      <c r="T174" s="54">
        <v>18.454724409448819</v>
      </c>
      <c r="U174" s="54">
        <v>144.56200787401576</v>
      </c>
      <c r="W174" s="42" t="s">
        <v>469</v>
      </c>
      <c r="X174" s="52"/>
      <c r="Y174" s="52"/>
      <c r="Z174" s="52"/>
      <c r="AA174" s="52"/>
      <c r="AB174" s="52"/>
      <c r="AC174" s="52"/>
      <c r="AD174" s="52"/>
    </row>
    <row r="175" spans="1:40">
      <c r="A175" s="49" t="s">
        <v>2443</v>
      </c>
      <c r="B175" s="46" t="s">
        <v>222</v>
      </c>
      <c r="C175" s="46" t="s">
        <v>253</v>
      </c>
      <c r="D175" s="49" t="s">
        <v>481</v>
      </c>
      <c r="E175" s="46">
        <v>0</v>
      </c>
      <c r="F175" s="46">
        <v>0</v>
      </c>
      <c r="G175" s="46">
        <v>0</v>
      </c>
      <c r="H175" s="46">
        <v>0</v>
      </c>
      <c r="I175" s="46">
        <v>0</v>
      </c>
      <c r="J175" s="46">
        <v>0</v>
      </c>
      <c r="K175" s="46">
        <v>0</v>
      </c>
      <c r="L175" s="42">
        <v>32512</v>
      </c>
      <c r="M175" s="42">
        <v>16525</v>
      </c>
      <c r="N175" s="42">
        <v>15987</v>
      </c>
      <c r="O175" s="54" t="s">
        <v>499</v>
      </c>
      <c r="P175" s="54" t="s">
        <v>499</v>
      </c>
      <c r="Q175" s="54" t="s">
        <v>499</v>
      </c>
      <c r="R175" s="54" t="s">
        <v>499</v>
      </c>
      <c r="S175" s="54" t="s">
        <v>499</v>
      </c>
      <c r="T175" s="54" t="s">
        <v>499</v>
      </c>
      <c r="U175" s="54" t="s">
        <v>499</v>
      </c>
      <c r="W175" s="42" t="s">
        <v>469</v>
      </c>
      <c r="X175" s="52"/>
      <c r="Y175" s="52"/>
      <c r="Z175" s="52"/>
      <c r="AA175" s="52"/>
      <c r="AB175" s="52"/>
      <c r="AC175" s="52"/>
      <c r="AD175" s="52"/>
    </row>
    <row r="176" spans="1:40">
      <c r="A176" s="49" t="s">
        <v>2444</v>
      </c>
      <c r="B176" s="46" t="s">
        <v>222</v>
      </c>
      <c r="C176" s="46" t="s">
        <v>253</v>
      </c>
      <c r="D176" s="49" t="s">
        <v>483</v>
      </c>
      <c r="E176" s="46">
        <v>6</v>
      </c>
      <c r="F176" s="46">
        <v>0</v>
      </c>
      <c r="G176" s="46">
        <v>10</v>
      </c>
      <c r="H176" s="46">
        <v>0</v>
      </c>
      <c r="I176" s="46">
        <v>0</v>
      </c>
      <c r="J176" s="46">
        <v>6</v>
      </c>
      <c r="K176" s="46">
        <v>22</v>
      </c>
      <c r="L176" s="42">
        <v>32512</v>
      </c>
      <c r="M176" s="42">
        <v>16525</v>
      </c>
      <c r="N176" s="42">
        <v>15987</v>
      </c>
      <c r="O176" s="54">
        <v>18.454724409448819</v>
      </c>
      <c r="P176" s="54" t="s">
        <v>499</v>
      </c>
      <c r="Q176" s="54">
        <v>30.75787401574803</v>
      </c>
      <c r="R176" s="54" t="s">
        <v>499</v>
      </c>
      <c r="S176" s="54" t="s">
        <v>499</v>
      </c>
      <c r="T176" s="54">
        <v>18.454724409448819</v>
      </c>
      <c r="U176" s="54">
        <v>67.667322834645674</v>
      </c>
      <c r="W176" s="42" t="s">
        <v>469</v>
      </c>
      <c r="X176" s="52"/>
      <c r="Y176" s="52"/>
      <c r="Z176" s="52"/>
      <c r="AA176" s="52"/>
      <c r="AB176" s="52"/>
      <c r="AC176" s="52"/>
      <c r="AD176" s="52"/>
    </row>
    <row r="177" spans="1:30">
      <c r="A177" s="49" t="s">
        <v>2445</v>
      </c>
      <c r="B177" s="46" t="s">
        <v>222</v>
      </c>
      <c r="C177" s="46" t="s">
        <v>253</v>
      </c>
      <c r="D177" s="49" t="s">
        <v>128</v>
      </c>
      <c r="E177" s="46">
        <v>6</v>
      </c>
      <c r="F177" s="46">
        <v>0</v>
      </c>
      <c r="G177" s="46">
        <v>0</v>
      </c>
      <c r="H177" s="46">
        <v>0</v>
      </c>
      <c r="I177" s="46">
        <v>0</v>
      </c>
      <c r="J177" s="46">
        <v>0</v>
      </c>
      <c r="K177" s="46">
        <v>6</v>
      </c>
      <c r="L177" s="42">
        <v>32512</v>
      </c>
      <c r="M177" s="42">
        <v>16525</v>
      </c>
      <c r="N177" s="42">
        <v>15987</v>
      </c>
      <c r="O177" s="54">
        <v>18.454724409448819</v>
      </c>
      <c r="P177" s="54" t="s">
        <v>499</v>
      </c>
      <c r="Q177" s="54" t="s">
        <v>499</v>
      </c>
      <c r="R177" s="54" t="s">
        <v>499</v>
      </c>
      <c r="S177" s="54" t="s">
        <v>499</v>
      </c>
      <c r="T177" s="54" t="s">
        <v>499</v>
      </c>
      <c r="U177" s="54">
        <v>18.454724409448819</v>
      </c>
      <c r="W177" s="42" t="s">
        <v>469</v>
      </c>
      <c r="X177" s="52"/>
      <c r="Y177" s="52"/>
      <c r="Z177" s="52"/>
      <c r="AA177" s="52"/>
      <c r="AB177" s="52"/>
      <c r="AC177" s="52"/>
      <c r="AD177" s="52"/>
    </row>
    <row r="178" spans="1:30">
      <c r="A178" s="49" t="s">
        <v>2446</v>
      </c>
      <c r="B178" s="46" t="s">
        <v>222</v>
      </c>
      <c r="C178" s="46" t="s">
        <v>253</v>
      </c>
      <c r="D178" s="49" t="s">
        <v>161</v>
      </c>
      <c r="E178" s="46">
        <v>0</v>
      </c>
      <c r="F178" s="46">
        <v>0</v>
      </c>
      <c r="G178" s="46">
        <v>0</v>
      </c>
      <c r="H178" s="46">
        <v>0</v>
      </c>
      <c r="I178" s="46">
        <v>0</v>
      </c>
      <c r="J178" s="46">
        <v>0</v>
      </c>
      <c r="K178" s="46">
        <v>0</v>
      </c>
      <c r="L178" s="42">
        <v>32512</v>
      </c>
      <c r="M178" s="42">
        <v>16525</v>
      </c>
      <c r="N178" s="42">
        <v>15987</v>
      </c>
      <c r="O178" s="54" t="s">
        <v>499</v>
      </c>
      <c r="P178" s="54" t="s">
        <v>499</v>
      </c>
      <c r="Q178" s="54" t="s">
        <v>499</v>
      </c>
      <c r="R178" s="54" t="s">
        <v>499</v>
      </c>
      <c r="S178" s="54" t="s">
        <v>499</v>
      </c>
      <c r="T178" s="54" t="s">
        <v>499</v>
      </c>
      <c r="U178" s="54" t="s">
        <v>499</v>
      </c>
      <c r="W178" s="42" t="s">
        <v>469</v>
      </c>
      <c r="X178" s="52"/>
      <c r="Y178" s="52"/>
      <c r="Z178" s="52"/>
      <c r="AA178" s="52"/>
      <c r="AB178" s="52"/>
      <c r="AC178" s="52"/>
      <c r="AD178" s="52"/>
    </row>
    <row r="179" spans="1:30">
      <c r="A179" s="49" t="s">
        <v>2447</v>
      </c>
      <c r="B179" s="46" t="s">
        <v>222</v>
      </c>
      <c r="C179" s="46" t="s">
        <v>253</v>
      </c>
      <c r="D179" s="49" t="s">
        <v>164</v>
      </c>
      <c r="E179" s="46">
        <v>38</v>
      </c>
      <c r="F179" s="46">
        <v>26</v>
      </c>
      <c r="G179" s="46">
        <v>72</v>
      </c>
      <c r="H179" s="46">
        <v>59</v>
      </c>
      <c r="I179" s="46">
        <v>14</v>
      </c>
      <c r="J179" s="46">
        <v>0</v>
      </c>
      <c r="K179" s="46">
        <v>209</v>
      </c>
      <c r="L179" s="42">
        <v>32512</v>
      </c>
      <c r="M179" s="42">
        <v>16525</v>
      </c>
      <c r="N179" s="42">
        <v>15987</v>
      </c>
      <c r="O179" s="54">
        <v>237.69312566460249</v>
      </c>
      <c r="P179" s="54">
        <v>162.63213861262275</v>
      </c>
      <c r="Q179" s="54">
        <v>450.36592231187842</v>
      </c>
      <c r="R179" s="54">
        <v>369.04985300556706</v>
      </c>
      <c r="S179" s="54">
        <v>87.571151560643017</v>
      </c>
      <c r="T179" s="54" t="s">
        <v>499</v>
      </c>
      <c r="U179" s="54">
        <v>1307.3121911553137</v>
      </c>
      <c r="W179" s="42" t="s">
        <v>469</v>
      </c>
      <c r="X179" s="52"/>
      <c r="Y179" s="52"/>
      <c r="Z179" s="52"/>
      <c r="AA179" s="52"/>
      <c r="AB179" s="52"/>
      <c r="AC179" s="52"/>
      <c r="AD179" s="52"/>
    </row>
    <row r="180" spans="1:30">
      <c r="A180" s="49" t="s">
        <v>2448</v>
      </c>
      <c r="B180" s="46" t="s">
        <v>222</v>
      </c>
      <c r="C180" s="46" t="s">
        <v>253</v>
      </c>
      <c r="D180" s="49" t="s">
        <v>142</v>
      </c>
      <c r="E180" s="46">
        <v>0</v>
      </c>
      <c r="F180" s="46">
        <v>0</v>
      </c>
      <c r="G180" s="46">
        <v>6</v>
      </c>
      <c r="H180" s="46">
        <v>6</v>
      </c>
      <c r="I180" s="46">
        <v>0</v>
      </c>
      <c r="J180" s="46">
        <v>0</v>
      </c>
      <c r="K180" s="46">
        <v>12</v>
      </c>
      <c r="L180" s="42">
        <v>32512</v>
      </c>
      <c r="M180" s="42">
        <v>16525</v>
      </c>
      <c r="N180" s="42">
        <v>15987</v>
      </c>
      <c r="O180" s="54" t="s">
        <v>499</v>
      </c>
      <c r="P180" s="54" t="s">
        <v>499</v>
      </c>
      <c r="Q180" s="54">
        <v>18.454724409448819</v>
      </c>
      <c r="R180" s="54">
        <v>18.454724409448819</v>
      </c>
      <c r="S180" s="54" t="s">
        <v>499</v>
      </c>
      <c r="T180" s="54" t="s">
        <v>499</v>
      </c>
      <c r="U180" s="54">
        <v>36.909448818897637</v>
      </c>
      <c r="W180" s="42" t="s">
        <v>469</v>
      </c>
      <c r="X180" s="52"/>
      <c r="Y180" s="52"/>
      <c r="Z180" s="52"/>
      <c r="AA180" s="52"/>
      <c r="AB180" s="52"/>
      <c r="AC180" s="52"/>
      <c r="AD180" s="52"/>
    </row>
    <row r="181" spans="1:30">
      <c r="A181" s="49" t="s">
        <v>2449</v>
      </c>
      <c r="B181" s="46" t="s">
        <v>230</v>
      </c>
      <c r="C181" s="46" t="s">
        <v>258</v>
      </c>
      <c r="D181" s="49" t="s">
        <v>60</v>
      </c>
      <c r="E181" s="46">
        <v>6</v>
      </c>
      <c r="F181" s="46">
        <v>6</v>
      </c>
      <c r="G181" s="46">
        <v>6</v>
      </c>
      <c r="H181" s="46">
        <v>8</v>
      </c>
      <c r="I181" s="46">
        <v>6</v>
      </c>
      <c r="J181" s="46">
        <v>6</v>
      </c>
      <c r="K181" s="46">
        <v>38</v>
      </c>
      <c r="L181" s="42">
        <v>27615</v>
      </c>
      <c r="M181" s="42">
        <v>14069</v>
      </c>
      <c r="N181" s="42">
        <v>13546</v>
      </c>
      <c r="O181" s="54">
        <v>21.727322107550243</v>
      </c>
      <c r="P181" s="54">
        <v>21.727322107550243</v>
      </c>
      <c r="Q181" s="54">
        <v>21.727322107550243</v>
      </c>
      <c r="R181" s="54">
        <v>28.969762810066996</v>
      </c>
      <c r="S181" s="54">
        <v>21.727322107550243</v>
      </c>
      <c r="T181" s="54">
        <v>21.727322107550243</v>
      </c>
      <c r="U181" s="54">
        <v>137.60637334781822</v>
      </c>
      <c r="W181" s="42" t="s">
        <v>469</v>
      </c>
      <c r="X181" s="52"/>
      <c r="Y181" s="52"/>
      <c r="Z181" s="52"/>
      <c r="AA181" s="52"/>
      <c r="AB181" s="52"/>
      <c r="AC181" s="52"/>
      <c r="AD181" s="52"/>
    </row>
    <row r="182" spans="1:30">
      <c r="A182" s="49" t="s">
        <v>2450</v>
      </c>
      <c r="B182" s="46" t="s">
        <v>230</v>
      </c>
      <c r="C182" s="46" t="s">
        <v>258</v>
      </c>
      <c r="D182" s="49" t="s">
        <v>64</v>
      </c>
      <c r="E182" s="46">
        <v>6</v>
      </c>
      <c r="F182" s="46">
        <v>7</v>
      </c>
      <c r="G182" s="46">
        <v>23</v>
      </c>
      <c r="H182" s="46">
        <v>17</v>
      </c>
      <c r="I182" s="46">
        <v>7</v>
      </c>
      <c r="J182" s="46">
        <v>6</v>
      </c>
      <c r="K182" s="46">
        <v>66</v>
      </c>
      <c r="L182" s="42">
        <v>27615</v>
      </c>
      <c r="M182" s="42">
        <v>14069</v>
      </c>
      <c r="N182" s="42">
        <v>13546</v>
      </c>
      <c r="O182" s="54">
        <v>21.727322107550243</v>
      </c>
      <c r="P182" s="54">
        <v>25.348542458808616</v>
      </c>
      <c r="Q182" s="54">
        <v>83.288068078942601</v>
      </c>
      <c r="R182" s="54">
        <v>61.560745971392365</v>
      </c>
      <c r="S182" s="54">
        <v>25.348542458808616</v>
      </c>
      <c r="T182" s="54">
        <v>21.727322107550243</v>
      </c>
      <c r="U182" s="54">
        <v>239.00054318305268</v>
      </c>
      <c r="W182" s="42" t="s">
        <v>469</v>
      </c>
      <c r="X182" s="52"/>
      <c r="Y182" s="52"/>
      <c r="Z182" s="52"/>
      <c r="AA182" s="52"/>
      <c r="AB182" s="52"/>
      <c r="AC182" s="52"/>
      <c r="AD182" s="52"/>
    </row>
    <row r="183" spans="1:30">
      <c r="A183" s="49" t="s">
        <v>2451</v>
      </c>
      <c r="B183" s="46" t="s">
        <v>230</v>
      </c>
      <c r="C183" s="46" t="s">
        <v>258</v>
      </c>
      <c r="D183" s="49" t="s">
        <v>492</v>
      </c>
      <c r="E183" s="46">
        <v>6</v>
      </c>
      <c r="F183" s="46">
        <v>0</v>
      </c>
      <c r="G183" s="46">
        <v>0</v>
      </c>
      <c r="H183" s="46">
        <v>6</v>
      </c>
      <c r="I183" s="46">
        <v>0</v>
      </c>
      <c r="J183" s="46">
        <v>0</v>
      </c>
      <c r="K183" s="46">
        <v>12</v>
      </c>
      <c r="L183" s="42">
        <v>27615</v>
      </c>
      <c r="M183" s="42">
        <v>14069</v>
      </c>
      <c r="N183" s="42">
        <v>13546</v>
      </c>
      <c r="O183" s="54">
        <v>21.727322107550243</v>
      </c>
      <c r="P183" s="54" t="s">
        <v>499</v>
      </c>
      <c r="Q183" s="54" t="s">
        <v>499</v>
      </c>
      <c r="R183" s="54">
        <v>21.727322107550243</v>
      </c>
      <c r="S183" s="54" t="s">
        <v>499</v>
      </c>
      <c r="T183" s="54" t="s">
        <v>499</v>
      </c>
      <c r="U183" s="54">
        <v>43.454644215100487</v>
      </c>
      <c r="W183" s="42" t="s">
        <v>469</v>
      </c>
      <c r="X183" s="52"/>
      <c r="Y183" s="52"/>
      <c r="Z183" s="52"/>
      <c r="AA183" s="52"/>
      <c r="AB183" s="52"/>
      <c r="AC183" s="52"/>
      <c r="AD183" s="52"/>
    </row>
    <row r="184" spans="1:30">
      <c r="A184" s="49" t="s">
        <v>2452</v>
      </c>
      <c r="B184" s="46" t="s">
        <v>230</v>
      </c>
      <c r="C184" s="46" t="s">
        <v>258</v>
      </c>
      <c r="D184" s="49" t="s">
        <v>200</v>
      </c>
      <c r="E184" s="46">
        <v>0</v>
      </c>
      <c r="F184" s="46">
        <v>0</v>
      </c>
      <c r="G184" s="46">
        <v>0</v>
      </c>
      <c r="H184" s="46">
        <v>10</v>
      </c>
      <c r="I184" s="46">
        <v>6</v>
      </c>
      <c r="J184" s="46">
        <v>0</v>
      </c>
      <c r="K184" s="46">
        <v>16</v>
      </c>
      <c r="L184" s="42">
        <v>27615</v>
      </c>
      <c r="M184" s="42">
        <v>14069</v>
      </c>
      <c r="N184" s="42">
        <v>13546</v>
      </c>
      <c r="O184" s="54" t="s">
        <v>499</v>
      </c>
      <c r="P184" s="54" t="s">
        <v>499</v>
      </c>
      <c r="Q184" s="54" t="s">
        <v>499</v>
      </c>
      <c r="R184" s="54">
        <v>36.212203512583741</v>
      </c>
      <c r="S184" s="54">
        <v>21.727322107550243</v>
      </c>
      <c r="T184" s="54" t="s">
        <v>499</v>
      </c>
      <c r="U184" s="54">
        <v>57.939525620133992</v>
      </c>
      <c r="W184" s="42" t="s">
        <v>469</v>
      </c>
      <c r="X184" s="52"/>
      <c r="Y184" s="52"/>
      <c r="Z184" s="52"/>
      <c r="AA184" s="52"/>
      <c r="AB184" s="52"/>
      <c r="AC184" s="52"/>
      <c r="AD184" s="52"/>
    </row>
    <row r="185" spans="1:30">
      <c r="A185" s="49" t="s">
        <v>2453</v>
      </c>
      <c r="B185" s="46" t="s">
        <v>230</v>
      </c>
      <c r="C185" s="46" t="s">
        <v>258</v>
      </c>
      <c r="D185" s="49" t="s">
        <v>54</v>
      </c>
      <c r="E185" s="46">
        <v>15</v>
      </c>
      <c r="F185" s="46">
        <v>44</v>
      </c>
      <c r="G185" s="46">
        <v>50</v>
      </c>
      <c r="H185" s="46">
        <v>79</v>
      </c>
      <c r="I185" s="46">
        <v>53</v>
      </c>
      <c r="J185" s="46">
        <v>40</v>
      </c>
      <c r="K185" s="46">
        <v>281</v>
      </c>
      <c r="L185" s="42">
        <v>27615</v>
      </c>
      <c r="M185" s="42">
        <v>14069</v>
      </c>
      <c r="N185" s="42">
        <v>13546</v>
      </c>
      <c r="O185" s="54">
        <v>106.61738574170163</v>
      </c>
      <c r="P185" s="54">
        <v>312.74433150899142</v>
      </c>
      <c r="Q185" s="54">
        <v>355.39128580567206</v>
      </c>
      <c r="R185" s="54">
        <v>561.51823157296189</v>
      </c>
      <c r="S185" s="54">
        <v>376.71476295401237</v>
      </c>
      <c r="T185" s="54">
        <v>284.31302864453761</v>
      </c>
      <c r="U185" s="54">
        <v>1997.2990262278768</v>
      </c>
      <c r="W185" s="42" t="s">
        <v>469</v>
      </c>
      <c r="X185" s="52"/>
      <c r="Y185" s="52"/>
      <c r="Z185" s="52"/>
      <c r="AA185" s="52"/>
      <c r="AB185" s="52"/>
      <c r="AC185" s="52"/>
      <c r="AD185" s="52"/>
    </row>
    <row r="186" spans="1:30">
      <c r="A186" s="49" t="s">
        <v>2454</v>
      </c>
      <c r="B186" s="46" t="s">
        <v>230</v>
      </c>
      <c r="C186" s="46" t="s">
        <v>258</v>
      </c>
      <c r="D186" s="49" t="s">
        <v>69</v>
      </c>
      <c r="E186" s="46">
        <v>0</v>
      </c>
      <c r="F186" s="46">
        <v>0</v>
      </c>
      <c r="G186" s="46">
        <v>6</v>
      </c>
      <c r="H186" s="46">
        <v>6</v>
      </c>
      <c r="I186" s="46">
        <v>6</v>
      </c>
      <c r="J186" s="46">
        <v>6</v>
      </c>
      <c r="K186" s="46">
        <v>24</v>
      </c>
      <c r="L186" s="42">
        <v>27615</v>
      </c>
      <c r="M186" s="42">
        <v>14069</v>
      </c>
      <c r="N186" s="42">
        <v>13546</v>
      </c>
      <c r="O186" s="54" t="s">
        <v>499</v>
      </c>
      <c r="P186" s="54" t="s">
        <v>499</v>
      </c>
      <c r="Q186" s="54">
        <v>42.646954296680647</v>
      </c>
      <c r="R186" s="54">
        <v>42.646954296680647</v>
      </c>
      <c r="S186" s="54">
        <v>42.646954296680647</v>
      </c>
      <c r="T186" s="54">
        <v>42.646954296680647</v>
      </c>
      <c r="U186" s="54">
        <v>170.58781718672259</v>
      </c>
      <c r="W186" s="42" t="s">
        <v>469</v>
      </c>
      <c r="X186" s="52"/>
      <c r="Y186" s="52"/>
      <c r="Z186" s="52"/>
      <c r="AA186" s="52"/>
      <c r="AB186" s="52"/>
      <c r="AC186" s="52"/>
      <c r="AD186" s="52"/>
    </row>
    <row r="187" spans="1:30">
      <c r="A187" s="49" t="s">
        <v>2455</v>
      </c>
      <c r="B187" s="46" t="s">
        <v>230</v>
      </c>
      <c r="C187" s="46" t="s">
        <v>258</v>
      </c>
      <c r="D187" s="49" t="s">
        <v>473</v>
      </c>
      <c r="E187" s="46">
        <v>0</v>
      </c>
      <c r="F187" s="46">
        <v>0</v>
      </c>
      <c r="G187" s="46">
        <v>0</v>
      </c>
      <c r="H187" s="46">
        <v>0</v>
      </c>
      <c r="I187" s="46">
        <v>0</v>
      </c>
      <c r="J187" s="46">
        <v>0</v>
      </c>
      <c r="K187" s="46">
        <v>0</v>
      </c>
      <c r="L187" s="42">
        <v>27615</v>
      </c>
      <c r="M187" s="42">
        <v>14069</v>
      </c>
      <c r="N187" s="42">
        <v>13546</v>
      </c>
      <c r="O187" s="54" t="s">
        <v>499</v>
      </c>
      <c r="P187" s="54" t="s">
        <v>499</v>
      </c>
      <c r="Q187" s="54" t="s">
        <v>499</v>
      </c>
      <c r="R187" s="54" t="s">
        <v>499</v>
      </c>
      <c r="S187" s="54" t="s">
        <v>499</v>
      </c>
      <c r="T187" s="54" t="s">
        <v>499</v>
      </c>
      <c r="U187" s="54" t="s">
        <v>499</v>
      </c>
      <c r="W187" s="42" t="s">
        <v>469</v>
      </c>
      <c r="X187" s="52"/>
      <c r="Y187" s="52"/>
      <c r="Z187" s="52"/>
      <c r="AA187" s="52"/>
      <c r="AB187" s="52"/>
      <c r="AC187" s="52"/>
      <c r="AD187" s="52"/>
    </row>
    <row r="188" spans="1:30">
      <c r="A188" s="49" t="s">
        <v>2456</v>
      </c>
      <c r="B188" s="46" t="s">
        <v>230</v>
      </c>
      <c r="C188" s="46" t="s">
        <v>258</v>
      </c>
      <c r="D188" s="49" t="s">
        <v>201</v>
      </c>
      <c r="E188" s="46">
        <v>0</v>
      </c>
      <c r="F188" s="46">
        <v>0</v>
      </c>
      <c r="G188" s="46">
        <v>6</v>
      </c>
      <c r="H188" s="46">
        <v>0</v>
      </c>
      <c r="I188" s="46">
        <v>0</v>
      </c>
      <c r="J188" s="46">
        <v>0</v>
      </c>
      <c r="K188" s="46">
        <v>6</v>
      </c>
      <c r="L188" s="42">
        <v>27615</v>
      </c>
      <c r="M188" s="42">
        <v>14069</v>
      </c>
      <c r="N188" s="42">
        <v>13546</v>
      </c>
      <c r="O188" s="54" t="s">
        <v>499</v>
      </c>
      <c r="P188" s="54" t="s">
        <v>499</v>
      </c>
      <c r="Q188" s="54">
        <v>21.727322107550243</v>
      </c>
      <c r="R188" s="54" t="s">
        <v>499</v>
      </c>
      <c r="S188" s="54" t="s">
        <v>499</v>
      </c>
      <c r="T188" s="54" t="s">
        <v>499</v>
      </c>
      <c r="U188" s="54">
        <v>21.727322107550243</v>
      </c>
      <c r="W188" s="42" t="s">
        <v>469</v>
      </c>
      <c r="X188" s="52"/>
      <c r="Y188" s="52"/>
      <c r="Z188" s="52"/>
      <c r="AA188" s="52"/>
      <c r="AB188" s="52"/>
      <c r="AC188" s="52"/>
      <c r="AD188" s="52"/>
    </row>
    <row r="189" spans="1:30">
      <c r="A189" s="49" t="s">
        <v>2457</v>
      </c>
      <c r="B189" s="46" t="s">
        <v>230</v>
      </c>
      <c r="C189" s="46" t="s">
        <v>258</v>
      </c>
      <c r="D189" s="49" t="s">
        <v>151</v>
      </c>
      <c r="E189" s="46">
        <v>0</v>
      </c>
      <c r="F189" s="46">
        <v>0</v>
      </c>
      <c r="G189" s="46">
        <v>0</v>
      </c>
      <c r="H189" s="46">
        <v>0</v>
      </c>
      <c r="I189" s="46">
        <v>0</v>
      </c>
      <c r="J189" s="46">
        <v>0</v>
      </c>
      <c r="K189" s="46">
        <v>0</v>
      </c>
      <c r="L189" s="42">
        <v>27615</v>
      </c>
      <c r="M189" s="42">
        <v>14069</v>
      </c>
      <c r="N189" s="42">
        <v>13546</v>
      </c>
      <c r="O189" s="54" t="s">
        <v>499</v>
      </c>
      <c r="P189" s="54" t="s">
        <v>499</v>
      </c>
      <c r="Q189" s="54" t="s">
        <v>499</v>
      </c>
      <c r="R189" s="54" t="s">
        <v>499</v>
      </c>
      <c r="S189" s="54" t="s">
        <v>499</v>
      </c>
      <c r="T189" s="54" t="s">
        <v>499</v>
      </c>
      <c r="U189" s="54" t="s">
        <v>499</v>
      </c>
      <c r="W189" s="42" t="s">
        <v>469</v>
      </c>
      <c r="X189" s="52"/>
      <c r="Y189" s="52"/>
      <c r="Z189" s="52"/>
      <c r="AA189" s="52"/>
      <c r="AB189" s="52"/>
      <c r="AC189" s="52"/>
      <c r="AD189" s="52"/>
    </row>
    <row r="190" spans="1:30">
      <c r="A190" s="49" t="s">
        <v>2458</v>
      </c>
      <c r="B190" s="46" t="s">
        <v>230</v>
      </c>
      <c r="C190" s="46" t="s">
        <v>258</v>
      </c>
      <c r="D190" s="49" t="s">
        <v>95</v>
      </c>
      <c r="E190" s="46">
        <v>0</v>
      </c>
      <c r="F190" s="46">
        <v>0</v>
      </c>
      <c r="G190" s="46">
        <v>6</v>
      </c>
      <c r="H190" s="46">
        <v>6</v>
      </c>
      <c r="I190" s="46">
        <v>0</v>
      </c>
      <c r="J190" s="46">
        <v>0</v>
      </c>
      <c r="K190" s="46">
        <v>12</v>
      </c>
      <c r="L190" s="42">
        <v>27615</v>
      </c>
      <c r="M190" s="42">
        <v>14069</v>
      </c>
      <c r="N190" s="42">
        <v>13546</v>
      </c>
      <c r="O190" s="54" t="s">
        <v>499</v>
      </c>
      <c r="P190" s="54" t="s">
        <v>499</v>
      </c>
      <c r="Q190" s="54">
        <v>21.727322107550243</v>
      </c>
      <c r="R190" s="54">
        <v>21.727322107550243</v>
      </c>
      <c r="S190" s="54" t="s">
        <v>499</v>
      </c>
      <c r="T190" s="54" t="s">
        <v>499</v>
      </c>
      <c r="U190" s="54">
        <v>43.454644215100487</v>
      </c>
      <c r="W190" s="42" t="s">
        <v>469</v>
      </c>
      <c r="X190" s="52"/>
      <c r="Y190" s="52"/>
      <c r="Z190" s="52"/>
      <c r="AA190" s="52"/>
      <c r="AB190" s="52"/>
      <c r="AC190" s="52"/>
      <c r="AD190" s="52"/>
    </row>
    <row r="191" spans="1:30">
      <c r="A191" s="49" t="s">
        <v>2459</v>
      </c>
      <c r="B191" s="46" t="s">
        <v>230</v>
      </c>
      <c r="C191" s="46" t="s">
        <v>258</v>
      </c>
      <c r="D191" s="49" t="s">
        <v>154</v>
      </c>
      <c r="E191" s="46">
        <v>0</v>
      </c>
      <c r="F191" s="46">
        <v>0</v>
      </c>
      <c r="G191" s="46">
        <v>0</v>
      </c>
      <c r="H191" s="46">
        <v>0</v>
      </c>
      <c r="I191" s="46">
        <v>0</v>
      </c>
      <c r="J191" s="46">
        <v>0</v>
      </c>
      <c r="K191" s="46">
        <v>0</v>
      </c>
      <c r="L191" s="42">
        <v>27615</v>
      </c>
      <c r="M191" s="42">
        <v>14069</v>
      </c>
      <c r="N191" s="42">
        <v>13546</v>
      </c>
      <c r="O191" s="54" t="s">
        <v>499</v>
      </c>
      <c r="P191" s="54" t="s">
        <v>499</v>
      </c>
      <c r="Q191" s="54" t="s">
        <v>499</v>
      </c>
      <c r="R191" s="54" t="s">
        <v>499</v>
      </c>
      <c r="S191" s="54" t="s">
        <v>499</v>
      </c>
      <c r="T191" s="54" t="s">
        <v>499</v>
      </c>
      <c r="U191" s="54" t="s">
        <v>499</v>
      </c>
      <c r="W191" s="42" t="s">
        <v>469</v>
      </c>
      <c r="X191" s="52"/>
      <c r="Y191" s="52"/>
      <c r="Z191" s="52"/>
      <c r="AA191" s="52"/>
      <c r="AB191" s="52"/>
      <c r="AC191" s="52"/>
      <c r="AD191" s="52"/>
    </row>
    <row r="192" spans="1:30">
      <c r="A192" s="49" t="s">
        <v>2460</v>
      </c>
      <c r="B192" s="46" t="s">
        <v>230</v>
      </c>
      <c r="C192" s="46" t="s">
        <v>258</v>
      </c>
      <c r="D192" s="49" t="s">
        <v>155</v>
      </c>
      <c r="E192" s="46">
        <v>6</v>
      </c>
      <c r="F192" s="46">
        <v>0</v>
      </c>
      <c r="G192" s="46">
        <v>0</v>
      </c>
      <c r="H192" s="46">
        <v>6</v>
      </c>
      <c r="I192" s="46">
        <v>0</v>
      </c>
      <c r="J192" s="46">
        <v>0</v>
      </c>
      <c r="K192" s="46">
        <v>12</v>
      </c>
      <c r="L192" s="42">
        <v>27615</v>
      </c>
      <c r="M192" s="42">
        <v>14069</v>
      </c>
      <c r="N192" s="42">
        <v>13546</v>
      </c>
      <c r="O192" s="54">
        <v>21.727322107550243</v>
      </c>
      <c r="P192" s="54" t="s">
        <v>499</v>
      </c>
      <c r="Q192" s="54" t="s">
        <v>499</v>
      </c>
      <c r="R192" s="54">
        <v>21.727322107550243</v>
      </c>
      <c r="S192" s="54" t="s">
        <v>499</v>
      </c>
      <c r="T192" s="54" t="s">
        <v>499</v>
      </c>
      <c r="U192" s="54">
        <v>43.454644215100487</v>
      </c>
      <c r="W192" s="42" t="s">
        <v>469</v>
      </c>
      <c r="X192" s="52"/>
      <c r="Y192" s="52"/>
      <c r="Z192" s="52"/>
      <c r="AA192" s="52"/>
      <c r="AB192" s="52"/>
      <c r="AC192" s="52"/>
      <c r="AD192" s="52"/>
    </row>
    <row r="193" spans="1:30">
      <c r="A193" s="49" t="s">
        <v>2461</v>
      </c>
      <c r="B193" s="46" t="s">
        <v>230</v>
      </c>
      <c r="C193" s="46" t="s">
        <v>258</v>
      </c>
      <c r="D193" s="49" t="s">
        <v>99</v>
      </c>
      <c r="E193" s="46">
        <v>7</v>
      </c>
      <c r="F193" s="46">
        <v>0</v>
      </c>
      <c r="G193" s="46">
        <v>6</v>
      </c>
      <c r="H193" s="46">
        <v>12</v>
      </c>
      <c r="I193" s="46">
        <v>6</v>
      </c>
      <c r="J193" s="46">
        <v>8</v>
      </c>
      <c r="K193" s="46">
        <v>39</v>
      </c>
      <c r="L193" s="42">
        <v>27615</v>
      </c>
      <c r="M193" s="42">
        <v>14069</v>
      </c>
      <c r="N193" s="42">
        <v>13546</v>
      </c>
      <c r="O193" s="54">
        <v>25.348542458808616</v>
      </c>
      <c r="P193" s="54" t="s">
        <v>499</v>
      </c>
      <c r="Q193" s="54">
        <v>21.727322107550243</v>
      </c>
      <c r="R193" s="54">
        <v>43.454644215100487</v>
      </c>
      <c r="S193" s="54">
        <v>21.727322107550243</v>
      </c>
      <c r="T193" s="54">
        <v>28.969762810066996</v>
      </c>
      <c r="U193" s="54">
        <v>141.22759369907661</v>
      </c>
      <c r="W193" s="42" t="s">
        <v>469</v>
      </c>
      <c r="X193" s="52"/>
      <c r="Y193" s="52"/>
      <c r="Z193" s="52"/>
      <c r="AA193" s="52"/>
      <c r="AB193" s="52"/>
      <c r="AC193" s="52"/>
      <c r="AD193" s="52"/>
    </row>
    <row r="194" spans="1:30">
      <c r="A194" s="49" t="s">
        <v>2462</v>
      </c>
      <c r="B194" s="46" t="s">
        <v>230</v>
      </c>
      <c r="C194" s="46" t="s">
        <v>258</v>
      </c>
      <c r="D194" s="49" t="s">
        <v>481</v>
      </c>
      <c r="E194" s="46">
        <v>0</v>
      </c>
      <c r="F194" s="46">
        <v>0</v>
      </c>
      <c r="G194" s="46">
        <v>6</v>
      </c>
      <c r="H194" s="46">
        <v>0</v>
      </c>
      <c r="I194" s="46">
        <v>0</v>
      </c>
      <c r="J194" s="46">
        <v>0</v>
      </c>
      <c r="K194" s="46">
        <v>6</v>
      </c>
      <c r="L194" s="42">
        <v>27615</v>
      </c>
      <c r="M194" s="42">
        <v>14069</v>
      </c>
      <c r="N194" s="42">
        <v>13546</v>
      </c>
      <c r="O194" s="54" t="s">
        <v>499</v>
      </c>
      <c r="P194" s="54" t="s">
        <v>499</v>
      </c>
      <c r="Q194" s="54">
        <v>21.727322107550243</v>
      </c>
      <c r="R194" s="54" t="s">
        <v>499</v>
      </c>
      <c r="S194" s="54" t="s">
        <v>499</v>
      </c>
      <c r="T194" s="54" t="s">
        <v>499</v>
      </c>
      <c r="U194" s="54">
        <v>21.727322107550243</v>
      </c>
      <c r="W194" s="42" t="s">
        <v>469</v>
      </c>
      <c r="X194" s="52"/>
      <c r="Y194" s="52"/>
      <c r="Z194" s="52"/>
      <c r="AA194" s="52"/>
      <c r="AB194" s="52"/>
      <c r="AC194" s="52"/>
      <c r="AD194" s="52"/>
    </row>
    <row r="195" spans="1:30">
      <c r="A195" s="49" t="s">
        <v>2463</v>
      </c>
      <c r="B195" s="46" t="s">
        <v>230</v>
      </c>
      <c r="C195" s="46" t="s">
        <v>258</v>
      </c>
      <c r="D195" s="49" t="s">
        <v>483</v>
      </c>
      <c r="E195" s="46">
        <v>0</v>
      </c>
      <c r="F195" s="46">
        <v>0</v>
      </c>
      <c r="G195" s="46">
        <v>7</v>
      </c>
      <c r="H195" s="46">
        <v>7</v>
      </c>
      <c r="I195" s="46">
        <v>0</v>
      </c>
      <c r="J195" s="46">
        <v>0</v>
      </c>
      <c r="K195" s="46">
        <v>14</v>
      </c>
      <c r="L195" s="42">
        <v>27615</v>
      </c>
      <c r="M195" s="42">
        <v>14069</v>
      </c>
      <c r="N195" s="42">
        <v>13546</v>
      </c>
      <c r="O195" s="54" t="s">
        <v>499</v>
      </c>
      <c r="P195" s="54" t="s">
        <v>499</v>
      </c>
      <c r="Q195" s="54">
        <v>25.348542458808616</v>
      </c>
      <c r="R195" s="54">
        <v>25.348542458808616</v>
      </c>
      <c r="S195" s="54" t="s">
        <v>499</v>
      </c>
      <c r="T195" s="54" t="s">
        <v>499</v>
      </c>
      <c r="U195" s="54">
        <v>50.697084917617232</v>
      </c>
      <c r="W195" s="42" t="s">
        <v>469</v>
      </c>
      <c r="X195" s="52"/>
      <c r="Y195" s="52"/>
      <c r="Z195" s="52"/>
      <c r="AA195" s="52"/>
      <c r="AB195" s="52"/>
      <c r="AC195" s="52"/>
      <c r="AD195" s="52"/>
    </row>
    <row r="196" spans="1:30">
      <c r="A196" s="49" t="s">
        <v>2464</v>
      </c>
      <c r="B196" s="46" t="s">
        <v>230</v>
      </c>
      <c r="C196" s="46" t="s">
        <v>258</v>
      </c>
      <c r="D196" s="49" t="s">
        <v>128</v>
      </c>
      <c r="E196" s="46">
        <v>0</v>
      </c>
      <c r="F196" s="46">
        <v>0</v>
      </c>
      <c r="G196" s="46">
        <v>0</v>
      </c>
      <c r="H196" s="46">
        <v>6</v>
      </c>
      <c r="I196" s="46">
        <v>0</v>
      </c>
      <c r="J196" s="46">
        <v>0</v>
      </c>
      <c r="K196" s="46">
        <v>6</v>
      </c>
      <c r="L196" s="42">
        <v>27615</v>
      </c>
      <c r="M196" s="42">
        <v>14069</v>
      </c>
      <c r="N196" s="42">
        <v>13546</v>
      </c>
      <c r="O196" s="54" t="s">
        <v>499</v>
      </c>
      <c r="P196" s="54" t="s">
        <v>499</v>
      </c>
      <c r="Q196" s="54" t="s">
        <v>499</v>
      </c>
      <c r="R196" s="54">
        <v>21.727322107550243</v>
      </c>
      <c r="S196" s="54" t="s">
        <v>499</v>
      </c>
      <c r="T196" s="54" t="s">
        <v>499</v>
      </c>
      <c r="U196" s="54">
        <v>21.727322107550243</v>
      </c>
      <c r="W196" s="42" t="s">
        <v>469</v>
      </c>
      <c r="X196" s="52"/>
      <c r="Y196" s="52"/>
      <c r="Z196" s="52"/>
      <c r="AA196" s="52"/>
      <c r="AB196" s="52"/>
      <c r="AC196" s="52"/>
      <c r="AD196" s="52"/>
    </row>
    <row r="197" spans="1:30">
      <c r="A197" s="49" t="s">
        <v>2465</v>
      </c>
      <c r="B197" s="46" t="s">
        <v>230</v>
      </c>
      <c r="C197" s="46" t="s">
        <v>258</v>
      </c>
      <c r="D197" s="49" t="s">
        <v>132</v>
      </c>
      <c r="E197" s="46">
        <v>6</v>
      </c>
      <c r="F197" s="46">
        <v>6</v>
      </c>
      <c r="G197" s="46">
        <v>6</v>
      </c>
      <c r="H197" s="46">
        <v>7</v>
      </c>
      <c r="I197" s="46">
        <v>6</v>
      </c>
      <c r="J197" s="46">
        <v>6</v>
      </c>
      <c r="K197" s="46">
        <v>37</v>
      </c>
      <c r="L197" s="42">
        <v>27615</v>
      </c>
      <c r="M197" s="42">
        <v>14069</v>
      </c>
      <c r="N197" s="42">
        <v>13546</v>
      </c>
      <c r="O197" s="54">
        <v>42.646954296680647</v>
      </c>
      <c r="P197" s="54">
        <v>42.646954296680647</v>
      </c>
      <c r="Q197" s="54">
        <v>42.646954296680647</v>
      </c>
      <c r="R197" s="54">
        <v>49.754780012794086</v>
      </c>
      <c r="S197" s="54">
        <v>42.646954296680647</v>
      </c>
      <c r="T197" s="54">
        <v>42.646954296680647</v>
      </c>
      <c r="U197" s="54">
        <v>262.98955149619729</v>
      </c>
      <c r="W197" s="42" t="s">
        <v>469</v>
      </c>
      <c r="X197" s="52"/>
      <c r="Y197" s="52"/>
      <c r="Z197" s="52"/>
      <c r="AA197" s="52"/>
      <c r="AB197" s="52"/>
      <c r="AC197" s="52"/>
      <c r="AD197" s="52"/>
    </row>
    <row r="198" spans="1:30">
      <c r="A198" s="49" t="s">
        <v>2466</v>
      </c>
      <c r="B198" s="46" t="s">
        <v>230</v>
      </c>
      <c r="C198" s="46" t="s">
        <v>258</v>
      </c>
      <c r="D198" s="49" t="s">
        <v>161</v>
      </c>
      <c r="E198" s="46">
        <v>0</v>
      </c>
      <c r="F198" s="46">
        <v>0</v>
      </c>
      <c r="G198" s="46">
        <v>0</v>
      </c>
      <c r="H198" s="46">
        <v>0</v>
      </c>
      <c r="I198" s="46">
        <v>0</v>
      </c>
      <c r="J198" s="46">
        <v>0</v>
      </c>
      <c r="K198" s="46">
        <v>0</v>
      </c>
      <c r="L198" s="42">
        <v>27615</v>
      </c>
      <c r="M198" s="42">
        <v>14069</v>
      </c>
      <c r="N198" s="42">
        <v>13546</v>
      </c>
      <c r="O198" s="54" t="s">
        <v>499</v>
      </c>
      <c r="P198" s="54" t="s">
        <v>499</v>
      </c>
      <c r="Q198" s="54" t="s">
        <v>499</v>
      </c>
      <c r="R198" s="54" t="s">
        <v>499</v>
      </c>
      <c r="S198" s="54" t="s">
        <v>499</v>
      </c>
      <c r="T198" s="54" t="s">
        <v>499</v>
      </c>
      <c r="U198" s="54" t="s">
        <v>499</v>
      </c>
      <c r="W198" s="42" t="s">
        <v>469</v>
      </c>
      <c r="X198" s="52"/>
      <c r="Y198" s="52"/>
      <c r="Z198" s="52"/>
      <c r="AA198" s="52"/>
      <c r="AB198" s="52"/>
      <c r="AC198" s="52"/>
      <c r="AD198" s="52"/>
    </row>
    <row r="199" spans="1:30">
      <c r="A199" s="49" t="s">
        <v>2467</v>
      </c>
      <c r="B199" s="46" t="s">
        <v>230</v>
      </c>
      <c r="C199" s="46" t="s">
        <v>258</v>
      </c>
      <c r="D199" s="49" t="s">
        <v>142</v>
      </c>
      <c r="E199" s="46">
        <v>0</v>
      </c>
      <c r="F199" s="46">
        <v>0</v>
      </c>
      <c r="G199" s="46">
        <v>0</v>
      </c>
      <c r="H199" s="46">
        <v>6</v>
      </c>
      <c r="I199" s="46">
        <v>0</v>
      </c>
      <c r="J199" s="46">
        <v>0</v>
      </c>
      <c r="K199" s="46">
        <v>6</v>
      </c>
      <c r="L199" s="42">
        <v>27615</v>
      </c>
      <c r="M199" s="42">
        <v>14069</v>
      </c>
      <c r="N199" s="42">
        <v>13546</v>
      </c>
      <c r="O199" s="54" t="s">
        <v>499</v>
      </c>
      <c r="P199" s="54" t="s">
        <v>499</v>
      </c>
      <c r="Q199" s="54" t="s">
        <v>499</v>
      </c>
      <c r="R199" s="54">
        <v>21.727322107550243</v>
      </c>
      <c r="S199" s="54" t="s">
        <v>499</v>
      </c>
      <c r="T199" s="54" t="s">
        <v>499</v>
      </c>
      <c r="U199" s="54">
        <v>21.727322107550243</v>
      </c>
      <c r="W199" s="42" t="s">
        <v>469</v>
      </c>
    </row>
    <row r="200" spans="1:30">
      <c r="A200" s="49" t="s">
        <v>2468</v>
      </c>
      <c r="B200" s="46" t="s">
        <v>230</v>
      </c>
      <c r="C200" s="46" t="s">
        <v>258</v>
      </c>
      <c r="D200" s="49" t="s">
        <v>146</v>
      </c>
      <c r="E200" s="46">
        <v>6</v>
      </c>
      <c r="F200" s="46">
        <v>6</v>
      </c>
      <c r="G200" s="46">
        <v>13</v>
      </c>
      <c r="H200" s="46">
        <v>19</v>
      </c>
      <c r="I200" s="46">
        <v>7</v>
      </c>
      <c r="J200" s="46">
        <v>6</v>
      </c>
      <c r="K200" s="46">
        <v>57</v>
      </c>
      <c r="L200" s="42">
        <v>27615</v>
      </c>
      <c r="M200" s="42">
        <v>14069</v>
      </c>
      <c r="N200" s="42">
        <v>13546</v>
      </c>
      <c r="O200" s="54">
        <v>42.646954296680647</v>
      </c>
      <c r="P200" s="54">
        <v>42.646954296680647</v>
      </c>
      <c r="Q200" s="54">
        <v>92.401734309474733</v>
      </c>
      <c r="R200" s="54">
        <v>135.04868860615537</v>
      </c>
      <c r="S200" s="54">
        <v>49.754780012794086</v>
      </c>
      <c r="T200" s="54">
        <v>42.646954296680647</v>
      </c>
      <c r="U200" s="54">
        <v>405.14606581846613</v>
      </c>
      <c r="W200" s="42" t="s">
        <v>469</v>
      </c>
    </row>
    <row r="201" spans="1:30">
      <c r="A201" s="49" t="s">
        <v>2469</v>
      </c>
      <c r="B201" s="46" t="s">
        <v>222</v>
      </c>
      <c r="C201" s="46" t="s">
        <v>258</v>
      </c>
      <c r="D201" s="49" t="s">
        <v>60</v>
      </c>
      <c r="E201" s="46">
        <v>0</v>
      </c>
      <c r="F201" s="46">
        <v>0</v>
      </c>
      <c r="G201" s="46">
        <v>6</v>
      </c>
      <c r="H201" s="46">
        <v>6</v>
      </c>
      <c r="I201" s="46">
        <v>6</v>
      </c>
      <c r="J201" s="46">
        <v>0</v>
      </c>
      <c r="K201" s="46">
        <v>18</v>
      </c>
      <c r="L201" s="42">
        <v>27615</v>
      </c>
      <c r="M201" s="42">
        <v>14069</v>
      </c>
      <c r="N201" s="42">
        <v>13546</v>
      </c>
      <c r="O201" s="54" t="s">
        <v>499</v>
      </c>
      <c r="P201" s="54" t="s">
        <v>499</v>
      </c>
      <c r="Q201" s="54">
        <v>21.727322107550243</v>
      </c>
      <c r="R201" s="54">
        <v>21.727322107550243</v>
      </c>
      <c r="S201" s="54">
        <v>21.727322107550243</v>
      </c>
      <c r="T201" s="54" t="s">
        <v>499</v>
      </c>
      <c r="U201" s="54">
        <v>65.181966322650737</v>
      </c>
      <c r="W201" s="42" t="s">
        <v>469</v>
      </c>
    </row>
    <row r="202" spans="1:30">
      <c r="A202" s="49" t="s">
        <v>2470</v>
      </c>
      <c r="B202" s="46" t="s">
        <v>222</v>
      </c>
      <c r="C202" s="46" t="s">
        <v>258</v>
      </c>
      <c r="D202" s="49" t="s">
        <v>64</v>
      </c>
      <c r="E202" s="46">
        <v>15</v>
      </c>
      <c r="F202" s="46">
        <v>11</v>
      </c>
      <c r="G202" s="46">
        <v>23</v>
      </c>
      <c r="H202" s="46">
        <v>17</v>
      </c>
      <c r="I202" s="46">
        <v>19</v>
      </c>
      <c r="J202" s="46">
        <v>8</v>
      </c>
      <c r="K202" s="46">
        <v>93</v>
      </c>
      <c r="L202" s="42">
        <v>27615</v>
      </c>
      <c r="M202" s="42">
        <v>14069</v>
      </c>
      <c r="N202" s="42">
        <v>13546</v>
      </c>
      <c r="O202" s="54">
        <v>54.318305268875605</v>
      </c>
      <c r="P202" s="54">
        <v>39.833423863842114</v>
      </c>
      <c r="Q202" s="54">
        <v>83.288068078942601</v>
      </c>
      <c r="R202" s="54">
        <v>61.560745971392365</v>
      </c>
      <c r="S202" s="54">
        <v>68.80318667390911</v>
      </c>
      <c r="T202" s="54">
        <v>28.969762810066996</v>
      </c>
      <c r="U202" s="54">
        <v>336.77349266702879</v>
      </c>
      <c r="W202" s="42" t="s">
        <v>469</v>
      </c>
    </row>
    <row r="203" spans="1:30">
      <c r="A203" s="49" t="s">
        <v>2471</v>
      </c>
      <c r="B203" s="46" t="s">
        <v>222</v>
      </c>
      <c r="C203" s="46" t="s">
        <v>258</v>
      </c>
      <c r="D203" s="49" t="s">
        <v>492</v>
      </c>
      <c r="E203" s="46">
        <v>6</v>
      </c>
      <c r="F203" s="46">
        <v>0</v>
      </c>
      <c r="G203" s="46">
        <v>6</v>
      </c>
      <c r="H203" s="46">
        <v>10</v>
      </c>
      <c r="I203" s="46">
        <v>6</v>
      </c>
      <c r="J203" s="46">
        <v>0</v>
      </c>
      <c r="K203" s="46">
        <v>28</v>
      </c>
      <c r="L203" s="42">
        <v>27615</v>
      </c>
      <c r="M203" s="42">
        <v>14069</v>
      </c>
      <c r="N203" s="42">
        <v>13546</v>
      </c>
      <c r="O203" s="54">
        <v>21.727322107550243</v>
      </c>
      <c r="P203" s="54" t="s">
        <v>499</v>
      </c>
      <c r="Q203" s="54">
        <v>21.727322107550243</v>
      </c>
      <c r="R203" s="54">
        <v>36.212203512583741</v>
      </c>
      <c r="S203" s="54">
        <v>21.727322107550243</v>
      </c>
      <c r="T203" s="54" t="s">
        <v>499</v>
      </c>
      <c r="U203" s="54">
        <v>101.39416983523446</v>
      </c>
      <c r="W203" s="42" t="s">
        <v>469</v>
      </c>
    </row>
    <row r="204" spans="1:30">
      <c r="A204" s="49" t="s">
        <v>2472</v>
      </c>
      <c r="B204" s="46" t="s">
        <v>222</v>
      </c>
      <c r="C204" s="46" t="s">
        <v>258</v>
      </c>
      <c r="D204" s="49" t="s">
        <v>200</v>
      </c>
      <c r="E204" s="46">
        <v>6</v>
      </c>
      <c r="F204" s="46">
        <v>6</v>
      </c>
      <c r="G204" s="46">
        <v>7</v>
      </c>
      <c r="H204" s="46">
        <v>14</v>
      </c>
      <c r="I204" s="46">
        <v>7</v>
      </c>
      <c r="J204" s="46">
        <v>0</v>
      </c>
      <c r="K204" s="46">
        <v>40</v>
      </c>
      <c r="L204" s="42">
        <v>27615</v>
      </c>
      <c r="M204" s="42">
        <v>14069</v>
      </c>
      <c r="N204" s="42">
        <v>13546</v>
      </c>
      <c r="O204" s="54">
        <v>21.727322107550243</v>
      </c>
      <c r="P204" s="54">
        <v>21.727322107550243</v>
      </c>
      <c r="Q204" s="54">
        <v>25.348542458808616</v>
      </c>
      <c r="R204" s="54">
        <v>50.697084917617232</v>
      </c>
      <c r="S204" s="54">
        <v>25.348542458808616</v>
      </c>
      <c r="T204" s="54" t="s">
        <v>499</v>
      </c>
      <c r="U204" s="54">
        <v>144.84881405033497</v>
      </c>
      <c r="W204" s="42" t="s">
        <v>469</v>
      </c>
    </row>
    <row r="205" spans="1:30">
      <c r="A205" s="49" t="s">
        <v>2473</v>
      </c>
      <c r="B205" s="46" t="s">
        <v>222</v>
      </c>
      <c r="C205" s="46" t="s">
        <v>258</v>
      </c>
      <c r="D205" s="49" t="s">
        <v>473</v>
      </c>
      <c r="E205" s="46">
        <v>0</v>
      </c>
      <c r="F205" s="46">
        <v>0</v>
      </c>
      <c r="G205" s="46">
        <v>0</v>
      </c>
      <c r="H205" s="46">
        <v>0</v>
      </c>
      <c r="I205" s="46">
        <v>6</v>
      </c>
      <c r="J205" s="46">
        <v>0</v>
      </c>
      <c r="K205" s="46">
        <v>6</v>
      </c>
      <c r="L205" s="42">
        <v>27615</v>
      </c>
      <c r="M205" s="42">
        <v>14069</v>
      </c>
      <c r="N205" s="42">
        <v>13546</v>
      </c>
      <c r="O205" s="54" t="s">
        <v>499</v>
      </c>
      <c r="P205" s="54" t="s">
        <v>499</v>
      </c>
      <c r="Q205" s="54" t="s">
        <v>499</v>
      </c>
      <c r="R205" s="54" t="s">
        <v>499</v>
      </c>
      <c r="S205" s="54">
        <v>21.727322107550243</v>
      </c>
      <c r="T205" s="54" t="s">
        <v>499</v>
      </c>
      <c r="U205" s="54">
        <v>21.727322107550243</v>
      </c>
      <c r="W205" s="42" t="s">
        <v>469</v>
      </c>
    </row>
    <row r="206" spans="1:30">
      <c r="A206" s="49" t="s">
        <v>2474</v>
      </c>
      <c r="B206" s="46" t="s">
        <v>222</v>
      </c>
      <c r="C206" s="46" t="s">
        <v>258</v>
      </c>
      <c r="D206" s="49" t="s">
        <v>201</v>
      </c>
      <c r="E206" s="46">
        <v>0</v>
      </c>
      <c r="F206" s="46">
        <v>0</v>
      </c>
      <c r="G206" s="46">
        <v>6</v>
      </c>
      <c r="H206" s="46">
        <v>0</v>
      </c>
      <c r="I206" s="46">
        <v>6</v>
      </c>
      <c r="J206" s="46">
        <v>0</v>
      </c>
      <c r="K206" s="46">
        <v>12</v>
      </c>
      <c r="L206" s="42">
        <v>27615</v>
      </c>
      <c r="M206" s="42">
        <v>14069</v>
      </c>
      <c r="N206" s="42">
        <v>13546</v>
      </c>
      <c r="O206" s="54" t="s">
        <v>499</v>
      </c>
      <c r="P206" s="54" t="s">
        <v>499</v>
      </c>
      <c r="Q206" s="54">
        <v>21.727322107550243</v>
      </c>
      <c r="R206" s="54" t="s">
        <v>499</v>
      </c>
      <c r="S206" s="54">
        <v>21.727322107550243</v>
      </c>
      <c r="T206" s="54" t="s">
        <v>499</v>
      </c>
      <c r="U206" s="54">
        <v>43.454644215100487</v>
      </c>
      <c r="W206" s="42" t="s">
        <v>469</v>
      </c>
    </row>
    <row r="207" spans="1:30">
      <c r="A207" s="49" t="s">
        <v>2475</v>
      </c>
      <c r="B207" s="46" t="s">
        <v>222</v>
      </c>
      <c r="C207" s="46" t="s">
        <v>258</v>
      </c>
      <c r="D207" s="49" t="s">
        <v>151</v>
      </c>
      <c r="E207" s="46">
        <v>0</v>
      </c>
      <c r="F207" s="46">
        <v>0</v>
      </c>
      <c r="G207" s="46">
        <v>0</v>
      </c>
      <c r="H207" s="46">
        <v>0</v>
      </c>
      <c r="I207" s="46">
        <v>0</v>
      </c>
      <c r="J207" s="46">
        <v>0</v>
      </c>
      <c r="K207" s="46">
        <v>0</v>
      </c>
      <c r="L207" s="42">
        <v>27615</v>
      </c>
      <c r="M207" s="42">
        <v>14069</v>
      </c>
      <c r="N207" s="42">
        <v>13546</v>
      </c>
      <c r="O207" s="54" t="s">
        <v>499</v>
      </c>
      <c r="P207" s="54" t="s">
        <v>499</v>
      </c>
      <c r="Q207" s="54" t="s">
        <v>499</v>
      </c>
      <c r="R207" s="54" t="s">
        <v>499</v>
      </c>
      <c r="S207" s="54" t="s">
        <v>499</v>
      </c>
      <c r="T207" s="54" t="s">
        <v>499</v>
      </c>
      <c r="U207" s="54" t="s">
        <v>499</v>
      </c>
      <c r="W207" s="42" t="s">
        <v>469</v>
      </c>
    </row>
    <row r="208" spans="1:30">
      <c r="A208" s="49" t="s">
        <v>2476</v>
      </c>
      <c r="B208" s="46" t="s">
        <v>222</v>
      </c>
      <c r="C208" s="46" t="s">
        <v>258</v>
      </c>
      <c r="D208" s="49" t="s">
        <v>95</v>
      </c>
      <c r="E208" s="46">
        <v>0</v>
      </c>
      <c r="F208" s="46">
        <v>0</v>
      </c>
      <c r="G208" s="46">
        <v>0</v>
      </c>
      <c r="H208" s="46">
        <v>6</v>
      </c>
      <c r="I208" s="46">
        <v>0</v>
      </c>
      <c r="J208" s="46">
        <v>0</v>
      </c>
      <c r="K208" s="46">
        <v>6</v>
      </c>
      <c r="L208" s="42">
        <v>27615</v>
      </c>
      <c r="M208" s="42">
        <v>14069</v>
      </c>
      <c r="N208" s="42">
        <v>13546</v>
      </c>
      <c r="O208" s="54" t="s">
        <v>499</v>
      </c>
      <c r="P208" s="54" t="s">
        <v>499</v>
      </c>
      <c r="Q208" s="54" t="s">
        <v>499</v>
      </c>
      <c r="R208" s="54">
        <v>21.727322107550243</v>
      </c>
      <c r="S208" s="54" t="s">
        <v>499</v>
      </c>
      <c r="T208" s="54" t="s">
        <v>499</v>
      </c>
      <c r="U208" s="54">
        <v>21.727322107550243</v>
      </c>
      <c r="W208" s="42" t="s">
        <v>469</v>
      </c>
    </row>
    <row r="209" spans="1:23">
      <c r="A209" s="49" t="s">
        <v>2477</v>
      </c>
      <c r="B209" s="46" t="s">
        <v>222</v>
      </c>
      <c r="C209" s="46" t="s">
        <v>258</v>
      </c>
      <c r="D209" s="49" t="s">
        <v>154</v>
      </c>
      <c r="E209" s="46">
        <v>0</v>
      </c>
      <c r="F209" s="46">
        <v>0</v>
      </c>
      <c r="G209" s="46">
        <v>0</v>
      </c>
      <c r="H209" s="46">
        <v>0</v>
      </c>
      <c r="I209" s="46">
        <v>0</v>
      </c>
      <c r="J209" s="46">
        <v>0</v>
      </c>
      <c r="K209" s="46">
        <v>0</v>
      </c>
      <c r="L209" s="42">
        <v>27615</v>
      </c>
      <c r="M209" s="42">
        <v>14069</v>
      </c>
      <c r="N209" s="42">
        <v>13546</v>
      </c>
      <c r="O209" s="54" t="s">
        <v>499</v>
      </c>
      <c r="P209" s="54" t="s">
        <v>499</v>
      </c>
      <c r="Q209" s="54" t="s">
        <v>499</v>
      </c>
      <c r="R209" s="54" t="s">
        <v>499</v>
      </c>
      <c r="S209" s="54" t="s">
        <v>499</v>
      </c>
      <c r="T209" s="54" t="s">
        <v>499</v>
      </c>
      <c r="U209" s="54" t="s">
        <v>499</v>
      </c>
      <c r="W209" s="42" t="s">
        <v>469</v>
      </c>
    </row>
    <row r="210" spans="1:23">
      <c r="A210" s="49" t="s">
        <v>2478</v>
      </c>
      <c r="B210" s="46" t="s">
        <v>222</v>
      </c>
      <c r="C210" s="46" t="s">
        <v>258</v>
      </c>
      <c r="D210" s="49" t="s">
        <v>155</v>
      </c>
      <c r="E210" s="46">
        <v>10</v>
      </c>
      <c r="F210" s="46">
        <v>0</v>
      </c>
      <c r="G210" s="46">
        <v>0</v>
      </c>
      <c r="H210" s="46">
        <v>0</v>
      </c>
      <c r="I210" s="46">
        <v>0</v>
      </c>
      <c r="J210" s="46">
        <v>0</v>
      </c>
      <c r="K210" s="46">
        <v>10</v>
      </c>
      <c r="L210" s="42">
        <v>27615</v>
      </c>
      <c r="M210" s="42">
        <v>14069</v>
      </c>
      <c r="N210" s="42">
        <v>13546</v>
      </c>
      <c r="O210" s="54">
        <v>36.212203512583741</v>
      </c>
      <c r="P210" s="54" t="s">
        <v>499</v>
      </c>
      <c r="Q210" s="54" t="s">
        <v>499</v>
      </c>
      <c r="R210" s="54" t="s">
        <v>499</v>
      </c>
      <c r="S210" s="54" t="s">
        <v>499</v>
      </c>
      <c r="T210" s="54" t="s">
        <v>499</v>
      </c>
      <c r="U210" s="54">
        <v>36.212203512583741</v>
      </c>
      <c r="W210" s="42" t="s">
        <v>469</v>
      </c>
    </row>
    <row r="211" spans="1:23">
      <c r="A211" s="49" t="s">
        <v>2479</v>
      </c>
      <c r="B211" s="46" t="s">
        <v>222</v>
      </c>
      <c r="C211" s="46" t="s">
        <v>258</v>
      </c>
      <c r="D211" s="49" t="s">
        <v>99</v>
      </c>
      <c r="E211" s="46">
        <v>6</v>
      </c>
      <c r="F211" s="46">
        <v>6</v>
      </c>
      <c r="G211" s="46">
        <v>6</v>
      </c>
      <c r="H211" s="46">
        <v>6</v>
      </c>
      <c r="I211" s="46">
        <v>6</v>
      </c>
      <c r="J211" s="46">
        <v>0</v>
      </c>
      <c r="K211" s="46">
        <v>30</v>
      </c>
      <c r="L211" s="42">
        <v>27615</v>
      </c>
      <c r="M211" s="42">
        <v>14069</v>
      </c>
      <c r="N211" s="42">
        <v>13546</v>
      </c>
      <c r="O211" s="54">
        <v>21.727322107550243</v>
      </c>
      <c r="P211" s="54">
        <v>21.727322107550243</v>
      </c>
      <c r="Q211" s="54">
        <v>21.727322107550243</v>
      </c>
      <c r="R211" s="54">
        <v>21.727322107550243</v>
      </c>
      <c r="S211" s="54">
        <v>21.727322107550243</v>
      </c>
      <c r="T211" s="54" t="s">
        <v>499</v>
      </c>
      <c r="U211" s="54">
        <v>108.63661053775121</v>
      </c>
      <c r="W211" s="42" t="s">
        <v>469</v>
      </c>
    </row>
    <row r="212" spans="1:23">
      <c r="A212" s="49" t="s">
        <v>2480</v>
      </c>
      <c r="B212" s="46" t="s">
        <v>222</v>
      </c>
      <c r="C212" s="46" t="s">
        <v>258</v>
      </c>
      <c r="D212" s="49" t="s">
        <v>481</v>
      </c>
      <c r="E212" s="46">
        <v>0</v>
      </c>
      <c r="F212" s="46">
        <v>0</v>
      </c>
      <c r="G212" s="46">
        <v>6</v>
      </c>
      <c r="H212" s="46">
        <v>0</v>
      </c>
      <c r="I212" s="46">
        <v>0</v>
      </c>
      <c r="J212" s="46">
        <v>0</v>
      </c>
      <c r="K212" s="46">
        <v>6</v>
      </c>
      <c r="L212" s="42">
        <v>27615</v>
      </c>
      <c r="M212" s="42">
        <v>14069</v>
      </c>
      <c r="N212" s="42">
        <v>13546</v>
      </c>
      <c r="O212" s="54" t="s">
        <v>499</v>
      </c>
      <c r="P212" s="54" t="s">
        <v>499</v>
      </c>
      <c r="Q212" s="54">
        <v>21.727322107550243</v>
      </c>
      <c r="R212" s="54" t="s">
        <v>499</v>
      </c>
      <c r="S212" s="54" t="s">
        <v>499</v>
      </c>
      <c r="T212" s="54" t="s">
        <v>499</v>
      </c>
      <c r="U212" s="54">
        <v>21.727322107550243</v>
      </c>
      <c r="W212" s="42" t="s">
        <v>469</v>
      </c>
    </row>
    <row r="213" spans="1:23">
      <c r="A213" s="49" t="s">
        <v>2481</v>
      </c>
      <c r="B213" s="46" t="s">
        <v>222</v>
      </c>
      <c r="C213" s="46" t="s">
        <v>258</v>
      </c>
      <c r="D213" s="49" t="s">
        <v>483</v>
      </c>
      <c r="E213" s="46">
        <v>6</v>
      </c>
      <c r="F213" s="46">
        <v>0</v>
      </c>
      <c r="G213" s="46">
        <v>6</v>
      </c>
      <c r="H213" s="46">
        <v>10</v>
      </c>
      <c r="I213" s="46">
        <v>0</v>
      </c>
      <c r="J213" s="46">
        <v>0</v>
      </c>
      <c r="K213" s="46">
        <v>22</v>
      </c>
      <c r="L213" s="42">
        <v>27615</v>
      </c>
      <c r="M213" s="42">
        <v>14069</v>
      </c>
      <c r="N213" s="42">
        <v>13546</v>
      </c>
      <c r="O213" s="54">
        <v>21.727322107550243</v>
      </c>
      <c r="P213" s="54" t="s">
        <v>499</v>
      </c>
      <c r="Q213" s="54">
        <v>21.727322107550243</v>
      </c>
      <c r="R213" s="54">
        <v>36.212203512583741</v>
      </c>
      <c r="S213" s="54" t="s">
        <v>499</v>
      </c>
      <c r="T213" s="54" t="s">
        <v>499</v>
      </c>
      <c r="U213" s="54">
        <v>79.666847727684228</v>
      </c>
      <c r="W213" s="42" t="s">
        <v>469</v>
      </c>
    </row>
    <row r="214" spans="1:23">
      <c r="A214" s="49" t="s">
        <v>2482</v>
      </c>
      <c r="B214" s="46" t="s">
        <v>222</v>
      </c>
      <c r="C214" s="46" t="s">
        <v>258</v>
      </c>
      <c r="D214" s="49" t="s">
        <v>128</v>
      </c>
      <c r="E214" s="46">
        <v>0</v>
      </c>
      <c r="F214" s="46">
        <v>0</v>
      </c>
      <c r="G214" s="46">
        <v>0</v>
      </c>
      <c r="H214" s="46">
        <v>0</v>
      </c>
      <c r="I214" s="46">
        <v>0</v>
      </c>
      <c r="J214" s="46">
        <v>0</v>
      </c>
      <c r="K214" s="46">
        <v>0</v>
      </c>
      <c r="L214" s="42">
        <v>27615</v>
      </c>
      <c r="M214" s="42">
        <v>14069</v>
      </c>
      <c r="N214" s="42">
        <v>13546</v>
      </c>
      <c r="O214" s="54" t="s">
        <v>499</v>
      </c>
      <c r="P214" s="54" t="s">
        <v>499</v>
      </c>
      <c r="Q214" s="54" t="s">
        <v>499</v>
      </c>
      <c r="R214" s="54" t="s">
        <v>499</v>
      </c>
      <c r="S214" s="54" t="s">
        <v>499</v>
      </c>
      <c r="T214" s="54" t="s">
        <v>499</v>
      </c>
      <c r="U214" s="54" t="s">
        <v>499</v>
      </c>
      <c r="W214" s="42" t="s">
        <v>469</v>
      </c>
    </row>
    <row r="215" spans="1:23">
      <c r="A215" s="49" t="s">
        <v>2483</v>
      </c>
      <c r="B215" s="46" t="s">
        <v>222</v>
      </c>
      <c r="C215" s="46" t="s">
        <v>258</v>
      </c>
      <c r="D215" s="49" t="s">
        <v>164</v>
      </c>
      <c r="E215" s="46">
        <v>20</v>
      </c>
      <c r="F215" s="46">
        <v>31</v>
      </c>
      <c r="G215" s="46">
        <v>58</v>
      </c>
      <c r="H215" s="46">
        <v>70</v>
      </c>
      <c r="I215" s="46">
        <v>25</v>
      </c>
      <c r="J215" s="46">
        <v>7</v>
      </c>
      <c r="K215" s="46">
        <v>211</v>
      </c>
      <c r="L215" s="42">
        <v>27615</v>
      </c>
      <c r="M215" s="42">
        <v>14069</v>
      </c>
      <c r="N215" s="42">
        <v>13546</v>
      </c>
      <c r="O215" s="54">
        <v>147.64506127270045</v>
      </c>
      <c r="P215" s="54">
        <v>228.84984497268567</v>
      </c>
      <c r="Q215" s="54">
        <v>428.17067769083127</v>
      </c>
      <c r="R215" s="54">
        <v>516.7577144544515</v>
      </c>
      <c r="S215" s="54">
        <v>184.55632659087556</v>
      </c>
      <c r="T215" s="54">
        <v>51.67577144544515</v>
      </c>
      <c r="U215" s="54">
        <v>1557.6553964269895</v>
      </c>
      <c r="W215" s="42" t="s">
        <v>469</v>
      </c>
    </row>
    <row r="216" spans="1:23">
      <c r="A216" s="49" t="s">
        <v>2484</v>
      </c>
      <c r="B216" s="46" t="s">
        <v>222</v>
      </c>
      <c r="C216" s="46" t="s">
        <v>258</v>
      </c>
      <c r="D216" s="49" t="s">
        <v>142</v>
      </c>
      <c r="E216" s="46">
        <v>0</v>
      </c>
      <c r="F216" s="46">
        <v>0</v>
      </c>
      <c r="G216" s="46">
        <v>0</v>
      </c>
      <c r="H216" s="46">
        <v>0</v>
      </c>
      <c r="I216" s="46">
        <v>0</v>
      </c>
      <c r="J216" s="46">
        <v>0</v>
      </c>
      <c r="K216" s="46">
        <v>0</v>
      </c>
      <c r="L216" s="42">
        <v>27615</v>
      </c>
      <c r="M216" s="42">
        <v>14069</v>
      </c>
      <c r="N216" s="42">
        <v>13546</v>
      </c>
      <c r="O216" s="54" t="s">
        <v>499</v>
      </c>
      <c r="P216" s="54" t="s">
        <v>499</v>
      </c>
      <c r="Q216" s="54" t="s">
        <v>499</v>
      </c>
      <c r="R216" s="54" t="s">
        <v>499</v>
      </c>
      <c r="S216" s="54" t="s">
        <v>499</v>
      </c>
      <c r="T216" s="54" t="s">
        <v>499</v>
      </c>
      <c r="U216" s="54" t="s">
        <v>499</v>
      </c>
      <c r="W216" s="42" t="s">
        <v>469</v>
      </c>
    </row>
    <row r="217" spans="1:23">
      <c r="A217" s="49" t="s">
        <v>2485</v>
      </c>
      <c r="B217" s="46" t="s">
        <v>230</v>
      </c>
      <c r="C217" s="46" t="s">
        <v>263</v>
      </c>
      <c r="D217" s="49" t="s">
        <v>60</v>
      </c>
      <c r="E217" s="46">
        <v>0</v>
      </c>
      <c r="F217" s="46">
        <v>0</v>
      </c>
      <c r="G217" s="46">
        <v>9</v>
      </c>
      <c r="H217" s="46">
        <v>15</v>
      </c>
      <c r="I217" s="46">
        <v>6</v>
      </c>
      <c r="J217" s="46">
        <v>6</v>
      </c>
      <c r="K217" s="46">
        <v>36</v>
      </c>
      <c r="L217" s="42">
        <v>28081</v>
      </c>
      <c r="M217" s="42">
        <v>14856</v>
      </c>
      <c r="N217" s="42">
        <v>13225</v>
      </c>
      <c r="O217" s="54" t="s">
        <v>499</v>
      </c>
      <c r="P217" s="54" t="s">
        <v>499</v>
      </c>
      <c r="Q217" s="54">
        <v>32.050140664506252</v>
      </c>
      <c r="R217" s="54">
        <v>53.416901107510419</v>
      </c>
      <c r="S217" s="54">
        <v>21.366760443004168</v>
      </c>
      <c r="T217" s="54">
        <v>21.366760443004168</v>
      </c>
      <c r="U217" s="54">
        <v>128.20056265802501</v>
      </c>
      <c r="W217" s="42" t="s">
        <v>469</v>
      </c>
    </row>
    <row r="218" spans="1:23">
      <c r="A218" s="49" t="s">
        <v>2486</v>
      </c>
      <c r="B218" s="46" t="s">
        <v>230</v>
      </c>
      <c r="C218" s="46" t="s">
        <v>263</v>
      </c>
      <c r="D218" s="49" t="s">
        <v>64</v>
      </c>
      <c r="E218" s="46">
        <v>16</v>
      </c>
      <c r="F218" s="46">
        <v>6</v>
      </c>
      <c r="G218" s="46">
        <v>15</v>
      </c>
      <c r="H218" s="46">
        <v>25</v>
      </c>
      <c r="I218" s="46">
        <v>9</v>
      </c>
      <c r="J218" s="46">
        <v>6</v>
      </c>
      <c r="K218" s="46">
        <v>77</v>
      </c>
      <c r="L218" s="42">
        <v>28081</v>
      </c>
      <c r="M218" s="42">
        <v>14856</v>
      </c>
      <c r="N218" s="42">
        <v>13225</v>
      </c>
      <c r="O218" s="54">
        <v>56.978027848011116</v>
      </c>
      <c r="P218" s="54">
        <v>21.366760443004168</v>
      </c>
      <c r="Q218" s="54">
        <v>53.416901107510419</v>
      </c>
      <c r="R218" s="54">
        <v>89.028168512517368</v>
      </c>
      <c r="S218" s="54">
        <v>32.050140664506252</v>
      </c>
      <c r="T218" s="54">
        <v>21.366760443004168</v>
      </c>
      <c r="U218" s="54">
        <v>274.20675901855344</v>
      </c>
      <c r="W218" s="42" t="s">
        <v>469</v>
      </c>
    </row>
    <row r="219" spans="1:23">
      <c r="A219" s="49" t="s">
        <v>2487</v>
      </c>
      <c r="B219" s="46" t="s">
        <v>230</v>
      </c>
      <c r="C219" s="46" t="s">
        <v>263</v>
      </c>
      <c r="D219" s="49" t="s">
        <v>492</v>
      </c>
      <c r="E219" s="46">
        <v>0</v>
      </c>
      <c r="F219" s="46">
        <v>0</v>
      </c>
      <c r="G219" s="46">
        <v>0</v>
      </c>
      <c r="H219" s="46">
        <v>0</v>
      </c>
      <c r="I219" s="46">
        <v>6</v>
      </c>
      <c r="J219" s="46">
        <v>0</v>
      </c>
      <c r="K219" s="46">
        <v>6</v>
      </c>
      <c r="L219" s="42">
        <v>28081</v>
      </c>
      <c r="M219" s="42">
        <v>14856</v>
      </c>
      <c r="N219" s="42">
        <v>13225</v>
      </c>
      <c r="O219" s="54" t="s">
        <v>499</v>
      </c>
      <c r="P219" s="54" t="s">
        <v>499</v>
      </c>
      <c r="Q219" s="54" t="s">
        <v>499</v>
      </c>
      <c r="R219" s="54" t="s">
        <v>499</v>
      </c>
      <c r="S219" s="54">
        <v>21.366760443004168</v>
      </c>
      <c r="T219" s="54" t="s">
        <v>499</v>
      </c>
      <c r="U219" s="54">
        <v>21.366760443004168</v>
      </c>
      <c r="W219" s="42" t="s">
        <v>469</v>
      </c>
    </row>
    <row r="220" spans="1:23">
      <c r="A220" s="49" t="s">
        <v>2488</v>
      </c>
      <c r="B220" s="46" t="s">
        <v>230</v>
      </c>
      <c r="C220" s="46" t="s">
        <v>263</v>
      </c>
      <c r="D220" s="49" t="s">
        <v>200</v>
      </c>
      <c r="E220" s="46">
        <v>6</v>
      </c>
      <c r="F220" s="46">
        <v>0</v>
      </c>
      <c r="G220" s="46">
        <v>6</v>
      </c>
      <c r="H220" s="46">
        <v>11</v>
      </c>
      <c r="I220" s="46">
        <v>6</v>
      </c>
      <c r="J220" s="46">
        <v>0</v>
      </c>
      <c r="K220" s="46">
        <v>29</v>
      </c>
      <c r="L220" s="42">
        <v>28081</v>
      </c>
      <c r="M220" s="42">
        <v>14856</v>
      </c>
      <c r="N220" s="42">
        <v>13225</v>
      </c>
      <c r="O220" s="54">
        <v>21.366760443004168</v>
      </c>
      <c r="P220" s="54" t="s">
        <v>499</v>
      </c>
      <c r="Q220" s="54">
        <v>21.366760443004168</v>
      </c>
      <c r="R220" s="54">
        <v>39.172394145507639</v>
      </c>
      <c r="S220" s="54">
        <v>21.366760443004168</v>
      </c>
      <c r="T220" s="54" t="s">
        <v>499</v>
      </c>
      <c r="U220" s="54">
        <v>103.27267547452013</v>
      </c>
      <c r="W220" s="42" t="s">
        <v>469</v>
      </c>
    </row>
    <row r="221" spans="1:23">
      <c r="A221" s="49" t="s">
        <v>2489</v>
      </c>
      <c r="B221" s="46" t="s">
        <v>230</v>
      </c>
      <c r="C221" s="46" t="s">
        <v>263</v>
      </c>
      <c r="D221" s="49" t="s">
        <v>54</v>
      </c>
      <c r="E221" s="46">
        <v>24</v>
      </c>
      <c r="F221" s="46">
        <v>27</v>
      </c>
      <c r="G221" s="46">
        <v>60</v>
      </c>
      <c r="H221" s="46">
        <v>97</v>
      </c>
      <c r="I221" s="46">
        <v>54</v>
      </c>
      <c r="J221" s="46">
        <v>35</v>
      </c>
      <c r="K221" s="46">
        <v>297</v>
      </c>
      <c r="L221" s="42">
        <v>28081</v>
      </c>
      <c r="M221" s="42">
        <v>14856</v>
      </c>
      <c r="N221" s="42">
        <v>13225</v>
      </c>
      <c r="O221" s="54">
        <v>161.55088852988692</v>
      </c>
      <c r="P221" s="54">
        <v>181.74474959612277</v>
      </c>
      <c r="Q221" s="54">
        <v>403.87722132471731</v>
      </c>
      <c r="R221" s="54">
        <v>652.93484114162629</v>
      </c>
      <c r="S221" s="54">
        <v>363.48949919224555</v>
      </c>
      <c r="T221" s="54">
        <v>235.59504577275177</v>
      </c>
      <c r="U221" s="54">
        <v>1999.1922455573506</v>
      </c>
      <c r="W221" s="42" t="s">
        <v>469</v>
      </c>
    </row>
    <row r="222" spans="1:23">
      <c r="A222" s="49" t="s">
        <v>2490</v>
      </c>
      <c r="B222" s="46" t="s">
        <v>230</v>
      </c>
      <c r="C222" s="46" t="s">
        <v>263</v>
      </c>
      <c r="D222" s="49" t="s">
        <v>69</v>
      </c>
      <c r="E222" s="46">
        <v>0</v>
      </c>
      <c r="F222" s="46">
        <v>0</v>
      </c>
      <c r="G222" s="46">
        <v>0</v>
      </c>
      <c r="H222" s="46">
        <v>6</v>
      </c>
      <c r="I222" s="46">
        <v>6</v>
      </c>
      <c r="J222" s="46">
        <v>0</v>
      </c>
      <c r="K222" s="46">
        <v>12</v>
      </c>
      <c r="L222" s="42">
        <v>28081</v>
      </c>
      <c r="M222" s="42">
        <v>14856</v>
      </c>
      <c r="N222" s="42">
        <v>13225</v>
      </c>
      <c r="O222" s="54" t="s">
        <v>499</v>
      </c>
      <c r="P222" s="54" t="s">
        <v>499</v>
      </c>
      <c r="Q222" s="54" t="s">
        <v>499</v>
      </c>
      <c r="R222" s="54">
        <v>40.38772213247173</v>
      </c>
      <c r="S222" s="54">
        <v>40.38772213247173</v>
      </c>
      <c r="T222" s="54" t="s">
        <v>499</v>
      </c>
      <c r="U222" s="54">
        <v>80.775444264943459</v>
      </c>
      <c r="W222" s="42" t="s">
        <v>469</v>
      </c>
    </row>
    <row r="223" spans="1:23">
      <c r="A223" s="49" t="s">
        <v>2491</v>
      </c>
      <c r="B223" s="46" t="s">
        <v>230</v>
      </c>
      <c r="C223" s="46" t="s">
        <v>263</v>
      </c>
      <c r="D223" s="49" t="s">
        <v>473</v>
      </c>
      <c r="E223" s="46">
        <v>0</v>
      </c>
      <c r="F223" s="46">
        <v>0</v>
      </c>
      <c r="G223" s="46">
        <v>0</v>
      </c>
      <c r="H223" s="46">
        <v>0</v>
      </c>
      <c r="I223" s="46">
        <v>0</v>
      </c>
      <c r="J223" s="46">
        <v>0</v>
      </c>
      <c r="K223" s="46">
        <v>0</v>
      </c>
      <c r="L223" s="42">
        <v>28081</v>
      </c>
      <c r="M223" s="42">
        <v>14856</v>
      </c>
      <c r="N223" s="42">
        <v>13225</v>
      </c>
      <c r="O223" s="54" t="s">
        <v>499</v>
      </c>
      <c r="P223" s="54" t="s">
        <v>499</v>
      </c>
      <c r="Q223" s="54" t="s">
        <v>499</v>
      </c>
      <c r="R223" s="54" t="s">
        <v>499</v>
      </c>
      <c r="S223" s="54" t="s">
        <v>499</v>
      </c>
      <c r="T223" s="54" t="s">
        <v>499</v>
      </c>
      <c r="U223" s="54" t="s">
        <v>499</v>
      </c>
      <c r="W223" s="42" t="s">
        <v>469</v>
      </c>
    </row>
    <row r="224" spans="1:23">
      <c r="A224" s="49" t="s">
        <v>2492</v>
      </c>
      <c r="B224" s="46" t="s">
        <v>230</v>
      </c>
      <c r="C224" s="46" t="s">
        <v>263</v>
      </c>
      <c r="D224" s="49" t="s">
        <v>201</v>
      </c>
      <c r="E224" s="46">
        <v>0</v>
      </c>
      <c r="F224" s="46">
        <v>0</v>
      </c>
      <c r="G224" s="46">
        <v>6</v>
      </c>
      <c r="H224" s="46">
        <v>6</v>
      </c>
      <c r="I224" s="46">
        <v>6</v>
      </c>
      <c r="J224" s="46">
        <v>0</v>
      </c>
      <c r="K224" s="46">
        <v>18</v>
      </c>
      <c r="L224" s="42">
        <v>28081</v>
      </c>
      <c r="M224" s="42">
        <v>14856</v>
      </c>
      <c r="N224" s="42">
        <v>13225</v>
      </c>
      <c r="O224" s="54" t="s">
        <v>499</v>
      </c>
      <c r="P224" s="54" t="s">
        <v>499</v>
      </c>
      <c r="Q224" s="54">
        <v>21.366760443004168</v>
      </c>
      <c r="R224" s="54">
        <v>21.366760443004168</v>
      </c>
      <c r="S224" s="54">
        <v>21.366760443004168</v>
      </c>
      <c r="T224" s="54" t="s">
        <v>499</v>
      </c>
      <c r="U224" s="54">
        <v>64.100281329012503</v>
      </c>
      <c r="W224" s="42" t="s">
        <v>469</v>
      </c>
    </row>
    <row r="225" spans="1:23">
      <c r="A225" s="49" t="s">
        <v>2493</v>
      </c>
      <c r="B225" s="46" t="s">
        <v>230</v>
      </c>
      <c r="C225" s="46" t="s">
        <v>263</v>
      </c>
      <c r="D225" s="49" t="s">
        <v>151</v>
      </c>
      <c r="E225" s="46">
        <v>0</v>
      </c>
      <c r="F225" s="46">
        <v>0</v>
      </c>
      <c r="G225" s="46">
        <v>0</v>
      </c>
      <c r="H225" s="46">
        <v>0</v>
      </c>
      <c r="I225" s="46">
        <v>0</v>
      </c>
      <c r="J225" s="46">
        <v>0</v>
      </c>
      <c r="K225" s="46">
        <v>0</v>
      </c>
      <c r="L225" s="42">
        <v>28081</v>
      </c>
      <c r="M225" s="42">
        <v>14856</v>
      </c>
      <c r="N225" s="42">
        <v>13225</v>
      </c>
      <c r="O225" s="54" t="s">
        <v>499</v>
      </c>
      <c r="P225" s="54" t="s">
        <v>499</v>
      </c>
      <c r="Q225" s="54" t="s">
        <v>499</v>
      </c>
      <c r="R225" s="54" t="s">
        <v>499</v>
      </c>
      <c r="S225" s="54" t="s">
        <v>499</v>
      </c>
      <c r="T225" s="54" t="s">
        <v>499</v>
      </c>
      <c r="U225" s="54" t="s">
        <v>499</v>
      </c>
      <c r="W225" s="42" t="s">
        <v>469</v>
      </c>
    </row>
    <row r="226" spans="1:23">
      <c r="A226" s="49" t="s">
        <v>2494</v>
      </c>
      <c r="B226" s="46" t="s">
        <v>230</v>
      </c>
      <c r="C226" s="46" t="s">
        <v>263</v>
      </c>
      <c r="D226" s="49" t="s">
        <v>95</v>
      </c>
      <c r="E226" s="46">
        <v>0</v>
      </c>
      <c r="F226" s="46">
        <v>0</v>
      </c>
      <c r="G226" s="46">
        <v>0</v>
      </c>
      <c r="H226" s="46">
        <v>0</v>
      </c>
      <c r="I226" s="46">
        <v>0</v>
      </c>
      <c r="J226" s="46">
        <v>0</v>
      </c>
      <c r="K226" s="46">
        <v>0</v>
      </c>
      <c r="L226" s="42">
        <v>28081</v>
      </c>
      <c r="M226" s="42">
        <v>14856</v>
      </c>
      <c r="N226" s="42">
        <v>13225</v>
      </c>
      <c r="O226" s="54" t="s">
        <v>499</v>
      </c>
      <c r="P226" s="54" t="s">
        <v>499</v>
      </c>
      <c r="Q226" s="54" t="s">
        <v>499</v>
      </c>
      <c r="R226" s="54" t="s">
        <v>499</v>
      </c>
      <c r="S226" s="54" t="s">
        <v>499</v>
      </c>
      <c r="T226" s="54" t="s">
        <v>499</v>
      </c>
      <c r="U226" s="54" t="s">
        <v>499</v>
      </c>
      <c r="W226" s="42" t="s">
        <v>469</v>
      </c>
    </row>
    <row r="227" spans="1:23">
      <c r="A227" s="49" t="s">
        <v>2495</v>
      </c>
      <c r="B227" s="46" t="s">
        <v>230</v>
      </c>
      <c r="C227" s="46" t="s">
        <v>263</v>
      </c>
      <c r="D227" s="49" t="s">
        <v>154</v>
      </c>
      <c r="E227" s="46">
        <v>0</v>
      </c>
      <c r="F227" s="46">
        <v>0</v>
      </c>
      <c r="G227" s="46">
        <v>0</v>
      </c>
      <c r="H227" s="46">
        <v>0</v>
      </c>
      <c r="I227" s="46">
        <v>0</v>
      </c>
      <c r="J227" s="46">
        <v>0</v>
      </c>
      <c r="K227" s="46">
        <v>0</v>
      </c>
      <c r="L227" s="42">
        <v>28081</v>
      </c>
      <c r="M227" s="42">
        <v>14856</v>
      </c>
      <c r="N227" s="42">
        <v>13225</v>
      </c>
      <c r="O227" s="54" t="s">
        <v>499</v>
      </c>
      <c r="P227" s="54" t="s">
        <v>499</v>
      </c>
      <c r="Q227" s="54" t="s">
        <v>499</v>
      </c>
      <c r="R227" s="54" t="s">
        <v>499</v>
      </c>
      <c r="S227" s="54" t="s">
        <v>499</v>
      </c>
      <c r="T227" s="54" t="s">
        <v>499</v>
      </c>
      <c r="U227" s="54" t="s">
        <v>499</v>
      </c>
      <c r="W227" s="42" t="s">
        <v>469</v>
      </c>
    </row>
    <row r="228" spans="1:23">
      <c r="A228" s="49" t="s">
        <v>2496</v>
      </c>
      <c r="B228" s="46" t="s">
        <v>230</v>
      </c>
      <c r="C228" s="46" t="s">
        <v>263</v>
      </c>
      <c r="D228" s="49" t="s">
        <v>155</v>
      </c>
      <c r="E228" s="46">
        <v>6</v>
      </c>
      <c r="F228" s="46">
        <v>6</v>
      </c>
      <c r="G228" s="46">
        <v>6</v>
      </c>
      <c r="H228" s="46">
        <v>6</v>
      </c>
      <c r="I228" s="46">
        <v>0</v>
      </c>
      <c r="J228" s="46">
        <v>0</v>
      </c>
      <c r="K228" s="46">
        <v>24</v>
      </c>
      <c r="L228" s="42">
        <v>28081</v>
      </c>
      <c r="M228" s="42">
        <v>14856</v>
      </c>
      <c r="N228" s="42">
        <v>13225</v>
      </c>
      <c r="O228" s="54">
        <v>21.366760443004168</v>
      </c>
      <c r="P228" s="54">
        <v>21.366760443004168</v>
      </c>
      <c r="Q228" s="54">
        <v>21.366760443004168</v>
      </c>
      <c r="R228" s="54">
        <v>21.366760443004168</v>
      </c>
      <c r="S228" s="54" t="s">
        <v>499</v>
      </c>
      <c r="T228" s="54" t="s">
        <v>499</v>
      </c>
      <c r="U228" s="54">
        <v>85.467041772016671</v>
      </c>
      <c r="W228" s="42" t="s">
        <v>469</v>
      </c>
    </row>
    <row r="229" spans="1:23">
      <c r="A229" s="49" t="s">
        <v>2497</v>
      </c>
      <c r="B229" s="46" t="s">
        <v>230</v>
      </c>
      <c r="C229" s="46" t="s">
        <v>263</v>
      </c>
      <c r="D229" s="49" t="s">
        <v>99</v>
      </c>
      <c r="E229" s="46">
        <v>6</v>
      </c>
      <c r="F229" s="46">
        <v>6</v>
      </c>
      <c r="G229" s="46">
        <v>6</v>
      </c>
      <c r="H229" s="46">
        <v>9</v>
      </c>
      <c r="I229" s="46">
        <v>0</v>
      </c>
      <c r="J229" s="46">
        <v>6</v>
      </c>
      <c r="K229" s="46">
        <v>33</v>
      </c>
      <c r="L229" s="42">
        <v>28081</v>
      </c>
      <c r="M229" s="42">
        <v>14856</v>
      </c>
      <c r="N229" s="42">
        <v>13225</v>
      </c>
      <c r="O229" s="54">
        <v>21.366760443004168</v>
      </c>
      <c r="P229" s="54">
        <v>21.366760443004168</v>
      </c>
      <c r="Q229" s="54">
        <v>21.366760443004168</v>
      </c>
      <c r="R229" s="54">
        <v>32.050140664506252</v>
      </c>
      <c r="S229" s="54" t="s">
        <v>499</v>
      </c>
      <c r="T229" s="54">
        <v>21.366760443004168</v>
      </c>
      <c r="U229" s="54">
        <v>117.51718243652292</v>
      </c>
      <c r="W229" s="42" t="s">
        <v>469</v>
      </c>
    </row>
    <row r="230" spans="1:23">
      <c r="A230" s="49" t="s">
        <v>2498</v>
      </c>
      <c r="B230" s="46" t="s">
        <v>230</v>
      </c>
      <c r="C230" s="46" t="s">
        <v>263</v>
      </c>
      <c r="D230" s="49" t="s">
        <v>481</v>
      </c>
      <c r="E230" s="46">
        <v>0</v>
      </c>
      <c r="F230" s="46">
        <v>0</v>
      </c>
      <c r="G230" s="46">
        <v>0</v>
      </c>
      <c r="H230" s="46">
        <v>0</v>
      </c>
      <c r="I230" s="46">
        <v>0</v>
      </c>
      <c r="J230" s="46">
        <v>0</v>
      </c>
      <c r="K230" s="46">
        <v>0</v>
      </c>
      <c r="L230" s="42">
        <v>28081</v>
      </c>
      <c r="M230" s="42">
        <v>14856</v>
      </c>
      <c r="N230" s="42">
        <v>13225</v>
      </c>
      <c r="O230" s="54" t="s">
        <v>499</v>
      </c>
      <c r="P230" s="54" t="s">
        <v>499</v>
      </c>
      <c r="Q230" s="54" t="s">
        <v>499</v>
      </c>
      <c r="R230" s="54" t="s">
        <v>499</v>
      </c>
      <c r="S230" s="54" t="s">
        <v>499</v>
      </c>
      <c r="T230" s="54" t="s">
        <v>499</v>
      </c>
      <c r="U230" s="54" t="s">
        <v>499</v>
      </c>
      <c r="W230" s="42" t="s">
        <v>469</v>
      </c>
    </row>
    <row r="231" spans="1:23">
      <c r="A231" s="49" t="s">
        <v>2499</v>
      </c>
      <c r="B231" s="46" t="s">
        <v>230</v>
      </c>
      <c r="C231" s="46" t="s">
        <v>263</v>
      </c>
      <c r="D231" s="49" t="s">
        <v>483</v>
      </c>
      <c r="E231" s="46">
        <v>6</v>
      </c>
      <c r="F231" s="46">
        <v>0</v>
      </c>
      <c r="G231" s="46">
        <v>7</v>
      </c>
      <c r="H231" s="46">
        <v>7</v>
      </c>
      <c r="I231" s="46">
        <v>6</v>
      </c>
      <c r="J231" s="46">
        <v>6</v>
      </c>
      <c r="K231" s="46">
        <v>32</v>
      </c>
      <c r="L231" s="42">
        <v>28081</v>
      </c>
      <c r="M231" s="42">
        <v>14856</v>
      </c>
      <c r="N231" s="42">
        <v>13225</v>
      </c>
      <c r="O231" s="54">
        <v>21.366760443004168</v>
      </c>
      <c r="P231" s="54" t="s">
        <v>499</v>
      </c>
      <c r="Q231" s="54">
        <v>24.927887183504861</v>
      </c>
      <c r="R231" s="54">
        <v>24.927887183504861</v>
      </c>
      <c r="S231" s="54">
        <v>21.366760443004168</v>
      </c>
      <c r="T231" s="54">
        <v>21.366760443004168</v>
      </c>
      <c r="U231" s="54">
        <v>113.95605569602223</v>
      </c>
      <c r="W231" s="42" t="s">
        <v>469</v>
      </c>
    </row>
    <row r="232" spans="1:23">
      <c r="A232" s="49" t="s">
        <v>2500</v>
      </c>
      <c r="B232" s="46" t="s">
        <v>230</v>
      </c>
      <c r="C232" s="46" t="s">
        <v>263</v>
      </c>
      <c r="D232" s="49" t="s">
        <v>128</v>
      </c>
      <c r="E232" s="46">
        <v>0</v>
      </c>
      <c r="F232" s="46">
        <v>0</v>
      </c>
      <c r="G232" s="46">
        <v>0</v>
      </c>
      <c r="H232" s="46">
        <v>0</v>
      </c>
      <c r="I232" s="46">
        <v>0</v>
      </c>
      <c r="J232" s="46">
        <v>0</v>
      </c>
      <c r="K232" s="46">
        <v>0</v>
      </c>
      <c r="L232" s="42">
        <v>28081</v>
      </c>
      <c r="M232" s="42">
        <v>14856</v>
      </c>
      <c r="N232" s="42">
        <v>13225</v>
      </c>
      <c r="O232" s="54" t="s">
        <v>499</v>
      </c>
      <c r="P232" s="54" t="s">
        <v>499</v>
      </c>
      <c r="Q232" s="54" t="s">
        <v>499</v>
      </c>
      <c r="R232" s="54" t="s">
        <v>499</v>
      </c>
      <c r="S232" s="54" t="s">
        <v>499</v>
      </c>
      <c r="T232" s="54" t="s">
        <v>499</v>
      </c>
      <c r="U232" s="54" t="s">
        <v>499</v>
      </c>
      <c r="W232" s="42" t="s">
        <v>469</v>
      </c>
    </row>
    <row r="233" spans="1:23">
      <c r="A233" s="49" t="s">
        <v>2501</v>
      </c>
      <c r="B233" s="46" t="s">
        <v>230</v>
      </c>
      <c r="C233" s="46" t="s">
        <v>263</v>
      </c>
      <c r="D233" s="49" t="s">
        <v>132</v>
      </c>
      <c r="E233" s="46">
        <v>6</v>
      </c>
      <c r="F233" s="46">
        <v>0</v>
      </c>
      <c r="G233" s="46">
        <v>6</v>
      </c>
      <c r="H233" s="46">
        <v>6</v>
      </c>
      <c r="I233" s="46">
        <v>0</v>
      </c>
      <c r="J233" s="46">
        <v>0</v>
      </c>
      <c r="K233" s="46">
        <v>18</v>
      </c>
      <c r="L233" s="42">
        <v>28081</v>
      </c>
      <c r="M233" s="42">
        <v>14856</v>
      </c>
      <c r="N233" s="42">
        <v>13225</v>
      </c>
      <c r="O233" s="54">
        <v>40.38772213247173</v>
      </c>
      <c r="P233" s="54" t="s">
        <v>499</v>
      </c>
      <c r="Q233" s="54">
        <v>40.38772213247173</v>
      </c>
      <c r="R233" s="54">
        <v>40.38772213247173</v>
      </c>
      <c r="S233" s="54" t="s">
        <v>499</v>
      </c>
      <c r="T233" s="54" t="s">
        <v>499</v>
      </c>
      <c r="U233" s="54">
        <v>121.16316639741518</v>
      </c>
      <c r="W233" s="42" t="s">
        <v>469</v>
      </c>
    </row>
    <row r="234" spans="1:23">
      <c r="A234" s="49" t="s">
        <v>2502</v>
      </c>
      <c r="B234" s="46" t="s">
        <v>230</v>
      </c>
      <c r="C234" s="46" t="s">
        <v>263</v>
      </c>
      <c r="D234" s="49" t="s">
        <v>161</v>
      </c>
      <c r="E234" s="46">
        <v>6</v>
      </c>
      <c r="F234" s="46">
        <v>0</v>
      </c>
      <c r="G234" s="46">
        <v>0</v>
      </c>
      <c r="H234" s="46">
        <v>0</v>
      </c>
      <c r="I234" s="46">
        <v>0</v>
      </c>
      <c r="J234" s="46">
        <v>0</v>
      </c>
      <c r="K234" s="46">
        <v>6</v>
      </c>
      <c r="L234" s="42">
        <v>28081</v>
      </c>
      <c r="M234" s="42">
        <v>14856</v>
      </c>
      <c r="N234" s="42">
        <v>13225</v>
      </c>
      <c r="O234" s="54">
        <v>21.366760443004168</v>
      </c>
      <c r="P234" s="54" t="s">
        <v>499</v>
      </c>
      <c r="Q234" s="54" t="s">
        <v>499</v>
      </c>
      <c r="R234" s="54" t="s">
        <v>499</v>
      </c>
      <c r="S234" s="54" t="s">
        <v>499</v>
      </c>
      <c r="T234" s="54" t="s">
        <v>499</v>
      </c>
      <c r="U234" s="54">
        <v>21.366760443004168</v>
      </c>
      <c r="W234" s="42" t="s">
        <v>469</v>
      </c>
    </row>
    <row r="235" spans="1:23">
      <c r="A235" s="49" t="s">
        <v>2503</v>
      </c>
      <c r="B235" s="46" t="s">
        <v>230</v>
      </c>
      <c r="C235" s="46" t="s">
        <v>263</v>
      </c>
      <c r="D235" s="49" t="s">
        <v>142</v>
      </c>
      <c r="E235" s="46">
        <v>0</v>
      </c>
      <c r="F235" s="46">
        <v>0</v>
      </c>
      <c r="G235" s="46">
        <v>0</v>
      </c>
      <c r="H235" s="46">
        <v>6</v>
      </c>
      <c r="I235" s="46">
        <v>0</v>
      </c>
      <c r="J235" s="46">
        <v>0</v>
      </c>
      <c r="K235" s="46">
        <v>6</v>
      </c>
      <c r="L235" s="42">
        <v>28081</v>
      </c>
      <c r="M235" s="42">
        <v>14856</v>
      </c>
      <c r="N235" s="42">
        <v>13225</v>
      </c>
      <c r="O235" s="54" t="s">
        <v>499</v>
      </c>
      <c r="P235" s="54" t="s">
        <v>499</v>
      </c>
      <c r="Q235" s="54" t="s">
        <v>499</v>
      </c>
      <c r="R235" s="54">
        <v>21.366760443004168</v>
      </c>
      <c r="S235" s="54" t="s">
        <v>499</v>
      </c>
      <c r="T235" s="54" t="s">
        <v>499</v>
      </c>
      <c r="U235" s="54">
        <v>21.366760443004168</v>
      </c>
      <c r="W235" s="42" t="s">
        <v>469</v>
      </c>
    </row>
    <row r="236" spans="1:23">
      <c r="A236" s="49" t="s">
        <v>2504</v>
      </c>
      <c r="B236" s="46" t="s">
        <v>230</v>
      </c>
      <c r="C236" s="46" t="s">
        <v>263</v>
      </c>
      <c r="D236" s="49" t="s">
        <v>146</v>
      </c>
      <c r="E236" s="46">
        <v>6</v>
      </c>
      <c r="F236" s="46">
        <v>6</v>
      </c>
      <c r="G236" s="46">
        <v>16</v>
      </c>
      <c r="H236" s="46">
        <v>13</v>
      </c>
      <c r="I236" s="46">
        <v>9</v>
      </c>
      <c r="J236" s="46">
        <v>6</v>
      </c>
      <c r="K236" s="46">
        <v>56</v>
      </c>
      <c r="L236" s="42">
        <v>28081</v>
      </c>
      <c r="M236" s="42">
        <v>14856</v>
      </c>
      <c r="N236" s="42">
        <v>13225</v>
      </c>
      <c r="O236" s="54">
        <v>40.38772213247173</v>
      </c>
      <c r="P236" s="54">
        <v>40.38772213247173</v>
      </c>
      <c r="Q236" s="54">
        <v>107.70059235325795</v>
      </c>
      <c r="R236" s="54">
        <v>87.506731287022077</v>
      </c>
      <c r="S236" s="54">
        <v>60.581583198707591</v>
      </c>
      <c r="T236" s="54">
        <v>40.38772213247173</v>
      </c>
      <c r="U236" s="54">
        <v>376.95207323640278</v>
      </c>
      <c r="W236" s="42" t="s">
        <v>469</v>
      </c>
    </row>
    <row r="237" spans="1:23">
      <c r="A237" s="49" t="s">
        <v>2505</v>
      </c>
      <c r="B237" s="46" t="s">
        <v>222</v>
      </c>
      <c r="C237" s="46" t="s">
        <v>263</v>
      </c>
      <c r="D237" s="49" t="s">
        <v>60</v>
      </c>
      <c r="E237" s="46">
        <v>6</v>
      </c>
      <c r="F237" s="46">
        <v>0</v>
      </c>
      <c r="G237" s="46">
        <v>0</v>
      </c>
      <c r="H237" s="46">
        <v>6</v>
      </c>
      <c r="I237" s="46">
        <v>6</v>
      </c>
      <c r="J237" s="46">
        <v>0</v>
      </c>
      <c r="K237" s="46">
        <v>18</v>
      </c>
      <c r="L237" s="42">
        <v>28081</v>
      </c>
      <c r="M237" s="42">
        <v>14856</v>
      </c>
      <c r="N237" s="42">
        <v>13225</v>
      </c>
      <c r="O237" s="54">
        <v>21.366760443004168</v>
      </c>
      <c r="P237" s="54" t="s">
        <v>499</v>
      </c>
      <c r="Q237" s="54" t="s">
        <v>499</v>
      </c>
      <c r="R237" s="54">
        <v>21.366760443004168</v>
      </c>
      <c r="S237" s="54">
        <v>21.366760443004168</v>
      </c>
      <c r="T237" s="54" t="s">
        <v>499</v>
      </c>
      <c r="U237" s="54">
        <v>64.100281329012503</v>
      </c>
      <c r="W237" s="42" t="s">
        <v>469</v>
      </c>
    </row>
    <row r="238" spans="1:23">
      <c r="A238" s="49" t="s">
        <v>2506</v>
      </c>
      <c r="B238" s="46" t="s">
        <v>222</v>
      </c>
      <c r="C238" s="46" t="s">
        <v>263</v>
      </c>
      <c r="D238" s="49" t="s">
        <v>64</v>
      </c>
      <c r="E238" s="46">
        <v>10</v>
      </c>
      <c r="F238" s="46">
        <v>10</v>
      </c>
      <c r="G238" s="46">
        <v>25</v>
      </c>
      <c r="H238" s="46">
        <v>21</v>
      </c>
      <c r="I238" s="46">
        <v>18</v>
      </c>
      <c r="J238" s="46">
        <v>6</v>
      </c>
      <c r="K238" s="46">
        <v>90</v>
      </c>
      <c r="L238" s="42">
        <v>28081</v>
      </c>
      <c r="M238" s="42">
        <v>14856</v>
      </c>
      <c r="N238" s="42">
        <v>13225</v>
      </c>
      <c r="O238" s="54">
        <v>35.611267405006949</v>
      </c>
      <c r="P238" s="54">
        <v>35.611267405006949</v>
      </c>
      <c r="Q238" s="54">
        <v>89.028168512517368</v>
      </c>
      <c r="R238" s="54">
        <v>74.78366155051458</v>
      </c>
      <c r="S238" s="54">
        <v>64.100281329012503</v>
      </c>
      <c r="T238" s="54">
        <v>21.366760443004168</v>
      </c>
      <c r="U238" s="54">
        <v>320.5014066450625</v>
      </c>
      <c r="W238" s="42" t="s">
        <v>469</v>
      </c>
    </row>
    <row r="239" spans="1:23">
      <c r="A239" s="49" t="s">
        <v>2507</v>
      </c>
      <c r="B239" s="46" t="s">
        <v>222</v>
      </c>
      <c r="C239" s="46" t="s">
        <v>263</v>
      </c>
      <c r="D239" s="49" t="s">
        <v>492</v>
      </c>
      <c r="E239" s="46">
        <v>6</v>
      </c>
      <c r="F239" s="46">
        <v>0</v>
      </c>
      <c r="G239" s="46">
        <v>6</v>
      </c>
      <c r="H239" s="46">
        <v>6</v>
      </c>
      <c r="I239" s="46">
        <v>6</v>
      </c>
      <c r="J239" s="46">
        <v>6</v>
      </c>
      <c r="K239" s="46">
        <v>30</v>
      </c>
      <c r="L239" s="42">
        <v>28081</v>
      </c>
      <c r="M239" s="42">
        <v>14856</v>
      </c>
      <c r="N239" s="42">
        <v>13225</v>
      </c>
      <c r="O239" s="54">
        <v>21.366760443004168</v>
      </c>
      <c r="P239" s="54" t="s">
        <v>499</v>
      </c>
      <c r="Q239" s="54">
        <v>21.366760443004168</v>
      </c>
      <c r="R239" s="54">
        <v>21.366760443004168</v>
      </c>
      <c r="S239" s="54">
        <v>21.366760443004168</v>
      </c>
      <c r="T239" s="54">
        <v>21.366760443004168</v>
      </c>
      <c r="U239" s="54">
        <v>106.83380221502084</v>
      </c>
      <c r="W239" s="42" t="s">
        <v>469</v>
      </c>
    </row>
    <row r="240" spans="1:23">
      <c r="A240" s="49" t="s">
        <v>2508</v>
      </c>
      <c r="B240" s="46" t="s">
        <v>222</v>
      </c>
      <c r="C240" s="46" t="s">
        <v>263</v>
      </c>
      <c r="D240" s="49" t="s">
        <v>200</v>
      </c>
      <c r="E240" s="46">
        <v>6</v>
      </c>
      <c r="F240" s="46">
        <v>6</v>
      </c>
      <c r="G240" s="46">
        <v>8</v>
      </c>
      <c r="H240" s="46">
        <v>18</v>
      </c>
      <c r="I240" s="46">
        <v>6</v>
      </c>
      <c r="J240" s="46">
        <v>6</v>
      </c>
      <c r="K240" s="46">
        <v>50</v>
      </c>
      <c r="L240" s="42">
        <v>28081</v>
      </c>
      <c r="M240" s="42">
        <v>14856</v>
      </c>
      <c r="N240" s="42">
        <v>13225</v>
      </c>
      <c r="O240" s="54">
        <v>21.366760443004168</v>
      </c>
      <c r="P240" s="54">
        <v>21.366760443004168</v>
      </c>
      <c r="Q240" s="54">
        <v>28.489013924005558</v>
      </c>
      <c r="R240" s="54">
        <v>64.100281329012503</v>
      </c>
      <c r="S240" s="54">
        <v>21.366760443004168</v>
      </c>
      <c r="T240" s="54">
        <v>21.366760443004168</v>
      </c>
      <c r="U240" s="54">
        <v>178.05633702503474</v>
      </c>
      <c r="W240" s="42" t="s">
        <v>469</v>
      </c>
    </row>
    <row r="241" spans="1:23">
      <c r="A241" s="49" t="s">
        <v>2509</v>
      </c>
      <c r="B241" s="46" t="s">
        <v>222</v>
      </c>
      <c r="C241" s="46" t="s">
        <v>263</v>
      </c>
      <c r="D241" s="49" t="s">
        <v>473</v>
      </c>
      <c r="E241" s="46">
        <v>0</v>
      </c>
      <c r="F241" s="46">
        <v>0</v>
      </c>
      <c r="G241" s="46">
        <v>0</v>
      </c>
      <c r="H241" s="46">
        <v>0</v>
      </c>
      <c r="I241" s="46">
        <v>0</v>
      </c>
      <c r="J241" s="46">
        <v>0</v>
      </c>
      <c r="K241" s="46">
        <v>0</v>
      </c>
      <c r="L241" s="42">
        <v>28081</v>
      </c>
      <c r="M241" s="42">
        <v>14856</v>
      </c>
      <c r="N241" s="42">
        <v>13225</v>
      </c>
      <c r="O241" s="54" t="s">
        <v>499</v>
      </c>
      <c r="P241" s="54" t="s">
        <v>499</v>
      </c>
      <c r="Q241" s="54" t="s">
        <v>499</v>
      </c>
      <c r="R241" s="54" t="s">
        <v>499</v>
      </c>
      <c r="S241" s="54" t="s">
        <v>499</v>
      </c>
      <c r="T241" s="54" t="s">
        <v>499</v>
      </c>
      <c r="U241" s="54" t="s">
        <v>499</v>
      </c>
      <c r="W241" s="42" t="s">
        <v>469</v>
      </c>
    </row>
    <row r="242" spans="1:23">
      <c r="A242" s="49" t="s">
        <v>2510</v>
      </c>
      <c r="B242" s="46" t="s">
        <v>222</v>
      </c>
      <c r="C242" s="46" t="s">
        <v>263</v>
      </c>
      <c r="D242" s="49" t="s">
        <v>201</v>
      </c>
      <c r="E242" s="46">
        <v>6</v>
      </c>
      <c r="F242" s="46">
        <v>0</v>
      </c>
      <c r="G242" s="46">
        <v>6</v>
      </c>
      <c r="H242" s="46">
        <v>6</v>
      </c>
      <c r="I242" s="46">
        <v>6</v>
      </c>
      <c r="J242" s="46">
        <v>0</v>
      </c>
      <c r="K242" s="46">
        <v>24</v>
      </c>
      <c r="L242" s="42">
        <v>28081</v>
      </c>
      <c r="M242" s="42">
        <v>14856</v>
      </c>
      <c r="N242" s="42">
        <v>13225</v>
      </c>
      <c r="O242" s="54">
        <v>21.366760443004168</v>
      </c>
      <c r="P242" s="54" t="s">
        <v>499</v>
      </c>
      <c r="Q242" s="54">
        <v>21.366760443004168</v>
      </c>
      <c r="R242" s="54">
        <v>21.366760443004168</v>
      </c>
      <c r="S242" s="54">
        <v>21.366760443004168</v>
      </c>
      <c r="T242" s="54" t="s">
        <v>499</v>
      </c>
      <c r="U242" s="54">
        <v>85.467041772016671</v>
      </c>
      <c r="W242" s="42" t="s">
        <v>469</v>
      </c>
    </row>
    <row r="243" spans="1:23">
      <c r="A243" s="49" t="s">
        <v>2511</v>
      </c>
      <c r="B243" s="46" t="s">
        <v>222</v>
      </c>
      <c r="C243" s="46" t="s">
        <v>263</v>
      </c>
      <c r="D243" s="49" t="s">
        <v>95</v>
      </c>
      <c r="E243" s="46">
        <v>0</v>
      </c>
      <c r="F243" s="46">
        <v>0</v>
      </c>
      <c r="G243" s="46">
        <v>0</v>
      </c>
      <c r="H243" s="46">
        <v>0</v>
      </c>
      <c r="I243" s="46">
        <v>0</v>
      </c>
      <c r="J243" s="46">
        <v>0</v>
      </c>
      <c r="K243" s="46">
        <v>0</v>
      </c>
      <c r="L243" s="42">
        <v>28081</v>
      </c>
      <c r="M243" s="42">
        <v>14856</v>
      </c>
      <c r="N243" s="42">
        <v>13225</v>
      </c>
      <c r="O243" s="54" t="s">
        <v>499</v>
      </c>
      <c r="P243" s="54" t="s">
        <v>499</v>
      </c>
      <c r="Q243" s="54" t="s">
        <v>499</v>
      </c>
      <c r="R243" s="54" t="s">
        <v>499</v>
      </c>
      <c r="S243" s="54" t="s">
        <v>499</v>
      </c>
      <c r="T243" s="54" t="s">
        <v>499</v>
      </c>
      <c r="U243" s="54" t="s">
        <v>499</v>
      </c>
      <c r="W243" s="42" t="s">
        <v>469</v>
      </c>
    </row>
    <row r="244" spans="1:23">
      <c r="A244" s="49" t="s">
        <v>2512</v>
      </c>
      <c r="B244" s="46" t="s">
        <v>222</v>
      </c>
      <c r="C244" s="46" t="s">
        <v>263</v>
      </c>
      <c r="D244" s="49" t="s">
        <v>154</v>
      </c>
      <c r="E244" s="46">
        <v>0</v>
      </c>
      <c r="F244" s="46">
        <v>0</v>
      </c>
      <c r="G244" s="46">
        <v>0</v>
      </c>
      <c r="H244" s="46">
        <v>0</v>
      </c>
      <c r="I244" s="46">
        <v>0</v>
      </c>
      <c r="J244" s="46">
        <v>0</v>
      </c>
      <c r="K244" s="46">
        <v>0</v>
      </c>
      <c r="L244" s="42">
        <v>28081</v>
      </c>
      <c r="M244" s="42">
        <v>14856</v>
      </c>
      <c r="N244" s="42">
        <v>13225</v>
      </c>
      <c r="O244" s="54" t="s">
        <v>499</v>
      </c>
      <c r="P244" s="54" t="s">
        <v>499</v>
      </c>
      <c r="Q244" s="54" t="s">
        <v>499</v>
      </c>
      <c r="R244" s="54" t="s">
        <v>499</v>
      </c>
      <c r="S244" s="54" t="s">
        <v>499</v>
      </c>
      <c r="T244" s="54" t="s">
        <v>499</v>
      </c>
      <c r="U244" s="54" t="s">
        <v>499</v>
      </c>
      <c r="W244" s="42" t="s">
        <v>469</v>
      </c>
    </row>
    <row r="245" spans="1:23">
      <c r="A245" s="49" t="s">
        <v>2513</v>
      </c>
      <c r="B245" s="46" t="s">
        <v>222</v>
      </c>
      <c r="C245" s="46" t="s">
        <v>263</v>
      </c>
      <c r="D245" s="49" t="s">
        <v>155</v>
      </c>
      <c r="E245" s="46">
        <v>8</v>
      </c>
      <c r="F245" s="46">
        <v>0</v>
      </c>
      <c r="G245" s="46">
        <v>0</v>
      </c>
      <c r="H245" s="46">
        <v>0</v>
      </c>
      <c r="I245" s="46">
        <v>0</v>
      </c>
      <c r="J245" s="46">
        <v>0</v>
      </c>
      <c r="K245" s="46">
        <v>8</v>
      </c>
      <c r="L245" s="42">
        <v>28081</v>
      </c>
      <c r="M245" s="42">
        <v>14856</v>
      </c>
      <c r="N245" s="42">
        <v>13225</v>
      </c>
      <c r="O245" s="54">
        <v>28.489013924005558</v>
      </c>
      <c r="P245" s="54" t="s">
        <v>499</v>
      </c>
      <c r="Q245" s="54" t="s">
        <v>499</v>
      </c>
      <c r="R245" s="54" t="s">
        <v>499</v>
      </c>
      <c r="S245" s="54" t="s">
        <v>499</v>
      </c>
      <c r="T245" s="54" t="s">
        <v>499</v>
      </c>
      <c r="U245" s="54">
        <v>28.489013924005558</v>
      </c>
      <c r="W245" s="42" t="s">
        <v>469</v>
      </c>
    </row>
    <row r="246" spans="1:23">
      <c r="A246" s="49" t="s">
        <v>2514</v>
      </c>
      <c r="B246" s="46" t="s">
        <v>222</v>
      </c>
      <c r="C246" s="46" t="s">
        <v>263</v>
      </c>
      <c r="D246" s="49" t="s">
        <v>99</v>
      </c>
      <c r="E246" s="46">
        <v>6</v>
      </c>
      <c r="F246" s="46">
        <v>6</v>
      </c>
      <c r="G246" s="46">
        <v>8</v>
      </c>
      <c r="H246" s="46">
        <v>6</v>
      </c>
      <c r="I246" s="46">
        <v>0</v>
      </c>
      <c r="J246" s="46">
        <v>6</v>
      </c>
      <c r="K246" s="46">
        <v>32</v>
      </c>
      <c r="L246" s="42">
        <v>28081</v>
      </c>
      <c r="M246" s="42">
        <v>14856</v>
      </c>
      <c r="N246" s="42">
        <v>13225</v>
      </c>
      <c r="O246" s="54">
        <v>21.366760443004168</v>
      </c>
      <c r="P246" s="54">
        <v>21.366760443004168</v>
      </c>
      <c r="Q246" s="54">
        <v>28.489013924005558</v>
      </c>
      <c r="R246" s="54">
        <v>21.366760443004168</v>
      </c>
      <c r="S246" s="54" t="s">
        <v>499</v>
      </c>
      <c r="T246" s="54">
        <v>21.366760443004168</v>
      </c>
      <c r="U246" s="54">
        <v>113.95605569602223</v>
      </c>
      <c r="W246" s="42" t="s">
        <v>469</v>
      </c>
    </row>
    <row r="247" spans="1:23">
      <c r="A247" s="49" t="s">
        <v>2515</v>
      </c>
      <c r="B247" s="46" t="s">
        <v>222</v>
      </c>
      <c r="C247" s="46" t="s">
        <v>263</v>
      </c>
      <c r="D247" s="49" t="s">
        <v>481</v>
      </c>
      <c r="E247" s="46">
        <v>0</v>
      </c>
      <c r="F247" s="46">
        <v>0</v>
      </c>
      <c r="G247" s="46">
        <v>0</v>
      </c>
      <c r="H247" s="46">
        <v>0</v>
      </c>
      <c r="I247" s="46">
        <v>0</v>
      </c>
      <c r="J247" s="46">
        <v>0</v>
      </c>
      <c r="K247" s="46">
        <v>0</v>
      </c>
      <c r="L247" s="42">
        <v>28081</v>
      </c>
      <c r="M247" s="42">
        <v>14856</v>
      </c>
      <c r="N247" s="42">
        <v>13225</v>
      </c>
      <c r="O247" s="54" t="s">
        <v>499</v>
      </c>
      <c r="P247" s="54" t="s">
        <v>499</v>
      </c>
      <c r="Q247" s="54" t="s">
        <v>499</v>
      </c>
      <c r="R247" s="54" t="s">
        <v>499</v>
      </c>
      <c r="S247" s="54" t="s">
        <v>499</v>
      </c>
      <c r="T247" s="54" t="s">
        <v>499</v>
      </c>
      <c r="U247" s="54" t="s">
        <v>499</v>
      </c>
      <c r="W247" s="42" t="s">
        <v>469</v>
      </c>
    </row>
    <row r="248" spans="1:23">
      <c r="A248" s="49" t="s">
        <v>2516</v>
      </c>
      <c r="B248" s="46" t="s">
        <v>222</v>
      </c>
      <c r="C248" s="46" t="s">
        <v>263</v>
      </c>
      <c r="D248" s="49" t="s">
        <v>483</v>
      </c>
      <c r="E248" s="46">
        <v>6</v>
      </c>
      <c r="F248" s="46">
        <v>6</v>
      </c>
      <c r="G248" s="46">
        <v>8</v>
      </c>
      <c r="H248" s="46">
        <v>6</v>
      </c>
      <c r="I248" s="46">
        <v>0</v>
      </c>
      <c r="J248" s="46">
        <v>0</v>
      </c>
      <c r="K248" s="46">
        <v>26</v>
      </c>
      <c r="L248" s="42">
        <v>28081</v>
      </c>
      <c r="M248" s="42">
        <v>14856</v>
      </c>
      <c r="N248" s="42">
        <v>13225</v>
      </c>
      <c r="O248" s="54">
        <v>21.366760443004168</v>
      </c>
      <c r="P248" s="54">
        <v>21.366760443004168</v>
      </c>
      <c r="Q248" s="54">
        <v>28.489013924005558</v>
      </c>
      <c r="R248" s="54">
        <v>21.366760443004168</v>
      </c>
      <c r="S248" s="54" t="s">
        <v>499</v>
      </c>
      <c r="T248" s="54" t="s">
        <v>499</v>
      </c>
      <c r="U248" s="54">
        <v>92.589295253018065</v>
      </c>
      <c r="W248" s="42" t="s">
        <v>469</v>
      </c>
    </row>
    <row r="249" spans="1:23">
      <c r="A249" s="49" t="s">
        <v>2517</v>
      </c>
      <c r="B249" s="46" t="s">
        <v>222</v>
      </c>
      <c r="C249" s="46" t="s">
        <v>263</v>
      </c>
      <c r="D249" s="49" t="s">
        <v>128</v>
      </c>
      <c r="E249" s="46">
        <v>0</v>
      </c>
      <c r="F249" s="46">
        <v>0</v>
      </c>
      <c r="G249" s="46">
        <v>0</v>
      </c>
      <c r="H249" s="46">
        <v>0</v>
      </c>
      <c r="I249" s="46">
        <v>0</v>
      </c>
      <c r="J249" s="46">
        <v>0</v>
      </c>
      <c r="K249" s="46">
        <v>0</v>
      </c>
      <c r="L249" s="42">
        <v>28081</v>
      </c>
      <c r="M249" s="42">
        <v>14856</v>
      </c>
      <c r="N249" s="42">
        <v>13225</v>
      </c>
      <c r="O249" s="54" t="s">
        <v>499</v>
      </c>
      <c r="P249" s="54" t="s">
        <v>499</v>
      </c>
      <c r="Q249" s="54" t="s">
        <v>499</v>
      </c>
      <c r="R249" s="54" t="s">
        <v>499</v>
      </c>
      <c r="S249" s="54" t="s">
        <v>499</v>
      </c>
      <c r="T249" s="54" t="s">
        <v>499</v>
      </c>
      <c r="U249" s="54" t="s">
        <v>499</v>
      </c>
      <c r="W249" s="42" t="s">
        <v>469</v>
      </c>
    </row>
    <row r="250" spans="1:23">
      <c r="A250" s="49" t="s">
        <v>2518</v>
      </c>
      <c r="B250" s="46" t="s">
        <v>222</v>
      </c>
      <c r="C250" s="46" t="s">
        <v>263</v>
      </c>
      <c r="D250" s="49" t="s">
        <v>161</v>
      </c>
      <c r="E250" s="46">
        <v>0</v>
      </c>
      <c r="F250" s="46">
        <v>0</v>
      </c>
      <c r="G250" s="46">
        <v>0</v>
      </c>
      <c r="H250" s="46">
        <v>0</v>
      </c>
      <c r="I250" s="46">
        <v>0</v>
      </c>
      <c r="J250" s="46">
        <v>0</v>
      </c>
      <c r="K250" s="46">
        <v>0</v>
      </c>
      <c r="L250" s="42">
        <v>28081</v>
      </c>
      <c r="M250" s="42">
        <v>14856</v>
      </c>
      <c r="N250" s="42">
        <v>13225</v>
      </c>
      <c r="O250" s="54" t="s">
        <v>499</v>
      </c>
      <c r="P250" s="54" t="s">
        <v>499</v>
      </c>
      <c r="Q250" s="54" t="s">
        <v>499</v>
      </c>
      <c r="R250" s="54" t="s">
        <v>499</v>
      </c>
      <c r="S250" s="54" t="s">
        <v>499</v>
      </c>
      <c r="T250" s="54" t="s">
        <v>499</v>
      </c>
      <c r="U250" s="54" t="s">
        <v>499</v>
      </c>
      <c r="W250" s="42" t="s">
        <v>469</v>
      </c>
    </row>
    <row r="251" spans="1:23">
      <c r="A251" s="49" t="s">
        <v>2519</v>
      </c>
      <c r="B251" s="46" t="s">
        <v>222</v>
      </c>
      <c r="C251" s="46" t="s">
        <v>263</v>
      </c>
      <c r="D251" s="49" t="s">
        <v>164</v>
      </c>
      <c r="E251" s="46">
        <v>30</v>
      </c>
      <c r="F251" s="46">
        <v>34</v>
      </c>
      <c r="G251" s="46">
        <v>72</v>
      </c>
      <c r="H251" s="46">
        <v>63</v>
      </c>
      <c r="I251" s="46">
        <v>25</v>
      </c>
      <c r="J251" s="46">
        <v>6</v>
      </c>
      <c r="K251" s="46">
        <v>230</v>
      </c>
      <c r="L251" s="42">
        <v>28081</v>
      </c>
      <c r="M251" s="42">
        <v>14856</v>
      </c>
      <c r="N251" s="42">
        <v>13225</v>
      </c>
      <c r="O251" s="54">
        <v>226.84310018903591</v>
      </c>
      <c r="P251" s="54">
        <v>257.0888468809074</v>
      </c>
      <c r="Q251" s="54">
        <v>544.42344045368623</v>
      </c>
      <c r="R251" s="54">
        <v>476.37051039697536</v>
      </c>
      <c r="S251" s="54">
        <v>189.03591682419659</v>
      </c>
      <c r="T251" s="54">
        <v>45.368620037807183</v>
      </c>
      <c r="U251" s="54">
        <v>1739.1304347826087</v>
      </c>
      <c r="W251" s="42" t="s">
        <v>469</v>
      </c>
    </row>
    <row r="252" spans="1:23">
      <c r="A252" s="49" t="s">
        <v>2520</v>
      </c>
      <c r="B252" s="46" t="s">
        <v>222</v>
      </c>
      <c r="C252" s="46" t="s">
        <v>263</v>
      </c>
      <c r="D252" s="49" t="s">
        <v>142</v>
      </c>
      <c r="E252" s="46">
        <v>6</v>
      </c>
      <c r="F252" s="46">
        <v>0</v>
      </c>
      <c r="G252" s="46">
        <v>6</v>
      </c>
      <c r="H252" s="46">
        <v>0</v>
      </c>
      <c r="I252" s="46">
        <v>0</v>
      </c>
      <c r="J252" s="46">
        <v>0</v>
      </c>
      <c r="K252" s="46">
        <v>12</v>
      </c>
      <c r="L252" s="42">
        <v>28081</v>
      </c>
      <c r="M252" s="42">
        <v>14856</v>
      </c>
      <c r="N252" s="42">
        <v>13225</v>
      </c>
      <c r="O252" s="54">
        <v>21.366760443004168</v>
      </c>
      <c r="P252" s="54" t="s">
        <v>499</v>
      </c>
      <c r="Q252" s="54">
        <v>21.366760443004168</v>
      </c>
      <c r="R252" s="54" t="s">
        <v>499</v>
      </c>
      <c r="S252" s="54" t="s">
        <v>499</v>
      </c>
      <c r="T252" s="54" t="s">
        <v>499</v>
      </c>
      <c r="U252" s="54">
        <v>42.733520886008336</v>
      </c>
      <c r="W252" s="42" t="s">
        <v>469</v>
      </c>
    </row>
    <row r="253" spans="1:23">
      <c r="A253" s="49" t="s">
        <v>2521</v>
      </c>
      <c r="B253" s="46" t="s">
        <v>230</v>
      </c>
      <c r="C253" s="46" t="s">
        <v>267</v>
      </c>
      <c r="D253" s="49" t="s">
        <v>60</v>
      </c>
      <c r="E253" s="46">
        <v>0</v>
      </c>
      <c r="F253" s="46">
        <v>6</v>
      </c>
      <c r="G253" s="46">
        <v>6</v>
      </c>
      <c r="H253" s="46">
        <v>6</v>
      </c>
      <c r="I253" s="46">
        <v>0</v>
      </c>
      <c r="J253" s="46">
        <v>6</v>
      </c>
      <c r="K253" s="46">
        <v>24</v>
      </c>
      <c r="L253" s="42">
        <v>29054</v>
      </c>
      <c r="M253" s="42">
        <v>14896</v>
      </c>
      <c r="N253" s="42">
        <v>14158</v>
      </c>
      <c r="O253" s="54" t="s">
        <v>499</v>
      </c>
      <c r="P253" s="54">
        <v>20.651201211537138</v>
      </c>
      <c r="Q253" s="54">
        <v>20.651201211537138</v>
      </c>
      <c r="R253" s="54">
        <v>20.651201211537138</v>
      </c>
      <c r="S253" s="54" t="s">
        <v>499</v>
      </c>
      <c r="T253" s="54">
        <v>20.651201211537138</v>
      </c>
      <c r="U253" s="54">
        <v>82.604804846148554</v>
      </c>
      <c r="W253" s="42" t="s">
        <v>469</v>
      </c>
    </row>
    <row r="254" spans="1:23">
      <c r="A254" s="49" t="s">
        <v>2522</v>
      </c>
      <c r="B254" s="46" t="s">
        <v>230</v>
      </c>
      <c r="C254" s="46" t="s">
        <v>267</v>
      </c>
      <c r="D254" s="49" t="s">
        <v>64</v>
      </c>
      <c r="E254" s="46">
        <v>6</v>
      </c>
      <c r="F254" s="46">
        <v>7</v>
      </c>
      <c r="G254" s="46">
        <v>18</v>
      </c>
      <c r="H254" s="46">
        <v>10</v>
      </c>
      <c r="I254" s="46">
        <v>11</v>
      </c>
      <c r="J254" s="46">
        <v>6</v>
      </c>
      <c r="K254" s="46">
        <v>58</v>
      </c>
      <c r="L254" s="42">
        <v>29054</v>
      </c>
      <c r="M254" s="42">
        <v>14896</v>
      </c>
      <c r="N254" s="42">
        <v>14158</v>
      </c>
      <c r="O254" s="54">
        <v>20.651201211537138</v>
      </c>
      <c r="P254" s="54">
        <v>24.09306808012666</v>
      </c>
      <c r="Q254" s="54">
        <v>61.953603634611412</v>
      </c>
      <c r="R254" s="54">
        <v>34.418668685895227</v>
      </c>
      <c r="S254" s="54">
        <v>37.860535554484755</v>
      </c>
      <c r="T254" s="54">
        <v>20.651201211537138</v>
      </c>
      <c r="U254" s="54">
        <v>199.62827837819233</v>
      </c>
      <c r="W254" s="42" t="s">
        <v>469</v>
      </c>
    </row>
    <row r="255" spans="1:23">
      <c r="A255" s="49" t="s">
        <v>2523</v>
      </c>
      <c r="B255" s="46" t="s">
        <v>230</v>
      </c>
      <c r="C255" s="46" t="s">
        <v>267</v>
      </c>
      <c r="D255" s="49" t="s">
        <v>492</v>
      </c>
      <c r="E255" s="46">
        <v>0</v>
      </c>
      <c r="F255" s="46">
        <v>6</v>
      </c>
      <c r="G255" s="46">
        <v>6</v>
      </c>
      <c r="H255" s="46">
        <v>6</v>
      </c>
      <c r="I255" s="46">
        <v>0</v>
      </c>
      <c r="J255" s="46">
        <v>0</v>
      </c>
      <c r="K255" s="46">
        <v>18</v>
      </c>
      <c r="L255" s="42">
        <v>29054</v>
      </c>
      <c r="M255" s="42">
        <v>14896</v>
      </c>
      <c r="N255" s="42">
        <v>14158</v>
      </c>
      <c r="O255" s="54" t="s">
        <v>499</v>
      </c>
      <c r="P255" s="54">
        <v>20.651201211537138</v>
      </c>
      <c r="Q255" s="54">
        <v>20.651201211537138</v>
      </c>
      <c r="R255" s="54">
        <v>20.651201211537138</v>
      </c>
      <c r="S255" s="54" t="s">
        <v>499</v>
      </c>
      <c r="T255" s="54" t="s">
        <v>499</v>
      </c>
      <c r="U255" s="54">
        <v>61.953603634611412</v>
      </c>
      <c r="W255" s="42" t="s">
        <v>469</v>
      </c>
    </row>
    <row r="256" spans="1:23">
      <c r="A256" s="49" t="s">
        <v>2524</v>
      </c>
      <c r="B256" s="46" t="s">
        <v>230</v>
      </c>
      <c r="C256" s="46" t="s">
        <v>267</v>
      </c>
      <c r="D256" s="49" t="s">
        <v>200</v>
      </c>
      <c r="E256" s="46">
        <v>0</v>
      </c>
      <c r="F256" s="46">
        <v>0</v>
      </c>
      <c r="G256" s="46">
        <v>6</v>
      </c>
      <c r="H256" s="46">
        <v>6</v>
      </c>
      <c r="I256" s="46">
        <v>6</v>
      </c>
      <c r="J256" s="46">
        <v>0</v>
      </c>
      <c r="K256" s="46">
        <v>18</v>
      </c>
      <c r="L256" s="42">
        <v>29054</v>
      </c>
      <c r="M256" s="42">
        <v>14896</v>
      </c>
      <c r="N256" s="42">
        <v>14158</v>
      </c>
      <c r="O256" s="54" t="s">
        <v>499</v>
      </c>
      <c r="P256" s="54" t="s">
        <v>499</v>
      </c>
      <c r="Q256" s="54">
        <v>20.651201211537138</v>
      </c>
      <c r="R256" s="54">
        <v>20.651201211537138</v>
      </c>
      <c r="S256" s="54">
        <v>20.651201211537138</v>
      </c>
      <c r="T256" s="54" t="s">
        <v>499</v>
      </c>
      <c r="U256" s="54">
        <v>61.953603634611412</v>
      </c>
      <c r="W256" s="42" t="s">
        <v>469</v>
      </c>
    </row>
    <row r="257" spans="1:23">
      <c r="A257" s="49" t="s">
        <v>2525</v>
      </c>
      <c r="B257" s="46" t="s">
        <v>230</v>
      </c>
      <c r="C257" s="46" t="s">
        <v>267</v>
      </c>
      <c r="D257" s="49" t="s">
        <v>54</v>
      </c>
      <c r="E257" s="46">
        <v>22</v>
      </c>
      <c r="F257" s="46">
        <v>26</v>
      </c>
      <c r="G257" s="46">
        <v>71</v>
      </c>
      <c r="H257" s="46">
        <v>93</v>
      </c>
      <c r="I257" s="46">
        <v>55</v>
      </c>
      <c r="J257" s="46">
        <v>45</v>
      </c>
      <c r="K257" s="46">
        <v>312</v>
      </c>
      <c r="L257" s="42">
        <v>29054</v>
      </c>
      <c r="M257" s="42">
        <v>14896</v>
      </c>
      <c r="N257" s="42">
        <v>14158</v>
      </c>
      <c r="O257" s="54">
        <v>147.69065520945222</v>
      </c>
      <c r="P257" s="54">
        <v>174.5435016111708</v>
      </c>
      <c r="Q257" s="54">
        <v>476.63802363050485</v>
      </c>
      <c r="R257" s="54">
        <v>624.32867883995698</v>
      </c>
      <c r="S257" s="54">
        <v>369.22663802363053</v>
      </c>
      <c r="T257" s="54">
        <v>302.09452201933408</v>
      </c>
      <c r="U257" s="54">
        <v>2094.5220193340492</v>
      </c>
      <c r="W257" s="42" t="s">
        <v>469</v>
      </c>
    </row>
    <row r="258" spans="1:23">
      <c r="A258" s="49" t="s">
        <v>2526</v>
      </c>
      <c r="B258" s="46" t="s">
        <v>230</v>
      </c>
      <c r="C258" s="46" t="s">
        <v>267</v>
      </c>
      <c r="D258" s="49" t="s">
        <v>69</v>
      </c>
      <c r="E258" s="46">
        <v>0</v>
      </c>
      <c r="F258" s="46">
        <v>0</v>
      </c>
      <c r="G258" s="46">
        <v>0</v>
      </c>
      <c r="H258" s="46">
        <v>6</v>
      </c>
      <c r="I258" s="46">
        <v>6</v>
      </c>
      <c r="J258" s="46">
        <v>6</v>
      </c>
      <c r="K258" s="46">
        <v>18</v>
      </c>
      <c r="L258" s="42">
        <v>29054</v>
      </c>
      <c r="M258" s="42">
        <v>14896</v>
      </c>
      <c r="N258" s="42">
        <v>14158</v>
      </c>
      <c r="O258" s="54" t="s">
        <v>499</v>
      </c>
      <c r="P258" s="54" t="s">
        <v>499</v>
      </c>
      <c r="Q258" s="54" t="s">
        <v>499</v>
      </c>
      <c r="R258" s="54">
        <v>40.279269602577877</v>
      </c>
      <c r="S258" s="54">
        <v>40.279269602577877</v>
      </c>
      <c r="T258" s="54">
        <v>40.279269602577877</v>
      </c>
      <c r="U258" s="54">
        <v>120.83780880773362</v>
      </c>
      <c r="W258" s="42" t="s">
        <v>469</v>
      </c>
    </row>
    <row r="259" spans="1:23">
      <c r="A259" s="49" t="s">
        <v>2527</v>
      </c>
      <c r="B259" s="46" t="s">
        <v>230</v>
      </c>
      <c r="C259" s="46" t="s">
        <v>267</v>
      </c>
      <c r="D259" s="49" t="s">
        <v>473</v>
      </c>
      <c r="E259" s="46">
        <v>0</v>
      </c>
      <c r="F259" s="46">
        <v>0</v>
      </c>
      <c r="G259" s="46">
        <v>0</v>
      </c>
      <c r="H259" s="46">
        <v>0</v>
      </c>
      <c r="I259" s="46">
        <v>0</v>
      </c>
      <c r="J259" s="46">
        <v>0</v>
      </c>
      <c r="K259" s="46">
        <v>0</v>
      </c>
      <c r="L259" s="42">
        <v>29054</v>
      </c>
      <c r="M259" s="42">
        <v>14896</v>
      </c>
      <c r="N259" s="42">
        <v>14158</v>
      </c>
      <c r="O259" s="54" t="s">
        <v>499</v>
      </c>
      <c r="P259" s="54" t="s">
        <v>499</v>
      </c>
      <c r="Q259" s="54" t="s">
        <v>499</v>
      </c>
      <c r="R259" s="54" t="s">
        <v>499</v>
      </c>
      <c r="S259" s="54" t="s">
        <v>499</v>
      </c>
      <c r="T259" s="54" t="s">
        <v>499</v>
      </c>
      <c r="U259" s="54" t="s">
        <v>499</v>
      </c>
      <c r="W259" s="42" t="s">
        <v>469</v>
      </c>
    </row>
    <row r="260" spans="1:23">
      <c r="A260" s="49" t="s">
        <v>2528</v>
      </c>
      <c r="B260" s="46" t="s">
        <v>230</v>
      </c>
      <c r="C260" s="46" t="s">
        <v>267</v>
      </c>
      <c r="D260" s="49" t="s">
        <v>201</v>
      </c>
      <c r="E260" s="46">
        <v>0</v>
      </c>
      <c r="F260" s="46">
        <v>0</v>
      </c>
      <c r="G260" s="46">
        <v>0</v>
      </c>
      <c r="H260" s="46">
        <v>6</v>
      </c>
      <c r="I260" s="46">
        <v>0</v>
      </c>
      <c r="J260" s="46">
        <v>0</v>
      </c>
      <c r="K260" s="46">
        <v>6</v>
      </c>
      <c r="L260" s="42">
        <v>29054</v>
      </c>
      <c r="M260" s="42">
        <v>14896</v>
      </c>
      <c r="N260" s="42">
        <v>14158</v>
      </c>
      <c r="O260" s="54" t="s">
        <v>499</v>
      </c>
      <c r="P260" s="54" t="s">
        <v>499</v>
      </c>
      <c r="Q260" s="54" t="s">
        <v>499</v>
      </c>
      <c r="R260" s="54">
        <v>20.651201211537138</v>
      </c>
      <c r="S260" s="54" t="s">
        <v>499</v>
      </c>
      <c r="T260" s="54" t="s">
        <v>499</v>
      </c>
      <c r="U260" s="54">
        <v>20.651201211537138</v>
      </c>
      <c r="W260" s="42" t="s">
        <v>469</v>
      </c>
    </row>
    <row r="261" spans="1:23">
      <c r="A261" s="49" t="s">
        <v>2529</v>
      </c>
      <c r="B261" s="46" t="s">
        <v>230</v>
      </c>
      <c r="C261" s="46" t="s">
        <v>267</v>
      </c>
      <c r="D261" s="49" t="s">
        <v>151</v>
      </c>
      <c r="E261" s="46">
        <v>0</v>
      </c>
      <c r="F261" s="46">
        <v>0</v>
      </c>
      <c r="G261" s="46">
        <v>0</v>
      </c>
      <c r="H261" s="46">
        <v>0</v>
      </c>
      <c r="I261" s="46">
        <v>0</v>
      </c>
      <c r="J261" s="46">
        <v>0</v>
      </c>
      <c r="K261" s="46">
        <v>0</v>
      </c>
      <c r="L261" s="42">
        <v>29054</v>
      </c>
      <c r="M261" s="42">
        <v>14896</v>
      </c>
      <c r="N261" s="42">
        <v>14158</v>
      </c>
      <c r="O261" s="54" t="s">
        <v>499</v>
      </c>
      <c r="P261" s="54" t="s">
        <v>499</v>
      </c>
      <c r="Q261" s="54" t="s">
        <v>499</v>
      </c>
      <c r="R261" s="54" t="s">
        <v>499</v>
      </c>
      <c r="S261" s="54" t="s">
        <v>499</v>
      </c>
      <c r="T261" s="54" t="s">
        <v>499</v>
      </c>
      <c r="U261" s="54" t="s">
        <v>499</v>
      </c>
      <c r="W261" s="42" t="s">
        <v>469</v>
      </c>
    </row>
    <row r="262" spans="1:23">
      <c r="A262" s="49" t="s">
        <v>2530</v>
      </c>
      <c r="B262" s="46" t="s">
        <v>230</v>
      </c>
      <c r="C262" s="46" t="s">
        <v>267</v>
      </c>
      <c r="D262" s="49" t="s">
        <v>95</v>
      </c>
      <c r="E262" s="46">
        <v>0</v>
      </c>
      <c r="F262" s="46">
        <v>0</v>
      </c>
      <c r="G262" s="46">
        <v>0</v>
      </c>
      <c r="H262" s="46">
        <v>0</v>
      </c>
      <c r="I262" s="46">
        <v>0</v>
      </c>
      <c r="J262" s="46">
        <v>0</v>
      </c>
      <c r="K262" s="46">
        <v>0</v>
      </c>
      <c r="L262" s="42">
        <v>29054</v>
      </c>
      <c r="M262" s="42">
        <v>14896</v>
      </c>
      <c r="N262" s="42">
        <v>14158</v>
      </c>
      <c r="O262" s="54" t="s">
        <v>499</v>
      </c>
      <c r="P262" s="54" t="s">
        <v>499</v>
      </c>
      <c r="Q262" s="54" t="s">
        <v>499</v>
      </c>
      <c r="R262" s="54" t="s">
        <v>499</v>
      </c>
      <c r="S262" s="54" t="s">
        <v>499</v>
      </c>
      <c r="T262" s="54" t="s">
        <v>499</v>
      </c>
      <c r="U262" s="54" t="s">
        <v>499</v>
      </c>
      <c r="W262" s="42" t="s">
        <v>469</v>
      </c>
    </row>
    <row r="263" spans="1:23">
      <c r="A263" s="49" t="s">
        <v>2531</v>
      </c>
      <c r="B263" s="46" t="s">
        <v>230</v>
      </c>
      <c r="C263" s="46" t="s">
        <v>267</v>
      </c>
      <c r="D263" s="49" t="s">
        <v>155</v>
      </c>
      <c r="E263" s="46">
        <v>6</v>
      </c>
      <c r="F263" s="46">
        <v>6</v>
      </c>
      <c r="G263" s="46">
        <v>6</v>
      </c>
      <c r="H263" s="46">
        <v>0</v>
      </c>
      <c r="I263" s="46">
        <v>0</v>
      </c>
      <c r="J263" s="46">
        <v>0</v>
      </c>
      <c r="K263" s="46">
        <v>18</v>
      </c>
      <c r="L263" s="42">
        <v>29054</v>
      </c>
      <c r="M263" s="42">
        <v>14896</v>
      </c>
      <c r="N263" s="42">
        <v>14158</v>
      </c>
      <c r="O263" s="54">
        <v>20.651201211537138</v>
      </c>
      <c r="P263" s="54">
        <v>20.651201211537138</v>
      </c>
      <c r="Q263" s="54">
        <v>20.651201211537138</v>
      </c>
      <c r="R263" s="54" t="s">
        <v>499</v>
      </c>
      <c r="S263" s="54" t="s">
        <v>499</v>
      </c>
      <c r="T263" s="54" t="s">
        <v>499</v>
      </c>
      <c r="U263" s="54">
        <v>61.953603634611412</v>
      </c>
      <c r="W263" s="42" t="s">
        <v>469</v>
      </c>
    </row>
    <row r="264" spans="1:23">
      <c r="A264" s="49" t="s">
        <v>2532</v>
      </c>
      <c r="B264" s="46" t="s">
        <v>230</v>
      </c>
      <c r="C264" s="46" t="s">
        <v>267</v>
      </c>
      <c r="D264" s="49" t="s">
        <v>99</v>
      </c>
      <c r="E264" s="46">
        <v>6</v>
      </c>
      <c r="F264" s="46">
        <v>6</v>
      </c>
      <c r="G264" s="46">
        <v>10</v>
      </c>
      <c r="H264" s="46">
        <v>9</v>
      </c>
      <c r="I264" s="46">
        <v>6</v>
      </c>
      <c r="J264" s="46">
        <v>0</v>
      </c>
      <c r="K264" s="46">
        <v>37</v>
      </c>
      <c r="L264" s="42">
        <v>29054</v>
      </c>
      <c r="M264" s="42">
        <v>14896</v>
      </c>
      <c r="N264" s="42">
        <v>14158</v>
      </c>
      <c r="O264" s="54">
        <v>20.651201211537138</v>
      </c>
      <c r="P264" s="54">
        <v>20.651201211537138</v>
      </c>
      <c r="Q264" s="54">
        <v>34.418668685895227</v>
      </c>
      <c r="R264" s="54">
        <v>30.976801817305706</v>
      </c>
      <c r="S264" s="54">
        <v>20.651201211537138</v>
      </c>
      <c r="T264" s="54" t="s">
        <v>499</v>
      </c>
      <c r="U264" s="54">
        <v>127.34907413781235</v>
      </c>
      <c r="W264" s="42" t="s">
        <v>469</v>
      </c>
    </row>
    <row r="265" spans="1:23">
      <c r="A265" s="49" t="s">
        <v>2533</v>
      </c>
      <c r="B265" s="46" t="s">
        <v>230</v>
      </c>
      <c r="C265" s="46" t="s">
        <v>267</v>
      </c>
      <c r="D265" s="49" t="s">
        <v>481</v>
      </c>
      <c r="E265" s="46">
        <v>0</v>
      </c>
      <c r="F265" s="46">
        <v>0</v>
      </c>
      <c r="G265" s="46">
        <v>6</v>
      </c>
      <c r="H265" s="46">
        <v>0</v>
      </c>
      <c r="I265" s="46">
        <v>0</v>
      </c>
      <c r="J265" s="46">
        <v>0</v>
      </c>
      <c r="K265" s="46">
        <v>6</v>
      </c>
      <c r="L265" s="42">
        <v>29054</v>
      </c>
      <c r="M265" s="42">
        <v>14896</v>
      </c>
      <c r="N265" s="42">
        <v>14158</v>
      </c>
      <c r="O265" s="54" t="s">
        <v>499</v>
      </c>
      <c r="P265" s="54" t="s">
        <v>499</v>
      </c>
      <c r="Q265" s="54">
        <v>20.651201211537138</v>
      </c>
      <c r="R265" s="54" t="s">
        <v>499</v>
      </c>
      <c r="S265" s="54" t="s">
        <v>499</v>
      </c>
      <c r="T265" s="54" t="s">
        <v>499</v>
      </c>
      <c r="U265" s="54">
        <v>20.651201211537138</v>
      </c>
      <c r="W265" s="42" t="s">
        <v>469</v>
      </c>
    </row>
    <row r="266" spans="1:23">
      <c r="A266" s="49" t="s">
        <v>2534</v>
      </c>
      <c r="B266" s="46" t="s">
        <v>230</v>
      </c>
      <c r="C266" s="46" t="s">
        <v>267</v>
      </c>
      <c r="D266" s="49" t="s">
        <v>483</v>
      </c>
      <c r="E266" s="46">
        <v>0</v>
      </c>
      <c r="F266" s="46">
        <v>0</v>
      </c>
      <c r="G266" s="46">
        <v>6</v>
      </c>
      <c r="H266" s="46">
        <v>10</v>
      </c>
      <c r="I266" s="46">
        <v>6</v>
      </c>
      <c r="J266" s="46">
        <v>0</v>
      </c>
      <c r="K266" s="46">
        <v>22</v>
      </c>
      <c r="L266" s="42">
        <v>29054</v>
      </c>
      <c r="M266" s="42">
        <v>14896</v>
      </c>
      <c r="N266" s="42">
        <v>14158</v>
      </c>
      <c r="O266" s="54" t="s">
        <v>499</v>
      </c>
      <c r="P266" s="54" t="s">
        <v>499</v>
      </c>
      <c r="Q266" s="54">
        <v>20.651201211537138</v>
      </c>
      <c r="R266" s="54">
        <v>34.418668685895227</v>
      </c>
      <c r="S266" s="54">
        <v>20.651201211537138</v>
      </c>
      <c r="T266" s="54" t="s">
        <v>499</v>
      </c>
      <c r="U266" s="54">
        <v>75.721071108969511</v>
      </c>
      <c r="W266" s="42" t="s">
        <v>469</v>
      </c>
    </row>
    <row r="267" spans="1:23">
      <c r="A267" s="49" t="s">
        <v>2535</v>
      </c>
      <c r="B267" s="46" t="s">
        <v>230</v>
      </c>
      <c r="C267" s="46" t="s">
        <v>267</v>
      </c>
      <c r="D267" s="49" t="s">
        <v>128</v>
      </c>
      <c r="E267" s="46">
        <v>0</v>
      </c>
      <c r="F267" s="46">
        <v>0</v>
      </c>
      <c r="G267" s="46">
        <v>0</v>
      </c>
      <c r="H267" s="46">
        <v>0</v>
      </c>
      <c r="I267" s="46">
        <v>0</v>
      </c>
      <c r="J267" s="46">
        <v>0</v>
      </c>
      <c r="K267" s="46">
        <v>0</v>
      </c>
      <c r="L267" s="42">
        <v>29054</v>
      </c>
      <c r="M267" s="42">
        <v>14896</v>
      </c>
      <c r="N267" s="42">
        <v>14158</v>
      </c>
      <c r="O267" s="54" t="s">
        <v>499</v>
      </c>
      <c r="P267" s="54" t="s">
        <v>499</v>
      </c>
      <c r="Q267" s="54" t="s">
        <v>499</v>
      </c>
      <c r="R267" s="54" t="s">
        <v>499</v>
      </c>
      <c r="S267" s="54" t="s">
        <v>499</v>
      </c>
      <c r="T267" s="54" t="s">
        <v>499</v>
      </c>
      <c r="U267" s="54" t="s">
        <v>499</v>
      </c>
      <c r="W267" s="42" t="s">
        <v>469</v>
      </c>
    </row>
    <row r="268" spans="1:23">
      <c r="A268" s="49" t="s">
        <v>2536</v>
      </c>
      <c r="B268" s="46" t="s">
        <v>230</v>
      </c>
      <c r="C268" s="46" t="s">
        <v>267</v>
      </c>
      <c r="D268" s="49" t="s">
        <v>132</v>
      </c>
      <c r="E268" s="46">
        <v>6</v>
      </c>
      <c r="F268" s="46">
        <v>0</v>
      </c>
      <c r="G268" s="46">
        <v>6</v>
      </c>
      <c r="H268" s="46">
        <v>6</v>
      </c>
      <c r="I268" s="46">
        <v>6</v>
      </c>
      <c r="J268" s="46">
        <v>0</v>
      </c>
      <c r="K268" s="46">
        <v>24</v>
      </c>
      <c r="L268" s="42">
        <v>29054</v>
      </c>
      <c r="M268" s="42">
        <v>14896</v>
      </c>
      <c r="N268" s="42">
        <v>14158</v>
      </c>
      <c r="O268" s="54">
        <v>40.279269602577877</v>
      </c>
      <c r="P268" s="54" t="s">
        <v>499</v>
      </c>
      <c r="Q268" s="54">
        <v>40.279269602577877</v>
      </c>
      <c r="R268" s="54">
        <v>40.279269602577877</v>
      </c>
      <c r="S268" s="54">
        <v>40.279269602577877</v>
      </c>
      <c r="T268" s="54" t="s">
        <v>499</v>
      </c>
      <c r="U268" s="54">
        <v>161.11707841031151</v>
      </c>
      <c r="W268" s="42" t="s">
        <v>469</v>
      </c>
    </row>
    <row r="269" spans="1:23">
      <c r="A269" s="49" t="s">
        <v>2537</v>
      </c>
      <c r="B269" s="46" t="s">
        <v>230</v>
      </c>
      <c r="C269" s="46" t="s">
        <v>267</v>
      </c>
      <c r="D269" s="49" t="s">
        <v>142</v>
      </c>
      <c r="E269" s="46">
        <v>0</v>
      </c>
      <c r="F269" s="46">
        <v>0</v>
      </c>
      <c r="G269" s="46">
        <v>0</v>
      </c>
      <c r="H269" s="46">
        <v>0</v>
      </c>
      <c r="I269" s="46">
        <v>0</v>
      </c>
      <c r="J269" s="46">
        <v>0</v>
      </c>
      <c r="K269" s="46">
        <v>0</v>
      </c>
      <c r="L269" s="42">
        <v>29054</v>
      </c>
      <c r="M269" s="42">
        <v>14896</v>
      </c>
      <c r="N269" s="42">
        <v>14158</v>
      </c>
      <c r="O269" s="54" t="s">
        <v>499</v>
      </c>
      <c r="P269" s="54" t="s">
        <v>499</v>
      </c>
      <c r="Q269" s="54" t="s">
        <v>499</v>
      </c>
      <c r="R269" s="54" t="s">
        <v>499</v>
      </c>
      <c r="S269" s="54" t="s">
        <v>499</v>
      </c>
      <c r="T269" s="54" t="s">
        <v>499</v>
      </c>
      <c r="U269" s="54" t="s">
        <v>499</v>
      </c>
      <c r="W269" s="42" t="s">
        <v>469</v>
      </c>
    </row>
    <row r="270" spans="1:23">
      <c r="A270" s="49" t="s">
        <v>2538</v>
      </c>
      <c r="B270" s="46" t="s">
        <v>230</v>
      </c>
      <c r="C270" s="46" t="s">
        <v>267</v>
      </c>
      <c r="D270" s="49" t="s">
        <v>146</v>
      </c>
      <c r="E270" s="46">
        <v>7</v>
      </c>
      <c r="F270" s="46">
        <v>0</v>
      </c>
      <c r="G270" s="46">
        <v>12</v>
      </c>
      <c r="H270" s="46">
        <v>11</v>
      </c>
      <c r="I270" s="46">
        <v>6</v>
      </c>
      <c r="J270" s="46">
        <v>0</v>
      </c>
      <c r="K270" s="46">
        <v>36</v>
      </c>
      <c r="L270" s="42">
        <v>29054</v>
      </c>
      <c r="M270" s="42">
        <v>14896</v>
      </c>
      <c r="N270" s="42">
        <v>14158</v>
      </c>
      <c r="O270" s="54">
        <v>46.992481203007515</v>
      </c>
      <c r="P270" s="54" t="s">
        <v>499</v>
      </c>
      <c r="Q270" s="54">
        <v>80.558539205155753</v>
      </c>
      <c r="R270" s="54">
        <v>73.845327604726108</v>
      </c>
      <c r="S270" s="54">
        <v>40.279269602577877</v>
      </c>
      <c r="T270" s="54" t="s">
        <v>499</v>
      </c>
      <c r="U270" s="54">
        <v>241.67561761546725</v>
      </c>
      <c r="W270" s="42" t="s">
        <v>469</v>
      </c>
    </row>
    <row r="271" spans="1:23">
      <c r="A271" s="49" t="s">
        <v>2539</v>
      </c>
      <c r="B271" s="46" t="s">
        <v>222</v>
      </c>
      <c r="C271" s="46" t="s">
        <v>267</v>
      </c>
      <c r="D271" s="49" t="s">
        <v>60</v>
      </c>
      <c r="E271" s="46">
        <v>0</v>
      </c>
      <c r="F271" s="46">
        <v>0</v>
      </c>
      <c r="G271" s="46">
        <v>0</v>
      </c>
      <c r="H271" s="46">
        <v>6</v>
      </c>
      <c r="I271" s="46">
        <v>6</v>
      </c>
      <c r="J271" s="46">
        <v>0</v>
      </c>
      <c r="K271" s="46">
        <v>12</v>
      </c>
      <c r="L271" s="42">
        <v>29054</v>
      </c>
      <c r="M271" s="42">
        <v>14896</v>
      </c>
      <c r="N271" s="42">
        <v>14158</v>
      </c>
      <c r="O271" s="54" t="s">
        <v>499</v>
      </c>
      <c r="P271" s="54" t="s">
        <v>499</v>
      </c>
      <c r="Q271" s="54" t="s">
        <v>499</v>
      </c>
      <c r="R271" s="54">
        <v>20.651201211537138</v>
      </c>
      <c r="S271" s="54">
        <v>20.651201211537138</v>
      </c>
      <c r="T271" s="54" t="s">
        <v>499</v>
      </c>
      <c r="U271" s="54">
        <v>41.302402423074277</v>
      </c>
      <c r="W271" s="42" t="s">
        <v>469</v>
      </c>
    </row>
    <row r="272" spans="1:23">
      <c r="A272" s="49" t="s">
        <v>2540</v>
      </c>
      <c r="B272" s="46" t="s">
        <v>222</v>
      </c>
      <c r="C272" s="46" t="s">
        <v>267</v>
      </c>
      <c r="D272" s="49" t="s">
        <v>64</v>
      </c>
      <c r="E272" s="46">
        <v>13</v>
      </c>
      <c r="F272" s="46">
        <v>6</v>
      </c>
      <c r="G272" s="46">
        <v>21</v>
      </c>
      <c r="H272" s="46">
        <v>27</v>
      </c>
      <c r="I272" s="46">
        <v>13</v>
      </c>
      <c r="J272" s="46">
        <v>9</v>
      </c>
      <c r="K272" s="46">
        <v>89</v>
      </c>
      <c r="L272" s="42">
        <v>29054</v>
      </c>
      <c r="M272" s="42">
        <v>14896</v>
      </c>
      <c r="N272" s="42">
        <v>14158</v>
      </c>
      <c r="O272" s="54">
        <v>44.744269291663798</v>
      </c>
      <c r="P272" s="54">
        <v>20.651201211537138</v>
      </c>
      <c r="Q272" s="54">
        <v>72.279204240379983</v>
      </c>
      <c r="R272" s="54">
        <v>92.930405451917125</v>
      </c>
      <c r="S272" s="54">
        <v>44.744269291663798</v>
      </c>
      <c r="T272" s="54">
        <v>30.976801817305706</v>
      </c>
      <c r="U272" s="54">
        <v>306.32615130446754</v>
      </c>
      <c r="W272" s="42" t="s">
        <v>469</v>
      </c>
    </row>
    <row r="273" spans="1:23">
      <c r="A273" s="49" t="s">
        <v>2541</v>
      </c>
      <c r="B273" s="46" t="s">
        <v>222</v>
      </c>
      <c r="C273" s="46" t="s">
        <v>267</v>
      </c>
      <c r="D273" s="49" t="s">
        <v>492</v>
      </c>
      <c r="E273" s="46">
        <v>6</v>
      </c>
      <c r="F273" s="46">
        <v>0</v>
      </c>
      <c r="G273" s="46">
        <v>6</v>
      </c>
      <c r="H273" s="46">
        <v>6</v>
      </c>
      <c r="I273" s="46">
        <v>6</v>
      </c>
      <c r="J273" s="46">
        <v>0</v>
      </c>
      <c r="K273" s="46">
        <v>24</v>
      </c>
      <c r="L273" s="42">
        <v>29054</v>
      </c>
      <c r="M273" s="42">
        <v>14896</v>
      </c>
      <c r="N273" s="42">
        <v>14158</v>
      </c>
      <c r="O273" s="54">
        <v>20.651201211537138</v>
      </c>
      <c r="P273" s="54" t="s">
        <v>499</v>
      </c>
      <c r="Q273" s="54">
        <v>20.651201211537138</v>
      </c>
      <c r="R273" s="54">
        <v>20.651201211537138</v>
      </c>
      <c r="S273" s="54">
        <v>20.651201211537138</v>
      </c>
      <c r="T273" s="54" t="s">
        <v>499</v>
      </c>
      <c r="U273" s="54">
        <v>82.604804846148554</v>
      </c>
      <c r="W273" s="42" t="s">
        <v>469</v>
      </c>
    </row>
    <row r="274" spans="1:23">
      <c r="A274" s="49" t="s">
        <v>2542</v>
      </c>
      <c r="B274" s="46" t="s">
        <v>222</v>
      </c>
      <c r="C274" s="46" t="s">
        <v>267</v>
      </c>
      <c r="D274" s="49" t="s">
        <v>200</v>
      </c>
      <c r="E274" s="46">
        <v>0</v>
      </c>
      <c r="F274" s="46">
        <v>6</v>
      </c>
      <c r="G274" s="46">
        <v>9</v>
      </c>
      <c r="H274" s="46">
        <v>16</v>
      </c>
      <c r="I274" s="46">
        <v>10</v>
      </c>
      <c r="J274" s="46">
        <v>6</v>
      </c>
      <c r="K274" s="46">
        <v>47</v>
      </c>
      <c r="L274" s="42">
        <v>29054</v>
      </c>
      <c r="M274" s="42">
        <v>14896</v>
      </c>
      <c r="N274" s="42">
        <v>14158</v>
      </c>
      <c r="O274" s="54" t="s">
        <v>499</v>
      </c>
      <c r="P274" s="54">
        <v>20.651201211537138</v>
      </c>
      <c r="Q274" s="54">
        <v>30.976801817305706</v>
      </c>
      <c r="R274" s="54">
        <v>55.069869897432369</v>
      </c>
      <c r="S274" s="54">
        <v>34.418668685895227</v>
      </c>
      <c r="T274" s="54">
        <v>20.651201211537138</v>
      </c>
      <c r="U274" s="54">
        <v>161.76774282370758</v>
      </c>
      <c r="W274" s="42" t="s">
        <v>469</v>
      </c>
    </row>
    <row r="275" spans="1:23">
      <c r="A275" s="49" t="s">
        <v>2543</v>
      </c>
      <c r="B275" s="46" t="s">
        <v>222</v>
      </c>
      <c r="C275" s="46" t="s">
        <v>267</v>
      </c>
      <c r="D275" s="49" t="s">
        <v>473</v>
      </c>
      <c r="E275" s="46">
        <v>0</v>
      </c>
      <c r="F275" s="46">
        <v>0</v>
      </c>
      <c r="G275" s="46">
        <v>0</v>
      </c>
      <c r="H275" s="46">
        <v>0</v>
      </c>
      <c r="I275" s="46">
        <v>0</v>
      </c>
      <c r="J275" s="46">
        <v>0</v>
      </c>
      <c r="K275" s="46">
        <v>0</v>
      </c>
      <c r="L275" s="42">
        <v>29054</v>
      </c>
      <c r="M275" s="42">
        <v>14896</v>
      </c>
      <c r="N275" s="42">
        <v>14158</v>
      </c>
      <c r="O275" s="54" t="s">
        <v>499</v>
      </c>
      <c r="P275" s="54" t="s">
        <v>499</v>
      </c>
      <c r="Q275" s="54" t="s">
        <v>499</v>
      </c>
      <c r="R275" s="54" t="s">
        <v>499</v>
      </c>
      <c r="S275" s="54" t="s">
        <v>499</v>
      </c>
      <c r="T275" s="54" t="s">
        <v>499</v>
      </c>
      <c r="U275" s="54" t="s">
        <v>499</v>
      </c>
      <c r="W275" s="42" t="s">
        <v>469</v>
      </c>
    </row>
    <row r="276" spans="1:23">
      <c r="A276" s="49" t="s">
        <v>2544</v>
      </c>
      <c r="B276" s="46" t="s">
        <v>222</v>
      </c>
      <c r="C276" s="46" t="s">
        <v>267</v>
      </c>
      <c r="D276" s="49" t="s">
        <v>201</v>
      </c>
      <c r="E276" s="46">
        <v>0</v>
      </c>
      <c r="F276" s="46">
        <v>0</v>
      </c>
      <c r="G276" s="46">
        <v>6</v>
      </c>
      <c r="H276" s="46">
        <v>6</v>
      </c>
      <c r="I276" s="46">
        <v>6</v>
      </c>
      <c r="J276" s="46">
        <v>0</v>
      </c>
      <c r="K276" s="46">
        <v>18</v>
      </c>
      <c r="L276" s="42">
        <v>29054</v>
      </c>
      <c r="M276" s="42">
        <v>14896</v>
      </c>
      <c r="N276" s="42">
        <v>14158</v>
      </c>
      <c r="O276" s="54" t="s">
        <v>499</v>
      </c>
      <c r="P276" s="54" t="s">
        <v>499</v>
      </c>
      <c r="Q276" s="54">
        <v>20.651201211537138</v>
      </c>
      <c r="R276" s="54">
        <v>20.651201211537138</v>
      </c>
      <c r="S276" s="54">
        <v>20.651201211537138</v>
      </c>
      <c r="T276" s="54" t="s">
        <v>499</v>
      </c>
      <c r="U276" s="54">
        <v>61.953603634611412</v>
      </c>
      <c r="W276" s="42" t="s">
        <v>469</v>
      </c>
    </row>
    <row r="277" spans="1:23">
      <c r="A277" s="49" t="s">
        <v>2545</v>
      </c>
      <c r="B277" s="46" t="s">
        <v>222</v>
      </c>
      <c r="C277" s="46" t="s">
        <v>267</v>
      </c>
      <c r="D277" s="49" t="s">
        <v>151</v>
      </c>
      <c r="E277" s="46">
        <v>0</v>
      </c>
      <c r="F277" s="46">
        <v>0</v>
      </c>
      <c r="G277" s="46">
        <v>0</v>
      </c>
      <c r="H277" s="46">
        <v>0</v>
      </c>
      <c r="I277" s="46">
        <v>0</v>
      </c>
      <c r="J277" s="46">
        <v>0</v>
      </c>
      <c r="K277" s="46">
        <v>0</v>
      </c>
      <c r="L277" s="42">
        <v>29054</v>
      </c>
      <c r="M277" s="42">
        <v>14896</v>
      </c>
      <c r="N277" s="42">
        <v>14158</v>
      </c>
      <c r="O277" s="54" t="s">
        <v>499</v>
      </c>
      <c r="P277" s="54" t="s">
        <v>499</v>
      </c>
      <c r="Q277" s="54" t="s">
        <v>499</v>
      </c>
      <c r="R277" s="54" t="s">
        <v>499</v>
      </c>
      <c r="S277" s="54" t="s">
        <v>499</v>
      </c>
      <c r="T277" s="54" t="s">
        <v>499</v>
      </c>
      <c r="U277" s="54" t="s">
        <v>499</v>
      </c>
      <c r="W277" s="42" t="s">
        <v>469</v>
      </c>
    </row>
    <row r="278" spans="1:23">
      <c r="A278" s="49" t="s">
        <v>2546</v>
      </c>
      <c r="B278" s="46" t="s">
        <v>222</v>
      </c>
      <c r="C278" s="46" t="s">
        <v>267</v>
      </c>
      <c r="D278" s="49" t="s">
        <v>95</v>
      </c>
      <c r="E278" s="46">
        <v>0</v>
      </c>
      <c r="F278" s="46">
        <v>0</v>
      </c>
      <c r="G278" s="46">
        <v>0</v>
      </c>
      <c r="H278" s="46">
        <v>0</v>
      </c>
      <c r="I278" s="46">
        <v>0</v>
      </c>
      <c r="J278" s="46">
        <v>0</v>
      </c>
      <c r="K278" s="46">
        <v>0</v>
      </c>
      <c r="L278" s="42">
        <v>29054</v>
      </c>
      <c r="M278" s="42">
        <v>14896</v>
      </c>
      <c r="N278" s="42">
        <v>14158</v>
      </c>
      <c r="O278" s="54" t="s">
        <v>499</v>
      </c>
      <c r="P278" s="54" t="s">
        <v>499</v>
      </c>
      <c r="Q278" s="54" t="s">
        <v>499</v>
      </c>
      <c r="R278" s="54" t="s">
        <v>499</v>
      </c>
      <c r="S278" s="54" t="s">
        <v>499</v>
      </c>
      <c r="T278" s="54" t="s">
        <v>499</v>
      </c>
      <c r="U278" s="54" t="s">
        <v>499</v>
      </c>
      <c r="W278" s="42" t="s">
        <v>469</v>
      </c>
    </row>
    <row r="279" spans="1:23">
      <c r="A279" s="49" t="s">
        <v>2547</v>
      </c>
      <c r="B279" s="46" t="s">
        <v>222</v>
      </c>
      <c r="C279" s="46" t="s">
        <v>267</v>
      </c>
      <c r="D279" s="49" t="s">
        <v>154</v>
      </c>
      <c r="E279" s="46">
        <v>0</v>
      </c>
      <c r="F279" s="46">
        <v>0</v>
      </c>
      <c r="G279" s="46">
        <v>0</v>
      </c>
      <c r="H279" s="46">
        <v>0</v>
      </c>
      <c r="I279" s="46">
        <v>0</v>
      </c>
      <c r="J279" s="46">
        <v>0</v>
      </c>
      <c r="K279" s="46">
        <v>0</v>
      </c>
      <c r="L279" s="42">
        <v>29054</v>
      </c>
      <c r="M279" s="42">
        <v>14896</v>
      </c>
      <c r="N279" s="42">
        <v>14158</v>
      </c>
      <c r="O279" s="54" t="s">
        <v>499</v>
      </c>
      <c r="P279" s="54" t="s">
        <v>499</v>
      </c>
      <c r="Q279" s="54" t="s">
        <v>499</v>
      </c>
      <c r="R279" s="54" t="s">
        <v>499</v>
      </c>
      <c r="S279" s="54" t="s">
        <v>499</v>
      </c>
      <c r="T279" s="54" t="s">
        <v>499</v>
      </c>
      <c r="U279" s="54" t="s">
        <v>499</v>
      </c>
      <c r="W279" s="42" t="s">
        <v>469</v>
      </c>
    </row>
    <row r="280" spans="1:23">
      <c r="A280" s="49" t="s">
        <v>2548</v>
      </c>
      <c r="B280" s="46" t="s">
        <v>222</v>
      </c>
      <c r="C280" s="46" t="s">
        <v>267</v>
      </c>
      <c r="D280" s="49" t="s">
        <v>155</v>
      </c>
      <c r="E280" s="46">
        <v>6</v>
      </c>
      <c r="F280" s="46">
        <v>0</v>
      </c>
      <c r="G280" s="46">
        <v>0</v>
      </c>
      <c r="H280" s="46">
        <v>0</v>
      </c>
      <c r="I280" s="46">
        <v>0</v>
      </c>
      <c r="J280" s="46">
        <v>0</v>
      </c>
      <c r="K280" s="46">
        <v>6</v>
      </c>
      <c r="L280" s="42">
        <v>29054</v>
      </c>
      <c r="M280" s="42">
        <v>14896</v>
      </c>
      <c r="N280" s="42">
        <v>14158</v>
      </c>
      <c r="O280" s="54">
        <v>20.651201211537138</v>
      </c>
      <c r="P280" s="54" t="s">
        <v>499</v>
      </c>
      <c r="Q280" s="54" t="s">
        <v>499</v>
      </c>
      <c r="R280" s="54" t="s">
        <v>499</v>
      </c>
      <c r="S280" s="54" t="s">
        <v>499</v>
      </c>
      <c r="T280" s="54" t="s">
        <v>499</v>
      </c>
      <c r="U280" s="54">
        <v>20.651201211537138</v>
      </c>
      <c r="W280" s="42" t="s">
        <v>469</v>
      </c>
    </row>
    <row r="281" spans="1:23">
      <c r="A281" s="49" t="s">
        <v>2549</v>
      </c>
      <c r="B281" s="46" t="s">
        <v>222</v>
      </c>
      <c r="C281" s="46" t="s">
        <v>267</v>
      </c>
      <c r="D281" s="49" t="s">
        <v>99</v>
      </c>
      <c r="E281" s="46">
        <v>6</v>
      </c>
      <c r="F281" s="46">
        <v>6</v>
      </c>
      <c r="G281" s="46">
        <v>6</v>
      </c>
      <c r="H281" s="46">
        <v>9</v>
      </c>
      <c r="I281" s="46">
        <v>0</v>
      </c>
      <c r="J281" s="46">
        <v>0</v>
      </c>
      <c r="K281" s="46">
        <v>27</v>
      </c>
      <c r="L281" s="42">
        <v>29054</v>
      </c>
      <c r="M281" s="42">
        <v>14896</v>
      </c>
      <c r="N281" s="42">
        <v>14158</v>
      </c>
      <c r="O281" s="54">
        <v>20.651201211537138</v>
      </c>
      <c r="P281" s="54">
        <v>20.651201211537138</v>
      </c>
      <c r="Q281" s="54">
        <v>20.651201211537138</v>
      </c>
      <c r="R281" s="54">
        <v>30.976801817305706</v>
      </c>
      <c r="S281" s="54" t="s">
        <v>499</v>
      </c>
      <c r="T281" s="54" t="s">
        <v>499</v>
      </c>
      <c r="U281" s="54">
        <v>92.930405451917125</v>
      </c>
      <c r="W281" s="42" t="s">
        <v>469</v>
      </c>
    </row>
    <row r="282" spans="1:23">
      <c r="A282" s="49" t="s">
        <v>2550</v>
      </c>
      <c r="B282" s="46" t="s">
        <v>222</v>
      </c>
      <c r="C282" s="46" t="s">
        <v>267</v>
      </c>
      <c r="D282" s="49" t="s">
        <v>481</v>
      </c>
      <c r="E282" s="46">
        <v>6</v>
      </c>
      <c r="F282" s="46">
        <v>0</v>
      </c>
      <c r="G282" s="46">
        <v>0</v>
      </c>
      <c r="H282" s="46">
        <v>0</v>
      </c>
      <c r="I282" s="46">
        <v>0</v>
      </c>
      <c r="J282" s="46">
        <v>0</v>
      </c>
      <c r="K282" s="46">
        <v>6</v>
      </c>
      <c r="L282" s="42">
        <v>29054</v>
      </c>
      <c r="M282" s="42">
        <v>14896</v>
      </c>
      <c r="N282" s="42">
        <v>14158</v>
      </c>
      <c r="O282" s="54">
        <v>20.651201211537138</v>
      </c>
      <c r="P282" s="54" t="s">
        <v>499</v>
      </c>
      <c r="Q282" s="54" t="s">
        <v>499</v>
      </c>
      <c r="R282" s="54" t="s">
        <v>499</v>
      </c>
      <c r="S282" s="54" t="s">
        <v>499</v>
      </c>
      <c r="T282" s="54" t="s">
        <v>499</v>
      </c>
      <c r="U282" s="54">
        <v>20.651201211537138</v>
      </c>
      <c r="W282" s="42" t="s">
        <v>469</v>
      </c>
    </row>
    <row r="283" spans="1:23">
      <c r="A283" s="49" t="s">
        <v>2551</v>
      </c>
      <c r="B283" s="46" t="s">
        <v>222</v>
      </c>
      <c r="C283" s="46" t="s">
        <v>267</v>
      </c>
      <c r="D283" s="49" t="s">
        <v>483</v>
      </c>
      <c r="E283" s="46">
        <v>6</v>
      </c>
      <c r="F283" s="46">
        <v>0</v>
      </c>
      <c r="G283" s="46">
        <v>10</v>
      </c>
      <c r="H283" s="46">
        <v>6</v>
      </c>
      <c r="I283" s="46">
        <v>6</v>
      </c>
      <c r="J283" s="46">
        <v>6</v>
      </c>
      <c r="K283" s="46">
        <v>34</v>
      </c>
      <c r="L283" s="42">
        <v>29054</v>
      </c>
      <c r="M283" s="42">
        <v>14896</v>
      </c>
      <c r="N283" s="42">
        <v>14158</v>
      </c>
      <c r="O283" s="54">
        <v>20.651201211537138</v>
      </c>
      <c r="P283" s="54" t="s">
        <v>499</v>
      </c>
      <c r="Q283" s="54">
        <v>34.418668685895227</v>
      </c>
      <c r="R283" s="54">
        <v>20.651201211537138</v>
      </c>
      <c r="S283" s="54">
        <v>20.651201211537138</v>
      </c>
      <c r="T283" s="54">
        <v>20.651201211537138</v>
      </c>
      <c r="U283" s="54">
        <v>117.02347353204378</v>
      </c>
      <c r="W283" s="42" t="s">
        <v>469</v>
      </c>
    </row>
    <row r="284" spans="1:23">
      <c r="A284" s="49" t="s">
        <v>2552</v>
      </c>
      <c r="B284" s="46" t="s">
        <v>222</v>
      </c>
      <c r="C284" s="46" t="s">
        <v>267</v>
      </c>
      <c r="D284" s="49" t="s">
        <v>128</v>
      </c>
      <c r="E284" s="46">
        <v>6</v>
      </c>
      <c r="F284" s="46">
        <v>6</v>
      </c>
      <c r="G284" s="46">
        <v>0</v>
      </c>
      <c r="H284" s="46">
        <v>0</v>
      </c>
      <c r="I284" s="46">
        <v>6</v>
      </c>
      <c r="J284" s="46">
        <v>0</v>
      </c>
      <c r="K284" s="46">
        <v>18</v>
      </c>
      <c r="L284" s="42">
        <v>29054</v>
      </c>
      <c r="M284" s="42">
        <v>14896</v>
      </c>
      <c r="N284" s="42">
        <v>14158</v>
      </c>
      <c r="O284" s="54">
        <v>20.651201211537138</v>
      </c>
      <c r="P284" s="54">
        <v>20.651201211537138</v>
      </c>
      <c r="Q284" s="54" t="s">
        <v>499</v>
      </c>
      <c r="R284" s="54" t="s">
        <v>499</v>
      </c>
      <c r="S284" s="54">
        <v>20.651201211537138</v>
      </c>
      <c r="T284" s="54" t="s">
        <v>499</v>
      </c>
      <c r="U284" s="54">
        <v>61.953603634611412</v>
      </c>
      <c r="W284" s="42" t="s">
        <v>469</v>
      </c>
    </row>
    <row r="285" spans="1:23">
      <c r="A285" s="49" t="s">
        <v>2553</v>
      </c>
      <c r="B285" s="46" t="s">
        <v>222</v>
      </c>
      <c r="C285" s="46" t="s">
        <v>267</v>
      </c>
      <c r="D285" s="49" t="s">
        <v>164</v>
      </c>
      <c r="E285" s="46">
        <v>27</v>
      </c>
      <c r="F285" s="46">
        <v>28</v>
      </c>
      <c r="G285" s="46">
        <v>53</v>
      </c>
      <c r="H285" s="46">
        <v>54</v>
      </c>
      <c r="I285" s="46">
        <v>32</v>
      </c>
      <c r="J285" s="46">
        <v>6</v>
      </c>
      <c r="K285" s="46">
        <v>200</v>
      </c>
      <c r="L285" s="42">
        <v>29054</v>
      </c>
      <c r="M285" s="42">
        <v>14896</v>
      </c>
      <c r="N285" s="42">
        <v>14158</v>
      </c>
      <c r="O285" s="54">
        <v>190.70490182229128</v>
      </c>
      <c r="P285" s="54">
        <v>197.76804633422799</v>
      </c>
      <c r="Q285" s="54">
        <v>374.34665913264587</v>
      </c>
      <c r="R285" s="54">
        <v>381.40980364458255</v>
      </c>
      <c r="S285" s="54">
        <v>226.02062438197484</v>
      </c>
      <c r="T285" s="54">
        <v>42.378867071620284</v>
      </c>
      <c r="U285" s="54">
        <v>1412.6289023873428</v>
      </c>
      <c r="W285" s="42" t="s">
        <v>469</v>
      </c>
    </row>
    <row r="286" spans="1:23">
      <c r="A286" s="49" t="s">
        <v>2554</v>
      </c>
      <c r="B286" s="46" t="s">
        <v>222</v>
      </c>
      <c r="C286" s="46" t="s">
        <v>267</v>
      </c>
      <c r="D286" s="49" t="s">
        <v>142</v>
      </c>
      <c r="E286" s="46">
        <v>0</v>
      </c>
      <c r="F286" s="46">
        <v>0</v>
      </c>
      <c r="G286" s="46">
        <v>0</v>
      </c>
      <c r="H286" s="46">
        <v>0</v>
      </c>
      <c r="I286" s="46">
        <v>0</v>
      </c>
      <c r="J286" s="46">
        <v>0</v>
      </c>
      <c r="K286" s="46">
        <v>0</v>
      </c>
      <c r="L286" s="42">
        <v>29054</v>
      </c>
      <c r="M286" s="42">
        <v>14896</v>
      </c>
      <c r="N286" s="42">
        <v>14158</v>
      </c>
      <c r="O286" s="54" t="s">
        <v>499</v>
      </c>
      <c r="P286" s="54" t="s">
        <v>499</v>
      </c>
      <c r="Q286" s="54" t="s">
        <v>499</v>
      </c>
      <c r="R286" s="54" t="s">
        <v>499</v>
      </c>
      <c r="S286" s="54" t="s">
        <v>499</v>
      </c>
      <c r="T286" s="54" t="s">
        <v>499</v>
      </c>
      <c r="U286" s="54" t="s">
        <v>499</v>
      </c>
      <c r="W286" s="42" t="s">
        <v>469</v>
      </c>
    </row>
    <row r="287" spans="1:23">
      <c r="A287" s="49" t="s">
        <v>2555</v>
      </c>
      <c r="B287" s="46" t="s">
        <v>230</v>
      </c>
      <c r="C287" s="46" t="s">
        <v>271</v>
      </c>
      <c r="D287" s="49" t="s">
        <v>60</v>
      </c>
      <c r="E287" s="46">
        <v>6</v>
      </c>
      <c r="F287" s="46">
        <v>0</v>
      </c>
      <c r="G287" s="46">
        <v>8</v>
      </c>
      <c r="H287" s="46">
        <v>6</v>
      </c>
      <c r="I287" s="46">
        <v>0</v>
      </c>
      <c r="J287" s="46">
        <v>6</v>
      </c>
      <c r="K287" s="46">
        <v>26</v>
      </c>
      <c r="L287" s="42">
        <v>27938</v>
      </c>
      <c r="M287" s="42">
        <v>14533</v>
      </c>
      <c r="N287" s="42">
        <v>13405</v>
      </c>
      <c r="O287" s="54">
        <v>21.47612570692247</v>
      </c>
      <c r="P287" s="54" t="s">
        <v>499</v>
      </c>
      <c r="Q287" s="54">
        <v>28.63483427589663</v>
      </c>
      <c r="R287" s="54">
        <v>21.47612570692247</v>
      </c>
      <c r="S287" s="54" t="s">
        <v>499</v>
      </c>
      <c r="T287" s="54">
        <v>21.47612570692247</v>
      </c>
      <c r="U287" s="54">
        <v>93.063211396664045</v>
      </c>
      <c r="W287" s="42" t="s">
        <v>469</v>
      </c>
    </row>
    <row r="288" spans="1:23">
      <c r="A288" s="49" t="s">
        <v>2556</v>
      </c>
      <c r="B288" s="46" t="s">
        <v>230</v>
      </c>
      <c r="C288" s="46" t="s">
        <v>271</v>
      </c>
      <c r="D288" s="49" t="s">
        <v>64</v>
      </c>
      <c r="E288" s="46">
        <v>6</v>
      </c>
      <c r="F288" s="46">
        <v>6</v>
      </c>
      <c r="G288" s="46">
        <v>9</v>
      </c>
      <c r="H288" s="46">
        <v>24</v>
      </c>
      <c r="I288" s="46">
        <v>10</v>
      </c>
      <c r="J288" s="46">
        <v>6</v>
      </c>
      <c r="K288" s="46">
        <v>61</v>
      </c>
      <c r="L288" s="42">
        <v>27938</v>
      </c>
      <c r="M288" s="42">
        <v>14533</v>
      </c>
      <c r="N288" s="42">
        <v>13405</v>
      </c>
      <c r="O288" s="54">
        <v>21.47612570692247</v>
      </c>
      <c r="P288" s="54">
        <v>21.47612570692247</v>
      </c>
      <c r="Q288" s="54">
        <v>32.214188560383711</v>
      </c>
      <c r="R288" s="54">
        <v>85.904502827689882</v>
      </c>
      <c r="S288" s="54">
        <v>35.793542844870785</v>
      </c>
      <c r="T288" s="54">
        <v>21.47612570692247</v>
      </c>
      <c r="U288" s="54">
        <v>218.34061135371178</v>
      </c>
      <c r="W288" s="42" t="s">
        <v>469</v>
      </c>
    </row>
    <row r="289" spans="1:23">
      <c r="A289" s="49" t="s">
        <v>2557</v>
      </c>
      <c r="B289" s="46" t="s">
        <v>230</v>
      </c>
      <c r="C289" s="46" t="s">
        <v>271</v>
      </c>
      <c r="D289" s="49" t="s">
        <v>492</v>
      </c>
      <c r="E289" s="46">
        <v>0</v>
      </c>
      <c r="F289" s="46">
        <v>0</v>
      </c>
      <c r="G289" s="46">
        <v>0</v>
      </c>
      <c r="H289" s="46">
        <v>8</v>
      </c>
      <c r="I289" s="46">
        <v>0</v>
      </c>
      <c r="J289" s="46">
        <v>0</v>
      </c>
      <c r="K289" s="46">
        <v>8</v>
      </c>
      <c r="L289" s="42">
        <v>27938</v>
      </c>
      <c r="M289" s="42">
        <v>14533</v>
      </c>
      <c r="N289" s="42">
        <v>13405</v>
      </c>
      <c r="O289" s="54" t="s">
        <v>499</v>
      </c>
      <c r="P289" s="54" t="s">
        <v>499</v>
      </c>
      <c r="Q289" s="54" t="s">
        <v>499</v>
      </c>
      <c r="R289" s="54">
        <v>28.63483427589663</v>
      </c>
      <c r="S289" s="54" t="s">
        <v>499</v>
      </c>
      <c r="T289" s="54" t="s">
        <v>499</v>
      </c>
      <c r="U289" s="54">
        <v>28.63483427589663</v>
      </c>
      <c r="W289" s="42" t="s">
        <v>469</v>
      </c>
    </row>
    <row r="290" spans="1:23">
      <c r="A290" s="49" t="s">
        <v>2558</v>
      </c>
      <c r="B290" s="46" t="s">
        <v>230</v>
      </c>
      <c r="C290" s="46" t="s">
        <v>271</v>
      </c>
      <c r="D290" s="49" t="s">
        <v>200</v>
      </c>
      <c r="E290" s="46">
        <v>0</v>
      </c>
      <c r="F290" s="46">
        <v>0</v>
      </c>
      <c r="G290" s="46">
        <v>6</v>
      </c>
      <c r="H290" s="46">
        <v>9</v>
      </c>
      <c r="I290" s="46">
        <v>0</v>
      </c>
      <c r="J290" s="46">
        <v>0</v>
      </c>
      <c r="K290" s="46">
        <v>15</v>
      </c>
      <c r="L290" s="42">
        <v>27938</v>
      </c>
      <c r="M290" s="42">
        <v>14533</v>
      </c>
      <c r="N290" s="42">
        <v>13405</v>
      </c>
      <c r="O290" s="54" t="s">
        <v>499</v>
      </c>
      <c r="P290" s="54" t="s">
        <v>499</v>
      </c>
      <c r="Q290" s="54">
        <v>21.47612570692247</v>
      </c>
      <c r="R290" s="54">
        <v>32.214188560383711</v>
      </c>
      <c r="S290" s="54" t="s">
        <v>499</v>
      </c>
      <c r="T290" s="54" t="s">
        <v>499</v>
      </c>
      <c r="U290" s="54">
        <v>53.690314267306178</v>
      </c>
      <c r="W290" s="42" t="s">
        <v>469</v>
      </c>
    </row>
    <row r="291" spans="1:23">
      <c r="A291" s="49" t="s">
        <v>2559</v>
      </c>
      <c r="B291" s="46" t="s">
        <v>230</v>
      </c>
      <c r="C291" s="46" t="s">
        <v>271</v>
      </c>
      <c r="D291" s="49" t="s">
        <v>54</v>
      </c>
      <c r="E291" s="46">
        <v>12</v>
      </c>
      <c r="F291" s="46">
        <v>19</v>
      </c>
      <c r="G291" s="46">
        <v>56</v>
      </c>
      <c r="H291" s="46">
        <v>85</v>
      </c>
      <c r="I291" s="46">
        <v>54</v>
      </c>
      <c r="J291" s="46">
        <v>42</v>
      </c>
      <c r="K291" s="46">
        <v>268</v>
      </c>
      <c r="L291" s="42">
        <v>27938</v>
      </c>
      <c r="M291" s="42">
        <v>14533</v>
      </c>
      <c r="N291" s="42">
        <v>13405</v>
      </c>
      <c r="O291" s="54">
        <v>82.570701162870705</v>
      </c>
      <c r="P291" s="54">
        <v>130.73694350787864</v>
      </c>
      <c r="Q291" s="54">
        <v>385.32993876006333</v>
      </c>
      <c r="R291" s="54">
        <v>584.87579990366748</v>
      </c>
      <c r="S291" s="54">
        <v>371.56815523291817</v>
      </c>
      <c r="T291" s="54">
        <v>288.99745407004747</v>
      </c>
      <c r="U291" s="54">
        <v>1844.0789926374459</v>
      </c>
      <c r="W291" s="42" t="s">
        <v>469</v>
      </c>
    </row>
    <row r="292" spans="1:23">
      <c r="A292" s="49" t="s">
        <v>2560</v>
      </c>
      <c r="B292" s="46" t="s">
        <v>230</v>
      </c>
      <c r="C292" s="46" t="s">
        <v>271</v>
      </c>
      <c r="D292" s="49" t="s">
        <v>69</v>
      </c>
      <c r="E292" s="46">
        <v>0</v>
      </c>
      <c r="F292" s="46">
        <v>0</v>
      </c>
      <c r="G292" s="46">
        <v>6</v>
      </c>
      <c r="H292" s="46">
        <v>6</v>
      </c>
      <c r="I292" s="46">
        <v>8</v>
      </c>
      <c r="J292" s="46">
        <v>6</v>
      </c>
      <c r="K292" s="46">
        <v>26</v>
      </c>
      <c r="L292" s="42">
        <v>27938</v>
      </c>
      <c r="M292" s="42">
        <v>14533</v>
      </c>
      <c r="N292" s="42">
        <v>13405</v>
      </c>
      <c r="O292" s="54" t="s">
        <v>499</v>
      </c>
      <c r="P292" s="54" t="s">
        <v>499</v>
      </c>
      <c r="Q292" s="54">
        <v>41.285350581435353</v>
      </c>
      <c r="R292" s="54">
        <v>41.285350581435353</v>
      </c>
      <c r="S292" s="54">
        <v>55.047134108580472</v>
      </c>
      <c r="T292" s="54">
        <v>41.285350581435353</v>
      </c>
      <c r="U292" s="54">
        <v>178.90318585288654</v>
      </c>
      <c r="W292" s="42" t="s">
        <v>469</v>
      </c>
    </row>
    <row r="293" spans="1:23">
      <c r="A293" s="49" t="s">
        <v>2561</v>
      </c>
      <c r="B293" s="46" t="s">
        <v>230</v>
      </c>
      <c r="C293" s="46" t="s">
        <v>271</v>
      </c>
      <c r="D293" s="49" t="s">
        <v>473</v>
      </c>
      <c r="E293" s="46">
        <v>0</v>
      </c>
      <c r="F293" s="46">
        <v>0</v>
      </c>
      <c r="G293" s="46">
        <v>0</v>
      </c>
      <c r="H293" s="46">
        <v>0</v>
      </c>
      <c r="I293" s="46">
        <v>0</v>
      </c>
      <c r="J293" s="46">
        <v>0</v>
      </c>
      <c r="K293" s="46">
        <v>0</v>
      </c>
      <c r="L293" s="42">
        <v>27938</v>
      </c>
      <c r="M293" s="42">
        <v>14533</v>
      </c>
      <c r="N293" s="42">
        <v>13405</v>
      </c>
      <c r="O293" s="54" t="s">
        <v>499</v>
      </c>
      <c r="P293" s="54" t="s">
        <v>499</v>
      </c>
      <c r="Q293" s="54" t="s">
        <v>499</v>
      </c>
      <c r="R293" s="54" t="s">
        <v>499</v>
      </c>
      <c r="S293" s="54" t="s">
        <v>499</v>
      </c>
      <c r="T293" s="54" t="s">
        <v>499</v>
      </c>
      <c r="U293" s="54" t="s">
        <v>499</v>
      </c>
      <c r="W293" s="42" t="s">
        <v>469</v>
      </c>
    </row>
    <row r="294" spans="1:23">
      <c r="A294" s="49" t="s">
        <v>2562</v>
      </c>
      <c r="B294" s="46" t="s">
        <v>230</v>
      </c>
      <c r="C294" s="46" t="s">
        <v>271</v>
      </c>
      <c r="D294" s="49" t="s">
        <v>201</v>
      </c>
      <c r="E294" s="46">
        <v>0</v>
      </c>
      <c r="F294" s="46">
        <v>6</v>
      </c>
      <c r="G294" s="46">
        <v>6</v>
      </c>
      <c r="H294" s="46">
        <v>6</v>
      </c>
      <c r="I294" s="46">
        <v>6</v>
      </c>
      <c r="J294" s="46">
        <v>0</v>
      </c>
      <c r="K294" s="46">
        <v>24</v>
      </c>
      <c r="L294" s="42">
        <v>27938</v>
      </c>
      <c r="M294" s="42">
        <v>14533</v>
      </c>
      <c r="N294" s="42">
        <v>13405</v>
      </c>
      <c r="O294" s="54" t="s">
        <v>499</v>
      </c>
      <c r="P294" s="54">
        <v>21.47612570692247</v>
      </c>
      <c r="Q294" s="54">
        <v>21.47612570692247</v>
      </c>
      <c r="R294" s="54">
        <v>21.47612570692247</v>
      </c>
      <c r="S294" s="54">
        <v>21.47612570692247</v>
      </c>
      <c r="T294" s="54" t="s">
        <v>499</v>
      </c>
      <c r="U294" s="54">
        <v>85.904502827689882</v>
      </c>
      <c r="W294" s="42" t="s">
        <v>469</v>
      </c>
    </row>
    <row r="295" spans="1:23">
      <c r="A295" s="49" t="s">
        <v>2563</v>
      </c>
      <c r="B295" s="46" t="s">
        <v>230</v>
      </c>
      <c r="C295" s="46" t="s">
        <v>271</v>
      </c>
      <c r="D295" s="49" t="s">
        <v>151</v>
      </c>
      <c r="E295" s="46">
        <v>0</v>
      </c>
      <c r="F295" s="46">
        <v>0</v>
      </c>
      <c r="G295" s="46">
        <v>0</v>
      </c>
      <c r="H295" s="46">
        <v>0</v>
      </c>
      <c r="I295" s="46">
        <v>0</v>
      </c>
      <c r="J295" s="46">
        <v>0</v>
      </c>
      <c r="K295" s="46">
        <v>0</v>
      </c>
      <c r="L295" s="42">
        <v>27938</v>
      </c>
      <c r="M295" s="42">
        <v>14533</v>
      </c>
      <c r="N295" s="42">
        <v>13405</v>
      </c>
      <c r="O295" s="54" t="s">
        <v>499</v>
      </c>
      <c r="P295" s="54" t="s">
        <v>499</v>
      </c>
      <c r="Q295" s="54" t="s">
        <v>499</v>
      </c>
      <c r="R295" s="54" t="s">
        <v>499</v>
      </c>
      <c r="S295" s="54" t="s">
        <v>499</v>
      </c>
      <c r="T295" s="54" t="s">
        <v>499</v>
      </c>
      <c r="U295" s="54" t="s">
        <v>499</v>
      </c>
      <c r="W295" s="42" t="s">
        <v>469</v>
      </c>
    </row>
    <row r="296" spans="1:23">
      <c r="A296" s="49" t="s">
        <v>2564</v>
      </c>
      <c r="B296" s="46" t="s">
        <v>230</v>
      </c>
      <c r="C296" s="46" t="s">
        <v>271</v>
      </c>
      <c r="D296" s="49" t="s">
        <v>95</v>
      </c>
      <c r="E296" s="46">
        <v>0</v>
      </c>
      <c r="F296" s="46">
        <v>0</v>
      </c>
      <c r="G296" s="46">
        <v>0</v>
      </c>
      <c r="H296" s="46">
        <v>0</v>
      </c>
      <c r="I296" s="46">
        <v>6</v>
      </c>
      <c r="J296" s="46">
        <v>0</v>
      </c>
      <c r="K296" s="46">
        <v>6</v>
      </c>
      <c r="L296" s="42">
        <v>27938</v>
      </c>
      <c r="M296" s="42">
        <v>14533</v>
      </c>
      <c r="N296" s="42">
        <v>13405</v>
      </c>
      <c r="O296" s="54" t="s">
        <v>499</v>
      </c>
      <c r="P296" s="54" t="s">
        <v>499</v>
      </c>
      <c r="Q296" s="54" t="s">
        <v>499</v>
      </c>
      <c r="R296" s="54" t="s">
        <v>499</v>
      </c>
      <c r="S296" s="54">
        <v>21.47612570692247</v>
      </c>
      <c r="T296" s="54" t="s">
        <v>499</v>
      </c>
      <c r="U296" s="54">
        <v>21.47612570692247</v>
      </c>
      <c r="W296" s="42" t="s">
        <v>469</v>
      </c>
    </row>
    <row r="297" spans="1:23">
      <c r="A297" s="49" t="s">
        <v>2565</v>
      </c>
      <c r="B297" s="46" t="s">
        <v>230</v>
      </c>
      <c r="C297" s="46" t="s">
        <v>271</v>
      </c>
      <c r="D297" s="49" t="s">
        <v>154</v>
      </c>
      <c r="E297" s="46">
        <v>0</v>
      </c>
      <c r="F297" s="46">
        <v>0</v>
      </c>
      <c r="G297" s="46">
        <v>0</v>
      </c>
      <c r="H297" s="46">
        <v>0</v>
      </c>
      <c r="I297" s="46">
        <v>0</v>
      </c>
      <c r="J297" s="46">
        <v>0</v>
      </c>
      <c r="K297" s="46">
        <v>0</v>
      </c>
      <c r="L297" s="42">
        <v>27938</v>
      </c>
      <c r="M297" s="42">
        <v>14533</v>
      </c>
      <c r="N297" s="42">
        <v>13405</v>
      </c>
      <c r="O297" s="54" t="s">
        <v>499</v>
      </c>
      <c r="P297" s="54" t="s">
        <v>499</v>
      </c>
      <c r="Q297" s="54" t="s">
        <v>499</v>
      </c>
      <c r="R297" s="54" t="s">
        <v>499</v>
      </c>
      <c r="S297" s="54" t="s">
        <v>499</v>
      </c>
      <c r="T297" s="54" t="s">
        <v>499</v>
      </c>
      <c r="U297" s="54" t="s">
        <v>499</v>
      </c>
      <c r="W297" s="42" t="s">
        <v>469</v>
      </c>
    </row>
    <row r="298" spans="1:23">
      <c r="A298" s="49" t="s">
        <v>2566</v>
      </c>
      <c r="B298" s="46" t="s">
        <v>230</v>
      </c>
      <c r="C298" s="46" t="s">
        <v>271</v>
      </c>
      <c r="D298" s="49" t="s">
        <v>155</v>
      </c>
      <c r="E298" s="46">
        <v>7</v>
      </c>
      <c r="F298" s="46">
        <v>6</v>
      </c>
      <c r="G298" s="46">
        <v>0</v>
      </c>
      <c r="H298" s="46">
        <v>0</v>
      </c>
      <c r="I298" s="46">
        <v>0</v>
      </c>
      <c r="J298" s="46">
        <v>6</v>
      </c>
      <c r="K298" s="46">
        <v>19</v>
      </c>
      <c r="L298" s="42">
        <v>27938</v>
      </c>
      <c r="M298" s="42">
        <v>14533</v>
      </c>
      <c r="N298" s="42">
        <v>13405</v>
      </c>
      <c r="O298" s="54">
        <v>25.055479991409552</v>
      </c>
      <c r="P298" s="54">
        <v>21.47612570692247</v>
      </c>
      <c r="Q298" s="54" t="s">
        <v>499</v>
      </c>
      <c r="R298" s="54" t="s">
        <v>499</v>
      </c>
      <c r="S298" s="54" t="s">
        <v>499</v>
      </c>
      <c r="T298" s="54">
        <v>21.47612570692247</v>
      </c>
      <c r="U298" s="54">
        <v>68.007731405254489</v>
      </c>
      <c r="W298" s="42" t="s">
        <v>469</v>
      </c>
    </row>
    <row r="299" spans="1:23">
      <c r="A299" s="49" t="s">
        <v>2567</v>
      </c>
      <c r="B299" s="46" t="s">
        <v>230</v>
      </c>
      <c r="C299" s="46" t="s">
        <v>271</v>
      </c>
      <c r="D299" s="49" t="s">
        <v>99</v>
      </c>
      <c r="E299" s="46">
        <v>6</v>
      </c>
      <c r="F299" s="46">
        <v>6</v>
      </c>
      <c r="G299" s="46">
        <v>6</v>
      </c>
      <c r="H299" s="46">
        <v>7</v>
      </c>
      <c r="I299" s="46">
        <v>6</v>
      </c>
      <c r="J299" s="46">
        <v>6</v>
      </c>
      <c r="K299" s="46">
        <v>37</v>
      </c>
      <c r="L299" s="42">
        <v>27938</v>
      </c>
      <c r="M299" s="42">
        <v>14533</v>
      </c>
      <c r="N299" s="42">
        <v>13405</v>
      </c>
      <c r="O299" s="54">
        <v>21.47612570692247</v>
      </c>
      <c r="P299" s="54">
        <v>21.47612570692247</v>
      </c>
      <c r="Q299" s="54">
        <v>21.47612570692247</v>
      </c>
      <c r="R299" s="54">
        <v>25.055479991409552</v>
      </c>
      <c r="S299" s="54">
        <v>21.47612570692247</v>
      </c>
      <c r="T299" s="54">
        <v>21.47612570692247</v>
      </c>
      <c r="U299" s="54">
        <v>132.43610852602191</v>
      </c>
      <c r="W299" s="42" t="s">
        <v>469</v>
      </c>
    </row>
    <row r="300" spans="1:23">
      <c r="A300" s="49" t="s">
        <v>2568</v>
      </c>
      <c r="B300" s="46" t="s">
        <v>230</v>
      </c>
      <c r="C300" s="46" t="s">
        <v>271</v>
      </c>
      <c r="D300" s="49" t="s">
        <v>481</v>
      </c>
      <c r="E300" s="46">
        <v>0</v>
      </c>
      <c r="F300" s="46">
        <v>0</v>
      </c>
      <c r="G300" s="46">
        <v>0</v>
      </c>
      <c r="H300" s="46">
        <v>6</v>
      </c>
      <c r="I300" s="46">
        <v>0</v>
      </c>
      <c r="J300" s="46">
        <v>0</v>
      </c>
      <c r="K300" s="46">
        <v>6</v>
      </c>
      <c r="L300" s="42">
        <v>27938</v>
      </c>
      <c r="M300" s="42">
        <v>14533</v>
      </c>
      <c r="N300" s="42">
        <v>13405</v>
      </c>
      <c r="O300" s="54" t="s">
        <v>499</v>
      </c>
      <c r="P300" s="54" t="s">
        <v>499</v>
      </c>
      <c r="Q300" s="54" t="s">
        <v>499</v>
      </c>
      <c r="R300" s="54">
        <v>21.47612570692247</v>
      </c>
      <c r="S300" s="54" t="s">
        <v>499</v>
      </c>
      <c r="T300" s="54" t="s">
        <v>499</v>
      </c>
      <c r="U300" s="54">
        <v>21.47612570692247</v>
      </c>
      <c r="W300" s="42" t="s">
        <v>469</v>
      </c>
    </row>
    <row r="301" spans="1:23">
      <c r="A301" s="49" t="s">
        <v>2569</v>
      </c>
      <c r="B301" s="46" t="s">
        <v>230</v>
      </c>
      <c r="C301" s="46" t="s">
        <v>271</v>
      </c>
      <c r="D301" s="49" t="s">
        <v>483</v>
      </c>
      <c r="E301" s="46">
        <v>0</v>
      </c>
      <c r="F301" s="46">
        <v>7</v>
      </c>
      <c r="G301" s="46">
        <v>6</v>
      </c>
      <c r="H301" s="46">
        <v>6</v>
      </c>
      <c r="I301" s="46">
        <v>0</v>
      </c>
      <c r="J301" s="46">
        <v>0</v>
      </c>
      <c r="K301" s="46">
        <v>19</v>
      </c>
      <c r="L301" s="42">
        <v>27938</v>
      </c>
      <c r="M301" s="42">
        <v>14533</v>
      </c>
      <c r="N301" s="42">
        <v>13405</v>
      </c>
      <c r="O301" s="54" t="s">
        <v>499</v>
      </c>
      <c r="P301" s="54">
        <v>25.055479991409552</v>
      </c>
      <c r="Q301" s="54">
        <v>21.47612570692247</v>
      </c>
      <c r="R301" s="54">
        <v>21.47612570692247</v>
      </c>
      <c r="S301" s="54" t="s">
        <v>499</v>
      </c>
      <c r="T301" s="54" t="s">
        <v>499</v>
      </c>
      <c r="U301" s="54">
        <v>68.007731405254489</v>
      </c>
      <c r="W301" s="42" t="s">
        <v>469</v>
      </c>
    </row>
    <row r="302" spans="1:23">
      <c r="A302" s="49" t="s">
        <v>2570</v>
      </c>
      <c r="B302" s="46" t="s">
        <v>230</v>
      </c>
      <c r="C302" s="46" t="s">
        <v>271</v>
      </c>
      <c r="D302" s="49" t="s">
        <v>128</v>
      </c>
      <c r="E302" s="46">
        <v>6</v>
      </c>
      <c r="F302" s="46">
        <v>0</v>
      </c>
      <c r="G302" s="46">
        <v>0</v>
      </c>
      <c r="H302" s="46">
        <v>0</v>
      </c>
      <c r="I302" s="46">
        <v>0</v>
      </c>
      <c r="J302" s="46">
        <v>0</v>
      </c>
      <c r="K302" s="46">
        <v>6</v>
      </c>
      <c r="L302" s="42">
        <v>27938</v>
      </c>
      <c r="M302" s="42">
        <v>14533</v>
      </c>
      <c r="N302" s="42">
        <v>13405</v>
      </c>
      <c r="O302" s="54">
        <v>21.47612570692247</v>
      </c>
      <c r="P302" s="54" t="s">
        <v>499</v>
      </c>
      <c r="Q302" s="54" t="s">
        <v>499</v>
      </c>
      <c r="R302" s="54" t="s">
        <v>499</v>
      </c>
      <c r="S302" s="54" t="s">
        <v>499</v>
      </c>
      <c r="T302" s="54" t="s">
        <v>499</v>
      </c>
      <c r="U302" s="54">
        <v>21.47612570692247</v>
      </c>
      <c r="W302" s="42" t="s">
        <v>469</v>
      </c>
    </row>
    <row r="303" spans="1:23">
      <c r="A303" s="49" t="s">
        <v>2571</v>
      </c>
      <c r="B303" s="46" t="s">
        <v>230</v>
      </c>
      <c r="C303" s="46" t="s">
        <v>271</v>
      </c>
      <c r="D303" s="49" t="s">
        <v>132</v>
      </c>
      <c r="E303" s="46">
        <v>6</v>
      </c>
      <c r="F303" s="46">
        <v>6</v>
      </c>
      <c r="G303" s="46">
        <v>6</v>
      </c>
      <c r="H303" s="46">
        <v>6</v>
      </c>
      <c r="I303" s="46">
        <v>6</v>
      </c>
      <c r="J303" s="46">
        <v>6</v>
      </c>
      <c r="K303" s="46">
        <v>36</v>
      </c>
      <c r="L303" s="42">
        <v>27938</v>
      </c>
      <c r="M303" s="42">
        <v>14533</v>
      </c>
      <c r="N303" s="42">
        <v>13405</v>
      </c>
      <c r="O303" s="54">
        <v>41.285350581435353</v>
      </c>
      <c r="P303" s="54">
        <v>41.285350581435353</v>
      </c>
      <c r="Q303" s="54">
        <v>41.285350581435353</v>
      </c>
      <c r="R303" s="54">
        <v>41.285350581435353</v>
      </c>
      <c r="S303" s="54">
        <v>41.285350581435353</v>
      </c>
      <c r="T303" s="54">
        <v>41.285350581435353</v>
      </c>
      <c r="U303" s="54">
        <v>247.71210348861214</v>
      </c>
      <c r="W303" s="42" t="s">
        <v>469</v>
      </c>
    </row>
    <row r="304" spans="1:23">
      <c r="A304" s="49" t="s">
        <v>2572</v>
      </c>
      <c r="B304" s="46" t="s">
        <v>230</v>
      </c>
      <c r="C304" s="46" t="s">
        <v>271</v>
      </c>
      <c r="D304" s="49" t="s">
        <v>161</v>
      </c>
      <c r="E304" s="46">
        <v>0</v>
      </c>
      <c r="F304" s="46">
        <v>0</v>
      </c>
      <c r="G304" s="46">
        <v>0</v>
      </c>
      <c r="H304" s="46">
        <v>0</v>
      </c>
      <c r="I304" s="46">
        <v>0</v>
      </c>
      <c r="J304" s="46">
        <v>0</v>
      </c>
      <c r="K304" s="46">
        <v>0</v>
      </c>
      <c r="L304" s="42">
        <v>27938</v>
      </c>
      <c r="M304" s="42">
        <v>14533</v>
      </c>
      <c r="N304" s="42">
        <v>13405</v>
      </c>
      <c r="O304" s="54" t="s">
        <v>499</v>
      </c>
      <c r="P304" s="54" t="s">
        <v>499</v>
      </c>
      <c r="Q304" s="54" t="s">
        <v>499</v>
      </c>
      <c r="R304" s="54" t="s">
        <v>499</v>
      </c>
      <c r="S304" s="54" t="s">
        <v>499</v>
      </c>
      <c r="T304" s="54" t="s">
        <v>499</v>
      </c>
      <c r="U304" s="54" t="s">
        <v>499</v>
      </c>
      <c r="W304" s="42" t="s">
        <v>469</v>
      </c>
    </row>
    <row r="305" spans="1:23">
      <c r="A305" s="49" t="s">
        <v>2573</v>
      </c>
      <c r="B305" s="46" t="s">
        <v>230</v>
      </c>
      <c r="C305" s="46" t="s">
        <v>271</v>
      </c>
      <c r="D305" s="49" t="s">
        <v>142</v>
      </c>
      <c r="E305" s="46">
        <v>6</v>
      </c>
      <c r="F305" s="46">
        <v>0</v>
      </c>
      <c r="G305" s="46">
        <v>0</v>
      </c>
      <c r="H305" s="46">
        <v>0</v>
      </c>
      <c r="I305" s="46">
        <v>0</v>
      </c>
      <c r="J305" s="46">
        <v>0</v>
      </c>
      <c r="K305" s="46">
        <v>6</v>
      </c>
      <c r="L305" s="42">
        <v>27938</v>
      </c>
      <c r="M305" s="42">
        <v>14533</v>
      </c>
      <c r="N305" s="42">
        <v>13405</v>
      </c>
      <c r="O305" s="54">
        <v>21.47612570692247</v>
      </c>
      <c r="P305" s="54" t="s">
        <v>499</v>
      </c>
      <c r="Q305" s="54" t="s">
        <v>499</v>
      </c>
      <c r="R305" s="54" t="s">
        <v>499</v>
      </c>
      <c r="S305" s="54" t="s">
        <v>499</v>
      </c>
      <c r="T305" s="54" t="s">
        <v>499</v>
      </c>
      <c r="U305" s="54">
        <v>21.47612570692247</v>
      </c>
      <c r="W305" s="42" t="s">
        <v>469</v>
      </c>
    </row>
    <row r="306" spans="1:23">
      <c r="A306" s="49" t="s">
        <v>2574</v>
      </c>
      <c r="B306" s="46" t="s">
        <v>230</v>
      </c>
      <c r="C306" s="46" t="s">
        <v>271</v>
      </c>
      <c r="D306" s="49" t="s">
        <v>146</v>
      </c>
      <c r="E306" s="46">
        <v>6</v>
      </c>
      <c r="F306" s="46">
        <v>6</v>
      </c>
      <c r="G306" s="46">
        <v>9</v>
      </c>
      <c r="H306" s="46">
        <v>16</v>
      </c>
      <c r="I306" s="46">
        <v>11</v>
      </c>
      <c r="J306" s="46">
        <v>6</v>
      </c>
      <c r="K306" s="46">
        <v>54</v>
      </c>
      <c r="L306" s="42">
        <v>27938</v>
      </c>
      <c r="M306" s="42">
        <v>14533</v>
      </c>
      <c r="N306" s="42">
        <v>13405</v>
      </c>
      <c r="O306" s="54">
        <v>41.285350581435353</v>
      </c>
      <c r="P306" s="54">
        <v>41.285350581435353</v>
      </c>
      <c r="Q306" s="54">
        <v>61.928025872153036</v>
      </c>
      <c r="R306" s="54">
        <v>110.09426821716094</v>
      </c>
      <c r="S306" s="54">
        <v>75.689809399298142</v>
      </c>
      <c r="T306" s="54">
        <v>41.285350581435353</v>
      </c>
      <c r="U306" s="54">
        <v>371.56815523291817</v>
      </c>
      <c r="W306" s="42" t="s">
        <v>469</v>
      </c>
    </row>
    <row r="307" spans="1:23">
      <c r="A307" s="49" t="s">
        <v>2575</v>
      </c>
      <c r="B307" s="46" t="s">
        <v>222</v>
      </c>
      <c r="C307" s="46" t="s">
        <v>271</v>
      </c>
      <c r="D307" s="49" t="s">
        <v>60</v>
      </c>
      <c r="E307" s="46">
        <v>6</v>
      </c>
      <c r="F307" s="46">
        <v>0</v>
      </c>
      <c r="G307" s="46">
        <v>0</v>
      </c>
      <c r="H307" s="46">
        <v>6</v>
      </c>
      <c r="I307" s="46">
        <v>6</v>
      </c>
      <c r="J307" s="46">
        <v>6</v>
      </c>
      <c r="K307" s="46">
        <v>24</v>
      </c>
      <c r="L307" s="42">
        <v>27938</v>
      </c>
      <c r="M307" s="42">
        <v>14533</v>
      </c>
      <c r="N307" s="42">
        <v>13405</v>
      </c>
      <c r="O307" s="54">
        <v>21.47612570692247</v>
      </c>
      <c r="P307" s="54" t="s">
        <v>499</v>
      </c>
      <c r="Q307" s="54" t="s">
        <v>499</v>
      </c>
      <c r="R307" s="54">
        <v>21.47612570692247</v>
      </c>
      <c r="S307" s="54">
        <v>21.47612570692247</v>
      </c>
      <c r="T307" s="54">
        <v>21.47612570692247</v>
      </c>
      <c r="U307" s="54">
        <v>85.904502827689882</v>
      </c>
      <c r="W307" s="42" t="s">
        <v>469</v>
      </c>
    </row>
    <row r="308" spans="1:23">
      <c r="A308" s="49" t="s">
        <v>2576</v>
      </c>
      <c r="B308" s="46" t="s">
        <v>222</v>
      </c>
      <c r="C308" s="46" t="s">
        <v>271</v>
      </c>
      <c r="D308" s="49" t="s">
        <v>64</v>
      </c>
      <c r="E308" s="46">
        <v>10</v>
      </c>
      <c r="F308" s="46">
        <v>10</v>
      </c>
      <c r="G308" s="46">
        <v>20</v>
      </c>
      <c r="H308" s="46">
        <v>25</v>
      </c>
      <c r="I308" s="46">
        <v>16</v>
      </c>
      <c r="J308" s="46">
        <v>8</v>
      </c>
      <c r="K308" s="46">
        <v>89</v>
      </c>
      <c r="L308" s="42">
        <v>27938</v>
      </c>
      <c r="M308" s="42">
        <v>14533</v>
      </c>
      <c r="N308" s="42">
        <v>13405</v>
      </c>
      <c r="O308" s="54">
        <v>35.793542844870785</v>
      </c>
      <c r="P308" s="54">
        <v>35.793542844870785</v>
      </c>
      <c r="Q308" s="54">
        <v>71.587085689741571</v>
      </c>
      <c r="R308" s="54">
        <v>89.483857112176963</v>
      </c>
      <c r="S308" s="54">
        <v>57.269668551793259</v>
      </c>
      <c r="T308" s="54">
        <v>28.63483427589663</v>
      </c>
      <c r="U308" s="54">
        <v>318.56253131935</v>
      </c>
      <c r="W308" s="42" t="s">
        <v>469</v>
      </c>
    </row>
    <row r="309" spans="1:23">
      <c r="A309" s="49" t="s">
        <v>2577</v>
      </c>
      <c r="B309" s="46" t="s">
        <v>222</v>
      </c>
      <c r="C309" s="46" t="s">
        <v>271</v>
      </c>
      <c r="D309" s="49" t="s">
        <v>492</v>
      </c>
      <c r="E309" s="46">
        <v>6</v>
      </c>
      <c r="F309" s="46">
        <v>6</v>
      </c>
      <c r="G309" s="46">
        <v>6</v>
      </c>
      <c r="H309" s="46">
        <v>6</v>
      </c>
      <c r="I309" s="46">
        <v>0</v>
      </c>
      <c r="J309" s="46">
        <v>6</v>
      </c>
      <c r="K309" s="46">
        <v>30</v>
      </c>
      <c r="L309" s="42">
        <v>27938</v>
      </c>
      <c r="M309" s="42">
        <v>14533</v>
      </c>
      <c r="N309" s="42">
        <v>13405</v>
      </c>
      <c r="O309" s="54">
        <v>21.47612570692247</v>
      </c>
      <c r="P309" s="54">
        <v>21.47612570692247</v>
      </c>
      <c r="Q309" s="54">
        <v>21.47612570692247</v>
      </c>
      <c r="R309" s="54">
        <v>21.47612570692247</v>
      </c>
      <c r="S309" s="54" t="s">
        <v>499</v>
      </c>
      <c r="T309" s="54">
        <v>21.47612570692247</v>
      </c>
      <c r="U309" s="54">
        <v>107.38062853461236</v>
      </c>
      <c r="W309" s="42" t="s">
        <v>469</v>
      </c>
    </row>
    <row r="310" spans="1:23">
      <c r="A310" s="49" t="s">
        <v>2578</v>
      </c>
      <c r="B310" s="46" t="s">
        <v>222</v>
      </c>
      <c r="C310" s="46" t="s">
        <v>271</v>
      </c>
      <c r="D310" s="49" t="s">
        <v>200</v>
      </c>
      <c r="E310" s="46">
        <v>0</v>
      </c>
      <c r="F310" s="46">
        <v>6</v>
      </c>
      <c r="G310" s="46">
        <v>13</v>
      </c>
      <c r="H310" s="46">
        <v>24</v>
      </c>
      <c r="I310" s="46">
        <v>8</v>
      </c>
      <c r="J310" s="46">
        <v>15</v>
      </c>
      <c r="K310" s="46">
        <v>66</v>
      </c>
      <c r="L310" s="42">
        <v>27938</v>
      </c>
      <c r="M310" s="42">
        <v>14533</v>
      </c>
      <c r="N310" s="42">
        <v>13405</v>
      </c>
      <c r="O310" s="54" t="s">
        <v>499</v>
      </c>
      <c r="P310" s="54">
        <v>21.47612570692247</v>
      </c>
      <c r="Q310" s="54">
        <v>46.531605698332022</v>
      </c>
      <c r="R310" s="54">
        <v>85.904502827689882</v>
      </c>
      <c r="S310" s="54">
        <v>28.63483427589663</v>
      </c>
      <c r="T310" s="54">
        <v>53.690314267306178</v>
      </c>
      <c r="U310" s="54">
        <v>236.23738277614717</v>
      </c>
      <c r="W310" s="42" t="s">
        <v>469</v>
      </c>
    </row>
    <row r="311" spans="1:23">
      <c r="A311" s="49" t="s">
        <v>2579</v>
      </c>
      <c r="B311" s="46" t="s">
        <v>222</v>
      </c>
      <c r="C311" s="46" t="s">
        <v>271</v>
      </c>
      <c r="D311" s="49" t="s">
        <v>473</v>
      </c>
      <c r="E311" s="46">
        <v>0</v>
      </c>
      <c r="F311" s="46">
        <v>0</v>
      </c>
      <c r="G311" s="46">
        <v>0</v>
      </c>
      <c r="H311" s="46">
        <v>0</v>
      </c>
      <c r="I311" s="46">
        <v>0</v>
      </c>
      <c r="J311" s="46">
        <v>0</v>
      </c>
      <c r="K311" s="46">
        <v>0</v>
      </c>
      <c r="L311" s="42">
        <v>27938</v>
      </c>
      <c r="M311" s="42">
        <v>14533</v>
      </c>
      <c r="N311" s="42">
        <v>13405</v>
      </c>
      <c r="O311" s="54" t="s">
        <v>499</v>
      </c>
      <c r="P311" s="54" t="s">
        <v>499</v>
      </c>
      <c r="Q311" s="54" t="s">
        <v>499</v>
      </c>
      <c r="R311" s="54" t="s">
        <v>499</v>
      </c>
      <c r="S311" s="54" t="s">
        <v>499</v>
      </c>
      <c r="T311" s="54" t="s">
        <v>499</v>
      </c>
      <c r="U311" s="54" t="s">
        <v>499</v>
      </c>
      <c r="W311" s="42" t="s">
        <v>469</v>
      </c>
    </row>
    <row r="312" spans="1:23">
      <c r="A312" s="49" t="s">
        <v>2580</v>
      </c>
      <c r="B312" s="46" t="s">
        <v>222</v>
      </c>
      <c r="C312" s="46" t="s">
        <v>271</v>
      </c>
      <c r="D312" s="49" t="s">
        <v>201</v>
      </c>
      <c r="E312" s="46">
        <v>6</v>
      </c>
      <c r="F312" s="46">
        <v>0</v>
      </c>
      <c r="G312" s="46">
        <v>6</v>
      </c>
      <c r="H312" s="46">
        <v>6</v>
      </c>
      <c r="I312" s="46">
        <v>0</v>
      </c>
      <c r="J312" s="46">
        <v>0</v>
      </c>
      <c r="K312" s="46">
        <v>18</v>
      </c>
      <c r="L312" s="42">
        <v>27938</v>
      </c>
      <c r="M312" s="42">
        <v>14533</v>
      </c>
      <c r="N312" s="42">
        <v>13405</v>
      </c>
      <c r="O312" s="54">
        <v>21.47612570692247</v>
      </c>
      <c r="P312" s="54" t="s">
        <v>499</v>
      </c>
      <c r="Q312" s="54">
        <v>21.47612570692247</v>
      </c>
      <c r="R312" s="54">
        <v>21.47612570692247</v>
      </c>
      <c r="S312" s="54" t="s">
        <v>499</v>
      </c>
      <c r="T312" s="54" t="s">
        <v>499</v>
      </c>
      <c r="U312" s="54">
        <v>64.428377120767422</v>
      </c>
      <c r="W312" s="42" t="s">
        <v>469</v>
      </c>
    </row>
    <row r="313" spans="1:23">
      <c r="A313" s="49" t="s">
        <v>2581</v>
      </c>
      <c r="B313" s="46" t="s">
        <v>222</v>
      </c>
      <c r="C313" s="46" t="s">
        <v>271</v>
      </c>
      <c r="D313" s="49" t="s">
        <v>95</v>
      </c>
      <c r="E313" s="46">
        <v>0</v>
      </c>
      <c r="F313" s="46">
        <v>6</v>
      </c>
      <c r="G313" s="46">
        <v>0</v>
      </c>
      <c r="H313" s="46">
        <v>6</v>
      </c>
      <c r="I313" s="46">
        <v>0</v>
      </c>
      <c r="J313" s="46">
        <v>0</v>
      </c>
      <c r="K313" s="46">
        <v>12</v>
      </c>
      <c r="L313" s="42">
        <v>27938</v>
      </c>
      <c r="M313" s="42">
        <v>14533</v>
      </c>
      <c r="N313" s="42">
        <v>13405</v>
      </c>
      <c r="O313" s="54" t="s">
        <v>499</v>
      </c>
      <c r="P313" s="54">
        <v>21.47612570692247</v>
      </c>
      <c r="Q313" s="54" t="s">
        <v>499</v>
      </c>
      <c r="R313" s="54">
        <v>21.47612570692247</v>
      </c>
      <c r="S313" s="54" t="s">
        <v>499</v>
      </c>
      <c r="T313" s="54" t="s">
        <v>499</v>
      </c>
      <c r="U313" s="54">
        <v>42.952251413844941</v>
      </c>
      <c r="W313" s="42" t="s">
        <v>469</v>
      </c>
    </row>
    <row r="314" spans="1:23">
      <c r="A314" s="49" t="s">
        <v>2582</v>
      </c>
      <c r="B314" s="46" t="s">
        <v>222</v>
      </c>
      <c r="C314" s="46" t="s">
        <v>271</v>
      </c>
      <c r="D314" s="49" t="s">
        <v>154</v>
      </c>
      <c r="E314" s="46">
        <v>0</v>
      </c>
      <c r="F314" s="46">
        <v>0</v>
      </c>
      <c r="G314" s="46">
        <v>0</v>
      </c>
      <c r="H314" s="46">
        <v>0</v>
      </c>
      <c r="I314" s="46">
        <v>0</v>
      </c>
      <c r="J314" s="46">
        <v>0</v>
      </c>
      <c r="K314" s="46">
        <v>0</v>
      </c>
      <c r="L314" s="42">
        <v>27938</v>
      </c>
      <c r="M314" s="42">
        <v>14533</v>
      </c>
      <c r="N314" s="42">
        <v>13405</v>
      </c>
      <c r="O314" s="54" t="s">
        <v>499</v>
      </c>
      <c r="P314" s="54" t="s">
        <v>499</v>
      </c>
      <c r="Q314" s="54" t="s">
        <v>499</v>
      </c>
      <c r="R314" s="54" t="s">
        <v>499</v>
      </c>
      <c r="S314" s="54" t="s">
        <v>499</v>
      </c>
      <c r="T314" s="54" t="s">
        <v>499</v>
      </c>
      <c r="U314" s="54" t="s">
        <v>499</v>
      </c>
      <c r="W314" s="42" t="s">
        <v>469</v>
      </c>
    </row>
    <row r="315" spans="1:23">
      <c r="A315" s="49" t="s">
        <v>2583</v>
      </c>
      <c r="B315" s="46" t="s">
        <v>222</v>
      </c>
      <c r="C315" s="46" t="s">
        <v>271</v>
      </c>
      <c r="D315" s="49" t="s">
        <v>155</v>
      </c>
      <c r="E315" s="46">
        <v>8</v>
      </c>
      <c r="F315" s="46">
        <v>6</v>
      </c>
      <c r="G315" s="46">
        <v>6</v>
      </c>
      <c r="H315" s="46">
        <v>7</v>
      </c>
      <c r="I315" s="46">
        <v>0</v>
      </c>
      <c r="J315" s="46">
        <v>6</v>
      </c>
      <c r="K315" s="46">
        <v>33</v>
      </c>
      <c r="L315" s="42">
        <v>27938</v>
      </c>
      <c r="M315" s="42">
        <v>14533</v>
      </c>
      <c r="N315" s="42">
        <v>13405</v>
      </c>
      <c r="O315" s="54">
        <v>28.63483427589663</v>
      </c>
      <c r="P315" s="54">
        <v>21.47612570692247</v>
      </c>
      <c r="Q315" s="54">
        <v>21.47612570692247</v>
      </c>
      <c r="R315" s="54">
        <v>25.055479991409552</v>
      </c>
      <c r="S315" s="54" t="s">
        <v>499</v>
      </c>
      <c r="T315" s="54">
        <v>21.47612570692247</v>
      </c>
      <c r="U315" s="54">
        <v>118.11869138807359</v>
      </c>
      <c r="W315" s="42" t="s">
        <v>469</v>
      </c>
    </row>
    <row r="316" spans="1:23">
      <c r="A316" s="49" t="s">
        <v>2584</v>
      </c>
      <c r="B316" s="46" t="s">
        <v>222</v>
      </c>
      <c r="C316" s="46" t="s">
        <v>271</v>
      </c>
      <c r="D316" s="49" t="s">
        <v>99</v>
      </c>
      <c r="E316" s="46">
        <v>6</v>
      </c>
      <c r="F316" s="46">
        <v>6</v>
      </c>
      <c r="G316" s="46">
        <v>6</v>
      </c>
      <c r="H316" s="46">
        <v>6</v>
      </c>
      <c r="I316" s="46">
        <v>0</v>
      </c>
      <c r="J316" s="46">
        <v>6</v>
      </c>
      <c r="K316" s="46">
        <v>30</v>
      </c>
      <c r="L316" s="42">
        <v>27938</v>
      </c>
      <c r="M316" s="42">
        <v>14533</v>
      </c>
      <c r="N316" s="42">
        <v>13405</v>
      </c>
      <c r="O316" s="54">
        <v>21.47612570692247</v>
      </c>
      <c r="P316" s="54">
        <v>21.47612570692247</v>
      </c>
      <c r="Q316" s="54">
        <v>21.47612570692247</v>
      </c>
      <c r="R316" s="54">
        <v>21.47612570692247</v>
      </c>
      <c r="S316" s="54" t="s">
        <v>499</v>
      </c>
      <c r="T316" s="54">
        <v>21.47612570692247</v>
      </c>
      <c r="U316" s="54">
        <v>107.38062853461236</v>
      </c>
      <c r="W316" s="42" t="s">
        <v>469</v>
      </c>
    </row>
    <row r="317" spans="1:23">
      <c r="A317" s="49" t="s">
        <v>2585</v>
      </c>
      <c r="B317" s="46" t="s">
        <v>222</v>
      </c>
      <c r="C317" s="46" t="s">
        <v>271</v>
      </c>
      <c r="D317" s="49" t="s">
        <v>481</v>
      </c>
      <c r="E317" s="46">
        <v>6</v>
      </c>
      <c r="F317" s="46">
        <v>0</v>
      </c>
      <c r="G317" s="46">
        <v>0</v>
      </c>
      <c r="H317" s="46">
        <v>0</v>
      </c>
      <c r="I317" s="46">
        <v>0</v>
      </c>
      <c r="J317" s="46">
        <v>0</v>
      </c>
      <c r="K317" s="46">
        <v>6</v>
      </c>
      <c r="L317" s="42">
        <v>27938</v>
      </c>
      <c r="M317" s="42">
        <v>14533</v>
      </c>
      <c r="N317" s="42">
        <v>13405</v>
      </c>
      <c r="O317" s="54">
        <v>21.47612570692247</v>
      </c>
      <c r="P317" s="54" t="s">
        <v>499</v>
      </c>
      <c r="Q317" s="54" t="s">
        <v>499</v>
      </c>
      <c r="R317" s="54" t="s">
        <v>499</v>
      </c>
      <c r="S317" s="54" t="s">
        <v>499</v>
      </c>
      <c r="T317" s="54" t="s">
        <v>499</v>
      </c>
      <c r="U317" s="54">
        <v>21.47612570692247</v>
      </c>
      <c r="W317" s="42" t="s">
        <v>469</v>
      </c>
    </row>
    <row r="318" spans="1:23">
      <c r="A318" s="49" t="s">
        <v>2586</v>
      </c>
      <c r="B318" s="46" t="s">
        <v>222</v>
      </c>
      <c r="C318" s="46" t="s">
        <v>271</v>
      </c>
      <c r="D318" s="49" t="s">
        <v>483</v>
      </c>
      <c r="E318" s="46">
        <v>0</v>
      </c>
      <c r="F318" s="46">
        <v>6</v>
      </c>
      <c r="G318" s="46">
        <v>11</v>
      </c>
      <c r="H318" s="46">
        <v>6</v>
      </c>
      <c r="I318" s="46">
        <v>0</v>
      </c>
      <c r="J318" s="46">
        <v>0</v>
      </c>
      <c r="K318" s="46">
        <v>23</v>
      </c>
      <c r="L318" s="42">
        <v>27938</v>
      </c>
      <c r="M318" s="42">
        <v>14533</v>
      </c>
      <c r="N318" s="42">
        <v>13405</v>
      </c>
      <c r="O318" s="54" t="s">
        <v>499</v>
      </c>
      <c r="P318" s="54">
        <v>21.47612570692247</v>
      </c>
      <c r="Q318" s="54">
        <v>39.372897129357867</v>
      </c>
      <c r="R318" s="54">
        <v>21.47612570692247</v>
      </c>
      <c r="S318" s="54" t="s">
        <v>499</v>
      </c>
      <c r="T318" s="54" t="s">
        <v>499</v>
      </c>
      <c r="U318" s="54">
        <v>82.325148543202801</v>
      </c>
      <c r="W318" s="42" t="s">
        <v>469</v>
      </c>
    </row>
    <row r="319" spans="1:23">
      <c r="A319" s="49" t="s">
        <v>2587</v>
      </c>
      <c r="B319" s="46" t="s">
        <v>222</v>
      </c>
      <c r="C319" s="46" t="s">
        <v>271</v>
      </c>
      <c r="D319" s="49" t="s">
        <v>128</v>
      </c>
      <c r="E319" s="46">
        <v>0</v>
      </c>
      <c r="F319" s="46">
        <v>0</v>
      </c>
      <c r="G319" s="46">
        <v>0</v>
      </c>
      <c r="H319" s="46">
        <v>0</v>
      </c>
      <c r="I319" s="46">
        <v>0</v>
      </c>
      <c r="J319" s="46">
        <v>0</v>
      </c>
      <c r="K319" s="46">
        <v>0</v>
      </c>
      <c r="L319" s="42">
        <v>27938</v>
      </c>
      <c r="M319" s="42">
        <v>14533</v>
      </c>
      <c r="N319" s="42">
        <v>13405</v>
      </c>
      <c r="O319" s="54" t="s">
        <v>499</v>
      </c>
      <c r="P319" s="54" t="s">
        <v>499</v>
      </c>
      <c r="Q319" s="54" t="s">
        <v>499</v>
      </c>
      <c r="R319" s="54" t="s">
        <v>499</v>
      </c>
      <c r="S319" s="54" t="s">
        <v>499</v>
      </c>
      <c r="T319" s="54" t="s">
        <v>499</v>
      </c>
      <c r="U319" s="54" t="s">
        <v>499</v>
      </c>
      <c r="W319" s="42" t="s">
        <v>469</v>
      </c>
    </row>
    <row r="320" spans="1:23">
      <c r="A320" s="49" t="s">
        <v>2588</v>
      </c>
      <c r="B320" s="46" t="s">
        <v>222</v>
      </c>
      <c r="C320" s="46" t="s">
        <v>271</v>
      </c>
      <c r="D320" s="49" t="s">
        <v>161</v>
      </c>
      <c r="E320" s="46">
        <v>6</v>
      </c>
      <c r="F320" s="46">
        <v>0</v>
      </c>
      <c r="G320" s="46">
        <v>0</v>
      </c>
      <c r="H320" s="46">
        <v>0</v>
      </c>
      <c r="I320" s="46">
        <v>0</v>
      </c>
      <c r="J320" s="46">
        <v>0</v>
      </c>
      <c r="K320" s="46">
        <v>6</v>
      </c>
      <c r="L320" s="42">
        <v>27938</v>
      </c>
      <c r="M320" s="42">
        <v>14533</v>
      </c>
      <c r="N320" s="42">
        <v>13405</v>
      </c>
      <c r="O320" s="54">
        <v>21.47612570692247</v>
      </c>
      <c r="P320" s="54" t="s">
        <v>499</v>
      </c>
      <c r="Q320" s="54" t="s">
        <v>499</v>
      </c>
      <c r="R320" s="54" t="s">
        <v>499</v>
      </c>
      <c r="S320" s="54" t="s">
        <v>499</v>
      </c>
      <c r="T320" s="54" t="s">
        <v>499</v>
      </c>
      <c r="U320" s="54">
        <v>21.47612570692247</v>
      </c>
      <c r="W320" s="42" t="s">
        <v>469</v>
      </c>
    </row>
    <row r="321" spans="1:23">
      <c r="A321" s="49" t="s">
        <v>2589</v>
      </c>
      <c r="B321" s="46" t="s">
        <v>222</v>
      </c>
      <c r="C321" s="46" t="s">
        <v>271</v>
      </c>
      <c r="D321" s="49" t="s">
        <v>164</v>
      </c>
      <c r="E321" s="46">
        <v>28</v>
      </c>
      <c r="F321" s="46">
        <v>20</v>
      </c>
      <c r="G321" s="46">
        <v>62</v>
      </c>
      <c r="H321" s="46">
        <v>56</v>
      </c>
      <c r="I321" s="46">
        <v>24</v>
      </c>
      <c r="J321" s="46">
        <v>6</v>
      </c>
      <c r="K321" s="46">
        <v>196</v>
      </c>
      <c r="L321" s="42">
        <v>27938</v>
      </c>
      <c r="M321" s="42">
        <v>14533</v>
      </c>
      <c r="N321" s="42">
        <v>13405</v>
      </c>
      <c r="O321" s="54">
        <v>208.87728459530027</v>
      </c>
      <c r="P321" s="54">
        <v>149.19806042521449</v>
      </c>
      <c r="Q321" s="54">
        <v>462.51398731816488</v>
      </c>
      <c r="R321" s="54">
        <v>417.75456919060053</v>
      </c>
      <c r="S321" s="54">
        <v>179.03767251025738</v>
      </c>
      <c r="T321" s="54">
        <v>44.759418127564345</v>
      </c>
      <c r="U321" s="54">
        <v>1462.1409921671018</v>
      </c>
      <c r="W321" s="42" t="s">
        <v>469</v>
      </c>
    </row>
    <row r="322" spans="1:23">
      <c r="A322" s="49" t="s">
        <v>2590</v>
      </c>
      <c r="B322" s="46" t="s">
        <v>222</v>
      </c>
      <c r="C322" s="46" t="s">
        <v>271</v>
      </c>
      <c r="D322" s="49" t="s">
        <v>142</v>
      </c>
      <c r="E322" s="46">
        <v>6</v>
      </c>
      <c r="F322" s="46">
        <v>6</v>
      </c>
      <c r="G322" s="46">
        <v>6</v>
      </c>
      <c r="H322" s="46">
        <v>6</v>
      </c>
      <c r="I322" s="46">
        <v>0</v>
      </c>
      <c r="J322" s="46">
        <v>0</v>
      </c>
      <c r="K322" s="46">
        <v>24</v>
      </c>
      <c r="L322" s="42">
        <v>27938</v>
      </c>
      <c r="M322" s="42">
        <v>14533</v>
      </c>
      <c r="N322" s="42">
        <v>13405</v>
      </c>
      <c r="O322" s="54">
        <v>21.47612570692247</v>
      </c>
      <c r="P322" s="54">
        <v>21.47612570692247</v>
      </c>
      <c r="Q322" s="54">
        <v>21.47612570692247</v>
      </c>
      <c r="R322" s="54">
        <v>21.47612570692247</v>
      </c>
      <c r="S322" s="54" t="s">
        <v>499</v>
      </c>
      <c r="T322" s="54" t="s">
        <v>499</v>
      </c>
      <c r="U322" s="54">
        <v>85.904502827689882</v>
      </c>
      <c r="W322" s="42" t="s">
        <v>469</v>
      </c>
    </row>
    <row r="323" spans="1:23">
      <c r="A323" s="49" t="s">
        <v>2591</v>
      </c>
      <c r="B323" s="46" t="s">
        <v>230</v>
      </c>
      <c r="C323" s="46" t="s">
        <v>273</v>
      </c>
      <c r="D323" s="49" t="s">
        <v>60</v>
      </c>
      <c r="E323" s="46">
        <v>6</v>
      </c>
      <c r="F323" s="46">
        <v>6</v>
      </c>
      <c r="G323" s="46">
        <v>6</v>
      </c>
      <c r="H323" s="46">
        <v>6</v>
      </c>
      <c r="I323" s="46">
        <v>0</v>
      </c>
      <c r="J323" s="46">
        <v>6</v>
      </c>
      <c r="K323" s="46">
        <v>30</v>
      </c>
      <c r="L323" s="42">
        <v>29609</v>
      </c>
      <c r="M323" s="42">
        <v>14999</v>
      </c>
      <c r="N323" s="42">
        <v>14610</v>
      </c>
      <c r="O323" s="54">
        <v>20.264108885811748</v>
      </c>
      <c r="P323" s="54">
        <v>20.264108885811748</v>
      </c>
      <c r="Q323" s="54">
        <v>20.264108885811748</v>
      </c>
      <c r="R323" s="54">
        <v>20.264108885811748</v>
      </c>
      <c r="S323" s="54" t="s">
        <v>499</v>
      </c>
      <c r="T323" s="54">
        <v>20.264108885811748</v>
      </c>
      <c r="U323" s="54">
        <v>101.32054442905873</v>
      </c>
      <c r="W323" s="42" t="s">
        <v>469</v>
      </c>
    </row>
    <row r="324" spans="1:23">
      <c r="A324" s="49" t="s">
        <v>2592</v>
      </c>
      <c r="B324" s="46" t="s">
        <v>230</v>
      </c>
      <c r="C324" s="46" t="s">
        <v>273</v>
      </c>
      <c r="D324" s="49" t="s">
        <v>64</v>
      </c>
      <c r="E324" s="46">
        <v>7</v>
      </c>
      <c r="F324" s="46">
        <v>7</v>
      </c>
      <c r="G324" s="46">
        <v>21</v>
      </c>
      <c r="H324" s="46">
        <v>13</v>
      </c>
      <c r="I324" s="46">
        <v>14</v>
      </c>
      <c r="J324" s="46">
        <v>6</v>
      </c>
      <c r="K324" s="46">
        <v>68</v>
      </c>
      <c r="L324" s="42">
        <v>29609</v>
      </c>
      <c r="M324" s="42">
        <v>14999</v>
      </c>
      <c r="N324" s="42">
        <v>14610</v>
      </c>
      <c r="O324" s="54">
        <v>23.641460366780372</v>
      </c>
      <c r="P324" s="54">
        <v>23.641460366780372</v>
      </c>
      <c r="Q324" s="54">
        <v>70.924381100341122</v>
      </c>
      <c r="R324" s="54">
        <v>43.905569252592116</v>
      </c>
      <c r="S324" s="54">
        <v>47.282920733560744</v>
      </c>
      <c r="T324" s="54">
        <v>20.264108885811748</v>
      </c>
      <c r="U324" s="54">
        <v>229.65990070586648</v>
      </c>
      <c r="W324" s="42" t="s">
        <v>469</v>
      </c>
    </row>
    <row r="325" spans="1:23">
      <c r="A325" s="49" t="s">
        <v>2593</v>
      </c>
      <c r="B325" s="46" t="s">
        <v>230</v>
      </c>
      <c r="C325" s="46" t="s">
        <v>273</v>
      </c>
      <c r="D325" s="49" t="s">
        <v>492</v>
      </c>
      <c r="E325" s="46">
        <v>6</v>
      </c>
      <c r="F325" s="46">
        <v>0</v>
      </c>
      <c r="G325" s="46">
        <v>6</v>
      </c>
      <c r="H325" s="46">
        <v>6</v>
      </c>
      <c r="I325" s="46">
        <v>0</v>
      </c>
      <c r="J325" s="46">
        <v>6</v>
      </c>
      <c r="K325" s="46">
        <v>24</v>
      </c>
      <c r="L325" s="42">
        <v>29609</v>
      </c>
      <c r="M325" s="42">
        <v>14999</v>
      </c>
      <c r="N325" s="42">
        <v>14610</v>
      </c>
      <c r="O325" s="54">
        <v>20.264108885811748</v>
      </c>
      <c r="P325" s="54" t="s">
        <v>499</v>
      </c>
      <c r="Q325" s="54">
        <v>20.264108885811748</v>
      </c>
      <c r="R325" s="54">
        <v>20.264108885811748</v>
      </c>
      <c r="S325" s="54" t="s">
        <v>499</v>
      </c>
      <c r="T325" s="54">
        <v>20.264108885811748</v>
      </c>
      <c r="U325" s="54">
        <v>81.056435543246991</v>
      </c>
      <c r="W325" s="42" t="s">
        <v>469</v>
      </c>
    </row>
    <row r="326" spans="1:23">
      <c r="A326" s="49" t="s">
        <v>2594</v>
      </c>
      <c r="B326" s="46" t="s">
        <v>230</v>
      </c>
      <c r="C326" s="46" t="s">
        <v>273</v>
      </c>
      <c r="D326" s="49" t="s">
        <v>200</v>
      </c>
      <c r="E326" s="46">
        <v>0</v>
      </c>
      <c r="F326" s="46">
        <v>0</v>
      </c>
      <c r="G326" s="46">
        <v>0</v>
      </c>
      <c r="H326" s="46">
        <v>8</v>
      </c>
      <c r="I326" s="46">
        <v>6</v>
      </c>
      <c r="J326" s="46">
        <v>0</v>
      </c>
      <c r="K326" s="46">
        <v>14</v>
      </c>
      <c r="L326" s="42">
        <v>29609</v>
      </c>
      <c r="M326" s="42">
        <v>14999</v>
      </c>
      <c r="N326" s="42">
        <v>14610</v>
      </c>
      <c r="O326" s="54" t="s">
        <v>499</v>
      </c>
      <c r="P326" s="54" t="s">
        <v>499</v>
      </c>
      <c r="Q326" s="54" t="s">
        <v>499</v>
      </c>
      <c r="R326" s="54">
        <v>27.018811847748996</v>
      </c>
      <c r="S326" s="54">
        <v>20.264108885811748</v>
      </c>
      <c r="T326" s="54" t="s">
        <v>499</v>
      </c>
      <c r="U326" s="54">
        <v>47.282920733560744</v>
      </c>
      <c r="W326" s="42" t="s">
        <v>469</v>
      </c>
    </row>
    <row r="327" spans="1:23">
      <c r="A327" s="49" t="s">
        <v>2595</v>
      </c>
      <c r="B327" s="46" t="s">
        <v>230</v>
      </c>
      <c r="C327" s="46" t="s">
        <v>273</v>
      </c>
      <c r="D327" s="49" t="s">
        <v>54</v>
      </c>
      <c r="E327" s="46">
        <v>15</v>
      </c>
      <c r="F327" s="46">
        <v>24</v>
      </c>
      <c r="G327" s="46">
        <v>62</v>
      </c>
      <c r="H327" s="46">
        <v>87</v>
      </c>
      <c r="I327" s="46">
        <v>62</v>
      </c>
      <c r="J327" s="46">
        <v>40</v>
      </c>
      <c r="K327" s="46">
        <v>290</v>
      </c>
      <c r="L327" s="42">
        <v>29609</v>
      </c>
      <c r="M327" s="42">
        <v>14999</v>
      </c>
      <c r="N327" s="42">
        <v>14610</v>
      </c>
      <c r="O327" s="54">
        <v>100.00666711114076</v>
      </c>
      <c r="P327" s="54">
        <v>160.0106673778252</v>
      </c>
      <c r="Q327" s="54">
        <v>413.36089072604841</v>
      </c>
      <c r="R327" s="54">
        <v>580.03866924461636</v>
      </c>
      <c r="S327" s="54">
        <v>413.36089072604841</v>
      </c>
      <c r="T327" s="54">
        <v>266.68444562970865</v>
      </c>
      <c r="U327" s="54">
        <v>1933.4622308153876</v>
      </c>
      <c r="W327" s="42" t="s">
        <v>469</v>
      </c>
    </row>
    <row r="328" spans="1:23">
      <c r="A328" s="49" t="s">
        <v>2596</v>
      </c>
      <c r="B328" s="46" t="s">
        <v>230</v>
      </c>
      <c r="C328" s="46" t="s">
        <v>273</v>
      </c>
      <c r="D328" s="49" t="s">
        <v>69</v>
      </c>
      <c r="E328" s="46">
        <v>0</v>
      </c>
      <c r="F328" s="46">
        <v>0</v>
      </c>
      <c r="G328" s="46">
        <v>0</v>
      </c>
      <c r="H328" s="46">
        <v>6</v>
      </c>
      <c r="I328" s="46">
        <v>6</v>
      </c>
      <c r="J328" s="46">
        <v>6</v>
      </c>
      <c r="K328" s="46">
        <v>18</v>
      </c>
      <c r="L328" s="42">
        <v>29609</v>
      </c>
      <c r="M328" s="42">
        <v>14999</v>
      </c>
      <c r="N328" s="42">
        <v>14610</v>
      </c>
      <c r="O328" s="54" t="s">
        <v>499</v>
      </c>
      <c r="P328" s="54" t="s">
        <v>499</v>
      </c>
      <c r="Q328" s="54" t="s">
        <v>499</v>
      </c>
      <c r="R328" s="54">
        <v>40.0026668444563</v>
      </c>
      <c r="S328" s="54">
        <v>40.0026668444563</v>
      </c>
      <c r="T328" s="54">
        <v>40.0026668444563</v>
      </c>
      <c r="U328" s="54">
        <v>120.00800053336889</v>
      </c>
      <c r="W328" s="42" t="s">
        <v>469</v>
      </c>
    </row>
    <row r="329" spans="1:23">
      <c r="A329" s="49" t="s">
        <v>2597</v>
      </c>
      <c r="B329" s="46" t="s">
        <v>230</v>
      </c>
      <c r="C329" s="46" t="s">
        <v>273</v>
      </c>
      <c r="D329" s="49" t="s">
        <v>473</v>
      </c>
      <c r="E329" s="46">
        <v>0</v>
      </c>
      <c r="F329" s="46">
        <v>0</v>
      </c>
      <c r="G329" s="46">
        <v>0</v>
      </c>
      <c r="H329" s="46">
        <v>0</v>
      </c>
      <c r="I329" s="46">
        <v>0</v>
      </c>
      <c r="J329" s="46">
        <v>0</v>
      </c>
      <c r="K329" s="46">
        <v>0</v>
      </c>
      <c r="L329" s="42">
        <v>29609</v>
      </c>
      <c r="M329" s="42">
        <v>14999</v>
      </c>
      <c r="N329" s="42">
        <v>14610</v>
      </c>
      <c r="O329" s="54" t="s">
        <v>499</v>
      </c>
      <c r="P329" s="54" t="s">
        <v>499</v>
      </c>
      <c r="Q329" s="54" t="s">
        <v>499</v>
      </c>
      <c r="R329" s="54" t="s">
        <v>499</v>
      </c>
      <c r="S329" s="54" t="s">
        <v>499</v>
      </c>
      <c r="T329" s="54" t="s">
        <v>499</v>
      </c>
      <c r="U329" s="54" t="s">
        <v>499</v>
      </c>
      <c r="W329" s="42" t="s">
        <v>469</v>
      </c>
    </row>
    <row r="330" spans="1:23">
      <c r="A330" s="49" t="s">
        <v>2598</v>
      </c>
      <c r="B330" s="46" t="s">
        <v>230</v>
      </c>
      <c r="C330" s="46" t="s">
        <v>273</v>
      </c>
      <c r="D330" s="49" t="s">
        <v>201</v>
      </c>
      <c r="E330" s="46">
        <v>0</v>
      </c>
      <c r="F330" s="46">
        <v>0</v>
      </c>
      <c r="G330" s="46">
        <v>0</v>
      </c>
      <c r="H330" s="46">
        <v>6</v>
      </c>
      <c r="I330" s="46">
        <v>0</v>
      </c>
      <c r="J330" s="46">
        <v>0</v>
      </c>
      <c r="K330" s="46">
        <v>6</v>
      </c>
      <c r="L330" s="42">
        <v>29609</v>
      </c>
      <c r="M330" s="42">
        <v>14999</v>
      </c>
      <c r="N330" s="42">
        <v>14610</v>
      </c>
      <c r="O330" s="54" t="s">
        <v>499</v>
      </c>
      <c r="P330" s="54" t="s">
        <v>499</v>
      </c>
      <c r="Q330" s="54" t="s">
        <v>499</v>
      </c>
      <c r="R330" s="54">
        <v>20.264108885811748</v>
      </c>
      <c r="S330" s="54" t="s">
        <v>499</v>
      </c>
      <c r="T330" s="54" t="s">
        <v>499</v>
      </c>
      <c r="U330" s="54">
        <v>20.264108885811748</v>
      </c>
      <c r="W330" s="42" t="s">
        <v>469</v>
      </c>
    </row>
    <row r="331" spans="1:23">
      <c r="A331" s="49" t="s">
        <v>2599</v>
      </c>
      <c r="B331" s="46" t="s">
        <v>230</v>
      </c>
      <c r="C331" s="46" t="s">
        <v>273</v>
      </c>
      <c r="D331" s="49" t="s">
        <v>95</v>
      </c>
      <c r="E331" s="46">
        <v>0</v>
      </c>
      <c r="F331" s="46">
        <v>0</v>
      </c>
      <c r="G331" s="46">
        <v>0</v>
      </c>
      <c r="H331" s="46">
        <v>6</v>
      </c>
      <c r="I331" s="46">
        <v>0</v>
      </c>
      <c r="J331" s="46">
        <v>0</v>
      </c>
      <c r="K331" s="46">
        <v>6</v>
      </c>
      <c r="L331" s="42">
        <v>29609</v>
      </c>
      <c r="M331" s="42">
        <v>14999</v>
      </c>
      <c r="N331" s="42">
        <v>14610</v>
      </c>
      <c r="O331" s="54" t="s">
        <v>499</v>
      </c>
      <c r="P331" s="54" t="s">
        <v>499</v>
      </c>
      <c r="Q331" s="54" t="s">
        <v>499</v>
      </c>
      <c r="R331" s="54">
        <v>20.264108885811748</v>
      </c>
      <c r="S331" s="54" t="s">
        <v>499</v>
      </c>
      <c r="T331" s="54" t="s">
        <v>499</v>
      </c>
      <c r="U331" s="54">
        <v>20.264108885811748</v>
      </c>
      <c r="W331" s="42" t="s">
        <v>469</v>
      </c>
    </row>
    <row r="332" spans="1:23">
      <c r="A332" s="49" t="s">
        <v>2600</v>
      </c>
      <c r="B332" s="46" t="s">
        <v>230</v>
      </c>
      <c r="C332" s="46" t="s">
        <v>273</v>
      </c>
      <c r="D332" s="49" t="s">
        <v>154</v>
      </c>
      <c r="E332" s="46">
        <v>0</v>
      </c>
      <c r="F332" s="46">
        <v>0</v>
      </c>
      <c r="G332" s="46">
        <v>0</v>
      </c>
      <c r="H332" s="46">
        <v>0</v>
      </c>
      <c r="I332" s="46">
        <v>0</v>
      </c>
      <c r="J332" s="46">
        <v>0</v>
      </c>
      <c r="K332" s="46">
        <v>0</v>
      </c>
      <c r="L332" s="42">
        <v>29609</v>
      </c>
      <c r="M332" s="42">
        <v>14999</v>
      </c>
      <c r="N332" s="42">
        <v>14610</v>
      </c>
      <c r="O332" s="54" t="s">
        <v>499</v>
      </c>
      <c r="P332" s="54" t="s">
        <v>499</v>
      </c>
      <c r="Q332" s="54" t="s">
        <v>499</v>
      </c>
      <c r="R332" s="54" t="s">
        <v>499</v>
      </c>
      <c r="S332" s="54" t="s">
        <v>499</v>
      </c>
      <c r="T332" s="54" t="s">
        <v>499</v>
      </c>
      <c r="U332" s="54" t="s">
        <v>499</v>
      </c>
      <c r="W332" s="42" t="s">
        <v>469</v>
      </c>
    </row>
    <row r="333" spans="1:23">
      <c r="A333" s="49" t="s">
        <v>2601</v>
      </c>
      <c r="B333" s="46" t="s">
        <v>230</v>
      </c>
      <c r="C333" s="46" t="s">
        <v>273</v>
      </c>
      <c r="D333" s="49" t="s">
        <v>155</v>
      </c>
      <c r="E333" s="46">
        <v>6</v>
      </c>
      <c r="F333" s="46">
        <v>0</v>
      </c>
      <c r="G333" s="46">
        <v>6</v>
      </c>
      <c r="H333" s="46">
        <v>0</v>
      </c>
      <c r="I333" s="46">
        <v>0</v>
      </c>
      <c r="J333" s="46">
        <v>0</v>
      </c>
      <c r="K333" s="46">
        <v>12</v>
      </c>
      <c r="L333" s="42">
        <v>29609</v>
      </c>
      <c r="M333" s="42">
        <v>14999</v>
      </c>
      <c r="N333" s="42">
        <v>14610</v>
      </c>
      <c r="O333" s="54">
        <v>20.264108885811748</v>
      </c>
      <c r="P333" s="54" t="s">
        <v>499</v>
      </c>
      <c r="Q333" s="54">
        <v>20.264108885811748</v>
      </c>
      <c r="R333" s="54" t="s">
        <v>499</v>
      </c>
      <c r="S333" s="54" t="s">
        <v>499</v>
      </c>
      <c r="T333" s="54" t="s">
        <v>499</v>
      </c>
      <c r="U333" s="54">
        <v>40.528217771623495</v>
      </c>
      <c r="W333" s="42" t="s">
        <v>469</v>
      </c>
    </row>
    <row r="334" spans="1:23">
      <c r="A334" s="49" t="s">
        <v>2602</v>
      </c>
      <c r="B334" s="46" t="s">
        <v>230</v>
      </c>
      <c r="C334" s="46" t="s">
        <v>273</v>
      </c>
      <c r="D334" s="49" t="s">
        <v>99</v>
      </c>
      <c r="E334" s="46">
        <v>6</v>
      </c>
      <c r="F334" s="46">
        <v>7</v>
      </c>
      <c r="G334" s="46">
        <v>6</v>
      </c>
      <c r="H334" s="46">
        <v>11</v>
      </c>
      <c r="I334" s="46">
        <v>0</v>
      </c>
      <c r="J334" s="46">
        <v>6</v>
      </c>
      <c r="K334" s="46">
        <v>36</v>
      </c>
      <c r="L334" s="42">
        <v>29609</v>
      </c>
      <c r="M334" s="42">
        <v>14999</v>
      </c>
      <c r="N334" s="42">
        <v>14610</v>
      </c>
      <c r="O334" s="54">
        <v>20.264108885811748</v>
      </c>
      <c r="P334" s="54">
        <v>23.641460366780372</v>
      </c>
      <c r="Q334" s="54">
        <v>20.264108885811748</v>
      </c>
      <c r="R334" s="54">
        <v>37.150866290654868</v>
      </c>
      <c r="S334" s="54" t="s">
        <v>499</v>
      </c>
      <c r="T334" s="54">
        <v>20.264108885811748</v>
      </c>
      <c r="U334" s="54">
        <v>121.58465331487047</v>
      </c>
      <c r="W334" s="42" t="s">
        <v>469</v>
      </c>
    </row>
    <row r="335" spans="1:23">
      <c r="A335" s="49" t="s">
        <v>2603</v>
      </c>
      <c r="B335" s="46" t="s">
        <v>230</v>
      </c>
      <c r="C335" s="46" t="s">
        <v>273</v>
      </c>
      <c r="D335" s="49" t="s">
        <v>481</v>
      </c>
      <c r="E335" s="46">
        <v>0</v>
      </c>
      <c r="F335" s="46">
        <v>0</v>
      </c>
      <c r="G335" s="46">
        <v>0</v>
      </c>
      <c r="H335" s="46">
        <v>0</v>
      </c>
      <c r="I335" s="46">
        <v>0</v>
      </c>
      <c r="J335" s="46">
        <v>0</v>
      </c>
      <c r="K335" s="46">
        <v>0</v>
      </c>
      <c r="L335" s="42">
        <v>29609</v>
      </c>
      <c r="M335" s="42">
        <v>14999</v>
      </c>
      <c r="N335" s="42">
        <v>14610</v>
      </c>
      <c r="O335" s="54" t="s">
        <v>499</v>
      </c>
      <c r="P335" s="54" t="s">
        <v>499</v>
      </c>
      <c r="Q335" s="54" t="s">
        <v>499</v>
      </c>
      <c r="R335" s="54" t="s">
        <v>499</v>
      </c>
      <c r="S335" s="54" t="s">
        <v>499</v>
      </c>
      <c r="T335" s="54" t="s">
        <v>499</v>
      </c>
      <c r="U335" s="54" t="s">
        <v>499</v>
      </c>
      <c r="W335" s="42" t="s">
        <v>469</v>
      </c>
    </row>
    <row r="336" spans="1:23">
      <c r="A336" s="49" t="s">
        <v>2604</v>
      </c>
      <c r="B336" s="46" t="s">
        <v>230</v>
      </c>
      <c r="C336" s="46" t="s">
        <v>273</v>
      </c>
      <c r="D336" s="49" t="s">
        <v>483</v>
      </c>
      <c r="E336" s="46">
        <v>6</v>
      </c>
      <c r="F336" s="46">
        <v>0</v>
      </c>
      <c r="G336" s="46">
        <v>6</v>
      </c>
      <c r="H336" s="46">
        <v>6</v>
      </c>
      <c r="I336" s="46">
        <v>6</v>
      </c>
      <c r="J336" s="46">
        <v>0</v>
      </c>
      <c r="K336" s="46">
        <v>24</v>
      </c>
      <c r="L336" s="42">
        <v>29609</v>
      </c>
      <c r="M336" s="42">
        <v>14999</v>
      </c>
      <c r="N336" s="42">
        <v>14610</v>
      </c>
      <c r="O336" s="54">
        <v>20.264108885811748</v>
      </c>
      <c r="P336" s="54" t="s">
        <v>499</v>
      </c>
      <c r="Q336" s="54">
        <v>20.264108885811748</v>
      </c>
      <c r="R336" s="54">
        <v>20.264108885811748</v>
      </c>
      <c r="S336" s="54">
        <v>20.264108885811748</v>
      </c>
      <c r="T336" s="54" t="s">
        <v>499</v>
      </c>
      <c r="U336" s="54">
        <v>81.056435543246991</v>
      </c>
      <c r="W336" s="42" t="s">
        <v>469</v>
      </c>
    </row>
    <row r="337" spans="1:23">
      <c r="A337" s="49" t="s">
        <v>2605</v>
      </c>
      <c r="B337" s="46" t="s">
        <v>230</v>
      </c>
      <c r="C337" s="46" t="s">
        <v>273</v>
      </c>
      <c r="D337" s="49" t="s">
        <v>128</v>
      </c>
      <c r="E337" s="46">
        <v>0</v>
      </c>
      <c r="F337" s="46">
        <v>0</v>
      </c>
      <c r="G337" s="46">
        <v>0</v>
      </c>
      <c r="H337" s="46">
        <v>6</v>
      </c>
      <c r="I337" s="46">
        <v>0</v>
      </c>
      <c r="J337" s="46">
        <v>0</v>
      </c>
      <c r="K337" s="46">
        <v>6</v>
      </c>
      <c r="L337" s="42">
        <v>29609</v>
      </c>
      <c r="M337" s="42">
        <v>14999</v>
      </c>
      <c r="N337" s="42">
        <v>14610</v>
      </c>
      <c r="O337" s="54" t="s">
        <v>499</v>
      </c>
      <c r="P337" s="54" t="s">
        <v>499</v>
      </c>
      <c r="Q337" s="54" t="s">
        <v>499</v>
      </c>
      <c r="R337" s="54">
        <v>20.264108885811748</v>
      </c>
      <c r="S337" s="54" t="s">
        <v>499</v>
      </c>
      <c r="T337" s="54" t="s">
        <v>499</v>
      </c>
      <c r="U337" s="54">
        <v>20.264108885811748</v>
      </c>
      <c r="W337" s="42" t="s">
        <v>469</v>
      </c>
    </row>
    <row r="338" spans="1:23">
      <c r="A338" s="49" t="s">
        <v>2606</v>
      </c>
      <c r="B338" s="46" t="s">
        <v>230</v>
      </c>
      <c r="C338" s="46" t="s">
        <v>273</v>
      </c>
      <c r="D338" s="49" t="s">
        <v>132</v>
      </c>
      <c r="E338" s="46">
        <v>0</v>
      </c>
      <c r="F338" s="46">
        <v>0</v>
      </c>
      <c r="G338" s="46">
        <v>8</v>
      </c>
      <c r="H338" s="46">
        <v>8</v>
      </c>
      <c r="I338" s="46">
        <v>6</v>
      </c>
      <c r="J338" s="46">
        <v>6</v>
      </c>
      <c r="K338" s="46">
        <v>28</v>
      </c>
      <c r="L338" s="42">
        <v>29609</v>
      </c>
      <c r="M338" s="42">
        <v>14999</v>
      </c>
      <c r="N338" s="42">
        <v>14610</v>
      </c>
      <c r="O338" s="54" t="s">
        <v>499</v>
      </c>
      <c r="P338" s="54" t="s">
        <v>499</v>
      </c>
      <c r="Q338" s="54">
        <v>53.336889125941731</v>
      </c>
      <c r="R338" s="54">
        <v>53.336889125941731</v>
      </c>
      <c r="S338" s="54">
        <v>40.0026668444563</v>
      </c>
      <c r="T338" s="54">
        <v>40.0026668444563</v>
      </c>
      <c r="U338" s="54">
        <v>186.67911194079605</v>
      </c>
      <c r="W338" s="42" t="s">
        <v>469</v>
      </c>
    </row>
    <row r="339" spans="1:23">
      <c r="A339" s="49" t="s">
        <v>2607</v>
      </c>
      <c r="B339" s="46" t="s">
        <v>230</v>
      </c>
      <c r="C339" s="46" t="s">
        <v>273</v>
      </c>
      <c r="D339" s="49" t="s">
        <v>142</v>
      </c>
      <c r="E339" s="46">
        <v>0</v>
      </c>
      <c r="F339" s="46">
        <v>0</v>
      </c>
      <c r="G339" s="46">
        <v>0</v>
      </c>
      <c r="H339" s="46">
        <v>0</v>
      </c>
      <c r="I339" s="46">
        <v>0</v>
      </c>
      <c r="J339" s="46">
        <v>0</v>
      </c>
      <c r="K339" s="46">
        <v>0</v>
      </c>
      <c r="L339" s="42">
        <v>29609</v>
      </c>
      <c r="M339" s="42">
        <v>14999</v>
      </c>
      <c r="N339" s="42">
        <v>14610</v>
      </c>
      <c r="O339" s="54" t="s">
        <v>499</v>
      </c>
      <c r="P339" s="54" t="s">
        <v>499</v>
      </c>
      <c r="Q339" s="54" t="s">
        <v>499</v>
      </c>
      <c r="R339" s="54" t="s">
        <v>499</v>
      </c>
      <c r="S339" s="54" t="s">
        <v>499</v>
      </c>
      <c r="T339" s="54" t="s">
        <v>499</v>
      </c>
      <c r="U339" s="54" t="s">
        <v>499</v>
      </c>
      <c r="W339" s="42" t="s">
        <v>469</v>
      </c>
    </row>
    <row r="340" spans="1:23">
      <c r="A340" s="49" t="s">
        <v>2608</v>
      </c>
      <c r="B340" s="46" t="s">
        <v>230</v>
      </c>
      <c r="C340" s="46" t="s">
        <v>273</v>
      </c>
      <c r="D340" s="49" t="s">
        <v>146</v>
      </c>
      <c r="E340" s="46">
        <v>6</v>
      </c>
      <c r="F340" s="46">
        <v>0</v>
      </c>
      <c r="G340" s="46">
        <v>6</v>
      </c>
      <c r="H340" s="46">
        <v>15</v>
      </c>
      <c r="I340" s="46">
        <v>9</v>
      </c>
      <c r="J340" s="46">
        <v>6</v>
      </c>
      <c r="K340" s="46">
        <v>42</v>
      </c>
      <c r="L340" s="42">
        <v>29609</v>
      </c>
      <c r="M340" s="42">
        <v>14999</v>
      </c>
      <c r="N340" s="42">
        <v>14610</v>
      </c>
      <c r="O340" s="54">
        <v>40.0026668444563</v>
      </c>
      <c r="P340" s="54" t="s">
        <v>499</v>
      </c>
      <c r="Q340" s="54">
        <v>40.0026668444563</v>
      </c>
      <c r="R340" s="54">
        <v>100.00666711114076</v>
      </c>
      <c r="S340" s="54">
        <v>60.004000266684443</v>
      </c>
      <c r="T340" s="54">
        <v>40.0026668444563</v>
      </c>
      <c r="U340" s="54">
        <v>280.01866791119409</v>
      </c>
      <c r="W340" s="42" t="s">
        <v>469</v>
      </c>
    </row>
    <row r="341" spans="1:23">
      <c r="A341" s="49" t="s">
        <v>2609</v>
      </c>
      <c r="B341" s="46" t="s">
        <v>222</v>
      </c>
      <c r="C341" s="46" t="s">
        <v>273</v>
      </c>
      <c r="D341" s="49" t="s">
        <v>60</v>
      </c>
      <c r="E341" s="46">
        <v>0</v>
      </c>
      <c r="F341" s="46">
        <v>0</v>
      </c>
      <c r="G341" s="46">
        <v>0</v>
      </c>
      <c r="H341" s="46">
        <v>8</v>
      </c>
      <c r="I341" s="46">
        <v>0</v>
      </c>
      <c r="J341" s="46">
        <v>0</v>
      </c>
      <c r="K341" s="46">
        <v>8</v>
      </c>
      <c r="L341" s="42">
        <v>29609</v>
      </c>
      <c r="M341" s="42">
        <v>14999</v>
      </c>
      <c r="N341" s="42">
        <v>14610</v>
      </c>
      <c r="O341" s="54" t="s">
        <v>499</v>
      </c>
      <c r="P341" s="54" t="s">
        <v>499</v>
      </c>
      <c r="Q341" s="54" t="s">
        <v>499</v>
      </c>
      <c r="R341" s="54">
        <v>27.018811847748996</v>
      </c>
      <c r="S341" s="54" t="s">
        <v>499</v>
      </c>
      <c r="T341" s="54" t="s">
        <v>499</v>
      </c>
      <c r="U341" s="54">
        <v>27.018811847748996</v>
      </c>
      <c r="W341" s="42" t="s">
        <v>469</v>
      </c>
    </row>
    <row r="342" spans="1:23">
      <c r="A342" s="49" t="s">
        <v>2610</v>
      </c>
      <c r="B342" s="46" t="s">
        <v>222</v>
      </c>
      <c r="C342" s="46" t="s">
        <v>273</v>
      </c>
      <c r="D342" s="49" t="s">
        <v>64</v>
      </c>
      <c r="E342" s="46">
        <v>14</v>
      </c>
      <c r="F342" s="46">
        <v>12</v>
      </c>
      <c r="G342" s="46">
        <v>30</v>
      </c>
      <c r="H342" s="46">
        <v>19</v>
      </c>
      <c r="I342" s="46">
        <v>13</v>
      </c>
      <c r="J342" s="46">
        <v>10</v>
      </c>
      <c r="K342" s="46">
        <v>98</v>
      </c>
      <c r="L342" s="42">
        <v>29609</v>
      </c>
      <c r="M342" s="42">
        <v>14999</v>
      </c>
      <c r="N342" s="42">
        <v>14610</v>
      </c>
      <c r="O342" s="54">
        <v>47.282920733560744</v>
      </c>
      <c r="P342" s="54">
        <v>40.528217771623495</v>
      </c>
      <c r="Q342" s="54">
        <v>101.32054442905873</v>
      </c>
      <c r="R342" s="54">
        <v>64.169678138403867</v>
      </c>
      <c r="S342" s="54">
        <v>43.905569252592116</v>
      </c>
      <c r="T342" s="54">
        <v>33.773514809686247</v>
      </c>
      <c r="U342" s="54">
        <v>330.98044513492516</v>
      </c>
      <c r="W342" s="42" t="s">
        <v>469</v>
      </c>
    </row>
    <row r="343" spans="1:23">
      <c r="A343" s="49" t="s">
        <v>2611</v>
      </c>
      <c r="B343" s="46" t="s">
        <v>222</v>
      </c>
      <c r="C343" s="46" t="s">
        <v>273</v>
      </c>
      <c r="D343" s="49" t="s">
        <v>492</v>
      </c>
      <c r="E343" s="46">
        <v>6</v>
      </c>
      <c r="F343" s="46">
        <v>7</v>
      </c>
      <c r="G343" s="46">
        <v>10</v>
      </c>
      <c r="H343" s="46">
        <v>6</v>
      </c>
      <c r="I343" s="46">
        <v>6</v>
      </c>
      <c r="J343" s="46">
        <v>0</v>
      </c>
      <c r="K343" s="46">
        <v>35</v>
      </c>
      <c r="L343" s="42">
        <v>29609</v>
      </c>
      <c r="M343" s="42">
        <v>14999</v>
      </c>
      <c r="N343" s="42">
        <v>14610</v>
      </c>
      <c r="O343" s="54">
        <v>20.264108885811748</v>
      </c>
      <c r="P343" s="54">
        <v>23.641460366780372</v>
      </c>
      <c r="Q343" s="54">
        <v>33.773514809686247</v>
      </c>
      <c r="R343" s="54">
        <v>20.264108885811748</v>
      </c>
      <c r="S343" s="54">
        <v>20.264108885811748</v>
      </c>
      <c r="T343" s="54" t="s">
        <v>499</v>
      </c>
      <c r="U343" s="54">
        <v>118.20730183390185</v>
      </c>
      <c r="W343" s="42" t="s">
        <v>469</v>
      </c>
    </row>
    <row r="344" spans="1:23">
      <c r="A344" s="49" t="s">
        <v>2612</v>
      </c>
      <c r="B344" s="46" t="s">
        <v>222</v>
      </c>
      <c r="C344" s="46" t="s">
        <v>273</v>
      </c>
      <c r="D344" s="49" t="s">
        <v>200</v>
      </c>
      <c r="E344" s="46">
        <v>0</v>
      </c>
      <c r="F344" s="46">
        <v>0</v>
      </c>
      <c r="G344" s="46">
        <v>8</v>
      </c>
      <c r="H344" s="46">
        <v>11</v>
      </c>
      <c r="I344" s="46">
        <v>9</v>
      </c>
      <c r="J344" s="46">
        <v>6</v>
      </c>
      <c r="K344" s="46">
        <v>34</v>
      </c>
      <c r="L344" s="42">
        <v>29609</v>
      </c>
      <c r="M344" s="42">
        <v>14999</v>
      </c>
      <c r="N344" s="42">
        <v>14610</v>
      </c>
      <c r="O344" s="54" t="s">
        <v>499</v>
      </c>
      <c r="P344" s="54" t="s">
        <v>499</v>
      </c>
      <c r="Q344" s="54">
        <v>27.018811847748996</v>
      </c>
      <c r="R344" s="54">
        <v>37.150866290654868</v>
      </c>
      <c r="S344" s="54">
        <v>30.396163328717616</v>
      </c>
      <c r="T344" s="54">
        <v>20.264108885811748</v>
      </c>
      <c r="U344" s="54">
        <v>114.82995035293324</v>
      </c>
      <c r="W344" s="42" t="s">
        <v>469</v>
      </c>
    </row>
    <row r="345" spans="1:23">
      <c r="A345" s="49" t="s">
        <v>2613</v>
      </c>
      <c r="B345" s="46" t="s">
        <v>222</v>
      </c>
      <c r="C345" s="46" t="s">
        <v>273</v>
      </c>
      <c r="D345" s="49" t="s">
        <v>473</v>
      </c>
      <c r="E345" s="46">
        <v>0</v>
      </c>
      <c r="F345" s="46">
        <v>0</v>
      </c>
      <c r="G345" s="46">
        <v>0</v>
      </c>
      <c r="H345" s="46">
        <v>0</v>
      </c>
      <c r="I345" s="46">
        <v>0</v>
      </c>
      <c r="J345" s="46">
        <v>0</v>
      </c>
      <c r="K345" s="46">
        <v>0</v>
      </c>
      <c r="L345" s="42">
        <v>29609</v>
      </c>
      <c r="M345" s="42">
        <v>14999</v>
      </c>
      <c r="N345" s="42">
        <v>14610</v>
      </c>
      <c r="O345" s="54" t="s">
        <v>499</v>
      </c>
      <c r="P345" s="54" t="s">
        <v>499</v>
      </c>
      <c r="Q345" s="54" t="s">
        <v>499</v>
      </c>
      <c r="R345" s="54" t="s">
        <v>499</v>
      </c>
      <c r="S345" s="54" t="s">
        <v>499</v>
      </c>
      <c r="T345" s="54" t="s">
        <v>499</v>
      </c>
      <c r="U345" s="54" t="s">
        <v>499</v>
      </c>
      <c r="W345" s="42" t="s">
        <v>469</v>
      </c>
    </row>
    <row r="346" spans="1:23">
      <c r="A346" s="49" t="s">
        <v>2614</v>
      </c>
      <c r="B346" s="46" t="s">
        <v>222</v>
      </c>
      <c r="C346" s="46" t="s">
        <v>273</v>
      </c>
      <c r="D346" s="49" t="s">
        <v>201</v>
      </c>
      <c r="E346" s="46">
        <v>6</v>
      </c>
      <c r="F346" s="46">
        <v>0</v>
      </c>
      <c r="G346" s="46">
        <v>0</v>
      </c>
      <c r="H346" s="46">
        <v>0</v>
      </c>
      <c r="I346" s="46">
        <v>0</v>
      </c>
      <c r="J346" s="46">
        <v>0</v>
      </c>
      <c r="K346" s="46">
        <v>6</v>
      </c>
      <c r="L346" s="42">
        <v>29609</v>
      </c>
      <c r="M346" s="42">
        <v>14999</v>
      </c>
      <c r="N346" s="42">
        <v>14610</v>
      </c>
      <c r="O346" s="54">
        <v>20.264108885811748</v>
      </c>
      <c r="P346" s="54" t="s">
        <v>499</v>
      </c>
      <c r="Q346" s="54" t="s">
        <v>499</v>
      </c>
      <c r="R346" s="54" t="s">
        <v>499</v>
      </c>
      <c r="S346" s="54" t="s">
        <v>499</v>
      </c>
      <c r="T346" s="54" t="s">
        <v>499</v>
      </c>
      <c r="U346" s="54">
        <v>20.264108885811748</v>
      </c>
      <c r="W346" s="42" t="s">
        <v>469</v>
      </c>
    </row>
    <row r="347" spans="1:23">
      <c r="A347" s="49" t="s">
        <v>2615</v>
      </c>
      <c r="B347" s="46" t="s">
        <v>222</v>
      </c>
      <c r="C347" s="46" t="s">
        <v>273</v>
      </c>
      <c r="D347" s="49" t="s">
        <v>95</v>
      </c>
      <c r="E347" s="46">
        <v>0</v>
      </c>
      <c r="F347" s="46">
        <v>0</v>
      </c>
      <c r="G347" s="46">
        <v>0</v>
      </c>
      <c r="H347" s="46">
        <v>0</v>
      </c>
      <c r="I347" s="46">
        <v>0</v>
      </c>
      <c r="J347" s="46">
        <v>0</v>
      </c>
      <c r="K347" s="46">
        <v>0</v>
      </c>
      <c r="L347" s="42">
        <v>29609</v>
      </c>
      <c r="M347" s="42">
        <v>14999</v>
      </c>
      <c r="N347" s="42">
        <v>14610</v>
      </c>
      <c r="O347" s="54" t="s">
        <v>499</v>
      </c>
      <c r="P347" s="54" t="s">
        <v>499</v>
      </c>
      <c r="Q347" s="54" t="s">
        <v>499</v>
      </c>
      <c r="R347" s="54" t="s">
        <v>499</v>
      </c>
      <c r="S347" s="54" t="s">
        <v>499</v>
      </c>
      <c r="T347" s="54" t="s">
        <v>499</v>
      </c>
      <c r="U347" s="54" t="s">
        <v>499</v>
      </c>
      <c r="W347" s="42" t="s">
        <v>469</v>
      </c>
    </row>
    <row r="348" spans="1:23">
      <c r="A348" s="49" t="s">
        <v>2616</v>
      </c>
      <c r="B348" s="46" t="s">
        <v>222</v>
      </c>
      <c r="C348" s="46" t="s">
        <v>273</v>
      </c>
      <c r="D348" s="49" t="s">
        <v>154</v>
      </c>
      <c r="E348" s="46">
        <v>0</v>
      </c>
      <c r="F348" s="46">
        <v>0</v>
      </c>
      <c r="G348" s="46">
        <v>0</v>
      </c>
      <c r="H348" s="46">
        <v>0</v>
      </c>
      <c r="I348" s="46">
        <v>0</v>
      </c>
      <c r="J348" s="46">
        <v>0</v>
      </c>
      <c r="K348" s="46">
        <v>0</v>
      </c>
      <c r="L348" s="42">
        <v>29609</v>
      </c>
      <c r="M348" s="42">
        <v>14999</v>
      </c>
      <c r="N348" s="42">
        <v>14610</v>
      </c>
      <c r="O348" s="54" t="s">
        <v>499</v>
      </c>
      <c r="P348" s="54" t="s">
        <v>499</v>
      </c>
      <c r="Q348" s="54" t="s">
        <v>499</v>
      </c>
      <c r="R348" s="54" t="s">
        <v>499</v>
      </c>
      <c r="S348" s="54" t="s">
        <v>499</v>
      </c>
      <c r="T348" s="54" t="s">
        <v>499</v>
      </c>
      <c r="U348" s="54" t="s">
        <v>499</v>
      </c>
      <c r="W348" s="42" t="s">
        <v>469</v>
      </c>
    </row>
    <row r="349" spans="1:23">
      <c r="A349" s="49" t="s">
        <v>2617</v>
      </c>
      <c r="B349" s="46" t="s">
        <v>222</v>
      </c>
      <c r="C349" s="46" t="s">
        <v>273</v>
      </c>
      <c r="D349" s="49" t="s">
        <v>155</v>
      </c>
      <c r="E349" s="46">
        <v>6</v>
      </c>
      <c r="F349" s="46">
        <v>0</v>
      </c>
      <c r="G349" s="46">
        <v>6</v>
      </c>
      <c r="H349" s="46">
        <v>0</v>
      </c>
      <c r="I349" s="46">
        <v>0</v>
      </c>
      <c r="J349" s="46">
        <v>0</v>
      </c>
      <c r="K349" s="46">
        <v>12</v>
      </c>
      <c r="L349" s="42">
        <v>29609</v>
      </c>
      <c r="M349" s="42">
        <v>14999</v>
      </c>
      <c r="N349" s="42">
        <v>14610</v>
      </c>
      <c r="O349" s="54">
        <v>20.264108885811748</v>
      </c>
      <c r="P349" s="54" t="s">
        <v>499</v>
      </c>
      <c r="Q349" s="54">
        <v>20.264108885811748</v>
      </c>
      <c r="R349" s="54" t="s">
        <v>499</v>
      </c>
      <c r="S349" s="54" t="s">
        <v>499</v>
      </c>
      <c r="T349" s="54" t="s">
        <v>499</v>
      </c>
      <c r="U349" s="54">
        <v>40.528217771623495</v>
      </c>
      <c r="W349" s="42" t="s">
        <v>469</v>
      </c>
    </row>
    <row r="350" spans="1:23">
      <c r="A350" s="49" t="s">
        <v>2618</v>
      </c>
      <c r="B350" s="46" t="s">
        <v>222</v>
      </c>
      <c r="C350" s="46" t="s">
        <v>273</v>
      </c>
      <c r="D350" s="49" t="s">
        <v>99</v>
      </c>
      <c r="E350" s="46">
        <v>6</v>
      </c>
      <c r="F350" s="46">
        <v>6</v>
      </c>
      <c r="G350" s="46">
        <v>6</v>
      </c>
      <c r="H350" s="46">
        <v>6</v>
      </c>
      <c r="I350" s="46">
        <v>0</v>
      </c>
      <c r="J350" s="46">
        <v>6</v>
      </c>
      <c r="K350" s="46">
        <v>30</v>
      </c>
      <c r="L350" s="42">
        <v>29609</v>
      </c>
      <c r="M350" s="42">
        <v>14999</v>
      </c>
      <c r="N350" s="42">
        <v>14610</v>
      </c>
      <c r="O350" s="54">
        <v>20.264108885811748</v>
      </c>
      <c r="P350" s="54">
        <v>20.264108885811748</v>
      </c>
      <c r="Q350" s="54">
        <v>20.264108885811748</v>
      </c>
      <c r="R350" s="54">
        <v>20.264108885811748</v>
      </c>
      <c r="S350" s="54" t="s">
        <v>499</v>
      </c>
      <c r="T350" s="54">
        <v>20.264108885811748</v>
      </c>
      <c r="U350" s="54">
        <v>101.32054442905873</v>
      </c>
      <c r="W350" s="42" t="s">
        <v>469</v>
      </c>
    </row>
    <row r="351" spans="1:23">
      <c r="A351" s="49" t="s">
        <v>2619</v>
      </c>
      <c r="B351" s="46" t="s">
        <v>222</v>
      </c>
      <c r="C351" s="46" t="s">
        <v>273</v>
      </c>
      <c r="D351" s="49" t="s">
        <v>481</v>
      </c>
      <c r="E351" s="46">
        <v>0</v>
      </c>
      <c r="F351" s="46">
        <v>0</v>
      </c>
      <c r="G351" s="46">
        <v>0</v>
      </c>
      <c r="H351" s="46">
        <v>6</v>
      </c>
      <c r="I351" s="46">
        <v>0</v>
      </c>
      <c r="J351" s="46">
        <v>0</v>
      </c>
      <c r="K351" s="46">
        <v>6</v>
      </c>
      <c r="L351" s="42">
        <v>29609</v>
      </c>
      <c r="M351" s="42">
        <v>14999</v>
      </c>
      <c r="N351" s="42">
        <v>14610</v>
      </c>
      <c r="O351" s="54" t="s">
        <v>499</v>
      </c>
      <c r="P351" s="54" t="s">
        <v>499</v>
      </c>
      <c r="Q351" s="54" t="s">
        <v>499</v>
      </c>
      <c r="R351" s="54">
        <v>20.264108885811748</v>
      </c>
      <c r="S351" s="54" t="s">
        <v>499</v>
      </c>
      <c r="T351" s="54" t="s">
        <v>499</v>
      </c>
      <c r="U351" s="54">
        <v>20.264108885811748</v>
      </c>
      <c r="W351" s="42" t="s">
        <v>469</v>
      </c>
    </row>
    <row r="352" spans="1:23">
      <c r="A352" s="49" t="s">
        <v>2620</v>
      </c>
      <c r="B352" s="46" t="s">
        <v>222</v>
      </c>
      <c r="C352" s="46" t="s">
        <v>273</v>
      </c>
      <c r="D352" s="49" t="s">
        <v>483</v>
      </c>
      <c r="E352" s="46">
        <v>6</v>
      </c>
      <c r="F352" s="46">
        <v>0</v>
      </c>
      <c r="G352" s="46">
        <v>8</v>
      </c>
      <c r="H352" s="46">
        <v>6</v>
      </c>
      <c r="I352" s="46">
        <v>0</v>
      </c>
      <c r="J352" s="46">
        <v>0</v>
      </c>
      <c r="K352" s="46">
        <v>20</v>
      </c>
      <c r="L352" s="42">
        <v>29609</v>
      </c>
      <c r="M352" s="42">
        <v>14999</v>
      </c>
      <c r="N352" s="42">
        <v>14610</v>
      </c>
      <c r="O352" s="54">
        <v>20.264108885811748</v>
      </c>
      <c r="P352" s="54" t="s">
        <v>499</v>
      </c>
      <c r="Q352" s="54">
        <v>27.018811847748996</v>
      </c>
      <c r="R352" s="54">
        <v>20.264108885811748</v>
      </c>
      <c r="S352" s="54" t="s">
        <v>499</v>
      </c>
      <c r="T352" s="54" t="s">
        <v>499</v>
      </c>
      <c r="U352" s="54">
        <v>67.547029619372495</v>
      </c>
      <c r="W352" s="42" t="s">
        <v>469</v>
      </c>
    </row>
    <row r="353" spans="1:23">
      <c r="A353" s="49" t="s">
        <v>2621</v>
      </c>
      <c r="B353" s="46" t="s">
        <v>222</v>
      </c>
      <c r="C353" s="46" t="s">
        <v>273</v>
      </c>
      <c r="D353" s="49" t="s">
        <v>128</v>
      </c>
      <c r="E353" s="46">
        <v>0</v>
      </c>
      <c r="F353" s="46">
        <v>0</v>
      </c>
      <c r="G353" s="46">
        <v>6</v>
      </c>
      <c r="H353" s="46">
        <v>0</v>
      </c>
      <c r="I353" s="46">
        <v>0</v>
      </c>
      <c r="J353" s="46">
        <v>0</v>
      </c>
      <c r="K353" s="46">
        <v>6</v>
      </c>
      <c r="L353" s="42">
        <v>29609</v>
      </c>
      <c r="M353" s="42">
        <v>14999</v>
      </c>
      <c r="N353" s="42">
        <v>14610</v>
      </c>
      <c r="O353" s="54" t="s">
        <v>499</v>
      </c>
      <c r="P353" s="54" t="s">
        <v>499</v>
      </c>
      <c r="Q353" s="54">
        <v>20.264108885811748</v>
      </c>
      <c r="R353" s="54" t="s">
        <v>499</v>
      </c>
      <c r="S353" s="54" t="s">
        <v>499</v>
      </c>
      <c r="T353" s="54" t="s">
        <v>499</v>
      </c>
      <c r="U353" s="54">
        <v>20.264108885811748</v>
      </c>
      <c r="W353" s="42" t="s">
        <v>469</v>
      </c>
    </row>
    <row r="354" spans="1:23">
      <c r="A354" s="49" t="s">
        <v>2622</v>
      </c>
      <c r="B354" s="46" t="s">
        <v>222</v>
      </c>
      <c r="C354" s="46" t="s">
        <v>273</v>
      </c>
      <c r="D354" s="49" t="s">
        <v>161</v>
      </c>
      <c r="E354" s="46">
        <v>0</v>
      </c>
      <c r="F354" s="46">
        <v>0</v>
      </c>
      <c r="G354" s="46">
        <v>0</v>
      </c>
      <c r="H354" s="46">
        <v>0</v>
      </c>
      <c r="I354" s="46">
        <v>0</v>
      </c>
      <c r="J354" s="46">
        <v>0</v>
      </c>
      <c r="K354" s="46">
        <v>0</v>
      </c>
      <c r="L354" s="42">
        <v>29609</v>
      </c>
      <c r="M354" s="42">
        <v>14999</v>
      </c>
      <c r="N354" s="42">
        <v>14610</v>
      </c>
      <c r="O354" s="54" t="s">
        <v>499</v>
      </c>
      <c r="P354" s="54" t="s">
        <v>499</v>
      </c>
      <c r="Q354" s="54" t="s">
        <v>499</v>
      </c>
      <c r="R354" s="54" t="s">
        <v>499</v>
      </c>
      <c r="S354" s="54" t="s">
        <v>499</v>
      </c>
      <c r="T354" s="54" t="s">
        <v>499</v>
      </c>
      <c r="U354" s="54" t="s">
        <v>499</v>
      </c>
      <c r="W354" s="42" t="s">
        <v>469</v>
      </c>
    </row>
    <row r="355" spans="1:23">
      <c r="A355" s="49" t="s">
        <v>2623</v>
      </c>
      <c r="B355" s="46" t="s">
        <v>222</v>
      </c>
      <c r="C355" s="46" t="s">
        <v>273</v>
      </c>
      <c r="D355" s="49" t="s">
        <v>164</v>
      </c>
      <c r="E355" s="46">
        <v>20</v>
      </c>
      <c r="F355" s="46">
        <v>24</v>
      </c>
      <c r="G355" s="46">
        <v>40</v>
      </c>
      <c r="H355" s="46">
        <v>54</v>
      </c>
      <c r="I355" s="46">
        <v>12</v>
      </c>
      <c r="J355" s="46">
        <v>9</v>
      </c>
      <c r="K355" s="46">
        <v>159</v>
      </c>
      <c r="L355" s="42">
        <v>29609</v>
      </c>
      <c r="M355" s="42">
        <v>14999</v>
      </c>
      <c r="N355" s="42">
        <v>14610</v>
      </c>
      <c r="O355" s="54">
        <v>136.89253935660506</v>
      </c>
      <c r="P355" s="54">
        <v>164.27104722792606</v>
      </c>
      <c r="Q355" s="54">
        <v>273.78507871321011</v>
      </c>
      <c r="R355" s="54">
        <v>369.60985626283366</v>
      </c>
      <c r="S355" s="54">
        <v>82.135523613963031</v>
      </c>
      <c r="T355" s="54">
        <v>61.601642710472284</v>
      </c>
      <c r="U355" s="54">
        <v>1088.2956878850102</v>
      </c>
      <c r="W355" s="42" t="s">
        <v>469</v>
      </c>
    </row>
    <row r="356" spans="1:23">
      <c r="A356" s="49" t="s">
        <v>2624</v>
      </c>
      <c r="B356" s="46" t="s">
        <v>222</v>
      </c>
      <c r="C356" s="46" t="s">
        <v>273</v>
      </c>
      <c r="D356" s="49" t="s">
        <v>142</v>
      </c>
      <c r="E356" s="46">
        <v>6</v>
      </c>
      <c r="F356" s="46">
        <v>0</v>
      </c>
      <c r="G356" s="46">
        <v>6</v>
      </c>
      <c r="H356" s="46">
        <v>0</v>
      </c>
      <c r="I356" s="46">
        <v>0</v>
      </c>
      <c r="J356" s="46">
        <v>0</v>
      </c>
      <c r="K356" s="46">
        <v>12</v>
      </c>
      <c r="L356" s="42">
        <v>29609</v>
      </c>
      <c r="M356" s="42">
        <v>14999</v>
      </c>
      <c r="N356" s="42">
        <v>14610</v>
      </c>
      <c r="O356" s="54">
        <v>20.264108885811748</v>
      </c>
      <c r="P356" s="54" t="s">
        <v>499</v>
      </c>
      <c r="Q356" s="54">
        <v>20.264108885811748</v>
      </c>
      <c r="R356" s="54" t="s">
        <v>499</v>
      </c>
      <c r="S356" s="54" t="s">
        <v>499</v>
      </c>
      <c r="T356" s="54" t="s">
        <v>499</v>
      </c>
      <c r="U356" s="54">
        <v>40.528217771623495</v>
      </c>
      <c r="W356" s="42" t="s">
        <v>469</v>
      </c>
    </row>
    <row r="357" spans="1:23">
      <c r="A357" s="49" t="s">
        <v>2625</v>
      </c>
      <c r="B357" s="46" t="s">
        <v>230</v>
      </c>
      <c r="C357" s="46" t="s">
        <v>275</v>
      </c>
      <c r="D357" s="49" t="s">
        <v>60</v>
      </c>
      <c r="E357" s="46">
        <v>0</v>
      </c>
      <c r="F357" s="46">
        <v>0</v>
      </c>
      <c r="G357" s="46">
        <v>7</v>
      </c>
      <c r="H357" s="46">
        <v>6</v>
      </c>
      <c r="I357" s="46">
        <v>6</v>
      </c>
      <c r="J357" s="46">
        <v>6</v>
      </c>
      <c r="K357" s="46">
        <v>25</v>
      </c>
      <c r="L357" s="42">
        <v>28189</v>
      </c>
      <c r="M357" s="42">
        <v>14628</v>
      </c>
      <c r="N357" s="42">
        <v>13561</v>
      </c>
      <c r="O357" s="54" t="s">
        <v>499</v>
      </c>
      <c r="P357" s="54" t="s">
        <v>499</v>
      </c>
      <c r="Q357" s="54">
        <v>24.832381425378696</v>
      </c>
      <c r="R357" s="54">
        <v>21.28489836461031</v>
      </c>
      <c r="S357" s="54">
        <v>21.28489836461031</v>
      </c>
      <c r="T357" s="54">
        <v>21.28489836461031</v>
      </c>
      <c r="U357" s="54">
        <v>88.687076519209626</v>
      </c>
      <c r="W357" s="42" t="s">
        <v>469</v>
      </c>
    </row>
    <row r="358" spans="1:23">
      <c r="A358" s="49" t="s">
        <v>2626</v>
      </c>
      <c r="B358" s="46" t="s">
        <v>230</v>
      </c>
      <c r="C358" s="46" t="s">
        <v>275</v>
      </c>
      <c r="D358" s="49" t="s">
        <v>64</v>
      </c>
      <c r="E358" s="46">
        <v>13</v>
      </c>
      <c r="F358" s="46">
        <v>6</v>
      </c>
      <c r="G358" s="46">
        <v>17</v>
      </c>
      <c r="H358" s="46">
        <v>13</v>
      </c>
      <c r="I358" s="46">
        <v>7</v>
      </c>
      <c r="J358" s="46">
        <v>7</v>
      </c>
      <c r="K358" s="46">
        <v>63</v>
      </c>
      <c r="L358" s="42">
        <v>28189</v>
      </c>
      <c r="M358" s="42">
        <v>14628</v>
      </c>
      <c r="N358" s="42">
        <v>13561</v>
      </c>
      <c r="O358" s="54">
        <v>46.117279789988999</v>
      </c>
      <c r="P358" s="54">
        <v>21.28489836461031</v>
      </c>
      <c r="Q358" s="54">
        <v>60.307212033062541</v>
      </c>
      <c r="R358" s="54">
        <v>46.117279789988999</v>
      </c>
      <c r="S358" s="54">
        <v>24.832381425378696</v>
      </c>
      <c r="T358" s="54">
        <v>24.832381425378696</v>
      </c>
      <c r="U358" s="54">
        <v>223.49143282840825</v>
      </c>
      <c r="W358" s="42" t="s">
        <v>469</v>
      </c>
    </row>
    <row r="359" spans="1:23">
      <c r="A359" s="49" t="s">
        <v>2627</v>
      </c>
      <c r="B359" s="46" t="s">
        <v>230</v>
      </c>
      <c r="C359" s="46" t="s">
        <v>275</v>
      </c>
      <c r="D359" s="49" t="s">
        <v>492</v>
      </c>
      <c r="E359" s="46">
        <v>6</v>
      </c>
      <c r="F359" s="46">
        <v>6</v>
      </c>
      <c r="G359" s="46">
        <v>6</v>
      </c>
      <c r="H359" s="46">
        <v>6</v>
      </c>
      <c r="I359" s="46">
        <v>0</v>
      </c>
      <c r="J359" s="46">
        <v>6</v>
      </c>
      <c r="K359" s="46">
        <v>30</v>
      </c>
      <c r="L359" s="42">
        <v>28189</v>
      </c>
      <c r="M359" s="42">
        <v>14628</v>
      </c>
      <c r="N359" s="42">
        <v>13561</v>
      </c>
      <c r="O359" s="54">
        <v>21.28489836461031</v>
      </c>
      <c r="P359" s="54">
        <v>21.28489836461031</v>
      </c>
      <c r="Q359" s="54">
        <v>21.28489836461031</v>
      </c>
      <c r="R359" s="54">
        <v>21.28489836461031</v>
      </c>
      <c r="S359" s="54" t="s">
        <v>499</v>
      </c>
      <c r="T359" s="54">
        <v>21.28489836461031</v>
      </c>
      <c r="U359" s="54">
        <v>106.42449182305155</v>
      </c>
      <c r="W359" s="42" t="s">
        <v>469</v>
      </c>
    </row>
    <row r="360" spans="1:23">
      <c r="A360" s="49" t="s">
        <v>2628</v>
      </c>
      <c r="B360" s="46" t="s">
        <v>230</v>
      </c>
      <c r="C360" s="46" t="s">
        <v>275</v>
      </c>
      <c r="D360" s="49" t="s">
        <v>200</v>
      </c>
      <c r="E360" s="46">
        <v>6</v>
      </c>
      <c r="F360" s="46">
        <v>0</v>
      </c>
      <c r="G360" s="46">
        <v>6</v>
      </c>
      <c r="H360" s="46">
        <v>6</v>
      </c>
      <c r="I360" s="46">
        <v>6</v>
      </c>
      <c r="J360" s="46">
        <v>0</v>
      </c>
      <c r="K360" s="46">
        <v>24</v>
      </c>
      <c r="L360" s="42">
        <v>28189</v>
      </c>
      <c r="M360" s="42">
        <v>14628</v>
      </c>
      <c r="N360" s="42">
        <v>13561</v>
      </c>
      <c r="O360" s="54">
        <v>21.28489836461031</v>
      </c>
      <c r="P360" s="54" t="s">
        <v>499</v>
      </c>
      <c r="Q360" s="54">
        <v>21.28489836461031</v>
      </c>
      <c r="R360" s="54">
        <v>21.28489836461031</v>
      </c>
      <c r="S360" s="54">
        <v>21.28489836461031</v>
      </c>
      <c r="T360" s="54" t="s">
        <v>499</v>
      </c>
      <c r="U360" s="54">
        <v>85.13959345844124</v>
      </c>
      <c r="W360" s="42" t="s">
        <v>469</v>
      </c>
    </row>
    <row r="361" spans="1:23">
      <c r="A361" s="49" t="s">
        <v>2629</v>
      </c>
      <c r="B361" s="46" t="s">
        <v>230</v>
      </c>
      <c r="C361" s="46" t="s">
        <v>275</v>
      </c>
      <c r="D361" s="49" t="s">
        <v>54</v>
      </c>
      <c r="E361" s="46">
        <v>22</v>
      </c>
      <c r="F361" s="46">
        <v>23</v>
      </c>
      <c r="G361" s="46">
        <v>66</v>
      </c>
      <c r="H361" s="46">
        <v>87</v>
      </c>
      <c r="I361" s="46">
        <v>59</v>
      </c>
      <c r="J361" s="46">
        <v>34</v>
      </c>
      <c r="K361" s="46">
        <v>291</v>
      </c>
      <c r="L361" s="42">
        <v>28189</v>
      </c>
      <c r="M361" s="42">
        <v>14628</v>
      </c>
      <c r="N361" s="42">
        <v>13561</v>
      </c>
      <c r="O361" s="54">
        <v>150.39649986327592</v>
      </c>
      <c r="P361" s="54">
        <v>157.23270440251574</v>
      </c>
      <c r="Q361" s="54">
        <v>451.18949958982779</v>
      </c>
      <c r="R361" s="54">
        <v>594.74979491386375</v>
      </c>
      <c r="S361" s="54">
        <v>403.33606781514902</v>
      </c>
      <c r="T361" s="54">
        <v>232.43095433415368</v>
      </c>
      <c r="U361" s="54">
        <v>1989.335520918786</v>
      </c>
      <c r="W361" s="42" t="s">
        <v>469</v>
      </c>
    </row>
    <row r="362" spans="1:23">
      <c r="A362" s="49" t="s">
        <v>2630</v>
      </c>
      <c r="B362" s="46" t="s">
        <v>230</v>
      </c>
      <c r="C362" s="46" t="s">
        <v>275</v>
      </c>
      <c r="D362" s="49" t="s">
        <v>69</v>
      </c>
      <c r="E362" s="46">
        <v>0</v>
      </c>
      <c r="F362" s="46">
        <v>0</v>
      </c>
      <c r="G362" s="46">
        <v>0</v>
      </c>
      <c r="H362" s="46">
        <v>6</v>
      </c>
      <c r="I362" s="46">
        <v>6</v>
      </c>
      <c r="J362" s="46">
        <v>6</v>
      </c>
      <c r="K362" s="46">
        <v>18</v>
      </c>
      <c r="L362" s="42">
        <v>28189</v>
      </c>
      <c r="M362" s="42">
        <v>14628</v>
      </c>
      <c r="N362" s="42">
        <v>13561</v>
      </c>
      <c r="O362" s="54" t="s">
        <v>499</v>
      </c>
      <c r="P362" s="54" t="s">
        <v>499</v>
      </c>
      <c r="Q362" s="54" t="s">
        <v>499</v>
      </c>
      <c r="R362" s="54">
        <v>41.017227235438888</v>
      </c>
      <c r="S362" s="54">
        <v>41.017227235438888</v>
      </c>
      <c r="T362" s="54">
        <v>41.017227235438888</v>
      </c>
      <c r="U362" s="54">
        <v>123.05168170631666</v>
      </c>
      <c r="W362" s="42" t="s">
        <v>469</v>
      </c>
    </row>
    <row r="363" spans="1:23">
      <c r="A363" s="49" t="s">
        <v>2631</v>
      </c>
      <c r="B363" s="46" t="s">
        <v>230</v>
      </c>
      <c r="C363" s="46" t="s">
        <v>275</v>
      </c>
      <c r="D363" s="49" t="s">
        <v>473</v>
      </c>
      <c r="E363" s="46">
        <v>0</v>
      </c>
      <c r="F363" s="46">
        <v>0</v>
      </c>
      <c r="G363" s="46">
        <v>0</v>
      </c>
      <c r="H363" s="46">
        <v>0</v>
      </c>
      <c r="I363" s="46">
        <v>0</v>
      </c>
      <c r="J363" s="46">
        <v>0</v>
      </c>
      <c r="K363" s="46">
        <v>0</v>
      </c>
      <c r="L363" s="42">
        <v>28189</v>
      </c>
      <c r="M363" s="42">
        <v>14628</v>
      </c>
      <c r="N363" s="42">
        <v>13561</v>
      </c>
      <c r="O363" s="54" t="s">
        <v>499</v>
      </c>
      <c r="P363" s="54" t="s">
        <v>499</v>
      </c>
      <c r="Q363" s="54" t="s">
        <v>499</v>
      </c>
      <c r="R363" s="54" t="s">
        <v>499</v>
      </c>
      <c r="S363" s="54" t="s">
        <v>499</v>
      </c>
      <c r="T363" s="54" t="s">
        <v>499</v>
      </c>
      <c r="U363" s="54" t="s">
        <v>499</v>
      </c>
      <c r="W363" s="42" t="s">
        <v>469</v>
      </c>
    </row>
    <row r="364" spans="1:23">
      <c r="A364" s="49" t="s">
        <v>2632</v>
      </c>
      <c r="B364" s="46" t="s">
        <v>230</v>
      </c>
      <c r="C364" s="46" t="s">
        <v>275</v>
      </c>
      <c r="D364" s="49" t="s">
        <v>201</v>
      </c>
      <c r="E364" s="46">
        <v>0</v>
      </c>
      <c r="F364" s="46">
        <v>0</v>
      </c>
      <c r="G364" s="46">
        <v>0</v>
      </c>
      <c r="H364" s="46">
        <v>0</v>
      </c>
      <c r="I364" s="46">
        <v>0</v>
      </c>
      <c r="J364" s="46">
        <v>0</v>
      </c>
      <c r="K364" s="46">
        <v>0</v>
      </c>
      <c r="L364" s="42">
        <v>28189</v>
      </c>
      <c r="M364" s="42">
        <v>14628</v>
      </c>
      <c r="N364" s="42">
        <v>13561</v>
      </c>
      <c r="O364" s="54" t="s">
        <v>499</v>
      </c>
      <c r="P364" s="54" t="s">
        <v>499</v>
      </c>
      <c r="Q364" s="54" t="s">
        <v>499</v>
      </c>
      <c r="R364" s="54" t="s">
        <v>499</v>
      </c>
      <c r="S364" s="54" t="s">
        <v>499</v>
      </c>
      <c r="T364" s="54" t="s">
        <v>499</v>
      </c>
      <c r="U364" s="54" t="s">
        <v>499</v>
      </c>
      <c r="W364" s="42" t="s">
        <v>469</v>
      </c>
    </row>
    <row r="365" spans="1:23">
      <c r="A365" s="49" t="s">
        <v>2633</v>
      </c>
      <c r="B365" s="46" t="s">
        <v>230</v>
      </c>
      <c r="C365" s="46" t="s">
        <v>275</v>
      </c>
      <c r="D365" s="49" t="s">
        <v>151</v>
      </c>
      <c r="E365" s="46">
        <v>0</v>
      </c>
      <c r="F365" s="46">
        <v>0</v>
      </c>
      <c r="G365" s="46">
        <v>0</v>
      </c>
      <c r="H365" s="46">
        <v>0</v>
      </c>
      <c r="I365" s="46">
        <v>0</v>
      </c>
      <c r="J365" s="46">
        <v>0</v>
      </c>
      <c r="K365" s="46">
        <v>0</v>
      </c>
      <c r="L365" s="42">
        <v>28189</v>
      </c>
      <c r="M365" s="42">
        <v>14628</v>
      </c>
      <c r="N365" s="42">
        <v>13561</v>
      </c>
      <c r="O365" s="54" t="s">
        <v>499</v>
      </c>
      <c r="P365" s="54" t="s">
        <v>499</v>
      </c>
      <c r="Q365" s="54" t="s">
        <v>499</v>
      </c>
      <c r="R365" s="54" t="s">
        <v>499</v>
      </c>
      <c r="S365" s="54" t="s">
        <v>499</v>
      </c>
      <c r="T365" s="54" t="s">
        <v>499</v>
      </c>
      <c r="U365" s="54" t="s">
        <v>499</v>
      </c>
      <c r="W365" s="42" t="s">
        <v>469</v>
      </c>
    </row>
    <row r="366" spans="1:23">
      <c r="A366" s="49" t="s">
        <v>2634</v>
      </c>
      <c r="B366" s="46" t="s">
        <v>230</v>
      </c>
      <c r="C366" s="46" t="s">
        <v>275</v>
      </c>
      <c r="D366" s="49" t="s">
        <v>95</v>
      </c>
      <c r="E366" s="46">
        <v>0</v>
      </c>
      <c r="F366" s="46">
        <v>0</v>
      </c>
      <c r="G366" s="46">
        <v>0</v>
      </c>
      <c r="H366" s="46">
        <v>0</v>
      </c>
      <c r="I366" s="46">
        <v>0</v>
      </c>
      <c r="J366" s="46">
        <v>0</v>
      </c>
      <c r="K366" s="46">
        <v>0</v>
      </c>
      <c r="L366" s="42">
        <v>28189</v>
      </c>
      <c r="M366" s="42">
        <v>14628</v>
      </c>
      <c r="N366" s="42">
        <v>13561</v>
      </c>
      <c r="O366" s="54" t="s">
        <v>499</v>
      </c>
      <c r="P366" s="54" t="s">
        <v>499</v>
      </c>
      <c r="Q366" s="54" t="s">
        <v>499</v>
      </c>
      <c r="R366" s="54" t="s">
        <v>499</v>
      </c>
      <c r="S366" s="54" t="s">
        <v>499</v>
      </c>
      <c r="T366" s="54" t="s">
        <v>499</v>
      </c>
      <c r="U366" s="54" t="s">
        <v>499</v>
      </c>
      <c r="W366" s="42" t="s">
        <v>469</v>
      </c>
    </row>
    <row r="367" spans="1:23">
      <c r="A367" s="49" t="s">
        <v>2635</v>
      </c>
      <c r="B367" s="46" t="s">
        <v>230</v>
      </c>
      <c r="C367" s="46" t="s">
        <v>275</v>
      </c>
      <c r="D367" s="49" t="s">
        <v>154</v>
      </c>
      <c r="E367" s="46">
        <v>0</v>
      </c>
      <c r="F367" s="46">
        <v>0</v>
      </c>
      <c r="G367" s="46">
        <v>0</v>
      </c>
      <c r="H367" s="46">
        <v>0</v>
      </c>
      <c r="I367" s="46">
        <v>0</v>
      </c>
      <c r="J367" s="46">
        <v>0</v>
      </c>
      <c r="K367" s="46">
        <v>0</v>
      </c>
      <c r="L367" s="42">
        <v>28189</v>
      </c>
      <c r="M367" s="42">
        <v>14628</v>
      </c>
      <c r="N367" s="42">
        <v>13561</v>
      </c>
      <c r="O367" s="54" t="s">
        <v>499</v>
      </c>
      <c r="P367" s="54" t="s">
        <v>499</v>
      </c>
      <c r="Q367" s="54" t="s">
        <v>499</v>
      </c>
      <c r="R367" s="54" t="s">
        <v>499</v>
      </c>
      <c r="S367" s="54" t="s">
        <v>499</v>
      </c>
      <c r="T367" s="54" t="s">
        <v>499</v>
      </c>
      <c r="U367" s="54" t="s">
        <v>499</v>
      </c>
      <c r="W367" s="42" t="s">
        <v>469</v>
      </c>
    </row>
    <row r="368" spans="1:23">
      <c r="A368" s="49" t="s">
        <v>2636</v>
      </c>
      <c r="B368" s="46" t="s">
        <v>230</v>
      </c>
      <c r="C368" s="46" t="s">
        <v>275</v>
      </c>
      <c r="D368" s="49" t="s">
        <v>155</v>
      </c>
      <c r="E368" s="46">
        <v>9</v>
      </c>
      <c r="F368" s="46">
        <v>0</v>
      </c>
      <c r="G368" s="46">
        <v>6</v>
      </c>
      <c r="H368" s="46">
        <v>6</v>
      </c>
      <c r="I368" s="46">
        <v>0</v>
      </c>
      <c r="J368" s="46">
        <v>0</v>
      </c>
      <c r="K368" s="46">
        <v>21</v>
      </c>
      <c r="L368" s="42">
        <v>28189</v>
      </c>
      <c r="M368" s="42">
        <v>14628</v>
      </c>
      <c r="N368" s="42">
        <v>13561</v>
      </c>
      <c r="O368" s="54">
        <v>31.927347546915463</v>
      </c>
      <c r="P368" s="54" t="s">
        <v>499</v>
      </c>
      <c r="Q368" s="54">
        <v>21.28489836461031</v>
      </c>
      <c r="R368" s="54">
        <v>21.28489836461031</v>
      </c>
      <c r="S368" s="54" t="s">
        <v>499</v>
      </c>
      <c r="T368" s="54" t="s">
        <v>499</v>
      </c>
      <c r="U368" s="54">
        <v>74.497144276136083</v>
      </c>
      <c r="W368" s="42" t="s">
        <v>469</v>
      </c>
    </row>
    <row r="369" spans="1:23">
      <c r="A369" s="49" t="s">
        <v>2637</v>
      </c>
      <c r="B369" s="46" t="s">
        <v>230</v>
      </c>
      <c r="C369" s="46" t="s">
        <v>275</v>
      </c>
      <c r="D369" s="49" t="s">
        <v>99</v>
      </c>
      <c r="E369" s="46">
        <v>6</v>
      </c>
      <c r="F369" s="46">
        <v>0</v>
      </c>
      <c r="G369" s="46">
        <v>0</v>
      </c>
      <c r="H369" s="46">
        <v>13</v>
      </c>
      <c r="I369" s="46">
        <v>6</v>
      </c>
      <c r="J369" s="46">
        <v>6</v>
      </c>
      <c r="K369" s="46">
        <v>31</v>
      </c>
      <c r="L369" s="42">
        <v>28189</v>
      </c>
      <c r="M369" s="42">
        <v>14628</v>
      </c>
      <c r="N369" s="42">
        <v>13561</v>
      </c>
      <c r="O369" s="54">
        <v>21.28489836461031</v>
      </c>
      <c r="P369" s="54" t="s">
        <v>499</v>
      </c>
      <c r="Q369" s="54" t="s">
        <v>499</v>
      </c>
      <c r="R369" s="54">
        <v>46.117279789988999</v>
      </c>
      <c r="S369" s="54">
        <v>21.28489836461031</v>
      </c>
      <c r="T369" s="54">
        <v>21.28489836461031</v>
      </c>
      <c r="U369" s="54">
        <v>109.97197488381993</v>
      </c>
      <c r="W369" s="42" t="s">
        <v>469</v>
      </c>
    </row>
    <row r="370" spans="1:23">
      <c r="A370" s="49" t="s">
        <v>2638</v>
      </c>
      <c r="B370" s="46" t="s">
        <v>230</v>
      </c>
      <c r="C370" s="46" t="s">
        <v>275</v>
      </c>
      <c r="D370" s="49" t="s">
        <v>481</v>
      </c>
      <c r="E370" s="46">
        <v>0</v>
      </c>
      <c r="F370" s="46">
        <v>0</v>
      </c>
      <c r="G370" s="46">
        <v>0</v>
      </c>
      <c r="H370" s="46">
        <v>0</v>
      </c>
      <c r="I370" s="46">
        <v>0</v>
      </c>
      <c r="J370" s="46">
        <v>0</v>
      </c>
      <c r="K370" s="46">
        <v>0</v>
      </c>
      <c r="L370" s="42">
        <v>28189</v>
      </c>
      <c r="M370" s="42">
        <v>14628</v>
      </c>
      <c r="N370" s="42">
        <v>13561</v>
      </c>
      <c r="O370" s="54" t="s">
        <v>499</v>
      </c>
      <c r="P370" s="54" t="s">
        <v>499</v>
      </c>
      <c r="Q370" s="54" t="s">
        <v>499</v>
      </c>
      <c r="R370" s="54" t="s">
        <v>499</v>
      </c>
      <c r="S370" s="54" t="s">
        <v>499</v>
      </c>
      <c r="T370" s="54" t="s">
        <v>499</v>
      </c>
      <c r="U370" s="54" t="s">
        <v>499</v>
      </c>
      <c r="W370" s="42" t="s">
        <v>469</v>
      </c>
    </row>
    <row r="371" spans="1:23">
      <c r="A371" s="49" t="s">
        <v>2639</v>
      </c>
      <c r="B371" s="46" t="s">
        <v>230</v>
      </c>
      <c r="C371" s="46" t="s">
        <v>275</v>
      </c>
      <c r="D371" s="49" t="s">
        <v>483</v>
      </c>
      <c r="E371" s="46">
        <v>6</v>
      </c>
      <c r="F371" s="46">
        <v>0</v>
      </c>
      <c r="G371" s="46">
        <v>6</v>
      </c>
      <c r="H371" s="46">
        <v>6</v>
      </c>
      <c r="I371" s="46">
        <v>6</v>
      </c>
      <c r="J371" s="46">
        <v>6</v>
      </c>
      <c r="K371" s="46">
        <v>30</v>
      </c>
      <c r="L371" s="42">
        <v>28189</v>
      </c>
      <c r="M371" s="42">
        <v>14628</v>
      </c>
      <c r="N371" s="42">
        <v>13561</v>
      </c>
      <c r="O371" s="54">
        <v>21.28489836461031</v>
      </c>
      <c r="P371" s="54" t="s">
        <v>499</v>
      </c>
      <c r="Q371" s="54">
        <v>21.28489836461031</v>
      </c>
      <c r="R371" s="54">
        <v>21.28489836461031</v>
      </c>
      <c r="S371" s="54">
        <v>21.28489836461031</v>
      </c>
      <c r="T371" s="54">
        <v>21.28489836461031</v>
      </c>
      <c r="U371" s="54">
        <v>106.42449182305155</v>
      </c>
      <c r="W371" s="42" t="s">
        <v>469</v>
      </c>
    </row>
    <row r="372" spans="1:23">
      <c r="A372" s="49" t="s">
        <v>2640</v>
      </c>
      <c r="B372" s="46" t="s">
        <v>230</v>
      </c>
      <c r="C372" s="46" t="s">
        <v>275</v>
      </c>
      <c r="D372" s="49" t="s">
        <v>128</v>
      </c>
      <c r="E372" s="46">
        <v>0</v>
      </c>
      <c r="F372" s="46">
        <v>0</v>
      </c>
      <c r="G372" s="46">
        <v>0</v>
      </c>
      <c r="H372" s="46">
        <v>0</v>
      </c>
      <c r="I372" s="46">
        <v>0</v>
      </c>
      <c r="J372" s="46">
        <v>0</v>
      </c>
      <c r="K372" s="46">
        <v>0</v>
      </c>
      <c r="L372" s="42">
        <v>28189</v>
      </c>
      <c r="M372" s="42">
        <v>14628</v>
      </c>
      <c r="N372" s="42">
        <v>13561</v>
      </c>
      <c r="O372" s="54" t="s">
        <v>499</v>
      </c>
      <c r="P372" s="54" t="s">
        <v>499</v>
      </c>
      <c r="Q372" s="54" t="s">
        <v>499</v>
      </c>
      <c r="R372" s="54" t="s">
        <v>499</v>
      </c>
      <c r="S372" s="54" t="s">
        <v>499</v>
      </c>
      <c r="T372" s="54" t="s">
        <v>499</v>
      </c>
      <c r="U372" s="54" t="s">
        <v>499</v>
      </c>
      <c r="W372" s="42" t="s">
        <v>469</v>
      </c>
    </row>
    <row r="373" spans="1:23">
      <c r="A373" s="49" t="s">
        <v>2641</v>
      </c>
      <c r="B373" s="46" t="s">
        <v>230</v>
      </c>
      <c r="C373" s="46" t="s">
        <v>275</v>
      </c>
      <c r="D373" s="49" t="s">
        <v>132</v>
      </c>
      <c r="E373" s="46">
        <v>0</v>
      </c>
      <c r="F373" s="46">
        <v>6</v>
      </c>
      <c r="G373" s="46">
        <v>6</v>
      </c>
      <c r="H373" s="46">
        <v>6</v>
      </c>
      <c r="I373" s="46">
        <v>0</v>
      </c>
      <c r="J373" s="46">
        <v>6</v>
      </c>
      <c r="K373" s="46">
        <v>24</v>
      </c>
      <c r="L373" s="42">
        <v>28189</v>
      </c>
      <c r="M373" s="42">
        <v>14628</v>
      </c>
      <c r="N373" s="42">
        <v>13561</v>
      </c>
      <c r="O373" s="54" t="s">
        <v>499</v>
      </c>
      <c r="P373" s="54">
        <v>41.017227235438888</v>
      </c>
      <c r="Q373" s="54">
        <v>41.017227235438888</v>
      </c>
      <c r="R373" s="54">
        <v>41.017227235438888</v>
      </c>
      <c r="S373" s="54" t="s">
        <v>499</v>
      </c>
      <c r="T373" s="54">
        <v>41.017227235438888</v>
      </c>
      <c r="U373" s="54">
        <v>164.06890894175555</v>
      </c>
      <c r="W373" s="42" t="s">
        <v>469</v>
      </c>
    </row>
    <row r="374" spans="1:23">
      <c r="A374" s="49" t="s">
        <v>2642</v>
      </c>
      <c r="B374" s="46" t="s">
        <v>230</v>
      </c>
      <c r="C374" s="46" t="s">
        <v>275</v>
      </c>
      <c r="D374" s="49" t="s">
        <v>161</v>
      </c>
      <c r="E374" s="46">
        <v>0</v>
      </c>
      <c r="F374" s="46">
        <v>0</v>
      </c>
      <c r="G374" s="46">
        <v>0</v>
      </c>
      <c r="H374" s="46">
        <v>0</v>
      </c>
      <c r="I374" s="46">
        <v>0</v>
      </c>
      <c r="J374" s="46">
        <v>0</v>
      </c>
      <c r="K374" s="46">
        <v>0</v>
      </c>
      <c r="L374" s="42">
        <v>28189</v>
      </c>
      <c r="M374" s="42">
        <v>14628</v>
      </c>
      <c r="N374" s="42">
        <v>13561</v>
      </c>
      <c r="O374" s="54" t="s">
        <v>499</v>
      </c>
      <c r="P374" s="54" t="s">
        <v>499</v>
      </c>
      <c r="Q374" s="54" t="s">
        <v>499</v>
      </c>
      <c r="R374" s="54" t="s">
        <v>499</v>
      </c>
      <c r="S374" s="54" t="s">
        <v>499</v>
      </c>
      <c r="T374" s="54" t="s">
        <v>499</v>
      </c>
      <c r="U374" s="54" t="s">
        <v>499</v>
      </c>
      <c r="W374" s="42" t="s">
        <v>469</v>
      </c>
    </row>
    <row r="375" spans="1:23">
      <c r="A375" s="49" t="s">
        <v>2643</v>
      </c>
      <c r="B375" s="46" t="s">
        <v>230</v>
      </c>
      <c r="C375" s="46" t="s">
        <v>275</v>
      </c>
      <c r="D375" s="49" t="s">
        <v>142</v>
      </c>
      <c r="E375" s="46">
        <v>6</v>
      </c>
      <c r="F375" s="46">
        <v>0</v>
      </c>
      <c r="G375" s="46">
        <v>0</v>
      </c>
      <c r="H375" s="46">
        <v>0</v>
      </c>
      <c r="I375" s="46">
        <v>0</v>
      </c>
      <c r="J375" s="46">
        <v>0</v>
      </c>
      <c r="K375" s="46">
        <v>6</v>
      </c>
      <c r="L375" s="42">
        <v>28189</v>
      </c>
      <c r="M375" s="42">
        <v>14628</v>
      </c>
      <c r="N375" s="42">
        <v>13561</v>
      </c>
      <c r="O375" s="54">
        <v>21.28489836461031</v>
      </c>
      <c r="P375" s="54" t="s">
        <v>499</v>
      </c>
      <c r="Q375" s="54" t="s">
        <v>499</v>
      </c>
      <c r="R375" s="54" t="s">
        <v>499</v>
      </c>
      <c r="S375" s="54" t="s">
        <v>499</v>
      </c>
      <c r="T375" s="54" t="s">
        <v>499</v>
      </c>
      <c r="U375" s="54">
        <v>21.28489836461031</v>
      </c>
      <c r="W375" s="42" t="s">
        <v>469</v>
      </c>
    </row>
    <row r="376" spans="1:23">
      <c r="A376" s="49" t="s">
        <v>2644</v>
      </c>
      <c r="B376" s="46" t="s">
        <v>230</v>
      </c>
      <c r="C376" s="46" t="s">
        <v>275</v>
      </c>
      <c r="D376" s="49" t="s">
        <v>146</v>
      </c>
      <c r="E376" s="46">
        <v>6</v>
      </c>
      <c r="F376" s="46">
        <v>6</v>
      </c>
      <c r="G376" s="46">
        <v>6</v>
      </c>
      <c r="H376" s="46">
        <v>8</v>
      </c>
      <c r="I376" s="46">
        <v>8</v>
      </c>
      <c r="J376" s="46">
        <v>6</v>
      </c>
      <c r="K376" s="46">
        <v>40</v>
      </c>
      <c r="L376" s="42">
        <v>28189</v>
      </c>
      <c r="M376" s="42">
        <v>14628</v>
      </c>
      <c r="N376" s="42">
        <v>13561</v>
      </c>
      <c r="O376" s="54">
        <v>41.017227235438888</v>
      </c>
      <c r="P376" s="54">
        <v>41.017227235438888</v>
      </c>
      <c r="Q376" s="54">
        <v>41.017227235438888</v>
      </c>
      <c r="R376" s="54">
        <v>54.689636313918513</v>
      </c>
      <c r="S376" s="54">
        <v>54.689636313918513</v>
      </c>
      <c r="T376" s="54">
        <v>41.017227235438888</v>
      </c>
      <c r="U376" s="54">
        <v>273.44818156959258</v>
      </c>
      <c r="W376" s="42" t="s">
        <v>469</v>
      </c>
    </row>
    <row r="377" spans="1:23">
      <c r="A377" s="49" t="s">
        <v>2645</v>
      </c>
      <c r="B377" s="46" t="s">
        <v>222</v>
      </c>
      <c r="C377" s="46" t="s">
        <v>275</v>
      </c>
      <c r="D377" s="49" t="s">
        <v>60</v>
      </c>
      <c r="E377" s="46">
        <v>0</v>
      </c>
      <c r="F377" s="46">
        <v>0</v>
      </c>
      <c r="G377" s="46">
        <v>6</v>
      </c>
      <c r="H377" s="46">
        <v>7</v>
      </c>
      <c r="I377" s="46">
        <v>0</v>
      </c>
      <c r="J377" s="46">
        <v>0</v>
      </c>
      <c r="K377" s="46">
        <v>13</v>
      </c>
      <c r="L377" s="42">
        <v>28189</v>
      </c>
      <c r="M377" s="42">
        <v>14628</v>
      </c>
      <c r="N377" s="42">
        <v>13561</v>
      </c>
      <c r="O377" s="54" t="s">
        <v>499</v>
      </c>
      <c r="P377" s="54" t="s">
        <v>499</v>
      </c>
      <c r="Q377" s="54">
        <v>21.28489836461031</v>
      </c>
      <c r="R377" s="54">
        <v>24.832381425378696</v>
      </c>
      <c r="S377" s="54" t="s">
        <v>499</v>
      </c>
      <c r="T377" s="54" t="s">
        <v>499</v>
      </c>
      <c r="U377" s="54">
        <v>46.117279789988999</v>
      </c>
      <c r="W377" s="42" t="s">
        <v>469</v>
      </c>
    </row>
    <row r="378" spans="1:23">
      <c r="A378" s="49" t="s">
        <v>2646</v>
      </c>
      <c r="B378" s="46" t="s">
        <v>222</v>
      </c>
      <c r="C378" s="46" t="s">
        <v>275</v>
      </c>
      <c r="D378" s="49" t="s">
        <v>64</v>
      </c>
      <c r="E378" s="46">
        <v>11</v>
      </c>
      <c r="F378" s="46">
        <v>6</v>
      </c>
      <c r="G378" s="46">
        <v>13</v>
      </c>
      <c r="H378" s="46">
        <v>15</v>
      </c>
      <c r="I378" s="46">
        <v>10</v>
      </c>
      <c r="J378" s="46">
        <v>6</v>
      </c>
      <c r="K378" s="46">
        <v>61</v>
      </c>
      <c r="L378" s="42">
        <v>28189</v>
      </c>
      <c r="M378" s="42">
        <v>14628</v>
      </c>
      <c r="N378" s="42">
        <v>13561</v>
      </c>
      <c r="O378" s="54">
        <v>39.022313668452234</v>
      </c>
      <c r="P378" s="54">
        <v>21.28489836461031</v>
      </c>
      <c r="Q378" s="54">
        <v>46.117279789988999</v>
      </c>
      <c r="R378" s="54">
        <v>53.212245911525777</v>
      </c>
      <c r="S378" s="54">
        <v>35.474830607683849</v>
      </c>
      <c r="T378" s="54">
        <v>21.28489836461031</v>
      </c>
      <c r="U378" s="54">
        <v>216.39646670687148</v>
      </c>
      <c r="W378" s="42" t="s">
        <v>469</v>
      </c>
    </row>
    <row r="379" spans="1:23">
      <c r="A379" s="49" t="s">
        <v>2647</v>
      </c>
      <c r="B379" s="46" t="s">
        <v>222</v>
      </c>
      <c r="C379" s="46" t="s">
        <v>275</v>
      </c>
      <c r="D379" s="49" t="s">
        <v>492</v>
      </c>
      <c r="E379" s="46">
        <v>6</v>
      </c>
      <c r="F379" s="46">
        <v>6</v>
      </c>
      <c r="G379" s="46">
        <v>6</v>
      </c>
      <c r="H379" s="46">
        <v>7</v>
      </c>
      <c r="I379" s="46">
        <v>7</v>
      </c>
      <c r="J379" s="46">
        <v>0</v>
      </c>
      <c r="K379" s="46">
        <v>32</v>
      </c>
      <c r="L379" s="42">
        <v>28189</v>
      </c>
      <c r="M379" s="42">
        <v>14628</v>
      </c>
      <c r="N379" s="42">
        <v>13561</v>
      </c>
      <c r="O379" s="54">
        <v>21.28489836461031</v>
      </c>
      <c r="P379" s="54">
        <v>21.28489836461031</v>
      </c>
      <c r="Q379" s="54">
        <v>21.28489836461031</v>
      </c>
      <c r="R379" s="54">
        <v>24.832381425378696</v>
      </c>
      <c r="S379" s="54">
        <v>24.832381425378696</v>
      </c>
      <c r="T379" s="54" t="s">
        <v>499</v>
      </c>
      <c r="U379" s="54">
        <v>113.51945794458831</v>
      </c>
      <c r="W379" s="42" t="s">
        <v>469</v>
      </c>
    </row>
    <row r="380" spans="1:23">
      <c r="A380" s="49" t="s">
        <v>2648</v>
      </c>
      <c r="B380" s="46" t="s">
        <v>222</v>
      </c>
      <c r="C380" s="46" t="s">
        <v>275</v>
      </c>
      <c r="D380" s="49" t="s">
        <v>200</v>
      </c>
      <c r="E380" s="46">
        <v>7</v>
      </c>
      <c r="F380" s="46">
        <v>6</v>
      </c>
      <c r="G380" s="46">
        <v>7</v>
      </c>
      <c r="H380" s="46">
        <v>14</v>
      </c>
      <c r="I380" s="46">
        <v>11</v>
      </c>
      <c r="J380" s="46">
        <v>6</v>
      </c>
      <c r="K380" s="46">
        <v>51</v>
      </c>
      <c r="L380" s="42">
        <v>28189</v>
      </c>
      <c r="M380" s="42">
        <v>14628</v>
      </c>
      <c r="N380" s="42">
        <v>13561</v>
      </c>
      <c r="O380" s="54">
        <v>24.832381425378696</v>
      </c>
      <c r="P380" s="54">
        <v>21.28489836461031</v>
      </c>
      <c r="Q380" s="54">
        <v>24.832381425378696</v>
      </c>
      <c r="R380" s="54">
        <v>49.664762850757391</v>
      </c>
      <c r="S380" s="54">
        <v>39.022313668452234</v>
      </c>
      <c r="T380" s="54">
        <v>21.28489836461031</v>
      </c>
      <c r="U380" s="54">
        <v>180.92163609918762</v>
      </c>
      <c r="W380" s="42" t="s">
        <v>469</v>
      </c>
    </row>
    <row r="381" spans="1:23">
      <c r="A381" s="49" t="s">
        <v>2649</v>
      </c>
      <c r="B381" s="46" t="s">
        <v>222</v>
      </c>
      <c r="C381" s="46" t="s">
        <v>275</v>
      </c>
      <c r="D381" s="49" t="s">
        <v>473</v>
      </c>
      <c r="E381" s="46">
        <v>0</v>
      </c>
      <c r="F381" s="46">
        <v>0</v>
      </c>
      <c r="G381" s="46">
        <v>6</v>
      </c>
      <c r="H381" s="46">
        <v>0</v>
      </c>
      <c r="I381" s="46">
        <v>0</v>
      </c>
      <c r="J381" s="46">
        <v>0</v>
      </c>
      <c r="K381" s="46">
        <v>6</v>
      </c>
      <c r="L381" s="42">
        <v>28189</v>
      </c>
      <c r="M381" s="42">
        <v>14628</v>
      </c>
      <c r="N381" s="42">
        <v>13561</v>
      </c>
      <c r="O381" s="54" t="s">
        <v>499</v>
      </c>
      <c r="P381" s="54" t="s">
        <v>499</v>
      </c>
      <c r="Q381" s="54">
        <v>21.28489836461031</v>
      </c>
      <c r="R381" s="54" t="s">
        <v>499</v>
      </c>
      <c r="S381" s="54" t="s">
        <v>499</v>
      </c>
      <c r="T381" s="54" t="s">
        <v>499</v>
      </c>
      <c r="U381" s="54">
        <v>21.28489836461031</v>
      </c>
      <c r="W381" s="42" t="s">
        <v>469</v>
      </c>
    </row>
    <row r="382" spans="1:23">
      <c r="A382" s="49" t="s">
        <v>2650</v>
      </c>
      <c r="B382" s="46" t="s">
        <v>222</v>
      </c>
      <c r="C382" s="46" t="s">
        <v>275</v>
      </c>
      <c r="D382" s="49" t="s">
        <v>201</v>
      </c>
      <c r="E382" s="46">
        <v>0</v>
      </c>
      <c r="F382" s="46">
        <v>0</v>
      </c>
      <c r="G382" s="46">
        <v>6</v>
      </c>
      <c r="H382" s="46">
        <v>6</v>
      </c>
      <c r="I382" s="46">
        <v>6</v>
      </c>
      <c r="J382" s="46">
        <v>0</v>
      </c>
      <c r="K382" s="46">
        <v>18</v>
      </c>
      <c r="L382" s="42">
        <v>28189</v>
      </c>
      <c r="M382" s="42">
        <v>14628</v>
      </c>
      <c r="N382" s="42">
        <v>13561</v>
      </c>
      <c r="O382" s="54" t="s">
        <v>499</v>
      </c>
      <c r="P382" s="54" t="s">
        <v>499</v>
      </c>
      <c r="Q382" s="54">
        <v>21.28489836461031</v>
      </c>
      <c r="R382" s="54">
        <v>21.28489836461031</v>
      </c>
      <c r="S382" s="54">
        <v>21.28489836461031</v>
      </c>
      <c r="T382" s="54" t="s">
        <v>499</v>
      </c>
      <c r="U382" s="54">
        <v>63.854695093830927</v>
      </c>
      <c r="W382" s="42" t="s">
        <v>469</v>
      </c>
    </row>
    <row r="383" spans="1:23">
      <c r="A383" s="49" t="s">
        <v>2651</v>
      </c>
      <c r="B383" s="46" t="s">
        <v>222</v>
      </c>
      <c r="C383" s="46" t="s">
        <v>275</v>
      </c>
      <c r="D383" s="49" t="s">
        <v>151</v>
      </c>
      <c r="E383" s="46">
        <v>0</v>
      </c>
      <c r="F383" s="46">
        <v>0</v>
      </c>
      <c r="G383" s="46">
        <v>0</v>
      </c>
      <c r="H383" s="46">
        <v>0</v>
      </c>
      <c r="I383" s="46">
        <v>0</v>
      </c>
      <c r="J383" s="46">
        <v>0</v>
      </c>
      <c r="K383" s="46">
        <v>0</v>
      </c>
      <c r="L383" s="42">
        <v>28189</v>
      </c>
      <c r="M383" s="42">
        <v>14628</v>
      </c>
      <c r="N383" s="42">
        <v>13561</v>
      </c>
      <c r="O383" s="54" t="s">
        <v>499</v>
      </c>
      <c r="P383" s="54" t="s">
        <v>499</v>
      </c>
      <c r="Q383" s="54" t="s">
        <v>499</v>
      </c>
      <c r="R383" s="54" t="s">
        <v>499</v>
      </c>
      <c r="S383" s="54" t="s">
        <v>499</v>
      </c>
      <c r="T383" s="54" t="s">
        <v>499</v>
      </c>
      <c r="U383" s="54" t="s">
        <v>499</v>
      </c>
      <c r="W383" s="42" t="s">
        <v>469</v>
      </c>
    </row>
    <row r="384" spans="1:23">
      <c r="A384" s="49" t="s">
        <v>2652</v>
      </c>
      <c r="B384" s="46" t="s">
        <v>222</v>
      </c>
      <c r="C384" s="46" t="s">
        <v>275</v>
      </c>
      <c r="D384" s="49" t="s">
        <v>95</v>
      </c>
      <c r="E384" s="46">
        <v>0</v>
      </c>
      <c r="F384" s="46">
        <v>0</v>
      </c>
      <c r="G384" s="46">
        <v>0</v>
      </c>
      <c r="H384" s="46">
        <v>0</v>
      </c>
      <c r="I384" s="46">
        <v>0</v>
      </c>
      <c r="J384" s="46">
        <v>0</v>
      </c>
      <c r="K384" s="46">
        <v>0</v>
      </c>
      <c r="L384" s="42">
        <v>28189</v>
      </c>
      <c r="M384" s="42">
        <v>14628</v>
      </c>
      <c r="N384" s="42">
        <v>13561</v>
      </c>
      <c r="O384" s="54" t="s">
        <v>499</v>
      </c>
      <c r="P384" s="54" t="s">
        <v>499</v>
      </c>
      <c r="Q384" s="54" t="s">
        <v>499</v>
      </c>
      <c r="R384" s="54" t="s">
        <v>499</v>
      </c>
      <c r="S384" s="54" t="s">
        <v>499</v>
      </c>
      <c r="T384" s="54" t="s">
        <v>499</v>
      </c>
      <c r="U384" s="54" t="s">
        <v>499</v>
      </c>
      <c r="W384" s="42" t="s">
        <v>469</v>
      </c>
    </row>
    <row r="385" spans="1:23">
      <c r="A385" s="49" t="s">
        <v>2653</v>
      </c>
      <c r="B385" s="46" t="s">
        <v>222</v>
      </c>
      <c r="C385" s="46" t="s">
        <v>275</v>
      </c>
      <c r="D385" s="49" t="s">
        <v>155</v>
      </c>
      <c r="E385" s="46">
        <v>6</v>
      </c>
      <c r="F385" s="46">
        <v>0</v>
      </c>
      <c r="G385" s="46">
        <v>6</v>
      </c>
      <c r="H385" s="46">
        <v>6</v>
      </c>
      <c r="I385" s="46">
        <v>0</v>
      </c>
      <c r="J385" s="46">
        <v>0</v>
      </c>
      <c r="K385" s="46">
        <v>18</v>
      </c>
      <c r="L385" s="42">
        <v>28189</v>
      </c>
      <c r="M385" s="42">
        <v>14628</v>
      </c>
      <c r="N385" s="42">
        <v>13561</v>
      </c>
      <c r="O385" s="54">
        <v>21.28489836461031</v>
      </c>
      <c r="P385" s="54" t="s">
        <v>499</v>
      </c>
      <c r="Q385" s="54">
        <v>21.28489836461031</v>
      </c>
      <c r="R385" s="54">
        <v>21.28489836461031</v>
      </c>
      <c r="S385" s="54" t="s">
        <v>499</v>
      </c>
      <c r="T385" s="54" t="s">
        <v>499</v>
      </c>
      <c r="U385" s="54">
        <v>63.854695093830927</v>
      </c>
      <c r="W385" s="42" t="s">
        <v>469</v>
      </c>
    </row>
    <row r="386" spans="1:23">
      <c r="A386" s="49" t="s">
        <v>2654</v>
      </c>
      <c r="B386" s="46" t="s">
        <v>222</v>
      </c>
      <c r="C386" s="46" t="s">
        <v>275</v>
      </c>
      <c r="D386" s="49" t="s">
        <v>99</v>
      </c>
      <c r="E386" s="46">
        <v>6</v>
      </c>
      <c r="F386" s="46">
        <v>6</v>
      </c>
      <c r="G386" s="46">
        <v>7</v>
      </c>
      <c r="H386" s="46">
        <v>6</v>
      </c>
      <c r="I386" s="46">
        <v>0</v>
      </c>
      <c r="J386" s="46">
        <v>0</v>
      </c>
      <c r="K386" s="46">
        <v>25</v>
      </c>
      <c r="L386" s="42">
        <v>28189</v>
      </c>
      <c r="M386" s="42">
        <v>14628</v>
      </c>
      <c r="N386" s="42">
        <v>13561</v>
      </c>
      <c r="O386" s="54">
        <v>21.28489836461031</v>
      </c>
      <c r="P386" s="54">
        <v>21.28489836461031</v>
      </c>
      <c r="Q386" s="54">
        <v>24.832381425378696</v>
      </c>
      <c r="R386" s="54">
        <v>21.28489836461031</v>
      </c>
      <c r="S386" s="54" t="s">
        <v>499</v>
      </c>
      <c r="T386" s="54" t="s">
        <v>499</v>
      </c>
      <c r="U386" s="54">
        <v>88.687076519209626</v>
      </c>
      <c r="W386" s="42" t="s">
        <v>469</v>
      </c>
    </row>
    <row r="387" spans="1:23">
      <c r="A387" s="49" t="s">
        <v>2655</v>
      </c>
      <c r="B387" s="46" t="s">
        <v>222</v>
      </c>
      <c r="C387" s="46" t="s">
        <v>275</v>
      </c>
      <c r="D387" s="49" t="s">
        <v>481</v>
      </c>
      <c r="E387" s="46">
        <v>6</v>
      </c>
      <c r="F387" s="46">
        <v>0</v>
      </c>
      <c r="G387" s="46">
        <v>0</v>
      </c>
      <c r="H387" s="46">
        <v>0</v>
      </c>
      <c r="I387" s="46">
        <v>0</v>
      </c>
      <c r="J387" s="46">
        <v>0</v>
      </c>
      <c r="K387" s="46">
        <v>6</v>
      </c>
      <c r="L387" s="42">
        <v>28189</v>
      </c>
      <c r="M387" s="42">
        <v>14628</v>
      </c>
      <c r="N387" s="42">
        <v>13561</v>
      </c>
      <c r="O387" s="54">
        <v>21.28489836461031</v>
      </c>
      <c r="P387" s="54" t="s">
        <v>499</v>
      </c>
      <c r="Q387" s="54" t="s">
        <v>499</v>
      </c>
      <c r="R387" s="54" t="s">
        <v>499</v>
      </c>
      <c r="S387" s="54" t="s">
        <v>499</v>
      </c>
      <c r="T387" s="54" t="s">
        <v>499</v>
      </c>
      <c r="U387" s="54">
        <v>21.28489836461031</v>
      </c>
      <c r="W387" s="42" t="s">
        <v>469</v>
      </c>
    </row>
    <row r="388" spans="1:23">
      <c r="A388" s="49" t="s">
        <v>2656</v>
      </c>
      <c r="B388" s="46" t="s">
        <v>222</v>
      </c>
      <c r="C388" s="46" t="s">
        <v>275</v>
      </c>
      <c r="D388" s="49" t="s">
        <v>483</v>
      </c>
      <c r="E388" s="46">
        <v>6</v>
      </c>
      <c r="F388" s="46">
        <v>0</v>
      </c>
      <c r="G388" s="46">
        <v>8</v>
      </c>
      <c r="H388" s="46">
        <v>6</v>
      </c>
      <c r="I388" s="46">
        <v>0</v>
      </c>
      <c r="J388" s="46">
        <v>0</v>
      </c>
      <c r="K388" s="46">
        <v>20</v>
      </c>
      <c r="L388" s="42">
        <v>28189</v>
      </c>
      <c r="M388" s="42">
        <v>14628</v>
      </c>
      <c r="N388" s="42">
        <v>13561</v>
      </c>
      <c r="O388" s="54">
        <v>21.28489836461031</v>
      </c>
      <c r="P388" s="54" t="s">
        <v>499</v>
      </c>
      <c r="Q388" s="54">
        <v>28.379864486147078</v>
      </c>
      <c r="R388" s="54">
        <v>21.28489836461031</v>
      </c>
      <c r="S388" s="54" t="s">
        <v>499</v>
      </c>
      <c r="T388" s="54" t="s">
        <v>499</v>
      </c>
      <c r="U388" s="54">
        <v>70.949661215367698</v>
      </c>
      <c r="W388" s="42" t="s">
        <v>469</v>
      </c>
    </row>
    <row r="389" spans="1:23">
      <c r="A389" s="49" t="s">
        <v>2657</v>
      </c>
      <c r="B389" s="46" t="s">
        <v>222</v>
      </c>
      <c r="C389" s="46" t="s">
        <v>275</v>
      </c>
      <c r="D389" s="49" t="s">
        <v>128</v>
      </c>
      <c r="E389" s="46">
        <v>0</v>
      </c>
      <c r="F389" s="46">
        <v>0</v>
      </c>
      <c r="G389" s="46">
        <v>6</v>
      </c>
      <c r="H389" s="46">
        <v>0</v>
      </c>
      <c r="I389" s="46">
        <v>0</v>
      </c>
      <c r="J389" s="46">
        <v>0</v>
      </c>
      <c r="K389" s="46">
        <v>6</v>
      </c>
      <c r="L389" s="42">
        <v>28189</v>
      </c>
      <c r="M389" s="42">
        <v>14628</v>
      </c>
      <c r="N389" s="42">
        <v>13561</v>
      </c>
      <c r="O389" s="54" t="s">
        <v>499</v>
      </c>
      <c r="P389" s="54" t="s">
        <v>499</v>
      </c>
      <c r="Q389" s="54">
        <v>21.28489836461031</v>
      </c>
      <c r="R389" s="54" t="s">
        <v>499</v>
      </c>
      <c r="S389" s="54" t="s">
        <v>499</v>
      </c>
      <c r="T389" s="54" t="s">
        <v>499</v>
      </c>
      <c r="U389" s="54">
        <v>21.28489836461031</v>
      </c>
      <c r="W389" s="42" t="s">
        <v>469</v>
      </c>
    </row>
    <row r="390" spans="1:23">
      <c r="A390" s="49" t="s">
        <v>2658</v>
      </c>
      <c r="B390" s="46" t="s">
        <v>222</v>
      </c>
      <c r="C390" s="46" t="s">
        <v>275</v>
      </c>
      <c r="D390" s="49" t="s">
        <v>161</v>
      </c>
      <c r="E390" s="46">
        <v>0</v>
      </c>
      <c r="F390" s="46">
        <v>0</v>
      </c>
      <c r="G390" s="46">
        <v>0</v>
      </c>
      <c r="H390" s="46">
        <v>0</v>
      </c>
      <c r="I390" s="46">
        <v>0</v>
      </c>
      <c r="J390" s="46">
        <v>0</v>
      </c>
      <c r="K390" s="46">
        <v>0</v>
      </c>
      <c r="L390" s="42">
        <v>28189</v>
      </c>
      <c r="M390" s="42">
        <v>14628</v>
      </c>
      <c r="N390" s="42">
        <v>13561</v>
      </c>
      <c r="O390" s="54" t="s">
        <v>499</v>
      </c>
      <c r="P390" s="54" t="s">
        <v>499</v>
      </c>
      <c r="Q390" s="54" t="s">
        <v>499</v>
      </c>
      <c r="R390" s="54" t="s">
        <v>499</v>
      </c>
      <c r="S390" s="54" t="s">
        <v>499</v>
      </c>
      <c r="T390" s="54" t="s">
        <v>499</v>
      </c>
      <c r="U390" s="54" t="s">
        <v>499</v>
      </c>
      <c r="W390" s="42" t="s">
        <v>469</v>
      </c>
    </row>
    <row r="391" spans="1:23">
      <c r="A391" s="49" t="s">
        <v>2659</v>
      </c>
      <c r="B391" s="46" t="s">
        <v>222</v>
      </c>
      <c r="C391" s="46" t="s">
        <v>275</v>
      </c>
      <c r="D391" s="49" t="s">
        <v>164</v>
      </c>
      <c r="E391" s="46">
        <v>33</v>
      </c>
      <c r="F391" s="46">
        <v>24</v>
      </c>
      <c r="G391" s="46">
        <v>56</v>
      </c>
      <c r="H391" s="46">
        <v>62</v>
      </c>
      <c r="I391" s="46">
        <v>23</v>
      </c>
      <c r="J391" s="46">
        <v>7</v>
      </c>
      <c r="K391" s="46">
        <v>205</v>
      </c>
      <c r="L391" s="42">
        <v>28189</v>
      </c>
      <c r="M391" s="42">
        <v>14628</v>
      </c>
      <c r="N391" s="42">
        <v>13561</v>
      </c>
      <c r="O391" s="54">
        <v>243.34488607034879</v>
      </c>
      <c r="P391" s="54">
        <v>176.97809896025367</v>
      </c>
      <c r="Q391" s="54">
        <v>412.94889757392519</v>
      </c>
      <c r="R391" s="54">
        <v>457.19342231398866</v>
      </c>
      <c r="S391" s="54">
        <v>169.60401150357643</v>
      </c>
      <c r="T391" s="54">
        <v>51.618612196740649</v>
      </c>
      <c r="U391" s="54">
        <v>1511.6879286188334</v>
      </c>
      <c r="W391" s="42" t="s">
        <v>469</v>
      </c>
    </row>
    <row r="392" spans="1:23">
      <c r="A392" s="49" t="s">
        <v>2660</v>
      </c>
      <c r="B392" s="46" t="s">
        <v>222</v>
      </c>
      <c r="C392" s="46" t="s">
        <v>275</v>
      </c>
      <c r="D392" s="49" t="s">
        <v>142</v>
      </c>
      <c r="E392" s="46">
        <v>0</v>
      </c>
      <c r="F392" s="46">
        <v>0</v>
      </c>
      <c r="G392" s="46">
        <v>0</v>
      </c>
      <c r="H392" s="46">
        <v>0</v>
      </c>
      <c r="I392" s="46">
        <v>0</v>
      </c>
      <c r="J392" s="46">
        <v>0</v>
      </c>
      <c r="K392" s="46">
        <v>0</v>
      </c>
      <c r="L392" s="42">
        <v>28189</v>
      </c>
      <c r="M392" s="42">
        <v>14628</v>
      </c>
      <c r="N392" s="42">
        <v>13561</v>
      </c>
      <c r="O392" s="54" t="s">
        <v>499</v>
      </c>
      <c r="P392" s="54" t="s">
        <v>499</v>
      </c>
      <c r="Q392" s="54" t="s">
        <v>499</v>
      </c>
      <c r="R392" s="54" t="s">
        <v>499</v>
      </c>
      <c r="S392" s="54" t="s">
        <v>499</v>
      </c>
      <c r="T392" s="54" t="s">
        <v>499</v>
      </c>
      <c r="U392" s="54" t="s">
        <v>499</v>
      </c>
      <c r="W392" s="42" t="s">
        <v>469</v>
      </c>
    </row>
    <row r="393" spans="1:23">
      <c r="A393" s="49" t="s">
        <v>2661</v>
      </c>
      <c r="B393" s="46" t="s">
        <v>230</v>
      </c>
      <c r="C393" s="46" t="s">
        <v>278</v>
      </c>
      <c r="D393" s="49" t="s">
        <v>60</v>
      </c>
      <c r="E393" s="46">
        <v>6</v>
      </c>
      <c r="F393" s="46">
        <v>0</v>
      </c>
      <c r="G393" s="46">
        <v>6</v>
      </c>
      <c r="H393" s="46">
        <v>6</v>
      </c>
      <c r="I393" s="46">
        <v>6</v>
      </c>
      <c r="J393" s="46">
        <v>0</v>
      </c>
      <c r="K393" s="46">
        <v>24</v>
      </c>
      <c r="L393" s="42">
        <v>31194</v>
      </c>
      <c r="M393" s="42">
        <v>15941</v>
      </c>
      <c r="N393" s="42">
        <v>15253</v>
      </c>
      <c r="O393" s="54">
        <v>19.234468166955182</v>
      </c>
      <c r="P393" s="54" t="s">
        <v>499</v>
      </c>
      <c r="Q393" s="54">
        <v>19.234468166955182</v>
      </c>
      <c r="R393" s="54">
        <v>19.234468166955182</v>
      </c>
      <c r="S393" s="54">
        <v>19.234468166955182</v>
      </c>
      <c r="T393" s="54" t="s">
        <v>499</v>
      </c>
      <c r="U393" s="54">
        <v>76.937872667820727</v>
      </c>
      <c r="W393" s="42" t="s">
        <v>469</v>
      </c>
    </row>
    <row r="394" spans="1:23">
      <c r="A394" s="49" t="s">
        <v>2662</v>
      </c>
      <c r="B394" s="46" t="s">
        <v>230</v>
      </c>
      <c r="C394" s="46" t="s">
        <v>278</v>
      </c>
      <c r="D394" s="49" t="s">
        <v>64</v>
      </c>
      <c r="E394" s="46">
        <v>14</v>
      </c>
      <c r="F394" s="46">
        <v>7</v>
      </c>
      <c r="G394" s="46">
        <v>17</v>
      </c>
      <c r="H394" s="46">
        <v>15</v>
      </c>
      <c r="I394" s="46">
        <v>9</v>
      </c>
      <c r="J394" s="46">
        <v>0</v>
      </c>
      <c r="K394" s="46">
        <v>62</v>
      </c>
      <c r="L394" s="42">
        <v>31194</v>
      </c>
      <c r="M394" s="42">
        <v>15941</v>
      </c>
      <c r="N394" s="42">
        <v>15253</v>
      </c>
      <c r="O394" s="54">
        <v>44.880425722895431</v>
      </c>
      <c r="P394" s="54">
        <v>22.440212861447716</v>
      </c>
      <c r="Q394" s="54">
        <v>54.497659806373022</v>
      </c>
      <c r="R394" s="54">
        <v>48.086170417387962</v>
      </c>
      <c r="S394" s="54">
        <v>28.851702250432773</v>
      </c>
      <c r="T394" s="54" t="s">
        <v>499</v>
      </c>
      <c r="U394" s="54">
        <v>198.75617105853689</v>
      </c>
      <c r="W394" s="42" t="s">
        <v>469</v>
      </c>
    </row>
    <row r="395" spans="1:23">
      <c r="A395" s="49" t="s">
        <v>2663</v>
      </c>
      <c r="B395" s="46" t="s">
        <v>230</v>
      </c>
      <c r="C395" s="46" t="s">
        <v>278</v>
      </c>
      <c r="D395" s="49" t="s">
        <v>492</v>
      </c>
      <c r="E395" s="46">
        <v>6</v>
      </c>
      <c r="F395" s="46">
        <v>0</v>
      </c>
      <c r="G395" s="46">
        <v>0</v>
      </c>
      <c r="H395" s="46">
        <v>6</v>
      </c>
      <c r="I395" s="46">
        <v>6</v>
      </c>
      <c r="J395" s="46">
        <v>0</v>
      </c>
      <c r="K395" s="46">
        <v>18</v>
      </c>
      <c r="L395" s="42">
        <v>31194</v>
      </c>
      <c r="M395" s="42">
        <v>15941</v>
      </c>
      <c r="N395" s="42">
        <v>15253</v>
      </c>
      <c r="O395" s="54">
        <v>19.234468166955182</v>
      </c>
      <c r="P395" s="54" t="s">
        <v>499</v>
      </c>
      <c r="Q395" s="54" t="s">
        <v>499</v>
      </c>
      <c r="R395" s="54">
        <v>19.234468166955182</v>
      </c>
      <c r="S395" s="54">
        <v>19.234468166955182</v>
      </c>
      <c r="T395" s="54" t="s">
        <v>499</v>
      </c>
      <c r="U395" s="54">
        <v>57.703404500865545</v>
      </c>
      <c r="W395" s="42" t="s">
        <v>469</v>
      </c>
    </row>
    <row r="396" spans="1:23">
      <c r="A396" s="49" t="s">
        <v>2664</v>
      </c>
      <c r="B396" s="46" t="s">
        <v>230</v>
      </c>
      <c r="C396" s="46" t="s">
        <v>278</v>
      </c>
      <c r="D396" s="49" t="s">
        <v>200</v>
      </c>
      <c r="E396" s="46">
        <v>6</v>
      </c>
      <c r="F396" s="46">
        <v>0</v>
      </c>
      <c r="G396" s="46">
        <v>0</v>
      </c>
      <c r="H396" s="46">
        <v>10</v>
      </c>
      <c r="I396" s="46">
        <v>0</v>
      </c>
      <c r="J396" s="46">
        <v>0</v>
      </c>
      <c r="K396" s="46">
        <v>16</v>
      </c>
      <c r="L396" s="42">
        <v>31194</v>
      </c>
      <c r="M396" s="42">
        <v>15941</v>
      </c>
      <c r="N396" s="42">
        <v>15253</v>
      </c>
      <c r="O396" s="54">
        <v>19.234468166955182</v>
      </c>
      <c r="P396" s="54" t="s">
        <v>499</v>
      </c>
      <c r="Q396" s="54" t="s">
        <v>499</v>
      </c>
      <c r="R396" s="54">
        <v>32.05744694492531</v>
      </c>
      <c r="S396" s="54" t="s">
        <v>499</v>
      </c>
      <c r="T396" s="54" t="s">
        <v>499</v>
      </c>
      <c r="U396" s="54">
        <v>51.291915111880492</v>
      </c>
      <c r="W396" s="42" t="s">
        <v>469</v>
      </c>
    </row>
    <row r="397" spans="1:23">
      <c r="A397" s="49" t="s">
        <v>2665</v>
      </c>
      <c r="B397" s="46" t="s">
        <v>230</v>
      </c>
      <c r="C397" s="46" t="s">
        <v>278</v>
      </c>
      <c r="D397" s="49" t="s">
        <v>54</v>
      </c>
      <c r="E397" s="46">
        <v>31</v>
      </c>
      <c r="F397" s="46">
        <v>17</v>
      </c>
      <c r="G397" s="46">
        <v>71</v>
      </c>
      <c r="H397" s="46">
        <v>101</v>
      </c>
      <c r="I397" s="46">
        <v>37</v>
      </c>
      <c r="J397" s="46">
        <v>50</v>
      </c>
      <c r="K397" s="46">
        <v>307</v>
      </c>
      <c r="L397" s="42">
        <v>31194</v>
      </c>
      <c r="M397" s="42">
        <v>15941</v>
      </c>
      <c r="N397" s="42">
        <v>15253</v>
      </c>
      <c r="O397" s="54">
        <v>194.46709742174266</v>
      </c>
      <c r="P397" s="54">
        <v>106.64324697321372</v>
      </c>
      <c r="Q397" s="54">
        <v>445.39238441753963</v>
      </c>
      <c r="R397" s="54">
        <v>633.5863496643874</v>
      </c>
      <c r="S397" s="54">
        <v>232.10589047111225</v>
      </c>
      <c r="T397" s="54">
        <v>313.65660874474622</v>
      </c>
      <c r="U397" s="54">
        <v>1925.8515776927418</v>
      </c>
      <c r="W397" s="42" t="s">
        <v>469</v>
      </c>
    </row>
    <row r="398" spans="1:23">
      <c r="A398" s="49" t="s">
        <v>2666</v>
      </c>
      <c r="B398" s="46" t="s">
        <v>230</v>
      </c>
      <c r="C398" s="46" t="s">
        <v>278</v>
      </c>
      <c r="D398" s="49" t="s">
        <v>69</v>
      </c>
      <c r="E398" s="46">
        <v>0</v>
      </c>
      <c r="F398" s="46">
        <v>6</v>
      </c>
      <c r="G398" s="46">
        <v>6</v>
      </c>
      <c r="H398" s="46">
        <v>6</v>
      </c>
      <c r="I398" s="46">
        <v>7</v>
      </c>
      <c r="J398" s="46">
        <v>6</v>
      </c>
      <c r="K398" s="46">
        <v>31</v>
      </c>
      <c r="L398" s="42">
        <v>31194</v>
      </c>
      <c r="M398" s="42">
        <v>15941</v>
      </c>
      <c r="N398" s="42">
        <v>15253</v>
      </c>
      <c r="O398" s="54" t="s">
        <v>499</v>
      </c>
      <c r="P398" s="54">
        <v>37.638793049369546</v>
      </c>
      <c r="Q398" s="54">
        <v>37.638793049369546</v>
      </c>
      <c r="R398" s="54">
        <v>37.638793049369546</v>
      </c>
      <c r="S398" s="54">
        <v>43.911925224264479</v>
      </c>
      <c r="T398" s="54">
        <v>37.638793049369546</v>
      </c>
      <c r="U398" s="54">
        <v>194.46709742174266</v>
      </c>
      <c r="W398" s="42" t="s">
        <v>469</v>
      </c>
    </row>
    <row r="399" spans="1:23">
      <c r="A399" s="49" t="s">
        <v>2667</v>
      </c>
      <c r="B399" s="46" t="s">
        <v>230</v>
      </c>
      <c r="C399" s="46" t="s">
        <v>278</v>
      </c>
      <c r="D399" s="49" t="s">
        <v>473</v>
      </c>
      <c r="E399" s="46">
        <v>0</v>
      </c>
      <c r="F399" s="46">
        <v>0</v>
      </c>
      <c r="G399" s="46">
        <v>0</v>
      </c>
      <c r="H399" s="46">
        <v>0</v>
      </c>
      <c r="I399" s="46">
        <v>0</v>
      </c>
      <c r="J399" s="46">
        <v>0</v>
      </c>
      <c r="K399" s="46">
        <v>0</v>
      </c>
      <c r="L399" s="42">
        <v>31194</v>
      </c>
      <c r="M399" s="42">
        <v>15941</v>
      </c>
      <c r="N399" s="42">
        <v>15253</v>
      </c>
      <c r="O399" s="54" t="s">
        <v>499</v>
      </c>
      <c r="P399" s="54" t="s">
        <v>499</v>
      </c>
      <c r="Q399" s="54" t="s">
        <v>499</v>
      </c>
      <c r="R399" s="54" t="s">
        <v>499</v>
      </c>
      <c r="S399" s="54" t="s">
        <v>499</v>
      </c>
      <c r="T399" s="54" t="s">
        <v>499</v>
      </c>
      <c r="U399" s="54" t="s">
        <v>499</v>
      </c>
      <c r="W399" s="42" t="s">
        <v>469</v>
      </c>
    </row>
    <row r="400" spans="1:23">
      <c r="A400" s="49" t="s">
        <v>2668</v>
      </c>
      <c r="B400" s="46" t="s">
        <v>230</v>
      </c>
      <c r="C400" s="46" t="s">
        <v>278</v>
      </c>
      <c r="D400" s="49" t="s">
        <v>201</v>
      </c>
      <c r="E400" s="46">
        <v>6</v>
      </c>
      <c r="F400" s="46">
        <v>0</v>
      </c>
      <c r="G400" s="46">
        <v>6</v>
      </c>
      <c r="H400" s="46">
        <v>6</v>
      </c>
      <c r="I400" s="46">
        <v>0</v>
      </c>
      <c r="J400" s="46">
        <v>0</v>
      </c>
      <c r="K400" s="46">
        <v>18</v>
      </c>
      <c r="L400" s="42">
        <v>31194</v>
      </c>
      <c r="M400" s="42">
        <v>15941</v>
      </c>
      <c r="N400" s="42">
        <v>15253</v>
      </c>
      <c r="O400" s="54">
        <v>19.234468166955182</v>
      </c>
      <c r="P400" s="54" t="s">
        <v>499</v>
      </c>
      <c r="Q400" s="54">
        <v>19.234468166955182</v>
      </c>
      <c r="R400" s="54">
        <v>19.234468166955182</v>
      </c>
      <c r="S400" s="54" t="s">
        <v>499</v>
      </c>
      <c r="T400" s="54" t="s">
        <v>499</v>
      </c>
      <c r="U400" s="54">
        <v>57.703404500865545</v>
      </c>
      <c r="W400" s="42" t="s">
        <v>469</v>
      </c>
    </row>
    <row r="401" spans="1:23">
      <c r="A401" s="49" t="s">
        <v>2669</v>
      </c>
      <c r="B401" s="46" t="s">
        <v>230</v>
      </c>
      <c r="C401" s="46" t="s">
        <v>278</v>
      </c>
      <c r="D401" s="49" t="s">
        <v>151</v>
      </c>
      <c r="E401" s="46">
        <v>0</v>
      </c>
      <c r="F401" s="46">
        <v>0</v>
      </c>
      <c r="G401" s="46">
        <v>0</v>
      </c>
      <c r="H401" s="46">
        <v>0</v>
      </c>
      <c r="I401" s="46">
        <v>0</v>
      </c>
      <c r="J401" s="46">
        <v>0</v>
      </c>
      <c r="K401" s="46">
        <v>0</v>
      </c>
      <c r="L401" s="42">
        <v>31194</v>
      </c>
      <c r="M401" s="42">
        <v>15941</v>
      </c>
      <c r="N401" s="42">
        <v>15253</v>
      </c>
      <c r="O401" s="54" t="s">
        <v>499</v>
      </c>
      <c r="P401" s="54" t="s">
        <v>499</v>
      </c>
      <c r="Q401" s="54" t="s">
        <v>499</v>
      </c>
      <c r="R401" s="54" t="s">
        <v>499</v>
      </c>
      <c r="S401" s="54" t="s">
        <v>499</v>
      </c>
      <c r="T401" s="54" t="s">
        <v>499</v>
      </c>
      <c r="U401" s="54" t="s">
        <v>499</v>
      </c>
      <c r="W401" s="42" t="s">
        <v>469</v>
      </c>
    </row>
    <row r="402" spans="1:23">
      <c r="A402" s="49" t="s">
        <v>2670</v>
      </c>
      <c r="B402" s="46" t="s">
        <v>230</v>
      </c>
      <c r="C402" s="46" t="s">
        <v>278</v>
      </c>
      <c r="D402" s="49" t="s">
        <v>95</v>
      </c>
      <c r="E402" s="46">
        <v>0</v>
      </c>
      <c r="F402" s="46">
        <v>0</v>
      </c>
      <c r="G402" s="46">
        <v>0</v>
      </c>
      <c r="H402" s="46">
        <v>0</v>
      </c>
      <c r="I402" s="46">
        <v>0</v>
      </c>
      <c r="J402" s="46">
        <v>0</v>
      </c>
      <c r="K402" s="46">
        <v>0</v>
      </c>
      <c r="L402" s="42">
        <v>31194</v>
      </c>
      <c r="M402" s="42">
        <v>15941</v>
      </c>
      <c r="N402" s="42">
        <v>15253</v>
      </c>
      <c r="O402" s="54" t="s">
        <v>499</v>
      </c>
      <c r="P402" s="54" t="s">
        <v>499</v>
      </c>
      <c r="Q402" s="54" t="s">
        <v>499</v>
      </c>
      <c r="R402" s="54" t="s">
        <v>499</v>
      </c>
      <c r="S402" s="54" t="s">
        <v>499</v>
      </c>
      <c r="T402" s="54" t="s">
        <v>499</v>
      </c>
      <c r="U402" s="54" t="s">
        <v>499</v>
      </c>
      <c r="W402" s="42" t="s">
        <v>469</v>
      </c>
    </row>
    <row r="403" spans="1:23">
      <c r="A403" s="49" t="s">
        <v>2671</v>
      </c>
      <c r="B403" s="46" t="s">
        <v>230</v>
      </c>
      <c r="C403" s="46" t="s">
        <v>278</v>
      </c>
      <c r="D403" s="49" t="s">
        <v>154</v>
      </c>
      <c r="E403" s="46">
        <v>0</v>
      </c>
      <c r="F403" s="46">
        <v>0</v>
      </c>
      <c r="G403" s="46">
        <v>0</v>
      </c>
      <c r="H403" s="46">
        <v>0</v>
      </c>
      <c r="I403" s="46">
        <v>0</v>
      </c>
      <c r="J403" s="46">
        <v>0</v>
      </c>
      <c r="K403" s="46">
        <v>0</v>
      </c>
      <c r="L403" s="42">
        <v>31194</v>
      </c>
      <c r="M403" s="42">
        <v>15941</v>
      </c>
      <c r="N403" s="42">
        <v>15253</v>
      </c>
      <c r="O403" s="54" t="s">
        <v>499</v>
      </c>
      <c r="P403" s="54" t="s">
        <v>499</v>
      </c>
      <c r="Q403" s="54" t="s">
        <v>499</v>
      </c>
      <c r="R403" s="54" t="s">
        <v>499</v>
      </c>
      <c r="S403" s="54" t="s">
        <v>499</v>
      </c>
      <c r="T403" s="54" t="s">
        <v>499</v>
      </c>
      <c r="U403" s="54" t="s">
        <v>499</v>
      </c>
      <c r="W403" s="42" t="s">
        <v>469</v>
      </c>
    </row>
    <row r="404" spans="1:23">
      <c r="A404" s="49" t="s">
        <v>2672</v>
      </c>
      <c r="B404" s="46" t="s">
        <v>230</v>
      </c>
      <c r="C404" s="46" t="s">
        <v>278</v>
      </c>
      <c r="D404" s="49" t="s">
        <v>155</v>
      </c>
      <c r="E404" s="46">
        <v>8</v>
      </c>
      <c r="F404" s="46">
        <v>6</v>
      </c>
      <c r="G404" s="46">
        <v>7</v>
      </c>
      <c r="H404" s="46">
        <v>0</v>
      </c>
      <c r="I404" s="46">
        <v>0</v>
      </c>
      <c r="J404" s="46">
        <v>0</v>
      </c>
      <c r="K404" s="46">
        <v>21</v>
      </c>
      <c r="L404" s="42">
        <v>31194</v>
      </c>
      <c r="M404" s="42">
        <v>15941</v>
      </c>
      <c r="N404" s="42">
        <v>15253</v>
      </c>
      <c r="O404" s="54">
        <v>25.645957555940246</v>
      </c>
      <c r="P404" s="54">
        <v>19.234468166955182</v>
      </c>
      <c r="Q404" s="54">
        <v>22.440212861447716</v>
      </c>
      <c r="R404" s="54" t="s">
        <v>499</v>
      </c>
      <c r="S404" s="54" t="s">
        <v>499</v>
      </c>
      <c r="T404" s="54" t="s">
        <v>499</v>
      </c>
      <c r="U404" s="54">
        <v>67.320638584343143</v>
      </c>
      <c r="W404" s="42" t="s">
        <v>469</v>
      </c>
    </row>
    <row r="405" spans="1:23">
      <c r="A405" s="49" t="s">
        <v>2673</v>
      </c>
      <c r="B405" s="46" t="s">
        <v>230</v>
      </c>
      <c r="C405" s="46" t="s">
        <v>278</v>
      </c>
      <c r="D405" s="49" t="s">
        <v>99</v>
      </c>
      <c r="E405" s="46">
        <v>6</v>
      </c>
      <c r="F405" s="46">
        <v>0</v>
      </c>
      <c r="G405" s="46">
        <v>6</v>
      </c>
      <c r="H405" s="46">
        <v>7</v>
      </c>
      <c r="I405" s="46">
        <v>0</v>
      </c>
      <c r="J405" s="46">
        <v>6</v>
      </c>
      <c r="K405" s="46">
        <v>25</v>
      </c>
      <c r="L405" s="42">
        <v>31194</v>
      </c>
      <c r="M405" s="42">
        <v>15941</v>
      </c>
      <c r="N405" s="42">
        <v>15253</v>
      </c>
      <c r="O405" s="54">
        <v>19.234468166955182</v>
      </c>
      <c r="P405" s="54" t="s">
        <v>499</v>
      </c>
      <c r="Q405" s="54">
        <v>19.234468166955182</v>
      </c>
      <c r="R405" s="54">
        <v>22.440212861447716</v>
      </c>
      <c r="S405" s="54" t="s">
        <v>499</v>
      </c>
      <c r="T405" s="54">
        <v>19.234468166955182</v>
      </c>
      <c r="U405" s="54">
        <v>80.143617362313265</v>
      </c>
      <c r="W405" s="42" t="s">
        <v>469</v>
      </c>
    </row>
    <row r="406" spans="1:23">
      <c r="A406" s="49" t="s">
        <v>2674</v>
      </c>
      <c r="B406" s="46" t="s">
        <v>230</v>
      </c>
      <c r="C406" s="46" t="s">
        <v>278</v>
      </c>
      <c r="D406" s="49" t="s">
        <v>481</v>
      </c>
      <c r="E406" s="46">
        <v>0</v>
      </c>
      <c r="F406" s="46">
        <v>0</v>
      </c>
      <c r="G406" s="46">
        <v>0</v>
      </c>
      <c r="H406" s="46">
        <v>0</v>
      </c>
      <c r="I406" s="46">
        <v>0</v>
      </c>
      <c r="J406" s="46">
        <v>0</v>
      </c>
      <c r="K406" s="46">
        <v>0</v>
      </c>
      <c r="L406" s="42">
        <v>31194</v>
      </c>
      <c r="M406" s="42">
        <v>15941</v>
      </c>
      <c r="N406" s="42">
        <v>15253</v>
      </c>
      <c r="O406" s="54" t="s">
        <v>499</v>
      </c>
      <c r="P406" s="54" t="s">
        <v>499</v>
      </c>
      <c r="Q406" s="54" t="s">
        <v>499</v>
      </c>
      <c r="R406" s="54" t="s">
        <v>499</v>
      </c>
      <c r="S406" s="54" t="s">
        <v>499</v>
      </c>
      <c r="T406" s="54" t="s">
        <v>499</v>
      </c>
      <c r="U406" s="54" t="s">
        <v>499</v>
      </c>
      <c r="W406" s="42" t="s">
        <v>469</v>
      </c>
    </row>
    <row r="407" spans="1:23">
      <c r="A407" s="49" t="s">
        <v>2675</v>
      </c>
      <c r="B407" s="46" t="s">
        <v>230</v>
      </c>
      <c r="C407" s="46" t="s">
        <v>278</v>
      </c>
      <c r="D407" s="49" t="s">
        <v>483</v>
      </c>
      <c r="E407" s="46">
        <v>6</v>
      </c>
      <c r="F407" s="46">
        <v>0</v>
      </c>
      <c r="G407" s="46">
        <v>7</v>
      </c>
      <c r="H407" s="46">
        <v>6</v>
      </c>
      <c r="I407" s="46">
        <v>6</v>
      </c>
      <c r="J407" s="46">
        <v>0</v>
      </c>
      <c r="K407" s="46">
        <v>25</v>
      </c>
      <c r="L407" s="42">
        <v>31194</v>
      </c>
      <c r="M407" s="42">
        <v>15941</v>
      </c>
      <c r="N407" s="42">
        <v>15253</v>
      </c>
      <c r="O407" s="54">
        <v>19.234468166955182</v>
      </c>
      <c r="P407" s="54" t="s">
        <v>499</v>
      </c>
      <c r="Q407" s="54">
        <v>22.440212861447716</v>
      </c>
      <c r="R407" s="54">
        <v>19.234468166955182</v>
      </c>
      <c r="S407" s="54">
        <v>19.234468166955182</v>
      </c>
      <c r="T407" s="54" t="s">
        <v>499</v>
      </c>
      <c r="U407" s="54">
        <v>80.143617362313265</v>
      </c>
      <c r="W407" s="42" t="s">
        <v>469</v>
      </c>
    </row>
    <row r="408" spans="1:23">
      <c r="A408" s="49" t="s">
        <v>2676</v>
      </c>
      <c r="B408" s="46" t="s">
        <v>230</v>
      </c>
      <c r="C408" s="46" t="s">
        <v>278</v>
      </c>
      <c r="D408" s="49" t="s">
        <v>128</v>
      </c>
      <c r="E408" s="46">
        <v>0</v>
      </c>
      <c r="F408" s="46">
        <v>0</v>
      </c>
      <c r="G408" s="46">
        <v>0</v>
      </c>
      <c r="H408" s="46">
        <v>0</v>
      </c>
      <c r="I408" s="46">
        <v>0</v>
      </c>
      <c r="J408" s="46">
        <v>0</v>
      </c>
      <c r="K408" s="46">
        <v>0</v>
      </c>
      <c r="L408" s="42">
        <v>31194</v>
      </c>
      <c r="M408" s="42">
        <v>15941</v>
      </c>
      <c r="N408" s="42">
        <v>15253</v>
      </c>
      <c r="O408" s="54" t="s">
        <v>499</v>
      </c>
      <c r="P408" s="54" t="s">
        <v>499</v>
      </c>
      <c r="Q408" s="54" t="s">
        <v>499</v>
      </c>
      <c r="R408" s="54" t="s">
        <v>499</v>
      </c>
      <c r="S408" s="54" t="s">
        <v>499</v>
      </c>
      <c r="T408" s="54" t="s">
        <v>499</v>
      </c>
      <c r="U408" s="54" t="s">
        <v>499</v>
      </c>
      <c r="W408" s="42" t="s">
        <v>469</v>
      </c>
    </row>
    <row r="409" spans="1:23">
      <c r="A409" s="49" t="s">
        <v>2677</v>
      </c>
      <c r="B409" s="46" t="s">
        <v>230</v>
      </c>
      <c r="C409" s="46" t="s">
        <v>278</v>
      </c>
      <c r="D409" s="49" t="s">
        <v>132</v>
      </c>
      <c r="E409" s="46">
        <v>6</v>
      </c>
      <c r="F409" s="46">
        <v>6</v>
      </c>
      <c r="G409" s="46">
        <v>7</v>
      </c>
      <c r="H409" s="46">
        <v>6</v>
      </c>
      <c r="I409" s="46">
        <v>0</v>
      </c>
      <c r="J409" s="46">
        <v>0</v>
      </c>
      <c r="K409" s="46">
        <v>25</v>
      </c>
      <c r="L409" s="42">
        <v>31194</v>
      </c>
      <c r="M409" s="42">
        <v>15941</v>
      </c>
      <c r="N409" s="42">
        <v>15253</v>
      </c>
      <c r="O409" s="54">
        <v>37.638793049369546</v>
      </c>
      <c r="P409" s="54">
        <v>37.638793049369546</v>
      </c>
      <c r="Q409" s="54">
        <v>43.911925224264479</v>
      </c>
      <c r="R409" s="54">
        <v>37.638793049369546</v>
      </c>
      <c r="S409" s="54" t="s">
        <v>499</v>
      </c>
      <c r="T409" s="54" t="s">
        <v>499</v>
      </c>
      <c r="U409" s="54">
        <v>156.82830437237311</v>
      </c>
      <c r="W409" s="42" t="s">
        <v>469</v>
      </c>
    </row>
    <row r="410" spans="1:23">
      <c r="A410" s="49" t="s">
        <v>2678</v>
      </c>
      <c r="B410" s="46" t="s">
        <v>230</v>
      </c>
      <c r="C410" s="46" t="s">
        <v>278</v>
      </c>
      <c r="D410" s="49" t="s">
        <v>161</v>
      </c>
      <c r="E410" s="46">
        <v>0</v>
      </c>
      <c r="F410" s="46">
        <v>0</v>
      </c>
      <c r="G410" s="46">
        <v>0</v>
      </c>
      <c r="H410" s="46">
        <v>0</v>
      </c>
      <c r="I410" s="46">
        <v>0</v>
      </c>
      <c r="J410" s="46">
        <v>0</v>
      </c>
      <c r="K410" s="46">
        <v>0</v>
      </c>
      <c r="L410" s="42">
        <v>31194</v>
      </c>
      <c r="M410" s="42">
        <v>15941</v>
      </c>
      <c r="N410" s="42">
        <v>15253</v>
      </c>
      <c r="O410" s="54" t="s">
        <v>499</v>
      </c>
      <c r="P410" s="54" t="s">
        <v>499</v>
      </c>
      <c r="Q410" s="54" t="s">
        <v>499</v>
      </c>
      <c r="R410" s="54" t="s">
        <v>499</v>
      </c>
      <c r="S410" s="54" t="s">
        <v>499</v>
      </c>
      <c r="T410" s="54" t="s">
        <v>499</v>
      </c>
      <c r="U410" s="54" t="s">
        <v>499</v>
      </c>
      <c r="W410" s="42" t="s">
        <v>469</v>
      </c>
    </row>
    <row r="411" spans="1:23">
      <c r="A411" s="49" t="s">
        <v>2679</v>
      </c>
      <c r="B411" s="46" t="s">
        <v>230</v>
      </c>
      <c r="C411" s="46" t="s">
        <v>278</v>
      </c>
      <c r="D411" s="49" t="s">
        <v>142</v>
      </c>
      <c r="E411" s="46">
        <v>0</v>
      </c>
      <c r="F411" s="46">
        <v>0</v>
      </c>
      <c r="G411" s="46">
        <v>0</v>
      </c>
      <c r="H411" s="46">
        <v>0</v>
      </c>
      <c r="I411" s="46">
        <v>0</v>
      </c>
      <c r="J411" s="46">
        <v>0</v>
      </c>
      <c r="K411" s="46">
        <v>0</v>
      </c>
      <c r="L411" s="42">
        <v>31194</v>
      </c>
      <c r="M411" s="42">
        <v>15941</v>
      </c>
      <c r="N411" s="42">
        <v>15253</v>
      </c>
      <c r="O411" s="54" t="s">
        <v>499</v>
      </c>
      <c r="P411" s="54" t="s">
        <v>499</v>
      </c>
      <c r="Q411" s="54" t="s">
        <v>499</v>
      </c>
      <c r="R411" s="54" t="s">
        <v>499</v>
      </c>
      <c r="S411" s="54" t="s">
        <v>499</v>
      </c>
      <c r="T411" s="54" t="s">
        <v>499</v>
      </c>
      <c r="U411" s="54" t="s">
        <v>499</v>
      </c>
      <c r="W411" s="42" t="s">
        <v>469</v>
      </c>
    </row>
    <row r="412" spans="1:23">
      <c r="A412" s="49" t="s">
        <v>2680</v>
      </c>
      <c r="B412" s="46" t="s">
        <v>230</v>
      </c>
      <c r="C412" s="46" t="s">
        <v>278</v>
      </c>
      <c r="D412" s="49" t="s">
        <v>146</v>
      </c>
      <c r="E412" s="46">
        <v>6</v>
      </c>
      <c r="F412" s="46">
        <v>6</v>
      </c>
      <c r="G412" s="46">
        <v>9</v>
      </c>
      <c r="H412" s="46">
        <v>16</v>
      </c>
      <c r="I412" s="46">
        <v>12</v>
      </c>
      <c r="J412" s="46">
        <v>6</v>
      </c>
      <c r="K412" s="46">
        <v>55</v>
      </c>
      <c r="L412" s="42">
        <v>31194</v>
      </c>
      <c r="M412" s="42">
        <v>15941</v>
      </c>
      <c r="N412" s="42">
        <v>15253</v>
      </c>
      <c r="O412" s="54">
        <v>37.638793049369546</v>
      </c>
      <c r="P412" s="54">
        <v>37.638793049369546</v>
      </c>
      <c r="Q412" s="54">
        <v>56.458189574054323</v>
      </c>
      <c r="R412" s="54">
        <v>100.37011479831881</v>
      </c>
      <c r="S412" s="54">
        <v>75.277586098739093</v>
      </c>
      <c r="T412" s="54">
        <v>37.638793049369546</v>
      </c>
      <c r="U412" s="54">
        <v>345.02226961922088</v>
      </c>
      <c r="W412" s="42" t="s">
        <v>469</v>
      </c>
    </row>
    <row r="413" spans="1:23">
      <c r="A413" s="49" t="s">
        <v>2681</v>
      </c>
      <c r="B413" s="46" t="s">
        <v>222</v>
      </c>
      <c r="C413" s="46" t="s">
        <v>278</v>
      </c>
      <c r="D413" s="49" t="s">
        <v>60</v>
      </c>
      <c r="E413" s="46">
        <v>0</v>
      </c>
      <c r="F413" s="46">
        <v>0</v>
      </c>
      <c r="G413" s="46">
        <v>6</v>
      </c>
      <c r="H413" s="46">
        <v>0</v>
      </c>
      <c r="I413" s="46">
        <v>6</v>
      </c>
      <c r="J413" s="46">
        <v>0</v>
      </c>
      <c r="K413" s="46">
        <v>12</v>
      </c>
      <c r="L413" s="42">
        <v>31194</v>
      </c>
      <c r="M413" s="42">
        <v>15941</v>
      </c>
      <c r="N413" s="42">
        <v>15253</v>
      </c>
      <c r="O413" s="54" t="s">
        <v>499</v>
      </c>
      <c r="P413" s="54" t="s">
        <v>499</v>
      </c>
      <c r="Q413" s="54">
        <v>19.234468166955182</v>
      </c>
      <c r="R413" s="54" t="s">
        <v>499</v>
      </c>
      <c r="S413" s="54">
        <v>19.234468166955182</v>
      </c>
      <c r="T413" s="54" t="s">
        <v>499</v>
      </c>
      <c r="U413" s="54">
        <v>38.468936333910364</v>
      </c>
      <c r="W413" s="42" t="s">
        <v>469</v>
      </c>
    </row>
    <row r="414" spans="1:23">
      <c r="A414" s="49" t="s">
        <v>2682</v>
      </c>
      <c r="B414" s="46" t="s">
        <v>222</v>
      </c>
      <c r="C414" s="46" t="s">
        <v>278</v>
      </c>
      <c r="D414" s="49" t="s">
        <v>64</v>
      </c>
      <c r="E414" s="46">
        <v>16</v>
      </c>
      <c r="F414" s="46">
        <v>9</v>
      </c>
      <c r="G414" s="46">
        <v>19</v>
      </c>
      <c r="H414" s="46">
        <v>32</v>
      </c>
      <c r="I414" s="46">
        <v>9</v>
      </c>
      <c r="J414" s="46">
        <v>6</v>
      </c>
      <c r="K414" s="46">
        <v>91</v>
      </c>
      <c r="L414" s="42">
        <v>31194</v>
      </c>
      <c r="M414" s="42">
        <v>15941</v>
      </c>
      <c r="N414" s="42">
        <v>15253</v>
      </c>
      <c r="O414" s="54">
        <v>51.291915111880492</v>
      </c>
      <c r="P414" s="54">
        <v>28.851702250432773</v>
      </c>
      <c r="Q414" s="54">
        <v>60.909149195358083</v>
      </c>
      <c r="R414" s="54">
        <v>102.58383022376098</v>
      </c>
      <c r="S414" s="54">
        <v>28.851702250432773</v>
      </c>
      <c r="T414" s="54">
        <v>19.234468166955182</v>
      </c>
      <c r="U414" s="54">
        <v>291.72276719882029</v>
      </c>
      <c r="W414" s="42" t="s">
        <v>469</v>
      </c>
    </row>
    <row r="415" spans="1:23">
      <c r="A415" s="49" t="s">
        <v>2683</v>
      </c>
      <c r="B415" s="46" t="s">
        <v>222</v>
      </c>
      <c r="C415" s="46" t="s">
        <v>278</v>
      </c>
      <c r="D415" s="49" t="s">
        <v>492</v>
      </c>
      <c r="E415" s="46">
        <v>0</v>
      </c>
      <c r="F415" s="46">
        <v>0</v>
      </c>
      <c r="G415" s="46">
        <v>9</v>
      </c>
      <c r="H415" s="46">
        <v>6</v>
      </c>
      <c r="I415" s="46">
        <v>6</v>
      </c>
      <c r="J415" s="46">
        <v>7</v>
      </c>
      <c r="K415" s="46">
        <v>28</v>
      </c>
      <c r="L415" s="42">
        <v>31194</v>
      </c>
      <c r="M415" s="42">
        <v>15941</v>
      </c>
      <c r="N415" s="42">
        <v>15253</v>
      </c>
      <c r="O415" s="54" t="s">
        <v>499</v>
      </c>
      <c r="P415" s="54" t="s">
        <v>499</v>
      </c>
      <c r="Q415" s="54">
        <v>28.851702250432773</v>
      </c>
      <c r="R415" s="54">
        <v>19.234468166955182</v>
      </c>
      <c r="S415" s="54">
        <v>19.234468166955182</v>
      </c>
      <c r="T415" s="54">
        <v>22.440212861447716</v>
      </c>
      <c r="U415" s="54">
        <v>89.760851445790863</v>
      </c>
      <c r="W415" s="42" t="s">
        <v>469</v>
      </c>
    </row>
    <row r="416" spans="1:23">
      <c r="A416" s="49" t="s">
        <v>2684</v>
      </c>
      <c r="B416" s="46" t="s">
        <v>222</v>
      </c>
      <c r="C416" s="46" t="s">
        <v>278</v>
      </c>
      <c r="D416" s="49" t="s">
        <v>200</v>
      </c>
      <c r="E416" s="46">
        <v>6</v>
      </c>
      <c r="F416" s="46">
        <v>0</v>
      </c>
      <c r="G416" s="46">
        <v>10</v>
      </c>
      <c r="H416" s="46">
        <v>12</v>
      </c>
      <c r="I416" s="46">
        <v>7</v>
      </c>
      <c r="J416" s="46">
        <v>0</v>
      </c>
      <c r="K416" s="46">
        <v>35</v>
      </c>
      <c r="L416" s="42">
        <v>31194</v>
      </c>
      <c r="M416" s="42">
        <v>15941</v>
      </c>
      <c r="N416" s="42">
        <v>15253</v>
      </c>
      <c r="O416" s="54">
        <v>19.234468166955182</v>
      </c>
      <c r="P416" s="54" t="s">
        <v>499</v>
      </c>
      <c r="Q416" s="54">
        <v>32.05744694492531</v>
      </c>
      <c r="R416" s="54">
        <v>38.468936333910364</v>
      </c>
      <c r="S416" s="54">
        <v>22.440212861447716</v>
      </c>
      <c r="T416" s="54" t="s">
        <v>499</v>
      </c>
      <c r="U416" s="54">
        <v>112.20106430723858</v>
      </c>
      <c r="W416" s="42" t="s">
        <v>469</v>
      </c>
    </row>
    <row r="417" spans="1:23">
      <c r="A417" s="49" t="s">
        <v>2685</v>
      </c>
      <c r="B417" s="46" t="s">
        <v>222</v>
      </c>
      <c r="C417" s="46" t="s">
        <v>278</v>
      </c>
      <c r="D417" s="49" t="s">
        <v>473</v>
      </c>
      <c r="E417" s="46">
        <v>0</v>
      </c>
      <c r="F417" s="46">
        <v>0</v>
      </c>
      <c r="G417" s="46">
        <v>0</v>
      </c>
      <c r="H417" s="46">
        <v>6</v>
      </c>
      <c r="I417" s="46">
        <v>0</v>
      </c>
      <c r="J417" s="46">
        <v>0</v>
      </c>
      <c r="K417" s="46">
        <v>6</v>
      </c>
      <c r="L417" s="42">
        <v>31194</v>
      </c>
      <c r="M417" s="42">
        <v>15941</v>
      </c>
      <c r="N417" s="42">
        <v>15253</v>
      </c>
      <c r="O417" s="54" t="s">
        <v>499</v>
      </c>
      <c r="P417" s="54" t="s">
        <v>499</v>
      </c>
      <c r="Q417" s="54" t="s">
        <v>499</v>
      </c>
      <c r="R417" s="54">
        <v>19.234468166955182</v>
      </c>
      <c r="S417" s="54" t="s">
        <v>499</v>
      </c>
      <c r="T417" s="54" t="s">
        <v>499</v>
      </c>
      <c r="U417" s="54">
        <v>19.234468166955182</v>
      </c>
      <c r="W417" s="42" t="s">
        <v>469</v>
      </c>
    </row>
    <row r="418" spans="1:23">
      <c r="A418" s="49" t="s">
        <v>2686</v>
      </c>
      <c r="B418" s="46" t="s">
        <v>222</v>
      </c>
      <c r="C418" s="46" t="s">
        <v>278</v>
      </c>
      <c r="D418" s="49" t="s">
        <v>201</v>
      </c>
      <c r="E418" s="46">
        <v>6</v>
      </c>
      <c r="F418" s="46">
        <v>0</v>
      </c>
      <c r="G418" s="46">
        <v>6</v>
      </c>
      <c r="H418" s="46">
        <v>6</v>
      </c>
      <c r="I418" s="46">
        <v>0</v>
      </c>
      <c r="J418" s="46">
        <v>0</v>
      </c>
      <c r="K418" s="46">
        <v>18</v>
      </c>
      <c r="L418" s="42">
        <v>31194</v>
      </c>
      <c r="M418" s="42">
        <v>15941</v>
      </c>
      <c r="N418" s="42">
        <v>15253</v>
      </c>
      <c r="O418" s="54">
        <v>19.234468166955182</v>
      </c>
      <c r="P418" s="54" t="s">
        <v>499</v>
      </c>
      <c r="Q418" s="54">
        <v>19.234468166955182</v>
      </c>
      <c r="R418" s="54">
        <v>19.234468166955182</v>
      </c>
      <c r="S418" s="54" t="s">
        <v>499</v>
      </c>
      <c r="T418" s="54" t="s">
        <v>499</v>
      </c>
      <c r="U418" s="54">
        <v>57.703404500865545</v>
      </c>
      <c r="W418" s="42" t="s">
        <v>469</v>
      </c>
    </row>
    <row r="419" spans="1:23">
      <c r="A419" s="49" t="s">
        <v>2687</v>
      </c>
      <c r="B419" s="46" t="s">
        <v>222</v>
      </c>
      <c r="C419" s="46" t="s">
        <v>278</v>
      </c>
      <c r="D419" s="49" t="s">
        <v>151</v>
      </c>
      <c r="E419" s="46">
        <v>0</v>
      </c>
      <c r="F419" s="46">
        <v>0</v>
      </c>
      <c r="G419" s="46">
        <v>0</v>
      </c>
      <c r="H419" s="46">
        <v>0</v>
      </c>
      <c r="I419" s="46">
        <v>0</v>
      </c>
      <c r="J419" s="46">
        <v>0</v>
      </c>
      <c r="K419" s="46">
        <v>0</v>
      </c>
      <c r="L419" s="42">
        <v>31194</v>
      </c>
      <c r="M419" s="42">
        <v>15941</v>
      </c>
      <c r="N419" s="42">
        <v>15253</v>
      </c>
      <c r="O419" s="54" t="s">
        <v>499</v>
      </c>
      <c r="P419" s="54" t="s">
        <v>499</v>
      </c>
      <c r="Q419" s="54" t="s">
        <v>499</v>
      </c>
      <c r="R419" s="54" t="s">
        <v>499</v>
      </c>
      <c r="S419" s="54" t="s">
        <v>499</v>
      </c>
      <c r="T419" s="54" t="s">
        <v>499</v>
      </c>
      <c r="U419" s="54" t="s">
        <v>499</v>
      </c>
      <c r="W419" s="42" t="s">
        <v>469</v>
      </c>
    </row>
    <row r="420" spans="1:23">
      <c r="A420" s="49" t="s">
        <v>2688</v>
      </c>
      <c r="B420" s="46" t="s">
        <v>222</v>
      </c>
      <c r="C420" s="46" t="s">
        <v>278</v>
      </c>
      <c r="D420" s="49" t="s">
        <v>95</v>
      </c>
      <c r="E420" s="46">
        <v>0</v>
      </c>
      <c r="F420" s="46">
        <v>0</v>
      </c>
      <c r="G420" s="46">
        <v>0</v>
      </c>
      <c r="H420" s="46">
        <v>0</v>
      </c>
      <c r="I420" s="46">
        <v>0</v>
      </c>
      <c r="J420" s="46">
        <v>0</v>
      </c>
      <c r="K420" s="46">
        <v>0</v>
      </c>
      <c r="L420" s="42">
        <v>31194</v>
      </c>
      <c r="M420" s="42">
        <v>15941</v>
      </c>
      <c r="N420" s="42">
        <v>15253</v>
      </c>
      <c r="O420" s="54" t="s">
        <v>499</v>
      </c>
      <c r="P420" s="54" t="s">
        <v>499</v>
      </c>
      <c r="Q420" s="54" t="s">
        <v>499</v>
      </c>
      <c r="R420" s="54" t="s">
        <v>499</v>
      </c>
      <c r="S420" s="54" t="s">
        <v>499</v>
      </c>
      <c r="T420" s="54" t="s">
        <v>499</v>
      </c>
      <c r="U420" s="54" t="s">
        <v>499</v>
      </c>
      <c r="W420" s="42" t="s">
        <v>469</v>
      </c>
    </row>
    <row r="421" spans="1:23">
      <c r="A421" s="49" t="s">
        <v>2689</v>
      </c>
      <c r="B421" s="46" t="s">
        <v>222</v>
      </c>
      <c r="C421" s="46" t="s">
        <v>278</v>
      </c>
      <c r="D421" s="49" t="s">
        <v>155</v>
      </c>
      <c r="E421" s="46">
        <v>8</v>
      </c>
      <c r="F421" s="46">
        <v>6</v>
      </c>
      <c r="G421" s="46">
        <v>7</v>
      </c>
      <c r="H421" s="46">
        <v>6</v>
      </c>
      <c r="I421" s="46">
        <v>0</v>
      </c>
      <c r="J421" s="46">
        <v>0</v>
      </c>
      <c r="K421" s="46">
        <v>27</v>
      </c>
      <c r="L421" s="42">
        <v>31194</v>
      </c>
      <c r="M421" s="42">
        <v>15941</v>
      </c>
      <c r="N421" s="42">
        <v>15253</v>
      </c>
      <c r="O421" s="54">
        <v>25.645957555940246</v>
      </c>
      <c r="P421" s="54">
        <v>19.234468166955182</v>
      </c>
      <c r="Q421" s="54">
        <v>22.440212861447716</v>
      </c>
      <c r="R421" s="54">
        <v>19.234468166955182</v>
      </c>
      <c r="S421" s="54" t="s">
        <v>499</v>
      </c>
      <c r="T421" s="54" t="s">
        <v>499</v>
      </c>
      <c r="U421" s="54">
        <v>86.555106751298325</v>
      </c>
      <c r="W421" s="42" t="s">
        <v>469</v>
      </c>
    </row>
    <row r="422" spans="1:23">
      <c r="A422" s="49" t="s">
        <v>2690</v>
      </c>
      <c r="B422" s="46" t="s">
        <v>222</v>
      </c>
      <c r="C422" s="46" t="s">
        <v>278</v>
      </c>
      <c r="D422" s="49" t="s">
        <v>99</v>
      </c>
      <c r="E422" s="46">
        <v>6</v>
      </c>
      <c r="F422" s="46">
        <v>6</v>
      </c>
      <c r="G422" s="46">
        <v>6</v>
      </c>
      <c r="H422" s="46">
        <v>6</v>
      </c>
      <c r="I422" s="46">
        <v>0</v>
      </c>
      <c r="J422" s="46">
        <v>0</v>
      </c>
      <c r="K422" s="46">
        <v>24</v>
      </c>
      <c r="L422" s="42">
        <v>31194</v>
      </c>
      <c r="M422" s="42">
        <v>15941</v>
      </c>
      <c r="N422" s="42">
        <v>15253</v>
      </c>
      <c r="O422" s="54">
        <v>19.234468166955182</v>
      </c>
      <c r="P422" s="54">
        <v>19.234468166955182</v>
      </c>
      <c r="Q422" s="54">
        <v>19.234468166955182</v>
      </c>
      <c r="R422" s="54">
        <v>19.234468166955182</v>
      </c>
      <c r="S422" s="54" t="s">
        <v>499</v>
      </c>
      <c r="T422" s="54" t="s">
        <v>499</v>
      </c>
      <c r="U422" s="54">
        <v>76.937872667820727</v>
      </c>
      <c r="W422" s="42" t="s">
        <v>469</v>
      </c>
    </row>
    <row r="423" spans="1:23">
      <c r="A423" s="49" t="s">
        <v>2691</v>
      </c>
      <c r="B423" s="46" t="s">
        <v>222</v>
      </c>
      <c r="C423" s="46" t="s">
        <v>278</v>
      </c>
      <c r="D423" s="49" t="s">
        <v>481</v>
      </c>
      <c r="E423" s="46">
        <v>0</v>
      </c>
      <c r="F423" s="46">
        <v>0</v>
      </c>
      <c r="G423" s="46">
        <v>0</v>
      </c>
      <c r="H423" s="46">
        <v>0</v>
      </c>
      <c r="I423" s="46">
        <v>0</v>
      </c>
      <c r="J423" s="46">
        <v>0</v>
      </c>
      <c r="K423" s="46">
        <v>0</v>
      </c>
      <c r="L423" s="42">
        <v>31194</v>
      </c>
      <c r="M423" s="42">
        <v>15941</v>
      </c>
      <c r="N423" s="42">
        <v>15253</v>
      </c>
      <c r="O423" s="54" t="s">
        <v>499</v>
      </c>
      <c r="P423" s="54" t="s">
        <v>499</v>
      </c>
      <c r="Q423" s="54" t="s">
        <v>499</v>
      </c>
      <c r="R423" s="54" t="s">
        <v>499</v>
      </c>
      <c r="S423" s="54" t="s">
        <v>499</v>
      </c>
      <c r="T423" s="54" t="s">
        <v>499</v>
      </c>
      <c r="U423" s="54" t="s">
        <v>499</v>
      </c>
      <c r="W423" s="42" t="s">
        <v>469</v>
      </c>
    </row>
    <row r="424" spans="1:23">
      <c r="A424" s="49" t="s">
        <v>2692</v>
      </c>
      <c r="B424" s="46" t="s">
        <v>222</v>
      </c>
      <c r="C424" s="46" t="s">
        <v>278</v>
      </c>
      <c r="D424" s="49" t="s">
        <v>483</v>
      </c>
      <c r="E424" s="46">
        <v>6</v>
      </c>
      <c r="F424" s="46">
        <v>0</v>
      </c>
      <c r="G424" s="46">
        <v>7</v>
      </c>
      <c r="H424" s="46">
        <v>6</v>
      </c>
      <c r="I424" s="46">
        <v>6</v>
      </c>
      <c r="J424" s="46">
        <v>0</v>
      </c>
      <c r="K424" s="46">
        <v>25</v>
      </c>
      <c r="L424" s="42">
        <v>31194</v>
      </c>
      <c r="M424" s="42">
        <v>15941</v>
      </c>
      <c r="N424" s="42">
        <v>15253</v>
      </c>
      <c r="O424" s="54">
        <v>19.234468166955182</v>
      </c>
      <c r="P424" s="54" t="s">
        <v>499</v>
      </c>
      <c r="Q424" s="54">
        <v>22.440212861447716</v>
      </c>
      <c r="R424" s="54">
        <v>19.234468166955182</v>
      </c>
      <c r="S424" s="54">
        <v>19.234468166955182</v>
      </c>
      <c r="T424" s="54" t="s">
        <v>499</v>
      </c>
      <c r="U424" s="54">
        <v>80.143617362313265</v>
      </c>
      <c r="W424" s="42" t="s">
        <v>469</v>
      </c>
    </row>
    <row r="425" spans="1:23">
      <c r="A425" s="49" t="s">
        <v>2693</v>
      </c>
      <c r="B425" s="46" t="s">
        <v>222</v>
      </c>
      <c r="C425" s="46" t="s">
        <v>278</v>
      </c>
      <c r="D425" s="49" t="s">
        <v>128</v>
      </c>
      <c r="E425" s="46">
        <v>6</v>
      </c>
      <c r="F425" s="46">
        <v>6</v>
      </c>
      <c r="G425" s="46">
        <v>6</v>
      </c>
      <c r="H425" s="46">
        <v>0</v>
      </c>
      <c r="I425" s="46">
        <v>0</v>
      </c>
      <c r="J425" s="46">
        <v>0</v>
      </c>
      <c r="K425" s="46">
        <v>18</v>
      </c>
      <c r="L425" s="42">
        <v>31194</v>
      </c>
      <c r="M425" s="42">
        <v>15941</v>
      </c>
      <c r="N425" s="42">
        <v>15253</v>
      </c>
      <c r="O425" s="54">
        <v>19.234468166955182</v>
      </c>
      <c r="P425" s="54">
        <v>19.234468166955182</v>
      </c>
      <c r="Q425" s="54">
        <v>19.234468166955182</v>
      </c>
      <c r="R425" s="54" t="s">
        <v>499</v>
      </c>
      <c r="S425" s="54" t="s">
        <v>499</v>
      </c>
      <c r="T425" s="54" t="s">
        <v>499</v>
      </c>
      <c r="U425" s="54">
        <v>57.703404500865545</v>
      </c>
      <c r="W425" s="42" t="s">
        <v>469</v>
      </c>
    </row>
    <row r="426" spans="1:23">
      <c r="A426" s="49" t="s">
        <v>2694</v>
      </c>
      <c r="B426" s="46" t="s">
        <v>222</v>
      </c>
      <c r="C426" s="46" t="s">
        <v>278</v>
      </c>
      <c r="D426" s="49" t="s">
        <v>161</v>
      </c>
      <c r="E426" s="46">
        <v>0</v>
      </c>
      <c r="F426" s="46">
        <v>0</v>
      </c>
      <c r="G426" s="46">
        <v>0</v>
      </c>
      <c r="H426" s="46">
        <v>0</v>
      </c>
      <c r="I426" s="46">
        <v>0</v>
      </c>
      <c r="J426" s="46">
        <v>0</v>
      </c>
      <c r="K426" s="46">
        <v>0</v>
      </c>
      <c r="L426" s="42">
        <v>31194</v>
      </c>
      <c r="M426" s="42">
        <v>15941</v>
      </c>
      <c r="N426" s="42">
        <v>15253</v>
      </c>
      <c r="O426" s="54" t="s">
        <v>499</v>
      </c>
      <c r="P426" s="54" t="s">
        <v>499</v>
      </c>
      <c r="Q426" s="54" t="s">
        <v>499</v>
      </c>
      <c r="R426" s="54" t="s">
        <v>499</v>
      </c>
      <c r="S426" s="54" t="s">
        <v>499</v>
      </c>
      <c r="T426" s="54" t="s">
        <v>499</v>
      </c>
      <c r="U426" s="54" t="s">
        <v>499</v>
      </c>
      <c r="W426" s="42" t="s">
        <v>469</v>
      </c>
    </row>
    <row r="427" spans="1:23">
      <c r="A427" s="49" t="s">
        <v>2695</v>
      </c>
      <c r="B427" s="46" t="s">
        <v>222</v>
      </c>
      <c r="C427" s="46" t="s">
        <v>278</v>
      </c>
      <c r="D427" s="49" t="s">
        <v>164</v>
      </c>
      <c r="E427" s="46">
        <v>31</v>
      </c>
      <c r="F427" s="46">
        <v>29</v>
      </c>
      <c r="G427" s="46">
        <v>66</v>
      </c>
      <c r="H427" s="46">
        <v>67</v>
      </c>
      <c r="I427" s="46">
        <v>29</v>
      </c>
      <c r="J427" s="46">
        <v>6</v>
      </c>
      <c r="K427" s="46">
        <v>228</v>
      </c>
      <c r="L427" s="42">
        <v>31194</v>
      </c>
      <c r="M427" s="42">
        <v>15941</v>
      </c>
      <c r="N427" s="42">
        <v>15253</v>
      </c>
      <c r="O427" s="54">
        <v>203.23870713957908</v>
      </c>
      <c r="P427" s="54">
        <v>190.1265324854127</v>
      </c>
      <c r="Q427" s="54">
        <v>432.70176358749097</v>
      </c>
      <c r="R427" s="54">
        <v>439.25785091457414</v>
      </c>
      <c r="S427" s="54">
        <v>190.1265324854127</v>
      </c>
      <c r="T427" s="54">
        <v>39.336523962499179</v>
      </c>
      <c r="U427" s="54">
        <v>1494.7879105749689</v>
      </c>
      <c r="W427" s="42" t="s">
        <v>469</v>
      </c>
    </row>
    <row r="428" spans="1:23">
      <c r="A428" s="49" t="s">
        <v>2696</v>
      </c>
      <c r="B428" s="46" t="s">
        <v>222</v>
      </c>
      <c r="C428" s="46" t="s">
        <v>278</v>
      </c>
      <c r="D428" s="49" t="s">
        <v>142</v>
      </c>
      <c r="E428" s="46">
        <v>0</v>
      </c>
      <c r="F428" s="46">
        <v>0</v>
      </c>
      <c r="G428" s="46">
        <v>0</v>
      </c>
      <c r="H428" s="46">
        <v>0</v>
      </c>
      <c r="I428" s="46">
        <v>0</v>
      </c>
      <c r="J428" s="46">
        <v>0</v>
      </c>
      <c r="K428" s="46">
        <v>0</v>
      </c>
      <c r="L428" s="42">
        <v>31194</v>
      </c>
      <c r="M428" s="42">
        <v>15941</v>
      </c>
      <c r="N428" s="42">
        <v>15253</v>
      </c>
      <c r="O428" s="54" t="s">
        <v>499</v>
      </c>
      <c r="P428" s="54" t="s">
        <v>499</v>
      </c>
      <c r="Q428" s="54" t="s">
        <v>499</v>
      </c>
      <c r="R428" s="54" t="s">
        <v>499</v>
      </c>
      <c r="S428" s="54" t="s">
        <v>499</v>
      </c>
      <c r="T428" s="54" t="s">
        <v>499</v>
      </c>
      <c r="U428" s="54" t="s">
        <v>499</v>
      </c>
      <c r="W428" s="42" t="s">
        <v>469</v>
      </c>
    </row>
    <row r="429" spans="1:23">
      <c r="A429" s="49" t="s">
        <v>2697</v>
      </c>
      <c r="B429" s="46" t="s">
        <v>230</v>
      </c>
      <c r="C429" s="46" t="s">
        <v>281</v>
      </c>
      <c r="D429" s="49" t="s">
        <v>60</v>
      </c>
      <c r="E429" s="46">
        <v>0</v>
      </c>
      <c r="F429" s="46">
        <v>0</v>
      </c>
      <c r="G429" s="46">
        <v>6</v>
      </c>
      <c r="H429" s="46">
        <v>6</v>
      </c>
      <c r="I429" s="46">
        <v>6</v>
      </c>
      <c r="J429" s="46">
        <v>0</v>
      </c>
      <c r="K429" s="46">
        <v>18</v>
      </c>
      <c r="L429" s="42">
        <v>34769</v>
      </c>
      <c r="M429" s="42">
        <v>17465</v>
      </c>
      <c r="N429" s="42">
        <v>17304</v>
      </c>
      <c r="O429" s="54" t="s">
        <v>499</v>
      </c>
      <c r="P429" s="54" t="s">
        <v>499</v>
      </c>
      <c r="Q429" s="54">
        <v>17.256751704104229</v>
      </c>
      <c r="R429" s="54">
        <v>17.256751704104229</v>
      </c>
      <c r="S429" s="54">
        <v>17.256751704104229</v>
      </c>
      <c r="T429" s="54" t="s">
        <v>499</v>
      </c>
      <c r="U429" s="54">
        <v>51.770255112312697</v>
      </c>
      <c r="W429" s="42" t="s">
        <v>469</v>
      </c>
    </row>
    <row r="430" spans="1:23">
      <c r="A430" s="49" t="s">
        <v>2698</v>
      </c>
      <c r="B430" s="46" t="s">
        <v>230</v>
      </c>
      <c r="C430" s="46" t="s">
        <v>281</v>
      </c>
      <c r="D430" s="49" t="s">
        <v>64</v>
      </c>
      <c r="E430" s="46">
        <v>6</v>
      </c>
      <c r="F430" s="46">
        <v>13</v>
      </c>
      <c r="G430" s="46">
        <v>16</v>
      </c>
      <c r="H430" s="46">
        <v>16</v>
      </c>
      <c r="I430" s="46">
        <v>13</v>
      </c>
      <c r="J430" s="46">
        <v>14</v>
      </c>
      <c r="K430" s="46">
        <v>78</v>
      </c>
      <c r="L430" s="42">
        <v>34769</v>
      </c>
      <c r="M430" s="42">
        <v>17465</v>
      </c>
      <c r="N430" s="42">
        <v>17304</v>
      </c>
      <c r="O430" s="54">
        <v>17.256751704104229</v>
      </c>
      <c r="P430" s="54">
        <v>37.389628692225834</v>
      </c>
      <c r="Q430" s="54">
        <v>46.01800454427795</v>
      </c>
      <c r="R430" s="54">
        <v>46.01800454427795</v>
      </c>
      <c r="S430" s="54">
        <v>37.389628692225834</v>
      </c>
      <c r="T430" s="54">
        <v>40.265753976243211</v>
      </c>
      <c r="U430" s="54">
        <v>224.33777215335499</v>
      </c>
      <c r="W430" s="42" t="s">
        <v>469</v>
      </c>
    </row>
    <row r="431" spans="1:23">
      <c r="A431" s="49" t="s">
        <v>2699</v>
      </c>
      <c r="B431" s="46" t="s">
        <v>230</v>
      </c>
      <c r="C431" s="46" t="s">
        <v>281</v>
      </c>
      <c r="D431" s="49" t="s">
        <v>492</v>
      </c>
      <c r="E431" s="46">
        <v>0</v>
      </c>
      <c r="F431" s="46">
        <v>0</v>
      </c>
      <c r="G431" s="46">
        <v>0</v>
      </c>
      <c r="H431" s="46">
        <v>6</v>
      </c>
      <c r="I431" s="46">
        <v>0</v>
      </c>
      <c r="J431" s="46">
        <v>0</v>
      </c>
      <c r="K431" s="46">
        <v>6</v>
      </c>
      <c r="L431" s="42">
        <v>34769</v>
      </c>
      <c r="M431" s="42">
        <v>17465</v>
      </c>
      <c r="N431" s="42">
        <v>17304</v>
      </c>
      <c r="O431" s="54" t="s">
        <v>499</v>
      </c>
      <c r="P431" s="54" t="s">
        <v>499</v>
      </c>
      <c r="Q431" s="54" t="s">
        <v>499</v>
      </c>
      <c r="R431" s="54">
        <v>17.256751704104229</v>
      </c>
      <c r="S431" s="54" t="s">
        <v>499</v>
      </c>
      <c r="T431" s="54" t="s">
        <v>499</v>
      </c>
      <c r="U431" s="54">
        <v>17.256751704104229</v>
      </c>
      <c r="W431" s="42" t="s">
        <v>469</v>
      </c>
    </row>
    <row r="432" spans="1:23">
      <c r="A432" s="49" t="s">
        <v>2700</v>
      </c>
      <c r="B432" s="46" t="s">
        <v>230</v>
      </c>
      <c r="C432" s="46" t="s">
        <v>281</v>
      </c>
      <c r="D432" s="49" t="s">
        <v>200</v>
      </c>
      <c r="E432" s="46">
        <v>0</v>
      </c>
      <c r="F432" s="46">
        <v>0</v>
      </c>
      <c r="G432" s="46">
        <v>6</v>
      </c>
      <c r="H432" s="46">
        <v>7</v>
      </c>
      <c r="I432" s="46">
        <v>0</v>
      </c>
      <c r="J432" s="46">
        <v>0</v>
      </c>
      <c r="K432" s="46">
        <v>13</v>
      </c>
      <c r="L432" s="42">
        <v>34769</v>
      </c>
      <c r="M432" s="42">
        <v>17465</v>
      </c>
      <c r="N432" s="42">
        <v>17304</v>
      </c>
      <c r="O432" s="54" t="s">
        <v>499</v>
      </c>
      <c r="P432" s="54" t="s">
        <v>499</v>
      </c>
      <c r="Q432" s="54">
        <v>17.256751704104229</v>
      </c>
      <c r="R432" s="54">
        <v>20.132876988121605</v>
      </c>
      <c r="S432" s="54" t="s">
        <v>499</v>
      </c>
      <c r="T432" s="54" t="s">
        <v>499</v>
      </c>
      <c r="U432" s="54">
        <v>37.389628692225834</v>
      </c>
      <c r="W432" s="42" t="s">
        <v>469</v>
      </c>
    </row>
    <row r="433" spans="1:23">
      <c r="A433" s="49" t="s">
        <v>2701</v>
      </c>
      <c r="B433" s="46" t="s">
        <v>230</v>
      </c>
      <c r="C433" s="46" t="s">
        <v>281</v>
      </c>
      <c r="D433" s="49" t="s">
        <v>54</v>
      </c>
      <c r="E433" s="46">
        <v>41</v>
      </c>
      <c r="F433" s="46">
        <v>14</v>
      </c>
      <c r="G433" s="46">
        <v>92</v>
      </c>
      <c r="H433" s="46">
        <v>68</v>
      </c>
      <c r="I433" s="46">
        <v>61</v>
      </c>
      <c r="J433" s="46">
        <v>40</v>
      </c>
      <c r="K433" s="46">
        <v>316</v>
      </c>
      <c r="L433" s="42">
        <v>34769</v>
      </c>
      <c r="M433" s="42">
        <v>17465</v>
      </c>
      <c r="N433" s="42">
        <v>17304</v>
      </c>
      <c r="O433" s="54">
        <v>234.75522473518467</v>
      </c>
      <c r="P433" s="54">
        <v>80.160320641282567</v>
      </c>
      <c r="Q433" s="54">
        <v>526.76782135699978</v>
      </c>
      <c r="R433" s="54">
        <v>389.35012882908677</v>
      </c>
      <c r="S433" s="54">
        <v>349.26996850844546</v>
      </c>
      <c r="T433" s="54">
        <v>229.02948754652161</v>
      </c>
      <c r="U433" s="54">
        <v>1809.3329516175208</v>
      </c>
      <c r="W433" s="42" t="s">
        <v>469</v>
      </c>
    </row>
    <row r="434" spans="1:23">
      <c r="A434" s="49" t="s">
        <v>2702</v>
      </c>
      <c r="B434" s="46" t="s">
        <v>230</v>
      </c>
      <c r="C434" s="46" t="s">
        <v>281</v>
      </c>
      <c r="D434" s="49" t="s">
        <v>69</v>
      </c>
      <c r="E434" s="46">
        <v>0</v>
      </c>
      <c r="F434" s="46">
        <v>0</v>
      </c>
      <c r="G434" s="46">
        <v>6</v>
      </c>
      <c r="H434" s="46">
        <v>0</v>
      </c>
      <c r="I434" s="46">
        <v>6</v>
      </c>
      <c r="J434" s="46">
        <v>6</v>
      </c>
      <c r="K434" s="46">
        <v>18</v>
      </c>
      <c r="L434" s="42">
        <v>34769</v>
      </c>
      <c r="M434" s="42">
        <v>17465</v>
      </c>
      <c r="N434" s="42">
        <v>17304</v>
      </c>
      <c r="O434" s="54" t="s">
        <v>499</v>
      </c>
      <c r="P434" s="54" t="s">
        <v>499</v>
      </c>
      <c r="Q434" s="54">
        <v>34.354423131978244</v>
      </c>
      <c r="R434" s="54" t="s">
        <v>499</v>
      </c>
      <c r="S434" s="54">
        <v>34.354423131978244</v>
      </c>
      <c r="T434" s="54">
        <v>34.354423131978244</v>
      </c>
      <c r="U434" s="54">
        <v>103.06326939593473</v>
      </c>
      <c r="W434" s="42" t="s">
        <v>469</v>
      </c>
    </row>
    <row r="435" spans="1:23">
      <c r="A435" s="49" t="s">
        <v>2703</v>
      </c>
      <c r="B435" s="46" t="s">
        <v>230</v>
      </c>
      <c r="C435" s="46" t="s">
        <v>281</v>
      </c>
      <c r="D435" s="49" t="s">
        <v>473</v>
      </c>
      <c r="E435" s="46">
        <v>0</v>
      </c>
      <c r="F435" s="46">
        <v>0</v>
      </c>
      <c r="G435" s="46">
        <v>0</v>
      </c>
      <c r="H435" s="46">
        <v>0</v>
      </c>
      <c r="I435" s="46">
        <v>0</v>
      </c>
      <c r="J435" s="46">
        <v>0</v>
      </c>
      <c r="K435" s="46">
        <v>0</v>
      </c>
      <c r="L435" s="42">
        <v>34769</v>
      </c>
      <c r="M435" s="42">
        <v>17465</v>
      </c>
      <c r="N435" s="42">
        <v>17304</v>
      </c>
      <c r="O435" s="54" t="s">
        <v>499</v>
      </c>
      <c r="P435" s="54" t="s">
        <v>499</v>
      </c>
      <c r="Q435" s="54" t="s">
        <v>499</v>
      </c>
      <c r="R435" s="54" t="s">
        <v>499</v>
      </c>
      <c r="S435" s="54" t="s">
        <v>499</v>
      </c>
      <c r="T435" s="54" t="s">
        <v>499</v>
      </c>
      <c r="U435" s="54" t="s">
        <v>499</v>
      </c>
      <c r="W435" s="42" t="s">
        <v>469</v>
      </c>
    </row>
    <row r="436" spans="1:23">
      <c r="A436" s="49" t="s">
        <v>2704</v>
      </c>
      <c r="B436" s="46" t="s">
        <v>230</v>
      </c>
      <c r="C436" s="46" t="s">
        <v>281</v>
      </c>
      <c r="D436" s="49" t="s">
        <v>201</v>
      </c>
      <c r="E436" s="46">
        <v>0</v>
      </c>
      <c r="F436" s="46">
        <v>6</v>
      </c>
      <c r="G436" s="46">
        <v>0</v>
      </c>
      <c r="H436" s="46">
        <v>6</v>
      </c>
      <c r="I436" s="46">
        <v>6</v>
      </c>
      <c r="J436" s="46">
        <v>0</v>
      </c>
      <c r="K436" s="46">
        <v>18</v>
      </c>
      <c r="L436" s="42">
        <v>34769</v>
      </c>
      <c r="M436" s="42">
        <v>17465</v>
      </c>
      <c r="N436" s="42">
        <v>17304</v>
      </c>
      <c r="O436" s="54" t="s">
        <v>499</v>
      </c>
      <c r="P436" s="54">
        <v>17.256751704104229</v>
      </c>
      <c r="Q436" s="54" t="s">
        <v>499</v>
      </c>
      <c r="R436" s="54">
        <v>17.256751704104229</v>
      </c>
      <c r="S436" s="54">
        <v>17.256751704104229</v>
      </c>
      <c r="T436" s="54" t="s">
        <v>499</v>
      </c>
      <c r="U436" s="54">
        <v>51.770255112312697</v>
      </c>
      <c r="W436" s="42" t="s">
        <v>469</v>
      </c>
    </row>
    <row r="437" spans="1:23">
      <c r="A437" s="49" t="s">
        <v>2705</v>
      </c>
      <c r="B437" s="46" t="s">
        <v>230</v>
      </c>
      <c r="C437" s="46" t="s">
        <v>281</v>
      </c>
      <c r="D437" s="49" t="s">
        <v>151</v>
      </c>
      <c r="E437" s="46">
        <v>0</v>
      </c>
      <c r="F437" s="46">
        <v>0</v>
      </c>
      <c r="G437" s="46">
        <v>0</v>
      </c>
      <c r="H437" s="46">
        <v>0</v>
      </c>
      <c r="I437" s="46">
        <v>0</v>
      </c>
      <c r="J437" s="46">
        <v>0</v>
      </c>
      <c r="K437" s="46">
        <v>0</v>
      </c>
      <c r="L437" s="42">
        <v>34769</v>
      </c>
      <c r="M437" s="42">
        <v>17465</v>
      </c>
      <c r="N437" s="42">
        <v>17304</v>
      </c>
      <c r="O437" s="54" t="s">
        <v>499</v>
      </c>
      <c r="P437" s="54" t="s">
        <v>499</v>
      </c>
      <c r="Q437" s="54" t="s">
        <v>499</v>
      </c>
      <c r="R437" s="54" t="s">
        <v>499</v>
      </c>
      <c r="S437" s="54" t="s">
        <v>499</v>
      </c>
      <c r="T437" s="54" t="s">
        <v>499</v>
      </c>
      <c r="U437" s="54" t="s">
        <v>499</v>
      </c>
      <c r="W437" s="42" t="s">
        <v>469</v>
      </c>
    </row>
    <row r="438" spans="1:23">
      <c r="A438" s="49" t="s">
        <v>2706</v>
      </c>
      <c r="B438" s="46" t="s">
        <v>230</v>
      </c>
      <c r="C438" s="46" t="s">
        <v>281</v>
      </c>
      <c r="D438" s="49" t="s">
        <v>95</v>
      </c>
      <c r="E438" s="46">
        <v>0</v>
      </c>
      <c r="F438" s="46">
        <v>0</v>
      </c>
      <c r="G438" s="46">
        <v>0</v>
      </c>
      <c r="H438" s="46">
        <v>6</v>
      </c>
      <c r="I438" s="46">
        <v>0</v>
      </c>
      <c r="J438" s="46">
        <v>0</v>
      </c>
      <c r="K438" s="46">
        <v>6</v>
      </c>
      <c r="L438" s="42">
        <v>34769</v>
      </c>
      <c r="M438" s="42">
        <v>17465</v>
      </c>
      <c r="N438" s="42">
        <v>17304</v>
      </c>
      <c r="O438" s="54" t="s">
        <v>499</v>
      </c>
      <c r="P438" s="54" t="s">
        <v>499</v>
      </c>
      <c r="Q438" s="54" t="s">
        <v>499</v>
      </c>
      <c r="R438" s="54">
        <v>17.256751704104229</v>
      </c>
      <c r="S438" s="54" t="s">
        <v>499</v>
      </c>
      <c r="T438" s="54" t="s">
        <v>499</v>
      </c>
      <c r="U438" s="54">
        <v>17.256751704104229</v>
      </c>
      <c r="W438" s="42" t="s">
        <v>469</v>
      </c>
    </row>
    <row r="439" spans="1:23">
      <c r="A439" s="49" t="s">
        <v>2707</v>
      </c>
      <c r="B439" s="46" t="s">
        <v>230</v>
      </c>
      <c r="C439" s="46" t="s">
        <v>281</v>
      </c>
      <c r="D439" s="49" t="s">
        <v>154</v>
      </c>
      <c r="E439" s="46">
        <v>0</v>
      </c>
      <c r="F439" s="46">
        <v>0</v>
      </c>
      <c r="G439" s="46">
        <v>0</v>
      </c>
      <c r="H439" s="46">
        <v>0</v>
      </c>
      <c r="I439" s="46">
        <v>0</v>
      </c>
      <c r="J439" s="46">
        <v>0</v>
      </c>
      <c r="K439" s="46">
        <v>0</v>
      </c>
      <c r="L439" s="42">
        <v>34769</v>
      </c>
      <c r="M439" s="42">
        <v>17465</v>
      </c>
      <c r="N439" s="42">
        <v>17304</v>
      </c>
      <c r="O439" s="54" t="s">
        <v>499</v>
      </c>
      <c r="P439" s="54" t="s">
        <v>499</v>
      </c>
      <c r="Q439" s="54" t="s">
        <v>499</v>
      </c>
      <c r="R439" s="54" t="s">
        <v>499</v>
      </c>
      <c r="S439" s="54" t="s">
        <v>499</v>
      </c>
      <c r="T439" s="54" t="s">
        <v>499</v>
      </c>
      <c r="U439" s="54" t="s">
        <v>499</v>
      </c>
      <c r="W439" s="42" t="s">
        <v>469</v>
      </c>
    </row>
    <row r="440" spans="1:23">
      <c r="A440" s="49" t="s">
        <v>2708</v>
      </c>
      <c r="B440" s="46" t="s">
        <v>230</v>
      </c>
      <c r="C440" s="46" t="s">
        <v>281</v>
      </c>
      <c r="D440" s="49" t="s">
        <v>155</v>
      </c>
      <c r="E440" s="46">
        <v>11</v>
      </c>
      <c r="F440" s="46">
        <v>6</v>
      </c>
      <c r="G440" s="46">
        <v>8</v>
      </c>
      <c r="H440" s="46">
        <v>0</v>
      </c>
      <c r="I440" s="46">
        <v>0</v>
      </c>
      <c r="J440" s="46">
        <v>0</v>
      </c>
      <c r="K440" s="46">
        <v>25</v>
      </c>
      <c r="L440" s="42">
        <v>34769</v>
      </c>
      <c r="M440" s="42">
        <v>17465</v>
      </c>
      <c r="N440" s="42">
        <v>17304</v>
      </c>
      <c r="O440" s="54">
        <v>31.637378124191091</v>
      </c>
      <c r="P440" s="54">
        <v>17.256751704104229</v>
      </c>
      <c r="Q440" s="54">
        <v>23.009002272138975</v>
      </c>
      <c r="R440" s="54" t="s">
        <v>499</v>
      </c>
      <c r="S440" s="54" t="s">
        <v>499</v>
      </c>
      <c r="T440" s="54" t="s">
        <v>499</v>
      </c>
      <c r="U440" s="54">
        <v>71.903132100434291</v>
      </c>
      <c r="W440" s="42" t="s">
        <v>469</v>
      </c>
    </row>
    <row r="441" spans="1:23">
      <c r="A441" s="49" t="s">
        <v>2709</v>
      </c>
      <c r="B441" s="46" t="s">
        <v>230</v>
      </c>
      <c r="C441" s="46" t="s">
        <v>281</v>
      </c>
      <c r="D441" s="49" t="s">
        <v>99</v>
      </c>
      <c r="E441" s="46">
        <v>6</v>
      </c>
      <c r="F441" s="46">
        <v>6</v>
      </c>
      <c r="G441" s="46">
        <v>7</v>
      </c>
      <c r="H441" s="46">
        <v>14</v>
      </c>
      <c r="I441" s="46">
        <v>6</v>
      </c>
      <c r="J441" s="46">
        <v>6</v>
      </c>
      <c r="K441" s="46">
        <v>45</v>
      </c>
      <c r="L441" s="42">
        <v>34769</v>
      </c>
      <c r="M441" s="42">
        <v>17465</v>
      </c>
      <c r="N441" s="42">
        <v>17304</v>
      </c>
      <c r="O441" s="54">
        <v>17.256751704104229</v>
      </c>
      <c r="P441" s="54">
        <v>17.256751704104229</v>
      </c>
      <c r="Q441" s="54">
        <v>20.132876988121605</v>
      </c>
      <c r="R441" s="54">
        <v>40.265753976243211</v>
      </c>
      <c r="S441" s="54">
        <v>17.256751704104229</v>
      </c>
      <c r="T441" s="54">
        <v>17.256751704104229</v>
      </c>
      <c r="U441" s="54">
        <v>129.42563778078173</v>
      </c>
      <c r="W441" s="42" t="s">
        <v>469</v>
      </c>
    </row>
    <row r="442" spans="1:23">
      <c r="A442" s="49" t="s">
        <v>2710</v>
      </c>
      <c r="B442" s="46" t="s">
        <v>230</v>
      </c>
      <c r="C442" s="46" t="s">
        <v>281</v>
      </c>
      <c r="D442" s="49" t="s">
        <v>481</v>
      </c>
      <c r="E442" s="46">
        <v>0</v>
      </c>
      <c r="F442" s="46">
        <v>0</v>
      </c>
      <c r="G442" s="46">
        <v>6</v>
      </c>
      <c r="H442" s="46">
        <v>0</v>
      </c>
      <c r="I442" s="46">
        <v>0</v>
      </c>
      <c r="J442" s="46">
        <v>0</v>
      </c>
      <c r="K442" s="46">
        <v>6</v>
      </c>
      <c r="L442" s="42">
        <v>34769</v>
      </c>
      <c r="M442" s="42">
        <v>17465</v>
      </c>
      <c r="N442" s="42">
        <v>17304</v>
      </c>
      <c r="O442" s="54" t="s">
        <v>499</v>
      </c>
      <c r="P442" s="54" t="s">
        <v>499</v>
      </c>
      <c r="Q442" s="54">
        <v>17.256751704104229</v>
      </c>
      <c r="R442" s="54" t="s">
        <v>499</v>
      </c>
      <c r="S442" s="54" t="s">
        <v>499</v>
      </c>
      <c r="T442" s="54" t="s">
        <v>499</v>
      </c>
      <c r="U442" s="54">
        <v>17.256751704104229</v>
      </c>
      <c r="W442" s="42" t="s">
        <v>469</v>
      </c>
    </row>
    <row r="443" spans="1:23">
      <c r="A443" s="49" t="s">
        <v>2711</v>
      </c>
      <c r="B443" s="46" t="s">
        <v>230</v>
      </c>
      <c r="C443" s="46" t="s">
        <v>281</v>
      </c>
      <c r="D443" s="49" t="s">
        <v>483</v>
      </c>
      <c r="E443" s="46">
        <v>6</v>
      </c>
      <c r="F443" s="46">
        <v>6</v>
      </c>
      <c r="G443" s="46">
        <v>6</v>
      </c>
      <c r="H443" s="46">
        <v>6</v>
      </c>
      <c r="I443" s="46">
        <v>6</v>
      </c>
      <c r="J443" s="46">
        <v>0</v>
      </c>
      <c r="K443" s="46">
        <v>30</v>
      </c>
      <c r="L443" s="42">
        <v>34769</v>
      </c>
      <c r="M443" s="42">
        <v>17465</v>
      </c>
      <c r="N443" s="42">
        <v>17304</v>
      </c>
      <c r="O443" s="54">
        <v>17.256751704104229</v>
      </c>
      <c r="P443" s="54">
        <v>17.256751704104229</v>
      </c>
      <c r="Q443" s="54">
        <v>17.256751704104229</v>
      </c>
      <c r="R443" s="54">
        <v>17.256751704104229</v>
      </c>
      <c r="S443" s="54">
        <v>17.256751704104229</v>
      </c>
      <c r="T443" s="54" t="s">
        <v>499</v>
      </c>
      <c r="U443" s="54">
        <v>86.283758520521147</v>
      </c>
      <c r="W443" s="42" t="s">
        <v>469</v>
      </c>
    </row>
    <row r="444" spans="1:23">
      <c r="A444" s="49" t="s">
        <v>2712</v>
      </c>
      <c r="B444" s="46" t="s">
        <v>230</v>
      </c>
      <c r="C444" s="46" t="s">
        <v>281</v>
      </c>
      <c r="D444" s="49" t="s">
        <v>128</v>
      </c>
      <c r="E444" s="46">
        <v>6</v>
      </c>
      <c r="F444" s="46">
        <v>0</v>
      </c>
      <c r="G444" s="46">
        <v>6</v>
      </c>
      <c r="H444" s="46">
        <v>6</v>
      </c>
      <c r="I444" s="46">
        <v>0</v>
      </c>
      <c r="J444" s="46">
        <v>0</v>
      </c>
      <c r="K444" s="46">
        <v>18</v>
      </c>
      <c r="L444" s="42">
        <v>34769</v>
      </c>
      <c r="M444" s="42">
        <v>17465</v>
      </c>
      <c r="N444" s="42">
        <v>17304</v>
      </c>
      <c r="O444" s="54">
        <v>17.256751704104229</v>
      </c>
      <c r="P444" s="54" t="s">
        <v>499</v>
      </c>
      <c r="Q444" s="54">
        <v>17.256751704104229</v>
      </c>
      <c r="R444" s="54">
        <v>17.256751704104229</v>
      </c>
      <c r="S444" s="54" t="s">
        <v>499</v>
      </c>
      <c r="T444" s="54" t="s">
        <v>499</v>
      </c>
      <c r="U444" s="54">
        <v>51.770255112312697</v>
      </c>
      <c r="W444" s="42" t="s">
        <v>469</v>
      </c>
    </row>
    <row r="445" spans="1:23">
      <c r="A445" s="49" t="s">
        <v>2713</v>
      </c>
      <c r="B445" s="46" t="s">
        <v>230</v>
      </c>
      <c r="C445" s="46" t="s">
        <v>281</v>
      </c>
      <c r="D445" s="49" t="s">
        <v>132</v>
      </c>
      <c r="E445" s="46">
        <v>0</v>
      </c>
      <c r="F445" s="46">
        <v>6</v>
      </c>
      <c r="G445" s="46">
        <v>6</v>
      </c>
      <c r="H445" s="46">
        <v>7</v>
      </c>
      <c r="I445" s="46">
        <v>6</v>
      </c>
      <c r="J445" s="46">
        <v>6</v>
      </c>
      <c r="K445" s="46">
        <v>31</v>
      </c>
      <c r="L445" s="42">
        <v>34769</v>
      </c>
      <c r="M445" s="42">
        <v>17465</v>
      </c>
      <c r="N445" s="42">
        <v>17304</v>
      </c>
      <c r="O445" s="54" t="s">
        <v>499</v>
      </c>
      <c r="P445" s="54">
        <v>34.354423131978244</v>
      </c>
      <c r="Q445" s="54">
        <v>34.354423131978244</v>
      </c>
      <c r="R445" s="54">
        <v>40.080160320641284</v>
      </c>
      <c r="S445" s="54">
        <v>34.354423131978244</v>
      </c>
      <c r="T445" s="54">
        <v>34.354423131978244</v>
      </c>
      <c r="U445" s="54">
        <v>177.49785284855423</v>
      </c>
      <c r="W445" s="42" t="s">
        <v>469</v>
      </c>
    </row>
    <row r="446" spans="1:23">
      <c r="A446" s="49" t="s">
        <v>2714</v>
      </c>
      <c r="B446" s="46" t="s">
        <v>230</v>
      </c>
      <c r="C446" s="46" t="s">
        <v>281</v>
      </c>
      <c r="D446" s="49" t="s">
        <v>161</v>
      </c>
      <c r="E446" s="46">
        <v>0</v>
      </c>
      <c r="F446" s="46">
        <v>0</v>
      </c>
      <c r="G446" s="46">
        <v>0</v>
      </c>
      <c r="H446" s="46">
        <v>0</v>
      </c>
      <c r="I446" s="46">
        <v>0</v>
      </c>
      <c r="J446" s="46">
        <v>0</v>
      </c>
      <c r="K446" s="46">
        <v>0</v>
      </c>
      <c r="L446" s="42">
        <v>34769</v>
      </c>
      <c r="M446" s="42">
        <v>17465</v>
      </c>
      <c r="N446" s="42">
        <v>17304</v>
      </c>
      <c r="O446" s="54" t="s">
        <v>499</v>
      </c>
      <c r="P446" s="54" t="s">
        <v>499</v>
      </c>
      <c r="Q446" s="54" t="s">
        <v>499</v>
      </c>
      <c r="R446" s="54" t="s">
        <v>499</v>
      </c>
      <c r="S446" s="54" t="s">
        <v>499</v>
      </c>
      <c r="T446" s="54" t="s">
        <v>499</v>
      </c>
      <c r="U446" s="54" t="s">
        <v>499</v>
      </c>
      <c r="W446" s="42" t="s">
        <v>469</v>
      </c>
    </row>
    <row r="447" spans="1:23">
      <c r="A447" s="49" t="s">
        <v>2715</v>
      </c>
      <c r="B447" s="46" t="s">
        <v>230</v>
      </c>
      <c r="C447" s="46" t="s">
        <v>281</v>
      </c>
      <c r="D447" s="49" t="s">
        <v>142</v>
      </c>
      <c r="E447" s="46">
        <v>0</v>
      </c>
      <c r="F447" s="46">
        <v>0</v>
      </c>
      <c r="G447" s="46">
        <v>0</v>
      </c>
      <c r="H447" s="46">
        <v>6</v>
      </c>
      <c r="I447" s="46">
        <v>0</v>
      </c>
      <c r="J447" s="46">
        <v>0</v>
      </c>
      <c r="K447" s="46">
        <v>6</v>
      </c>
      <c r="L447" s="42">
        <v>34769</v>
      </c>
      <c r="M447" s="42">
        <v>17465</v>
      </c>
      <c r="N447" s="42">
        <v>17304</v>
      </c>
      <c r="O447" s="54" t="s">
        <v>499</v>
      </c>
      <c r="P447" s="54" t="s">
        <v>499</v>
      </c>
      <c r="Q447" s="54" t="s">
        <v>499</v>
      </c>
      <c r="R447" s="54">
        <v>17.256751704104229</v>
      </c>
      <c r="S447" s="54" t="s">
        <v>499</v>
      </c>
      <c r="T447" s="54" t="s">
        <v>499</v>
      </c>
      <c r="U447" s="54">
        <v>17.256751704104229</v>
      </c>
      <c r="W447" s="42" t="s">
        <v>469</v>
      </c>
    </row>
    <row r="448" spans="1:23">
      <c r="A448" s="49" t="s">
        <v>2716</v>
      </c>
      <c r="B448" s="46" t="s">
        <v>230</v>
      </c>
      <c r="C448" s="46" t="s">
        <v>281</v>
      </c>
      <c r="D448" s="49" t="s">
        <v>146</v>
      </c>
      <c r="E448" s="46">
        <v>6</v>
      </c>
      <c r="F448" s="46">
        <v>0</v>
      </c>
      <c r="G448" s="46">
        <v>13</v>
      </c>
      <c r="H448" s="46">
        <v>21</v>
      </c>
      <c r="I448" s="46">
        <v>6</v>
      </c>
      <c r="J448" s="46">
        <v>6</v>
      </c>
      <c r="K448" s="46">
        <v>52</v>
      </c>
      <c r="L448" s="42">
        <v>34769</v>
      </c>
      <c r="M448" s="42">
        <v>17465</v>
      </c>
      <c r="N448" s="42">
        <v>17304</v>
      </c>
      <c r="O448" s="54">
        <v>34.354423131978244</v>
      </c>
      <c r="P448" s="54" t="s">
        <v>499</v>
      </c>
      <c r="Q448" s="54">
        <v>74.43458345261952</v>
      </c>
      <c r="R448" s="54">
        <v>120.24048096192384</v>
      </c>
      <c r="S448" s="54">
        <v>34.354423131978244</v>
      </c>
      <c r="T448" s="54">
        <v>34.354423131978244</v>
      </c>
      <c r="U448" s="54">
        <v>297.73833381047808</v>
      </c>
      <c r="W448" s="42" t="s">
        <v>469</v>
      </c>
    </row>
    <row r="449" spans="1:23">
      <c r="A449" s="49" t="s">
        <v>2717</v>
      </c>
      <c r="B449" s="46" t="s">
        <v>222</v>
      </c>
      <c r="C449" s="46" t="s">
        <v>281</v>
      </c>
      <c r="D449" s="49" t="s">
        <v>60</v>
      </c>
      <c r="E449" s="46">
        <v>0</v>
      </c>
      <c r="F449" s="46">
        <v>0</v>
      </c>
      <c r="G449" s="46">
        <v>6</v>
      </c>
      <c r="H449" s="46">
        <v>10</v>
      </c>
      <c r="I449" s="46">
        <v>0</v>
      </c>
      <c r="J449" s="46">
        <v>6</v>
      </c>
      <c r="K449" s="46">
        <v>22</v>
      </c>
      <c r="L449" s="42">
        <v>34769</v>
      </c>
      <c r="M449" s="42">
        <v>17465</v>
      </c>
      <c r="N449" s="42">
        <v>17304</v>
      </c>
      <c r="O449" s="54" t="s">
        <v>499</v>
      </c>
      <c r="P449" s="54" t="s">
        <v>499</v>
      </c>
      <c r="Q449" s="54">
        <v>17.256751704104229</v>
      </c>
      <c r="R449" s="54">
        <v>28.761252840173714</v>
      </c>
      <c r="S449" s="54" t="s">
        <v>499</v>
      </c>
      <c r="T449" s="54">
        <v>17.256751704104229</v>
      </c>
      <c r="U449" s="54">
        <v>63.274756248382182</v>
      </c>
      <c r="W449" s="42" t="s">
        <v>469</v>
      </c>
    </row>
    <row r="450" spans="1:23">
      <c r="A450" s="49" t="s">
        <v>2718</v>
      </c>
      <c r="B450" s="46" t="s">
        <v>222</v>
      </c>
      <c r="C450" s="46" t="s">
        <v>281</v>
      </c>
      <c r="D450" s="49" t="s">
        <v>64</v>
      </c>
      <c r="E450" s="46">
        <v>15</v>
      </c>
      <c r="F450" s="46">
        <v>14</v>
      </c>
      <c r="G450" s="46">
        <v>22</v>
      </c>
      <c r="H450" s="46">
        <v>18</v>
      </c>
      <c r="I450" s="46">
        <v>15</v>
      </c>
      <c r="J450" s="46">
        <v>9</v>
      </c>
      <c r="K450" s="46">
        <v>93</v>
      </c>
      <c r="L450" s="42">
        <v>34769</v>
      </c>
      <c r="M450" s="42">
        <v>17465</v>
      </c>
      <c r="N450" s="42">
        <v>17304</v>
      </c>
      <c r="O450" s="54">
        <v>43.141879260260573</v>
      </c>
      <c r="P450" s="54">
        <v>40.265753976243211</v>
      </c>
      <c r="Q450" s="54">
        <v>63.274756248382182</v>
      </c>
      <c r="R450" s="54">
        <v>51.770255112312697</v>
      </c>
      <c r="S450" s="54">
        <v>43.141879260260573</v>
      </c>
      <c r="T450" s="54">
        <v>25.885127556156348</v>
      </c>
      <c r="U450" s="54">
        <v>267.47965141361556</v>
      </c>
      <c r="W450" s="42" t="s">
        <v>469</v>
      </c>
    </row>
    <row r="451" spans="1:23">
      <c r="A451" s="49" t="s">
        <v>2719</v>
      </c>
      <c r="B451" s="46" t="s">
        <v>222</v>
      </c>
      <c r="C451" s="46" t="s">
        <v>281</v>
      </c>
      <c r="D451" s="49" t="s">
        <v>492</v>
      </c>
      <c r="E451" s="46">
        <v>6</v>
      </c>
      <c r="F451" s="46">
        <v>0</v>
      </c>
      <c r="G451" s="46">
        <v>7</v>
      </c>
      <c r="H451" s="46">
        <v>9</v>
      </c>
      <c r="I451" s="46">
        <v>8</v>
      </c>
      <c r="J451" s="46">
        <v>0</v>
      </c>
      <c r="K451" s="46">
        <v>30</v>
      </c>
      <c r="L451" s="42">
        <v>34769</v>
      </c>
      <c r="M451" s="42">
        <v>17465</v>
      </c>
      <c r="N451" s="42">
        <v>17304</v>
      </c>
      <c r="O451" s="54">
        <v>17.256751704104229</v>
      </c>
      <c r="P451" s="54" t="s">
        <v>499</v>
      </c>
      <c r="Q451" s="54">
        <v>20.132876988121605</v>
      </c>
      <c r="R451" s="54">
        <v>25.885127556156348</v>
      </c>
      <c r="S451" s="54">
        <v>23.009002272138975</v>
      </c>
      <c r="T451" s="54" t="s">
        <v>499</v>
      </c>
      <c r="U451" s="54">
        <v>86.283758520521147</v>
      </c>
      <c r="W451" s="42" t="s">
        <v>469</v>
      </c>
    </row>
    <row r="452" spans="1:23">
      <c r="A452" s="49" t="s">
        <v>2720</v>
      </c>
      <c r="B452" s="46" t="s">
        <v>222</v>
      </c>
      <c r="C452" s="46" t="s">
        <v>281</v>
      </c>
      <c r="D452" s="49" t="s">
        <v>200</v>
      </c>
      <c r="E452" s="46">
        <v>6</v>
      </c>
      <c r="F452" s="46">
        <v>0</v>
      </c>
      <c r="G452" s="46">
        <v>14</v>
      </c>
      <c r="H452" s="46">
        <v>14</v>
      </c>
      <c r="I452" s="46">
        <v>9</v>
      </c>
      <c r="J452" s="46">
        <v>6</v>
      </c>
      <c r="K452" s="46">
        <v>49</v>
      </c>
      <c r="L452" s="42">
        <v>34769</v>
      </c>
      <c r="M452" s="42">
        <v>17465</v>
      </c>
      <c r="N452" s="42">
        <v>17304</v>
      </c>
      <c r="O452" s="54">
        <v>17.256751704104229</v>
      </c>
      <c r="P452" s="54" t="s">
        <v>499</v>
      </c>
      <c r="Q452" s="54">
        <v>40.265753976243211</v>
      </c>
      <c r="R452" s="54">
        <v>40.265753976243211</v>
      </c>
      <c r="S452" s="54">
        <v>25.885127556156348</v>
      </c>
      <c r="T452" s="54">
        <v>17.256751704104229</v>
      </c>
      <c r="U452" s="54">
        <v>140.93013891685123</v>
      </c>
      <c r="W452" s="42" t="s">
        <v>469</v>
      </c>
    </row>
    <row r="453" spans="1:23">
      <c r="A453" s="49" t="s">
        <v>2721</v>
      </c>
      <c r="B453" s="46" t="s">
        <v>222</v>
      </c>
      <c r="C453" s="46" t="s">
        <v>281</v>
      </c>
      <c r="D453" s="49" t="s">
        <v>473</v>
      </c>
      <c r="E453" s="46">
        <v>0</v>
      </c>
      <c r="F453" s="46">
        <v>0</v>
      </c>
      <c r="G453" s="46">
        <v>0</v>
      </c>
      <c r="H453" s="46">
        <v>6</v>
      </c>
      <c r="I453" s="46">
        <v>0</v>
      </c>
      <c r="J453" s="46">
        <v>0</v>
      </c>
      <c r="K453" s="46">
        <v>6</v>
      </c>
      <c r="L453" s="42">
        <v>34769</v>
      </c>
      <c r="M453" s="42">
        <v>17465</v>
      </c>
      <c r="N453" s="42">
        <v>17304</v>
      </c>
      <c r="O453" s="54" t="s">
        <v>499</v>
      </c>
      <c r="P453" s="54" t="s">
        <v>499</v>
      </c>
      <c r="Q453" s="54" t="s">
        <v>499</v>
      </c>
      <c r="R453" s="54">
        <v>17.256751704104229</v>
      </c>
      <c r="S453" s="54" t="s">
        <v>499</v>
      </c>
      <c r="T453" s="54" t="s">
        <v>499</v>
      </c>
      <c r="U453" s="54">
        <v>17.256751704104229</v>
      </c>
      <c r="W453" s="42" t="s">
        <v>469</v>
      </c>
    </row>
    <row r="454" spans="1:23">
      <c r="A454" s="49" t="s">
        <v>2722</v>
      </c>
      <c r="B454" s="46" t="s">
        <v>222</v>
      </c>
      <c r="C454" s="46" t="s">
        <v>281</v>
      </c>
      <c r="D454" s="49" t="s">
        <v>201</v>
      </c>
      <c r="E454" s="46">
        <v>6</v>
      </c>
      <c r="F454" s="46">
        <v>0</v>
      </c>
      <c r="G454" s="46">
        <v>6</v>
      </c>
      <c r="H454" s="46">
        <v>6</v>
      </c>
      <c r="I454" s="46">
        <v>0</v>
      </c>
      <c r="J454" s="46">
        <v>0</v>
      </c>
      <c r="K454" s="46">
        <v>18</v>
      </c>
      <c r="L454" s="42">
        <v>34769</v>
      </c>
      <c r="M454" s="42">
        <v>17465</v>
      </c>
      <c r="N454" s="42">
        <v>17304</v>
      </c>
      <c r="O454" s="54">
        <v>17.256751704104229</v>
      </c>
      <c r="P454" s="54" t="s">
        <v>499</v>
      </c>
      <c r="Q454" s="54">
        <v>17.256751704104229</v>
      </c>
      <c r="R454" s="54">
        <v>17.256751704104229</v>
      </c>
      <c r="S454" s="54" t="s">
        <v>499</v>
      </c>
      <c r="T454" s="54" t="s">
        <v>499</v>
      </c>
      <c r="U454" s="54">
        <v>51.770255112312697</v>
      </c>
      <c r="W454" s="42" t="s">
        <v>469</v>
      </c>
    </row>
    <row r="455" spans="1:23">
      <c r="A455" s="49" t="s">
        <v>2723</v>
      </c>
      <c r="B455" s="46" t="s">
        <v>222</v>
      </c>
      <c r="C455" s="46" t="s">
        <v>281</v>
      </c>
      <c r="D455" s="49" t="s">
        <v>151</v>
      </c>
      <c r="E455" s="46">
        <v>0</v>
      </c>
      <c r="F455" s="46">
        <v>0</v>
      </c>
      <c r="G455" s="46">
        <v>0</v>
      </c>
      <c r="H455" s="46">
        <v>0</v>
      </c>
      <c r="I455" s="46">
        <v>0</v>
      </c>
      <c r="J455" s="46">
        <v>0</v>
      </c>
      <c r="K455" s="46">
        <v>0</v>
      </c>
      <c r="L455" s="42">
        <v>34769</v>
      </c>
      <c r="M455" s="42">
        <v>17465</v>
      </c>
      <c r="N455" s="42">
        <v>17304</v>
      </c>
      <c r="O455" s="54" t="s">
        <v>499</v>
      </c>
      <c r="P455" s="54" t="s">
        <v>499</v>
      </c>
      <c r="Q455" s="54" t="s">
        <v>499</v>
      </c>
      <c r="R455" s="54" t="s">
        <v>499</v>
      </c>
      <c r="S455" s="54" t="s">
        <v>499</v>
      </c>
      <c r="T455" s="54" t="s">
        <v>499</v>
      </c>
      <c r="U455" s="54" t="s">
        <v>499</v>
      </c>
      <c r="W455" s="42" t="s">
        <v>469</v>
      </c>
    </row>
    <row r="456" spans="1:23">
      <c r="A456" s="49" t="s">
        <v>2724</v>
      </c>
      <c r="B456" s="46" t="s">
        <v>222</v>
      </c>
      <c r="C456" s="46" t="s">
        <v>281</v>
      </c>
      <c r="D456" s="49" t="s">
        <v>95</v>
      </c>
      <c r="E456" s="46">
        <v>0</v>
      </c>
      <c r="F456" s="46">
        <v>0</v>
      </c>
      <c r="G456" s="46">
        <v>0</v>
      </c>
      <c r="H456" s="46">
        <v>6</v>
      </c>
      <c r="I456" s="46">
        <v>6</v>
      </c>
      <c r="J456" s="46">
        <v>0</v>
      </c>
      <c r="K456" s="46">
        <v>12</v>
      </c>
      <c r="L456" s="42">
        <v>34769</v>
      </c>
      <c r="M456" s="42">
        <v>17465</v>
      </c>
      <c r="N456" s="42">
        <v>17304</v>
      </c>
      <c r="O456" s="54" t="s">
        <v>499</v>
      </c>
      <c r="P456" s="54" t="s">
        <v>499</v>
      </c>
      <c r="Q456" s="54" t="s">
        <v>499</v>
      </c>
      <c r="R456" s="54">
        <v>17.256751704104229</v>
      </c>
      <c r="S456" s="54">
        <v>17.256751704104229</v>
      </c>
      <c r="T456" s="54" t="s">
        <v>499</v>
      </c>
      <c r="U456" s="54">
        <v>34.513503408208457</v>
      </c>
      <c r="W456" s="42" t="s">
        <v>469</v>
      </c>
    </row>
    <row r="457" spans="1:23">
      <c r="A457" s="49" t="s">
        <v>2725</v>
      </c>
      <c r="B457" s="46" t="s">
        <v>222</v>
      </c>
      <c r="C457" s="46" t="s">
        <v>281</v>
      </c>
      <c r="D457" s="49" t="s">
        <v>154</v>
      </c>
      <c r="E457" s="46">
        <v>0</v>
      </c>
      <c r="F457" s="46">
        <v>0</v>
      </c>
      <c r="G457" s="46">
        <v>0</v>
      </c>
      <c r="H457" s="46">
        <v>0</v>
      </c>
      <c r="I457" s="46">
        <v>0</v>
      </c>
      <c r="J457" s="46">
        <v>0</v>
      </c>
      <c r="K457" s="46">
        <v>0</v>
      </c>
      <c r="L457" s="42">
        <v>34769</v>
      </c>
      <c r="M457" s="42">
        <v>17465</v>
      </c>
      <c r="N457" s="42">
        <v>17304</v>
      </c>
      <c r="O457" s="54" t="s">
        <v>499</v>
      </c>
      <c r="P457" s="54" t="s">
        <v>499</v>
      </c>
      <c r="Q457" s="54" t="s">
        <v>499</v>
      </c>
      <c r="R457" s="54" t="s">
        <v>499</v>
      </c>
      <c r="S457" s="54" t="s">
        <v>499</v>
      </c>
      <c r="T457" s="54" t="s">
        <v>499</v>
      </c>
      <c r="U457" s="54" t="s">
        <v>499</v>
      </c>
      <c r="W457" s="42" t="s">
        <v>469</v>
      </c>
    </row>
    <row r="458" spans="1:23">
      <c r="A458" s="49" t="s">
        <v>2726</v>
      </c>
      <c r="B458" s="46" t="s">
        <v>222</v>
      </c>
      <c r="C458" s="46" t="s">
        <v>281</v>
      </c>
      <c r="D458" s="49" t="s">
        <v>155</v>
      </c>
      <c r="E458" s="46">
        <v>11</v>
      </c>
      <c r="F458" s="46">
        <v>0</v>
      </c>
      <c r="G458" s="46">
        <v>6</v>
      </c>
      <c r="H458" s="46">
        <v>0</v>
      </c>
      <c r="I458" s="46">
        <v>0</v>
      </c>
      <c r="J458" s="46">
        <v>0</v>
      </c>
      <c r="K458" s="46">
        <v>17</v>
      </c>
      <c r="L458" s="42">
        <v>34769</v>
      </c>
      <c r="M458" s="42">
        <v>17465</v>
      </c>
      <c r="N458" s="42">
        <v>17304</v>
      </c>
      <c r="O458" s="54">
        <v>31.637378124191091</v>
      </c>
      <c r="P458" s="54" t="s">
        <v>499</v>
      </c>
      <c r="Q458" s="54">
        <v>17.256751704104229</v>
      </c>
      <c r="R458" s="54" t="s">
        <v>499</v>
      </c>
      <c r="S458" s="54" t="s">
        <v>499</v>
      </c>
      <c r="T458" s="54" t="s">
        <v>499</v>
      </c>
      <c r="U458" s="54">
        <v>48.894129828295327</v>
      </c>
      <c r="W458" s="42" t="s">
        <v>469</v>
      </c>
    </row>
    <row r="459" spans="1:23">
      <c r="A459" s="49" t="s">
        <v>2727</v>
      </c>
      <c r="B459" s="46" t="s">
        <v>222</v>
      </c>
      <c r="C459" s="46" t="s">
        <v>281</v>
      </c>
      <c r="D459" s="49" t="s">
        <v>99</v>
      </c>
      <c r="E459" s="46">
        <v>6</v>
      </c>
      <c r="F459" s="46">
        <v>0</v>
      </c>
      <c r="G459" s="46">
        <v>8</v>
      </c>
      <c r="H459" s="46">
        <v>8</v>
      </c>
      <c r="I459" s="46">
        <v>0</v>
      </c>
      <c r="J459" s="46">
        <v>0</v>
      </c>
      <c r="K459" s="46">
        <v>22</v>
      </c>
      <c r="L459" s="42">
        <v>34769</v>
      </c>
      <c r="M459" s="42">
        <v>17465</v>
      </c>
      <c r="N459" s="42">
        <v>17304</v>
      </c>
      <c r="O459" s="54">
        <v>17.256751704104229</v>
      </c>
      <c r="P459" s="54" t="s">
        <v>499</v>
      </c>
      <c r="Q459" s="54">
        <v>23.009002272138975</v>
      </c>
      <c r="R459" s="54">
        <v>23.009002272138975</v>
      </c>
      <c r="S459" s="54" t="s">
        <v>499</v>
      </c>
      <c r="T459" s="54" t="s">
        <v>499</v>
      </c>
      <c r="U459" s="54">
        <v>63.274756248382182</v>
      </c>
      <c r="W459" s="42" t="s">
        <v>469</v>
      </c>
    </row>
    <row r="460" spans="1:23">
      <c r="A460" s="49" t="s">
        <v>2728</v>
      </c>
      <c r="B460" s="46" t="s">
        <v>222</v>
      </c>
      <c r="C460" s="46" t="s">
        <v>281</v>
      </c>
      <c r="D460" s="49" t="s">
        <v>481</v>
      </c>
      <c r="E460" s="46">
        <v>0</v>
      </c>
      <c r="F460" s="46">
        <v>0</v>
      </c>
      <c r="G460" s="46">
        <v>0</v>
      </c>
      <c r="H460" s="46">
        <v>0</v>
      </c>
      <c r="I460" s="46">
        <v>0</v>
      </c>
      <c r="J460" s="46">
        <v>0</v>
      </c>
      <c r="K460" s="46">
        <v>0</v>
      </c>
      <c r="L460" s="42">
        <v>34769</v>
      </c>
      <c r="M460" s="42">
        <v>17465</v>
      </c>
      <c r="N460" s="42">
        <v>17304</v>
      </c>
      <c r="O460" s="54" t="s">
        <v>499</v>
      </c>
      <c r="P460" s="54" t="s">
        <v>499</v>
      </c>
      <c r="Q460" s="54" t="s">
        <v>499</v>
      </c>
      <c r="R460" s="54" t="s">
        <v>499</v>
      </c>
      <c r="S460" s="54" t="s">
        <v>499</v>
      </c>
      <c r="T460" s="54" t="s">
        <v>499</v>
      </c>
      <c r="U460" s="54" t="s">
        <v>499</v>
      </c>
      <c r="W460" s="42" t="s">
        <v>469</v>
      </c>
    </row>
    <row r="461" spans="1:23">
      <c r="A461" s="49" t="s">
        <v>2729</v>
      </c>
      <c r="B461" s="46" t="s">
        <v>222</v>
      </c>
      <c r="C461" s="46" t="s">
        <v>281</v>
      </c>
      <c r="D461" s="49" t="s">
        <v>483</v>
      </c>
      <c r="E461" s="46">
        <v>0</v>
      </c>
      <c r="F461" s="46">
        <v>0</v>
      </c>
      <c r="G461" s="46">
        <v>9</v>
      </c>
      <c r="H461" s="46">
        <v>7</v>
      </c>
      <c r="I461" s="46">
        <v>6</v>
      </c>
      <c r="J461" s="46">
        <v>6</v>
      </c>
      <c r="K461" s="46">
        <v>28</v>
      </c>
      <c r="L461" s="42">
        <v>34769</v>
      </c>
      <c r="M461" s="42">
        <v>17465</v>
      </c>
      <c r="N461" s="42">
        <v>17304</v>
      </c>
      <c r="O461" s="54" t="s">
        <v>499</v>
      </c>
      <c r="P461" s="54" t="s">
        <v>499</v>
      </c>
      <c r="Q461" s="54">
        <v>25.885127556156348</v>
      </c>
      <c r="R461" s="54">
        <v>20.132876988121605</v>
      </c>
      <c r="S461" s="54">
        <v>17.256751704104229</v>
      </c>
      <c r="T461" s="54">
        <v>17.256751704104229</v>
      </c>
      <c r="U461" s="54">
        <v>80.531507952486422</v>
      </c>
      <c r="W461" s="42" t="s">
        <v>469</v>
      </c>
    </row>
    <row r="462" spans="1:23">
      <c r="A462" s="49" t="s">
        <v>2730</v>
      </c>
      <c r="B462" s="46" t="s">
        <v>222</v>
      </c>
      <c r="C462" s="46" t="s">
        <v>281</v>
      </c>
      <c r="D462" s="49" t="s">
        <v>128</v>
      </c>
      <c r="E462" s="46">
        <v>0</v>
      </c>
      <c r="F462" s="46">
        <v>0</v>
      </c>
      <c r="G462" s="46">
        <v>6</v>
      </c>
      <c r="H462" s="46">
        <v>0</v>
      </c>
      <c r="I462" s="46">
        <v>0</v>
      </c>
      <c r="J462" s="46">
        <v>0</v>
      </c>
      <c r="K462" s="46">
        <v>6</v>
      </c>
      <c r="L462" s="42">
        <v>34769</v>
      </c>
      <c r="M462" s="42">
        <v>17465</v>
      </c>
      <c r="N462" s="42">
        <v>17304</v>
      </c>
      <c r="O462" s="54" t="s">
        <v>499</v>
      </c>
      <c r="P462" s="54" t="s">
        <v>499</v>
      </c>
      <c r="Q462" s="54">
        <v>17.256751704104229</v>
      </c>
      <c r="R462" s="54" t="s">
        <v>499</v>
      </c>
      <c r="S462" s="54" t="s">
        <v>499</v>
      </c>
      <c r="T462" s="54" t="s">
        <v>499</v>
      </c>
      <c r="U462" s="54">
        <v>17.256751704104229</v>
      </c>
      <c r="W462" s="42" t="s">
        <v>469</v>
      </c>
    </row>
    <row r="463" spans="1:23">
      <c r="A463" s="49" t="s">
        <v>2731</v>
      </c>
      <c r="B463" s="46" t="s">
        <v>222</v>
      </c>
      <c r="C463" s="46" t="s">
        <v>281</v>
      </c>
      <c r="D463" s="49" t="s">
        <v>161</v>
      </c>
      <c r="E463" s="46">
        <v>0</v>
      </c>
      <c r="F463" s="46">
        <v>0</v>
      </c>
      <c r="G463" s="46">
        <v>0</v>
      </c>
      <c r="H463" s="46">
        <v>0</v>
      </c>
      <c r="I463" s="46">
        <v>0</v>
      </c>
      <c r="J463" s="46">
        <v>0</v>
      </c>
      <c r="K463" s="46">
        <v>0</v>
      </c>
      <c r="L463" s="42">
        <v>34769</v>
      </c>
      <c r="M463" s="42">
        <v>17465</v>
      </c>
      <c r="N463" s="42">
        <v>17304</v>
      </c>
      <c r="O463" s="54" t="s">
        <v>499</v>
      </c>
      <c r="P463" s="54" t="s">
        <v>499</v>
      </c>
      <c r="Q463" s="54" t="s">
        <v>499</v>
      </c>
      <c r="R463" s="54" t="s">
        <v>499</v>
      </c>
      <c r="S463" s="54" t="s">
        <v>499</v>
      </c>
      <c r="T463" s="54" t="s">
        <v>499</v>
      </c>
      <c r="U463" s="54" t="s">
        <v>499</v>
      </c>
      <c r="W463" s="42" t="s">
        <v>469</v>
      </c>
    </row>
    <row r="464" spans="1:23">
      <c r="A464" s="49" t="s">
        <v>2732</v>
      </c>
      <c r="B464" s="46" t="s">
        <v>222</v>
      </c>
      <c r="C464" s="46" t="s">
        <v>281</v>
      </c>
      <c r="D464" s="49" t="s">
        <v>164</v>
      </c>
      <c r="E464" s="46">
        <v>38</v>
      </c>
      <c r="F464" s="46">
        <v>20</v>
      </c>
      <c r="G464" s="46">
        <v>60</v>
      </c>
      <c r="H464" s="46">
        <v>82</v>
      </c>
      <c r="I464" s="46">
        <v>19</v>
      </c>
      <c r="J464" s="46">
        <v>6</v>
      </c>
      <c r="K464" s="46">
        <v>225</v>
      </c>
      <c r="L464" s="42">
        <v>34769</v>
      </c>
      <c r="M464" s="42">
        <v>17465</v>
      </c>
      <c r="N464" s="42">
        <v>17304</v>
      </c>
      <c r="O464" s="54">
        <v>219.60240406842351</v>
      </c>
      <c r="P464" s="54">
        <v>115.58021266759131</v>
      </c>
      <c r="Q464" s="54">
        <v>346.74063800277395</v>
      </c>
      <c r="R464" s="54">
        <v>473.87887193712436</v>
      </c>
      <c r="S464" s="54">
        <v>109.80120203421176</v>
      </c>
      <c r="T464" s="54">
        <v>34.674063800277395</v>
      </c>
      <c r="U464" s="54">
        <v>1300.2773925104023</v>
      </c>
      <c r="W464" s="42" t="s">
        <v>469</v>
      </c>
    </row>
    <row r="465" spans="1:23">
      <c r="A465" s="49" t="s">
        <v>2733</v>
      </c>
      <c r="B465" s="46" t="s">
        <v>222</v>
      </c>
      <c r="C465" s="46" t="s">
        <v>281</v>
      </c>
      <c r="D465" s="49" t="s">
        <v>142</v>
      </c>
      <c r="E465" s="46">
        <v>0</v>
      </c>
      <c r="F465" s="46">
        <v>0</v>
      </c>
      <c r="G465" s="46">
        <v>6</v>
      </c>
      <c r="H465" s="46">
        <v>6</v>
      </c>
      <c r="I465" s="46">
        <v>6</v>
      </c>
      <c r="J465" s="46">
        <v>0</v>
      </c>
      <c r="K465" s="46">
        <v>18</v>
      </c>
      <c r="L465" s="42">
        <v>34769</v>
      </c>
      <c r="M465" s="42">
        <v>17465</v>
      </c>
      <c r="N465" s="42">
        <v>17304</v>
      </c>
      <c r="O465" s="54" t="s">
        <v>499</v>
      </c>
      <c r="P465" s="54" t="s">
        <v>499</v>
      </c>
      <c r="Q465" s="54">
        <v>17.256751704104229</v>
      </c>
      <c r="R465" s="54">
        <v>17.256751704104229</v>
      </c>
      <c r="S465" s="54">
        <v>17.256751704104229</v>
      </c>
      <c r="T465" s="54" t="s">
        <v>499</v>
      </c>
      <c r="U465" s="54">
        <v>51.770255112312697</v>
      </c>
      <c r="W465" s="42" t="s">
        <v>469</v>
      </c>
    </row>
    <row r="466" spans="1:23">
      <c r="A466" s="49" t="s">
        <v>2734</v>
      </c>
      <c r="B466" s="46" t="s">
        <v>230</v>
      </c>
      <c r="C466" s="46" t="s">
        <v>284</v>
      </c>
      <c r="D466" s="49" t="s">
        <v>60</v>
      </c>
      <c r="E466" s="46">
        <v>6</v>
      </c>
      <c r="F466" s="46">
        <v>0</v>
      </c>
      <c r="G466" s="46">
        <v>6</v>
      </c>
      <c r="H466" s="46">
        <v>0</v>
      </c>
      <c r="I466" s="46">
        <v>0</v>
      </c>
      <c r="J466" s="46">
        <v>0</v>
      </c>
      <c r="K466" s="46">
        <v>12</v>
      </c>
      <c r="L466" s="42">
        <v>26229</v>
      </c>
      <c r="M466" s="42">
        <v>13234</v>
      </c>
      <c r="N466" s="42">
        <v>12995</v>
      </c>
      <c r="O466" s="54">
        <v>22.875443211712227</v>
      </c>
      <c r="P466" s="54" t="s">
        <v>499</v>
      </c>
      <c r="Q466" s="54">
        <v>22.875443211712227</v>
      </c>
      <c r="R466" s="54" t="s">
        <v>499</v>
      </c>
      <c r="S466" s="54" t="s">
        <v>499</v>
      </c>
      <c r="T466" s="54" t="s">
        <v>499</v>
      </c>
      <c r="U466" s="54">
        <v>45.750886423424454</v>
      </c>
      <c r="W466" s="42" t="s">
        <v>469</v>
      </c>
    </row>
    <row r="467" spans="1:23">
      <c r="A467" s="49" t="s">
        <v>2735</v>
      </c>
      <c r="B467" s="46" t="s">
        <v>230</v>
      </c>
      <c r="C467" s="46" t="s">
        <v>284</v>
      </c>
      <c r="D467" s="49" t="s">
        <v>64</v>
      </c>
      <c r="E467" s="46">
        <v>9</v>
      </c>
      <c r="F467" s="46">
        <v>10</v>
      </c>
      <c r="G467" s="46">
        <v>8</v>
      </c>
      <c r="H467" s="46">
        <v>10</v>
      </c>
      <c r="I467" s="46">
        <v>9</v>
      </c>
      <c r="J467" s="46">
        <v>0</v>
      </c>
      <c r="K467" s="46">
        <v>46</v>
      </c>
      <c r="L467" s="42">
        <v>26229</v>
      </c>
      <c r="M467" s="42">
        <v>13234</v>
      </c>
      <c r="N467" s="42">
        <v>12995</v>
      </c>
      <c r="O467" s="54">
        <v>34.313164817568342</v>
      </c>
      <c r="P467" s="54">
        <v>38.125738686187049</v>
      </c>
      <c r="Q467" s="54">
        <v>30.500590948949636</v>
      </c>
      <c r="R467" s="54">
        <v>38.125738686187049</v>
      </c>
      <c r="S467" s="54">
        <v>34.313164817568342</v>
      </c>
      <c r="T467" s="54" t="s">
        <v>499</v>
      </c>
      <c r="U467" s="54">
        <v>175.37839795646039</v>
      </c>
      <c r="W467" s="42" t="s">
        <v>469</v>
      </c>
    </row>
    <row r="468" spans="1:23">
      <c r="A468" s="49" t="s">
        <v>2736</v>
      </c>
      <c r="B468" s="46" t="s">
        <v>230</v>
      </c>
      <c r="C468" s="46" t="s">
        <v>284</v>
      </c>
      <c r="D468" s="49" t="s">
        <v>492</v>
      </c>
      <c r="E468" s="46">
        <v>0</v>
      </c>
      <c r="F468" s="46">
        <v>0</v>
      </c>
      <c r="G468" s="46">
        <v>0</v>
      </c>
      <c r="H468" s="46">
        <v>6</v>
      </c>
      <c r="I468" s="46">
        <v>0</v>
      </c>
      <c r="J468" s="46">
        <v>0</v>
      </c>
      <c r="K468" s="46">
        <v>6</v>
      </c>
      <c r="L468" s="42">
        <v>26229</v>
      </c>
      <c r="M468" s="42">
        <v>13234</v>
      </c>
      <c r="N468" s="42">
        <v>12995</v>
      </c>
      <c r="O468" s="54" t="s">
        <v>499</v>
      </c>
      <c r="P468" s="54" t="s">
        <v>499</v>
      </c>
      <c r="Q468" s="54" t="s">
        <v>499</v>
      </c>
      <c r="R468" s="54">
        <v>22.875443211712227</v>
      </c>
      <c r="S468" s="54" t="s">
        <v>499</v>
      </c>
      <c r="T468" s="54" t="s">
        <v>499</v>
      </c>
      <c r="U468" s="54">
        <v>22.875443211712227</v>
      </c>
      <c r="W468" s="42" t="s">
        <v>469</v>
      </c>
    </row>
    <row r="469" spans="1:23">
      <c r="A469" s="49" t="s">
        <v>2737</v>
      </c>
      <c r="B469" s="46" t="s">
        <v>230</v>
      </c>
      <c r="C469" s="46" t="s">
        <v>284</v>
      </c>
      <c r="D469" s="49" t="s">
        <v>200</v>
      </c>
      <c r="E469" s="46">
        <v>0</v>
      </c>
      <c r="F469" s="46">
        <v>0</v>
      </c>
      <c r="G469" s="46">
        <v>0</v>
      </c>
      <c r="H469" s="46">
        <v>6</v>
      </c>
      <c r="I469" s="46">
        <v>6</v>
      </c>
      <c r="J469" s="46">
        <v>0</v>
      </c>
      <c r="K469" s="46">
        <v>12</v>
      </c>
      <c r="L469" s="42">
        <v>26229</v>
      </c>
      <c r="M469" s="42">
        <v>13234</v>
      </c>
      <c r="N469" s="42">
        <v>12995</v>
      </c>
      <c r="O469" s="54" t="s">
        <v>499</v>
      </c>
      <c r="P469" s="54" t="s">
        <v>499</v>
      </c>
      <c r="Q469" s="54" t="s">
        <v>499</v>
      </c>
      <c r="R469" s="54">
        <v>22.875443211712227</v>
      </c>
      <c r="S469" s="54">
        <v>22.875443211712227</v>
      </c>
      <c r="T469" s="54" t="s">
        <v>499</v>
      </c>
      <c r="U469" s="54">
        <v>45.750886423424454</v>
      </c>
      <c r="W469" s="42" t="s">
        <v>469</v>
      </c>
    </row>
    <row r="470" spans="1:23">
      <c r="A470" s="49" t="s">
        <v>2738</v>
      </c>
      <c r="B470" s="46" t="s">
        <v>230</v>
      </c>
      <c r="C470" s="46" t="s">
        <v>284</v>
      </c>
      <c r="D470" s="49" t="s">
        <v>54</v>
      </c>
      <c r="E470" s="46">
        <v>28</v>
      </c>
      <c r="F470" s="46">
        <v>11</v>
      </c>
      <c r="G470" s="46">
        <v>55</v>
      </c>
      <c r="H470" s="46">
        <v>82</v>
      </c>
      <c r="I470" s="46">
        <v>35</v>
      </c>
      <c r="J470" s="46">
        <v>39</v>
      </c>
      <c r="K470" s="46">
        <v>250</v>
      </c>
      <c r="L470" s="42">
        <v>26229</v>
      </c>
      <c r="M470" s="42">
        <v>13234</v>
      </c>
      <c r="N470" s="42">
        <v>12995</v>
      </c>
      <c r="O470" s="54">
        <v>211.5762430104277</v>
      </c>
      <c r="P470" s="54">
        <v>83.11923832552516</v>
      </c>
      <c r="Q470" s="54">
        <v>415.59619162762584</v>
      </c>
      <c r="R470" s="54">
        <v>619.6161402448239</v>
      </c>
      <c r="S470" s="54">
        <v>264.47030376303456</v>
      </c>
      <c r="T470" s="54">
        <v>294.69548133595288</v>
      </c>
      <c r="U470" s="54">
        <v>1889.0735983073898</v>
      </c>
      <c r="W470" s="42" t="s">
        <v>469</v>
      </c>
    </row>
    <row r="471" spans="1:23">
      <c r="A471" s="49" t="s">
        <v>2739</v>
      </c>
      <c r="B471" s="46" t="s">
        <v>230</v>
      </c>
      <c r="C471" s="46" t="s">
        <v>284</v>
      </c>
      <c r="D471" s="49" t="s">
        <v>69</v>
      </c>
      <c r="E471" s="46">
        <v>0</v>
      </c>
      <c r="F471" s="46">
        <v>0</v>
      </c>
      <c r="G471" s="46">
        <v>6</v>
      </c>
      <c r="H471" s="46">
        <v>0</v>
      </c>
      <c r="I471" s="46">
        <v>0</v>
      </c>
      <c r="J471" s="46">
        <v>6</v>
      </c>
      <c r="K471" s="46">
        <v>12</v>
      </c>
      <c r="L471" s="42">
        <v>26229</v>
      </c>
      <c r="M471" s="42">
        <v>13234</v>
      </c>
      <c r="N471" s="42">
        <v>12995</v>
      </c>
      <c r="O471" s="54" t="s">
        <v>499</v>
      </c>
      <c r="P471" s="54" t="s">
        <v>499</v>
      </c>
      <c r="Q471" s="54">
        <v>45.337766359377362</v>
      </c>
      <c r="R471" s="54" t="s">
        <v>499</v>
      </c>
      <c r="S471" s="54" t="s">
        <v>499</v>
      </c>
      <c r="T471" s="54">
        <v>45.337766359377362</v>
      </c>
      <c r="U471" s="54">
        <v>90.675532718754724</v>
      </c>
      <c r="W471" s="42" t="s">
        <v>469</v>
      </c>
    </row>
    <row r="472" spans="1:23">
      <c r="A472" s="49" t="s">
        <v>2740</v>
      </c>
      <c r="B472" s="46" t="s">
        <v>230</v>
      </c>
      <c r="C472" s="46" t="s">
        <v>284</v>
      </c>
      <c r="D472" s="49" t="s">
        <v>473</v>
      </c>
      <c r="E472" s="46">
        <v>0</v>
      </c>
      <c r="F472" s="46">
        <v>0</v>
      </c>
      <c r="G472" s="46">
        <v>0</v>
      </c>
      <c r="H472" s="46">
        <v>0</v>
      </c>
      <c r="I472" s="46">
        <v>0</v>
      </c>
      <c r="J472" s="46">
        <v>0</v>
      </c>
      <c r="K472" s="46">
        <v>0</v>
      </c>
      <c r="L472" s="42">
        <v>26229</v>
      </c>
      <c r="M472" s="42">
        <v>13234</v>
      </c>
      <c r="N472" s="42">
        <v>12995</v>
      </c>
      <c r="O472" s="54" t="s">
        <v>499</v>
      </c>
      <c r="P472" s="54" t="s">
        <v>499</v>
      </c>
      <c r="Q472" s="54" t="s">
        <v>499</v>
      </c>
      <c r="R472" s="54" t="s">
        <v>499</v>
      </c>
      <c r="S472" s="54" t="s">
        <v>499</v>
      </c>
      <c r="T472" s="54" t="s">
        <v>499</v>
      </c>
      <c r="U472" s="54" t="s">
        <v>499</v>
      </c>
      <c r="W472" s="42" t="s">
        <v>469</v>
      </c>
    </row>
    <row r="473" spans="1:23">
      <c r="A473" s="49" t="s">
        <v>2741</v>
      </c>
      <c r="B473" s="46" t="s">
        <v>230</v>
      </c>
      <c r="C473" s="46" t="s">
        <v>284</v>
      </c>
      <c r="D473" s="49" t="s">
        <v>201</v>
      </c>
      <c r="E473" s="46">
        <v>0</v>
      </c>
      <c r="F473" s="46">
        <v>0</v>
      </c>
      <c r="G473" s="46">
        <v>0</v>
      </c>
      <c r="H473" s="46">
        <v>6</v>
      </c>
      <c r="I473" s="46">
        <v>0</v>
      </c>
      <c r="J473" s="46">
        <v>0</v>
      </c>
      <c r="K473" s="46">
        <v>6</v>
      </c>
      <c r="L473" s="42">
        <v>26229</v>
      </c>
      <c r="M473" s="42">
        <v>13234</v>
      </c>
      <c r="N473" s="42">
        <v>12995</v>
      </c>
      <c r="O473" s="54" t="s">
        <v>499</v>
      </c>
      <c r="P473" s="54" t="s">
        <v>499</v>
      </c>
      <c r="Q473" s="54" t="s">
        <v>499</v>
      </c>
      <c r="R473" s="54">
        <v>22.875443211712227</v>
      </c>
      <c r="S473" s="54" t="s">
        <v>499</v>
      </c>
      <c r="T473" s="54" t="s">
        <v>499</v>
      </c>
      <c r="U473" s="54">
        <v>22.875443211712227</v>
      </c>
      <c r="W473" s="42" t="s">
        <v>469</v>
      </c>
    </row>
    <row r="474" spans="1:23">
      <c r="A474" s="49" t="s">
        <v>2742</v>
      </c>
      <c r="B474" s="46" t="s">
        <v>230</v>
      </c>
      <c r="C474" s="46" t="s">
        <v>284</v>
      </c>
      <c r="D474" s="49" t="s">
        <v>151</v>
      </c>
      <c r="E474" s="46">
        <v>0</v>
      </c>
      <c r="F474" s="46">
        <v>0</v>
      </c>
      <c r="G474" s="46">
        <v>0</v>
      </c>
      <c r="H474" s="46">
        <v>0</v>
      </c>
      <c r="I474" s="46">
        <v>0</v>
      </c>
      <c r="J474" s="46">
        <v>0</v>
      </c>
      <c r="K474" s="46">
        <v>0</v>
      </c>
      <c r="L474" s="42">
        <v>26229</v>
      </c>
      <c r="M474" s="42">
        <v>13234</v>
      </c>
      <c r="N474" s="42">
        <v>12995</v>
      </c>
      <c r="O474" s="54" t="s">
        <v>499</v>
      </c>
      <c r="P474" s="54" t="s">
        <v>499</v>
      </c>
      <c r="Q474" s="54" t="s">
        <v>499</v>
      </c>
      <c r="R474" s="54" t="s">
        <v>499</v>
      </c>
      <c r="S474" s="54" t="s">
        <v>499</v>
      </c>
      <c r="T474" s="54" t="s">
        <v>499</v>
      </c>
      <c r="U474" s="54" t="s">
        <v>499</v>
      </c>
      <c r="W474" s="42" t="s">
        <v>469</v>
      </c>
    </row>
    <row r="475" spans="1:23">
      <c r="A475" s="49" t="s">
        <v>2743</v>
      </c>
      <c r="B475" s="46" t="s">
        <v>230</v>
      </c>
      <c r="C475" s="46" t="s">
        <v>284</v>
      </c>
      <c r="D475" s="49" t="s">
        <v>95</v>
      </c>
      <c r="E475" s="46">
        <v>0</v>
      </c>
      <c r="F475" s="46">
        <v>0</v>
      </c>
      <c r="G475" s="46">
        <v>0</v>
      </c>
      <c r="H475" s="46">
        <v>6</v>
      </c>
      <c r="I475" s="46">
        <v>0</v>
      </c>
      <c r="J475" s="46">
        <v>0</v>
      </c>
      <c r="K475" s="46">
        <v>6</v>
      </c>
      <c r="L475" s="42">
        <v>26229</v>
      </c>
      <c r="M475" s="42">
        <v>13234</v>
      </c>
      <c r="N475" s="42">
        <v>12995</v>
      </c>
      <c r="O475" s="54" t="s">
        <v>499</v>
      </c>
      <c r="P475" s="54" t="s">
        <v>499</v>
      </c>
      <c r="Q475" s="54" t="s">
        <v>499</v>
      </c>
      <c r="R475" s="54">
        <v>22.875443211712227</v>
      </c>
      <c r="S475" s="54" t="s">
        <v>499</v>
      </c>
      <c r="T475" s="54" t="s">
        <v>499</v>
      </c>
      <c r="U475" s="54">
        <v>22.875443211712227</v>
      </c>
      <c r="W475" s="42" t="s">
        <v>469</v>
      </c>
    </row>
    <row r="476" spans="1:23">
      <c r="A476" s="49" t="s">
        <v>2744</v>
      </c>
      <c r="B476" s="46" t="s">
        <v>230</v>
      </c>
      <c r="C476" s="46" t="s">
        <v>284</v>
      </c>
      <c r="D476" s="49" t="s">
        <v>154</v>
      </c>
      <c r="E476" s="46">
        <v>0</v>
      </c>
      <c r="F476" s="46">
        <v>0</v>
      </c>
      <c r="G476" s="46">
        <v>0</v>
      </c>
      <c r="H476" s="46">
        <v>0</v>
      </c>
      <c r="I476" s="46">
        <v>0</v>
      </c>
      <c r="J476" s="46">
        <v>0</v>
      </c>
      <c r="K476" s="46">
        <v>0</v>
      </c>
      <c r="L476" s="42">
        <v>26229</v>
      </c>
      <c r="M476" s="42">
        <v>13234</v>
      </c>
      <c r="N476" s="42">
        <v>12995</v>
      </c>
      <c r="O476" s="54" t="s">
        <v>499</v>
      </c>
      <c r="P476" s="54" t="s">
        <v>499</v>
      </c>
      <c r="Q476" s="54" t="s">
        <v>499</v>
      </c>
      <c r="R476" s="54" t="s">
        <v>499</v>
      </c>
      <c r="S476" s="54" t="s">
        <v>499</v>
      </c>
      <c r="T476" s="54" t="s">
        <v>499</v>
      </c>
      <c r="U476" s="54" t="s">
        <v>499</v>
      </c>
      <c r="W476" s="42" t="s">
        <v>469</v>
      </c>
    </row>
    <row r="477" spans="1:23">
      <c r="A477" s="49" t="s">
        <v>2745</v>
      </c>
      <c r="B477" s="46" t="s">
        <v>230</v>
      </c>
      <c r="C477" s="46" t="s">
        <v>284</v>
      </c>
      <c r="D477" s="49" t="s">
        <v>155</v>
      </c>
      <c r="E477" s="46">
        <v>6</v>
      </c>
      <c r="F477" s="46">
        <v>0</v>
      </c>
      <c r="G477" s="46">
        <v>0</v>
      </c>
      <c r="H477" s="46">
        <v>6</v>
      </c>
      <c r="I477" s="46">
        <v>0</v>
      </c>
      <c r="J477" s="46">
        <v>0</v>
      </c>
      <c r="K477" s="46">
        <v>12</v>
      </c>
      <c r="L477" s="42">
        <v>26229</v>
      </c>
      <c r="M477" s="42">
        <v>13234</v>
      </c>
      <c r="N477" s="42">
        <v>12995</v>
      </c>
      <c r="O477" s="54">
        <v>22.875443211712227</v>
      </c>
      <c r="P477" s="54" t="s">
        <v>499</v>
      </c>
      <c r="Q477" s="54" t="s">
        <v>499</v>
      </c>
      <c r="R477" s="54">
        <v>22.875443211712227</v>
      </c>
      <c r="S477" s="54" t="s">
        <v>499</v>
      </c>
      <c r="T477" s="54" t="s">
        <v>499</v>
      </c>
      <c r="U477" s="54">
        <v>45.750886423424454</v>
      </c>
      <c r="W477" s="42" t="s">
        <v>469</v>
      </c>
    </row>
    <row r="478" spans="1:23">
      <c r="A478" s="49" t="s">
        <v>2746</v>
      </c>
      <c r="B478" s="46" t="s">
        <v>230</v>
      </c>
      <c r="C478" s="46" t="s">
        <v>284</v>
      </c>
      <c r="D478" s="49" t="s">
        <v>99</v>
      </c>
      <c r="E478" s="46">
        <v>0</v>
      </c>
      <c r="F478" s="46">
        <v>0</v>
      </c>
      <c r="G478" s="46">
        <v>6</v>
      </c>
      <c r="H478" s="46">
        <v>12</v>
      </c>
      <c r="I478" s="46">
        <v>0</v>
      </c>
      <c r="J478" s="46">
        <v>6</v>
      </c>
      <c r="K478" s="46">
        <v>24</v>
      </c>
      <c r="L478" s="42">
        <v>26229</v>
      </c>
      <c r="M478" s="42">
        <v>13234</v>
      </c>
      <c r="N478" s="42">
        <v>12995</v>
      </c>
      <c r="O478" s="54" t="s">
        <v>499</v>
      </c>
      <c r="P478" s="54" t="s">
        <v>499</v>
      </c>
      <c r="Q478" s="54">
        <v>22.875443211712227</v>
      </c>
      <c r="R478" s="54">
        <v>45.750886423424454</v>
      </c>
      <c r="S478" s="54" t="s">
        <v>499</v>
      </c>
      <c r="T478" s="54">
        <v>22.875443211712227</v>
      </c>
      <c r="U478" s="54">
        <v>91.501772846848908</v>
      </c>
      <c r="W478" s="42" t="s">
        <v>469</v>
      </c>
    </row>
    <row r="479" spans="1:23">
      <c r="A479" s="49" t="s">
        <v>2747</v>
      </c>
      <c r="B479" s="46" t="s">
        <v>230</v>
      </c>
      <c r="C479" s="46" t="s">
        <v>284</v>
      </c>
      <c r="D479" s="49" t="s">
        <v>481</v>
      </c>
      <c r="E479" s="46">
        <v>0</v>
      </c>
      <c r="F479" s="46">
        <v>0</v>
      </c>
      <c r="G479" s="46">
        <v>0</v>
      </c>
      <c r="H479" s="46">
        <v>0</v>
      </c>
      <c r="I479" s="46">
        <v>0</v>
      </c>
      <c r="J479" s="46">
        <v>0</v>
      </c>
      <c r="K479" s="46">
        <v>0</v>
      </c>
      <c r="L479" s="42">
        <v>26229</v>
      </c>
      <c r="M479" s="42">
        <v>13234</v>
      </c>
      <c r="N479" s="42">
        <v>12995</v>
      </c>
      <c r="O479" s="54" t="s">
        <v>499</v>
      </c>
      <c r="P479" s="54" t="s">
        <v>499</v>
      </c>
      <c r="Q479" s="54" t="s">
        <v>499</v>
      </c>
      <c r="R479" s="54" t="s">
        <v>499</v>
      </c>
      <c r="S479" s="54" t="s">
        <v>499</v>
      </c>
      <c r="T479" s="54" t="s">
        <v>499</v>
      </c>
      <c r="U479" s="54" t="s">
        <v>499</v>
      </c>
      <c r="W479" s="42" t="s">
        <v>469</v>
      </c>
    </row>
    <row r="480" spans="1:23">
      <c r="A480" s="49" t="s">
        <v>2748</v>
      </c>
      <c r="B480" s="46" t="s">
        <v>230</v>
      </c>
      <c r="C480" s="46" t="s">
        <v>284</v>
      </c>
      <c r="D480" s="49" t="s">
        <v>483</v>
      </c>
      <c r="E480" s="46">
        <v>0</v>
      </c>
      <c r="F480" s="46">
        <v>6</v>
      </c>
      <c r="G480" s="46">
        <v>6</v>
      </c>
      <c r="H480" s="46">
        <v>6</v>
      </c>
      <c r="I480" s="46">
        <v>6</v>
      </c>
      <c r="J480" s="46">
        <v>0</v>
      </c>
      <c r="K480" s="46">
        <v>24</v>
      </c>
      <c r="L480" s="42">
        <v>26229</v>
      </c>
      <c r="M480" s="42">
        <v>13234</v>
      </c>
      <c r="N480" s="42">
        <v>12995</v>
      </c>
      <c r="O480" s="54" t="s">
        <v>499</v>
      </c>
      <c r="P480" s="54">
        <v>22.875443211712227</v>
      </c>
      <c r="Q480" s="54">
        <v>22.875443211712227</v>
      </c>
      <c r="R480" s="54">
        <v>22.875443211712227</v>
      </c>
      <c r="S480" s="54">
        <v>22.875443211712227</v>
      </c>
      <c r="T480" s="54" t="s">
        <v>499</v>
      </c>
      <c r="U480" s="54">
        <v>91.501772846848908</v>
      </c>
      <c r="W480" s="42" t="s">
        <v>469</v>
      </c>
    </row>
    <row r="481" spans="1:23">
      <c r="A481" s="49" t="s">
        <v>2749</v>
      </c>
      <c r="B481" s="46" t="s">
        <v>230</v>
      </c>
      <c r="C481" s="46" t="s">
        <v>284</v>
      </c>
      <c r="D481" s="49" t="s">
        <v>128</v>
      </c>
      <c r="E481" s="46">
        <v>6</v>
      </c>
      <c r="F481" s="46">
        <v>0</v>
      </c>
      <c r="G481" s="46">
        <v>0</v>
      </c>
      <c r="H481" s="46">
        <v>0</v>
      </c>
      <c r="I481" s="46">
        <v>0</v>
      </c>
      <c r="J481" s="46">
        <v>0</v>
      </c>
      <c r="K481" s="46">
        <v>6</v>
      </c>
      <c r="L481" s="42">
        <v>26229</v>
      </c>
      <c r="M481" s="42">
        <v>13234</v>
      </c>
      <c r="N481" s="42">
        <v>12995</v>
      </c>
      <c r="O481" s="54">
        <v>22.875443211712227</v>
      </c>
      <c r="P481" s="54" t="s">
        <v>499</v>
      </c>
      <c r="Q481" s="54" t="s">
        <v>499</v>
      </c>
      <c r="R481" s="54" t="s">
        <v>499</v>
      </c>
      <c r="S481" s="54" t="s">
        <v>499</v>
      </c>
      <c r="T481" s="54" t="s">
        <v>499</v>
      </c>
      <c r="U481" s="54">
        <v>22.875443211712227</v>
      </c>
      <c r="W481" s="42" t="s">
        <v>469</v>
      </c>
    </row>
    <row r="482" spans="1:23">
      <c r="A482" s="49" t="s">
        <v>2750</v>
      </c>
      <c r="B482" s="46" t="s">
        <v>230</v>
      </c>
      <c r="C482" s="46" t="s">
        <v>284</v>
      </c>
      <c r="D482" s="49" t="s">
        <v>132</v>
      </c>
      <c r="E482" s="46">
        <v>6</v>
      </c>
      <c r="F482" s="46">
        <v>6</v>
      </c>
      <c r="G482" s="46">
        <v>6</v>
      </c>
      <c r="H482" s="46">
        <v>0</v>
      </c>
      <c r="I482" s="46">
        <v>6</v>
      </c>
      <c r="J482" s="46">
        <v>0</v>
      </c>
      <c r="K482" s="46">
        <v>24</v>
      </c>
      <c r="L482" s="42">
        <v>26229</v>
      </c>
      <c r="M482" s="42">
        <v>13234</v>
      </c>
      <c r="N482" s="42">
        <v>12995</v>
      </c>
      <c r="O482" s="54">
        <v>45.337766359377362</v>
      </c>
      <c r="P482" s="54">
        <v>45.337766359377362</v>
      </c>
      <c r="Q482" s="54">
        <v>45.337766359377362</v>
      </c>
      <c r="R482" s="54" t="s">
        <v>499</v>
      </c>
      <c r="S482" s="54">
        <v>45.337766359377362</v>
      </c>
      <c r="T482" s="54" t="s">
        <v>499</v>
      </c>
      <c r="U482" s="54">
        <v>181.35106543750945</v>
      </c>
      <c r="W482" s="42" t="s">
        <v>469</v>
      </c>
    </row>
    <row r="483" spans="1:23">
      <c r="A483" s="49" t="s">
        <v>2751</v>
      </c>
      <c r="B483" s="46" t="s">
        <v>230</v>
      </c>
      <c r="C483" s="46" t="s">
        <v>284</v>
      </c>
      <c r="D483" s="49" t="s">
        <v>161</v>
      </c>
      <c r="E483" s="46">
        <v>0</v>
      </c>
      <c r="F483" s="46">
        <v>0</v>
      </c>
      <c r="G483" s="46">
        <v>0</v>
      </c>
      <c r="H483" s="46">
        <v>6</v>
      </c>
      <c r="I483" s="46">
        <v>0</v>
      </c>
      <c r="J483" s="46">
        <v>0</v>
      </c>
      <c r="K483" s="46">
        <v>6</v>
      </c>
      <c r="L483" s="42">
        <v>26229</v>
      </c>
      <c r="M483" s="42">
        <v>13234</v>
      </c>
      <c r="N483" s="42">
        <v>12995</v>
      </c>
      <c r="O483" s="54" t="s">
        <v>499</v>
      </c>
      <c r="P483" s="54" t="s">
        <v>499</v>
      </c>
      <c r="Q483" s="54" t="s">
        <v>499</v>
      </c>
      <c r="R483" s="54">
        <v>22.875443211712227</v>
      </c>
      <c r="S483" s="54" t="s">
        <v>499</v>
      </c>
      <c r="T483" s="54" t="s">
        <v>499</v>
      </c>
      <c r="U483" s="54">
        <v>22.875443211712227</v>
      </c>
      <c r="W483" s="42" t="s">
        <v>469</v>
      </c>
    </row>
    <row r="484" spans="1:23">
      <c r="A484" s="49" t="s">
        <v>2752</v>
      </c>
      <c r="B484" s="46" t="s">
        <v>230</v>
      </c>
      <c r="C484" s="46" t="s">
        <v>284</v>
      </c>
      <c r="D484" s="49" t="s">
        <v>142</v>
      </c>
      <c r="E484" s="46">
        <v>0</v>
      </c>
      <c r="F484" s="46">
        <v>0</v>
      </c>
      <c r="G484" s="46">
        <v>0</v>
      </c>
      <c r="H484" s="46">
        <v>0</v>
      </c>
      <c r="I484" s="46">
        <v>0</v>
      </c>
      <c r="J484" s="46">
        <v>0</v>
      </c>
      <c r="K484" s="46">
        <v>0</v>
      </c>
      <c r="L484" s="42">
        <v>26229</v>
      </c>
      <c r="M484" s="42">
        <v>13234</v>
      </c>
      <c r="N484" s="42">
        <v>12995</v>
      </c>
      <c r="O484" s="54" t="s">
        <v>499</v>
      </c>
      <c r="P484" s="54" t="s">
        <v>499</v>
      </c>
      <c r="Q484" s="54" t="s">
        <v>499</v>
      </c>
      <c r="R484" s="54" t="s">
        <v>499</v>
      </c>
      <c r="S484" s="54" t="s">
        <v>499</v>
      </c>
      <c r="T484" s="54" t="s">
        <v>499</v>
      </c>
      <c r="U484" s="54" t="s">
        <v>499</v>
      </c>
      <c r="W484" s="42" t="s">
        <v>469</v>
      </c>
    </row>
    <row r="485" spans="1:23">
      <c r="A485" s="49" t="s">
        <v>2753</v>
      </c>
      <c r="B485" s="46" t="s">
        <v>230</v>
      </c>
      <c r="C485" s="46" t="s">
        <v>284</v>
      </c>
      <c r="D485" s="49" t="s">
        <v>146</v>
      </c>
      <c r="E485" s="46">
        <v>6</v>
      </c>
      <c r="F485" s="46">
        <v>0</v>
      </c>
      <c r="G485" s="46">
        <v>10</v>
      </c>
      <c r="H485" s="46">
        <v>13</v>
      </c>
      <c r="I485" s="46">
        <v>9</v>
      </c>
      <c r="J485" s="46">
        <v>6</v>
      </c>
      <c r="K485" s="46">
        <v>44</v>
      </c>
      <c r="L485" s="42">
        <v>26229</v>
      </c>
      <c r="M485" s="42">
        <v>13234</v>
      </c>
      <c r="N485" s="42">
        <v>12995</v>
      </c>
      <c r="O485" s="54">
        <v>45.337766359377362</v>
      </c>
      <c r="P485" s="54" t="s">
        <v>499</v>
      </c>
      <c r="Q485" s="54">
        <v>75.562943932295596</v>
      </c>
      <c r="R485" s="54">
        <v>98.231827111984273</v>
      </c>
      <c r="S485" s="54">
        <v>68.006649539066046</v>
      </c>
      <c r="T485" s="54">
        <v>45.337766359377362</v>
      </c>
      <c r="U485" s="54">
        <v>332.47695330210064</v>
      </c>
      <c r="W485" s="42" t="s">
        <v>469</v>
      </c>
    </row>
    <row r="486" spans="1:23">
      <c r="A486" s="49" t="s">
        <v>2754</v>
      </c>
      <c r="B486" s="46" t="s">
        <v>222</v>
      </c>
      <c r="C486" s="46" t="s">
        <v>284</v>
      </c>
      <c r="D486" s="49" t="s">
        <v>60</v>
      </c>
      <c r="E486" s="46">
        <v>0</v>
      </c>
      <c r="F486" s="46">
        <v>6</v>
      </c>
      <c r="G486" s="46">
        <v>0</v>
      </c>
      <c r="H486" s="46">
        <v>6</v>
      </c>
      <c r="I486" s="46">
        <v>6</v>
      </c>
      <c r="J486" s="46">
        <v>6</v>
      </c>
      <c r="K486" s="46">
        <v>24</v>
      </c>
      <c r="L486" s="42">
        <v>26229</v>
      </c>
      <c r="M486" s="42">
        <v>13234</v>
      </c>
      <c r="N486" s="42">
        <v>12995</v>
      </c>
      <c r="O486" s="54" t="s">
        <v>499</v>
      </c>
      <c r="P486" s="54">
        <v>22.875443211712227</v>
      </c>
      <c r="Q486" s="54" t="s">
        <v>499</v>
      </c>
      <c r="R486" s="54">
        <v>22.875443211712227</v>
      </c>
      <c r="S486" s="54">
        <v>22.875443211712227</v>
      </c>
      <c r="T486" s="54">
        <v>22.875443211712227</v>
      </c>
      <c r="U486" s="54">
        <v>91.501772846848908</v>
      </c>
      <c r="W486" s="42" t="s">
        <v>469</v>
      </c>
    </row>
    <row r="487" spans="1:23">
      <c r="A487" s="49" t="s">
        <v>2755</v>
      </c>
      <c r="B487" s="46" t="s">
        <v>222</v>
      </c>
      <c r="C487" s="46" t="s">
        <v>284</v>
      </c>
      <c r="D487" s="49" t="s">
        <v>64</v>
      </c>
      <c r="E487" s="46">
        <v>9</v>
      </c>
      <c r="F487" s="46">
        <v>6</v>
      </c>
      <c r="G487" s="46">
        <v>18</v>
      </c>
      <c r="H487" s="46">
        <v>22</v>
      </c>
      <c r="I487" s="46">
        <v>12</v>
      </c>
      <c r="J487" s="46">
        <v>6</v>
      </c>
      <c r="K487" s="46">
        <v>73</v>
      </c>
      <c r="L487" s="42">
        <v>26229</v>
      </c>
      <c r="M487" s="42">
        <v>13234</v>
      </c>
      <c r="N487" s="42">
        <v>12995</v>
      </c>
      <c r="O487" s="54">
        <v>34.313164817568342</v>
      </c>
      <c r="P487" s="54">
        <v>22.875443211712227</v>
      </c>
      <c r="Q487" s="54">
        <v>68.626329635136685</v>
      </c>
      <c r="R487" s="54">
        <v>83.876625109611496</v>
      </c>
      <c r="S487" s="54">
        <v>45.750886423424454</v>
      </c>
      <c r="T487" s="54">
        <v>22.875443211712227</v>
      </c>
      <c r="U487" s="54">
        <v>278.31789240916544</v>
      </c>
      <c r="W487" s="42" t="s">
        <v>469</v>
      </c>
    </row>
    <row r="488" spans="1:23">
      <c r="A488" s="49" t="s">
        <v>2756</v>
      </c>
      <c r="B488" s="46" t="s">
        <v>222</v>
      </c>
      <c r="C488" s="46" t="s">
        <v>284</v>
      </c>
      <c r="D488" s="49" t="s">
        <v>492</v>
      </c>
      <c r="E488" s="46">
        <v>0</v>
      </c>
      <c r="F488" s="46">
        <v>0</v>
      </c>
      <c r="G488" s="46">
        <v>6</v>
      </c>
      <c r="H488" s="46">
        <v>9</v>
      </c>
      <c r="I488" s="46">
        <v>6</v>
      </c>
      <c r="J488" s="46">
        <v>0</v>
      </c>
      <c r="K488" s="46">
        <v>21</v>
      </c>
      <c r="L488" s="42">
        <v>26229</v>
      </c>
      <c r="M488" s="42">
        <v>13234</v>
      </c>
      <c r="N488" s="42">
        <v>12995</v>
      </c>
      <c r="O488" s="54" t="s">
        <v>499</v>
      </c>
      <c r="P488" s="54" t="s">
        <v>499</v>
      </c>
      <c r="Q488" s="54">
        <v>22.875443211712227</v>
      </c>
      <c r="R488" s="54">
        <v>34.313164817568342</v>
      </c>
      <c r="S488" s="54">
        <v>22.875443211712227</v>
      </c>
      <c r="T488" s="54" t="s">
        <v>499</v>
      </c>
      <c r="U488" s="54">
        <v>80.064051240992782</v>
      </c>
      <c r="W488" s="42" t="s">
        <v>469</v>
      </c>
    </row>
    <row r="489" spans="1:23">
      <c r="A489" s="49" t="s">
        <v>2757</v>
      </c>
      <c r="B489" s="46" t="s">
        <v>222</v>
      </c>
      <c r="C489" s="46" t="s">
        <v>284</v>
      </c>
      <c r="D489" s="49" t="s">
        <v>200</v>
      </c>
      <c r="E489" s="46">
        <v>0</v>
      </c>
      <c r="F489" s="46">
        <v>6</v>
      </c>
      <c r="G489" s="46">
        <v>6</v>
      </c>
      <c r="H489" s="46">
        <v>11</v>
      </c>
      <c r="I489" s="46">
        <v>6</v>
      </c>
      <c r="J489" s="46">
        <v>0</v>
      </c>
      <c r="K489" s="46">
        <v>29</v>
      </c>
      <c r="L489" s="42">
        <v>26229</v>
      </c>
      <c r="M489" s="42">
        <v>13234</v>
      </c>
      <c r="N489" s="42">
        <v>12995</v>
      </c>
      <c r="O489" s="54" t="s">
        <v>499</v>
      </c>
      <c r="P489" s="54">
        <v>22.875443211712227</v>
      </c>
      <c r="Q489" s="54">
        <v>22.875443211712227</v>
      </c>
      <c r="R489" s="54">
        <v>41.938312554805748</v>
      </c>
      <c r="S489" s="54">
        <v>22.875443211712227</v>
      </c>
      <c r="T489" s="54" t="s">
        <v>499</v>
      </c>
      <c r="U489" s="54">
        <v>110.56464218994243</v>
      </c>
      <c r="W489" s="42" t="s">
        <v>469</v>
      </c>
    </row>
    <row r="490" spans="1:23">
      <c r="A490" s="49" t="s">
        <v>2758</v>
      </c>
      <c r="B490" s="46" t="s">
        <v>222</v>
      </c>
      <c r="C490" s="46" t="s">
        <v>284</v>
      </c>
      <c r="D490" s="49" t="s">
        <v>473</v>
      </c>
      <c r="E490" s="46">
        <v>0</v>
      </c>
      <c r="F490" s="46">
        <v>0</v>
      </c>
      <c r="G490" s="46">
        <v>0</v>
      </c>
      <c r="H490" s="46">
        <v>6</v>
      </c>
      <c r="I490" s="46">
        <v>0</v>
      </c>
      <c r="J490" s="46">
        <v>0</v>
      </c>
      <c r="K490" s="46">
        <v>6</v>
      </c>
      <c r="L490" s="42">
        <v>26229</v>
      </c>
      <c r="M490" s="42">
        <v>13234</v>
      </c>
      <c r="N490" s="42">
        <v>12995</v>
      </c>
      <c r="O490" s="54" t="s">
        <v>499</v>
      </c>
      <c r="P490" s="54" t="s">
        <v>499</v>
      </c>
      <c r="Q490" s="54" t="s">
        <v>499</v>
      </c>
      <c r="R490" s="54">
        <v>22.875443211712227</v>
      </c>
      <c r="S490" s="54" t="s">
        <v>499</v>
      </c>
      <c r="T490" s="54" t="s">
        <v>499</v>
      </c>
      <c r="U490" s="54">
        <v>22.875443211712227</v>
      </c>
      <c r="W490" s="42" t="s">
        <v>469</v>
      </c>
    </row>
    <row r="491" spans="1:23">
      <c r="A491" s="49" t="s">
        <v>2759</v>
      </c>
      <c r="B491" s="46" t="s">
        <v>222</v>
      </c>
      <c r="C491" s="46" t="s">
        <v>284</v>
      </c>
      <c r="D491" s="49" t="s">
        <v>201</v>
      </c>
      <c r="E491" s="46">
        <v>0</v>
      </c>
      <c r="F491" s="46">
        <v>6</v>
      </c>
      <c r="G491" s="46">
        <v>6</v>
      </c>
      <c r="H491" s="46">
        <v>6</v>
      </c>
      <c r="I491" s="46">
        <v>6</v>
      </c>
      <c r="J491" s="46">
        <v>0</v>
      </c>
      <c r="K491" s="46">
        <v>24</v>
      </c>
      <c r="L491" s="42">
        <v>26229</v>
      </c>
      <c r="M491" s="42">
        <v>13234</v>
      </c>
      <c r="N491" s="42">
        <v>12995</v>
      </c>
      <c r="O491" s="54" t="s">
        <v>499</v>
      </c>
      <c r="P491" s="54">
        <v>22.875443211712227</v>
      </c>
      <c r="Q491" s="54">
        <v>22.875443211712227</v>
      </c>
      <c r="R491" s="54">
        <v>22.875443211712227</v>
      </c>
      <c r="S491" s="54">
        <v>22.875443211712227</v>
      </c>
      <c r="T491" s="54" t="s">
        <v>499</v>
      </c>
      <c r="U491" s="54">
        <v>91.501772846848908</v>
      </c>
      <c r="W491" s="42" t="s">
        <v>469</v>
      </c>
    </row>
    <row r="492" spans="1:23">
      <c r="A492" s="49" t="s">
        <v>2760</v>
      </c>
      <c r="B492" s="46" t="s">
        <v>222</v>
      </c>
      <c r="C492" s="46" t="s">
        <v>284</v>
      </c>
      <c r="D492" s="49" t="s">
        <v>151</v>
      </c>
      <c r="E492" s="46">
        <v>0</v>
      </c>
      <c r="F492" s="46">
        <v>0</v>
      </c>
      <c r="G492" s="46">
        <v>0</v>
      </c>
      <c r="H492" s="46">
        <v>0</v>
      </c>
      <c r="I492" s="46">
        <v>0</v>
      </c>
      <c r="J492" s="46">
        <v>0</v>
      </c>
      <c r="K492" s="46">
        <v>0</v>
      </c>
      <c r="L492" s="42">
        <v>26229</v>
      </c>
      <c r="M492" s="42">
        <v>13234</v>
      </c>
      <c r="N492" s="42">
        <v>12995</v>
      </c>
      <c r="O492" s="54" t="s">
        <v>499</v>
      </c>
      <c r="P492" s="54" t="s">
        <v>499</v>
      </c>
      <c r="Q492" s="54" t="s">
        <v>499</v>
      </c>
      <c r="R492" s="54" t="s">
        <v>499</v>
      </c>
      <c r="S492" s="54" t="s">
        <v>499</v>
      </c>
      <c r="T492" s="54" t="s">
        <v>499</v>
      </c>
      <c r="U492" s="54" t="s">
        <v>499</v>
      </c>
      <c r="W492" s="42" t="s">
        <v>469</v>
      </c>
    </row>
    <row r="493" spans="1:23">
      <c r="A493" s="49" t="s">
        <v>2761</v>
      </c>
      <c r="B493" s="46" t="s">
        <v>222</v>
      </c>
      <c r="C493" s="46" t="s">
        <v>284</v>
      </c>
      <c r="D493" s="49" t="s">
        <v>95</v>
      </c>
      <c r="E493" s="46">
        <v>0</v>
      </c>
      <c r="F493" s="46">
        <v>0</v>
      </c>
      <c r="G493" s="46">
        <v>0</v>
      </c>
      <c r="H493" s="46">
        <v>0</v>
      </c>
      <c r="I493" s="46">
        <v>0</v>
      </c>
      <c r="J493" s="46">
        <v>0</v>
      </c>
      <c r="K493" s="46">
        <v>0</v>
      </c>
      <c r="L493" s="42">
        <v>26229</v>
      </c>
      <c r="M493" s="42">
        <v>13234</v>
      </c>
      <c r="N493" s="42">
        <v>12995</v>
      </c>
      <c r="O493" s="54" t="s">
        <v>499</v>
      </c>
      <c r="P493" s="54" t="s">
        <v>499</v>
      </c>
      <c r="Q493" s="54" t="s">
        <v>499</v>
      </c>
      <c r="R493" s="54" t="s">
        <v>499</v>
      </c>
      <c r="S493" s="54" t="s">
        <v>499</v>
      </c>
      <c r="T493" s="54" t="s">
        <v>499</v>
      </c>
      <c r="U493" s="54" t="s">
        <v>499</v>
      </c>
      <c r="W493" s="42" t="s">
        <v>469</v>
      </c>
    </row>
    <row r="494" spans="1:23">
      <c r="A494" s="49" t="s">
        <v>2762</v>
      </c>
      <c r="B494" s="46" t="s">
        <v>222</v>
      </c>
      <c r="C494" s="46" t="s">
        <v>284</v>
      </c>
      <c r="D494" s="49" t="s">
        <v>154</v>
      </c>
      <c r="E494" s="46">
        <v>0</v>
      </c>
      <c r="F494" s="46">
        <v>0</v>
      </c>
      <c r="G494" s="46">
        <v>0</v>
      </c>
      <c r="H494" s="46">
        <v>0</v>
      </c>
      <c r="I494" s="46">
        <v>0</v>
      </c>
      <c r="J494" s="46">
        <v>0</v>
      </c>
      <c r="K494" s="46">
        <v>0</v>
      </c>
      <c r="L494" s="42">
        <v>26229</v>
      </c>
      <c r="M494" s="42">
        <v>13234</v>
      </c>
      <c r="N494" s="42">
        <v>12995</v>
      </c>
      <c r="O494" s="54" t="s">
        <v>499</v>
      </c>
      <c r="P494" s="54" t="s">
        <v>499</v>
      </c>
      <c r="Q494" s="54" t="s">
        <v>499</v>
      </c>
      <c r="R494" s="54" t="s">
        <v>499</v>
      </c>
      <c r="S494" s="54" t="s">
        <v>499</v>
      </c>
      <c r="T494" s="54" t="s">
        <v>499</v>
      </c>
      <c r="U494" s="54" t="s">
        <v>499</v>
      </c>
      <c r="W494" s="42" t="s">
        <v>469</v>
      </c>
    </row>
    <row r="495" spans="1:23">
      <c r="A495" s="49" t="s">
        <v>2763</v>
      </c>
      <c r="B495" s="46" t="s">
        <v>222</v>
      </c>
      <c r="C495" s="46" t="s">
        <v>284</v>
      </c>
      <c r="D495" s="49" t="s">
        <v>155</v>
      </c>
      <c r="E495" s="46">
        <v>7</v>
      </c>
      <c r="F495" s="46">
        <v>0</v>
      </c>
      <c r="G495" s="46">
        <v>6</v>
      </c>
      <c r="H495" s="46">
        <v>0</v>
      </c>
      <c r="I495" s="46">
        <v>6</v>
      </c>
      <c r="J495" s="46">
        <v>0</v>
      </c>
      <c r="K495" s="46">
        <v>19</v>
      </c>
      <c r="L495" s="42">
        <v>26229</v>
      </c>
      <c r="M495" s="42">
        <v>13234</v>
      </c>
      <c r="N495" s="42">
        <v>12995</v>
      </c>
      <c r="O495" s="54">
        <v>26.68801708033093</v>
      </c>
      <c r="P495" s="54" t="s">
        <v>499</v>
      </c>
      <c r="Q495" s="54">
        <v>22.875443211712227</v>
      </c>
      <c r="R495" s="54" t="s">
        <v>499</v>
      </c>
      <c r="S495" s="54">
        <v>22.875443211712227</v>
      </c>
      <c r="T495" s="54" t="s">
        <v>499</v>
      </c>
      <c r="U495" s="54">
        <v>72.438903503755384</v>
      </c>
      <c r="W495" s="42" t="s">
        <v>469</v>
      </c>
    </row>
    <row r="496" spans="1:23">
      <c r="A496" s="49" t="s">
        <v>2764</v>
      </c>
      <c r="B496" s="46" t="s">
        <v>222</v>
      </c>
      <c r="C496" s="46" t="s">
        <v>284</v>
      </c>
      <c r="D496" s="49" t="s">
        <v>99</v>
      </c>
      <c r="E496" s="46">
        <v>6</v>
      </c>
      <c r="F496" s="46">
        <v>6</v>
      </c>
      <c r="G496" s="46">
        <v>8</v>
      </c>
      <c r="H496" s="46">
        <v>6</v>
      </c>
      <c r="I496" s="46">
        <v>0</v>
      </c>
      <c r="J496" s="46">
        <v>0</v>
      </c>
      <c r="K496" s="46">
        <v>26</v>
      </c>
      <c r="L496" s="42">
        <v>26229</v>
      </c>
      <c r="M496" s="42">
        <v>13234</v>
      </c>
      <c r="N496" s="42">
        <v>12995</v>
      </c>
      <c r="O496" s="54">
        <v>22.875443211712227</v>
      </c>
      <c r="P496" s="54">
        <v>22.875443211712227</v>
      </c>
      <c r="Q496" s="54">
        <v>30.500590948949636</v>
      </c>
      <c r="R496" s="54">
        <v>22.875443211712227</v>
      </c>
      <c r="S496" s="54" t="s">
        <v>499</v>
      </c>
      <c r="T496" s="54" t="s">
        <v>499</v>
      </c>
      <c r="U496" s="54">
        <v>99.126920584086321</v>
      </c>
      <c r="W496" s="42" t="s">
        <v>469</v>
      </c>
    </row>
    <row r="497" spans="1:23">
      <c r="A497" s="49" t="s">
        <v>2765</v>
      </c>
      <c r="B497" s="46" t="s">
        <v>222</v>
      </c>
      <c r="C497" s="46" t="s">
        <v>284</v>
      </c>
      <c r="D497" s="49" t="s">
        <v>481</v>
      </c>
      <c r="E497" s="46">
        <v>0</v>
      </c>
      <c r="F497" s="46">
        <v>0</v>
      </c>
      <c r="G497" s="46">
        <v>0</v>
      </c>
      <c r="H497" s="46">
        <v>0</v>
      </c>
      <c r="I497" s="46">
        <v>0</v>
      </c>
      <c r="J497" s="46">
        <v>0</v>
      </c>
      <c r="K497" s="46">
        <v>0</v>
      </c>
      <c r="L497" s="42">
        <v>26229</v>
      </c>
      <c r="M497" s="42">
        <v>13234</v>
      </c>
      <c r="N497" s="42">
        <v>12995</v>
      </c>
      <c r="O497" s="54" t="s">
        <v>499</v>
      </c>
      <c r="P497" s="54" t="s">
        <v>499</v>
      </c>
      <c r="Q497" s="54" t="s">
        <v>499</v>
      </c>
      <c r="R497" s="54" t="s">
        <v>499</v>
      </c>
      <c r="S497" s="54" t="s">
        <v>499</v>
      </c>
      <c r="T497" s="54" t="s">
        <v>499</v>
      </c>
      <c r="U497" s="54" t="s">
        <v>499</v>
      </c>
      <c r="W497" s="42" t="s">
        <v>469</v>
      </c>
    </row>
    <row r="498" spans="1:23">
      <c r="A498" s="49" t="s">
        <v>2766</v>
      </c>
      <c r="B498" s="46" t="s">
        <v>222</v>
      </c>
      <c r="C498" s="46" t="s">
        <v>284</v>
      </c>
      <c r="D498" s="49" t="s">
        <v>483</v>
      </c>
      <c r="E498" s="46">
        <v>0</v>
      </c>
      <c r="F498" s="46">
        <v>6</v>
      </c>
      <c r="G498" s="46">
        <v>6</v>
      </c>
      <c r="H498" s="46">
        <v>6</v>
      </c>
      <c r="I498" s="46">
        <v>0</v>
      </c>
      <c r="J498" s="46">
        <v>0</v>
      </c>
      <c r="K498" s="46">
        <v>18</v>
      </c>
      <c r="L498" s="42">
        <v>26229</v>
      </c>
      <c r="M498" s="42">
        <v>13234</v>
      </c>
      <c r="N498" s="42">
        <v>12995</v>
      </c>
      <c r="O498" s="54" t="s">
        <v>499</v>
      </c>
      <c r="P498" s="54">
        <v>22.875443211712227</v>
      </c>
      <c r="Q498" s="54">
        <v>22.875443211712227</v>
      </c>
      <c r="R498" s="54">
        <v>22.875443211712227</v>
      </c>
      <c r="S498" s="54" t="s">
        <v>499</v>
      </c>
      <c r="T498" s="54" t="s">
        <v>499</v>
      </c>
      <c r="U498" s="54">
        <v>68.626329635136685</v>
      </c>
      <c r="W498" s="42" t="s">
        <v>469</v>
      </c>
    </row>
    <row r="499" spans="1:23">
      <c r="A499" s="49" t="s">
        <v>2767</v>
      </c>
      <c r="B499" s="46" t="s">
        <v>222</v>
      </c>
      <c r="C499" s="46" t="s">
        <v>284</v>
      </c>
      <c r="D499" s="49" t="s">
        <v>128</v>
      </c>
      <c r="E499" s="46">
        <v>0</v>
      </c>
      <c r="F499" s="46">
        <v>0</v>
      </c>
      <c r="G499" s="46">
        <v>0</v>
      </c>
      <c r="H499" s="46">
        <v>0</v>
      </c>
      <c r="I499" s="46">
        <v>0</v>
      </c>
      <c r="J499" s="46">
        <v>0</v>
      </c>
      <c r="K499" s="46">
        <v>0</v>
      </c>
      <c r="L499" s="42">
        <v>26229</v>
      </c>
      <c r="M499" s="42">
        <v>13234</v>
      </c>
      <c r="N499" s="42">
        <v>12995</v>
      </c>
      <c r="O499" s="54" t="s">
        <v>499</v>
      </c>
      <c r="P499" s="54" t="s">
        <v>499</v>
      </c>
      <c r="Q499" s="54" t="s">
        <v>499</v>
      </c>
      <c r="R499" s="54" t="s">
        <v>499</v>
      </c>
      <c r="S499" s="54" t="s">
        <v>499</v>
      </c>
      <c r="T499" s="54" t="s">
        <v>499</v>
      </c>
      <c r="U499" s="54" t="s">
        <v>499</v>
      </c>
      <c r="W499" s="42" t="s">
        <v>469</v>
      </c>
    </row>
    <row r="500" spans="1:23">
      <c r="A500" s="49" t="s">
        <v>2768</v>
      </c>
      <c r="B500" s="46" t="s">
        <v>222</v>
      </c>
      <c r="C500" s="46" t="s">
        <v>284</v>
      </c>
      <c r="D500" s="49" t="s">
        <v>161</v>
      </c>
      <c r="E500" s="46">
        <v>0</v>
      </c>
      <c r="F500" s="46">
        <v>0</v>
      </c>
      <c r="G500" s="46">
        <v>0</v>
      </c>
      <c r="H500" s="46">
        <v>0</v>
      </c>
      <c r="I500" s="46">
        <v>0</v>
      </c>
      <c r="J500" s="46">
        <v>0</v>
      </c>
      <c r="K500" s="46">
        <v>0</v>
      </c>
      <c r="L500" s="42">
        <v>26229</v>
      </c>
      <c r="M500" s="42">
        <v>13234</v>
      </c>
      <c r="N500" s="42">
        <v>12995</v>
      </c>
      <c r="O500" s="54" t="s">
        <v>499</v>
      </c>
      <c r="P500" s="54" t="s">
        <v>499</v>
      </c>
      <c r="Q500" s="54" t="s">
        <v>499</v>
      </c>
      <c r="R500" s="54" t="s">
        <v>499</v>
      </c>
      <c r="S500" s="54" t="s">
        <v>499</v>
      </c>
      <c r="T500" s="54" t="s">
        <v>499</v>
      </c>
      <c r="U500" s="54" t="s">
        <v>499</v>
      </c>
      <c r="W500" s="42" t="s">
        <v>469</v>
      </c>
    </row>
    <row r="501" spans="1:23">
      <c r="A501" s="49" t="s">
        <v>2769</v>
      </c>
      <c r="B501" s="46" t="s">
        <v>222</v>
      </c>
      <c r="C501" s="46" t="s">
        <v>284</v>
      </c>
      <c r="D501" s="49" t="s">
        <v>164</v>
      </c>
      <c r="E501" s="46">
        <v>31</v>
      </c>
      <c r="F501" s="46">
        <v>17</v>
      </c>
      <c r="G501" s="46">
        <v>59</v>
      </c>
      <c r="H501" s="46">
        <v>53</v>
      </c>
      <c r="I501" s="46">
        <v>14</v>
      </c>
      <c r="J501" s="46">
        <v>6</v>
      </c>
      <c r="K501" s="46">
        <v>180</v>
      </c>
      <c r="L501" s="42">
        <v>26229</v>
      </c>
      <c r="M501" s="42">
        <v>13234</v>
      </c>
      <c r="N501" s="42">
        <v>12995</v>
      </c>
      <c r="O501" s="54">
        <v>238.55328972681801</v>
      </c>
      <c r="P501" s="54">
        <v>130.81954597922277</v>
      </c>
      <c r="Q501" s="54">
        <v>454.02077722200846</v>
      </c>
      <c r="R501" s="54">
        <v>407.84917275875335</v>
      </c>
      <c r="S501" s="54">
        <v>107.73374374759523</v>
      </c>
      <c r="T501" s="54">
        <v>46.1716044632551</v>
      </c>
      <c r="U501" s="54">
        <v>1385.148133897653</v>
      </c>
      <c r="W501" s="42" t="s">
        <v>469</v>
      </c>
    </row>
    <row r="502" spans="1:23">
      <c r="A502" s="49" t="s">
        <v>2770</v>
      </c>
      <c r="B502" s="46" t="s">
        <v>222</v>
      </c>
      <c r="C502" s="46" t="s">
        <v>284</v>
      </c>
      <c r="D502" s="49" t="s">
        <v>142</v>
      </c>
      <c r="E502" s="46">
        <v>0</v>
      </c>
      <c r="F502" s="46">
        <v>0</v>
      </c>
      <c r="G502" s="46">
        <v>0</v>
      </c>
      <c r="H502" s="46">
        <v>0</v>
      </c>
      <c r="I502" s="46">
        <v>0</v>
      </c>
      <c r="J502" s="46">
        <v>0</v>
      </c>
      <c r="K502" s="46">
        <v>0</v>
      </c>
      <c r="L502" s="42">
        <v>26229</v>
      </c>
      <c r="M502" s="42">
        <v>13234</v>
      </c>
      <c r="N502" s="42">
        <v>12995</v>
      </c>
      <c r="O502" s="54" t="s">
        <v>499</v>
      </c>
      <c r="P502" s="54" t="s">
        <v>499</v>
      </c>
      <c r="Q502" s="54" t="s">
        <v>499</v>
      </c>
      <c r="R502" s="54" t="s">
        <v>499</v>
      </c>
      <c r="S502" s="54" t="s">
        <v>499</v>
      </c>
      <c r="T502" s="54" t="s">
        <v>499</v>
      </c>
      <c r="U502" s="54" t="s">
        <v>499</v>
      </c>
      <c r="W502" s="42" t="s">
        <v>469</v>
      </c>
    </row>
    <row r="503" spans="1:23">
      <c r="A503" s="49" t="s">
        <v>2771</v>
      </c>
      <c r="B503" s="46" t="s">
        <v>230</v>
      </c>
      <c r="C503" s="46" t="s">
        <v>287</v>
      </c>
      <c r="D503" s="49" t="s">
        <v>60</v>
      </c>
      <c r="E503" s="46">
        <v>0</v>
      </c>
      <c r="F503" s="46">
        <v>6</v>
      </c>
      <c r="G503" s="46">
        <v>6</v>
      </c>
      <c r="H503" s="46">
        <v>8</v>
      </c>
      <c r="I503" s="46">
        <v>0</v>
      </c>
      <c r="J503" s="46">
        <v>0</v>
      </c>
      <c r="K503" s="46">
        <v>20</v>
      </c>
      <c r="L503" s="42">
        <v>29969</v>
      </c>
      <c r="M503" s="42">
        <v>15192</v>
      </c>
      <c r="N503" s="42">
        <v>14777</v>
      </c>
      <c r="O503" s="54" t="s">
        <v>499</v>
      </c>
      <c r="P503" s="54">
        <v>20.020688044312454</v>
      </c>
      <c r="Q503" s="54">
        <v>20.020688044312454</v>
      </c>
      <c r="R503" s="54">
        <v>26.694250725749939</v>
      </c>
      <c r="S503" s="54" t="s">
        <v>499</v>
      </c>
      <c r="T503" s="54" t="s">
        <v>499</v>
      </c>
      <c r="U503" s="54">
        <v>66.735626814374854</v>
      </c>
      <c r="W503" s="42" t="s">
        <v>469</v>
      </c>
    </row>
    <row r="504" spans="1:23">
      <c r="A504" s="49" t="s">
        <v>2772</v>
      </c>
      <c r="B504" s="46" t="s">
        <v>230</v>
      </c>
      <c r="C504" s="46" t="s">
        <v>287</v>
      </c>
      <c r="D504" s="49" t="s">
        <v>64</v>
      </c>
      <c r="E504" s="46">
        <v>7</v>
      </c>
      <c r="F504" s="46">
        <v>7</v>
      </c>
      <c r="G504" s="46">
        <v>9</v>
      </c>
      <c r="H504" s="46">
        <v>14</v>
      </c>
      <c r="I504" s="46">
        <v>7</v>
      </c>
      <c r="J504" s="46">
        <v>6</v>
      </c>
      <c r="K504" s="46">
        <v>50</v>
      </c>
      <c r="L504" s="42">
        <v>29969</v>
      </c>
      <c r="M504" s="42">
        <v>15192</v>
      </c>
      <c r="N504" s="42">
        <v>14777</v>
      </c>
      <c r="O504" s="54">
        <v>23.357469385031198</v>
      </c>
      <c r="P504" s="54">
        <v>23.357469385031198</v>
      </c>
      <c r="Q504" s="54">
        <v>30.031032066468683</v>
      </c>
      <c r="R504" s="54">
        <v>46.714938770062396</v>
      </c>
      <c r="S504" s="54">
        <v>23.357469385031198</v>
      </c>
      <c r="T504" s="54">
        <v>20.020688044312454</v>
      </c>
      <c r="U504" s="54">
        <v>166.83906703593715</v>
      </c>
      <c r="W504" s="42" t="s">
        <v>469</v>
      </c>
    </row>
    <row r="505" spans="1:23">
      <c r="A505" s="49" t="s">
        <v>2773</v>
      </c>
      <c r="B505" s="46" t="s">
        <v>230</v>
      </c>
      <c r="C505" s="46" t="s">
        <v>287</v>
      </c>
      <c r="D505" s="49" t="s">
        <v>492</v>
      </c>
      <c r="E505" s="46">
        <v>6</v>
      </c>
      <c r="F505" s="46">
        <v>0</v>
      </c>
      <c r="G505" s="46">
        <v>0</v>
      </c>
      <c r="H505" s="46">
        <v>6</v>
      </c>
      <c r="I505" s="46">
        <v>0</v>
      </c>
      <c r="J505" s="46">
        <v>0</v>
      </c>
      <c r="K505" s="46">
        <v>12</v>
      </c>
      <c r="L505" s="42">
        <v>29969</v>
      </c>
      <c r="M505" s="42">
        <v>15192</v>
      </c>
      <c r="N505" s="42">
        <v>14777</v>
      </c>
      <c r="O505" s="54">
        <v>20.020688044312454</v>
      </c>
      <c r="P505" s="54" t="s">
        <v>499</v>
      </c>
      <c r="Q505" s="54" t="s">
        <v>499</v>
      </c>
      <c r="R505" s="54">
        <v>20.020688044312454</v>
      </c>
      <c r="S505" s="54" t="s">
        <v>499</v>
      </c>
      <c r="T505" s="54" t="s">
        <v>499</v>
      </c>
      <c r="U505" s="54">
        <v>40.041376088624908</v>
      </c>
      <c r="W505" s="42" t="s">
        <v>469</v>
      </c>
    </row>
    <row r="506" spans="1:23">
      <c r="A506" s="49" t="s">
        <v>2774</v>
      </c>
      <c r="B506" s="46" t="s">
        <v>230</v>
      </c>
      <c r="C506" s="46" t="s">
        <v>287</v>
      </c>
      <c r="D506" s="49" t="s">
        <v>200</v>
      </c>
      <c r="E506" s="46">
        <v>0</v>
      </c>
      <c r="F506" s="46">
        <v>0</v>
      </c>
      <c r="G506" s="46">
        <v>0</v>
      </c>
      <c r="H506" s="46">
        <v>0</v>
      </c>
      <c r="I506" s="46">
        <v>6</v>
      </c>
      <c r="J506" s="46">
        <v>0</v>
      </c>
      <c r="K506" s="46">
        <v>6</v>
      </c>
      <c r="L506" s="42">
        <v>29969</v>
      </c>
      <c r="M506" s="42">
        <v>15192</v>
      </c>
      <c r="N506" s="42">
        <v>14777</v>
      </c>
      <c r="O506" s="54" t="s">
        <v>499</v>
      </c>
      <c r="P506" s="54" t="s">
        <v>499</v>
      </c>
      <c r="Q506" s="54" t="s">
        <v>499</v>
      </c>
      <c r="R506" s="54" t="s">
        <v>499</v>
      </c>
      <c r="S506" s="54">
        <v>20.020688044312454</v>
      </c>
      <c r="T506" s="54" t="s">
        <v>499</v>
      </c>
      <c r="U506" s="54">
        <v>20.020688044312454</v>
      </c>
      <c r="W506" s="42" t="s">
        <v>469</v>
      </c>
    </row>
    <row r="507" spans="1:23">
      <c r="A507" s="49" t="s">
        <v>2775</v>
      </c>
      <c r="B507" s="46" t="s">
        <v>230</v>
      </c>
      <c r="C507" s="46" t="s">
        <v>287</v>
      </c>
      <c r="D507" s="49" t="s">
        <v>54</v>
      </c>
      <c r="E507" s="46">
        <v>27</v>
      </c>
      <c r="F507" s="46">
        <v>14</v>
      </c>
      <c r="G507" s="46">
        <v>55</v>
      </c>
      <c r="H507" s="46">
        <v>76</v>
      </c>
      <c r="I507" s="46">
        <v>30</v>
      </c>
      <c r="J507" s="46">
        <v>38</v>
      </c>
      <c r="K507" s="46">
        <v>240</v>
      </c>
      <c r="L507" s="42">
        <v>29969</v>
      </c>
      <c r="M507" s="42">
        <v>15192</v>
      </c>
      <c r="N507" s="42">
        <v>14777</v>
      </c>
      <c r="O507" s="54">
        <v>177.7251184834123</v>
      </c>
      <c r="P507" s="54">
        <v>92.153765139547119</v>
      </c>
      <c r="Q507" s="54">
        <v>362.0326487625066</v>
      </c>
      <c r="R507" s="54">
        <v>500.26329647182729</v>
      </c>
      <c r="S507" s="54">
        <v>197.47235387045814</v>
      </c>
      <c r="T507" s="54">
        <v>250.13164823591364</v>
      </c>
      <c r="U507" s="54">
        <v>1579.7788309636651</v>
      </c>
      <c r="W507" s="42" t="s">
        <v>469</v>
      </c>
    </row>
    <row r="508" spans="1:23">
      <c r="A508" s="49" t="s">
        <v>2776</v>
      </c>
      <c r="B508" s="46" t="s">
        <v>230</v>
      </c>
      <c r="C508" s="46" t="s">
        <v>287</v>
      </c>
      <c r="D508" s="49" t="s">
        <v>69</v>
      </c>
      <c r="E508" s="46">
        <v>0</v>
      </c>
      <c r="F508" s="46">
        <v>0</v>
      </c>
      <c r="G508" s="46">
        <v>6</v>
      </c>
      <c r="H508" s="46">
        <v>6</v>
      </c>
      <c r="I508" s="46">
        <v>6</v>
      </c>
      <c r="J508" s="46">
        <v>6</v>
      </c>
      <c r="K508" s="46">
        <v>24</v>
      </c>
      <c r="L508" s="42">
        <v>29969</v>
      </c>
      <c r="M508" s="42">
        <v>15192</v>
      </c>
      <c r="N508" s="42">
        <v>14777</v>
      </c>
      <c r="O508" s="54" t="s">
        <v>499</v>
      </c>
      <c r="P508" s="54" t="s">
        <v>499</v>
      </c>
      <c r="Q508" s="54">
        <v>39.494470774091624</v>
      </c>
      <c r="R508" s="54">
        <v>39.494470774091624</v>
      </c>
      <c r="S508" s="54">
        <v>39.494470774091624</v>
      </c>
      <c r="T508" s="54">
        <v>39.494470774091624</v>
      </c>
      <c r="U508" s="54">
        <v>157.9778830963665</v>
      </c>
      <c r="W508" s="42" t="s">
        <v>469</v>
      </c>
    </row>
    <row r="509" spans="1:23">
      <c r="A509" s="49" t="s">
        <v>2777</v>
      </c>
      <c r="B509" s="46" t="s">
        <v>230</v>
      </c>
      <c r="C509" s="46" t="s">
        <v>287</v>
      </c>
      <c r="D509" s="49" t="s">
        <v>473</v>
      </c>
      <c r="E509" s="46">
        <v>0</v>
      </c>
      <c r="F509" s="46">
        <v>0</v>
      </c>
      <c r="G509" s="46">
        <v>0</v>
      </c>
      <c r="H509" s="46">
        <v>0</v>
      </c>
      <c r="I509" s="46">
        <v>0</v>
      </c>
      <c r="J509" s="46">
        <v>0</v>
      </c>
      <c r="K509" s="46">
        <v>0</v>
      </c>
      <c r="L509" s="42">
        <v>29969</v>
      </c>
      <c r="M509" s="42">
        <v>15192</v>
      </c>
      <c r="N509" s="42">
        <v>14777</v>
      </c>
      <c r="O509" s="54" t="s">
        <v>499</v>
      </c>
      <c r="P509" s="54" t="s">
        <v>499</v>
      </c>
      <c r="Q509" s="54" t="s">
        <v>499</v>
      </c>
      <c r="R509" s="54" t="s">
        <v>499</v>
      </c>
      <c r="S509" s="54" t="s">
        <v>499</v>
      </c>
      <c r="T509" s="54" t="s">
        <v>499</v>
      </c>
      <c r="U509" s="54" t="s">
        <v>499</v>
      </c>
      <c r="W509" s="42" t="s">
        <v>469</v>
      </c>
    </row>
    <row r="510" spans="1:23">
      <c r="A510" s="49" t="s">
        <v>2778</v>
      </c>
      <c r="B510" s="46" t="s">
        <v>230</v>
      </c>
      <c r="C510" s="46" t="s">
        <v>287</v>
      </c>
      <c r="D510" s="49" t="s">
        <v>201</v>
      </c>
      <c r="E510" s="46">
        <v>0</v>
      </c>
      <c r="F510" s="46">
        <v>0</v>
      </c>
      <c r="G510" s="46">
        <v>8</v>
      </c>
      <c r="H510" s="46">
        <v>0</v>
      </c>
      <c r="I510" s="46">
        <v>0</v>
      </c>
      <c r="J510" s="46">
        <v>0</v>
      </c>
      <c r="K510" s="46">
        <v>8</v>
      </c>
      <c r="L510" s="42">
        <v>29969</v>
      </c>
      <c r="M510" s="42">
        <v>15192</v>
      </c>
      <c r="N510" s="42">
        <v>14777</v>
      </c>
      <c r="O510" s="54" t="s">
        <v>499</v>
      </c>
      <c r="P510" s="54" t="s">
        <v>499</v>
      </c>
      <c r="Q510" s="54">
        <v>26.694250725749939</v>
      </c>
      <c r="R510" s="54" t="s">
        <v>499</v>
      </c>
      <c r="S510" s="54" t="s">
        <v>499</v>
      </c>
      <c r="T510" s="54" t="s">
        <v>499</v>
      </c>
      <c r="U510" s="54">
        <v>26.694250725749939</v>
      </c>
      <c r="W510" s="42" t="s">
        <v>469</v>
      </c>
    </row>
    <row r="511" spans="1:23">
      <c r="A511" s="49" t="s">
        <v>2779</v>
      </c>
      <c r="B511" s="46" t="s">
        <v>230</v>
      </c>
      <c r="C511" s="46" t="s">
        <v>287</v>
      </c>
      <c r="D511" s="49" t="s">
        <v>151</v>
      </c>
      <c r="E511" s="46">
        <v>0</v>
      </c>
      <c r="F511" s="46">
        <v>0</v>
      </c>
      <c r="G511" s="46">
        <v>0</v>
      </c>
      <c r="H511" s="46">
        <v>0</v>
      </c>
      <c r="I511" s="46">
        <v>0</v>
      </c>
      <c r="J511" s="46">
        <v>0</v>
      </c>
      <c r="K511" s="46">
        <v>0</v>
      </c>
      <c r="L511" s="42">
        <v>29969</v>
      </c>
      <c r="M511" s="42">
        <v>15192</v>
      </c>
      <c r="N511" s="42">
        <v>14777</v>
      </c>
      <c r="O511" s="54" t="s">
        <v>499</v>
      </c>
      <c r="P511" s="54" t="s">
        <v>499</v>
      </c>
      <c r="Q511" s="54" t="s">
        <v>499</v>
      </c>
      <c r="R511" s="54" t="s">
        <v>499</v>
      </c>
      <c r="S511" s="54" t="s">
        <v>499</v>
      </c>
      <c r="T511" s="54" t="s">
        <v>499</v>
      </c>
      <c r="U511" s="54" t="s">
        <v>499</v>
      </c>
      <c r="W511" s="42" t="s">
        <v>469</v>
      </c>
    </row>
    <row r="512" spans="1:23">
      <c r="A512" s="49" t="s">
        <v>2780</v>
      </c>
      <c r="B512" s="46" t="s">
        <v>230</v>
      </c>
      <c r="C512" s="46" t="s">
        <v>287</v>
      </c>
      <c r="D512" s="49" t="s">
        <v>95</v>
      </c>
      <c r="E512" s="46">
        <v>0</v>
      </c>
      <c r="F512" s="46">
        <v>0</v>
      </c>
      <c r="G512" s="46">
        <v>0</v>
      </c>
      <c r="H512" s="46">
        <v>0</v>
      </c>
      <c r="I512" s="46">
        <v>0</v>
      </c>
      <c r="J512" s="46">
        <v>0</v>
      </c>
      <c r="K512" s="46">
        <v>0</v>
      </c>
      <c r="L512" s="42">
        <v>29969</v>
      </c>
      <c r="M512" s="42">
        <v>15192</v>
      </c>
      <c r="N512" s="42">
        <v>14777</v>
      </c>
      <c r="O512" s="54" t="s">
        <v>499</v>
      </c>
      <c r="P512" s="54" t="s">
        <v>499</v>
      </c>
      <c r="Q512" s="54" t="s">
        <v>499</v>
      </c>
      <c r="R512" s="54" t="s">
        <v>499</v>
      </c>
      <c r="S512" s="54" t="s">
        <v>499</v>
      </c>
      <c r="T512" s="54" t="s">
        <v>499</v>
      </c>
      <c r="U512" s="54" t="s">
        <v>499</v>
      </c>
      <c r="W512" s="42" t="s">
        <v>469</v>
      </c>
    </row>
    <row r="513" spans="1:23">
      <c r="A513" s="49" t="s">
        <v>2781</v>
      </c>
      <c r="B513" s="46" t="s">
        <v>230</v>
      </c>
      <c r="C513" s="46" t="s">
        <v>287</v>
      </c>
      <c r="D513" s="49" t="s">
        <v>155</v>
      </c>
      <c r="E513" s="46">
        <v>10</v>
      </c>
      <c r="F513" s="46">
        <v>0</v>
      </c>
      <c r="G513" s="46">
        <v>6</v>
      </c>
      <c r="H513" s="46">
        <v>6</v>
      </c>
      <c r="I513" s="46">
        <v>0</v>
      </c>
      <c r="J513" s="46">
        <v>0</v>
      </c>
      <c r="K513" s="46">
        <v>22</v>
      </c>
      <c r="L513" s="42">
        <v>29969</v>
      </c>
      <c r="M513" s="42">
        <v>15192</v>
      </c>
      <c r="N513" s="42">
        <v>14777</v>
      </c>
      <c r="O513" s="54">
        <v>33.367813407187427</v>
      </c>
      <c r="P513" s="54" t="s">
        <v>499</v>
      </c>
      <c r="Q513" s="54">
        <v>20.020688044312454</v>
      </c>
      <c r="R513" s="54">
        <v>20.020688044312454</v>
      </c>
      <c r="S513" s="54" t="s">
        <v>499</v>
      </c>
      <c r="T513" s="54" t="s">
        <v>499</v>
      </c>
      <c r="U513" s="54">
        <v>73.409189495812342</v>
      </c>
      <c r="W513" s="42" t="s">
        <v>469</v>
      </c>
    </row>
    <row r="514" spans="1:23">
      <c r="A514" s="49" t="s">
        <v>2782</v>
      </c>
      <c r="B514" s="46" t="s">
        <v>230</v>
      </c>
      <c r="C514" s="46" t="s">
        <v>287</v>
      </c>
      <c r="D514" s="49" t="s">
        <v>99</v>
      </c>
      <c r="E514" s="46">
        <v>0</v>
      </c>
      <c r="F514" s="46">
        <v>0</v>
      </c>
      <c r="G514" s="46">
        <v>13</v>
      </c>
      <c r="H514" s="46">
        <v>7</v>
      </c>
      <c r="I514" s="46">
        <v>0</v>
      </c>
      <c r="J514" s="46">
        <v>0</v>
      </c>
      <c r="K514" s="46">
        <v>20</v>
      </c>
      <c r="L514" s="42">
        <v>29969</v>
      </c>
      <c r="M514" s="42">
        <v>15192</v>
      </c>
      <c r="N514" s="42">
        <v>14777</v>
      </c>
      <c r="O514" s="54" t="s">
        <v>499</v>
      </c>
      <c r="P514" s="54" t="s">
        <v>499</v>
      </c>
      <c r="Q514" s="54">
        <v>43.378157429343652</v>
      </c>
      <c r="R514" s="54">
        <v>23.357469385031198</v>
      </c>
      <c r="S514" s="54" t="s">
        <v>499</v>
      </c>
      <c r="T514" s="54" t="s">
        <v>499</v>
      </c>
      <c r="U514" s="54">
        <v>66.735626814374854</v>
      </c>
      <c r="W514" s="42" t="s">
        <v>469</v>
      </c>
    </row>
    <row r="515" spans="1:23">
      <c r="A515" s="49" t="s">
        <v>2783</v>
      </c>
      <c r="B515" s="46" t="s">
        <v>230</v>
      </c>
      <c r="C515" s="46" t="s">
        <v>287</v>
      </c>
      <c r="D515" s="49" t="s">
        <v>481</v>
      </c>
      <c r="E515" s="46">
        <v>0</v>
      </c>
      <c r="F515" s="46">
        <v>0</v>
      </c>
      <c r="G515" s="46">
        <v>0</v>
      </c>
      <c r="H515" s="46">
        <v>0</v>
      </c>
      <c r="I515" s="46">
        <v>0</v>
      </c>
      <c r="J515" s="46">
        <v>0</v>
      </c>
      <c r="K515" s="46">
        <v>0</v>
      </c>
      <c r="L515" s="42">
        <v>29969</v>
      </c>
      <c r="M515" s="42">
        <v>15192</v>
      </c>
      <c r="N515" s="42">
        <v>14777</v>
      </c>
      <c r="O515" s="54" t="s">
        <v>499</v>
      </c>
      <c r="P515" s="54" t="s">
        <v>499</v>
      </c>
      <c r="Q515" s="54" t="s">
        <v>499</v>
      </c>
      <c r="R515" s="54" t="s">
        <v>499</v>
      </c>
      <c r="S515" s="54" t="s">
        <v>499</v>
      </c>
      <c r="T515" s="54" t="s">
        <v>499</v>
      </c>
      <c r="U515" s="54" t="s">
        <v>499</v>
      </c>
      <c r="W515" s="42" t="s">
        <v>469</v>
      </c>
    </row>
    <row r="516" spans="1:23">
      <c r="A516" s="49" t="s">
        <v>2784</v>
      </c>
      <c r="B516" s="46" t="s">
        <v>230</v>
      </c>
      <c r="C516" s="46" t="s">
        <v>287</v>
      </c>
      <c r="D516" s="49" t="s">
        <v>483</v>
      </c>
      <c r="E516" s="46">
        <v>0</v>
      </c>
      <c r="F516" s="46">
        <v>0</v>
      </c>
      <c r="G516" s="46">
        <v>0</v>
      </c>
      <c r="H516" s="46">
        <v>6</v>
      </c>
      <c r="I516" s="46">
        <v>6</v>
      </c>
      <c r="J516" s="46">
        <v>0</v>
      </c>
      <c r="K516" s="46">
        <v>12</v>
      </c>
      <c r="L516" s="42">
        <v>29969</v>
      </c>
      <c r="M516" s="42">
        <v>15192</v>
      </c>
      <c r="N516" s="42">
        <v>14777</v>
      </c>
      <c r="O516" s="54" t="s">
        <v>499</v>
      </c>
      <c r="P516" s="54" t="s">
        <v>499</v>
      </c>
      <c r="Q516" s="54" t="s">
        <v>499</v>
      </c>
      <c r="R516" s="54">
        <v>20.020688044312454</v>
      </c>
      <c r="S516" s="54">
        <v>20.020688044312454</v>
      </c>
      <c r="T516" s="54" t="s">
        <v>499</v>
      </c>
      <c r="U516" s="54">
        <v>40.041376088624908</v>
      </c>
      <c r="W516" s="42" t="s">
        <v>469</v>
      </c>
    </row>
    <row r="517" spans="1:23">
      <c r="A517" s="49" t="s">
        <v>2785</v>
      </c>
      <c r="B517" s="46" t="s">
        <v>230</v>
      </c>
      <c r="C517" s="46" t="s">
        <v>287</v>
      </c>
      <c r="D517" s="49" t="s">
        <v>128</v>
      </c>
      <c r="E517" s="46">
        <v>0</v>
      </c>
      <c r="F517" s="46">
        <v>0</v>
      </c>
      <c r="G517" s="46">
        <v>0</v>
      </c>
      <c r="H517" s="46">
        <v>0</v>
      </c>
      <c r="I517" s="46">
        <v>0</v>
      </c>
      <c r="J517" s="46">
        <v>0</v>
      </c>
      <c r="K517" s="46">
        <v>0</v>
      </c>
      <c r="L517" s="42">
        <v>29969</v>
      </c>
      <c r="M517" s="42">
        <v>15192</v>
      </c>
      <c r="N517" s="42">
        <v>14777</v>
      </c>
      <c r="O517" s="54" t="s">
        <v>499</v>
      </c>
      <c r="P517" s="54" t="s">
        <v>499</v>
      </c>
      <c r="Q517" s="54" t="s">
        <v>499</v>
      </c>
      <c r="R517" s="54" t="s">
        <v>499</v>
      </c>
      <c r="S517" s="54" t="s">
        <v>499</v>
      </c>
      <c r="T517" s="54" t="s">
        <v>499</v>
      </c>
      <c r="U517" s="54" t="s">
        <v>499</v>
      </c>
      <c r="W517" s="42" t="s">
        <v>469</v>
      </c>
    </row>
    <row r="518" spans="1:23">
      <c r="A518" s="49" t="s">
        <v>2786</v>
      </c>
      <c r="B518" s="46" t="s">
        <v>230</v>
      </c>
      <c r="C518" s="46" t="s">
        <v>287</v>
      </c>
      <c r="D518" s="49" t="s">
        <v>132</v>
      </c>
      <c r="E518" s="46">
        <v>0</v>
      </c>
      <c r="F518" s="46">
        <v>0</v>
      </c>
      <c r="G518" s="46">
        <v>6</v>
      </c>
      <c r="H518" s="46">
        <v>8</v>
      </c>
      <c r="I518" s="46">
        <v>6</v>
      </c>
      <c r="J518" s="46">
        <v>0</v>
      </c>
      <c r="K518" s="46">
        <v>20</v>
      </c>
      <c r="L518" s="42">
        <v>29969</v>
      </c>
      <c r="M518" s="42">
        <v>15192</v>
      </c>
      <c r="N518" s="42">
        <v>14777</v>
      </c>
      <c r="O518" s="54" t="s">
        <v>499</v>
      </c>
      <c r="P518" s="54" t="s">
        <v>499</v>
      </c>
      <c r="Q518" s="54">
        <v>39.494470774091624</v>
      </c>
      <c r="R518" s="54">
        <v>52.659294365455501</v>
      </c>
      <c r="S518" s="54">
        <v>39.494470774091624</v>
      </c>
      <c r="T518" s="54" t="s">
        <v>499</v>
      </c>
      <c r="U518" s="54">
        <v>131.64823591363876</v>
      </c>
      <c r="W518" s="42" t="s">
        <v>469</v>
      </c>
    </row>
    <row r="519" spans="1:23">
      <c r="A519" s="49" t="s">
        <v>2787</v>
      </c>
      <c r="B519" s="46" t="s">
        <v>230</v>
      </c>
      <c r="C519" s="46" t="s">
        <v>287</v>
      </c>
      <c r="D519" s="49" t="s">
        <v>161</v>
      </c>
      <c r="E519" s="46">
        <v>0</v>
      </c>
      <c r="F519" s="46">
        <v>0</v>
      </c>
      <c r="G519" s="46">
        <v>0</v>
      </c>
      <c r="H519" s="46">
        <v>0</v>
      </c>
      <c r="I519" s="46">
        <v>0</v>
      </c>
      <c r="J519" s="46">
        <v>0</v>
      </c>
      <c r="K519" s="46">
        <v>0</v>
      </c>
      <c r="L519" s="42">
        <v>29969</v>
      </c>
      <c r="M519" s="42">
        <v>15192</v>
      </c>
      <c r="N519" s="42">
        <v>14777</v>
      </c>
      <c r="O519" s="54" t="s">
        <v>499</v>
      </c>
      <c r="P519" s="54" t="s">
        <v>499</v>
      </c>
      <c r="Q519" s="54" t="s">
        <v>499</v>
      </c>
      <c r="R519" s="54" t="s">
        <v>499</v>
      </c>
      <c r="S519" s="54" t="s">
        <v>499</v>
      </c>
      <c r="T519" s="54" t="s">
        <v>499</v>
      </c>
      <c r="U519" s="54" t="s">
        <v>499</v>
      </c>
      <c r="W519" s="42" t="s">
        <v>469</v>
      </c>
    </row>
    <row r="520" spans="1:23">
      <c r="A520" s="49" t="s">
        <v>2788</v>
      </c>
      <c r="B520" s="46" t="s">
        <v>230</v>
      </c>
      <c r="C520" s="46" t="s">
        <v>287</v>
      </c>
      <c r="D520" s="49" t="s">
        <v>142</v>
      </c>
      <c r="E520" s="46">
        <v>0</v>
      </c>
      <c r="F520" s="46">
        <v>0</v>
      </c>
      <c r="G520" s="46">
        <v>0</v>
      </c>
      <c r="H520" s="46">
        <v>0</v>
      </c>
      <c r="I520" s="46">
        <v>0</v>
      </c>
      <c r="J520" s="46">
        <v>0</v>
      </c>
      <c r="K520" s="46">
        <v>0</v>
      </c>
      <c r="L520" s="42">
        <v>29969</v>
      </c>
      <c r="M520" s="42">
        <v>15192</v>
      </c>
      <c r="N520" s="42">
        <v>14777</v>
      </c>
      <c r="O520" s="54" t="s">
        <v>499</v>
      </c>
      <c r="P520" s="54" t="s">
        <v>499</v>
      </c>
      <c r="Q520" s="54" t="s">
        <v>499</v>
      </c>
      <c r="R520" s="54" t="s">
        <v>499</v>
      </c>
      <c r="S520" s="54" t="s">
        <v>499</v>
      </c>
      <c r="T520" s="54" t="s">
        <v>499</v>
      </c>
      <c r="U520" s="54" t="s">
        <v>499</v>
      </c>
      <c r="W520" s="42" t="s">
        <v>469</v>
      </c>
    </row>
    <row r="521" spans="1:23">
      <c r="A521" s="49" t="s">
        <v>2789</v>
      </c>
      <c r="B521" s="46" t="s">
        <v>230</v>
      </c>
      <c r="C521" s="46" t="s">
        <v>287</v>
      </c>
      <c r="D521" s="49" t="s">
        <v>146</v>
      </c>
      <c r="E521" s="46">
        <v>0</v>
      </c>
      <c r="F521" s="46">
        <v>6</v>
      </c>
      <c r="G521" s="46">
        <v>6</v>
      </c>
      <c r="H521" s="46">
        <v>8</v>
      </c>
      <c r="I521" s="46">
        <v>7</v>
      </c>
      <c r="J521" s="46">
        <v>6</v>
      </c>
      <c r="K521" s="46">
        <v>33</v>
      </c>
      <c r="L521" s="42">
        <v>29969</v>
      </c>
      <c r="M521" s="42">
        <v>15192</v>
      </c>
      <c r="N521" s="42">
        <v>14777</v>
      </c>
      <c r="O521" s="54" t="s">
        <v>499</v>
      </c>
      <c r="P521" s="54">
        <v>39.494470774091624</v>
      </c>
      <c r="Q521" s="54">
        <v>39.494470774091624</v>
      </c>
      <c r="R521" s="54">
        <v>52.659294365455501</v>
      </c>
      <c r="S521" s="54">
        <v>46.076882569773559</v>
      </c>
      <c r="T521" s="54">
        <v>39.494470774091624</v>
      </c>
      <c r="U521" s="54">
        <v>217.21958925750394</v>
      </c>
      <c r="W521" s="42" t="s">
        <v>469</v>
      </c>
    </row>
    <row r="522" spans="1:23">
      <c r="A522" s="49" t="s">
        <v>2790</v>
      </c>
      <c r="B522" s="46" t="s">
        <v>222</v>
      </c>
      <c r="C522" s="46" t="s">
        <v>287</v>
      </c>
      <c r="D522" s="49" t="s">
        <v>60</v>
      </c>
      <c r="E522" s="46">
        <v>0</v>
      </c>
      <c r="F522" s="46">
        <v>6</v>
      </c>
      <c r="G522" s="46">
        <v>6</v>
      </c>
      <c r="H522" s="46">
        <v>6</v>
      </c>
      <c r="I522" s="46">
        <v>0</v>
      </c>
      <c r="J522" s="46">
        <v>0</v>
      </c>
      <c r="K522" s="46">
        <v>18</v>
      </c>
      <c r="L522" s="42">
        <v>29969</v>
      </c>
      <c r="M522" s="42">
        <v>15192</v>
      </c>
      <c r="N522" s="42">
        <v>14777</v>
      </c>
      <c r="O522" s="54" t="s">
        <v>499</v>
      </c>
      <c r="P522" s="54">
        <v>20.020688044312454</v>
      </c>
      <c r="Q522" s="54">
        <v>20.020688044312454</v>
      </c>
      <c r="R522" s="54">
        <v>20.020688044312454</v>
      </c>
      <c r="S522" s="54" t="s">
        <v>499</v>
      </c>
      <c r="T522" s="54" t="s">
        <v>499</v>
      </c>
      <c r="U522" s="54">
        <v>60.062064132937365</v>
      </c>
      <c r="W522" s="42" t="s">
        <v>469</v>
      </c>
    </row>
    <row r="523" spans="1:23">
      <c r="A523" s="49" t="s">
        <v>2791</v>
      </c>
      <c r="B523" s="46" t="s">
        <v>222</v>
      </c>
      <c r="C523" s="46" t="s">
        <v>287</v>
      </c>
      <c r="D523" s="49" t="s">
        <v>64</v>
      </c>
      <c r="E523" s="46">
        <v>18</v>
      </c>
      <c r="F523" s="46">
        <v>7</v>
      </c>
      <c r="G523" s="46">
        <v>9</v>
      </c>
      <c r="H523" s="46">
        <v>18</v>
      </c>
      <c r="I523" s="46">
        <v>7</v>
      </c>
      <c r="J523" s="46">
        <v>0</v>
      </c>
      <c r="K523" s="46">
        <v>59</v>
      </c>
      <c r="L523" s="42">
        <v>29969</v>
      </c>
      <c r="M523" s="42">
        <v>15192</v>
      </c>
      <c r="N523" s="42">
        <v>14777</v>
      </c>
      <c r="O523" s="54">
        <v>60.062064132937365</v>
      </c>
      <c r="P523" s="54">
        <v>23.357469385031198</v>
      </c>
      <c r="Q523" s="54">
        <v>30.031032066468683</v>
      </c>
      <c r="R523" s="54">
        <v>60.062064132937365</v>
      </c>
      <c r="S523" s="54">
        <v>23.357469385031198</v>
      </c>
      <c r="T523" s="54" t="s">
        <v>499</v>
      </c>
      <c r="U523" s="54">
        <v>196.87009910240582</v>
      </c>
      <c r="W523" s="42" t="s">
        <v>469</v>
      </c>
    </row>
    <row r="524" spans="1:23">
      <c r="A524" s="49" t="s">
        <v>2792</v>
      </c>
      <c r="B524" s="46" t="s">
        <v>222</v>
      </c>
      <c r="C524" s="46" t="s">
        <v>287</v>
      </c>
      <c r="D524" s="49" t="s">
        <v>492</v>
      </c>
      <c r="E524" s="46">
        <v>0</v>
      </c>
      <c r="F524" s="46">
        <v>0</v>
      </c>
      <c r="G524" s="46">
        <v>11</v>
      </c>
      <c r="H524" s="46">
        <v>9</v>
      </c>
      <c r="I524" s="46">
        <v>6</v>
      </c>
      <c r="J524" s="46">
        <v>0</v>
      </c>
      <c r="K524" s="46">
        <v>26</v>
      </c>
      <c r="L524" s="42">
        <v>29969</v>
      </c>
      <c r="M524" s="42">
        <v>15192</v>
      </c>
      <c r="N524" s="42">
        <v>14777</v>
      </c>
      <c r="O524" s="54" t="s">
        <v>499</v>
      </c>
      <c r="P524" s="54" t="s">
        <v>499</v>
      </c>
      <c r="Q524" s="54">
        <v>36.704594747906171</v>
      </c>
      <c r="R524" s="54">
        <v>30.031032066468683</v>
      </c>
      <c r="S524" s="54">
        <v>20.020688044312454</v>
      </c>
      <c r="T524" s="54" t="s">
        <v>499</v>
      </c>
      <c r="U524" s="54">
        <v>86.756314858687304</v>
      </c>
      <c r="W524" s="42" t="s">
        <v>469</v>
      </c>
    </row>
    <row r="525" spans="1:23">
      <c r="A525" s="49" t="s">
        <v>2793</v>
      </c>
      <c r="B525" s="46" t="s">
        <v>222</v>
      </c>
      <c r="C525" s="46" t="s">
        <v>287</v>
      </c>
      <c r="D525" s="49" t="s">
        <v>200</v>
      </c>
      <c r="E525" s="46">
        <v>6</v>
      </c>
      <c r="F525" s="46">
        <v>6</v>
      </c>
      <c r="G525" s="46">
        <v>7</v>
      </c>
      <c r="H525" s="46">
        <v>10</v>
      </c>
      <c r="I525" s="46">
        <v>6</v>
      </c>
      <c r="J525" s="46">
        <v>7</v>
      </c>
      <c r="K525" s="46">
        <v>42</v>
      </c>
      <c r="L525" s="42">
        <v>29969</v>
      </c>
      <c r="M525" s="42">
        <v>15192</v>
      </c>
      <c r="N525" s="42">
        <v>14777</v>
      </c>
      <c r="O525" s="54">
        <v>20.020688044312454</v>
      </c>
      <c r="P525" s="54">
        <v>20.020688044312454</v>
      </c>
      <c r="Q525" s="54">
        <v>23.357469385031198</v>
      </c>
      <c r="R525" s="54">
        <v>33.367813407187427</v>
      </c>
      <c r="S525" s="54">
        <v>20.020688044312454</v>
      </c>
      <c r="T525" s="54">
        <v>23.357469385031198</v>
      </c>
      <c r="U525" s="54">
        <v>140.1448163101872</v>
      </c>
      <c r="W525" s="42" t="s">
        <v>469</v>
      </c>
    </row>
    <row r="526" spans="1:23">
      <c r="A526" s="49" t="s">
        <v>2794</v>
      </c>
      <c r="B526" s="46" t="s">
        <v>222</v>
      </c>
      <c r="C526" s="46" t="s">
        <v>287</v>
      </c>
      <c r="D526" s="49" t="s">
        <v>473</v>
      </c>
      <c r="E526" s="46">
        <v>0</v>
      </c>
      <c r="F526" s="46">
        <v>0</v>
      </c>
      <c r="G526" s="46">
        <v>0</v>
      </c>
      <c r="H526" s="46">
        <v>0</v>
      </c>
      <c r="I526" s="46">
        <v>0</v>
      </c>
      <c r="J526" s="46">
        <v>0</v>
      </c>
      <c r="K526" s="46">
        <v>0</v>
      </c>
      <c r="L526" s="42">
        <v>29969</v>
      </c>
      <c r="M526" s="42">
        <v>15192</v>
      </c>
      <c r="N526" s="42">
        <v>14777</v>
      </c>
      <c r="O526" s="54" t="s">
        <v>499</v>
      </c>
      <c r="P526" s="54" t="s">
        <v>499</v>
      </c>
      <c r="Q526" s="54" t="s">
        <v>499</v>
      </c>
      <c r="R526" s="54" t="s">
        <v>499</v>
      </c>
      <c r="S526" s="54" t="s">
        <v>499</v>
      </c>
      <c r="T526" s="54" t="s">
        <v>499</v>
      </c>
      <c r="U526" s="54" t="s">
        <v>499</v>
      </c>
      <c r="W526" s="42" t="s">
        <v>469</v>
      </c>
    </row>
    <row r="527" spans="1:23">
      <c r="A527" s="49" t="s">
        <v>2795</v>
      </c>
      <c r="B527" s="46" t="s">
        <v>222</v>
      </c>
      <c r="C527" s="46" t="s">
        <v>287</v>
      </c>
      <c r="D527" s="49" t="s">
        <v>201</v>
      </c>
      <c r="E527" s="46">
        <v>0</v>
      </c>
      <c r="F527" s="46">
        <v>0</v>
      </c>
      <c r="G527" s="46">
        <v>8</v>
      </c>
      <c r="H527" s="46">
        <v>6</v>
      </c>
      <c r="I527" s="46">
        <v>0</v>
      </c>
      <c r="J527" s="46">
        <v>0</v>
      </c>
      <c r="K527" s="46">
        <v>14</v>
      </c>
      <c r="L527" s="42">
        <v>29969</v>
      </c>
      <c r="M527" s="42">
        <v>15192</v>
      </c>
      <c r="N527" s="42">
        <v>14777</v>
      </c>
      <c r="O527" s="54" t="s">
        <v>499</v>
      </c>
      <c r="P527" s="54" t="s">
        <v>499</v>
      </c>
      <c r="Q527" s="54">
        <v>26.694250725749939</v>
      </c>
      <c r="R527" s="54">
        <v>20.020688044312454</v>
      </c>
      <c r="S527" s="54" t="s">
        <v>499</v>
      </c>
      <c r="T527" s="54" t="s">
        <v>499</v>
      </c>
      <c r="U527" s="54">
        <v>46.714938770062396</v>
      </c>
      <c r="W527" s="42" t="s">
        <v>469</v>
      </c>
    </row>
    <row r="528" spans="1:23">
      <c r="A528" s="49" t="s">
        <v>2796</v>
      </c>
      <c r="B528" s="46" t="s">
        <v>222</v>
      </c>
      <c r="C528" s="46" t="s">
        <v>287</v>
      </c>
      <c r="D528" s="49" t="s">
        <v>151</v>
      </c>
      <c r="E528" s="46">
        <v>0</v>
      </c>
      <c r="F528" s="46">
        <v>0</v>
      </c>
      <c r="G528" s="46">
        <v>0</v>
      </c>
      <c r="H528" s="46">
        <v>0</v>
      </c>
      <c r="I528" s="46">
        <v>0</v>
      </c>
      <c r="J528" s="46">
        <v>0</v>
      </c>
      <c r="K528" s="46">
        <v>0</v>
      </c>
      <c r="L528" s="42">
        <v>29969</v>
      </c>
      <c r="M528" s="42">
        <v>15192</v>
      </c>
      <c r="N528" s="42">
        <v>14777</v>
      </c>
      <c r="O528" s="54" t="s">
        <v>499</v>
      </c>
      <c r="P528" s="54" t="s">
        <v>499</v>
      </c>
      <c r="Q528" s="54" t="s">
        <v>499</v>
      </c>
      <c r="R528" s="54" t="s">
        <v>499</v>
      </c>
      <c r="S528" s="54" t="s">
        <v>499</v>
      </c>
      <c r="T528" s="54" t="s">
        <v>499</v>
      </c>
      <c r="U528" s="54" t="s">
        <v>499</v>
      </c>
      <c r="W528" s="42" t="s">
        <v>469</v>
      </c>
    </row>
    <row r="529" spans="1:23">
      <c r="A529" s="49" t="s">
        <v>2797</v>
      </c>
      <c r="B529" s="46" t="s">
        <v>222</v>
      </c>
      <c r="C529" s="46" t="s">
        <v>287</v>
      </c>
      <c r="D529" s="49" t="s">
        <v>95</v>
      </c>
      <c r="E529" s="46">
        <v>0</v>
      </c>
      <c r="F529" s="46">
        <v>0</v>
      </c>
      <c r="G529" s="46">
        <v>0</v>
      </c>
      <c r="H529" s="46">
        <v>0</v>
      </c>
      <c r="I529" s="46">
        <v>0</v>
      </c>
      <c r="J529" s="46">
        <v>0</v>
      </c>
      <c r="K529" s="46">
        <v>0</v>
      </c>
      <c r="L529" s="42">
        <v>29969</v>
      </c>
      <c r="M529" s="42">
        <v>15192</v>
      </c>
      <c r="N529" s="42">
        <v>14777</v>
      </c>
      <c r="O529" s="54" t="s">
        <v>499</v>
      </c>
      <c r="P529" s="54" t="s">
        <v>499</v>
      </c>
      <c r="Q529" s="54" t="s">
        <v>499</v>
      </c>
      <c r="R529" s="54" t="s">
        <v>499</v>
      </c>
      <c r="S529" s="54" t="s">
        <v>499</v>
      </c>
      <c r="T529" s="54" t="s">
        <v>499</v>
      </c>
      <c r="U529" s="54" t="s">
        <v>499</v>
      </c>
      <c r="W529" s="42" t="s">
        <v>469</v>
      </c>
    </row>
    <row r="530" spans="1:23">
      <c r="A530" s="49" t="s">
        <v>2798</v>
      </c>
      <c r="B530" s="46" t="s">
        <v>222</v>
      </c>
      <c r="C530" s="46" t="s">
        <v>287</v>
      </c>
      <c r="D530" s="49" t="s">
        <v>154</v>
      </c>
      <c r="E530" s="46">
        <v>0</v>
      </c>
      <c r="F530" s="46">
        <v>0</v>
      </c>
      <c r="G530" s="46">
        <v>0</v>
      </c>
      <c r="H530" s="46">
        <v>0</v>
      </c>
      <c r="I530" s="46">
        <v>0</v>
      </c>
      <c r="J530" s="46">
        <v>0</v>
      </c>
      <c r="K530" s="46">
        <v>0</v>
      </c>
      <c r="L530" s="42">
        <v>29969</v>
      </c>
      <c r="M530" s="42">
        <v>15192</v>
      </c>
      <c r="N530" s="42">
        <v>14777</v>
      </c>
      <c r="O530" s="54" t="s">
        <v>499</v>
      </c>
      <c r="P530" s="54" t="s">
        <v>499</v>
      </c>
      <c r="Q530" s="54" t="s">
        <v>499</v>
      </c>
      <c r="R530" s="54" t="s">
        <v>499</v>
      </c>
      <c r="S530" s="54" t="s">
        <v>499</v>
      </c>
      <c r="T530" s="54" t="s">
        <v>499</v>
      </c>
      <c r="U530" s="54" t="s">
        <v>499</v>
      </c>
      <c r="W530" s="42" t="s">
        <v>469</v>
      </c>
    </row>
    <row r="531" spans="1:23">
      <c r="A531" s="49" t="s">
        <v>2799</v>
      </c>
      <c r="B531" s="46" t="s">
        <v>222</v>
      </c>
      <c r="C531" s="46" t="s">
        <v>287</v>
      </c>
      <c r="D531" s="49" t="s">
        <v>155</v>
      </c>
      <c r="E531" s="46">
        <v>6</v>
      </c>
      <c r="F531" s="46">
        <v>6</v>
      </c>
      <c r="G531" s="46">
        <v>0</v>
      </c>
      <c r="H531" s="46">
        <v>6</v>
      </c>
      <c r="I531" s="46">
        <v>0</v>
      </c>
      <c r="J531" s="46">
        <v>0</v>
      </c>
      <c r="K531" s="46">
        <v>18</v>
      </c>
      <c r="L531" s="42">
        <v>29969</v>
      </c>
      <c r="M531" s="42">
        <v>15192</v>
      </c>
      <c r="N531" s="42">
        <v>14777</v>
      </c>
      <c r="O531" s="54">
        <v>20.020688044312454</v>
      </c>
      <c r="P531" s="54">
        <v>20.020688044312454</v>
      </c>
      <c r="Q531" s="54" t="s">
        <v>499</v>
      </c>
      <c r="R531" s="54">
        <v>20.020688044312454</v>
      </c>
      <c r="S531" s="54" t="s">
        <v>499</v>
      </c>
      <c r="T531" s="54" t="s">
        <v>499</v>
      </c>
      <c r="U531" s="54">
        <v>60.062064132937365</v>
      </c>
      <c r="W531" s="42" t="s">
        <v>469</v>
      </c>
    </row>
    <row r="532" spans="1:23">
      <c r="A532" s="49" t="s">
        <v>2800</v>
      </c>
      <c r="B532" s="46" t="s">
        <v>222</v>
      </c>
      <c r="C532" s="46" t="s">
        <v>287</v>
      </c>
      <c r="D532" s="49" t="s">
        <v>99</v>
      </c>
      <c r="E532" s="46">
        <v>6</v>
      </c>
      <c r="F532" s="46">
        <v>0</v>
      </c>
      <c r="G532" s="46">
        <v>6</v>
      </c>
      <c r="H532" s="46">
        <v>0</v>
      </c>
      <c r="I532" s="46">
        <v>0</v>
      </c>
      <c r="J532" s="46">
        <v>0</v>
      </c>
      <c r="K532" s="46">
        <v>12</v>
      </c>
      <c r="L532" s="42">
        <v>29969</v>
      </c>
      <c r="M532" s="42">
        <v>15192</v>
      </c>
      <c r="N532" s="42">
        <v>14777</v>
      </c>
      <c r="O532" s="54">
        <v>20.020688044312454</v>
      </c>
      <c r="P532" s="54" t="s">
        <v>499</v>
      </c>
      <c r="Q532" s="54">
        <v>20.020688044312454</v>
      </c>
      <c r="R532" s="54" t="s">
        <v>499</v>
      </c>
      <c r="S532" s="54" t="s">
        <v>499</v>
      </c>
      <c r="T532" s="54" t="s">
        <v>499</v>
      </c>
      <c r="U532" s="54">
        <v>40.041376088624908</v>
      </c>
      <c r="W532" s="42" t="s">
        <v>469</v>
      </c>
    </row>
    <row r="533" spans="1:23">
      <c r="A533" s="49" t="s">
        <v>2801</v>
      </c>
      <c r="B533" s="46" t="s">
        <v>222</v>
      </c>
      <c r="C533" s="46" t="s">
        <v>287</v>
      </c>
      <c r="D533" s="49" t="s">
        <v>481</v>
      </c>
      <c r="E533" s="46">
        <v>0</v>
      </c>
      <c r="F533" s="46">
        <v>0</v>
      </c>
      <c r="G533" s="46">
        <v>6</v>
      </c>
      <c r="H533" s="46">
        <v>0</v>
      </c>
      <c r="I533" s="46">
        <v>0</v>
      </c>
      <c r="J533" s="46">
        <v>0</v>
      </c>
      <c r="K533" s="46">
        <v>6</v>
      </c>
      <c r="L533" s="42">
        <v>29969</v>
      </c>
      <c r="M533" s="42">
        <v>15192</v>
      </c>
      <c r="N533" s="42">
        <v>14777</v>
      </c>
      <c r="O533" s="54" t="s">
        <v>499</v>
      </c>
      <c r="P533" s="54" t="s">
        <v>499</v>
      </c>
      <c r="Q533" s="54">
        <v>20.020688044312454</v>
      </c>
      <c r="R533" s="54" t="s">
        <v>499</v>
      </c>
      <c r="S533" s="54" t="s">
        <v>499</v>
      </c>
      <c r="T533" s="54" t="s">
        <v>499</v>
      </c>
      <c r="U533" s="54">
        <v>20.020688044312454</v>
      </c>
      <c r="W533" s="42" t="s">
        <v>469</v>
      </c>
    </row>
    <row r="534" spans="1:23">
      <c r="A534" s="49" t="s">
        <v>2802</v>
      </c>
      <c r="B534" s="46" t="s">
        <v>222</v>
      </c>
      <c r="C534" s="46" t="s">
        <v>287</v>
      </c>
      <c r="D534" s="49" t="s">
        <v>483</v>
      </c>
      <c r="E534" s="46">
        <v>0</v>
      </c>
      <c r="F534" s="46">
        <v>0</v>
      </c>
      <c r="G534" s="46">
        <v>6</v>
      </c>
      <c r="H534" s="46">
        <v>6</v>
      </c>
      <c r="I534" s="46">
        <v>6</v>
      </c>
      <c r="J534" s="46">
        <v>0</v>
      </c>
      <c r="K534" s="46">
        <v>18</v>
      </c>
      <c r="L534" s="42">
        <v>29969</v>
      </c>
      <c r="M534" s="42">
        <v>15192</v>
      </c>
      <c r="N534" s="42">
        <v>14777</v>
      </c>
      <c r="O534" s="54" t="s">
        <v>499</v>
      </c>
      <c r="P534" s="54" t="s">
        <v>499</v>
      </c>
      <c r="Q534" s="54">
        <v>20.020688044312454</v>
      </c>
      <c r="R534" s="54">
        <v>20.020688044312454</v>
      </c>
      <c r="S534" s="54">
        <v>20.020688044312454</v>
      </c>
      <c r="T534" s="54" t="s">
        <v>499</v>
      </c>
      <c r="U534" s="54">
        <v>60.062064132937365</v>
      </c>
      <c r="W534" s="42" t="s">
        <v>469</v>
      </c>
    </row>
    <row r="535" spans="1:23">
      <c r="A535" s="49" t="s">
        <v>2803</v>
      </c>
      <c r="B535" s="46" t="s">
        <v>222</v>
      </c>
      <c r="C535" s="46" t="s">
        <v>287</v>
      </c>
      <c r="D535" s="49" t="s">
        <v>128</v>
      </c>
      <c r="E535" s="46">
        <v>0</v>
      </c>
      <c r="F535" s="46">
        <v>0</v>
      </c>
      <c r="G535" s="46">
        <v>0</v>
      </c>
      <c r="H535" s="46">
        <v>0</v>
      </c>
      <c r="I535" s="46">
        <v>0</v>
      </c>
      <c r="J535" s="46">
        <v>0</v>
      </c>
      <c r="K535" s="46">
        <v>0</v>
      </c>
      <c r="L535" s="42">
        <v>29969</v>
      </c>
      <c r="M535" s="42">
        <v>15192</v>
      </c>
      <c r="N535" s="42">
        <v>14777</v>
      </c>
      <c r="O535" s="54" t="s">
        <v>499</v>
      </c>
      <c r="P535" s="54" t="s">
        <v>499</v>
      </c>
      <c r="Q535" s="54" t="s">
        <v>499</v>
      </c>
      <c r="R535" s="54" t="s">
        <v>499</v>
      </c>
      <c r="S535" s="54" t="s">
        <v>499</v>
      </c>
      <c r="T535" s="54" t="s">
        <v>499</v>
      </c>
      <c r="U535" s="54" t="s">
        <v>499</v>
      </c>
      <c r="W535" s="42" t="s">
        <v>469</v>
      </c>
    </row>
    <row r="536" spans="1:23">
      <c r="A536" s="49" t="s">
        <v>2804</v>
      </c>
      <c r="B536" s="46" t="s">
        <v>222</v>
      </c>
      <c r="C536" s="46" t="s">
        <v>287</v>
      </c>
      <c r="D536" s="49" t="s">
        <v>161</v>
      </c>
      <c r="E536" s="46">
        <v>0</v>
      </c>
      <c r="F536" s="46">
        <v>0</v>
      </c>
      <c r="G536" s="46">
        <v>0</v>
      </c>
      <c r="H536" s="46">
        <v>0</v>
      </c>
      <c r="I536" s="46">
        <v>0</v>
      </c>
      <c r="J536" s="46">
        <v>0</v>
      </c>
      <c r="K536" s="46">
        <v>0</v>
      </c>
      <c r="L536" s="42">
        <v>29969</v>
      </c>
      <c r="M536" s="42">
        <v>15192</v>
      </c>
      <c r="N536" s="42">
        <v>14777</v>
      </c>
      <c r="O536" s="54" t="s">
        <v>499</v>
      </c>
      <c r="P536" s="54" t="s">
        <v>499</v>
      </c>
      <c r="Q536" s="54" t="s">
        <v>499</v>
      </c>
      <c r="R536" s="54" t="s">
        <v>499</v>
      </c>
      <c r="S536" s="54" t="s">
        <v>499</v>
      </c>
      <c r="T536" s="54" t="s">
        <v>499</v>
      </c>
      <c r="U536" s="54" t="s">
        <v>499</v>
      </c>
      <c r="W536" s="42" t="s">
        <v>469</v>
      </c>
    </row>
    <row r="537" spans="1:23">
      <c r="A537" s="49" t="s">
        <v>2805</v>
      </c>
      <c r="B537" s="46" t="s">
        <v>222</v>
      </c>
      <c r="C537" s="46" t="s">
        <v>287</v>
      </c>
      <c r="D537" s="49" t="s">
        <v>164</v>
      </c>
      <c r="E537" s="46">
        <v>24</v>
      </c>
      <c r="F537" s="46">
        <v>22</v>
      </c>
      <c r="G537" s="46">
        <v>43</v>
      </c>
      <c r="H537" s="46">
        <v>40</v>
      </c>
      <c r="I537" s="46">
        <v>10</v>
      </c>
      <c r="J537" s="46">
        <v>6</v>
      </c>
      <c r="K537" s="46">
        <v>145</v>
      </c>
      <c r="L537" s="42">
        <v>29969</v>
      </c>
      <c r="M537" s="42">
        <v>15192</v>
      </c>
      <c r="N537" s="42">
        <v>14777</v>
      </c>
      <c r="O537" s="54">
        <v>162.41456317249779</v>
      </c>
      <c r="P537" s="54">
        <v>148.8800162414563</v>
      </c>
      <c r="Q537" s="54">
        <v>290.9927590173919</v>
      </c>
      <c r="R537" s="54">
        <v>270.69093862082968</v>
      </c>
      <c r="S537" s="54">
        <v>67.672734655207421</v>
      </c>
      <c r="T537" s="54">
        <v>40.603640793124448</v>
      </c>
      <c r="U537" s="54">
        <v>981.25465250050763</v>
      </c>
      <c r="W537" s="42" t="s">
        <v>469</v>
      </c>
    </row>
    <row r="538" spans="1:23">
      <c r="A538" s="49" t="s">
        <v>2806</v>
      </c>
      <c r="B538" s="46" t="s">
        <v>222</v>
      </c>
      <c r="C538" s="46" t="s">
        <v>287</v>
      </c>
      <c r="D538" s="49" t="s">
        <v>142</v>
      </c>
      <c r="E538" s="46">
        <v>0</v>
      </c>
      <c r="F538" s="46">
        <v>0</v>
      </c>
      <c r="G538" s="46">
        <v>0</v>
      </c>
      <c r="H538" s="46">
        <v>0</v>
      </c>
      <c r="I538" s="46">
        <v>0</v>
      </c>
      <c r="J538" s="46">
        <v>6</v>
      </c>
      <c r="K538" s="46">
        <v>6</v>
      </c>
      <c r="L538" s="42">
        <v>29969</v>
      </c>
      <c r="M538" s="42">
        <v>15192</v>
      </c>
      <c r="N538" s="42">
        <v>14777</v>
      </c>
      <c r="O538" s="54" t="s">
        <v>499</v>
      </c>
      <c r="P538" s="54" t="s">
        <v>499</v>
      </c>
      <c r="Q538" s="54" t="s">
        <v>499</v>
      </c>
      <c r="R538" s="54" t="s">
        <v>499</v>
      </c>
      <c r="S538" s="54" t="s">
        <v>499</v>
      </c>
      <c r="T538" s="54">
        <v>20.020688044312454</v>
      </c>
      <c r="U538" s="54">
        <v>20.020688044312454</v>
      </c>
      <c r="W538" s="42" t="s">
        <v>469</v>
      </c>
    </row>
    <row r="539" spans="1:23">
      <c r="A539" s="49" t="s">
        <v>2807</v>
      </c>
      <c r="B539" s="46" t="s">
        <v>230</v>
      </c>
      <c r="C539" s="46" t="s">
        <v>290</v>
      </c>
      <c r="D539" s="49" t="s">
        <v>60</v>
      </c>
      <c r="E539" s="46">
        <v>0</v>
      </c>
      <c r="F539" s="46">
        <v>0</v>
      </c>
      <c r="G539" s="46">
        <v>6</v>
      </c>
      <c r="H539" s="46">
        <v>6</v>
      </c>
      <c r="I539" s="46">
        <v>0</v>
      </c>
      <c r="J539" s="46">
        <v>6</v>
      </c>
      <c r="K539" s="46">
        <v>18</v>
      </c>
      <c r="L539" s="42">
        <v>28527</v>
      </c>
      <c r="M539" s="42">
        <v>14350</v>
      </c>
      <c r="N539" s="42">
        <v>14177</v>
      </c>
      <c r="O539" s="54" t="s">
        <v>499</v>
      </c>
      <c r="P539" s="54" t="s">
        <v>499</v>
      </c>
      <c r="Q539" s="54">
        <v>21.03270585760858</v>
      </c>
      <c r="R539" s="54">
        <v>21.03270585760858</v>
      </c>
      <c r="S539" s="54" t="s">
        <v>499</v>
      </c>
      <c r="T539" s="54">
        <v>21.03270585760858</v>
      </c>
      <c r="U539" s="54">
        <v>63.098117572825743</v>
      </c>
      <c r="W539" s="42" t="s">
        <v>469</v>
      </c>
    </row>
    <row r="540" spans="1:23">
      <c r="A540" s="49" t="s">
        <v>2808</v>
      </c>
      <c r="B540" s="46" t="s">
        <v>230</v>
      </c>
      <c r="C540" s="46" t="s">
        <v>290</v>
      </c>
      <c r="D540" s="49" t="s">
        <v>64</v>
      </c>
      <c r="E540" s="46">
        <v>6</v>
      </c>
      <c r="F540" s="46">
        <v>6</v>
      </c>
      <c r="G540" s="46">
        <v>6</v>
      </c>
      <c r="H540" s="46">
        <v>15</v>
      </c>
      <c r="I540" s="46">
        <v>0</v>
      </c>
      <c r="J540" s="46">
        <v>0</v>
      </c>
      <c r="K540" s="46">
        <v>33</v>
      </c>
      <c r="L540" s="42">
        <v>28527</v>
      </c>
      <c r="M540" s="42">
        <v>14350</v>
      </c>
      <c r="N540" s="42">
        <v>14177</v>
      </c>
      <c r="O540" s="54">
        <v>21.03270585760858</v>
      </c>
      <c r="P540" s="54">
        <v>21.03270585760858</v>
      </c>
      <c r="Q540" s="54">
        <v>21.03270585760858</v>
      </c>
      <c r="R540" s="54">
        <v>52.581764644021455</v>
      </c>
      <c r="S540" s="54" t="s">
        <v>499</v>
      </c>
      <c r="T540" s="54" t="s">
        <v>499</v>
      </c>
      <c r="U540" s="54">
        <v>115.67988221684719</v>
      </c>
      <c r="W540" s="42" t="s">
        <v>469</v>
      </c>
    </row>
    <row r="541" spans="1:23">
      <c r="A541" s="49" t="s">
        <v>2809</v>
      </c>
      <c r="B541" s="46" t="s">
        <v>230</v>
      </c>
      <c r="C541" s="46" t="s">
        <v>290</v>
      </c>
      <c r="D541" s="49" t="s">
        <v>492</v>
      </c>
      <c r="E541" s="46">
        <v>0</v>
      </c>
      <c r="F541" s="46">
        <v>0</v>
      </c>
      <c r="G541" s="46">
        <v>6</v>
      </c>
      <c r="H541" s="46">
        <v>6</v>
      </c>
      <c r="I541" s="46">
        <v>0</v>
      </c>
      <c r="J541" s="46">
        <v>0</v>
      </c>
      <c r="K541" s="46">
        <v>12</v>
      </c>
      <c r="L541" s="42">
        <v>28527</v>
      </c>
      <c r="M541" s="42">
        <v>14350</v>
      </c>
      <c r="N541" s="42">
        <v>14177</v>
      </c>
      <c r="O541" s="54" t="s">
        <v>499</v>
      </c>
      <c r="P541" s="54" t="s">
        <v>499</v>
      </c>
      <c r="Q541" s="54">
        <v>21.03270585760858</v>
      </c>
      <c r="R541" s="54">
        <v>21.03270585760858</v>
      </c>
      <c r="S541" s="54" t="s">
        <v>499</v>
      </c>
      <c r="T541" s="54" t="s">
        <v>499</v>
      </c>
      <c r="U541" s="54">
        <v>42.065411715217159</v>
      </c>
      <c r="W541" s="42" t="s">
        <v>469</v>
      </c>
    </row>
    <row r="542" spans="1:23">
      <c r="A542" s="49" t="s">
        <v>2810</v>
      </c>
      <c r="B542" s="46" t="s">
        <v>230</v>
      </c>
      <c r="C542" s="46" t="s">
        <v>290</v>
      </c>
      <c r="D542" s="49" t="s">
        <v>200</v>
      </c>
      <c r="E542" s="46">
        <v>0</v>
      </c>
      <c r="F542" s="46">
        <v>0</v>
      </c>
      <c r="G542" s="46">
        <v>6</v>
      </c>
      <c r="H542" s="46">
        <v>6</v>
      </c>
      <c r="I542" s="46">
        <v>6</v>
      </c>
      <c r="J542" s="46">
        <v>0</v>
      </c>
      <c r="K542" s="46">
        <v>18</v>
      </c>
      <c r="L542" s="42">
        <v>28527</v>
      </c>
      <c r="M542" s="42">
        <v>14350</v>
      </c>
      <c r="N542" s="42">
        <v>14177</v>
      </c>
      <c r="O542" s="54" t="s">
        <v>499</v>
      </c>
      <c r="P542" s="54" t="s">
        <v>499</v>
      </c>
      <c r="Q542" s="54">
        <v>21.03270585760858</v>
      </c>
      <c r="R542" s="54">
        <v>21.03270585760858</v>
      </c>
      <c r="S542" s="54">
        <v>21.03270585760858</v>
      </c>
      <c r="T542" s="54" t="s">
        <v>499</v>
      </c>
      <c r="U542" s="54">
        <v>63.098117572825743</v>
      </c>
      <c r="W542" s="42" t="s">
        <v>469</v>
      </c>
    </row>
    <row r="543" spans="1:23">
      <c r="A543" s="49" t="s">
        <v>2811</v>
      </c>
      <c r="B543" s="46" t="s">
        <v>230</v>
      </c>
      <c r="C543" s="46" t="s">
        <v>290</v>
      </c>
      <c r="D543" s="49" t="s">
        <v>54</v>
      </c>
      <c r="E543" s="46">
        <v>13</v>
      </c>
      <c r="F543" s="46">
        <v>10</v>
      </c>
      <c r="G543" s="46">
        <v>51</v>
      </c>
      <c r="H543" s="46">
        <v>57</v>
      </c>
      <c r="I543" s="46">
        <v>37</v>
      </c>
      <c r="J543" s="46">
        <v>28</v>
      </c>
      <c r="K543" s="46">
        <v>196</v>
      </c>
      <c r="L543" s="42">
        <v>28527</v>
      </c>
      <c r="M543" s="42">
        <v>14350</v>
      </c>
      <c r="N543" s="42">
        <v>14177</v>
      </c>
      <c r="O543" s="54">
        <v>90.592334494773525</v>
      </c>
      <c r="P543" s="54">
        <v>69.686411149825787</v>
      </c>
      <c r="Q543" s="54">
        <v>355.40069686411152</v>
      </c>
      <c r="R543" s="54">
        <v>397.21254355400703</v>
      </c>
      <c r="S543" s="54">
        <v>257.83972125435542</v>
      </c>
      <c r="T543" s="54">
        <v>195.1219512195122</v>
      </c>
      <c r="U543" s="54">
        <v>1365.8536585365853</v>
      </c>
      <c r="W543" s="42" t="s">
        <v>469</v>
      </c>
    </row>
    <row r="544" spans="1:23">
      <c r="A544" s="49" t="s">
        <v>2812</v>
      </c>
      <c r="B544" s="46" t="s">
        <v>230</v>
      </c>
      <c r="C544" s="46" t="s">
        <v>290</v>
      </c>
      <c r="D544" s="49" t="s">
        <v>69</v>
      </c>
      <c r="E544" s="46">
        <v>0</v>
      </c>
      <c r="F544" s="46">
        <v>6</v>
      </c>
      <c r="G544" s="46">
        <v>6</v>
      </c>
      <c r="H544" s="46">
        <v>6</v>
      </c>
      <c r="I544" s="46">
        <v>0</v>
      </c>
      <c r="J544" s="46">
        <v>6</v>
      </c>
      <c r="K544" s="46">
        <v>24</v>
      </c>
      <c r="L544" s="42">
        <v>28527</v>
      </c>
      <c r="M544" s="42">
        <v>14350</v>
      </c>
      <c r="N544" s="42">
        <v>14177</v>
      </c>
      <c r="O544" s="54" t="s">
        <v>499</v>
      </c>
      <c r="P544" s="54">
        <v>41.811846689895468</v>
      </c>
      <c r="Q544" s="54">
        <v>41.811846689895468</v>
      </c>
      <c r="R544" s="54">
        <v>41.811846689895468</v>
      </c>
      <c r="S544" s="54" t="s">
        <v>499</v>
      </c>
      <c r="T544" s="54">
        <v>41.811846689895468</v>
      </c>
      <c r="U544" s="54">
        <v>167.24738675958187</v>
      </c>
      <c r="W544" s="42" t="s">
        <v>469</v>
      </c>
    </row>
    <row r="545" spans="1:23">
      <c r="A545" s="49" t="s">
        <v>2813</v>
      </c>
      <c r="B545" s="46" t="s">
        <v>230</v>
      </c>
      <c r="C545" s="46" t="s">
        <v>290</v>
      </c>
      <c r="D545" s="49" t="s">
        <v>473</v>
      </c>
      <c r="E545" s="46">
        <v>0</v>
      </c>
      <c r="F545" s="46">
        <v>0</v>
      </c>
      <c r="G545" s="46">
        <v>0</v>
      </c>
      <c r="H545" s="46">
        <v>0</v>
      </c>
      <c r="I545" s="46">
        <v>0</v>
      </c>
      <c r="J545" s="46">
        <v>0</v>
      </c>
      <c r="K545" s="46">
        <v>0</v>
      </c>
      <c r="L545" s="42">
        <v>28527</v>
      </c>
      <c r="M545" s="42">
        <v>14350</v>
      </c>
      <c r="N545" s="42">
        <v>14177</v>
      </c>
      <c r="O545" s="54" t="s">
        <v>499</v>
      </c>
      <c r="P545" s="54" t="s">
        <v>499</v>
      </c>
      <c r="Q545" s="54" t="s">
        <v>499</v>
      </c>
      <c r="R545" s="54" t="s">
        <v>499</v>
      </c>
      <c r="S545" s="54" t="s">
        <v>499</v>
      </c>
      <c r="T545" s="54" t="s">
        <v>499</v>
      </c>
      <c r="U545" s="54" t="s">
        <v>499</v>
      </c>
      <c r="W545" s="42" t="s">
        <v>469</v>
      </c>
    </row>
    <row r="546" spans="1:23">
      <c r="A546" s="49" t="s">
        <v>2814</v>
      </c>
      <c r="B546" s="46" t="s">
        <v>230</v>
      </c>
      <c r="C546" s="46" t="s">
        <v>290</v>
      </c>
      <c r="D546" s="49" t="s">
        <v>201</v>
      </c>
      <c r="E546" s="46">
        <v>6</v>
      </c>
      <c r="F546" s="46">
        <v>0</v>
      </c>
      <c r="G546" s="46">
        <v>6</v>
      </c>
      <c r="H546" s="46">
        <v>0</v>
      </c>
      <c r="I546" s="46">
        <v>0</v>
      </c>
      <c r="J546" s="46">
        <v>0</v>
      </c>
      <c r="K546" s="46">
        <v>12</v>
      </c>
      <c r="L546" s="42">
        <v>28527</v>
      </c>
      <c r="M546" s="42">
        <v>14350</v>
      </c>
      <c r="N546" s="42">
        <v>14177</v>
      </c>
      <c r="O546" s="54">
        <v>21.03270585760858</v>
      </c>
      <c r="P546" s="54" t="s">
        <v>499</v>
      </c>
      <c r="Q546" s="54">
        <v>21.03270585760858</v>
      </c>
      <c r="R546" s="54" t="s">
        <v>499</v>
      </c>
      <c r="S546" s="54" t="s">
        <v>499</v>
      </c>
      <c r="T546" s="54" t="s">
        <v>499</v>
      </c>
      <c r="U546" s="54">
        <v>42.065411715217159</v>
      </c>
      <c r="W546" s="42" t="s">
        <v>469</v>
      </c>
    </row>
    <row r="547" spans="1:23">
      <c r="A547" s="49" t="s">
        <v>2815</v>
      </c>
      <c r="B547" s="46" t="s">
        <v>230</v>
      </c>
      <c r="C547" s="46" t="s">
        <v>290</v>
      </c>
      <c r="D547" s="49" t="s">
        <v>151</v>
      </c>
      <c r="E547" s="46">
        <v>0</v>
      </c>
      <c r="F547" s="46">
        <v>0</v>
      </c>
      <c r="G547" s="46">
        <v>0</v>
      </c>
      <c r="H547" s="46">
        <v>0</v>
      </c>
      <c r="I547" s="46">
        <v>0</v>
      </c>
      <c r="J547" s="46">
        <v>0</v>
      </c>
      <c r="K547" s="46">
        <v>0</v>
      </c>
      <c r="L547" s="42">
        <v>28527</v>
      </c>
      <c r="M547" s="42">
        <v>14350</v>
      </c>
      <c r="N547" s="42">
        <v>14177</v>
      </c>
      <c r="O547" s="54" t="s">
        <v>499</v>
      </c>
      <c r="P547" s="54" t="s">
        <v>499</v>
      </c>
      <c r="Q547" s="54" t="s">
        <v>499</v>
      </c>
      <c r="R547" s="54" t="s">
        <v>499</v>
      </c>
      <c r="S547" s="54" t="s">
        <v>499</v>
      </c>
      <c r="T547" s="54" t="s">
        <v>499</v>
      </c>
      <c r="U547" s="54" t="s">
        <v>499</v>
      </c>
      <c r="W547" s="42" t="s">
        <v>469</v>
      </c>
    </row>
    <row r="548" spans="1:23">
      <c r="A548" s="49" t="s">
        <v>2816</v>
      </c>
      <c r="B548" s="46" t="s">
        <v>230</v>
      </c>
      <c r="C548" s="46" t="s">
        <v>290</v>
      </c>
      <c r="D548" s="49" t="s">
        <v>95</v>
      </c>
      <c r="E548" s="46">
        <v>0</v>
      </c>
      <c r="F548" s="46">
        <v>0</v>
      </c>
      <c r="G548" s="46">
        <v>0</v>
      </c>
      <c r="H548" s="46">
        <v>0</v>
      </c>
      <c r="I548" s="46">
        <v>0</v>
      </c>
      <c r="J548" s="46">
        <v>0</v>
      </c>
      <c r="K548" s="46">
        <v>0</v>
      </c>
      <c r="L548" s="42">
        <v>28527</v>
      </c>
      <c r="M548" s="42">
        <v>14350</v>
      </c>
      <c r="N548" s="42">
        <v>14177</v>
      </c>
      <c r="O548" s="54" t="s">
        <v>499</v>
      </c>
      <c r="P548" s="54" t="s">
        <v>499</v>
      </c>
      <c r="Q548" s="54" t="s">
        <v>499</v>
      </c>
      <c r="R548" s="54" t="s">
        <v>499</v>
      </c>
      <c r="S548" s="54" t="s">
        <v>499</v>
      </c>
      <c r="T548" s="54" t="s">
        <v>499</v>
      </c>
      <c r="U548" s="54" t="s">
        <v>499</v>
      </c>
      <c r="W548" s="42" t="s">
        <v>469</v>
      </c>
    </row>
    <row r="549" spans="1:23">
      <c r="A549" s="49" t="s">
        <v>2817</v>
      </c>
      <c r="B549" s="46" t="s">
        <v>230</v>
      </c>
      <c r="C549" s="46" t="s">
        <v>290</v>
      </c>
      <c r="D549" s="49" t="s">
        <v>154</v>
      </c>
      <c r="E549" s="46">
        <v>0</v>
      </c>
      <c r="F549" s="46">
        <v>0</v>
      </c>
      <c r="G549" s="46">
        <v>0</v>
      </c>
      <c r="H549" s="46">
        <v>0</v>
      </c>
      <c r="I549" s="46">
        <v>0</v>
      </c>
      <c r="J549" s="46">
        <v>0</v>
      </c>
      <c r="K549" s="46">
        <v>0</v>
      </c>
      <c r="L549" s="42">
        <v>28527</v>
      </c>
      <c r="M549" s="42">
        <v>14350</v>
      </c>
      <c r="N549" s="42">
        <v>14177</v>
      </c>
      <c r="O549" s="54" t="s">
        <v>499</v>
      </c>
      <c r="P549" s="54" t="s">
        <v>499</v>
      </c>
      <c r="Q549" s="54" t="s">
        <v>499</v>
      </c>
      <c r="R549" s="54" t="s">
        <v>499</v>
      </c>
      <c r="S549" s="54" t="s">
        <v>499</v>
      </c>
      <c r="T549" s="54" t="s">
        <v>499</v>
      </c>
      <c r="U549" s="54" t="s">
        <v>499</v>
      </c>
      <c r="W549" s="42" t="s">
        <v>469</v>
      </c>
    </row>
    <row r="550" spans="1:23">
      <c r="A550" s="49" t="s">
        <v>2818</v>
      </c>
      <c r="B550" s="46" t="s">
        <v>230</v>
      </c>
      <c r="C550" s="46" t="s">
        <v>290</v>
      </c>
      <c r="D550" s="49" t="s">
        <v>155</v>
      </c>
      <c r="E550" s="46">
        <v>6</v>
      </c>
      <c r="F550" s="46">
        <v>0</v>
      </c>
      <c r="G550" s="46">
        <v>6</v>
      </c>
      <c r="H550" s="46">
        <v>7</v>
      </c>
      <c r="I550" s="46">
        <v>0</v>
      </c>
      <c r="J550" s="46">
        <v>0</v>
      </c>
      <c r="K550" s="46">
        <v>19</v>
      </c>
      <c r="L550" s="42">
        <v>28527</v>
      </c>
      <c r="M550" s="42">
        <v>14350</v>
      </c>
      <c r="N550" s="42">
        <v>14177</v>
      </c>
      <c r="O550" s="54">
        <v>21.03270585760858</v>
      </c>
      <c r="P550" s="54" t="s">
        <v>499</v>
      </c>
      <c r="Q550" s="54">
        <v>21.03270585760858</v>
      </c>
      <c r="R550" s="54">
        <v>24.538156833876677</v>
      </c>
      <c r="S550" s="54" t="s">
        <v>499</v>
      </c>
      <c r="T550" s="54" t="s">
        <v>499</v>
      </c>
      <c r="U550" s="54">
        <v>66.603568549093836</v>
      </c>
      <c r="W550" s="42" t="s">
        <v>469</v>
      </c>
    </row>
    <row r="551" spans="1:23">
      <c r="A551" s="49" t="s">
        <v>2819</v>
      </c>
      <c r="B551" s="46" t="s">
        <v>230</v>
      </c>
      <c r="C551" s="46" t="s">
        <v>290</v>
      </c>
      <c r="D551" s="49" t="s">
        <v>99</v>
      </c>
      <c r="E551" s="46">
        <v>0</v>
      </c>
      <c r="F551" s="46">
        <v>0</v>
      </c>
      <c r="G551" s="46">
        <v>8</v>
      </c>
      <c r="H551" s="46">
        <v>8</v>
      </c>
      <c r="I551" s="46">
        <v>0</v>
      </c>
      <c r="J551" s="46">
        <v>6</v>
      </c>
      <c r="K551" s="46">
        <v>22</v>
      </c>
      <c r="L551" s="42">
        <v>28527</v>
      </c>
      <c r="M551" s="42">
        <v>14350</v>
      </c>
      <c r="N551" s="42">
        <v>14177</v>
      </c>
      <c r="O551" s="54" t="s">
        <v>499</v>
      </c>
      <c r="P551" s="54" t="s">
        <v>499</v>
      </c>
      <c r="Q551" s="54">
        <v>28.043607810144774</v>
      </c>
      <c r="R551" s="54">
        <v>28.043607810144774</v>
      </c>
      <c r="S551" s="54" t="s">
        <v>499</v>
      </c>
      <c r="T551" s="54">
        <v>21.03270585760858</v>
      </c>
      <c r="U551" s="54">
        <v>77.119921477898131</v>
      </c>
      <c r="W551" s="42" t="s">
        <v>469</v>
      </c>
    </row>
    <row r="552" spans="1:23">
      <c r="A552" s="49" t="s">
        <v>2820</v>
      </c>
      <c r="B552" s="46" t="s">
        <v>230</v>
      </c>
      <c r="C552" s="46" t="s">
        <v>290</v>
      </c>
      <c r="D552" s="49" t="s">
        <v>481</v>
      </c>
      <c r="E552" s="46">
        <v>0</v>
      </c>
      <c r="F552" s="46">
        <v>0</v>
      </c>
      <c r="G552" s="46">
        <v>0</v>
      </c>
      <c r="H552" s="46">
        <v>0</v>
      </c>
      <c r="I552" s="46">
        <v>0</v>
      </c>
      <c r="J552" s="46">
        <v>0</v>
      </c>
      <c r="K552" s="46">
        <v>0</v>
      </c>
      <c r="L552" s="42">
        <v>28527</v>
      </c>
      <c r="M552" s="42">
        <v>14350</v>
      </c>
      <c r="N552" s="42">
        <v>14177</v>
      </c>
      <c r="O552" s="54" t="s">
        <v>499</v>
      </c>
      <c r="P552" s="54" t="s">
        <v>499</v>
      </c>
      <c r="Q552" s="54" t="s">
        <v>499</v>
      </c>
      <c r="R552" s="54" t="s">
        <v>499</v>
      </c>
      <c r="S552" s="54" t="s">
        <v>499</v>
      </c>
      <c r="T552" s="54" t="s">
        <v>499</v>
      </c>
      <c r="U552" s="54" t="s">
        <v>499</v>
      </c>
      <c r="W552" s="42" t="s">
        <v>469</v>
      </c>
    </row>
    <row r="553" spans="1:23">
      <c r="A553" s="49" t="s">
        <v>2821</v>
      </c>
      <c r="B553" s="46" t="s">
        <v>230</v>
      </c>
      <c r="C553" s="46" t="s">
        <v>290</v>
      </c>
      <c r="D553" s="49" t="s">
        <v>483</v>
      </c>
      <c r="E553" s="46">
        <v>0</v>
      </c>
      <c r="F553" s="46">
        <v>0</v>
      </c>
      <c r="G553" s="46">
        <v>6</v>
      </c>
      <c r="H553" s="46">
        <v>0</v>
      </c>
      <c r="I553" s="46">
        <v>0</v>
      </c>
      <c r="J553" s="46">
        <v>6</v>
      </c>
      <c r="K553" s="46">
        <v>12</v>
      </c>
      <c r="L553" s="42">
        <v>28527</v>
      </c>
      <c r="M553" s="42">
        <v>14350</v>
      </c>
      <c r="N553" s="42">
        <v>14177</v>
      </c>
      <c r="O553" s="54" t="s">
        <v>499</v>
      </c>
      <c r="P553" s="54" t="s">
        <v>499</v>
      </c>
      <c r="Q553" s="54">
        <v>21.03270585760858</v>
      </c>
      <c r="R553" s="54" t="s">
        <v>499</v>
      </c>
      <c r="S553" s="54" t="s">
        <v>499</v>
      </c>
      <c r="T553" s="54">
        <v>21.03270585760858</v>
      </c>
      <c r="U553" s="54">
        <v>42.065411715217159</v>
      </c>
      <c r="W553" s="42" t="s">
        <v>469</v>
      </c>
    </row>
    <row r="554" spans="1:23">
      <c r="A554" s="49" t="s">
        <v>2822</v>
      </c>
      <c r="B554" s="46" t="s">
        <v>230</v>
      </c>
      <c r="C554" s="46" t="s">
        <v>290</v>
      </c>
      <c r="D554" s="49" t="s">
        <v>128</v>
      </c>
      <c r="E554" s="46">
        <v>0</v>
      </c>
      <c r="F554" s="46">
        <v>0</v>
      </c>
      <c r="G554" s="46">
        <v>0</v>
      </c>
      <c r="H554" s="46">
        <v>0</v>
      </c>
      <c r="I554" s="46">
        <v>0</v>
      </c>
      <c r="J554" s="46">
        <v>0</v>
      </c>
      <c r="K554" s="46">
        <v>0</v>
      </c>
      <c r="L554" s="42">
        <v>28527</v>
      </c>
      <c r="M554" s="42">
        <v>14350</v>
      </c>
      <c r="N554" s="42">
        <v>14177</v>
      </c>
      <c r="O554" s="54" t="s">
        <v>499</v>
      </c>
      <c r="P554" s="54" t="s">
        <v>499</v>
      </c>
      <c r="Q554" s="54" t="s">
        <v>499</v>
      </c>
      <c r="R554" s="54" t="s">
        <v>499</v>
      </c>
      <c r="S554" s="54" t="s">
        <v>499</v>
      </c>
      <c r="T554" s="54" t="s">
        <v>499</v>
      </c>
      <c r="U554" s="54" t="s">
        <v>499</v>
      </c>
      <c r="W554" s="42" t="s">
        <v>469</v>
      </c>
    </row>
    <row r="555" spans="1:23">
      <c r="A555" s="49" t="s">
        <v>2823</v>
      </c>
      <c r="B555" s="46" t="s">
        <v>230</v>
      </c>
      <c r="C555" s="46" t="s">
        <v>290</v>
      </c>
      <c r="D555" s="49" t="s">
        <v>132</v>
      </c>
      <c r="E555" s="46">
        <v>0</v>
      </c>
      <c r="F555" s="46">
        <v>0</v>
      </c>
      <c r="G555" s="46">
        <v>6</v>
      </c>
      <c r="H555" s="46">
        <v>0</v>
      </c>
      <c r="I555" s="46">
        <v>6</v>
      </c>
      <c r="J555" s="46">
        <v>6</v>
      </c>
      <c r="K555" s="46">
        <v>18</v>
      </c>
      <c r="L555" s="42">
        <v>28527</v>
      </c>
      <c r="M555" s="42">
        <v>14350</v>
      </c>
      <c r="N555" s="42">
        <v>14177</v>
      </c>
      <c r="O555" s="54" t="s">
        <v>499</v>
      </c>
      <c r="P555" s="54" t="s">
        <v>499</v>
      </c>
      <c r="Q555" s="54">
        <v>41.811846689895468</v>
      </c>
      <c r="R555" s="54" t="s">
        <v>499</v>
      </c>
      <c r="S555" s="54">
        <v>41.811846689895468</v>
      </c>
      <c r="T555" s="54">
        <v>41.811846689895468</v>
      </c>
      <c r="U555" s="54">
        <v>125.43554006968641</v>
      </c>
      <c r="W555" s="42" t="s">
        <v>469</v>
      </c>
    </row>
    <row r="556" spans="1:23">
      <c r="A556" s="49" t="s">
        <v>2824</v>
      </c>
      <c r="B556" s="46" t="s">
        <v>230</v>
      </c>
      <c r="C556" s="46" t="s">
        <v>290</v>
      </c>
      <c r="D556" s="49" t="s">
        <v>161</v>
      </c>
      <c r="E556" s="46">
        <v>6</v>
      </c>
      <c r="F556" s="46">
        <v>0</v>
      </c>
      <c r="G556" s="46">
        <v>0</v>
      </c>
      <c r="H556" s="46">
        <v>0</v>
      </c>
      <c r="I556" s="46">
        <v>0</v>
      </c>
      <c r="J556" s="46">
        <v>0</v>
      </c>
      <c r="K556" s="46">
        <v>6</v>
      </c>
      <c r="L556" s="42">
        <v>28527</v>
      </c>
      <c r="M556" s="42">
        <v>14350</v>
      </c>
      <c r="N556" s="42">
        <v>14177</v>
      </c>
      <c r="O556" s="54">
        <v>21.03270585760858</v>
      </c>
      <c r="P556" s="54" t="s">
        <v>499</v>
      </c>
      <c r="Q556" s="54" t="s">
        <v>499</v>
      </c>
      <c r="R556" s="54" t="s">
        <v>499</v>
      </c>
      <c r="S556" s="54" t="s">
        <v>499</v>
      </c>
      <c r="T556" s="54" t="s">
        <v>499</v>
      </c>
      <c r="U556" s="54">
        <v>21.03270585760858</v>
      </c>
      <c r="W556" s="42" t="s">
        <v>469</v>
      </c>
    </row>
    <row r="557" spans="1:23">
      <c r="A557" s="49" t="s">
        <v>2825</v>
      </c>
      <c r="B557" s="46" t="s">
        <v>230</v>
      </c>
      <c r="C557" s="46" t="s">
        <v>290</v>
      </c>
      <c r="D557" s="49" t="s">
        <v>142</v>
      </c>
      <c r="E557" s="46">
        <v>0</v>
      </c>
      <c r="F557" s="46">
        <v>0</v>
      </c>
      <c r="G557" s="46">
        <v>0</v>
      </c>
      <c r="H557" s="46">
        <v>0</v>
      </c>
      <c r="I557" s="46">
        <v>0</v>
      </c>
      <c r="J557" s="46">
        <v>0</v>
      </c>
      <c r="K557" s="46">
        <v>0</v>
      </c>
      <c r="L557" s="42">
        <v>28527</v>
      </c>
      <c r="M557" s="42">
        <v>14350</v>
      </c>
      <c r="N557" s="42">
        <v>14177</v>
      </c>
      <c r="O557" s="54" t="s">
        <v>499</v>
      </c>
      <c r="P557" s="54" t="s">
        <v>499</v>
      </c>
      <c r="Q557" s="54" t="s">
        <v>499</v>
      </c>
      <c r="R557" s="54" t="s">
        <v>499</v>
      </c>
      <c r="S557" s="54" t="s">
        <v>499</v>
      </c>
      <c r="T557" s="54" t="s">
        <v>499</v>
      </c>
      <c r="U557" s="54" t="s">
        <v>499</v>
      </c>
      <c r="W557" s="42" t="s">
        <v>469</v>
      </c>
    </row>
    <row r="558" spans="1:23">
      <c r="A558" s="49" t="s">
        <v>2826</v>
      </c>
      <c r="B558" s="46" t="s">
        <v>230</v>
      </c>
      <c r="C558" s="46" t="s">
        <v>290</v>
      </c>
      <c r="D558" s="49" t="s">
        <v>146</v>
      </c>
      <c r="E558" s="46">
        <v>8</v>
      </c>
      <c r="F558" s="46">
        <v>0</v>
      </c>
      <c r="G558" s="46">
        <v>14</v>
      </c>
      <c r="H558" s="46">
        <v>6</v>
      </c>
      <c r="I558" s="46">
        <v>7</v>
      </c>
      <c r="J558" s="46">
        <v>0</v>
      </c>
      <c r="K558" s="46">
        <v>35</v>
      </c>
      <c r="L558" s="42">
        <v>28527</v>
      </c>
      <c r="M558" s="42">
        <v>14350</v>
      </c>
      <c r="N558" s="42">
        <v>14177</v>
      </c>
      <c r="O558" s="54">
        <v>55.749128919860624</v>
      </c>
      <c r="P558" s="54" t="s">
        <v>499</v>
      </c>
      <c r="Q558" s="54">
        <v>97.560975609756099</v>
      </c>
      <c r="R558" s="54">
        <v>41.811846689895468</v>
      </c>
      <c r="S558" s="54">
        <v>48.780487804878049</v>
      </c>
      <c r="T558" s="54" t="s">
        <v>499</v>
      </c>
      <c r="U558" s="54">
        <v>243.90243902439025</v>
      </c>
      <c r="W558" s="42" t="s">
        <v>469</v>
      </c>
    </row>
    <row r="559" spans="1:23">
      <c r="A559" s="49" t="s">
        <v>2827</v>
      </c>
      <c r="B559" s="46" t="s">
        <v>222</v>
      </c>
      <c r="C559" s="46" t="s">
        <v>290</v>
      </c>
      <c r="D559" s="49" t="s">
        <v>60</v>
      </c>
      <c r="E559" s="46">
        <v>0</v>
      </c>
      <c r="F559" s="46">
        <v>0</v>
      </c>
      <c r="G559" s="46">
        <v>6</v>
      </c>
      <c r="H559" s="46">
        <v>6</v>
      </c>
      <c r="I559" s="46">
        <v>6</v>
      </c>
      <c r="J559" s="46">
        <v>0</v>
      </c>
      <c r="K559" s="46">
        <v>18</v>
      </c>
      <c r="L559" s="42">
        <v>28527</v>
      </c>
      <c r="M559" s="42">
        <v>14350</v>
      </c>
      <c r="N559" s="42">
        <v>14177</v>
      </c>
      <c r="O559" s="54" t="s">
        <v>499</v>
      </c>
      <c r="P559" s="54" t="s">
        <v>499</v>
      </c>
      <c r="Q559" s="54">
        <v>21.03270585760858</v>
      </c>
      <c r="R559" s="54">
        <v>21.03270585760858</v>
      </c>
      <c r="S559" s="54">
        <v>21.03270585760858</v>
      </c>
      <c r="T559" s="54" t="s">
        <v>499</v>
      </c>
      <c r="U559" s="54">
        <v>63.098117572825743</v>
      </c>
      <c r="W559" s="42" t="s">
        <v>469</v>
      </c>
    </row>
    <row r="560" spans="1:23">
      <c r="A560" s="49" t="s">
        <v>2828</v>
      </c>
      <c r="B560" s="46" t="s">
        <v>222</v>
      </c>
      <c r="C560" s="46" t="s">
        <v>290</v>
      </c>
      <c r="D560" s="49" t="s">
        <v>64</v>
      </c>
      <c r="E560" s="46">
        <v>12</v>
      </c>
      <c r="F560" s="46">
        <v>6</v>
      </c>
      <c r="G560" s="46">
        <v>14</v>
      </c>
      <c r="H560" s="46">
        <v>13</v>
      </c>
      <c r="I560" s="46">
        <v>9</v>
      </c>
      <c r="J560" s="46">
        <v>6</v>
      </c>
      <c r="K560" s="46">
        <v>60</v>
      </c>
      <c r="L560" s="42">
        <v>28527</v>
      </c>
      <c r="M560" s="42">
        <v>14350</v>
      </c>
      <c r="N560" s="42">
        <v>14177</v>
      </c>
      <c r="O560" s="54">
        <v>42.065411715217159</v>
      </c>
      <c r="P560" s="54">
        <v>21.03270585760858</v>
      </c>
      <c r="Q560" s="54">
        <v>49.076313667753354</v>
      </c>
      <c r="R560" s="54">
        <v>45.57086269148526</v>
      </c>
      <c r="S560" s="54">
        <v>31.549058786412871</v>
      </c>
      <c r="T560" s="54">
        <v>21.03270585760858</v>
      </c>
      <c r="U560" s="54">
        <v>210.32705857608582</v>
      </c>
      <c r="W560" s="42" t="s">
        <v>469</v>
      </c>
    </row>
    <row r="561" spans="1:23">
      <c r="A561" s="49" t="s">
        <v>2829</v>
      </c>
      <c r="B561" s="46" t="s">
        <v>222</v>
      </c>
      <c r="C561" s="46" t="s">
        <v>290</v>
      </c>
      <c r="D561" s="49" t="s">
        <v>492</v>
      </c>
      <c r="E561" s="46">
        <v>6</v>
      </c>
      <c r="F561" s="46">
        <v>0</v>
      </c>
      <c r="G561" s="46">
        <v>6</v>
      </c>
      <c r="H561" s="46">
        <v>6</v>
      </c>
      <c r="I561" s="46">
        <v>0</v>
      </c>
      <c r="J561" s="46">
        <v>0</v>
      </c>
      <c r="K561" s="46">
        <v>18</v>
      </c>
      <c r="L561" s="42">
        <v>28527</v>
      </c>
      <c r="M561" s="42">
        <v>14350</v>
      </c>
      <c r="N561" s="42">
        <v>14177</v>
      </c>
      <c r="O561" s="54">
        <v>21.03270585760858</v>
      </c>
      <c r="P561" s="54" t="s">
        <v>499</v>
      </c>
      <c r="Q561" s="54">
        <v>21.03270585760858</v>
      </c>
      <c r="R561" s="54">
        <v>21.03270585760858</v>
      </c>
      <c r="S561" s="54" t="s">
        <v>499</v>
      </c>
      <c r="T561" s="54" t="s">
        <v>499</v>
      </c>
      <c r="U561" s="54">
        <v>63.098117572825743</v>
      </c>
      <c r="W561" s="42" t="s">
        <v>469</v>
      </c>
    </row>
    <row r="562" spans="1:23">
      <c r="A562" s="49" t="s">
        <v>2830</v>
      </c>
      <c r="B562" s="46" t="s">
        <v>222</v>
      </c>
      <c r="C562" s="46" t="s">
        <v>290</v>
      </c>
      <c r="D562" s="49" t="s">
        <v>200</v>
      </c>
      <c r="E562" s="46">
        <v>6</v>
      </c>
      <c r="F562" s="46">
        <v>0</v>
      </c>
      <c r="G562" s="46">
        <v>6</v>
      </c>
      <c r="H562" s="46">
        <v>15</v>
      </c>
      <c r="I562" s="46">
        <v>10</v>
      </c>
      <c r="J562" s="46">
        <v>6</v>
      </c>
      <c r="K562" s="46">
        <v>43</v>
      </c>
      <c r="L562" s="42">
        <v>28527</v>
      </c>
      <c r="M562" s="42">
        <v>14350</v>
      </c>
      <c r="N562" s="42">
        <v>14177</v>
      </c>
      <c r="O562" s="54">
        <v>21.03270585760858</v>
      </c>
      <c r="P562" s="54" t="s">
        <v>499</v>
      </c>
      <c r="Q562" s="54">
        <v>21.03270585760858</v>
      </c>
      <c r="R562" s="54">
        <v>52.581764644021455</v>
      </c>
      <c r="S562" s="54">
        <v>35.054509762680972</v>
      </c>
      <c r="T562" s="54">
        <v>21.03270585760858</v>
      </c>
      <c r="U562" s="54">
        <v>150.73439197952817</v>
      </c>
      <c r="W562" s="42" t="s">
        <v>469</v>
      </c>
    </row>
    <row r="563" spans="1:23">
      <c r="A563" s="49" t="s">
        <v>2831</v>
      </c>
      <c r="B563" s="46" t="s">
        <v>222</v>
      </c>
      <c r="C563" s="46" t="s">
        <v>290</v>
      </c>
      <c r="D563" s="49" t="s">
        <v>473</v>
      </c>
      <c r="E563" s="46">
        <v>0</v>
      </c>
      <c r="F563" s="46">
        <v>0</v>
      </c>
      <c r="G563" s="46">
        <v>6</v>
      </c>
      <c r="H563" s="46">
        <v>0</v>
      </c>
      <c r="I563" s="46">
        <v>0</v>
      </c>
      <c r="J563" s="46">
        <v>0</v>
      </c>
      <c r="K563" s="46">
        <v>6</v>
      </c>
      <c r="L563" s="42">
        <v>28527</v>
      </c>
      <c r="M563" s="42">
        <v>14350</v>
      </c>
      <c r="N563" s="42">
        <v>14177</v>
      </c>
      <c r="O563" s="54" t="s">
        <v>499</v>
      </c>
      <c r="P563" s="54" t="s">
        <v>499</v>
      </c>
      <c r="Q563" s="54">
        <v>21.03270585760858</v>
      </c>
      <c r="R563" s="54" t="s">
        <v>499</v>
      </c>
      <c r="S563" s="54" t="s">
        <v>499</v>
      </c>
      <c r="T563" s="54" t="s">
        <v>499</v>
      </c>
      <c r="U563" s="54">
        <v>21.03270585760858</v>
      </c>
      <c r="W563" s="42" t="s">
        <v>469</v>
      </c>
    </row>
    <row r="564" spans="1:23">
      <c r="A564" s="49" t="s">
        <v>2832</v>
      </c>
      <c r="B564" s="46" t="s">
        <v>222</v>
      </c>
      <c r="C564" s="46" t="s">
        <v>290</v>
      </c>
      <c r="D564" s="49" t="s">
        <v>201</v>
      </c>
      <c r="E564" s="46">
        <v>0</v>
      </c>
      <c r="F564" s="46">
        <v>0</v>
      </c>
      <c r="G564" s="46">
        <v>0</v>
      </c>
      <c r="H564" s="46">
        <v>0</v>
      </c>
      <c r="I564" s="46">
        <v>6</v>
      </c>
      <c r="J564" s="46">
        <v>0</v>
      </c>
      <c r="K564" s="46">
        <v>6</v>
      </c>
      <c r="L564" s="42">
        <v>28527</v>
      </c>
      <c r="M564" s="42">
        <v>14350</v>
      </c>
      <c r="N564" s="42">
        <v>14177</v>
      </c>
      <c r="O564" s="54" t="s">
        <v>499</v>
      </c>
      <c r="P564" s="54" t="s">
        <v>499</v>
      </c>
      <c r="Q564" s="54" t="s">
        <v>499</v>
      </c>
      <c r="R564" s="54" t="s">
        <v>499</v>
      </c>
      <c r="S564" s="54">
        <v>21.03270585760858</v>
      </c>
      <c r="T564" s="54" t="s">
        <v>499</v>
      </c>
      <c r="U564" s="54">
        <v>21.03270585760858</v>
      </c>
      <c r="W564" s="42" t="s">
        <v>469</v>
      </c>
    </row>
    <row r="565" spans="1:23">
      <c r="A565" s="49" t="s">
        <v>2833</v>
      </c>
      <c r="B565" s="46" t="s">
        <v>222</v>
      </c>
      <c r="C565" s="46" t="s">
        <v>290</v>
      </c>
      <c r="D565" s="49" t="s">
        <v>151</v>
      </c>
      <c r="E565" s="46">
        <v>0</v>
      </c>
      <c r="F565" s="46">
        <v>0</v>
      </c>
      <c r="G565" s="46">
        <v>0</v>
      </c>
      <c r="H565" s="46">
        <v>0</v>
      </c>
      <c r="I565" s="46">
        <v>0</v>
      </c>
      <c r="J565" s="46">
        <v>0</v>
      </c>
      <c r="K565" s="46">
        <v>0</v>
      </c>
      <c r="L565" s="42">
        <v>28527</v>
      </c>
      <c r="M565" s="42">
        <v>14350</v>
      </c>
      <c r="N565" s="42">
        <v>14177</v>
      </c>
      <c r="O565" s="54" t="s">
        <v>499</v>
      </c>
      <c r="P565" s="54" t="s">
        <v>499</v>
      </c>
      <c r="Q565" s="54" t="s">
        <v>499</v>
      </c>
      <c r="R565" s="54" t="s">
        <v>499</v>
      </c>
      <c r="S565" s="54" t="s">
        <v>499</v>
      </c>
      <c r="T565" s="54" t="s">
        <v>499</v>
      </c>
      <c r="U565" s="54" t="s">
        <v>499</v>
      </c>
      <c r="W565" s="42" t="s">
        <v>469</v>
      </c>
    </row>
    <row r="566" spans="1:23">
      <c r="A566" s="49" t="s">
        <v>2834</v>
      </c>
      <c r="B566" s="46" t="s">
        <v>222</v>
      </c>
      <c r="C566" s="46" t="s">
        <v>290</v>
      </c>
      <c r="D566" s="49" t="s">
        <v>95</v>
      </c>
      <c r="E566" s="46">
        <v>0</v>
      </c>
      <c r="F566" s="46">
        <v>6</v>
      </c>
      <c r="G566" s="46">
        <v>0</v>
      </c>
      <c r="H566" s="46">
        <v>0</v>
      </c>
      <c r="I566" s="46">
        <v>0</v>
      </c>
      <c r="J566" s="46">
        <v>0</v>
      </c>
      <c r="K566" s="46">
        <v>6</v>
      </c>
      <c r="L566" s="42">
        <v>28527</v>
      </c>
      <c r="M566" s="42">
        <v>14350</v>
      </c>
      <c r="N566" s="42">
        <v>14177</v>
      </c>
      <c r="O566" s="54" t="s">
        <v>499</v>
      </c>
      <c r="P566" s="54">
        <v>21.03270585760858</v>
      </c>
      <c r="Q566" s="54" t="s">
        <v>499</v>
      </c>
      <c r="R566" s="54" t="s">
        <v>499</v>
      </c>
      <c r="S566" s="54" t="s">
        <v>499</v>
      </c>
      <c r="T566" s="54" t="s">
        <v>499</v>
      </c>
      <c r="U566" s="54">
        <v>21.03270585760858</v>
      </c>
      <c r="W566" s="42" t="s">
        <v>469</v>
      </c>
    </row>
    <row r="567" spans="1:23">
      <c r="A567" s="49" t="s">
        <v>2835</v>
      </c>
      <c r="B567" s="46" t="s">
        <v>222</v>
      </c>
      <c r="C567" s="46" t="s">
        <v>290</v>
      </c>
      <c r="D567" s="49" t="s">
        <v>155</v>
      </c>
      <c r="E567" s="46">
        <v>6</v>
      </c>
      <c r="F567" s="46">
        <v>0</v>
      </c>
      <c r="G567" s="46">
        <v>0</v>
      </c>
      <c r="H567" s="46">
        <v>0</v>
      </c>
      <c r="I567" s="46">
        <v>0</v>
      </c>
      <c r="J567" s="46">
        <v>0</v>
      </c>
      <c r="K567" s="46">
        <v>6</v>
      </c>
      <c r="L567" s="42">
        <v>28527</v>
      </c>
      <c r="M567" s="42">
        <v>14350</v>
      </c>
      <c r="N567" s="42">
        <v>14177</v>
      </c>
      <c r="O567" s="54">
        <v>21.03270585760858</v>
      </c>
      <c r="P567" s="54" t="s">
        <v>499</v>
      </c>
      <c r="Q567" s="54" t="s">
        <v>499</v>
      </c>
      <c r="R567" s="54" t="s">
        <v>499</v>
      </c>
      <c r="S567" s="54" t="s">
        <v>499</v>
      </c>
      <c r="T567" s="54" t="s">
        <v>499</v>
      </c>
      <c r="U567" s="54">
        <v>21.03270585760858</v>
      </c>
      <c r="W567" s="42" t="s">
        <v>469</v>
      </c>
    </row>
    <row r="568" spans="1:23">
      <c r="A568" s="49" t="s">
        <v>2836</v>
      </c>
      <c r="B568" s="46" t="s">
        <v>222</v>
      </c>
      <c r="C568" s="46" t="s">
        <v>290</v>
      </c>
      <c r="D568" s="49" t="s">
        <v>99</v>
      </c>
      <c r="E568" s="46">
        <v>6</v>
      </c>
      <c r="F568" s="46">
        <v>0</v>
      </c>
      <c r="G568" s="46">
        <v>9</v>
      </c>
      <c r="H568" s="46">
        <v>7</v>
      </c>
      <c r="I568" s="46">
        <v>0</v>
      </c>
      <c r="J568" s="46">
        <v>0</v>
      </c>
      <c r="K568" s="46">
        <v>22</v>
      </c>
      <c r="L568" s="42">
        <v>28527</v>
      </c>
      <c r="M568" s="42">
        <v>14350</v>
      </c>
      <c r="N568" s="42">
        <v>14177</v>
      </c>
      <c r="O568" s="54">
        <v>21.03270585760858</v>
      </c>
      <c r="P568" s="54" t="s">
        <v>499</v>
      </c>
      <c r="Q568" s="54">
        <v>31.549058786412871</v>
      </c>
      <c r="R568" s="54">
        <v>24.538156833876677</v>
      </c>
      <c r="S568" s="54" t="s">
        <v>499</v>
      </c>
      <c r="T568" s="54" t="s">
        <v>499</v>
      </c>
      <c r="U568" s="54">
        <v>77.119921477898131</v>
      </c>
      <c r="W568" s="42" t="s">
        <v>469</v>
      </c>
    </row>
    <row r="569" spans="1:23">
      <c r="A569" s="49" t="s">
        <v>2837</v>
      </c>
      <c r="B569" s="46" t="s">
        <v>222</v>
      </c>
      <c r="C569" s="46" t="s">
        <v>290</v>
      </c>
      <c r="D569" s="49" t="s">
        <v>481</v>
      </c>
      <c r="E569" s="46">
        <v>6</v>
      </c>
      <c r="F569" s="46">
        <v>0</v>
      </c>
      <c r="G569" s="46">
        <v>0</v>
      </c>
      <c r="H569" s="46">
        <v>0</v>
      </c>
      <c r="I569" s="46">
        <v>0</v>
      </c>
      <c r="J569" s="46">
        <v>0</v>
      </c>
      <c r="K569" s="46">
        <v>6</v>
      </c>
      <c r="L569" s="42">
        <v>28527</v>
      </c>
      <c r="M569" s="42">
        <v>14350</v>
      </c>
      <c r="N569" s="42">
        <v>14177</v>
      </c>
      <c r="O569" s="54">
        <v>21.03270585760858</v>
      </c>
      <c r="P569" s="54" t="s">
        <v>499</v>
      </c>
      <c r="Q569" s="54" t="s">
        <v>499</v>
      </c>
      <c r="R569" s="54" t="s">
        <v>499</v>
      </c>
      <c r="S569" s="54" t="s">
        <v>499</v>
      </c>
      <c r="T569" s="54" t="s">
        <v>499</v>
      </c>
      <c r="U569" s="54">
        <v>21.03270585760858</v>
      </c>
      <c r="W569" s="42" t="s">
        <v>469</v>
      </c>
    </row>
    <row r="570" spans="1:23">
      <c r="A570" s="49" t="s">
        <v>2838</v>
      </c>
      <c r="B570" s="46" t="s">
        <v>222</v>
      </c>
      <c r="C570" s="46" t="s">
        <v>290</v>
      </c>
      <c r="D570" s="49" t="s">
        <v>483</v>
      </c>
      <c r="E570" s="46">
        <v>6</v>
      </c>
      <c r="F570" s="46">
        <v>0</v>
      </c>
      <c r="G570" s="46">
        <v>7</v>
      </c>
      <c r="H570" s="46">
        <v>0</v>
      </c>
      <c r="I570" s="46">
        <v>6</v>
      </c>
      <c r="J570" s="46">
        <v>0</v>
      </c>
      <c r="K570" s="46">
        <v>19</v>
      </c>
      <c r="L570" s="42">
        <v>28527</v>
      </c>
      <c r="M570" s="42">
        <v>14350</v>
      </c>
      <c r="N570" s="42">
        <v>14177</v>
      </c>
      <c r="O570" s="54">
        <v>21.03270585760858</v>
      </c>
      <c r="P570" s="54" t="s">
        <v>499</v>
      </c>
      <c r="Q570" s="54">
        <v>24.538156833876677</v>
      </c>
      <c r="R570" s="54" t="s">
        <v>499</v>
      </c>
      <c r="S570" s="54">
        <v>21.03270585760858</v>
      </c>
      <c r="T570" s="54" t="s">
        <v>499</v>
      </c>
      <c r="U570" s="54">
        <v>66.603568549093836</v>
      </c>
      <c r="W570" s="42" t="s">
        <v>469</v>
      </c>
    </row>
    <row r="571" spans="1:23">
      <c r="A571" s="49" t="s">
        <v>2839</v>
      </c>
      <c r="B571" s="46" t="s">
        <v>222</v>
      </c>
      <c r="C571" s="46" t="s">
        <v>290</v>
      </c>
      <c r="D571" s="49" t="s">
        <v>128</v>
      </c>
      <c r="E571" s="46">
        <v>6</v>
      </c>
      <c r="F571" s="46">
        <v>0</v>
      </c>
      <c r="G571" s="46">
        <v>0</v>
      </c>
      <c r="H571" s="46">
        <v>0</v>
      </c>
      <c r="I571" s="46">
        <v>0</v>
      </c>
      <c r="J571" s="46">
        <v>0</v>
      </c>
      <c r="K571" s="46">
        <v>6</v>
      </c>
      <c r="L571" s="42">
        <v>28527</v>
      </c>
      <c r="M571" s="42">
        <v>14350</v>
      </c>
      <c r="N571" s="42">
        <v>14177</v>
      </c>
      <c r="O571" s="54">
        <v>21.03270585760858</v>
      </c>
      <c r="P571" s="54" t="s">
        <v>499</v>
      </c>
      <c r="Q571" s="54" t="s">
        <v>499</v>
      </c>
      <c r="R571" s="54" t="s">
        <v>499</v>
      </c>
      <c r="S571" s="54" t="s">
        <v>499</v>
      </c>
      <c r="T571" s="54" t="s">
        <v>499</v>
      </c>
      <c r="U571" s="54">
        <v>21.03270585760858</v>
      </c>
      <c r="W571" s="42" t="s">
        <v>469</v>
      </c>
    </row>
    <row r="572" spans="1:23">
      <c r="A572" s="49" t="s">
        <v>2840</v>
      </c>
      <c r="B572" s="46" t="s">
        <v>222</v>
      </c>
      <c r="C572" s="46" t="s">
        <v>290</v>
      </c>
      <c r="D572" s="49" t="s">
        <v>164</v>
      </c>
      <c r="E572" s="46">
        <v>20</v>
      </c>
      <c r="F572" s="46">
        <v>17</v>
      </c>
      <c r="G572" s="46">
        <v>35</v>
      </c>
      <c r="H572" s="46">
        <v>38</v>
      </c>
      <c r="I572" s="46">
        <v>9</v>
      </c>
      <c r="J572" s="46">
        <v>6</v>
      </c>
      <c r="K572" s="46">
        <v>125</v>
      </c>
      <c r="L572" s="42">
        <v>28527</v>
      </c>
      <c r="M572" s="42">
        <v>14350</v>
      </c>
      <c r="N572" s="42">
        <v>14177</v>
      </c>
      <c r="O572" s="54">
        <v>141.07356986668549</v>
      </c>
      <c r="P572" s="54">
        <v>119.91253438668267</v>
      </c>
      <c r="Q572" s="54">
        <v>246.87874726669958</v>
      </c>
      <c r="R572" s="54">
        <v>268.03978274670237</v>
      </c>
      <c r="S572" s="54">
        <v>63.483106440008463</v>
      </c>
      <c r="T572" s="54">
        <v>42.32207096000564</v>
      </c>
      <c r="U572" s="54">
        <v>881.70981166678428</v>
      </c>
      <c r="W572" s="42" t="s">
        <v>469</v>
      </c>
    </row>
    <row r="573" spans="1:23">
      <c r="A573" s="49" t="s">
        <v>2841</v>
      </c>
      <c r="B573" s="46" t="s">
        <v>222</v>
      </c>
      <c r="C573" s="46" t="s">
        <v>290</v>
      </c>
      <c r="D573" s="49" t="s">
        <v>142</v>
      </c>
      <c r="E573" s="46">
        <v>0</v>
      </c>
      <c r="F573" s="46">
        <v>0</v>
      </c>
      <c r="G573" s="46">
        <v>0</v>
      </c>
      <c r="H573" s="46">
        <v>0</v>
      </c>
      <c r="I573" s="46">
        <v>0</v>
      </c>
      <c r="J573" s="46">
        <v>0</v>
      </c>
      <c r="K573" s="46">
        <v>0</v>
      </c>
      <c r="L573" s="42">
        <v>28527</v>
      </c>
      <c r="M573" s="42">
        <v>14350</v>
      </c>
      <c r="N573" s="42">
        <v>14177</v>
      </c>
      <c r="O573" s="54" t="s">
        <v>499</v>
      </c>
      <c r="P573" s="54" t="s">
        <v>499</v>
      </c>
      <c r="Q573" s="54" t="s">
        <v>499</v>
      </c>
      <c r="R573" s="54" t="s">
        <v>499</v>
      </c>
      <c r="S573" s="54" t="s">
        <v>499</v>
      </c>
      <c r="T573" s="54" t="s">
        <v>499</v>
      </c>
      <c r="U573" s="54" t="s">
        <v>499</v>
      </c>
      <c r="W573" s="42" t="s">
        <v>469</v>
      </c>
    </row>
    <row r="574" spans="1:23">
      <c r="A574" s="49" t="s">
        <v>2842</v>
      </c>
      <c r="B574" s="46" t="s">
        <v>230</v>
      </c>
      <c r="C574" s="46" t="s">
        <v>293</v>
      </c>
      <c r="D574" s="49" t="s">
        <v>60</v>
      </c>
      <c r="E574" s="46">
        <v>0</v>
      </c>
      <c r="F574" s="46">
        <v>0</v>
      </c>
      <c r="G574" s="46">
        <v>7</v>
      </c>
      <c r="H574" s="46">
        <v>10</v>
      </c>
      <c r="I574" s="46">
        <v>6</v>
      </c>
      <c r="J574" s="46">
        <v>0</v>
      </c>
      <c r="K574" s="46">
        <v>23</v>
      </c>
      <c r="L574" s="42">
        <v>36475</v>
      </c>
      <c r="M574" s="42">
        <v>18509</v>
      </c>
      <c r="N574" s="42">
        <v>17966</v>
      </c>
      <c r="O574" s="54" t="s">
        <v>499</v>
      </c>
      <c r="P574" s="54" t="s">
        <v>499</v>
      </c>
      <c r="Q574" s="54">
        <v>19.191226867717617</v>
      </c>
      <c r="R574" s="54">
        <v>27.416038382453731</v>
      </c>
      <c r="S574" s="54">
        <v>16.449623029472242</v>
      </c>
      <c r="T574" s="54" t="s">
        <v>499</v>
      </c>
      <c r="U574" s="54">
        <v>63.056888279643594</v>
      </c>
      <c r="W574" s="42" t="s">
        <v>469</v>
      </c>
    </row>
    <row r="575" spans="1:23">
      <c r="A575" s="49" t="s">
        <v>2843</v>
      </c>
      <c r="B575" s="46" t="s">
        <v>230</v>
      </c>
      <c r="C575" s="46" t="s">
        <v>293</v>
      </c>
      <c r="D575" s="49" t="s">
        <v>64</v>
      </c>
      <c r="E575" s="46">
        <v>8</v>
      </c>
      <c r="F575" s="46">
        <v>7</v>
      </c>
      <c r="G575" s="46">
        <v>16</v>
      </c>
      <c r="H575" s="46">
        <v>15</v>
      </c>
      <c r="I575" s="46">
        <v>7</v>
      </c>
      <c r="J575" s="46">
        <v>9</v>
      </c>
      <c r="K575" s="46">
        <v>62</v>
      </c>
      <c r="L575" s="42">
        <v>36475</v>
      </c>
      <c r="M575" s="42">
        <v>18509</v>
      </c>
      <c r="N575" s="42">
        <v>17966</v>
      </c>
      <c r="O575" s="54">
        <v>21.932830705962989</v>
      </c>
      <c r="P575" s="54">
        <v>19.191226867717617</v>
      </c>
      <c r="Q575" s="54">
        <v>43.865661411925977</v>
      </c>
      <c r="R575" s="54">
        <v>41.124057573680602</v>
      </c>
      <c r="S575" s="54">
        <v>19.191226867717617</v>
      </c>
      <c r="T575" s="54">
        <v>24.67443454420836</v>
      </c>
      <c r="U575" s="54">
        <v>169.97943797121317</v>
      </c>
      <c r="W575" s="42" t="s">
        <v>469</v>
      </c>
    </row>
    <row r="576" spans="1:23">
      <c r="A576" s="49" t="s">
        <v>2844</v>
      </c>
      <c r="B576" s="46" t="s">
        <v>230</v>
      </c>
      <c r="C576" s="46" t="s">
        <v>293</v>
      </c>
      <c r="D576" s="49" t="s">
        <v>492</v>
      </c>
      <c r="E576" s="46">
        <v>0</v>
      </c>
      <c r="F576" s="46">
        <v>0</v>
      </c>
      <c r="G576" s="46">
        <v>0</v>
      </c>
      <c r="H576" s="46">
        <v>0</v>
      </c>
      <c r="I576" s="46">
        <v>0</v>
      </c>
      <c r="J576" s="46">
        <v>0</v>
      </c>
      <c r="K576" s="46">
        <v>0</v>
      </c>
      <c r="L576" s="42">
        <v>36475</v>
      </c>
      <c r="M576" s="42">
        <v>18509</v>
      </c>
      <c r="N576" s="42">
        <v>17966</v>
      </c>
      <c r="O576" s="54" t="s">
        <v>499</v>
      </c>
      <c r="P576" s="54" t="s">
        <v>499</v>
      </c>
      <c r="Q576" s="54" t="s">
        <v>499</v>
      </c>
      <c r="R576" s="54" t="s">
        <v>499</v>
      </c>
      <c r="S576" s="54" t="s">
        <v>499</v>
      </c>
      <c r="T576" s="54" t="s">
        <v>499</v>
      </c>
      <c r="U576" s="54" t="s">
        <v>499</v>
      </c>
      <c r="W576" s="42" t="s">
        <v>469</v>
      </c>
    </row>
    <row r="577" spans="1:23">
      <c r="A577" s="49" t="s">
        <v>2845</v>
      </c>
      <c r="B577" s="46" t="s">
        <v>230</v>
      </c>
      <c r="C577" s="46" t="s">
        <v>293</v>
      </c>
      <c r="D577" s="49" t="s">
        <v>200</v>
      </c>
      <c r="E577" s="46">
        <v>6</v>
      </c>
      <c r="F577" s="46">
        <v>0</v>
      </c>
      <c r="G577" s="46">
        <v>6</v>
      </c>
      <c r="H577" s="46">
        <v>0</v>
      </c>
      <c r="I577" s="46">
        <v>6</v>
      </c>
      <c r="J577" s="46">
        <v>0</v>
      </c>
      <c r="K577" s="46">
        <v>18</v>
      </c>
      <c r="L577" s="42">
        <v>36475</v>
      </c>
      <c r="M577" s="42">
        <v>18509</v>
      </c>
      <c r="N577" s="42">
        <v>17966</v>
      </c>
      <c r="O577" s="54">
        <v>16.449623029472242</v>
      </c>
      <c r="P577" s="54" t="s">
        <v>499</v>
      </c>
      <c r="Q577" s="54">
        <v>16.449623029472242</v>
      </c>
      <c r="R577" s="54" t="s">
        <v>499</v>
      </c>
      <c r="S577" s="54">
        <v>16.449623029472242</v>
      </c>
      <c r="T577" s="54" t="s">
        <v>499</v>
      </c>
      <c r="U577" s="54">
        <v>49.34886908841672</v>
      </c>
      <c r="W577" s="42" t="s">
        <v>469</v>
      </c>
    </row>
    <row r="578" spans="1:23">
      <c r="A578" s="49" t="s">
        <v>2846</v>
      </c>
      <c r="B578" s="46" t="s">
        <v>230</v>
      </c>
      <c r="C578" s="46" t="s">
        <v>293</v>
      </c>
      <c r="D578" s="49" t="s">
        <v>54</v>
      </c>
      <c r="E578" s="46">
        <v>17</v>
      </c>
      <c r="F578" s="46">
        <v>28</v>
      </c>
      <c r="G578" s="46">
        <v>74</v>
      </c>
      <c r="H578" s="46">
        <v>88</v>
      </c>
      <c r="I578" s="46">
        <v>65</v>
      </c>
      <c r="J578" s="46">
        <v>33</v>
      </c>
      <c r="K578" s="46">
        <v>305</v>
      </c>
      <c r="L578" s="42">
        <v>36475</v>
      </c>
      <c r="M578" s="42">
        <v>18509</v>
      </c>
      <c r="N578" s="42">
        <v>17966</v>
      </c>
      <c r="O578" s="54">
        <v>91.847209465665358</v>
      </c>
      <c r="P578" s="54">
        <v>151.27775676697823</v>
      </c>
      <c r="Q578" s="54">
        <v>399.80550002701386</v>
      </c>
      <c r="R578" s="54">
        <v>475.44437841050296</v>
      </c>
      <c r="S578" s="54">
        <v>351.18050678048519</v>
      </c>
      <c r="T578" s="54">
        <v>178.29164190393863</v>
      </c>
      <c r="U578" s="54">
        <v>1647.8469933545844</v>
      </c>
      <c r="W578" s="42" t="s">
        <v>469</v>
      </c>
    </row>
    <row r="579" spans="1:23">
      <c r="A579" s="49" t="s">
        <v>2847</v>
      </c>
      <c r="B579" s="46" t="s">
        <v>230</v>
      </c>
      <c r="C579" s="46" t="s">
        <v>293</v>
      </c>
      <c r="D579" s="49" t="s">
        <v>69</v>
      </c>
      <c r="E579" s="46">
        <v>0</v>
      </c>
      <c r="F579" s="46">
        <v>0</v>
      </c>
      <c r="G579" s="46">
        <v>6</v>
      </c>
      <c r="H579" s="46">
        <v>0</v>
      </c>
      <c r="I579" s="46">
        <v>0</v>
      </c>
      <c r="J579" s="46">
        <v>8</v>
      </c>
      <c r="K579" s="46">
        <v>14</v>
      </c>
      <c r="L579" s="42">
        <v>36475</v>
      </c>
      <c r="M579" s="42">
        <v>18509</v>
      </c>
      <c r="N579" s="42">
        <v>17966</v>
      </c>
      <c r="O579" s="54" t="s">
        <v>499</v>
      </c>
      <c r="P579" s="54" t="s">
        <v>499</v>
      </c>
      <c r="Q579" s="54">
        <v>32.416662164352473</v>
      </c>
      <c r="R579" s="54" t="s">
        <v>499</v>
      </c>
      <c r="S579" s="54" t="s">
        <v>499</v>
      </c>
      <c r="T579" s="54">
        <v>43.222216219136634</v>
      </c>
      <c r="U579" s="54">
        <v>75.638878383489114</v>
      </c>
      <c r="W579" s="42" t="s">
        <v>469</v>
      </c>
    </row>
    <row r="580" spans="1:23">
      <c r="A580" s="49" t="s">
        <v>2848</v>
      </c>
      <c r="B580" s="46" t="s">
        <v>230</v>
      </c>
      <c r="C580" s="46" t="s">
        <v>293</v>
      </c>
      <c r="D580" s="49" t="s">
        <v>473</v>
      </c>
      <c r="E580" s="46">
        <v>0</v>
      </c>
      <c r="F580" s="46">
        <v>6</v>
      </c>
      <c r="G580" s="46">
        <v>0</v>
      </c>
      <c r="H580" s="46">
        <v>0</v>
      </c>
      <c r="I580" s="46">
        <v>0</v>
      </c>
      <c r="J580" s="46">
        <v>0</v>
      </c>
      <c r="K580" s="46">
        <v>6</v>
      </c>
      <c r="L580" s="42">
        <v>36475</v>
      </c>
      <c r="M580" s="42">
        <v>18509</v>
      </c>
      <c r="N580" s="42">
        <v>17966</v>
      </c>
      <c r="O580" s="54" t="s">
        <v>499</v>
      </c>
      <c r="P580" s="54">
        <v>16.449623029472242</v>
      </c>
      <c r="Q580" s="54" t="s">
        <v>499</v>
      </c>
      <c r="R580" s="54" t="s">
        <v>499</v>
      </c>
      <c r="S580" s="54" t="s">
        <v>499</v>
      </c>
      <c r="T580" s="54" t="s">
        <v>499</v>
      </c>
      <c r="U580" s="54">
        <v>16.449623029472242</v>
      </c>
      <c r="W580" s="42" t="s">
        <v>469</v>
      </c>
    </row>
    <row r="581" spans="1:23">
      <c r="A581" s="49" t="s">
        <v>2849</v>
      </c>
      <c r="B581" s="46" t="s">
        <v>230</v>
      </c>
      <c r="C581" s="46" t="s">
        <v>293</v>
      </c>
      <c r="D581" s="49" t="s">
        <v>201</v>
      </c>
      <c r="E581" s="46">
        <v>0</v>
      </c>
      <c r="F581" s="46">
        <v>6</v>
      </c>
      <c r="G581" s="46">
        <v>6</v>
      </c>
      <c r="H581" s="46">
        <v>6</v>
      </c>
      <c r="I581" s="46">
        <v>0</v>
      </c>
      <c r="J581" s="46">
        <v>0</v>
      </c>
      <c r="K581" s="46">
        <v>18</v>
      </c>
      <c r="L581" s="42">
        <v>36475</v>
      </c>
      <c r="M581" s="42">
        <v>18509</v>
      </c>
      <c r="N581" s="42">
        <v>17966</v>
      </c>
      <c r="O581" s="54" t="s">
        <v>499</v>
      </c>
      <c r="P581" s="54">
        <v>16.449623029472242</v>
      </c>
      <c r="Q581" s="54">
        <v>16.449623029472242</v>
      </c>
      <c r="R581" s="54">
        <v>16.449623029472242</v>
      </c>
      <c r="S581" s="54" t="s">
        <v>499</v>
      </c>
      <c r="T581" s="54" t="s">
        <v>499</v>
      </c>
      <c r="U581" s="54">
        <v>49.34886908841672</v>
      </c>
      <c r="W581" s="42" t="s">
        <v>469</v>
      </c>
    </row>
    <row r="582" spans="1:23">
      <c r="A582" s="49" t="s">
        <v>2850</v>
      </c>
      <c r="B582" s="46" t="s">
        <v>230</v>
      </c>
      <c r="C582" s="46" t="s">
        <v>293</v>
      </c>
      <c r="D582" s="49" t="s">
        <v>151</v>
      </c>
      <c r="E582" s="46">
        <v>0</v>
      </c>
      <c r="F582" s="46">
        <v>0</v>
      </c>
      <c r="G582" s="46">
        <v>0</v>
      </c>
      <c r="H582" s="46">
        <v>0</v>
      </c>
      <c r="I582" s="46">
        <v>0</v>
      </c>
      <c r="J582" s="46">
        <v>0</v>
      </c>
      <c r="K582" s="46">
        <v>0</v>
      </c>
      <c r="L582" s="42">
        <v>36475</v>
      </c>
      <c r="M582" s="42">
        <v>18509</v>
      </c>
      <c r="N582" s="42">
        <v>17966</v>
      </c>
      <c r="O582" s="54" t="s">
        <v>499</v>
      </c>
      <c r="P582" s="54" t="s">
        <v>499</v>
      </c>
      <c r="Q582" s="54" t="s">
        <v>499</v>
      </c>
      <c r="R582" s="54" t="s">
        <v>499</v>
      </c>
      <c r="S582" s="54" t="s">
        <v>499</v>
      </c>
      <c r="T582" s="54" t="s">
        <v>499</v>
      </c>
      <c r="U582" s="54" t="s">
        <v>499</v>
      </c>
      <c r="W582" s="42" t="s">
        <v>469</v>
      </c>
    </row>
    <row r="583" spans="1:23">
      <c r="A583" s="49" t="s">
        <v>2851</v>
      </c>
      <c r="B583" s="46" t="s">
        <v>230</v>
      </c>
      <c r="C583" s="46" t="s">
        <v>293</v>
      </c>
      <c r="D583" s="49" t="s">
        <v>95</v>
      </c>
      <c r="E583" s="46">
        <v>0</v>
      </c>
      <c r="F583" s="46">
        <v>0</v>
      </c>
      <c r="G583" s="46">
        <v>0</v>
      </c>
      <c r="H583" s="46">
        <v>0</v>
      </c>
      <c r="I583" s="46">
        <v>0</v>
      </c>
      <c r="J583" s="46">
        <v>0</v>
      </c>
      <c r="K583" s="46">
        <v>0</v>
      </c>
      <c r="L583" s="42">
        <v>36475</v>
      </c>
      <c r="M583" s="42">
        <v>18509</v>
      </c>
      <c r="N583" s="42">
        <v>17966</v>
      </c>
      <c r="O583" s="54" t="s">
        <v>499</v>
      </c>
      <c r="P583" s="54" t="s">
        <v>499</v>
      </c>
      <c r="Q583" s="54" t="s">
        <v>499</v>
      </c>
      <c r="R583" s="54" t="s">
        <v>499</v>
      </c>
      <c r="S583" s="54" t="s">
        <v>499</v>
      </c>
      <c r="T583" s="54" t="s">
        <v>499</v>
      </c>
      <c r="U583" s="54" t="s">
        <v>499</v>
      </c>
      <c r="W583" s="42" t="s">
        <v>469</v>
      </c>
    </row>
    <row r="584" spans="1:23">
      <c r="A584" s="49" t="s">
        <v>2852</v>
      </c>
      <c r="B584" s="46" t="s">
        <v>230</v>
      </c>
      <c r="C584" s="46" t="s">
        <v>293</v>
      </c>
      <c r="D584" s="49" t="s">
        <v>155</v>
      </c>
      <c r="E584" s="46">
        <v>6</v>
      </c>
      <c r="F584" s="46">
        <v>0</v>
      </c>
      <c r="G584" s="46">
        <v>6</v>
      </c>
      <c r="H584" s="46">
        <v>6</v>
      </c>
      <c r="I584" s="46">
        <v>0</v>
      </c>
      <c r="J584" s="46">
        <v>0</v>
      </c>
      <c r="K584" s="46">
        <v>18</v>
      </c>
      <c r="L584" s="42">
        <v>36475</v>
      </c>
      <c r="M584" s="42">
        <v>18509</v>
      </c>
      <c r="N584" s="42">
        <v>17966</v>
      </c>
      <c r="O584" s="54">
        <v>16.449623029472242</v>
      </c>
      <c r="P584" s="54" t="s">
        <v>499</v>
      </c>
      <c r="Q584" s="54">
        <v>16.449623029472242</v>
      </c>
      <c r="R584" s="54">
        <v>16.449623029472242</v>
      </c>
      <c r="S584" s="54" t="s">
        <v>499</v>
      </c>
      <c r="T584" s="54" t="s">
        <v>499</v>
      </c>
      <c r="U584" s="54">
        <v>49.34886908841672</v>
      </c>
      <c r="W584" s="42" t="s">
        <v>469</v>
      </c>
    </row>
    <row r="585" spans="1:23">
      <c r="A585" s="49" t="s">
        <v>2853</v>
      </c>
      <c r="B585" s="46" t="s">
        <v>230</v>
      </c>
      <c r="C585" s="46" t="s">
        <v>293</v>
      </c>
      <c r="D585" s="49" t="s">
        <v>99</v>
      </c>
      <c r="E585" s="46">
        <v>0</v>
      </c>
      <c r="F585" s="46">
        <v>0</v>
      </c>
      <c r="G585" s="46">
        <v>14</v>
      </c>
      <c r="H585" s="46">
        <v>14</v>
      </c>
      <c r="I585" s="46">
        <v>8</v>
      </c>
      <c r="J585" s="46">
        <v>0</v>
      </c>
      <c r="K585" s="46">
        <v>36</v>
      </c>
      <c r="L585" s="42">
        <v>36475</v>
      </c>
      <c r="M585" s="42">
        <v>18509</v>
      </c>
      <c r="N585" s="42">
        <v>17966</v>
      </c>
      <c r="O585" s="54" t="s">
        <v>499</v>
      </c>
      <c r="P585" s="54" t="s">
        <v>499</v>
      </c>
      <c r="Q585" s="54">
        <v>38.382453735435234</v>
      </c>
      <c r="R585" s="54">
        <v>38.382453735435234</v>
      </c>
      <c r="S585" s="54">
        <v>21.932830705962989</v>
      </c>
      <c r="T585" s="54" t="s">
        <v>499</v>
      </c>
      <c r="U585" s="54">
        <v>98.69773817683344</v>
      </c>
      <c r="W585" s="42" t="s">
        <v>469</v>
      </c>
    </row>
    <row r="586" spans="1:23">
      <c r="A586" s="49" t="s">
        <v>2854</v>
      </c>
      <c r="B586" s="46" t="s">
        <v>230</v>
      </c>
      <c r="C586" s="46" t="s">
        <v>293</v>
      </c>
      <c r="D586" s="49" t="s">
        <v>481</v>
      </c>
      <c r="E586" s="46">
        <v>0</v>
      </c>
      <c r="F586" s="46">
        <v>0</v>
      </c>
      <c r="G586" s="46">
        <v>0</v>
      </c>
      <c r="H586" s="46">
        <v>0</v>
      </c>
      <c r="I586" s="46">
        <v>0</v>
      </c>
      <c r="J586" s="46">
        <v>0</v>
      </c>
      <c r="K586" s="46">
        <v>0</v>
      </c>
      <c r="L586" s="42">
        <v>36475</v>
      </c>
      <c r="M586" s="42">
        <v>18509</v>
      </c>
      <c r="N586" s="42">
        <v>17966</v>
      </c>
      <c r="O586" s="54" t="s">
        <v>499</v>
      </c>
      <c r="P586" s="54" t="s">
        <v>499</v>
      </c>
      <c r="Q586" s="54" t="s">
        <v>499</v>
      </c>
      <c r="R586" s="54" t="s">
        <v>499</v>
      </c>
      <c r="S586" s="54" t="s">
        <v>499</v>
      </c>
      <c r="T586" s="54" t="s">
        <v>499</v>
      </c>
      <c r="U586" s="54" t="s">
        <v>499</v>
      </c>
      <c r="W586" s="42" t="s">
        <v>469</v>
      </c>
    </row>
    <row r="587" spans="1:23">
      <c r="A587" s="49" t="s">
        <v>2855</v>
      </c>
      <c r="B587" s="46" t="s">
        <v>230</v>
      </c>
      <c r="C587" s="46" t="s">
        <v>293</v>
      </c>
      <c r="D587" s="49" t="s">
        <v>483</v>
      </c>
      <c r="E587" s="46">
        <v>0</v>
      </c>
      <c r="F587" s="46">
        <v>0</v>
      </c>
      <c r="G587" s="46">
        <v>12</v>
      </c>
      <c r="H587" s="46">
        <v>6</v>
      </c>
      <c r="I587" s="46">
        <v>6</v>
      </c>
      <c r="J587" s="46">
        <v>0</v>
      </c>
      <c r="K587" s="46">
        <v>24</v>
      </c>
      <c r="L587" s="42">
        <v>36475</v>
      </c>
      <c r="M587" s="42">
        <v>18509</v>
      </c>
      <c r="N587" s="42">
        <v>17966</v>
      </c>
      <c r="O587" s="54" t="s">
        <v>499</v>
      </c>
      <c r="P587" s="54" t="s">
        <v>499</v>
      </c>
      <c r="Q587" s="54">
        <v>32.899246058944485</v>
      </c>
      <c r="R587" s="54">
        <v>16.449623029472242</v>
      </c>
      <c r="S587" s="54">
        <v>16.449623029472242</v>
      </c>
      <c r="T587" s="54" t="s">
        <v>499</v>
      </c>
      <c r="U587" s="54">
        <v>65.798492117888969</v>
      </c>
      <c r="W587" s="42" t="s">
        <v>469</v>
      </c>
    </row>
    <row r="588" spans="1:23">
      <c r="A588" s="49" t="s">
        <v>2856</v>
      </c>
      <c r="B588" s="46" t="s">
        <v>230</v>
      </c>
      <c r="C588" s="46" t="s">
        <v>293</v>
      </c>
      <c r="D588" s="49" t="s">
        <v>128</v>
      </c>
      <c r="E588" s="46">
        <v>0</v>
      </c>
      <c r="F588" s="46">
        <v>0</v>
      </c>
      <c r="G588" s="46">
        <v>0</v>
      </c>
      <c r="H588" s="46">
        <v>0</v>
      </c>
      <c r="I588" s="46">
        <v>0</v>
      </c>
      <c r="J588" s="46">
        <v>0</v>
      </c>
      <c r="K588" s="46">
        <v>0</v>
      </c>
      <c r="L588" s="42">
        <v>36475</v>
      </c>
      <c r="M588" s="42">
        <v>18509</v>
      </c>
      <c r="N588" s="42">
        <v>17966</v>
      </c>
      <c r="O588" s="54" t="s">
        <v>499</v>
      </c>
      <c r="P588" s="54" t="s">
        <v>499</v>
      </c>
      <c r="Q588" s="54" t="s">
        <v>499</v>
      </c>
      <c r="R588" s="54" t="s">
        <v>499</v>
      </c>
      <c r="S588" s="54" t="s">
        <v>499</v>
      </c>
      <c r="T588" s="54" t="s">
        <v>499</v>
      </c>
      <c r="U588" s="54" t="s">
        <v>499</v>
      </c>
      <c r="W588" s="42" t="s">
        <v>469</v>
      </c>
    </row>
    <row r="589" spans="1:23">
      <c r="A589" s="49" t="s">
        <v>2857</v>
      </c>
      <c r="B589" s="46" t="s">
        <v>230</v>
      </c>
      <c r="C589" s="46" t="s">
        <v>293</v>
      </c>
      <c r="D589" s="49" t="s">
        <v>132</v>
      </c>
      <c r="E589" s="46">
        <v>6</v>
      </c>
      <c r="F589" s="46">
        <v>0</v>
      </c>
      <c r="G589" s="46">
        <v>0</v>
      </c>
      <c r="H589" s="46">
        <v>7</v>
      </c>
      <c r="I589" s="46">
        <v>6</v>
      </c>
      <c r="J589" s="46">
        <v>0</v>
      </c>
      <c r="K589" s="46">
        <v>19</v>
      </c>
      <c r="L589" s="42">
        <v>36475</v>
      </c>
      <c r="M589" s="42">
        <v>18509</v>
      </c>
      <c r="N589" s="42">
        <v>17966</v>
      </c>
      <c r="O589" s="54">
        <v>32.416662164352473</v>
      </c>
      <c r="P589" s="54" t="s">
        <v>499</v>
      </c>
      <c r="Q589" s="54" t="s">
        <v>499</v>
      </c>
      <c r="R589" s="54">
        <v>37.819439191744557</v>
      </c>
      <c r="S589" s="54">
        <v>32.416662164352473</v>
      </c>
      <c r="T589" s="54" t="s">
        <v>499</v>
      </c>
      <c r="U589" s="54">
        <v>102.65276352044951</v>
      </c>
      <c r="W589" s="42" t="s">
        <v>469</v>
      </c>
    </row>
    <row r="590" spans="1:23">
      <c r="A590" s="49" t="s">
        <v>2858</v>
      </c>
      <c r="B590" s="46" t="s">
        <v>230</v>
      </c>
      <c r="C590" s="46" t="s">
        <v>293</v>
      </c>
      <c r="D590" s="49" t="s">
        <v>142</v>
      </c>
      <c r="E590" s="46">
        <v>0</v>
      </c>
      <c r="F590" s="46">
        <v>0</v>
      </c>
      <c r="G590" s="46">
        <v>0</v>
      </c>
      <c r="H590" s="46">
        <v>0</v>
      </c>
      <c r="I590" s="46">
        <v>0</v>
      </c>
      <c r="J590" s="46">
        <v>0</v>
      </c>
      <c r="K590" s="46">
        <v>0</v>
      </c>
      <c r="L590" s="42">
        <v>36475</v>
      </c>
      <c r="M590" s="42">
        <v>18509</v>
      </c>
      <c r="N590" s="42">
        <v>17966</v>
      </c>
      <c r="O590" s="54" t="s">
        <v>499</v>
      </c>
      <c r="P590" s="54" t="s">
        <v>499</v>
      </c>
      <c r="Q590" s="54" t="s">
        <v>499</v>
      </c>
      <c r="R590" s="54" t="s">
        <v>499</v>
      </c>
      <c r="S590" s="54" t="s">
        <v>499</v>
      </c>
      <c r="T590" s="54" t="s">
        <v>499</v>
      </c>
      <c r="U590" s="54" t="s">
        <v>499</v>
      </c>
      <c r="W590" s="42" t="s">
        <v>469</v>
      </c>
    </row>
    <row r="591" spans="1:23">
      <c r="A591" s="49" t="s">
        <v>2859</v>
      </c>
      <c r="B591" s="46" t="s">
        <v>230</v>
      </c>
      <c r="C591" s="46" t="s">
        <v>293</v>
      </c>
      <c r="D591" s="49" t="s">
        <v>146</v>
      </c>
      <c r="E591" s="46">
        <v>7</v>
      </c>
      <c r="F591" s="46">
        <v>6</v>
      </c>
      <c r="G591" s="46">
        <v>10</v>
      </c>
      <c r="H591" s="46">
        <v>10</v>
      </c>
      <c r="I591" s="46">
        <v>8</v>
      </c>
      <c r="J591" s="46">
        <v>8</v>
      </c>
      <c r="K591" s="46">
        <v>49</v>
      </c>
      <c r="L591" s="42">
        <v>36475</v>
      </c>
      <c r="M591" s="42">
        <v>18509</v>
      </c>
      <c r="N591" s="42">
        <v>17966</v>
      </c>
      <c r="O591" s="54">
        <v>37.819439191744557</v>
      </c>
      <c r="P591" s="54">
        <v>32.416662164352473</v>
      </c>
      <c r="Q591" s="54">
        <v>54.027770273920801</v>
      </c>
      <c r="R591" s="54">
        <v>54.027770273920801</v>
      </c>
      <c r="S591" s="54">
        <v>43.222216219136634</v>
      </c>
      <c r="T591" s="54">
        <v>43.222216219136634</v>
      </c>
      <c r="U591" s="54">
        <v>264.73607434221191</v>
      </c>
      <c r="W591" s="42" t="s">
        <v>469</v>
      </c>
    </row>
    <row r="592" spans="1:23">
      <c r="A592" s="49" t="s">
        <v>2860</v>
      </c>
      <c r="B592" s="46" t="s">
        <v>222</v>
      </c>
      <c r="C592" s="46" t="s">
        <v>293</v>
      </c>
      <c r="D592" s="49" t="s">
        <v>60</v>
      </c>
      <c r="E592" s="46">
        <v>0</v>
      </c>
      <c r="F592" s="46">
        <v>6</v>
      </c>
      <c r="G592" s="46">
        <v>8</v>
      </c>
      <c r="H592" s="46">
        <v>6</v>
      </c>
      <c r="I592" s="46">
        <v>0</v>
      </c>
      <c r="J592" s="46">
        <v>6</v>
      </c>
      <c r="K592" s="46">
        <v>26</v>
      </c>
      <c r="L592" s="42">
        <v>36475</v>
      </c>
      <c r="M592" s="42">
        <v>18509</v>
      </c>
      <c r="N592" s="42">
        <v>17966</v>
      </c>
      <c r="O592" s="54" t="s">
        <v>499</v>
      </c>
      <c r="P592" s="54">
        <v>16.449623029472242</v>
      </c>
      <c r="Q592" s="54">
        <v>21.932830705962989</v>
      </c>
      <c r="R592" s="54">
        <v>16.449623029472242</v>
      </c>
      <c r="S592" s="54" t="s">
        <v>499</v>
      </c>
      <c r="T592" s="54">
        <v>16.449623029472242</v>
      </c>
      <c r="U592" s="54">
        <v>71.281699794379719</v>
      </c>
      <c r="W592" s="42" t="s">
        <v>469</v>
      </c>
    </row>
    <row r="593" spans="1:23">
      <c r="A593" s="49" t="s">
        <v>2861</v>
      </c>
      <c r="B593" s="46" t="s">
        <v>222</v>
      </c>
      <c r="C593" s="46" t="s">
        <v>293</v>
      </c>
      <c r="D593" s="49" t="s">
        <v>64</v>
      </c>
      <c r="E593" s="46">
        <v>10</v>
      </c>
      <c r="F593" s="46">
        <v>7</v>
      </c>
      <c r="G593" s="46">
        <v>25</v>
      </c>
      <c r="H593" s="46">
        <v>26</v>
      </c>
      <c r="I593" s="46">
        <v>10</v>
      </c>
      <c r="J593" s="46">
        <v>6</v>
      </c>
      <c r="K593" s="46">
        <v>84</v>
      </c>
      <c r="L593" s="42">
        <v>36475</v>
      </c>
      <c r="M593" s="42">
        <v>18509</v>
      </c>
      <c r="N593" s="42">
        <v>17966</v>
      </c>
      <c r="O593" s="54">
        <v>27.416038382453731</v>
      </c>
      <c r="P593" s="54">
        <v>19.191226867717617</v>
      </c>
      <c r="Q593" s="54">
        <v>68.540095956134337</v>
      </c>
      <c r="R593" s="54">
        <v>71.281699794379719</v>
      </c>
      <c r="S593" s="54">
        <v>27.416038382453731</v>
      </c>
      <c r="T593" s="54">
        <v>16.449623029472242</v>
      </c>
      <c r="U593" s="54">
        <v>230.29472241261135</v>
      </c>
      <c r="W593" s="42" t="s">
        <v>469</v>
      </c>
    </row>
    <row r="594" spans="1:23">
      <c r="A594" s="49" t="s">
        <v>2862</v>
      </c>
      <c r="B594" s="46" t="s">
        <v>222</v>
      </c>
      <c r="C594" s="46" t="s">
        <v>293</v>
      </c>
      <c r="D594" s="49" t="s">
        <v>492</v>
      </c>
      <c r="E594" s="46">
        <v>6</v>
      </c>
      <c r="F594" s="46">
        <v>6</v>
      </c>
      <c r="G594" s="46">
        <v>7</v>
      </c>
      <c r="H594" s="46">
        <v>6</v>
      </c>
      <c r="I594" s="46">
        <v>0</v>
      </c>
      <c r="J594" s="46">
        <v>0</v>
      </c>
      <c r="K594" s="46">
        <v>25</v>
      </c>
      <c r="L594" s="42">
        <v>36475</v>
      </c>
      <c r="M594" s="42">
        <v>18509</v>
      </c>
      <c r="N594" s="42">
        <v>17966</v>
      </c>
      <c r="O594" s="54">
        <v>16.449623029472242</v>
      </c>
      <c r="P594" s="54">
        <v>16.449623029472242</v>
      </c>
      <c r="Q594" s="54">
        <v>19.191226867717617</v>
      </c>
      <c r="R594" s="54">
        <v>16.449623029472242</v>
      </c>
      <c r="S594" s="54" t="s">
        <v>499</v>
      </c>
      <c r="T594" s="54" t="s">
        <v>499</v>
      </c>
      <c r="U594" s="54">
        <v>68.540095956134337</v>
      </c>
      <c r="W594" s="42" t="s">
        <v>469</v>
      </c>
    </row>
    <row r="595" spans="1:23">
      <c r="A595" s="49" t="s">
        <v>2863</v>
      </c>
      <c r="B595" s="46" t="s">
        <v>222</v>
      </c>
      <c r="C595" s="46" t="s">
        <v>293</v>
      </c>
      <c r="D595" s="49" t="s">
        <v>200</v>
      </c>
      <c r="E595" s="46">
        <v>6</v>
      </c>
      <c r="F595" s="46">
        <v>0</v>
      </c>
      <c r="G595" s="46">
        <v>9</v>
      </c>
      <c r="H595" s="46">
        <v>18</v>
      </c>
      <c r="I595" s="46">
        <v>8</v>
      </c>
      <c r="J595" s="46">
        <v>8</v>
      </c>
      <c r="K595" s="46">
        <v>49</v>
      </c>
      <c r="L595" s="42">
        <v>36475</v>
      </c>
      <c r="M595" s="42">
        <v>18509</v>
      </c>
      <c r="N595" s="42">
        <v>17966</v>
      </c>
      <c r="O595" s="54">
        <v>16.449623029472242</v>
      </c>
      <c r="P595" s="54" t="s">
        <v>499</v>
      </c>
      <c r="Q595" s="54">
        <v>24.67443454420836</v>
      </c>
      <c r="R595" s="54">
        <v>49.34886908841672</v>
      </c>
      <c r="S595" s="54">
        <v>21.932830705962989</v>
      </c>
      <c r="T595" s="54">
        <v>21.932830705962989</v>
      </c>
      <c r="U595" s="54">
        <v>134.33858807402331</v>
      </c>
      <c r="W595" s="42" t="s">
        <v>469</v>
      </c>
    </row>
    <row r="596" spans="1:23">
      <c r="A596" s="49" t="s">
        <v>2864</v>
      </c>
      <c r="B596" s="46" t="s">
        <v>222</v>
      </c>
      <c r="C596" s="46" t="s">
        <v>293</v>
      </c>
      <c r="D596" s="49" t="s">
        <v>473</v>
      </c>
      <c r="E596" s="46">
        <v>0</v>
      </c>
      <c r="F596" s="46">
        <v>0</v>
      </c>
      <c r="G596" s="46">
        <v>0</v>
      </c>
      <c r="H596" s="46">
        <v>6</v>
      </c>
      <c r="I596" s="46">
        <v>0</v>
      </c>
      <c r="J596" s="46">
        <v>0</v>
      </c>
      <c r="K596" s="46">
        <v>6</v>
      </c>
      <c r="L596" s="42">
        <v>36475</v>
      </c>
      <c r="M596" s="42">
        <v>18509</v>
      </c>
      <c r="N596" s="42">
        <v>17966</v>
      </c>
      <c r="O596" s="54" t="s">
        <v>499</v>
      </c>
      <c r="P596" s="54" t="s">
        <v>499</v>
      </c>
      <c r="Q596" s="54" t="s">
        <v>499</v>
      </c>
      <c r="R596" s="54">
        <v>16.449623029472242</v>
      </c>
      <c r="S596" s="54" t="s">
        <v>499</v>
      </c>
      <c r="T596" s="54" t="s">
        <v>499</v>
      </c>
      <c r="U596" s="54">
        <v>16.449623029472242</v>
      </c>
      <c r="W596" s="42" t="s">
        <v>469</v>
      </c>
    </row>
    <row r="597" spans="1:23">
      <c r="A597" s="49" t="s">
        <v>2865</v>
      </c>
      <c r="B597" s="46" t="s">
        <v>222</v>
      </c>
      <c r="C597" s="46" t="s">
        <v>293</v>
      </c>
      <c r="D597" s="49" t="s">
        <v>201</v>
      </c>
      <c r="E597" s="46">
        <v>0</v>
      </c>
      <c r="F597" s="46">
        <v>0</v>
      </c>
      <c r="G597" s="46">
        <v>6</v>
      </c>
      <c r="H597" s="46">
        <v>6</v>
      </c>
      <c r="I597" s="46">
        <v>6</v>
      </c>
      <c r="J597" s="46">
        <v>0</v>
      </c>
      <c r="K597" s="46">
        <v>18</v>
      </c>
      <c r="L597" s="42">
        <v>36475</v>
      </c>
      <c r="M597" s="42">
        <v>18509</v>
      </c>
      <c r="N597" s="42">
        <v>17966</v>
      </c>
      <c r="O597" s="54" t="s">
        <v>499</v>
      </c>
      <c r="P597" s="54" t="s">
        <v>499</v>
      </c>
      <c r="Q597" s="54">
        <v>16.449623029472242</v>
      </c>
      <c r="R597" s="54">
        <v>16.449623029472242</v>
      </c>
      <c r="S597" s="54">
        <v>16.449623029472242</v>
      </c>
      <c r="T597" s="54" t="s">
        <v>499</v>
      </c>
      <c r="U597" s="54">
        <v>49.34886908841672</v>
      </c>
      <c r="W597" s="42" t="s">
        <v>469</v>
      </c>
    </row>
    <row r="598" spans="1:23">
      <c r="A598" s="49" t="s">
        <v>2866</v>
      </c>
      <c r="B598" s="46" t="s">
        <v>222</v>
      </c>
      <c r="C598" s="46" t="s">
        <v>293</v>
      </c>
      <c r="D598" s="49" t="s">
        <v>151</v>
      </c>
      <c r="E598" s="46">
        <v>0</v>
      </c>
      <c r="F598" s="46">
        <v>0</v>
      </c>
      <c r="G598" s="46">
        <v>0</v>
      </c>
      <c r="H598" s="46">
        <v>0</v>
      </c>
      <c r="I598" s="46">
        <v>0</v>
      </c>
      <c r="J598" s="46">
        <v>0</v>
      </c>
      <c r="K598" s="46">
        <v>0</v>
      </c>
      <c r="L598" s="42">
        <v>36475</v>
      </c>
      <c r="M598" s="42">
        <v>18509</v>
      </c>
      <c r="N598" s="42">
        <v>17966</v>
      </c>
      <c r="O598" s="54" t="s">
        <v>499</v>
      </c>
      <c r="P598" s="54" t="s">
        <v>499</v>
      </c>
      <c r="Q598" s="54" t="s">
        <v>499</v>
      </c>
      <c r="R598" s="54" t="s">
        <v>499</v>
      </c>
      <c r="S598" s="54" t="s">
        <v>499</v>
      </c>
      <c r="T598" s="54" t="s">
        <v>499</v>
      </c>
      <c r="U598" s="54" t="s">
        <v>499</v>
      </c>
      <c r="W598" s="42" t="s">
        <v>469</v>
      </c>
    </row>
    <row r="599" spans="1:23">
      <c r="A599" s="49" t="s">
        <v>2867</v>
      </c>
      <c r="B599" s="46" t="s">
        <v>222</v>
      </c>
      <c r="C599" s="46" t="s">
        <v>293</v>
      </c>
      <c r="D599" s="49" t="s">
        <v>95</v>
      </c>
      <c r="E599" s="46">
        <v>0</v>
      </c>
      <c r="F599" s="46">
        <v>0</v>
      </c>
      <c r="G599" s="46">
        <v>6</v>
      </c>
      <c r="H599" s="46">
        <v>0</v>
      </c>
      <c r="I599" s="46">
        <v>0</v>
      </c>
      <c r="J599" s="46">
        <v>0</v>
      </c>
      <c r="K599" s="46">
        <v>6</v>
      </c>
      <c r="L599" s="42">
        <v>36475</v>
      </c>
      <c r="M599" s="42">
        <v>18509</v>
      </c>
      <c r="N599" s="42">
        <v>17966</v>
      </c>
      <c r="O599" s="54" t="s">
        <v>499</v>
      </c>
      <c r="P599" s="54" t="s">
        <v>499</v>
      </c>
      <c r="Q599" s="54">
        <v>16.449623029472242</v>
      </c>
      <c r="R599" s="54" t="s">
        <v>499</v>
      </c>
      <c r="S599" s="54" t="s">
        <v>499</v>
      </c>
      <c r="T599" s="54" t="s">
        <v>499</v>
      </c>
      <c r="U599" s="54">
        <v>16.449623029472242</v>
      </c>
      <c r="W599" s="42" t="s">
        <v>469</v>
      </c>
    </row>
    <row r="600" spans="1:23">
      <c r="A600" s="49" t="s">
        <v>2868</v>
      </c>
      <c r="B600" s="46" t="s">
        <v>222</v>
      </c>
      <c r="C600" s="46" t="s">
        <v>293</v>
      </c>
      <c r="D600" s="49" t="s">
        <v>154</v>
      </c>
      <c r="E600" s="46">
        <v>0</v>
      </c>
      <c r="F600" s="46">
        <v>0</v>
      </c>
      <c r="G600" s="46">
        <v>0</v>
      </c>
      <c r="H600" s="46">
        <v>0</v>
      </c>
      <c r="I600" s="46">
        <v>0</v>
      </c>
      <c r="J600" s="46">
        <v>0</v>
      </c>
      <c r="K600" s="46">
        <v>0</v>
      </c>
      <c r="L600" s="42">
        <v>36475</v>
      </c>
      <c r="M600" s="42">
        <v>18509</v>
      </c>
      <c r="N600" s="42">
        <v>17966</v>
      </c>
      <c r="O600" s="54" t="s">
        <v>499</v>
      </c>
      <c r="P600" s="54" t="s">
        <v>499</v>
      </c>
      <c r="Q600" s="54" t="s">
        <v>499</v>
      </c>
      <c r="R600" s="54" t="s">
        <v>499</v>
      </c>
      <c r="S600" s="54" t="s">
        <v>499</v>
      </c>
      <c r="T600" s="54" t="s">
        <v>499</v>
      </c>
      <c r="U600" s="54" t="s">
        <v>499</v>
      </c>
      <c r="W600" s="42" t="s">
        <v>469</v>
      </c>
    </row>
    <row r="601" spans="1:23">
      <c r="A601" s="49" t="s">
        <v>2869</v>
      </c>
      <c r="B601" s="46" t="s">
        <v>222</v>
      </c>
      <c r="C601" s="46" t="s">
        <v>293</v>
      </c>
      <c r="D601" s="49" t="s">
        <v>155</v>
      </c>
      <c r="E601" s="46">
        <v>13</v>
      </c>
      <c r="F601" s="46">
        <v>7</v>
      </c>
      <c r="G601" s="46">
        <v>6</v>
      </c>
      <c r="H601" s="46">
        <v>6</v>
      </c>
      <c r="I601" s="46">
        <v>0</v>
      </c>
      <c r="J601" s="46">
        <v>0</v>
      </c>
      <c r="K601" s="46">
        <v>32</v>
      </c>
      <c r="L601" s="42">
        <v>36475</v>
      </c>
      <c r="M601" s="42">
        <v>18509</v>
      </c>
      <c r="N601" s="42">
        <v>17966</v>
      </c>
      <c r="O601" s="54">
        <v>35.64084989718986</v>
      </c>
      <c r="P601" s="54">
        <v>19.191226867717617</v>
      </c>
      <c r="Q601" s="54">
        <v>16.449623029472242</v>
      </c>
      <c r="R601" s="54">
        <v>16.449623029472242</v>
      </c>
      <c r="S601" s="54" t="s">
        <v>499</v>
      </c>
      <c r="T601" s="54" t="s">
        <v>499</v>
      </c>
      <c r="U601" s="54">
        <v>87.731322823851954</v>
      </c>
      <c r="W601" s="42" t="s">
        <v>469</v>
      </c>
    </row>
    <row r="602" spans="1:23">
      <c r="A602" s="49" t="s">
        <v>2870</v>
      </c>
      <c r="B602" s="46" t="s">
        <v>222</v>
      </c>
      <c r="C602" s="46" t="s">
        <v>293</v>
      </c>
      <c r="D602" s="49" t="s">
        <v>99</v>
      </c>
      <c r="E602" s="46">
        <v>6</v>
      </c>
      <c r="F602" s="46">
        <v>0</v>
      </c>
      <c r="G602" s="46">
        <v>9</v>
      </c>
      <c r="H602" s="46">
        <v>6</v>
      </c>
      <c r="I602" s="46">
        <v>7</v>
      </c>
      <c r="J602" s="46">
        <v>6</v>
      </c>
      <c r="K602" s="46">
        <v>34</v>
      </c>
      <c r="L602" s="42">
        <v>36475</v>
      </c>
      <c r="M602" s="42">
        <v>18509</v>
      </c>
      <c r="N602" s="42">
        <v>17966</v>
      </c>
      <c r="O602" s="54">
        <v>16.449623029472242</v>
      </c>
      <c r="P602" s="54" t="s">
        <v>499</v>
      </c>
      <c r="Q602" s="54">
        <v>24.67443454420836</v>
      </c>
      <c r="R602" s="54">
        <v>16.449623029472242</v>
      </c>
      <c r="S602" s="54">
        <v>19.191226867717617</v>
      </c>
      <c r="T602" s="54">
        <v>16.449623029472242</v>
      </c>
      <c r="U602" s="54">
        <v>93.214530500342704</v>
      </c>
      <c r="W602" s="42" t="s">
        <v>469</v>
      </c>
    </row>
    <row r="603" spans="1:23">
      <c r="A603" s="49" t="s">
        <v>2871</v>
      </c>
      <c r="B603" s="46" t="s">
        <v>222</v>
      </c>
      <c r="C603" s="46" t="s">
        <v>293</v>
      </c>
      <c r="D603" s="49" t="s">
        <v>481</v>
      </c>
      <c r="E603" s="46">
        <v>0</v>
      </c>
      <c r="F603" s="46">
        <v>0</v>
      </c>
      <c r="G603" s="46">
        <v>0</v>
      </c>
      <c r="H603" s="46">
        <v>0</v>
      </c>
      <c r="I603" s="46">
        <v>0</v>
      </c>
      <c r="J603" s="46">
        <v>0</v>
      </c>
      <c r="K603" s="46">
        <v>0</v>
      </c>
      <c r="L603" s="42">
        <v>36475</v>
      </c>
      <c r="M603" s="42">
        <v>18509</v>
      </c>
      <c r="N603" s="42">
        <v>17966</v>
      </c>
      <c r="O603" s="54" t="s">
        <v>499</v>
      </c>
      <c r="P603" s="54" t="s">
        <v>499</v>
      </c>
      <c r="Q603" s="54" t="s">
        <v>499</v>
      </c>
      <c r="R603" s="54" t="s">
        <v>499</v>
      </c>
      <c r="S603" s="54" t="s">
        <v>499</v>
      </c>
      <c r="T603" s="54" t="s">
        <v>499</v>
      </c>
      <c r="U603" s="54" t="s">
        <v>499</v>
      </c>
      <c r="W603" s="42" t="s">
        <v>469</v>
      </c>
    </row>
    <row r="604" spans="1:23">
      <c r="A604" s="49" t="s">
        <v>2872</v>
      </c>
      <c r="B604" s="46" t="s">
        <v>222</v>
      </c>
      <c r="C604" s="46" t="s">
        <v>293</v>
      </c>
      <c r="D604" s="49" t="s">
        <v>483</v>
      </c>
      <c r="E604" s="46">
        <v>0</v>
      </c>
      <c r="F604" s="46">
        <v>6</v>
      </c>
      <c r="G604" s="46">
        <v>10</v>
      </c>
      <c r="H604" s="46">
        <v>6</v>
      </c>
      <c r="I604" s="46">
        <v>0</v>
      </c>
      <c r="J604" s="46">
        <v>0</v>
      </c>
      <c r="K604" s="46">
        <v>22</v>
      </c>
      <c r="L604" s="42">
        <v>36475</v>
      </c>
      <c r="M604" s="42">
        <v>18509</v>
      </c>
      <c r="N604" s="42">
        <v>17966</v>
      </c>
      <c r="O604" s="54" t="s">
        <v>499</v>
      </c>
      <c r="P604" s="54">
        <v>16.449623029472242</v>
      </c>
      <c r="Q604" s="54">
        <v>27.416038382453731</v>
      </c>
      <c r="R604" s="54">
        <v>16.449623029472242</v>
      </c>
      <c r="S604" s="54" t="s">
        <v>499</v>
      </c>
      <c r="T604" s="54" t="s">
        <v>499</v>
      </c>
      <c r="U604" s="54">
        <v>60.315284441398227</v>
      </c>
      <c r="W604" s="42" t="s">
        <v>469</v>
      </c>
    </row>
    <row r="605" spans="1:23">
      <c r="A605" s="49" t="s">
        <v>2873</v>
      </c>
      <c r="B605" s="46" t="s">
        <v>222</v>
      </c>
      <c r="C605" s="46" t="s">
        <v>293</v>
      </c>
      <c r="D605" s="49" t="s">
        <v>128</v>
      </c>
      <c r="E605" s="46">
        <v>6</v>
      </c>
      <c r="F605" s="46">
        <v>0</v>
      </c>
      <c r="G605" s="46">
        <v>6</v>
      </c>
      <c r="H605" s="46">
        <v>0</v>
      </c>
      <c r="I605" s="46">
        <v>0</v>
      </c>
      <c r="J605" s="46">
        <v>0</v>
      </c>
      <c r="K605" s="46">
        <v>12</v>
      </c>
      <c r="L605" s="42">
        <v>36475</v>
      </c>
      <c r="M605" s="42">
        <v>18509</v>
      </c>
      <c r="N605" s="42">
        <v>17966</v>
      </c>
      <c r="O605" s="54">
        <v>16.449623029472242</v>
      </c>
      <c r="P605" s="54" t="s">
        <v>499</v>
      </c>
      <c r="Q605" s="54">
        <v>16.449623029472242</v>
      </c>
      <c r="R605" s="54" t="s">
        <v>499</v>
      </c>
      <c r="S605" s="54" t="s">
        <v>499</v>
      </c>
      <c r="T605" s="54" t="s">
        <v>499</v>
      </c>
      <c r="U605" s="54">
        <v>32.899246058944485</v>
      </c>
      <c r="W605" s="42" t="s">
        <v>469</v>
      </c>
    </row>
    <row r="606" spans="1:23">
      <c r="A606" s="49" t="s">
        <v>2874</v>
      </c>
      <c r="B606" s="46" t="s">
        <v>222</v>
      </c>
      <c r="C606" s="46" t="s">
        <v>293</v>
      </c>
      <c r="D606" s="49" t="s">
        <v>161</v>
      </c>
      <c r="E606" s="46">
        <v>0</v>
      </c>
      <c r="F606" s="46">
        <v>0</v>
      </c>
      <c r="G606" s="46">
        <v>0</v>
      </c>
      <c r="H606" s="46">
        <v>0</v>
      </c>
      <c r="I606" s="46">
        <v>0</v>
      </c>
      <c r="J606" s="46">
        <v>0</v>
      </c>
      <c r="K606" s="46">
        <v>0</v>
      </c>
      <c r="L606" s="42">
        <v>36475</v>
      </c>
      <c r="M606" s="42">
        <v>18509</v>
      </c>
      <c r="N606" s="42">
        <v>17966</v>
      </c>
      <c r="O606" s="54" t="s">
        <v>499</v>
      </c>
      <c r="P606" s="54" t="s">
        <v>499</v>
      </c>
      <c r="Q606" s="54" t="s">
        <v>499</v>
      </c>
      <c r="R606" s="54" t="s">
        <v>499</v>
      </c>
      <c r="S606" s="54" t="s">
        <v>499</v>
      </c>
      <c r="T606" s="54" t="s">
        <v>499</v>
      </c>
      <c r="U606" s="54" t="s">
        <v>499</v>
      </c>
      <c r="W606" s="42" t="s">
        <v>469</v>
      </c>
    </row>
    <row r="607" spans="1:23">
      <c r="A607" s="49" t="s">
        <v>2875</v>
      </c>
      <c r="B607" s="46" t="s">
        <v>222</v>
      </c>
      <c r="C607" s="46" t="s">
        <v>293</v>
      </c>
      <c r="D607" s="49" t="s">
        <v>164</v>
      </c>
      <c r="E607" s="46">
        <v>27</v>
      </c>
      <c r="F607" s="46">
        <v>32</v>
      </c>
      <c r="G607" s="46">
        <v>55</v>
      </c>
      <c r="H607" s="46">
        <v>67</v>
      </c>
      <c r="I607" s="46">
        <v>15</v>
      </c>
      <c r="J607" s="46">
        <v>6</v>
      </c>
      <c r="K607" s="46">
        <v>202</v>
      </c>
      <c r="L607" s="42">
        <v>36475</v>
      </c>
      <c r="M607" s="42">
        <v>18509</v>
      </c>
      <c r="N607" s="42">
        <v>17966</v>
      </c>
      <c r="O607" s="54">
        <v>150.28386953133696</v>
      </c>
      <c r="P607" s="54">
        <v>178.1142157408438</v>
      </c>
      <c r="Q607" s="54">
        <v>306.13380830457533</v>
      </c>
      <c r="R607" s="54">
        <v>372.92663920739176</v>
      </c>
      <c r="S607" s="54">
        <v>83.491038628520528</v>
      </c>
      <c r="T607" s="54">
        <v>33.396415451408217</v>
      </c>
      <c r="U607" s="54">
        <v>1124.3459868640766</v>
      </c>
      <c r="W607" s="42" t="s">
        <v>469</v>
      </c>
    </row>
    <row r="608" spans="1:23">
      <c r="A608" s="49" t="s">
        <v>2876</v>
      </c>
      <c r="B608" s="46" t="s">
        <v>222</v>
      </c>
      <c r="C608" s="46" t="s">
        <v>293</v>
      </c>
      <c r="D608" s="49" t="s">
        <v>142</v>
      </c>
      <c r="E608" s="46">
        <v>0</v>
      </c>
      <c r="F608" s="46">
        <v>0</v>
      </c>
      <c r="G608" s="46">
        <v>0</v>
      </c>
      <c r="H608" s="46">
        <v>0</v>
      </c>
      <c r="I608" s="46">
        <v>6</v>
      </c>
      <c r="J608" s="46">
        <v>0</v>
      </c>
      <c r="K608" s="46">
        <v>6</v>
      </c>
      <c r="L608" s="42">
        <v>36475</v>
      </c>
      <c r="M608" s="42">
        <v>18509</v>
      </c>
      <c r="N608" s="42">
        <v>17966</v>
      </c>
      <c r="O608" s="54" t="s">
        <v>499</v>
      </c>
      <c r="P608" s="54" t="s">
        <v>499</v>
      </c>
      <c r="Q608" s="54" t="s">
        <v>499</v>
      </c>
      <c r="R608" s="54" t="s">
        <v>499</v>
      </c>
      <c r="S608" s="54">
        <v>16.449623029472242</v>
      </c>
      <c r="T608" s="54" t="s">
        <v>499</v>
      </c>
      <c r="U608" s="54">
        <v>16.449623029472242</v>
      </c>
      <c r="W608" s="42" t="s">
        <v>469</v>
      </c>
    </row>
    <row r="609" spans="1:23">
      <c r="A609" s="49" t="s">
        <v>2877</v>
      </c>
      <c r="B609" s="46" t="s">
        <v>230</v>
      </c>
      <c r="C609" s="46" t="s">
        <v>296</v>
      </c>
      <c r="D609" s="49" t="s">
        <v>60</v>
      </c>
      <c r="E609" s="46">
        <v>6</v>
      </c>
      <c r="F609" s="46">
        <v>6</v>
      </c>
      <c r="G609" s="46">
        <v>0</v>
      </c>
      <c r="H609" s="46">
        <v>9</v>
      </c>
      <c r="I609" s="46">
        <v>0</v>
      </c>
      <c r="J609" s="46">
        <v>0</v>
      </c>
      <c r="K609" s="46">
        <v>21</v>
      </c>
      <c r="L609" s="42">
        <v>30880</v>
      </c>
      <c r="M609" s="42">
        <v>15775</v>
      </c>
      <c r="N609" s="42">
        <v>15105</v>
      </c>
      <c r="O609" s="54">
        <v>19.430051813471501</v>
      </c>
      <c r="P609" s="54">
        <v>19.430051813471501</v>
      </c>
      <c r="Q609" s="54" t="s">
        <v>499</v>
      </c>
      <c r="R609" s="54">
        <v>29.145077720207251</v>
      </c>
      <c r="S609" s="54" t="s">
        <v>499</v>
      </c>
      <c r="T609" s="54" t="s">
        <v>499</v>
      </c>
      <c r="U609" s="54">
        <v>68.005181347150256</v>
      </c>
      <c r="W609" s="42" t="s">
        <v>469</v>
      </c>
    </row>
    <row r="610" spans="1:23">
      <c r="A610" s="49" t="s">
        <v>2878</v>
      </c>
      <c r="B610" s="46" t="s">
        <v>230</v>
      </c>
      <c r="C610" s="46" t="s">
        <v>296</v>
      </c>
      <c r="D610" s="49" t="s">
        <v>64</v>
      </c>
      <c r="E610" s="46">
        <v>7</v>
      </c>
      <c r="F610" s="46">
        <v>6</v>
      </c>
      <c r="G610" s="46">
        <v>16</v>
      </c>
      <c r="H610" s="46">
        <v>17</v>
      </c>
      <c r="I610" s="46">
        <v>6</v>
      </c>
      <c r="J610" s="46">
        <v>6</v>
      </c>
      <c r="K610" s="46">
        <v>58</v>
      </c>
      <c r="L610" s="42">
        <v>30880</v>
      </c>
      <c r="M610" s="42">
        <v>15775</v>
      </c>
      <c r="N610" s="42">
        <v>15105</v>
      </c>
      <c r="O610" s="54">
        <v>22.668393782383419</v>
      </c>
      <c r="P610" s="54">
        <v>19.430051813471501</v>
      </c>
      <c r="Q610" s="54">
        <v>51.813471502590673</v>
      </c>
      <c r="R610" s="54">
        <v>55.051813471502584</v>
      </c>
      <c r="S610" s="54">
        <v>19.430051813471501</v>
      </c>
      <c r="T610" s="54">
        <v>19.430051813471501</v>
      </c>
      <c r="U610" s="54">
        <v>187.8238341968912</v>
      </c>
      <c r="W610" s="42" t="s">
        <v>469</v>
      </c>
    </row>
    <row r="611" spans="1:23">
      <c r="A611" s="49" t="s">
        <v>2879</v>
      </c>
      <c r="B611" s="46" t="s">
        <v>230</v>
      </c>
      <c r="C611" s="46" t="s">
        <v>296</v>
      </c>
      <c r="D611" s="49" t="s">
        <v>492</v>
      </c>
      <c r="E611" s="46">
        <v>6</v>
      </c>
      <c r="F611" s="46">
        <v>0</v>
      </c>
      <c r="G611" s="46">
        <v>6</v>
      </c>
      <c r="H611" s="46">
        <v>6</v>
      </c>
      <c r="I611" s="46">
        <v>0</v>
      </c>
      <c r="J611" s="46">
        <v>0</v>
      </c>
      <c r="K611" s="46">
        <v>18</v>
      </c>
      <c r="L611" s="42">
        <v>30880</v>
      </c>
      <c r="M611" s="42">
        <v>15775</v>
      </c>
      <c r="N611" s="42">
        <v>15105</v>
      </c>
      <c r="O611" s="54">
        <v>19.430051813471501</v>
      </c>
      <c r="P611" s="54" t="s">
        <v>499</v>
      </c>
      <c r="Q611" s="54">
        <v>19.430051813471501</v>
      </c>
      <c r="R611" s="54">
        <v>19.430051813471501</v>
      </c>
      <c r="S611" s="54" t="s">
        <v>499</v>
      </c>
      <c r="T611" s="54" t="s">
        <v>499</v>
      </c>
      <c r="U611" s="54">
        <v>58.290155440414502</v>
      </c>
      <c r="W611" s="42" t="s">
        <v>469</v>
      </c>
    </row>
    <row r="612" spans="1:23">
      <c r="A612" s="49" t="s">
        <v>2880</v>
      </c>
      <c r="B612" s="46" t="s">
        <v>230</v>
      </c>
      <c r="C612" s="46" t="s">
        <v>296</v>
      </c>
      <c r="D612" s="49" t="s">
        <v>200</v>
      </c>
      <c r="E612" s="46">
        <v>0</v>
      </c>
      <c r="F612" s="46">
        <v>0</v>
      </c>
      <c r="G612" s="46">
        <v>0</v>
      </c>
      <c r="H612" s="46">
        <v>7</v>
      </c>
      <c r="I612" s="46">
        <v>6</v>
      </c>
      <c r="J612" s="46">
        <v>6</v>
      </c>
      <c r="K612" s="46">
        <v>19</v>
      </c>
      <c r="L612" s="42">
        <v>30880</v>
      </c>
      <c r="M612" s="42">
        <v>15775</v>
      </c>
      <c r="N612" s="42">
        <v>15105</v>
      </c>
      <c r="O612" s="54" t="s">
        <v>499</v>
      </c>
      <c r="P612" s="54" t="s">
        <v>499</v>
      </c>
      <c r="Q612" s="54" t="s">
        <v>499</v>
      </c>
      <c r="R612" s="54">
        <v>22.668393782383419</v>
      </c>
      <c r="S612" s="54">
        <v>19.430051813471501</v>
      </c>
      <c r="T612" s="54">
        <v>19.430051813471501</v>
      </c>
      <c r="U612" s="54">
        <v>61.528497409326427</v>
      </c>
      <c r="W612" s="42" t="s">
        <v>469</v>
      </c>
    </row>
    <row r="613" spans="1:23">
      <c r="A613" s="49" t="s">
        <v>2881</v>
      </c>
      <c r="B613" s="46" t="s">
        <v>230</v>
      </c>
      <c r="C613" s="46" t="s">
        <v>296</v>
      </c>
      <c r="D613" s="49" t="s">
        <v>54</v>
      </c>
      <c r="E613" s="46">
        <v>26</v>
      </c>
      <c r="F613" s="46">
        <v>20</v>
      </c>
      <c r="G613" s="46">
        <v>59</v>
      </c>
      <c r="H613" s="46">
        <v>87</v>
      </c>
      <c r="I613" s="46">
        <v>65</v>
      </c>
      <c r="J613" s="46">
        <v>34</v>
      </c>
      <c r="K613" s="46">
        <v>291</v>
      </c>
      <c r="L613" s="42">
        <v>30880</v>
      </c>
      <c r="M613" s="42">
        <v>15775</v>
      </c>
      <c r="N613" s="42">
        <v>15105</v>
      </c>
      <c r="O613" s="54">
        <v>164.81774960380349</v>
      </c>
      <c r="P613" s="54">
        <v>126.78288431061807</v>
      </c>
      <c r="Q613" s="54">
        <v>374.0095087163233</v>
      </c>
      <c r="R613" s="54">
        <v>551.5055467511886</v>
      </c>
      <c r="S613" s="54">
        <v>412.04437400950872</v>
      </c>
      <c r="T613" s="54">
        <v>215.5309033280507</v>
      </c>
      <c r="U613" s="54">
        <v>1844.690966719493</v>
      </c>
      <c r="W613" s="42" t="s">
        <v>469</v>
      </c>
    </row>
    <row r="614" spans="1:23">
      <c r="A614" s="49" t="s">
        <v>2882</v>
      </c>
      <c r="B614" s="46" t="s">
        <v>230</v>
      </c>
      <c r="C614" s="46" t="s">
        <v>296</v>
      </c>
      <c r="D614" s="49" t="s">
        <v>69</v>
      </c>
      <c r="E614" s="46">
        <v>0</v>
      </c>
      <c r="F614" s="46">
        <v>0</v>
      </c>
      <c r="G614" s="46">
        <v>6</v>
      </c>
      <c r="H614" s="46">
        <v>6</v>
      </c>
      <c r="I614" s="46">
        <v>6</v>
      </c>
      <c r="J614" s="46">
        <v>7</v>
      </c>
      <c r="K614" s="46">
        <v>25</v>
      </c>
      <c r="L614" s="42">
        <v>30880</v>
      </c>
      <c r="M614" s="42">
        <v>15775</v>
      </c>
      <c r="N614" s="42">
        <v>15105</v>
      </c>
      <c r="O614" s="54" t="s">
        <v>499</v>
      </c>
      <c r="P614" s="54" t="s">
        <v>499</v>
      </c>
      <c r="Q614" s="54">
        <v>38.034865293185419</v>
      </c>
      <c r="R614" s="54">
        <v>38.034865293185419</v>
      </c>
      <c r="S614" s="54">
        <v>38.034865293185419</v>
      </c>
      <c r="T614" s="54">
        <v>44.37400950871632</v>
      </c>
      <c r="U614" s="54">
        <v>158.4786053882726</v>
      </c>
      <c r="W614" s="42" t="s">
        <v>469</v>
      </c>
    </row>
    <row r="615" spans="1:23">
      <c r="A615" s="49" t="s">
        <v>2883</v>
      </c>
      <c r="B615" s="46" t="s">
        <v>230</v>
      </c>
      <c r="C615" s="46" t="s">
        <v>296</v>
      </c>
      <c r="D615" s="49" t="s">
        <v>473</v>
      </c>
      <c r="E615" s="46">
        <v>0</v>
      </c>
      <c r="F615" s="46">
        <v>0</v>
      </c>
      <c r="G615" s="46">
        <v>0</v>
      </c>
      <c r="H615" s="46">
        <v>6</v>
      </c>
      <c r="I615" s="46">
        <v>6</v>
      </c>
      <c r="J615" s="46">
        <v>0</v>
      </c>
      <c r="K615" s="46">
        <v>12</v>
      </c>
      <c r="L615" s="42">
        <v>30880</v>
      </c>
      <c r="M615" s="42">
        <v>15775</v>
      </c>
      <c r="N615" s="42">
        <v>15105</v>
      </c>
      <c r="O615" s="54" t="s">
        <v>499</v>
      </c>
      <c r="P615" s="54" t="s">
        <v>499</v>
      </c>
      <c r="Q615" s="54" t="s">
        <v>499</v>
      </c>
      <c r="R615" s="54">
        <v>19.430051813471501</v>
      </c>
      <c r="S615" s="54">
        <v>19.430051813471501</v>
      </c>
      <c r="T615" s="54" t="s">
        <v>499</v>
      </c>
      <c r="U615" s="54">
        <v>38.860103626943001</v>
      </c>
      <c r="W615" s="42" t="s">
        <v>469</v>
      </c>
    </row>
    <row r="616" spans="1:23">
      <c r="A616" s="49" t="s">
        <v>2884</v>
      </c>
      <c r="B616" s="46" t="s">
        <v>230</v>
      </c>
      <c r="C616" s="46" t="s">
        <v>296</v>
      </c>
      <c r="D616" s="49" t="s">
        <v>201</v>
      </c>
      <c r="E616" s="46">
        <v>6</v>
      </c>
      <c r="F616" s="46">
        <v>0</v>
      </c>
      <c r="G616" s="46">
        <v>6</v>
      </c>
      <c r="H616" s="46">
        <v>0</v>
      </c>
      <c r="I616" s="46">
        <v>0</v>
      </c>
      <c r="J616" s="46">
        <v>0</v>
      </c>
      <c r="K616" s="46">
        <v>12</v>
      </c>
      <c r="L616" s="42">
        <v>30880</v>
      </c>
      <c r="M616" s="42">
        <v>15775</v>
      </c>
      <c r="N616" s="42">
        <v>15105</v>
      </c>
      <c r="O616" s="54">
        <v>19.430051813471501</v>
      </c>
      <c r="P616" s="54" t="s">
        <v>499</v>
      </c>
      <c r="Q616" s="54">
        <v>19.430051813471501</v>
      </c>
      <c r="R616" s="54" t="s">
        <v>499</v>
      </c>
      <c r="S616" s="54" t="s">
        <v>499</v>
      </c>
      <c r="T616" s="54" t="s">
        <v>499</v>
      </c>
      <c r="U616" s="54">
        <v>38.860103626943001</v>
      </c>
      <c r="W616" s="42" t="s">
        <v>469</v>
      </c>
    </row>
    <row r="617" spans="1:23">
      <c r="A617" s="49" t="s">
        <v>2885</v>
      </c>
      <c r="B617" s="46" t="s">
        <v>230</v>
      </c>
      <c r="C617" s="46" t="s">
        <v>296</v>
      </c>
      <c r="D617" s="49" t="s">
        <v>151</v>
      </c>
      <c r="E617" s="46">
        <v>0</v>
      </c>
      <c r="F617" s="46">
        <v>0</v>
      </c>
      <c r="G617" s="46">
        <v>0</v>
      </c>
      <c r="H617" s="46">
        <v>0</v>
      </c>
      <c r="I617" s="46">
        <v>0</v>
      </c>
      <c r="J617" s="46">
        <v>0</v>
      </c>
      <c r="K617" s="46">
        <v>0</v>
      </c>
      <c r="L617" s="42">
        <v>30880</v>
      </c>
      <c r="M617" s="42">
        <v>15775</v>
      </c>
      <c r="N617" s="42">
        <v>15105</v>
      </c>
      <c r="O617" s="54" t="s">
        <v>499</v>
      </c>
      <c r="P617" s="54" t="s">
        <v>499</v>
      </c>
      <c r="Q617" s="54" t="s">
        <v>499</v>
      </c>
      <c r="R617" s="54" t="s">
        <v>499</v>
      </c>
      <c r="S617" s="54" t="s">
        <v>499</v>
      </c>
      <c r="T617" s="54" t="s">
        <v>499</v>
      </c>
      <c r="U617" s="54" t="s">
        <v>499</v>
      </c>
      <c r="W617" s="42" t="s">
        <v>469</v>
      </c>
    </row>
    <row r="618" spans="1:23">
      <c r="A618" s="49" t="s">
        <v>2886</v>
      </c>
      <c r="B618" s="46" t="s">
        <v>230</v>
      </c>
      <c r="C618" s="46" t="s">
        <v>296</v>
      </c>
      <c r="D618" s="49" t="s">
        <v>95</v>
      </c>
      <c r="E618" s="46">
        <v>0</v>
      </c>
      <c r="F618" s="46">
        <v>0</v>
      </c>
      <c r="G618" s="46">
        <v>0</v>
      </c>
      <c r="H618" s="46">
        <v>0</v>
      </c>
      <c r="I618" s="46">
        <v>0</v>
      </c>
      <c r="J618" s="46">
        <v>0</v>
      </c>
      <c r="K618" s="46">
        <v>0</v>
      </c>
      <c r="L618" s="42">
        <v>30880</v>
      </c>
      <c r="M618" s="42">
        <v>15775</v>
      </c>
      <c r="N618" s="42">
        <v>15105</v>
      </c>
      <c r="O618" s="54" t="s">
        <v>499</v>
      </c>
      <c r="P618" s="54" t="s">
        <v>499</v>
      </c>
      <c r="Q618" s="54" t="s">
        <v>499</v>
      </c>
      <c r="R618" s="54" t="s">
        <v>499</v>
      </c>
      <c r="S618" s="54" t="s">
        <v>499</v>
      </c>
      <c r="T618" s="54" t="s">
        <v>499</v>
      </c>
      <c r="U618" s="54" t="s">
        <v>499</v>
      </c>
      <c r="W618" s="42" t="s">
        <v>469</v>
      </c>
    </row>
    <row r="619" spans="1:23">
      <c r="A619" s="49" t="s">
        <v>2887</v>
      </c>
      <c r="B619" s="46" t="s">
        <v>230</v>
      </c>
      <c r="C619" s="46" t="s">
        <v>296</v>
      </c>
      <c r="D619" s="49" t="s">
        <v>154</v>
      </c>
      <c r="E619" s="46">
        <v>0</v>
      </c>
      <c r="F619" s="46">
        <v>0</v>
      </c>
      <c r="G619" s="46">
        <v>0</v>
      </c>
      <c r="H619" s="46">
        <v>0</v>
      </c>
      <c r="I619" s="46">
        <v>0</v>
      </c>
      <c r="J619" s="46">
        <v>0</v>
      </c>
      <c r="K619" s="46">
        <v>0</v>
      </c>
      <c r="L619" s="42">
        <v>30880</v>
      </c>
      <c r="M619" s="42">
        <v>15775</v>
      </c>
      <c r="N619" s="42">
        <v>15105</v>
      </c>
      <c r="O619" s="54" t="s">
        <v>499</v>
      </c>
      <c r="P619" s="54" t="s">
        <v>499</v>
      </c>
      <c r="Q619" s="54" t="s">
        <v>499</v>
      </c>
      <c r="R619" s="54" t="s">
        <v>499</v>
      </c>
      <c r="S619" s="54" t="s">
        <v>499</v>
      </c>
      <c r="T619" s="54" t="s">
        <v>499</v>
      </c>
      <c r="U619" s="54" t="s">
        <v>499</v>
      </c>
      <c r="W619" s="42" t="s">
        <v>469</v>
      </c>
    </row>
    <row r="620" spans="1:23">
      <c r="A620" s="49" t="s">
        <v>2888</v>
      </c>
      <c r="B620" s="46" t="s">
        <v>230</v>
      </c>
      <c r="C620" s="46" t="s">
        <v>296</v>
      </c>
      <c r="D620" s="49" t="s">
        <v>155</v>
      </c>
      <c r="E620" s="46">
        <v>6</v>
      </c>
      <c r="F620" s="46">
        <v>0</v>
      </c>
      <c r="G620" s="46">
        <v>6</v>
      </c>
      <c r="H620" s="46">
        <v>6</v>
      </c>
      <c r="I620" s="46">
        <v>0</v>
      </c>
      <c r="J620" s="46">
        <v>0</v>
      </c>
      <c r="K620" s="46">
        <v>18</v>
      </c>
      <c r="L620" s="42">
        <v>30880</v>
      </c>
      <c r="M620" s="42">
        <v>15775</v>
      </c>
      <c r="N620" s="42">
        <v>15105</v>
      </c>
      <c r="O620" s="54">
        <v>19.430051813471501</v>
      </c>
      <c r="P620" s="54" t="s">
        <v>499</v>
      </c>
      <c r="Q620" s="54">
        <v>19.430051813471501</v>
      </c>
      <c r="R620" s="54">
        <v>19.430051813471501</v>
      </c>
      <c r="S620" s="54" t="s">
        <v>499</v>
      </c>
      <c r="T620" s="54" t="s">
        <v>499</v>
      </c>
      <c r="U620" s="54">
        <v>58.290155440414502</v>
      </c>
      <c r="W620" s="42" t="s">
        <v>469</v>
      </c>
    </row>
    <row r="621" spans="1:23">
      <c r="A621" s="49" t="s">
        <v>2889</v>
      </c>
      <c r="B621" s="46" t="s">
        <v>230</v>
      </c>
      <c r="C621" s="46" t="s">
        <v>296</v>
      </c>
      <c r="D621" s="49" t="s">
        <v>99</v>
      </c>
      <c r="E621" s="46">
        <v>6</v>
      </c>
      <c r="F621" s="46">
        <v>6</v>
      </c>
      <c r="G621" s="46">
        <v>9</v>
      </c>
      <c r="H621" s="46">
        <v>19</v>
      </c>
      <c r="I621" s="46">
        <v>6</v>
      </c>
      <c r="J621" s="46">
        <v>6</v>
      </c>
      <c r="K621" s="46">
        <v>52</v>
      </c>
      <c r="L621" s="42">
        <v>30880</v>
      </c>
      <c r="M621" s="42">
        <v>15775</v>
      </c>
      <c r="N621" s="42">
        <v>15105</v>
      </c>
      <c r="O621" s="54">
        <v>19.430051813471501</v>
      </c>
      <c r="P621" s="54">
        <v>19.430051813471501</v>
      </c>
      <c r="Q621" s="54">
        <v>29.145077720207251</v>
      </c>
      <c r="R621" s="54">
        <v>61.528497409326427</v>
      </c>
      <c r="S621" s="54">
        <v>19.430051813471501</v>
      </c>
      <c r="T621" s="54">
        <v>19.430051813471501</v>
      </c>
      <c r="U621" s="54">
        <v>168.3937823834197</v>
      </c>
      <c r="W621" s="42" t="s">
        <v>469</v>
      </c>
    </row>
    <row r="622" spans="1:23">
      <c r="A622" s="49" t="s">
        <v>2890</v>
      </c>
      <c r="B622" s="46" t="s">
        <v>230</v>
      </c>
      <c r="C622" s="46" t="s">
        <v>296</v>
      </c>
      <c r="D622" s="49" t="s">
        <v>481</v>
      </c>
      <c r="E622" s="46">
        <v>0</v>
      </c>
      <c r="F622" s="46">
        <v>0</v>
      </c>
      <c r="G622" s="46">
        <v>0</v>
      </c>
      <c r="H622" s="46">
        <v>0</v>
      </c>
      <c r="I622" s="46">
        <v>0</v>
      </c>
      <c r="J622" s="46">
        <v>0</v>
      </c>
      <c r="K622" s="46">
        <v>0</v>
      </c>
      <c r="L622" s="42">
        <v>30880</v>
      </c>
      <c r="M622" s="42">
        <v>15775</v>
      </c>
      <c r="N622" s="42">
        <v>15105</v>
      </c>
      <c r="O622" s="54" t="s">
        <v>499</v>
      </c>
      <c r="P622" s="54" t="s">
        <v>499</v>
      </c>
      <c r="Q622" s="54" t="s">
        <v>499</v>
      </c>
      <c r="R622" s="54" t="s">
        <v>499</v>
      </c>
      <c r="S622" s="54" t="s">
        <v>499</v>
      </c>
      <c r="T622" s="54" t="s">
        <v>499</v>
      </c>
      <c r="U622" s="54" t="s">
        <v>499</v>
      </c>
      <c r="W622" s="42" t="s">
        <v>469</v>
      </c>
    </row>
    <row r="623" spans="1:23">
      <c r="A623" s="49" t="s">
        <v>2891</v>
      </c>
      <c r="B623" s="46" t="s">
        <v>230</v>
      </c>
      <c r="C623" s="46" t="s">
        <v>296</v>
      </c>
      <c r="D623" s="49" t="s">
        <v>483</v>
      </c>
      <c r="E623" s="46">
        <v>6</v>
      </c>
      <c r="F623" s="46">
        <v>6</v>
      </c>
      <c r="G623" s="46">
        <v>6</v>
      </c>
      <c r="H623" s="46">
        <v>10</v>
      </c>
      <c r="I623" s="46">
        <v>0</v>
      </c>
      <c r="J623" s="46">
        <v>6</v>
      </c>
      <c r="K623" s="46">
        <v>34</v>
      </c>
      <c r="L623" s="42">
        <v>30880</v>
      </c>
      <c r="M623" s="42">
        <v>15775</v>
      </c>
      <c r="N623" s="42">
        <v>15105</v>
      </c>
      <c r="O623" s="54">
        <v>19.430051813471501</v>
      </c>
      <c r="P623" s="54">
        <v>19.430051813471501</v>
      </c>
      <c r="Q623" s="54">
        <v>19.430051813471501</v>
      </c>
      <c r="R623" s="54">
        <v>32.383419689119172</v>
      </c>
      <c r="S623" s="54" t="s">
        <v>499</v>
      </c>
      <c r="T623" s="54">
        <v>19.430051813471501</v>
      </c>
      <c r="U623" s="54">
        <v>110.10362694300517</v>
      </c>
      <c r="W623" s="42" t="s">
        <v>469</v>
      </c>
    </row>
    <row r="624" spans="1:23">
      <c r="A624" s="49" t="s">
        <v>2892</v>
      </c>
      <c r="B624" s="46" t="s">
        <v>230</v>
      </c>
      <c r="C624" s="46" t="s">
        <v>296</v>
      </c>
      <c r="D624" s="49" t="s">
        <v>128</v>
      </c>
      <c r="E624" s="46">
        <v>0</v>
      </c>
      <c r="F624" s="46">
        <v>0</v>
      </c>
      <c r="G624" s="46">
        <v>0</v>
      </c>
      <c r="H624" s="46">
        <v>0</v>
      </c>
      <c r="I624" s="46">
        <v>0</v>
      </c>
      <c r="J624" s="46">
        <v>0</v>
      </c>
      <c r="K624" s="46">
        <v>0</v>
      </c>
      <c r="L624" s="42">
        <v>30880</v>
      </c>
      <c r="M624" s="42">
        <v>15775</v>
      </c>
      <c r="N624" s="42">
        <v>15105</v>
      </c>
      <c r="O624" s="54" t="s">
        <v>499</v>
      </c>
      <c r="P624" s="54" t="s">
        <v>499</v>
      </c>
      <c r="Q624" s="54" t="s">
        <v>499</v>
      </c>
      <c r="R624" s="54" t="s">
        <v>499</v>
      </c>
      <c r="S624" s="54" t="s">
        <v>499</v>
      </c>
      <c r="T624" s="54" t="s">
        <v>499</v>
      </c>
      <c r="U624" s="54" t="s">
        <v>499</v>
      </c>
      <c r="W624" s="42" t="s">
        <v>469</v>
      </c>
    </row>
    <row r="625" spans="1:23">
      <c r="A625" s="49" t="s">
        <v>2893</v>
      </c>
      <c r="B625" s="46" t="s">
        <v>230</v>
      </c>
      <c r="C625" s="46" t="s">
        <v>296</v>
      </c>
      <c r="D625" s="49" t="s">
        <v>132</v>
      </c>
      <c r="E625" s="46">
        <v>6</v>
      </c>
      <c r="F625" s="46">
        <v>6</v>
      </c>
      <c r="G625" s="46">
        <v>9</v>
      </c>
      <c r="H625" s="46">
        <v>6</v>
      </c>
      <c r="I625" s="46">
        <v>6</v>
      </c>
      <c r="J625" s="46">
        <v>0</v>
      </c>
      <c r="K625" s="46">
        <v>33</v>
      </c>
      <c r="L625" s="42">
        <v>30880</v>
      </c>
      <c r="M625" s="42">
        <v>15775</v>
      </c>
      <c r="N625" s="42">
        <v>15105</v>
      </c>
      <c r="O625" s="54">
        <v>38.034865293185419</v>
      </c>
      <c r="P625" s="54">
        <v>38.034865293185419</v>
      </c>
      <c r="Q625" s="54">
        <v>57.052297939778128</v>
      </c>
      <c r="R625" s="54">
        <v>38.034865293185419</v>
      </c>
      <c r="S625" s="54">
        <v>38.034865293185419</v>
      </c>
      <c r="T625" s="54" t="s">
        <v>499</v>
      </c>
      <c r="U625" s="54">
        <v>209.19175911251983</v>
      </c>
      <c r="W625" s="42" t="s">
        <v>469</v>
      </c>
    </row>
    <row r="626" spans="1:23">
      <c r="A626" s="49" t="s">
        <v>2894</v>
      </c>
      <c r="B626" s="46" t="s">
        <v>230</v>
      </c>
      <c r="C626" s="46" t="s">
        <v>296</v>
      </c>
      <c r="D626" s="49" t="s">
        <v>161</v>
      </c>
      <c r="E626" s="46">
        <v>6</v>
      </c>
      <c r="F626" s="46">
        <v>0</v>
      </c>
      <c r="G626" s="46">
        <v>0</v>
      </c>
      <c r="H626" s="46">
        <v>0</v>
      </c>
      <c r="I626" s="46">
        <v>0</v>
      </c>
      <c r="J626" s="46">
        <v>0</v>
      </c>
      <c r="K626" s="46">
        <v>6</v>
      </c>
      <c r="L626" s="42">
        <v>30880</v>
      </c>
      <c r="M626" s="42">
        <v>15775</v>
      </c>
      <c r="N626" s="42">
        <v>15105</v>
      </c>
      <c r="O626" s="54">
        <v>19.430051813471501</v>
      </c>
      <c r="P626" s="54" t="s">
        <v>499</v>
      </c>
      <c r="Q626" s="54" t="s">
        <v>499</v>
      </c>
      <c r="R626" s="54" t="s">
        <v>499</v>
      </c>
      <c r="S626" s="54" t="s">
        <v>499</v>
      </c>
      <c r="T626" s="54" t="s">
        <v>499</v>
      </c>
      <c r="U626" s="54">
        <v>19.430051813471501</v>
      </c>
      <c r="W626" s="42" t="s">
        <v>469</v>
      </c>
    </row>
    <row r="627" spans="1:23">
      <c r="A627" s="49" t="s">
        <v>2895</v>
      </c>
      <c r="B627" s="46" t="s">
        <v>230</v>
      </c>
      <c r="C627" s="46" t="s">
        <v>296</v>
      </c>
      <c r="D627" s="49" t="s">
        <v>142</v>
      </c>
      <c r="E627" s="46">
        <v>0</v>
      </c>
      <c r="F627" s="46">
        <v>0</v>
      </c>
      <c r="G627" s="46">
        <v>0</v>
      </c>
      <c r="H627" s="46">
        <v>0</v>
      </c>
      <c r="I627" s="46">
        <v>0</v>
      </c>
      <c r="J627" s="46">
        <v>0</v>
      </c>
      <c r="K627" s="46">
        <v>0</v>
      </c>
      <c r="L627" s="42">
        <v>30880</v>
      </c>
      <c r="M627" s="42">
        <v>15775</v>
      </c>
      <c r="N627" s="42">
        <v>15105</v>
      </c>
      <c r="O627" s="54" t="s">
        <v>499</v>
      </c>
      <c r="P627" s="54" t="s">
        <v>499</v>
      </c>
      <c r="Q627" s="54" t="s">
        <v>499</v>
      </c>
      <c r="R627" s="54" t="s">
        <v>499</v>
      </c>
      <c r="S627" s="54" t="s">
        <v>499</v>
      </c>
      <c r="T627" s="54" t="s">
        <v>499</v>
      </c>
      <c r="U627" s="54" t="s">
        <v>499</v>
      </c>
      <c r="W627" s="42" t="s">
        <v>469</v>
      </c>
    </row>
    <row r="628" spans="1:23">
      <c r="A628" s="49" t="s">
        <v>2896</v>
      </c>
      <c r="B628" s="46" t="s">
        <v>230</v>
      </c>
      <c r="C628" s="46" t="s">
        <v>296</v>
      </c>
      <c r="D628" s="49" t="s">
        <v>146</v>
      </c>
      <c r="E628" s="46">
        <v>6</v>
      </c>
      <c r="F628" s="46">
        <v>6</v>
      </c>
      <c r="G628" s="46">
        <v>8</v>
      </c>
      <c r="H628" s="46">
        <v>11</v>
      </c>
      <c r="I628" s="46">
        <v>7</v>
      </c>
      <c r="J628" s="46">
        <v>0</v>
      </c>
      <c r="K628" s="46">
        <v>38</v>
      </c>
      <c r="L628" s="42">
        <v>30880</v>
      </c>
      <c r="M628" s="42">
        <v>15775</v>
      </c>
      <c r="N628" s="42">
        <v>15105</v>
      </c>
      <c r="O628" s="54">
        <v>38.034865293185419</v>
      </c>
      <c r="P628" s="54">
        <v>38.034865293185419</v>
      </c>
      <c r="Q628" s="54">
        <v>50.713153724247228</v>
      </c>
      <c r="R628" s="54">
        <v>69.73058637083993</v>
      </c>
      <c r="S628" s="54">
        <v>44.37400950871632</v>
      </c>
      <c r="T628" s="54" t="s">
        <v>499</v>
      </c>
      <c r="U628" s="54">
        <v>240.88748019017436</v>
      </c>
      <c r="W628" s="42" t="s">
        <v>469</v>
      </c>
    </row>
    <row r="629" spans="1:23">
      <c r="A629" s="49" t="s">
        <v>2897</v>
      </c>
      <c r="B629" s="46" t="s">
        <v>222</v>
      </c>
      <c r="C629" s="46" t="s">
        <v>296</v>
      </c>
      <c r="D629" s="49" t="s">
        <v>60</v>
      </c>
      <c r="E629" s="46">
        <v>0</v>
      </c>
      <c r="F629" s="46">
        <v>0</v>
      </c>
      <c r="G629" s="46">
        <v>6</v>
      </c>
      <c r="H629" s="46">
        <v>0</v>
      </c>
      <c r="I629" s="46">
        <v>0</v>
      </c>
      <c r="J629" s="46">
        <v>0</v>
      </c>
      <c r="K629" s="46">
        <v>6</v>
      </c>
      <c r="L629" s="42">
        <v>30880</v>
      </c>
      <c r="M629" s="42">
        <v>15775</v>
      </c>
      <c r="N629" s="42">
        <v>15105</v>
      </c>
      <c r="O629" s="54" t="s">
        <v>499</v>
      </c>
      <c r="P629" s="54" t="s">
        <v>499</v>
      </c>
      <c r="Q629" s="54">
        <v>19.430051813471501</v>
      </c>
      <c r="R629" s="54" t="s">
        <v>499</v>
      </c>
      <c r="S629" s="54" t="s">
        <v>499</v>
      </c>
      <c r="T629" s="54" t="s">
        <v>499</v>
      </c>
      <c r="U629" s="54">
        <v>19.430051813471501</v>
      </c>
      <c r="W629" s="42" t="s">
        <v>469</v>
      </c>
    </row>
    <row r="630" spans="1:23">
      <c r="A630" s="49" t="s">
        <v>2898</v>
      </c>
      <c r="B630" s="46" t="s">
        <v>222</v>
      </c>
      <c r="C630" s="46" t="s">
        <v>296</v>
      </c>
      <c r="D630" s="49" t="s">
        <v>64</v>
      </c>
      <c r="E630" s="46">
        <v>16</v>
      </c>
      <c r="F630" s="46">
        <v>9</v>
      </c>
      <c r="G630" s="46">
        <v>28</v>
      </c>
      <c r="H630" s="46">
        <v>27</v>
      </c>
      <c r="I630" s="46">
        <v>11</v>
      </c>
      <c r="J630" s="46">
        <v>8</v>
      </c>
      <c r="K630" s="46">
        <v>99</v>
      </c>
      <c r="L630" s="42">
        <v>30880</v>
      </c>
      <c r="M630" s="42">
        <v>15775</v>
      </c>
      <c r="N630" s="42">
        <v>15105</v>
      </c>
      <c r="O630" s="54">
        <v>51.813471502590673</v>
      </c>
      <c r="P630" s="54">
        <v>29.145077720207251</v>
      </c>
      <c r="Q630" s="54">
        <v>90.673575129533674</v>
      </c>
      <c r="R630" s="54">
        <v>87.435233160621763</v>
      </c>
      <c r="S630" s="54">
        <v>35.62176165803109</v>
      </c>
      <c r="T630" s="54">
        <v>25.906735751295336</v>
      </c>
      <c r="U630" s="54">
        <v>320.59585492227978</v>
      </c>
      <c r="W630" s="42" t="s">
        <v>469</v>
      </c>
    </row>
    <row r="631" spans="1:23">
      <c r="A631" s="49" t="s">
        <v>2899</v>
      </c>
      <c r="B631" s="46" t="s">
        <v>222</v>
      </c>
      <c r="C631" s="46" t="s">
        <v>296</v>
      </c>
      <c r="D631" s="49" t="s">
        <v>492</v>
      </c>
      <c r="E631" s="46">
        <v>6</v>
      </c>
      <c r="F631" s="46">
        <v>6</v>
      </c>
      <c r="G631" s="46">
        <v>8</v>
      </c>
      <c r="H631" s="46">
        <v>9</v>
      </c>
      <c r="I631" s="46">
        <v>6</v>
      </c>
      <c r="J631" s="46">
        <v>0</v>
      </c>
      <c r="K631" s="46">
        <v>35</v>
      </c>
      <c r="L631" s="42">
        <v>30880</v>
      </c>
      <c r="M631" s="42">
        <v>15775</v>
      </c>
      <c r="N631" s="42">
        <v>15105</v>
      </c>
      <c r="O631" s="54">
        <v>19.430051813471501</v>
      </c>
      <c r="P631" s="54">
        <v>19.430051813471501</v>
      </c>
      <c r="Q631" s="54">
        <v>25.906735751295336</v>
      </c>
      <c r="R631" s="54">
        <v>29.145077720207251</v>
      </c>
      <c r="S631" s="54">
        <v>19.430051813471501</v>
      </c>
      <c r="T631" s="54" t="s">
        <v>499</v>
      </c>
      <c r="U631" s="54">
        <v>113.34196891191709</v>
      </c>
      <c r="W631" s="42" t="s">
        <v>469</v>
      </c>
    </row>
    <row r="632" spans="1:23">
      <c r="A632" s="49" t="s">
        <v>2900</v>
      </c>
      <c r="B632" s="46" t="s">
        <v>222</v>
      </c>
      <c r="C632" s="46" t="s">
        <v>296</v>
      </c>
      <c r="D632" s="49" t="s">
        <v>200</v>
      </c>
      <c r="E632" s="46">
        <v>0</v>
      </c>
      <c r="F632" s="46">
        <v>6</v>
      </c>
      <c r="G632" s="46">
        <v>7</v>
      </c>
      <c r="H632" s="46">
        <v>26</v>
      </c>
      <c r="I632" s="46">
        <v>17</v>
      </c>
      <c r="J632" s="46">
        <v>6</v>
      </c>
      <c r="K632" s="46">
        <v>62</v>
      </c>
      <c r="L632" s="42">
        <v>30880</v>
      </c>
      <c r="M632" s="42">
        <v>15775</v>
      </c>
      <c r="N632" s="42">
        <v>15105</v>
      </c>
      <c r="O632" s="54" t="s">
        <v>499</v>
      </c>
      <c r="P632" s="54">
        <v>19.430051813471501</v>
      </c>
      <c r="Q632" s="54">
        <v>22.668393782383419</v>
      </c>
      <c r="R632" s="54">
        <v>84.196891191709852</v>
      </c>
      <c r="S632" s="54">
        <v>55.051813471502584</v>
      </c>
      <c r="T632" s="54">
        <v>19.430051813471501</v>
      </c>
      <c r="U632" s="54">
        <v>200.77720207253884</v>
      </c>
      <c r="W632" s="42" t="s">
        <v>469</v>
      </c>
    </row>
    <row r="633" spans="1:23">
      <c r="A633" s="49" t="s">
        <v>2901</v>
      </c>
      <c r="B633" s="46" t="s">
        <v>222</v>
      </c>
      <c r="C633" s="46" t="s">
        <v>296</v>
      </c>
      <c r="D633" s="49" t="s">
        <v>473</v>
      </c>
      <c r="E633" s="46">
        <v>0</v>
      </c>
      <c r="F633" s="46">
        <v>0</v>
      </c>
      <c r="G633" s="46">
        <v>0</v>
      </c>
      <c r="H633" s="46">
        <v>0</v>
      </c>
      <c r="I633" s="46">
        <v>0</v>
      </c>
      <c r="J633" s="46">
        <v>0</v>
      </c>
      <c r="K633" s="46">
        <v>0</v>
      </c>
      <c r="L633" s="42">
        <v>30880</v>
      </c>
      <c r="M633" s="42">
        <v>15775</v>
      </c>
      <c r="N633" s="42">
        <v>15105</v>
      </c>
      <c r="O633" s="54" t="s">
        <v>499</v>
      </c>
      <c r="P633" s="54" t="s">
        <v>499</v>
      </c>
      <c r="Q633" s="54" t="s">
        <v>499</v>
      </c>
      <c r="R633" s="54" t="s">
        <v>499</v>
      </c>
      <c r="S633" s="54" t="s">
        <v>499</v>
      </c>
      <c r="T633" s="54" t="s">
        <v>499</v>
      </c>
      <c r="U633" s="54" t="s">
        <v>499</v>
      </c>
      <c r="W633" s="42" t="s">
        <v>469</v>
      </c>
    </row>
    <row r="634" spans="1:23">
      <c r="A634" s="49" t="s">
        <v>2902</v>
      </c>
      <c r="B634" s="46" t="s">
        <v>222</v>
      </c>
      <c r="C634" s="46" t="s">
        <v>296</v>
      </c>
      <c r="D634" s="49" t="s">
        <v>201</v>
      </c>
      <c r="E634" s="46">
        <v>0</v>
      </c>
      <c r="F634" s="46">
        <v>0</v>
      </c>
      <c r="G634" s="46">
        <v>8</v>
      </c>
      <c r="H634" s="46">
        <v>6</v>
      </c>
      <c r="I634" s="46">
        <v>0</v>
      </c>
      <c r="J634" s="46">
        <v>6</v>
      </c>
      <c r="K634" s="46">
        <v>20</v>
      </c>
      <c r="L634" s="42">
        <v>30880</v>
      </c>
      <c r="M634" s="42">
        <v>15775</v>
      </c>
      <c r="N634" s="42">
        <v>15105</v>
      </c>
      <c r="O634" s="54" t="s">
        <v>499</v>
      </c>
      <c r="P634" s="54" t="s">
        <v>499</v>
      </c>
      <c r="Q634" s="54">
        <v>25.906735751295336</v>
      </c>
      <c r="R634" s="54">
        <v>19.430051813471501</v>
      </c>
      <c r="S634" s="54" t="s">
        <v>499</v>
      </c>
      <c r="T634" s="54">
        <v>19.430051813471501</v>
      </c>
      <c r="U634" s="54">
        <v>64.766839378238345</v>
      </c>
      <c r="W634" s="42" t="s">
        <v>469</v>
      </c>
    </row>
    <row r="635" spans="1:23">
      <c r="A635" s="49" t="s">
        <v>2903</v>
      </c>
      <c r="B635" s="46" t="s">
        <v>222</v>
      </c>
      <c r="C635" s="46" t="s">
        <v>296</v>
      </c>
      <c r="D635" s="49" t="s">
        <v>95</v>
      </c>
      <c r="E635" s="46">
        <v>0</v>
      </c>
      <c r="F635" s="46">
        <v>6</v>
      </c>
      <c r="G635" s="46">
        <v>0</v>
      </c>
      <c r="H635" s="46">
        <v>0</v>
      </c>
      <c r="I635" s="46">
        <v>0</v>
      </c>
      <c r="J635" s="46">
        <v>0</v>
      </c>
      <c r="K635" s="46">
        <v>6</v>
      </c>
      <c r="L635" s="42">
        <v>30880</v>
      </c>
      <c r="M635" s="42">
        <v>15775</v>
      </c>
      <c r="N635" s="42">
        <v>15105</v>
      </c>
      <c r="O635" s="54" t="s">
        <v>499</v>
      </c>
      <c r="P635" s="54">
        <v>19.430051813471501</v>
      </c>
      <c r="Q635" s="54" t="s">
        <v>499</v>
      </c>
      <c r="R635" s="54" t="s">
        <v>499</v>
      </c>
      <c r="S635" s="54" t="s">
        <v>499</v>
      </c>
      <c r="T635" s="54" t="s">
        <v>499</v>
      </c>
      <c r="U635" s="54">
        <v>19.430051813471501</v>
      </c>
      <c r="W635" s="42" t="s">
        <v>469</v>
      </c>
    </row>
    <row r="636" spans="1:23">
      <c r="A636" s="49" t="s">
        <v>2904</v>
      </c>
      <c r="B636" s="46" t="s">
        <v>222</v>
      </c>
      <c r="C636" s="46" t="s">
        <v>296</v>
      </c>
      <c r="D636" s="49" t="s">
        <v>154</v>
      </c>
      <c r="E636" s="46">
        <v>0</v>
      </c>
      <c r="F636" s="46">
        <v>0</v>
      </c>
      <c r="G636" s="46">
        <v>0</v>
      </c>
      <c r="H636" s="46">
        <v>0</v>
      </c>
      <c r="I636" s="46">
        <v>0</v>
      </c>
      <c r="J636" s="46">
        <v>0</v>
      </c>
      <c r="K636" s="46">
        <v>0</v>
      </c>
      <c r="L636" s="42">
        <v>30880</v>
      </c>
      <c r="M636" s="42">
        <v>15775</v>
      </c>
      <c r="N636" s="42">
        <v>15105</v>
      </c>
      <c r="O636" s="54" t="s">
        <v>499</v>
      </c>
      <c r="P636" s="54" t="s">
        <v>499</v>
      </c>
      <c r="Q636" s="54" t="s">
        <v>499</v>
      </c>
      <c r="R636" s="54" t="s">
        <v>499</v>
      </c>
      <c r="S636" s="54" t="s">
        <v>499</v>
      </c>
      <c r="T636" s="54" t="s">
        <v>499</v>
      </c>
      <c r="U636" s="54" t="s">
        <v>499</v>
      </c>
      <c r="W636" s="42" t="s">
        <v>469</v>
      </c>
    </row>
    <row r="637" spans="1:23">
      <c r="A637" s="49" t="s">
        <v>2905</v>
      </c>
      <c r="B637" s="46" t="s">
        <v>222</v>
      </c>
      <c r="C637" s="46" t="s">
        <v>296</v>
      </c>
      <c r="D637" s="49" t="s">
        <v>155</v>
      </c>
      <c r="E637" s="46">
        <v>6</v>
      </c>
      <c r="F637" s="46">
        <v>6</v>
      </c>
      <c r="G637" s="46">
        <v>0</v>
      </c>
      <c r="H637" s="46">
        <v>6</v>
      </c>
      <c r="I637" s="46">
        <v>0</v>
      </c>
      <c r="J637" s="46">
        <v>0</v>
      </c>
      <c r="K637" s="46">
        <v>18</v>
      </c>
      <c r="L637" s="42">
        <v>30880</v>
      </c>
      <c r="M637" s="42">
        <v>15775</v>
      </c>
      <c r="N637" s="42">
        <v>15105</v>
      </c>
      <c r="O637" s="54">
        <v>19.430051813471501</v>
      </c>
      <c r="P637" s="54">
        <v>19.430051813471501</v>
      </c>
      <c r="Q637" s="54" t="s">
        <v>499</v>
      </c>
      <c r="R637" s="54">
        <v>19.430051813471501</v>
      </c>
      <c r="S637" s="54" t="s">
        <v>499</v>
      </c>
      <c r="T637" s="54" t="s">
        <v>499</v>
      </c>
      <c r="U637" s="54">
        <v>58.290155440414502</v>
      </c>
      <c r="W637" s="42" t="s">
        <v>469</v>
      </c>
    </row>
    <row r="638" spans="1:23">
      <c r="A638" s="49" t="s">
        <v>2906</v>
      </c>
      <c r="B638" s="49" t="s">
        <v>222</v>
      </c>
      <c r="C638" s="49" t="s">
        <v>296</v>
      </c>
      <c r="D638" s="49" t="s">
        <v>99</v>
      </c>
      <c r="E638" s="50">
        <v>6</v>
      </c>
      <c r="F638" s="50">
        <v>6</v>
      </c>
      <c r="G638" s="50">
        <v>13</v>
      </c>
      <c r="H638" s="50">
        <v>11</v>
      </c>
      <c r="I638" s="50">
        <v>0</v>
      </c>
      <c r="J638" s="50">
        <v>0</v>
      </c>
      <c r="K638" s="50">
        <v>36</v>
      </c>
      <c r="L638" s="42">
        <v>30880</v>
      </c>
      <c r="M638" s="42">
        <v>15775</v>
      </c>
      <c r="N638" s="42">
        <v>15105</v>
      </c>
      <c r="O638" s="54">
        <v>19.430051813471501</v>
      </c>
      <c r="P638" s="54">
        <v>19.430051813471501</v>
      </c>
      <c r="Q638" s="54">
        <v>42.098445595854926</v>
      </c>
      <c r="R638" s="54">
        <v>35.62176165803109</v>
      </c>
      <c r="S638" s="54" t="s">
        <v>499</v>
      </c>
      <c r="T638" s="54" t="s">
        <v>499</v>
      </c>
      <c r="U638" s="54">
        <v>116.580310880829</v>
      </c>
      <c r="W638" s="42" t="s">
        <v>469</v>
      </c>
    </row>
    <row r="639" spans="1:23">
      <c r="A639" s="49" t="s">
        <v>2907</v>
      </c>
      <c r="B639" s="49" t="s">
        <v>222</v>
      </c>
      <c r="C639" s="49" t="s">
        <v>296</v>
      </c>
      <c r="D639" s="49" t="s">
        <v>481</v>
      </c>
      <c r="E639" s="50">
        <v>6</v>
      </c>
      <c r="F639" s="50">
        <v>0</v>
      </c>
      <c r="G639" s="50">
        <v>0</v>
      </c>
      <c r="H639" s="50">
        <v>6</v>
      </c>
      <c r="I639" s="50">
        <v>0</v>
      </c>
      <c r="J639" s="50">
        <v>0</v>
      </c>
      <c r="K639" s="50">
        <v>12</v>
      </c>
      <c r="L639" s="42">
        <v>30880</v>
      </c>
      <c r="M639" s="42">
        <v>15775</v>
      </c>
      <c r="N639" s="42">
        <v>15105</v>
      </c>
      <c r="O639" s="54">
        <v>19.430051813471501</v>
      </c>
      <c r="P639" s="54" t="s">
        <v>499</v>
      </c>
      <c r="Q639" s="54" t="s">
        <v>499</v>
      </c>
      <c r="R639" s="54">
        <v>19.430051813471501</v>
      </c>
      <c r="S639" s="54" t="s">
        <v>499</v>
      </c>
      <c r="T639" s="54" t="s">
        <v>499</v>
      </c>
      <c r="U639" s="54">
        <v>38.860103626943001</v>
      </c>
      <c r="W639" s="42" t="s">
        <v>469</v>
      </c>
    </row>
    <row r="640" spans="1:23">
      <c r="A640" s="49" t="s">
        <v>2908</v>
      </c>
      <c r="B640" s="49" t="s">
        <v>222</v>
      </c>
      <c r="C640" s="49" t="s">
        <v>296</v>
      </c>
      <c r="D640" s="49" t="s">
        <v>483</v>
      </c>
      <c r="E640" s="46">
        <v>0</v>
      </c>
      <c r="F640" s="46">
        <v>0</v>
      </c>
      <c r="G640" s="46">
        <v>6</v>
      </c>
      <c r="H640" s="46">
        <v>7</v>
      </c>
      <c r="I640" s="46">
        <v>6</v>
      </c>
      <c r="J640" s="46">
        <v>0</v>
      </c>
      <c r="K640" s="46">
        <v>19</v>
      </c>
      <c r="L640" s="42">
        <v>30880</v>
      </c>
      <c r="M640" s="42">
        <v>15775</v>
      </c>
      <c r="N640" s="42">
        <v>15105</v>
      </c>
      <c r="O640" s="54" t="s">
        <v>499</v>
      </c>
      <c r="P640" s="54" t="s">
        <v>499</v>
      </c>
      <c r="Q640" s="54">
        <v>19.430051813471501</v>
      </c>
      <c r="R640" s="54">
        <v>22.668393782383419</v>
      </c>
      <c r="S640" s="54">
        <v>19.430051813471501</v>
      </c>
      <c r="T640" s="54" t="s">
        <v>499</v>
      </c>
      <c r="U640" s="54">
        <v>61.528497409326427</v>
      </c>
      <c r="W640" s="42" t="s">
        <v>469</v>
      </c>
    </row>
    <row r="641" spans="1:23">
      <c r="A641" s="49" t="s">
        <v>2909</v>
      </c>
      <c r="B641" s="46" t="s">
        <v>222</v>
      </c>
      <c r="C641" s="46" t="s">
        <v>296</v>
      </c>
      <c r="D641" s="49" t="s">
        <v>128</v>
      </c>
      <c r="E641" s="46">
        <v>0</v>
      </c>
      <c r="F641" s="46">
        <v>0</v>
      </c>
      <c r="G641" s="46">
        <v>0</v>
      </c>
      <c r="H641" s="46">
        <v>0</v>
      </c>
      <c r="I641" s="46">
        <v>0</v>
      </c>
      <c r="J641" s="46">
        <v>0</v>
      </c>
      <c r="K641" s="46">
        <v>0</v>
      </c>
      <c r="L641" s="42">
        <v>30880</v>
      </c>
      <c r="M641" s="42">
        <v>15775</v>
      </c>
      <c r="N641" s="42">
        <v>15105</v>
      </c>
      <c r="O641" s="54" t="s">
        <v>499</v>
      </c>
      <c r="P641" s="54" t="s">
        <v>499</v>
      </c>
      <c r="Q641" s="54" t="s">
        <v>499</v>
      </c>
      <c r="R641" s="54" t="s">
        <v>499</v>
      </c>
      <c r="S641" s="54" t="s">
        <v>499</v>
      </c>
      <c r="T641" s="54" t="s">
        <v>499</v>
      </c>
      <c r="U641" s="54" t="s">
        <v>499</v>
      </c>
      <c r="W641" s="42" t="s">
        <v>469</v>
      </c>
    </row>
    <row r="642" spans="1:23">
      <c r="A642" s="49" t="s">
        <v>2910</v>
      </c>
      <c r="B642" s="46" t="s">
        <v>222</v>
      </c>
      <c r="C642" s="46" t="s">
        <v>296</v>
      </c>
      <c r="D642" s="49" t="s">
        <v>161</v>
      </c>
      <c r="E642" s="46">
        <v>0</v>
      </c>
      <c r="F642" s="46">
        <v>0</v>
      </c>
      <c r="G642" s="46">
        <v>0</v>
      </c>
      <c r="H642" s="46">
        <v>0</v>
      </c>
      <c r="I642" s="46">
        <v>0</v>
      </c>
      <c r="J642" s="46">
        <v>0</v>
      </c>
      <c r="K642" s="46">
        <v>0</v>
      </c>
      <c r="L642" s="42">
        <v>30880</v>
      </c>
      <c r="M642" s="42">
        <v>15775</v>
      </c>
      <c r="N642" s="42">
        <v>15105</v>
      </c>
      <c r="O642" s="54" t="s">
        <v>499</v>
      </c>
      <c r="P642" s="54" t="s">
        <v>499</v>
      </c>
      <c r="Q642" s="54" t="s">
        <v>499</v>
      </c>
      <c r="R642" s="54" t="s">
        <v>499</v>
      </c>
      <c r="S642" s="54" t="s">
        <v>499</v>
      </c>
      <c r="T642" s="54" t="s">
        <v>499</v>
      </c>
      <c r="U642" s="54" t="s">
        <v>499</v>
      </c>
      <c r="W642" s="42" t="s">
        <v>469</v>
      </c>
    </row>
    <row r="643" spans="1:23">
      <c r="A643" s="49" t="s">
        <v>2911</v>
      </c>
      <c r="B643" s="46" t="s">
        <v>222</v>
      </c>
      <c r="C643" s="46" t="s">
        <v>296</v>
      </c>
      <c r="D643" s="49" t="s">
        <v>164</v>
      </c>
      <c r="E643" s="46">
        <v>36</v>
      </c>
      <c r="F643" s="46">
        <v>38</v>
      </c>
      <c r="G643" s="46">
        <v>78</v>
      </c>
      <c r="H643" s="46">
        <v>76</v>
      </c>
      <c r="I643" s="46">
        <v>23</v>
      </c>
      <c r="J643" s="46">
        <v>0</v>
      </c>
      <c r="K643" s="46">
        <v>251</v>
      </c>
      <c r="L643" s="42">
        <v>30880</v>
      </c>
      <c r="M643" s="42">
        <v>15775</v>
      </c>
      <c r="N643" s="42">
        <v>15105</v>
      </c>
      <c r="O643" s="54">
        <v>238.33167825223438</v>
      </c>
      <c r="P643" s="54">
        <v>251.57232704402514</v>
      </c>
      <c r="Q643" s="54">
        <v>516.38530287984111</v>
      </c>
      <c r="R643" s="54">
        <v>503.14465408805029</v>
      </c>
      <c r="S643" s="54">
        <v>152.26746110559415</v>
      </c>
      <c r="T643" s="54" t="s">
        <v>499</v>
      </c>
      <c r="U643" s="54">
        <v>1661.701423369745</v>
      </c>
      <c r="W643" s="42" t="s">
        <v>469</v>
      </c>
    </row>
    <row r="644" spans="1:23">
      <c r="A644" s="49" t="s">
        <v>2912</v>
      </c>
      <c r="B644" s="46" t="s">
        <v>222</v>
      </c>
      <c r="C644" s="46" t="s">
        <v>296</v>
      </c>
      <c r="D644" s="49" t="s">
        <v>142</v>
      </c>
      <c r="E644" s="46">
        <v>0</v>
      </c>
      <c r="F644" s="46">
        <v>0</v>
      </c>
      <c r="G644" s="46">
        <v>6</v>
      </c>
      <c r="H644" s="46">
        <v>0</v>
      </c>
      <c r="I644" s="46">
        <v>0</v>
      </c>
      <c r="J644" s="46">
        <v>0</v>
      </c>
      <c r="K644" s="46">
        <v>6</v>
      </c>
      <c r="L644" s="42">
        <v>30880</v>
      </c>
      <c r="M644" s="42">
        <v>15775</v>
      </c>
      <c r="N644" s="42">
        <v>15105</v>
      </c>
      <c r="O644" s="54" t="s">
        <v>499</v>
      </c>
      <c r="P644" s="54" t="s">
        <v>499</v>
      </c>
      <c r="Q644" s="54">
        <v>19.430051813471501</v>
      </c>
      <c r="R644" s="54" t="s">
        <v>499</v>
      </c>
      <c r="S644" s="54" t="s">
        <v>499</v>
      </c>
      <c r="T644" s="54" t="s">
        <v>499</v>
      </c>
      <c r="U644" s="54">
        <v>19.430051813471501</v>
      </c>
      <c r="W644" s="42" t="s">
        <v>469</v>
      </c>
    </row>
    <row r="645" spans="1:23">
      <c r="A645" s="49" t="s">
        <v>2913</v>
      </c>
      <c r="B645" s="49" t="s">
        <v>230</v>
      </c>
      <c r="C645" s="49" t="s">
        <v>299</v>
      </c>
      <c r="D645" s="49" t="s">
        <v>60</v>
      </c>
      <c r="E645" s="50">
        <v>0</v>
      </c>
      <c r="F645" s="50">
        <v>0</v>
      </c>
      <c r="G645" s="50">
        <v>6</v>
      </c>
      <c r="H645" s="50">
        <v>9</v>
      </c>
      <c r="I645" s="50">
        <v>0</v>
      </c>
      <c r="J645" s="50">
        <v>6</v>
      </c>
      <c r="K645" s="50">
        <v>21</v>
      </c>
      <c r="L645" s="42">
        <v>34830</v>
      </c>
      <c r="M645" s="42">
        <v>17661</v>
      </c>
      <c r="N645" s="42">
        <v>17169</v>
      </c>
      <c r="O645" s="54" t="s">
        <v>499</v>
      </c>
      <c r="P645" s="54" t="s">
        <v>499</v>
      </c>
      <c r="Q645" s="54">
        <v>17.226528854435831</v>
      </c>
      <c r="R645" s="54">
        <v>25.839793281653744</v>
      </c>
      <c r="S645" s="54" t="s">
        <v>499</v>
      </c>
      <c r="T645" s="54">
        <v>17.226528854435831</v>
      </c>
      <c r="U645" s="54">
        <v>60.292850990525409</v>
      </c>
      <c r="W645" s="42" t="s">
        <v>469</v>
      </c>
    </row>
    <row r="646" spans="1:23">
      <c r="A646" s="49" t="s">
        <v>2914</v>
      </c>
      <c r="B646" s="49" t="s">
        <v>230</v>
      </c>
      <c r="C646" s="49" t="s">
        <v>299</v>
      </c>
      <c r="D646" s="49" t="s">
        <v>64</v>
      </c>
      <c r="E646" s="50">
        <v>12</v>
      </c>
      <c r="F646" s="50">
        <v>0</v>
      </c>
      <c r="G646" s="50">
        <v>14</v>
      </c>
      <c r="H646" s="50">
        <v>6</v>
      </c>
      <c r="I646" s="50">
        <v>13</v>
      </c>
      <c r="J646" s="50">
        <v>6</v>
      </c>
      <c r="K646" s="50">
        <v>51</v>
      </c>
      <c r="L646" s="42">
        <v>34830</v>
      </c>
      <c r="M646" s="42">
        <v>17661</v>
      </c>
      <c r="N646" s="42">
        <v>17169</v>
      </c>
      <c r="O646" s="54">
        <v>34.453057708871661</v>
      </c>
      <c r="P646" s="54" t="s">
        <v>499</v>
      </c>
      <c r="Q646" s="54">
        <v>40.195233993683608</v>
      </c>
      <c r="R646" s="54">
        <v>17.226528854435831</v>
      </c>
      <c r="S646" s="54">
        <v>37.324145851277635</v>
      </c>
      <c r="T646" s="54">
        <v>17.226528854435831</v>
      </c>
      <c r="U646" s="54">
        <v>146.42549526270457</v>
      </c>
      <c r="W646" s="42" t="s">
        <v>469</v>
      </c>
    </row>
    <row r="647" spans="1:23">
      <c r="A647" s="49" t="s">
        <v>2915</v>
      </c>
      <c r="B647" s="49" t="s">
        <v>230</v>
      </c>
      <c r="C647" s="49" t="s">
        <v>299</v>
      </c>
      <c r="D647" s="49" t="s">
        <v>492</v>
      </c>
      <c r="E647" s="46">
        <v>6</v>
      </c>
      <c r="F647" s="46">
        <v>0</v>
      </c>
      <c r="G647" s="46">
        <v>6</v>
      </c>
      <c r="H647" s="46">
        <v>8</v>
      </c>
      <c r="I647" s="46">
        <v>6</v>
      </c>
      <c r="J647" s="46">
        <v>0</v>
      </c>
      <c r="K647" s="46">
        <v>26</v>
      </c>
      <c r="L647" s="42">
        <v>34830</v>
      </c>
      <c r="M647" s="42">
        <v>17661</v>
      </c>
      <c r="N647" s="42">
        <v>17169</v>
      </c>
      <c r="O647" s="54">
        <v>17.226528854435831</v>
      </c>
      <c r="P647" s="54" t="s">
        <v>499</v>
      </c>
      <c r="Q647" s="54">
        <v>17.226528854435831</v>
      </c>
      <c r="R647" s="54">
        <v>22.968705139247774</v>
      </c>
      <c r="S647" s="54">
        <v>17.226528854435831</v>
      </c>
      <c r="T647" s="54" t="s">
        <v>499</v>
      </c>
      <c r="U647" s="54">
        <v>74.648291702555269</v>
      </c>
      <c r="W647" s="42" t="s">
        <v>469</v>
      </c>
    </row>
    <row r="648" spans="1:23">
      <c r="A648" s="49" t="s">
        <v>2916</v>
      </c>
      <c r="B648" s="46" t="s">
        <v>230</v>
      </c>
      <c r="C648" s="46" t="s">
        <v>299</v>
      </c>
      <c r="D648" s="49" t="s">
        <v>200</v>
      </c>
      <c r="E648" s="46">
        <v>0</v>
      </c>
      <c r="F648" s="46">
        <v>0</v>
      </c>
      <c r="G648" s="46">
        <v>0</v>
      </c>
      <c r="H648" s="46">
        <v>6</v>
      </c>
      <c r="I648" s="46">
        <v>0</v>
      </c>
      <c r="J648" s="46">
        <v>6</v>
      </c>
      <c r="K648" s="46">
        <v>12</v>
      </c>
      <c r="L648" s="42">
        <v>34830</v>
      </c>
      <c r="M648" s="42">
        <v>17661</v>
      </c>
      <c r="N648" s="42">
        <v>17169</v>
      </c>
      <c r="O648" s="54" t="s">
        <v>499</v>
      </c>
      <c r="P648" s="54" t="s">
        <v>499</v>
      </c>
      <c r="Q648" s="54" t="s">
        <v>499</v>
      </c>
      <c r="R648" s="54">
        <v>17.226528854435831</v>
      </c>
      <c r="S648" s="54" t="s">
        <v>499</v>
      </c>
      <c r="T648" s="54">
        <v>17.226528854435831</v>
      </c>
      <c r="U648" s="54">
        <v>34.453057708871661</v>
      </c>
      <c r="W648" s="42" t="s">
        <v>469</v>
      </c>
    </row>
    <row r="649" spans="1:23">
      <c r="A649" s="49" t="s">
        <v>2917</v>
      </c>
      <c r="B649" s="46" t="s">
        <v>230</v>
      </c>
      <c r="C649" s="46" t="s">
        <v>299</v>
      </c>
      <c r="D649" s="49" t="s">
        <v>54</v>
      </c>
      <c r="E649" s="46">
        <v>41</v>
      </c>
      <c r="F649" s="46">
        <v>16</v>
      </c>
      <c r="G649" s="46">
        <v>88</v>
      </c>
      <c r="H649" s="46">
        <v>70</v>
      </c>
      <c r="I649" s="46">
        <v>49</v>
      </c>
      <c r="J649" s="46">
        <v>27</v>
      </c>
      <c r="K649" s="46">
        <v>291</v>
      </c>
      <c r="L649" s="42">
        <v>34830</v>
      </c>
      <c r="M649" s="42">
        <v>17661</v>
      </c>
      <c r="N649" s="42">
        <v>17169</v>
      </c>
      <c r="O649" s="54">
        <v>232.14993488477435</v>
      </c>
      <c r="P649" s="54">
        <v>90.595096540399751</v>
      </c>
      <c r="Q649" s="54">
        <v>498.27303097219863</v>
      </c>
      <c r="R649" s="54">
        <v>396.35354736424887</v>
      </c>
      <c r="S649" s="54">
        <v>277.44748315497424</v>
      </c>
      <c r="T649" s="54">
        <v>152.87922541192458</v>
      </c>
      <c r="U649" s="54">
        <v>1647.6983183285204</v>
      </c>
      <c r="W649" s="42" t="s">
        <v>469</v>
      </c>
    </row>
    <row r="650" spans="1:23">
      <c r="A650" s="49" t="s">
        <v>2918</v>
      </c>
      <c r="B650" s="46" t="s">
        <v>230</v>
      </c>
      <c r="C650" s="46" t="s">
        <v>299</v>
      </c>
      <c r="D650" s="49" t="s">
        <v>69</v>
      </c>
      <c r="E650" s="46">
        <v>6</v>
      </c>
      <c r="F650" s="46">
        <v>0</v>
      </c>
      <c r="G650" s="46">
        <v>0</v>
      </c>
      <c r="H650" s="46">
        <v>6</v>
      </c>
      <c r="I650" s="46">
        <v>6</v>
      </c>
      <c r="J650" s="46">
        <v>0</v>
      </c>
      <c r="K650" s="46">
        <v>18</v>
      </c>
      <c r="L650" s="42">
        <v>34830</v>
      </c>
      <c r="M650" s="42">
        <v>17661</v>
      </c>
      <c r="N650" s="42">
        <v>17169</v>
      </c>
      <c r="O650" s="54">
        <v>33.973161202649905</v>
      </c>
      <c r="P650" s="54" t="s">
        <v>499</v>
      </c>
      <c r="Q650" s="54" t="s">
        <v>499</v>
      </c>
      <c r="R650" s="54">
        <v>33.973161202649905</v>
      </c>
      <c r="S650" s="54">
        <v>33.973161202649905</v>
      </c>
      <c r="T650" s="54" t="s">
        <v>499</v>
      </c>
      <c r="U650" s="54">
        <v>101.91948360794973</v>
      </c>
      <c r="W650" s="42" t="s">
        <v>469</v>
      </c>
    </row>
    <row r="651" spans="1:23">
      <c r="A651" s="49" t="s">
        <v>2919</v>
      </c>
      <c r="B651" s="46" t="s">
        <v>230</v>
      </c>
      <c r="C651" s="46" t="s">
        <v>299</v>
      </c>
      <c r="D651" s="49" t="s">
        <v>473</v>
      </c>
      <c r="E651" s="46">
        <v>0</v>
      </c>
      <c r="F651" s="46">
        <v>0</v>
      </c>
      <c r="G651" s="46">
        <v>0</v>
      </c>
      <c r="H651" s="46">
        <v>0</v>
      </c>
      <c r="I651" s="46">
        <v>0</v>
      </c>
      <c r="J651" s="46">
        <v>0</v>
      </c>
      <c r="K651" s="46">
        <v>0</v>
      </c>
      <c r="L651" s="42">
        <v>34830</v>
      </c>
      <c r="M651" s="42">
        <v>17661</v>
      </c>
      <c r="N651" s="42">
        <v>17169</v>
      </c>
      <c r="O651" s="54" t="s">
        <v>499</v>
      </c>
      <c r="P651" s="54" t="s">
        <v>499</v>
      </c>
      <c r="Q651" s="54" t="s">
        <v>499</v>
      </c>
      <c r="R651" s="54" t="s">
        <v>499</v>
      </c>
      <c r="S651" s="54" t="s">
        <v>499</v>
      </c>
      <c r="T651" s="54" t="s">
        <v>499</v>
      </c>
      <c r="U651" s="54" t="s">
        <v>499</v>
      </c>
      <c r="W651" s="42" t="s">
        <v>469</v>
      </c>
    </row>
    <row r="652" spans="1:23">
      <c r="A652" s="49" t="s">
        <v>2920</v>
      </c>
      <c r="B652" s="49" t="s">
        <v>230</v>
      </c>
      <c r="C652" s="49" t="s">
        <v>299</v>
      </c>
      <c r="D652" s="49" t="s">
        <v>201</v>
      </c>
      <c r="E652" s="50">
        <v>0</v>
      </c>
      <c r="F652" s="50">
        <v>0</v>
      </c>
      <c r="G652" s="50">
        <v>0</v>
      </c>
      <c r="H652" s="50">
        <v>0</v>
      </c>
      <c r="I652" s="50">
        <v>0</v>
      </c>
      <c r="J652" s="50">
        <v>0</v>
      </c>
      <c r="K652" s="50">
        <v>0</v>
      </c>
      <c r="L652" s="42">
        <v>34830</v>
      </c>
      <c r="M652" s="42">
        <v>17661</v>
      </c>
      <c r="N652" s="42">
        <v>17169</v>
      </c>
      <c r="O652" s="54" t="s">
        <v>499</v>
      </c>
      <c r="P652" s="54" t="s">
        <v>499</v>
      </c>
      <c r="Q652" s="54" t="s">
        <v>499</v>
      </c>
      <c r="R652" s="54" t="s">
        <v>499</v>
      </c>
      <c r="S652" s="54" t="s">
        <v>499</v>
      </c>
      <c r="T652" s="54" t="s">
        <v>499</v>
      </c>
      <c r="U652" s="54" t="s">
        <v>499</v>
      </c>
      <c r="W652" s="42" t="s">
        <v>469</v>
      </c>
    </row>
    <row r="653" spans="1:23">
      <c r="A653" s="49" t="s">
        <v>2921</v>
      </c>
      <c r="B653" s="49" t="s">
        <v>230</v>
      </c>
      <c r="C653" s="49" t="s">
        <v>299</v>
      </c>
      <c r="D653" s="49" t="s">
        <v>151</v>
      </c>
      <c r="E653" s="46">
        <v>0</v>
      </c>
      <c r="F653" s="50">
        <v>0</v>
      </c>
      <c r="G653" s="50">
        <v>0</v>
      </c>
      <c r="H653" s="50">
        <v>0</v>
      </c>
      <c r="I653" s="50">
        <v>0</v>
      </c>
      <c r="J653" s="50">
        <v>0</v>
      </c>
      <c r="K653" s="50">
        <v>0</v>
      </c>
      <c r="L653" s="42">
        <v>34830</v>
      </c>
      <c r="M653" s="42">
        <v>17661</v>
      </c>
      <c r="N653" s="42">
        <v>17169</v>
      </c>
      <c r="O653" s="54" t="s">
        <v>499</v>
      </c>
      <c r="P653" s="54" t="s">
        <v>499</v>
      </c>
      <c r="Q653" s="54" t="s">
        <v>499</v>
      </c>
      <c r="R653" s="54" t="s">
        <v>499</v>
      </c>
      <c r="S653" s="54" t="s">
        <v>499</v>
      </c>
      <c r="T653" s="54" t="s">
        <v>499</v>
      </c>
      <c r="U653" s="54" t="s">
        <v>499</v>
      </c>
      <c r="W653" s="42" t="s">
        <v>469</v>
      </c>
    </row>
    <row r="654" spans="1:23">
      <c r="A654" s="49" t="s">
        <v>2922</v>
      </c>
      <c r="B654" s="46" t="s">
        <v>230</v>
      </c>
      <c r="C654" s="46" t="s">
        <v>299</v>
      </c>
      <c r="D654" s="49" t="s">
        <v>95</v>
      </c>
      <c r="E654" s="46">
        <v>0</v>
      </c>
      <c r="F654" s="46">
        <v>0</v>
      </c>
      <c r="G654" s="46">
        <v>0</v>
      </c>
      <c r="H654" s="46">
        <v>6</v>
      </c>
      <c r="I654" s="46">
        <v>0</v>
      </c>
      <c r="J654" s="46">
        <v>0</v>
      </c>
      <c r="K654" s="46">
        <v>6</v>
      </c>
      <c r="L654" s="42">
        <v>34830</v>
      </c>
      <c r="M654" s="42">
        <v>17661</v>
      </c>
      <c r="N654" s="42">
        <v>17169</v>
      </c>
      <c r="O654" s="54" t="s">
        <v>499</v>
      </c>
      <c r="P654" s="54" t="s">
        <v>499</v>
      </c>
      <c r="Q654" s="54" t="s">
        <v>499</v>
      </c>
      <c r="R654" s="54">
        <v>17.226528854435831</v>
      </c>
      <c r="S654" s="54" t="s">
        <v>499</v>
      </c>
      <c r="T654" s="54" t="s">
        <v>499</v>
      </c>
      <c r="U654" s="54">
        <v>17.226528854435831</v>
      </c>
      <c r="W654" s="42" t="s">
        <v>469</v>
      </c>
    </row>
    <row r="655" spans="1:23">
      <c r="A655" s="49" t="s">
        <v>2923</v>
      </c>
      <c r="B655" s="46" t="s">
        <v>230</v>
      </c>
      <c r="C655" s="46" t="s">
        <v>299</v>
      </c>
      <c r="D655" s="49" t="s">
        <v>154</v>
      </c>
      <c r="E655" s="46">
        <v>0</v>
      </c>
      <c r="F655" s="46">
        <v>0</v>
      </c>
      <c r="G655" s="46">
        <v>0</v>
      </c>
      <c r="H655" s="46">
        <v>0</v>
      </c>
      <c r="I655" s="46">
        <v>0</v>
      </c>
      <c r="J655" s="46">
        <v>0</v>
      </c>
      <c r="K655" s="46">
        <v>0</v>
      </c>
      <c r="L655" s="42">
        <v>34830</v>
      </c>
      <c r="M655" s="42">
        <v>17661</v>
      </c>
      <c r="N655" s="42">
        <v>17169</v>
      </c>
      <c r="O655" s="54" t="s">
        <v>499</v>
      </c>
      <c r="P655" s="54" t="s">
        <v>499</v>
      </c>
      <c r="Q655" s="54" t="s">
        <v>499</v>
      </c>
      <c r="R655" s="54" t="s">
        <v>499</v>
      </c>
      <c r="S655" s="54" t="s">
        <v>499</v>
      </c>
      <c r="T655" s="54" t="s">
        <v>499</v>
      </c>
      <c r="U655" s="54" t="s">
        <v>499</v>
      </c>
      <c r="W655" s="42" t="s">
        <v>469</v>
      </c>
    </row>
    <row r="656" spans="1:23">
      <c r="A656" s="49" t="s">
        <v>2924</v>
      </c>
      <c r="B656" s="46" t="s">
        <v>230</v>
      </c>
      <c r="C656" s="46" t="s">
        <v>299</v>
      </c>
      <c r="D656" s="49" t="s">
        <v>155</v>
      </c>
      <c r="E656" s="46">
        <v>6</v>
      </c>
      <c r="F656" s="46">
        <v>0</v>
      </c>
      <c r="G656" s="46">
        <v>6</v>
      </c>
      <c r="H656" s="46">
        <v>6</v>
      </c>
      <c r="I656" s="46">
        <v>0</v>
      </c>
      <c r="J656" s="46">
        <v>0</v>
      </c>
      <c r="K656" s="46">
        <v>18</v>
      </c>
      <c r="L656" s="42">
        <v>34830</v>
      </c>
      <c r="M656" s="42">
        <v>17661</v>
      </c>
      <c r="N656" s="42">
        <v>17169</v>
      </c>
      <c r="O656" s="54">
        <v>17.226528854435831</v>
      </c>
      <c r="P656" s="54" t="s">
        <v>499</v>
      </c>
      <c r="Q656" s="54">
        <v>17.226528854435831</v>
      </c>
      <c r="R656" s="54">
        <v>17.226528854435831</v>
      </c>
      <c r="S656" s="54" t="s">
        <v>499</v>
      </c>
      <c r="T656" s="54" t="s">
        <v>499</v>
      </c>
      <c r="U656" s="54">
        <v>51.679586563307488</v>
      </c>
      <c r="W656" s="42" t="s">
        <v>469</v>
      </c>
    </row>
    <row r="657" spans="1:23">
      <c r="A657" s="49" t="s">
        <v>2925</v>
      </c>
      <c r="B657" s="46" t="s">
        <v>230</v>
      </c>
      <c r="C657" s="46" t="s">
        <v>299</v>
      </c>
      <c r="D657" s="49" t="s">
        <v>99</v>
      </c>
      <c r="E657" s="46">
        <v>6</v>
      </c>
      <c r="F657" s="46">
        <v>6</v>
      </c>
      <c r="G657" s="46">
        <v>10</v>
      </c>
      <c r="H657" s="46">
        <v>12</v>
      </c>
      <c r="I657" s="46">
        <v>6</v>
      </c>
      <c r="J657" s="46">
        <v>7</v>
      </c>
      <c r="K657" s="46">
        <v>47</v>
      </c>
      <c r="L657" s="42">
        <v>34830</v>
      </c>
      <c r="M657" s="42">
        <v>17661</v>
      </c>
      <c r="N657" s="42">
        <v>17169</v>
      </c>
      <c r="O657" s="54">
        <v>17.226528854435831</v>
      </c>
      <c r="P657" s="54">
        <v>17.226528854435831</v>
      </c>
      <c r="Q657" s="54">
        <v>28.710881424059721</v>
      </c>
      <c r="R657" s="54">
        <v>34.453057708871661</v>
      </c>
      <c r="S657" s="54">
        <v>17.226528854435831</v>
      </c>
      <c r="T657" s="54">
        <v>20.097616996841804</v>
      </c>
      <c r="U657" s="54">
        <v>134.94114269308068</v>
      </c>
      <c r="W657" s="42" t="s">
        <v>469</v>
      </c>
    </row>
    <row r="658" spans="1:23">
      <c r="A658" s="49" t="s">
        <v>2926</v>
      </c>
      <c r="B658" s="46" t="s">
        <v>230</v>
      </c>
      <c r="C658" s="46" t="s">
        <v>299</v>
      </c>
      <c r="D658" s="49" t="s">
        <v>481</v>
      </c>
      <c r="E658" s="46">
        <v>0</v>
      </c>
      <c r="F658" s="46">
        <v>0</v>
      </c>
      <c r="G658" s="46">
        <v>6</v>
      </c>
      <c r="H658" s="46">
        <v>0</v>
      </c>
      <c r="I658" s="46">
        <v>0</v>
      </c>
      <c r="J658" s="46">
        <v>0</v>
      </c>
      <c r="K658" s="46">
        <v>6</v>
      </c>
      <c r="L658" s="42">
        <v>34830</v>
      </c>
      <c r="M658" s="42">
        <v>17661</v>
      </c>
      <c r="N658" s="42">
        <v>17169</v>
      </c>
      <c r="O658" s="54" t="s">
        <v>499</v>
      </c>
      <c r="P658" s="54" t="s">
        <v>499</v>
      </c>
      <c r="Q658" s="54">
        <v>17.226528854435831</v>
      </c>
      <c r="R658" s="54" t="s">
        <v>499</v>
      </c>
      <c r="S658" s="54" t="s">
        <v>499</v>
      </c>
      <c r="T658" s="54" t="s">
        <v>499</v>
      </c>
      <c r="U658" s="54">
        <v>17.226528854435831</v>
      </c>
      <c r="W658" s="42" t="s">
        <v>469</v>
      </c>
    </row>
    <row r="659" spans="1:23">
      <c r="A659" s="49" t="s">
        <v>2927</v>
      </c>
      <c r="B659" s="49" t="s">
        <v>230</v>
      </c>
      <c r="C659" s="49" t="s">
        <v>299</v>
      </c>
      <c r="D659" s="49" t="s">
        <v>483</v>
      </c>
      <c r="E659" s="50">
        <v>0</v>
      </c>
      <c r="F659" s="50">
        <v>0</v>
      </c>
      <c r="G659" s="50">
        <v>9</v>
      </c>
      <c r="H659" s="50">
        <v>6</v>
      </c>
      <c r="I659" s="50">
        <v>0</v>
      </c>
      <c r="J659" s="50">
        <v>6</v>
      </c>
      <c r="K659" s="50">
        <v>21</v>
      </c>
      <c r="L659" s="42">
        <v>34830</v>
      </c>
      <c r="M659" s="42">
        <v>17661</v>
      </c>
      <c r="N659" s="42">
        <v>17169</v>
      </c>
      <c r="O659" s="54" t="s">
        <v>499</v>
      </c>
      <c r="P659" s="54" t="s">
        <v>499</v>
      </c>
      <c r="Q659" s="54">
        <v>25.839793281653744</v>
      </c>
      <c r="R659" s="54">
        <v>17.226528854435831</v>
      </c>
      <c r="S659" s="54" t="s">
        <v>499</v>
      </c>
      <c r="T659" s="54">
        <v>17.226528854435831</v>
      </c>
      <c r="U659" s="54">
        <v>60.292850990525409</v>
      </c>
      <c r="W659" s="42" t="s">
        <v>469</v>
      </c>
    </row>
    <row r="660" spans="1:23">
      <c r="A660" s="49" t="s">
        <v>2928</v>
      </c>
      <c r="B660" s="49" t="s">
        <v>230</v>
      </c>
      <c r="C660" s="49" t="s">
        <v>299</v>
      </c>
      <c r="D660" s="49" t="s">
        <v>128</v>
      </c>
      <c r="E660" s="50">
        <v>0</v>
      </c>
      <c r="F660" s="50">
        <v>0</v>
      </c>
      <c r="G660" s="50">
        <v>0</v>
      </c>
      <c r="H660" s="50">
        <v>0</v>
      </c>
      <c r="I660" s="50">
        <v>0</v>
      </c>
      <c r="J660" s="50">
        <v>0</v>
      </c>
      <c r="K660" s="50">
        <v>0</v>
      </c>
      <c r="L660" s="42">
        <v>34830</v>
      </c>
      <c r="M660" s="42">
        <v>17661</v>
      </c>
      <c r="N660" s="42">
        <v>17169</v>
      </c>
      <c r="O660" s="54" t="s">
        <v>499</v>
      </c>
      <c r="P660" s="54" t="s">
        <v>499</v>
      </c>
      <c r="Q660" s="54" t="s">
        <v>499</v>
      </c>
      <c r="R660" s="54" t="s">
        <v>499</v>
      </c>
      <c r="S660" s="54" t="s">
        <v>499</v>
      </c>
      <c r="T660" s="54" t="s">
        <v>499</v>
      </c>
      <c r="U660" s="54" t="s">
        <v>499</v>
      </c>
      <c r="W660" s="42" t="s">
        <v>469</v>
      </c>
    </row>
    <row r="661" spans="1:23">
      <c r="A661" s="49" t="s">
        <v>2929</v>
      </c>
      <c r="B661" s="49" t="s">
        <v>230</v>
      </c>
      <c r="C661" s="49" t="s">
        <v>299</v>
      </c>
      <c r="D661" s="49" t="s">
        <v>132</v>
      </c>
      <c r="E661" s="50">
        <v>6</v>
      </c>
      <c r="F661" s="50">
        <v>6</v>
      </c>
      <c r="G661" s="50">
        <v>6</v>
      </c>
      <c r="H661" s="50">
        <v>6</v>
      </c>
      <c r="I661" s="50">
        <v>6</v>
      </c>
      <c r="J661" s="50">
        <v>6</v>
      </c>
      <c r="K661" s="50">
        <v>36</v>
      </c>
      <c r="L661" s="42">
        <v>34830</v>
      </c>
      <c r="M661" s="42">
        <v>17661</v>
      </c>
      <c r="N661" s="42">
        <v>17169</v>
      </c>
      <c r="O661" s="54">
        <v>33.973161202649905</v>
      </c>
      <c r="P661" s="54">
        <v>33.973161202649905</v>
      </c>
      <c r="Q661" s="54">
        <v>33.973161202649905</v>
      </c>
      <c r="R661" s="54">
        <v>33.973161202649905</v>
      </c>
      <c r="S661" s="54">
        <v>33.973161202649905</v>
      </c>
      <c r="T661" s="54">
        <v>33.973161202649905</v>
      </c>
      <c r="U661" s="54">
        <v>203.83896721589946</v>
      </c>
      <c r="W661" s="42" t="s">
        <v>469</v>
      </c>
    </row>
    <row r="662" spans="1:23">
      <c r="A662" s="49" t="s">
        <v>2930</v>
      </c>
      <c r="B662" s="49" t="s">
        <v>230</v>
      </c>
      <c r="C662" s="49" t="s">
        <v>299</v>
      </c>
      <c r="D662" s="49" t="s">
        <v>161</v>
      </c>
      <c r="E662" s="50">
        <v>0</v>
      </c>
      <c r="F662" s="50">
        <v>0</v>
      </c>
      <c r="G662" s="50">
        <v>0</v>
      </c>
      <c r="H662" s="50">
        <v>0</v>
      </c>
      <c r="I662" s="50">
        <v>0</v>
      </c>
      <c r="J662" s="50">
        <v>0</v>
      </c>
      <c r="K662" s="50">
        <v>0</v>
      </c>
      <c r="L662" s="42">
        <v>34830</v>
      </c>
      <c r="M662" s="42">
        <v>17661</v>
      </c>
      <c r="N662" s="42">
        <v>17169</v>
      </c>
      <c r="O662" s="54" t="s">
        <v>499</v>
      </c>
      <c r="P662" s="54" t="s">
        <v>499</v>
      </c>
      <c r="Q662" s="54" t="s">
        <v>499</v>
      </c>
      <c r="R662" s="54" t="s">
        <v>499</v>
      </c>
      <c r="S662" s="54" t="s">
        <v>499</v>
      </c>
      <c r="T662" s="54" t="s">
        <v>499</v>
      </c>
      <c r="U662" s="54" t="s">
        <v>499</v>
      </c>
      <c r="W662" s="42" t="s">
        <v>469</v>
      </c>
    </row>
    <row r="663" spans="1:23">
      <c r="A663" s="49" t="s">
        <v>2931</v>
      </c>
      <c r="B663" s="49" t="s">
        <v>230</v>
      </c>
      <c r="C663" s="49" t="s">
        <v>299</v>
      </c>
      <c r="D663" s="49" t="s">
        <v>146</v>
      </c>
      <c r="E663" s="50">
        <v>6</v>
      </c>
      <c r="F663" s="50">
        <v>6</v>
      </c>
      <c r="G663" s="50">
        <v>13</v>
      </c>
      <c r="H663" s="50">
        <v>21</v>
      </c>
      <c r="I663" s="50">
        <v>6</v>
      </c>
      <c r="J663" s="50">
        <v>6</v>
      </c>
      <c r="K663" s="50">
        <v>58</v>
      </c>
      <c r="L663" s="42">
        <v>34830</v>
      </c>
      <c r="M663" s="42">
        <v>17661</v>
      </c>
      <c r="N663" s="42">
        <v>17169</v>
      </c>
      <c r="O663" s="54">
        <v>33.973161202649905</v>
      </c>
      <c r="P663" s="54">
        <v>33.973161202649905</v>
      </c>
      <c r="Q663" s="54">
        <v>73.608515939074792</v>
      </c>
      <c r="R663" s="54">
        <v>118.90606420927466</v>
      </c>
      <c r="S663" s="54">
        <v>33.973161202649905</v>
      </c>
      <c r="T663" s="54">
        <v>33.973161202649905</v>
      </c>
      <c r="U663" s="54">
        <v>328.40722495894909</v>
      </c>
      <c r="W663" s="42" t="s">
        <v>469</v>
      </c>
    </row>
    <row r="664" spans="1:23">
      <c r="A664" s="49" t="s">
        <v>2932</v>
      </c>
      <c r="B664" s="49" t="s">
        <v>222</v>
      </c>
      <c r="C664" s="49" t="s">
        <v>299</v>
      </c>
      <c r="D664" s="49" t="s">
        <v>60</v>
      </c>
      <c r="E664" s="50">
        <v>6</v>
      </c>
      <c r="F664" s="50">
        <v>0</v>
      </c>
      <c r="G664" s="50">
        <v>6</v>
      </c>
      <c r="H664" s="50">
        <v>6</v>
      </c>
      <c r="I664" s="50">
        <v>0</v>
      </c>
      <c r="J664" s="50">
        <v>6</v>
      </c>
      <c r="K664" s="50">
        <v>24</v>
      </c>
      <c r="L664" s="42">
        <v>34830</v>
      </c>
      <c r="M664" s="42">
        <v>17661</v>
      </c>
      <c r="N664" s="42">
        <v>17169</v>
      </c>
      <c r="O664" s="54">
        <v>17.226528854435831</v>
      </c>
      <c r="P664" s="54" t="s">
        <v>499</v>
      </c>
      <c r="Q664" s="54">
        <v>17.226528854435831</v>
      </c>
      <c r="R664" s="54">
        <v>17.226528854435831</v>
      </c>
      <c r="S664" s="54" t="s">
        <v>499</v>
      </c>
      <c r="T664" s="54">
        <v>17.226528854435831</v>
      </c>
      <c r="U664" s="54">
        <v>68.906115417743322</v>
      </c>
      <c r="W664" s="42" t="s">
        <v>469</v>
      </c>
    </row>
    <row r="665" spans="1:23">
      <c r="A665" s="49" t="s">
        <v>2933</v>
      </c>
      <c r="B665" s="49" t="s">
        <v>222</v>
      </c>
      <c r="C665" s="49" t="s">
        <v>299</v>
      </c>
      <c r="D665" s="49" t="s">
        <v>64</v>
      </c>
      <c r="E665" s="50">
        <v>15</v>
      </c>
      <c r="F665" s="50">
        <v>6</v>
      </c>
      <c r="G665" s="50">
        <v>27</v>
      </c>
      <c r="H665" s="50">
        <v>23</v>
      </c>
      <c r="I665" s="50">
        <v>10</v>
      </c>
      <c r="J665" s="50">
        <v>6</v>
      </c>
      <c r="K665" s="50">
        <v>87</v>
      </c>
      <c r="L665" s="42">
        <v>34830</v>
      </c>
      <c r="M665" s="42">
        <v>17661</v>
      </c>
      <c r="N665" s="42">
        <v>17169</v>
      </c>
      <c r="O665" s="54">
        <v>43.066322136089575</v>
      </c>
      <c r="P665" s="54">
        <v>17.226528854435831</v>
      </c>
      <c r="Q665" s="54">
        <v>77.519379844961236</v>
      </c>
      <c r="R665" s="54">
        <v>66.035027275337356</v>
      </c>
      <c r="S665" s="54">
        <v>28.710881424059721</v>
      </c>
      <c r="T665" s="54">
        <v>17.226528854435831</v>
      </c>
      <c r="U665" s="54">
        <v>249.78466838931956</v>
      </c>
      <c r="W665" s="42" t="s">
        <v>469</v>
      </c>
    </row>
    <row r="666" spans="1:23">
      <c r="A666" s="49" t="s">
        <v>2934</v>
      </c>
      <c r="B666" s="49" t="s">
        <v>222</v>
      </c>
      <c r="C666" s="49" t="s">
        <v>299</v>
      </c>
      <c r="D666" s="49" t="s">
        <v>492</v>
      </c>
      <c r="E666" s="50">
        <v>6</v>
      </c>
      <c r="F666" s="50">
        <v>0</v>
      </c>
      <c r="G666" s="50">
        <v>6</v>
      </c>
      <c r="H666" s="50">
        <v>11</v>
      </c>
      <c r="I666" s="50">
        <v>0</v>
      </c>
      <c r="J666" s="50">
        <v>0</v>
      </c>
      <c r="K666" s="50">
        <v>23</v>
      </c>
      <c r="L666" s="42">
        <v>34830</v>
      </c>
      <c r="M666" s="42">
        <v>17661</v>
      </c>
      <c r="N666" s="42">
        <v>17169</v>
      </c>
      <c r="O666" s="54">
        <v>17.226528854435831</v>
      </c>
      <c r="P666" s="54" t="s">
        <v>499</v>
      </c>
      <c r="Q666" s="54">
        <v>17.226528854435831</v>
      </c>
      <c r="R666" s="54">
        <v>31.581969566465691</v>
      </c>
      <c r="S666" s="54" t="s">
        <v>499</v>
      </c>
      <c r="T666" s="54" t="s">
        <v>499</v>
      </c>
      <c r="U666" s="54">
        <v>66.035027275337356</v>
      </c>
      <c r="W666" s="42" t="s">
        <v>469</v>
      </c>
    </row>
    <row r="667" spans="1:23">
      <c r="A667" s="49" t="s">
        <v>2935</v>
      </c>
      <c r="B667" s="49" t="s">
        <v>222</v>
      </c>
      <c r="C667" s="46" t="s">
        <v>299</v>
      </c>
      <c r="D667" s="49" t="s">
        <v>200</v>
      </c>
      <c r="E667" s="50">
        <v>6</v>
      </c>
      <c r="F667" s="50">
        <v>6</v>
      </c>
      <c r="G667" s="50">
        <v>8</v>
      </c>
      <c r="H667" s="50">
        <v>11</v>
      </c>
      <c r="I667" s="50">
        <v>13</v>
      </c>
      <c r="J667" s="50">
        <v>11</v>
      </c>
      <c r="K667" s="50">
        <v>55</v>
      </c>
      <c r="L667" s="42">
        <v>34830</v>
      </c>
      <c r="M667" s="42">
        <v>17661</v>
      </c>
      <c r="N667" s="42">
        <v>17169</v>
      </c>
      <c r="O667" s="54">
        <v>17.226528854435831</v>
      </c>
      <c r="P667" s="54">
        <v>17.226528854435831</v>
      </c>
      <c r="Q667" s="54">
        <v>22.968705139247774</v>
      </c>
      <c r="R667" s="54">
        <v>31.581969566465691</v>
      </c>
      <c r="S667" s="54">
        <v>37.324145851277635</v>
      </c>
      <c r="T667" s="54">
        <v>31.581969566465691</v>
      </c>
      <c r="U667" s="54">
        <v>157.90984783232847</v>
      </c>
      <c r="W667" s="42" t="s">
        <v>469</v>
      </c>
    </row>
    <row r="668" spans="1:23">
      <c r="A668" s="49" t="s">
        <v>2936</v>
      </c>
      <c r="B668" s="49" t="s">
        <v>222</v>
      </c>
      <c r="C668" s="49" t="s">
        <v>299</v>
      </c>
      <c r="D668" s="49" t="s">
        <v>473</v>
      </c>
      <c r="E668" s="50">
        <v>0</v>
      </c>
      <c r="F668" s="50">
        <v>0</v>
      </c>
      <c r="G668" s="50">
        <v>0</v>
      </c>
      <c r="H668" s="50">
        <v>0</v>
      </c>
      <c r="I668" s="50">
        <v>0</v>
      </c>
      <c r="J668" s="50">
        <v>0</v>
      </c>
      <c r="K668" s="50">
        <v>0</v>
      </c>
      <c r="L668" s="42">
        <v>34830</v>
      </c>
      <c r="M668" s="42">
        <v>17661</v>
      </c>
      <c r="N668" s="42">
        <v>17169</v>
      </c>
      <c r="O668" s="54" t="s">
        <v>499</v>
      </c>
      <c r="P668" s="54" t="s">
        <v>499</v>
      </c>
      <c r="Q668" s="54" t="s">
        <v>499</v>
      </c>
      <c r="R668" s="54" t="s">
        <v>499</v>
      </c>
      <c r="S668" s="54" t="s">
        <v>499</v>
      </c>
      <c r="T668" s="54" t="s">
        <v>499</v>
      </c>
      <c r="U668" s="54" t="s">
        <v>499</v>
      </c>
      <c r="W668" s="42" t="s">
        <v>469</v>
      </c>
    </row>
    <row r="669" spans="1:23">
      <c r="A669" s="49" t="s">
        <v>2937</v>
      </c>
      <c r="B669" s="49" t="s">
        <v>222</v>
      </c>
      <c r="C669" s="49" t="s">
        <v>299</v>
      </c>
      <c r="D669" s="49" t="s">
        <v>201</v>
      </c>
      <c r="E669" s="50">
        <v>6</v>
      </c>
      <c r="F669" s="50">
        <v>0</v>
      </c>
      <c r="G669" s="50">
        <v>7</v>
      </c>
      <c r="H669" s="50">
        <v>6</v>
      </c>
      <c r="I669" s="50">
        <v>6</v>
      </c>
      <c r="J669" s="50">
        <v>6</v>
      </c>
      <c r="K669" s="50">
        <v>31</v>
      </c>
      <c r="L669" s="42">
        <v>34830</v>
      </c>
      <c r="M669" s="42">
        <v>17661</v>
      </c>
      <c r="N669" s="42">
        <v>17169</v>
      </c>
      <c r="O669" s="54">
        <v>17.226528854435831</v>
      </c>
      <c r="P669" s="54" t="s">
        <v>499</v>
      </c>
      <c r="Q669" s="54">
        <v>20.097616996841804</v>
      </c>
      <c r="R669" s="54">
        <v>17.226528854435831</v>
      </c>
      <c r="S669" s="54">
        <v>17.226528854435831</v>
      </c>
      <c r="T669" s="54">
        <v>17.226528854435831</v>
      </c>
      <c r="U669" s="54">
        <v>89.00373241458513</v>
      </c>
      <c r="W669" s="42" t="s">
        <v>469</v>
      </c>
    </row>
    <row r="670" spans="1:23">
      <c r="A670" s="49" t="s">
        <v>2938</v>
      </c>
      <c r="B670" s="49" t="s">
        <v>222</v>
      </c>
      <c r="C670" s="49" t="s">
        <v>299</v>
      </c>
      <c r="D670" s="49" t="s">
        <v>95</v>
      </c>
      <c r="E670" s="50">
        <v>0</v>
      </c>
      <c r="F670" s="50">
        <v>0</v>
      </c>
      <c r="G670" s="50">
        <v>6</v>
      </c>
      <c r="H670" s="50">
        <v>0</v>
      </c>
      <c r="I670" s="50">
        <v>0</v>
      </c>
      <c r="J670" s="50">
        <v>0</v>
      </c>
      <c r="K670" s="50">
        <v>6</v>
      </c>
      <c r="L670" s="42">
        <v>34830</v>
      </c>
      <c r="M670" s="42">
        <v>17661</v>
      </c>
      <c r="N670" s="42">
        <v>17169</v>
      </c>
      <c r="O670" s="54" t="s">
        <v>499</v>
      </c>
      <c r="P670" s="54" t="s">
        <v>499</v>
      </c>
      <c r="Q670" s="54">
        <v>17.226528854435831</v>
      </c>
      <c r="R670" s="54" t="s">
        <v>499</v>
      </c>
      <c r="S670" s="54" t="s">
        <v>499</v>
      </c>
      <c r="T670" s="54" t="s">
        <v>499</v>
      </c>
      <c r="U670" s="54">
        <v>17.226528854435831</v>
      </c>
      <c r="W670" s="42" t="s">
        <v>469</v>
      </c>
    </row>
    <row r="671" spans="1:23">
      <c r="A671" s="49" t="s">
        <v>2939</v>
      </c>
      <c r="B671" s="49" t="s">
        <v>222</v>
      </c>
      <c r="C671" s="49" t="s">
        <v>299</v>
      </c>
      <c r="D671" s="49" t="s">
        <v>154</v>
      </c>
      <c r="E671" s="50">
        <v>0</v>
      </c>
      <c r="F671" s="50">
        <v>0</v>
      </c>
      <c r="G671" s="50">
        <v>0</v>
      </c>
      <c r="H671" s="50">
        <v>0</v>
      </c>
      <c r="I671" s="50">
        <v>0</v>
      </c>
      <c r="J671" s="50">
        <v>0</v>
      </c>
      <c r="K671" s="50">
        <v>0</v>
      </c>
      <c r="L671" s="42">
        <v>34830</v>
      </c>
      <c r="M671" s="42">
        <v>17661</v>
      </c>
      <c r="N671" s="42">
        <v>17169</v>
      </c>
      <c r="O671" s="54" t="s">
        <v>499</v>
      </c>
      <c r="P671" s="54" t="s">
        <v>499</v>
      </c>
      <c r="Q671" s="54" t="s">
        <v>499</v>
      </c>
      <c r="R671" s="54" t="s">
        <v>499</v>
      </c>
      <c r="S671" s="54" t="s">
        <v>499</v>
      </c>
      <c r="T671" s="54" t="s">
        <v>499</v>
      </c>
      <c r="U671" s="54" t="s">
        <v>499</v>
      </c>
      <c r="W671" s="42" t="s">
        <v>469</v>
      </c>
    </row>
    <row r="672" spans="1:23">
      <c r="A672" s="49" t="s">
        <v>2940</v>
      </c>
      <c r="B672" s="49" t="s">
        <v>222</v>
      </c>
      <c r="C672" s="49" t="s">
        <v>299</v>
      </c>
      <c r="D672" s="49" t="s">
        <v>155</v>
      </c>
      <c r="E672" s="50">
        <v>7</v>
      </c>
      <c r="F672" s="50">
        <v>0</v>
      </c>
      <c r="G672" s="50">
        <v>6</v>
      </c>
      <c r="H672" s="50">
        <v>7</v>
      </c>
      <c r="I672" s="50">
        <v>0</v>
      </c>
      <c r="J672" s="50">
        <v>0</v>
      </c>
      <c r="K672" s="50">
        <v>20</v>
      </c>
      <c r="L672" s="42">
        <v>34830</v>
      </c>
      <c r="M672" s="42">
        <v>17661</v>
      </c>
      <c r="N672" s="42">
        <v>17169</v>
      </c>
      <c r="O672" s="54">
        <v>20.097616996841804</v>
      </c>
      <c r="P672" s="54" t="s">
        <v>499</v>
      </c>
      <c r="Q672" s="54">
        <v>17.226528854435831</v>
      </c>
      <c r="R672" s="54">
        <v>20.097616996841804</v>
      </c>
      <c r="S672" s="54" t="s">
        <v>499</v>
      </c>
      <c r="T672" s="54" t="s">
        <v>499</v>
      </c>
      <c r="U672" s="54">
        <v>57.421762848119442</v>
      </c>
      <c r="W672" s="42" t="s">
        <v>469</v>
      </c>
    </row>
    <row r="673" spans="1:23">
      <c r="A673" s="49" t="s">
        <v>2941</v>
      </c>
      <c r="B673" s="49" t="s">
        <v>222</v>
      </c>
      <c r="C673" s="49" t="s">
        <v>299</v>
      </c>
      <c r="D673" s="49" t="s">
        <v>99</v>
      </c>
      <c r="E673" s="50">
        <v>6</v>
      </c>
      <c r="F673" s="50">
        <v>6</v>
      </c>
      <c r="G673" s="50">
        <v>13</v>
      </c>
      <c r="H673" s="50">
        <v>6</v>
      </c>
      <c r="I673" s="50">
        <v>6</v>
      </c>
      <c r="J673" s="50">
        <v>0</v>
      </c>
      <c r="K673" s="50">
        <v>37</v>
      </c>
      <c r="L673" s="42">
        <v>34830</v>
      </c>
      <c r="M673" s="42">
        <v>17661</v>
      </c>
      <c r="N673" s="42">
        <v>17169</v>
      </c>
      <c r="O673" s="54">
        <v>17.226528854435831</v>
      </c>
      <c r="P673" s="54">
        <v>17.226528854435831</v>
      </c>
      <c r="Q673" s="54">
        <v>37.324145851277635</v>
      </c>
      <c r="R673" s="54">
        <v>17.226528854435831</v>
      </c>
      <c r="S673" s="54">
        <v>17.226528854435831</v>
      </c>
      <c r="T673" s="54" t="s">
        <v>499</v>
      </c>
      <c r="U673" s="54">
        <v>106.23026126902096</v>
      </c>
      <c r="W673" s="42" t="s">
        <v>469</v>
      </c>
    </row>
    <row r="674" spans="1:23">
      <c r="A674" s="49" t="s">
        <v>2942</v>
      </c>
      <c r="B674" s="49" t="s">
        <v>222</v>
      </c>
      <c r="C674" s="49" t="s">
        <v>299</v>
      </c>
      <c r="D674" s="49" t="s">
        <v>481</v>
      </c>
      <c r="E674" s="46">
        <v>0</v>
      </c>
      <c r="F674" s="46">
        <v>0</v>
      </c>
      <c r="G674" s="46">
        <v>0</v>
      </c>
      <c r="H674" s="46">
        <v>0</v>
      </c>
      <c r="I674" s="46">
        <v>0</v>
      </c>
      <c r="J674" s="46">
        <v>0</v>
      </c>
      <c r="K674" s="46">
        <v>0</v>
      </c>
      <c r="L674" s="42">
        <v>34830</v>
      </c>
      <c r="M674" s="42">
        <v>17661</v>
      </c>
      <c r="N674" s="42">
        <v>17169</v>
      </c>
      <c r="O674" s="54" t="s">
        <v>499</v>
      </c>
      <c r="P674" s="54" t="s">
        <v>499</v>
      </c>
      <c r="Q674" s="54" t="s">
        <v>499</v>
      </c>
      <c r="R674" s="54" t="s">
        <v>499</v>
      </c>
      <c r="S674" s="54" t="s">
        <v>499</v>
      </c>
      <c r="T674" s="54" t="s">
        <v>499</v>
      </c>
      <c r="U674" s="54" t="s">
        <v>499</v>
      </c>
      <c r="W674" s="42" t="s">
        <v>469</v>
      </c>
    </row>
    <row r="675" spans="1:23">
      <c r="A675" s="49" t="s">
        <v>2943</v>
      </c>
      <c r="B675" s="46" t="s">
        <v>222</v>
      </c>
      <c r="C675" s="46" t="s">
        <v>299</v>
      </c>
      <c r="D675" s="49" t="s">
        <v>483</v>
      </c>
      <c r="E675" s="46">
        <v>6</v>
      </c>
      <c r="F675" s="46">
        <v>6</v>
      </c>
      <c r="G675" s="46">
        <v>7</v>
      </c>
      <c r="H675" s="46">
        <v>6</v>
      </c>
      <c r="I675" s="46">
        <v>0</v>
      </c>
      <c r="J675" s="46">
        <v>0</v>
      </c>
      <c r="K675" s="46">
        <v>25</v>
      </c>
      <c r="L675" s="42">
        <v>34830</v>
      </c>
      <c r="M675" s="42">
        <v>17661</v>
      </c>
      <c r="N675" s="42">
        <v>17169</v>
      </c>
      <c r="O675" s="54">
        <v>17.226528854435831</v>
      </c>
      <c r="P675" s="54">
        <v>17.226528854435831</v>
      </c>
      <c r="Q675" s="54">
        <v>20.097616996841804</v>
      </c>
      <c r="R675" s="54">
        <v>17.226528854435831</v>
      </c>
      <c r="S675" s="54" t="s">
        <v>499</v>
      </c>
      <c r="T675" s="54" t="s">
        <v>499</v>
      </c>
      <c r="U675" s="54">
        <v>71.777203560149303</v>
      </c>
      <c r="W675" s="42" t="s">
        <v>469</v>
      </c>
    </row>
    <row r="676" spans="1:23">
      <c r="A676" s="49" t="s">
        <v>2944</v>
      </c>
      <c r="B676" s="46" t="s">
        <v>222</v>
      </c>
      <c r="C676" s="46" t="s">
        <v>299</v>
      </c>
      <c r="D676" s="49" t="s">
        <v>128</v>
      </c>
      <c r="E676" s="46">
        <v>0</v>
      </c>
      <c r="F676" s="46">
        <v>0</v>
      </c>
      <c r="G676" s="46">
        <v>0</v>
      </c>
      <c r="H676" s="46">
        <v>0</v>
      </c>
      <c r="I676" s="46">
        <v>0</v>
      </c>
      <c r="J676" s="46">
        <v>0</v>
      </c>
      <c r="K676" s="46">
        <v>0</v>
      </c>
      <c r="L676" s="42">
        <v>34830</v>
      </c>
      <c r="M676" s="42">
        <v>17661</v>
      </c>
      <c r="N676" s="42">
        <v>17169</v>
      </c>
      <c r="O676" s="54" t="s">
        <v>499</v>
      </c>
      <c r="P676" s="54" t="s">
        <v>499</v>
      </c>
      <c r="Q676" s="54" t="s">
        <v>499</v>
      </c>
      <c r="R676" s="54" t="s">
        <v>499</v>
      </c>
      <c r="S676" s="54" t="s">
        <v>499</v>
      </c>
      <c r="T676" s="54" t="s">
        <v>499</v>
      </c>
      <c r="U676" s="54" t="s">
        <v>499</v>
      </c>
      <c r="W676" s="42" t="s">
        <v>469</v>
      </c>
    </row>
    <row r="677" spans="1:23">
      <c r="A677" s="49" t="s">
        <v>2945</v>
      </c>
      <c r="B677" s="46" t="s">
        <v>222</v>
      </c>
      <c r="C677" s="46" t="s">
        <v>299</v>
      </c>
      <c r="D677" s="49" t="s">
        <v>161</v>
      </c>
      <c r="E677" s="46">
        <v>0</v>
      </c>
      <c r="F677" s="46">
        <v>0</v>
      </c>
      <c r="G677" s="46">
        <v>0</v>
      </c>
      <c r="H677" s="46">
        <v>0</v>
      </c>
      <c r="I677" s="46">
        <v>0</v>
      </c>
      <c r="J677" s="46">
        <v>0</v>
      </c>
      <c r="K677" s="46">
        <v>0</v>
      </c>
      <c r="L677" s="42">
        <v>34830</v>
      </c>
      <c r="M677" s="42">
        <v>17661</v>
      </c>
      <c r="N677" s="42">
        <v>17169</v>
      </c>
      <c r="O677" s="54" t="s">
        <v>499</v>
      </c>
      <c r="P677" s="54" t="s">
        <v>499</v>
      </c>
      <c r="Q677" s="54" t="s">
        <v>499</v>
      </c>
      <c r="R677" s="54" t="s">
        <v>499</v>
      </c>
      <c r="S677" s="54" t="s">
        <v>499</v>
      </c>
      <c r="T677" s="54" t="s">
        <v>499</v>
      </c>
      <c r="U677" s="54" t="s">
        <v>499</v>
      </c>
      <c r="W677" s="42" t="s">
        <v>469</v>
      </c>
    </row>
    <row r="678" spans="1:23">
      <c r="A678" s="49" t="s">
        <v>2946</v>
      </c>
      <c r="B678" s="46" t="s">
        <v>222</v>
      </c>
      <c r="C678" s="46" t="s">
        <v>299</v>
      </c>
      <c r="D678" s="49" t="s">
        <v>164</v>
      </c>
      <c r="E678" s="46">
        <v>24</v>
      </c>
      <c r="F678" s="46">
        <v>29</v>
      </c>
      <c r="G678" s="46">
        <v>69</v>
      </c>
      <c r="H678" s="46">
        <v>46</v>
      </c>
      <c r="I678" s="46">
        <v>15</v>
      </c>
      <c r="J678" s="46">
        <v>0</v>
      </c>
      <c r="K678" s="46">
        <v>183</v>
      </c>
      <c r="L678" s="42">
        <v>34830</v>
      </c>
      <c r="M678" s="42">
        <v>17661</v>
      </c>
      <c r="N678" s="42">
        <v>17169</v>
      </c>
      <c r="O678" s="54">
        <v>139.7868250917351</v>
      </c>
      <c r="P678" s="54">
        <v>168.90908031917991</v>
      </c>
      <c r="Q678" s="54">
        <v>401.88712213873845</v>
      </c>
      <c r="R678" s="54">
        <v>267.92474809249228</v>
      </c>
      <c r="S678" s="54">
        <v>87.366765682334432</v>
      </c>
      <c r="T678" s="54" t="s">
        <v>499</v>
      </c>
      <c r="U678" s="54">
        <v>1065.8745413244801</v>
      </c>
      <c r="W678" s="42" t="s">
        <v>469</v>
      </c>
    </row>
    <row r="679" spans="1:23">
      <c r="A679" s="49" t="s">
        <v>2947</v>
      </c>
      <c r="B679" s="49" t="s">
        <v>222</v>
      </c>
      <c r="C679" s="49" t="s">
        <v>299</v>
      </c>
      <c r="D679" s="49" t="s">
        <v>142</v>
      </c>
      <c r="E679" s="50">
        <v>0</v>
      </c>
      <c r="F679" s="50">
        <v>0</v>
      </c>
      <c r="G679" s="50">
        <v>0</v>
      </c>
      <c r="H679" s="50">
        <v>0</v>
      </c>
      <c r="I679" s="50">
        <v>0</v>
      </c>
      <c r="J679" s="50">
        <v>0</v>
      </c>
      <c r="K679" s="50">
        <v>0</v>
      </c>
      <c r="L679" s="42">
        <v>34830</v>
      </c>
      <c r="M679" s="42">
        <v>17661</v>
      </c>
      <c r="N679" s="42">
        <v>17169</v>
      </c>
      <c r="O679" s="54" t="s">
        <v>499</v>
      </c>
      <c r="P679" s="54" t="s">
        <v>499</v>
      </c>
      <c r="Q679" s="54" t="s">
        <v>499</v>
      </c>
      <c r="R679" s="54" t="s">
        <v>499</v>
      </c>
      <c r="S679" s="54" t="s">
        <v>499</v>
      </c>
      <c r="T679" s="54" t="s">
        <v>499</v>
      </c>
      <c r="U679" s="54" t="s">
        <v>499</v>
      </c>
      <c r="W679" s="42" t="s">
        <v>469</v>
      </c>
    </row>
    <row r="680" spans="1:23">
      <c r="A680" s="49" t="s">
        <v>2948</v>
      </c>
      <c r="B680" s="49" t="s">
        <v>230</v>
      </c>
      <c r="C680" s="49" t="s">
        <v>303</v>
      </c>
      <c r="D680" s="49" t="s">
        <v>60</v>
      </c>
      <c r="E680" s="50">
        <v>0</v>
      </c>
      <c r="F680" s="50">
        <v>0</v>
      </c>
      <c r="G680" s="50">
        <v>6</v>
      </c>
      <c r="H680" s="50">
        <v>9</v>
      </c>
      <c r="I680" s="50">
        <v>6</v>
      </c>
      <c r="J680" s="50">
        <v>0</v>
      </c>
      <c r="K680" s="50">
        <v>21</v>
      </c>
      <c r="L680" s="42">
        <v>42989</v>
      </c>
      <c r="M680" s="42">
        <v>21573</v>
      </c>
      <c r="N680" s="42">
        <v>21416</v>
      </c>
      <c r="O680" s="54" t="s">
        <v>499</v>
      </c>
      <c r="P680" s="54" t="s">
        <v>499</v>
      </c>
      <c r="Q680" s="54">
        <v>13.957058782479239</v>
      </c>
      <c r="R680" s="54">
        <v>20.935588173718855</v>
      </c>
      <c r="S680" s="54">
        <v>13.957058782479239</v>
      </c>
      <c r="T680" s="54" t="s">
        <v>499</v>
      </c>
      <c r="U680" s="54">
        <v>48.849705738677336</v>
      </c>
      <c r="W680" s="42" t="s">
        <v>469</v>
      </c>
    </row>
    <row r="681" spans="1:23">
      <c r="A681" s="49" t="s">
        <v>2949</v>
      </c>
      <c r="B681" s="46" t="s">
        <v>230</v>
      </c>
      <c r="C681" s="46" t="s">
        <v>303</v>
      </c>
      <c r="D681" s="49" t="s">
        <v>64</v>
      </c>
      <c r="E681" s="46">
        <v>10</v>
      </c>
      <c r="F681" s="46">
        <v>7</v>
      </c>
      <c r="G681" s="46">
        <v>15</v>
      </c>
      <c r="H681" s="46">
        <v>13</v>
      </c>
      <c r="I681" s="46">
        <v>11</v>
      </c>
      <c r="J681" s="46">
        <v>8</v>
      </c>
      <c r="K681" s="46">
        <v>64</v>
      </c>
      <c r="L681" s="42">
        <v>42989</v>
      </c>
      <c r="M681" s="42">
        <v>21573</v>
      </c>
      <c r="N681" s="42">
        <v>21416</v>
      </c>
      <c r="O681" s="54">
        <v>23.261764637465397</v>
      </c>
      <c r="P681" s="54">
        <v>16.283235246225779</v>
      </c>
      <c r="Q681" s="54">
        <v>34.892646956198099</v>
      </c>
      <c r="R681" s="54">
        <v>30.240294028705016</v>
      </c>
      <c r="S681" s="54">
        <v>25.587941101211939</v>
      </c>
      <c r="T681" s="54">
        <v>18.609411709972317</v>
      </c>
      <c r="U681" s="54">
        <v>148.87529367977854</v>
      </c>
      <c r="W681" s="42" t="s">
        <v>469</v>
      </c>
    </row>
    <row r="682" spans="1:23">
      <c r="A682" s="49" t="s">
        <v>2950</v>
      </c>
      <c r="B682" s="46" t="s">
        <v>230</v>
      </c>
      <c r="C682" s="46" t="s">
        <v>303</v>
      </c>
      <c r="D682" s="49" t="s">
        <v>492</v>
      </c>
      <c r="E682" s="46">
        <v>0</v>
      </c>
      <c r="F682" s="46">
        <v>6</v>
      </c>
      <c r="G682" s="46">
        <v>6</v>
      </c>
      <c r="H682" s="46">
        <v>0</v>
      </c>
      <c r="I682" s="46">
        <v>6</v>
      </c>
      <c r="J682" s="46">
        <v>0</v>
      </c>
      <c r="K682" s="46">
        <v>18</v>
      </c>
      <c r="L682" s="42">
        <v>42989</v>
      </c>
      <c r="M682" s="42">
        <v>21573</v>
      </c>
      <c r="N682" s="42">
        <v>21416</v>
      </c>
      <c r="O682" s="54" t="s">
        <v>499</v>
      </c>
      <c r="P682" s="54">
        <v>13.957058782479239</v>
      </c>
      <c r="Q682" s="54">
        <v>13.957058782479239</v>
      </c>
      <c r="R682" s="54" t="s">
        <v>499</v>
      </c>
      <c r="S682" s="54">
        <v>13.957058782479239</v>
      </c>
      <c r="T682" s="54" t="s">
        <v>499</v>
      </c>
      <c r="U682" s="54">
        <v>41.871176347437711</v>
      </c>
      <c r="W682" s="42" t="s">
        <v>469</v>
      </c>
    </row>
    <row r="683" spans="1:23">
      <c r="A683" s="49" t="s">
        <v>2951</v>
      </c>
      <c r="B683" s="46" t="s">
        <v>230</v>
      </c>
      <c r="C683" s="46" t="s">
        <v>303</v>
      </c>
      <c r="D683" s="49" t="s">
        <v>200</v>
      </c>
      <c r="E683" s="46">
        <v>6</v>
      </c>
      <c r="F683" s="46">
        <v>0</v>
      </c>
      <c r="G683" s="46">
        <v>6</v>
      </c>
      <c r="H683" s="46">
        <v>9</v>
      </c>
      <c r="I683" s="46">
        <v>6</v>
      </c>
      <c r="J683" s="46">
        <v>0</v>
      </c>
      <c r="K683" s="46">
        <v>27</v>
      </c>
      <c r="L683" s="42">
        <v>42989</v>
      </c>
      <c r="M683" s="42">
        <v>21573</v>
      </c>
      <c r="N683" s="42">
        <v>21416</v>
      </c>
      <c r="O683" s="54">
        <v>13.957058782479239</v>
      </c>
      <c r="P683" s="54" t="s">
        <v>499</v>
      </c>
      <c r="Q683" s="54">
        <v>13.957058782479239</v>
      </c>
      <c r="R683" s="54">
        <v>20.935588173718855</v>
      </c>
      <c r="S683" s="54">
        <v>13.957058782479239</v>
      </c>
      <c r="T683" s="54" t="s">
        <v>499</v>
      </c>
      <c r="U683" s="54">
        <v>62.806764521156573</v>
      </c>
      <c r="W683" s="42" t="s">
        <v>469</v>
      </c>
    </row>
    <row r="684" spans="1:23">
      <c r="A684" s="49" t="s">
        <v>2952</v>
      </c>
      <c r="B684" s="46" t="s">
        <v>230</v>
      </c>
      <c r="C684" s="46" t="s">
        <v>303</v>
      </c>
      <c r="D684" s="49" t="s">
        <v>54</v>
      </c>
      <c r="E684" s="46">
        <v>34</v>
      </c>
      <c r="F684" s="46">
        <v>30</v>
      </c>
      <c r="G684" s="46">
        <v>70</v>
      </c>
      <c r="H684" s="46">
        <v>92</v>
      </c>
      <c r="I684" s="46">
        <v>61</v>
      </c>
      <c r="J684" s="46">
        <v>32</v>
      </c>
      <c r="K684" s="46">
        <v>319</v>
      </c>
      <c r="L684" s="42">
        <v>42989</v>
      </c>
      <c r="M684" s="42">
        <v>21573</v>
      </c>
      <c r="N684" s="42">
        <v>21416</v>
      </c>
      <c r="O684" s="54">
        <v>157.60441292356188</v>
      </c>
      <c r="P684" s="54">
        <v>139.06271728549575</v>
      </c>
      <c r="Q684" s="54">
        <v>324.47967366615677</v>
      </c>
      <c r="R684" s="54">
        <v>426.45899967552037</v>
      </c>
      <c r="S684" s="54">
        <v>282.76085848050803</v>
      </c>
      <c r="T684" s="54">
        <v>148.33356510452882</v>
      </c>
      <c r="U684" s="54">
        <v>1478.7002271357717</v>
      </c>
      <c r="W684" s="42" t="s">
        <v>469</v>
      </c>
    </row>
    <row r="685" spans="1:23">
      <c r="A685" s="49" t="s">
        <v>2953</v>
      </c>
      <c r="B685" s="46" t="s">
        <v>230</v>
      </c>
      <c r="C685" s="46" t="s">
        <v>303</v>
      </c>
      <c r="D685" s="49" t="s">
        <v>69</v>
      </c>
      <c r="E685" s="46">
        <v>0</v>
      </c>
      <c r="F685" s="46">
        <v>6</v>
      </c>
      <c r="G685" s="46">
        <v>6</v>
      </c>
      <c r="H685" s="46">
        <v>10</v>
      </c>
      <c r="I685" s="46">
        <v>6</v>
      </c>
      <c r="J685" s="46">
        <v>6</v>
      </c>
      <c r="K685" s="46">
        <v>34</v>
      </c>
      <c r="L685" s="42">
        <v>42989</v>
      </c>
      <c r="M685" s="42">
        <v>21573</v>
      </c>
      <c r="N685" s="42">
        <v>21416</v>
      </c>
      <c r="O685" s="54" t="s">
        <v>499</v>
      </c>
      <c r="P685" s="54">
        <v>27.812543457099149</v>
      </c>
      <c r="Q685" s="54">
        <v>27.812543457099149</v>
      </c>
      <c r="R685" s="54">
        <v>46.354239095165248</v>
      </c>
      <c r="S685" s="54">
        <v>27.812543457099149</v>
      </c>
      <c r="T685" s="54">
        <v>27.812543457099149</v>
      </c>
      <c r="U685" s="54">
        <v>157.60441292356188</v>
      </c>
      <c r="W685" s="42" t="s">
        <v>469</v>
      </c>
    </row>
    <row r="686" spans="1:23">
      <c r="A686" s="49" t="s">
        <v>2954</v>
      </c>
      <c r="B686" s="49" t="s">
        <v>230</v>
      </c>
      <c r="C686" s="49" t="s">
        <v>303</v>
      </c>
      <c r="D686" s="49" t="s">
        <v>473</v>
      </c>
      <c r="E686" s="50">
        <v>0</v>
      </c>
      <c r="F686" s="50">
        <v>0</v>
      </c>
      <c r="G686" s="50">
        <v>0</v>
      </c>
      <c r="H686" s="50">
        <v>0</v>
      </c>
      <c r="I686" s="50">
        <v>0</v>
      </c>
      <c r="J686" s="50">
        <v>0</v>
      </c>
      <c r="K686" s="50">
        <v>0</v>
      </c>
      <c r="L686" s="42">
        <v>42989</v>
      </c>
      <c r="M686" s="42">
        <v>21573</v>
      </c>
      <c r="N686" s="42">
        <v>21416</v>
      </c>
      <c r="O686" s="54" t="s">
        <v>499</v>
      </c>
      <c r="P686" s="54" t="s">
        <v>499</v>
      </c>
      <c r="Q686" s="54" t="s">
        <v>499</v>
      </c>
      <c r="R686" s="54" t="s">
        <v>499</v>
      </c>
      <c r="S686" s="54" t="s">
        <v>499</v>
      </c>
      <c r="T686" s="54" t="s">
        <v>499</v>
      </c>
      <c r="U686" s="54" t="s">
        <v>499</v>
      </c>
      <c r="W686" s="42" t="s">
        <v>469</v>
      </c>
    </row>
    <row r="687" spans="1:23">
      <c r="A687" s="49" t="s">
        <v>2955</v>
      </c>
      <c r="B687" s="49" t="s">
        <v>230</v>
      </c>
      <c r="C687" s="49" t="s">
        <v>303</v>
      </c>
      <c r="D687" s="49" t="s">
        <v>201</v>
      </c>
      <c r="E687" s="46">
        <v>0</v>
      </c>
      <c r="F687" s="46">
        <v>0</v>
      </c>
      <c r="G687" s="46">
        <v>0</v>
      </c>
      <c r="H687" s="46">
        <v>0</v>
      </c>
      <c r="I687" s="46">
        <v>0</v>
      </c>
      <c r="J687" s="46">
        <v>0</v>
      </c>
      <c r="K687" s="46">
        <v>0</v>
      </c>
      <c r="L687" s="42">
        <v>42989</v>
      </c>
      <c r="M687" s="42">
        <v>21573</v>
      </c>
      <c r="N687" s="42">
        <v>21416</v>
      </c>
      <c r="O687" s="54" t="s">
        <v>499</v>
      </c>
      <c r="P687" s="54" t="s">
        <v>499</v>
      </c>
      <c r="Q687" s="54" t="s">
        <v>499</v>
      </c>
      <c r="R687" s="54" t="s">
        <v>499</v>
      </c>
      <c r="S687" s="54" t="s">
        <v>499</v>
      </c>
      <c r="T687" s="54" t="s">
        <v>499</v>
      </c>
      <c r="U687" s="54" t="s">
        <v>499</v>
      </c>
      <c r="W687" s="42" t="s">
        <v>469</v>
      </c>
    </row>
    <row r="688" spans="1:23">
      <c r="A688" s="49" t="s">
        <v>2956</v>
      </c>
      <c r="B688" s="46" t="s">
        <v>230</v>
      </c>
      <c r="C688" s="46" t="s">
        <v>303</v>
      </c>
      <c r="D688" s="49" t="s">
        <v>151</v>
      </c>
      <c r="E688" s="46">
        <v>0</v>
      </c>
      <c r="F688" s="46">
        <v>0</v>
      </c>
      <c r="G688" s="46">
        <v>0</v>
      </c>
      <c r="H688" s="46">
        <v>0</v>
      </c>
      <c r="I688" s="46">
        <v>0</v>
      </c>
      <c r="J688" s="46">
        <v>0</v>
      </c>
      <c r="K688" s="46">
        <v>0</v>
      </c>
      <c r="L688" s="42">
        <v>42989</v>
      </c>
      <c r="M688" s="42">
        <v>21573</v>
      </c>
      <c r="N688" s="42">
        <v>21416</v>
      </c>
      <c r="O688" s="54" t="s">
        <v>499</v>
      </c>
      <c r="P688" s="54" t="s">
        <v>499</v>
      </c>
      <c r="Q688" s="54" t="s">
        <v>499</v>
      </c>
      <c r="R688" s="54" t="s">
        <v>499</v>
      </c>
      <c r="S688" s="54" t="s">
        <v>499</v>
      </c>
      <c r="T688" s="54" t="s">
        <v>499</v>
      </c>
      <c r="U688" s="54" t="s">
        <v>499</v>
      </c>
      <c r="W688" s="42" t="s">
        <v>469</v>
      </c>
    </row>
    <row r="689" spans="1:23">
      <c r="A689" s="49" t="s">
        <v>2957</v>
      </c>
      <c r="B689" s="46" t="s">
        <v>230</v>
      </c>
      <c r="C689" s="46" t="s">
        <v>303</v>
      </c>
      <c r="D689" s="49" t="s">
        <v>95</v>
      </c>
      <c r="E689" s="46">
        <v>6</v>
      </c>
      <c r="F689" s="46">
        <v>6</v>
      </c>
      <c r="G689" s="46">
        <v>0</v>
      </c>
      <c r="H689" s="46">
        <v>0</v>
      </c>
      <c r="I689" s="46">
        <v>0</v>
      </c>
      <c r="J689" s="46">
        <v>0</v>
      </c>
      <c r="K689" s="46">
        <v>12</v>
      </c>
      <c r="L689" s="42">
        <v>42989</v>
      </c>
      <c r="M689" s="42">
        <v>21573</v>
      </c>
      <c r="N689" s="42">
        <v>21416</v>
      </c>
      <c r="O689" s="54">
        <v>13.957058782479239</v>
      </c>
      <c r="P689" s="54">
        <v>13.957058782479239</v>
      </c>
      <c r="Q689" s="54" t="s">
        <v>499</v>
      </c>
      <c r="R689" s="54" t="s">
        <v>499</v>
      </c>
      <c r="S689" s="54" t="s">
        <v>499</v>
      </c>
      <c r="T689" s="54" t="s">
        <v>499</v>
      </c>
      <c r="U689" s="54">
        <v>27.914117564958477</v>
      </c>
      <c r="W689" s="42" t="s">
        <v>469</v>
      </c>
    </row>
    <row r="690" spans="1:23">
      <c r="A690" s="49" t="s">
        <v>2958</v>
      </c>
      <c r="B690" s="46" t="s">
        <v>230</v>
      </c>
      <c r="C690" s="46" t="s">
        <v>303</v>
      </c>
      <c r="D690" s="49" t="s">
        <v>154</v>
      </c>
      <c r="E690" s="46">
        <v>0</v>
      </c>
      <c r="F690" s="46">
        <v>0</v>
      </c>
      <c r="G690" s="46">
        <v>0</v>
      </c>
      <c r="H690" s="46">
        <v>0</v>
      </c>
      <c r="I690" s="46">
        <v>0</v>
      </c>
      <c r="J690" s="46">
        <v>0</v>
      </c>
      <c r="K690" s="46">
        <v>0</v>
      </c>
      <c r="L690" s="42">
        <v>42989</v>
      </c>
      <c r="M690" s="42">
        <v>21573</v>
      </c>
      <c r="N690" s="42">
        <v>21416</v>
      </c>
      <c r="O690" s="54" t="s">
        <v>499</v>
      </c>
      <c r="P690" s="54" t="s">
        <v>499</v>
      </c>
      <c r="Q690" s="54" t="s">
        <v>499</v>
      </c>
      <c r="R690" s="54" t="s">
        <v>499</v>
      </c>
      <c r="S690" s="54" t="s">
        <v>499</v>
      </c>
      <c r="T690" s="54" t="s">
        <v>499</v>
      </c>
      <c r="U690" s="54" t="s">
        <v>499</v>
      </c>
      <c r="W690" s="42" t="s">
        <v>469</v>
      </c>
    </row>
    <row r="691" spans="1:23">
      <c r="A691" s="49" t="s">
        <v>2959</v>
      </c>
      <c r="B691" s="46" t="s">
        <v>230</v>
      </c>
      <c r="C691" s="46" t="s">
        <v>303</v>
      </c>
      <c r="D691" s="49" t="s">
        <v>155</v>
      </c>
      <c r="E691" s="46">
        <v>6</v>
      </c>
      <c r="F691" s="46">
        <v>6</v>
      </c>
      <c r="G691" s="46">
        <v>6</v>
      </c>
      <c r="H691" s="46">
        <v>6</v>
      </c>
      <c r="I691" s="46">
        <v>0</v>
      </c>
      <c r="J691" s="46">
        <v>0</v>
      </c>
      <c r="K691" s="46">
        <v>24</v>
      </c>
      <c r="L691" s="42">
        <v>42989</v>
      </c>
      <c r="M691" s="42">
        <v>21573</v>
      </c>
      <c r="N691" s="42">
        <v>21416</v>
      </c>
      <c r="O691" s="54">
        <v>13.957058782479239</v>
      </c>
      <c r="P691" s="54">
        <v>13.957058782479239</v>
      </c>
      <c r="Q691" s="54">
        <v>13.957058782479239</v>
      </c>
      <c r="R691" s="54">
        <v>13.957058782479239</v>
      </c>
      <c r="S691" s="54" t="s">
        <v>499</v>
      </c>
      <c r="T691" s="54" t="s">
        <v>499</v>
      </c>
      <c r="U691" s="54">
        <v>55.828235129916955</v>
      </c>
      <c r="W691" s="42" t="s">
        <v>469</v>
      </c>
    </row>
    <row r="692" spans="1:23">
      <c r="A692" s="49" t="s">
        <v>2960</v>
      </c>
      <c r="B692" s="49" t="s">
        <v>230</v>
      </c>
      <c r="C692" s="49" t="s">
        <v>303</v>
      </c>
      <c r="D692" s="49" t="s">
        <v>99</v>
      </c>
      <c r="E692" s="50">
        <v>6</v>
      </c>
      <c r="F692" s="50">
        <v>0</v>
      </c>
      <c r="G692" s="50">
        <v>10</v>
      </c>
      <c r="H692" s="50">
        <v>15</v>
      </c>
      <c r="I692" s="50">
        <v>6</v>
      </c>
      <c r="J692" s="50">
        <v>6</v>
      </c>
      <c r="K692" s="50">
        <v>43</v>
      </c>
      <c r="L692" s="42">
        <v>42989</v>
      </c>
      <c r="M692" s="42">
        <v>21573</v>
      </c>
      <c r="N692" s="42">
        <v>21416</v>
      </c>
      <c r="O692" s="54">
        <v>13.957058782479239</v>
      </c>
      <c r="P692" s="54" t="s">
        <v>499</v>
      </c>
      <c r="Q692" s="54">
        <v>23.261764637465397</v>
      </c>
      <c r="R692" s="54">
        <v>34.892646956198099</v>
      </c>
      <c r="S692" s="54">
        <v>13.957058782479239</v>
      </c>
      <c r="T692" s="54">
        <v>13.957058782479239</v>
      </c>
      <c r="U692" s="54">
        <v>100.02558794110121</v>
      </c>
      <c r="W692" s="42" t="s">
        <v>469</v>
      </c>
    </row>
    <row r="693" spans="1:23">
      <c r="A693" s="49" t="s">
        <v>2961</v>
      </c>
      <c r="B693" s="49" t="s">
        <v>230</v>
      </c>
      <c r="C693" s="49" t="s">
        <v>303</v>
      </c>
      <c r="D693" s="49" t="s">
        <v>481</v>
      </c>
      <c r="E693" s="50">
        <v>0</v>
      </c>
      <c r="F693" s="50">
        <v>0</v>
      </c>
      <c r="G693" s="50">
        <v>0</v>
      </c>
      <c r="H693" s="50">
        <v>0</v>
      </c>
      <c r="I693" s="50">
        <v>0</v>
      </c>
      <c r="J693" s="50">
        <v>0</v>
      </c>
      <c r="K693" s="50">
        <v>0</v>
      </c>
      <c r="L693" s="42">
        <v>42989</v>
      </c>
      <c r="M693" s="42">
        <v>21573</v>
      </c>
      <c r="N693" s="42">
        <v>21416</v>
      </c>
      <c r="O693" s="54" t="s">
        <v>499</v>
      </c>
      <c r="P693" s="54" t="s">
        <v>499</v>
      </c>
      <c r="Q693" s="54" t="s">
        <v>499</v>
      </c>
      <c r="R693" s="54" t="s">
        <v>499</v>
      </c>
      <c r="S693" s="54" t="s">
        <v>499</v>
      </c>
      <c r="T693" s="54" t="s">
        <v>499</v>
      </c>
      <c r="U693" s="54" t="s">
        <v>499</v>
      </c>
      <c r="W693" s="42" t="s">
        <v>469</v>
      </c>
    </row>
    <row r="694" spans="1:23">
      <c r="A694" s="49" t="s">
        <v>2962</v>
      </c>
      <c r="B694" s="49" t="s">
        <v>230</v>
      </c>
      <c r="C694" s="49" t="s">
        <v>303</v>
      </c>
      <c r="D694" s="49" t="s">
        <v>483</v>
      </c>
      <c r="E694" s="46">
        <v>6</v>
      </c>
      <c r="F694" s="46">
        <v>0</v>
      </c>
      <c r="G694" s="46">
        <v>6</v>
      </c>
      <c r="H694" s="46">
        <v>6</v>
      </c>
      <c r="I694" s="46">
        <v>0</v>
      </c>
      <c r="J694" s="46">
        <v>0</v>
      </c>
      <c r="K694" s="46">
        <v>18</v>
      </c>
      <c r="L694" s="42">
        <v>42989</v>
      </c>
      <c r="M694" s="42">
        <v>21573</v>
      </c>
      <c r="N694" s="42">
        <v>21416</v>
      </c>
      <c r="O694" s="54">
        <v>13.957058782479239</v>
      </c>
      <c r="P694" s="54" t="s">
        <v>499</v>
      </c>
      <c r="Q694" s="54">
        <v>13.957058782479239</v>
      </c>
      <c r="R694" s="54">
        <v>13.957058782479239</v>
      </c>
      <c r="S694" s="54" t="s">
        <v>499</v>
      </c>
      <c r="T694" s="54" t="s">
        <v>499</v>
      </c>
      <c r="U694" s="54">
        <v>41.871176347437711</v>
      </c>
      <c r="W694" s="42" t="s">
        <v>469</v>
      </c>
    </row>
    <row r="695" spans="1:23">
      <c r="A695" s="49" t="s">
        <v>2963</v>
      </c>
      <c r="B695" s="46" t="s">
        <v>230</v>
      </c>
      <c r="C695" s="46" t="s">
        <v>303</v>
      </c>
      <c r="D695" s="49" t="s">
        <v>132</v>
      </c>
      <c r="E695" s="46">
        <v>6</v>
      </c>
      <c r="F695" s="46">
        <v>0</v>
      </c>
      <c r="G695" s="46">
        <v>6</v>
      </c>
      <c r="H695" s="46">
        <v>6</v>
      </c>
      <c r="I695" s="46">
        <v>8</v>
      </c>
      <c r="J695" s="46">
        <v>0</v>
      </c>
      <c r="K695" s="46">
        <v>26</v>
      </c>
      <c r="L695" s="42">
        <v>42989</v>
      </c>
      <c r="M695" s="42">
        <v>21573</v>
      </c>
      <c r="N695" s="42">
        <v>21416</v>
      </c>
      <c r="O695" s="54">
        <v>27.812543457099149</v>
      </c>
      <c r="P695" s="54" t="s">
        <v>499</v>
      </c>
      <c r="Q695" s="54">
        <v>27.812543457099149</v>
      </c>
      <c r="R695" s="54">
        <v>27.812543457099149</v>
      </c>
      <c r="S695" s="54">
        <v>37.083391276132204</v>
      </c>
      <c r="T695" s="54" t="s">
        <v>499</v>
      </c>
      <c r="U695" s="54">
        <v>120.52102164742966</v>
      </c>
      <c r="W695" s="42" t="s">
        <v>469</v>
      </c>
    </row>
    <row r="696" spans="1:23">
      <c r="A696" s="49" t="s">
        <v>2964</v>
      </c>
      <c r="B696" s="46" t="s">
        <v>230</v>
      </c>
      <c r="C696" s="46" t="s">
        <v>303</v>
      </c>
      <c r="D696" s="49" t="s">
        <v>161</v>
      </c>
      <c r="E696" s="46">
        <v>0</v>
      </c>
      <c r="F696" s="46">
        <v>0</v>
      </c>
      <c r="G696" s="46">
        <v>0</v>
      </c>
      <c r="H696" s="46">
        <v>0</v>
      </c>
      <c r="I696" s="46">
        <v>0</v>
      </c>
      <c r="J696" s="46">
        <v>0</v>
      </c>
      <c r="K696" s="46">
        <v>0</v>
      </c>
      <c r="L696" s="42">
        <v>42989</v>
      </c>
      <c r="M696" s="42">
        <v>21573</v>
      </c>
      <c r="N696" s="42">
        <v>21416</v>
      </c>
      <c r="O696" s="54" t="s">
        <v>499</v>
      </c>
      <c r="P696" s="54" t="s">
        <v>499</v>
      </c>
      <c r="Q696" s="54" t="s">
        <v>499</v>
      </c>
      <c r="R696" s="54" t="s">
        <v>499</v>
      </c>
      <c r="S696" s="54" t="s">
        <v>499</v>
      </c>
      <c r="T696" s="54" t="s">
        <v>499</v>
      </c>
      <c r="U696" s="54" t="s">
        <v>499</v>
      </c>
      <c r="W696" s="42" t="s">
        <v>469</v>
      </c>
    </row>
    <row r="697" spans="1:23">
      <c r="A697" s="49" t="s">
        <v>2965</v>
      </c>
      <c r="B697" s="46" t="s">
        <v>230</v>
      </c>
      <c r="C697" s="46" t="s">
        <v>303</v>
      </c>
      <c r="D697" s="49" t="s">
        <v>142</v>
      </c>
      <c r="E697" s="46">
        <v>0</v>
      </c>
      <c r="F697" s="46">
        <v>0</v>
      </c>
      <c r="G697" s="46">
        <v>0</v>
      </c>
      <c r="H697" s="46">
        <v>0</v>
      </c>
      <c r="I697" s="46">
        <v>0</v>
      </c>
      <c r="J697" s="46">
        <v>0</v>
      </c>
      <c r="K697" s="46">
        <v>0</v>
      </c>
      <c r="L697" s="42">
        <v>42989</v>
      </c>
      <c r="M697" s="42">
        <v>21573</v>
      </c>
      <c r="N697" s="42">
        <v>21416</v>
      </c>
      <c r="O697" s="54" t="s">
        <v>499</v>
      </c>
      <c r="P697" s="54" t="s">
        <v>499</v>
      </c>
      <c r="Q697" s="54" t="s">
        <v>499</v>
      </c>
      <c r="R697" s="54" t="s">
        <v>499</v>
      </c>
      <c r="S697" s="54" t="s">
        <v>499</v>
      </c>
      <c r="T697" s="54" t="s">
        <v>499</v>
      </c>
      <c r="U697" s="54" t="s">
        <v>499</v>
      </c>
      <c r="W697" s="42" t="s">
        <v>469</v>
      </c>
    </row>
    <row r="698" spans="1:23">
      <c r="A698" s="49" t="s">
        <v>2966</v>
      </c>
      <c r="B698" s="46" t="s">
        <v>230</v>
      </c>
      <c r="C698" s="46" t="s">
        <v>303</v>
      </c>
      <c r="D698" s="49" t="s">
        <v>146</v>
      </c>
      <c r="E698" s="46">
        <v>6</v>
      </c>
      <c r="F698" s="46">
        <v>6</v>
      </c>
      <c r="G698" s="46">
        <v>11</v>
      </c>
      <c r="H698" s="46">
        <v>13</v>
      </c>
      <c r="I698" s="46">
        <v>8</v>
      </c>
      <c r="J698" s="46">
        <v>6</v>
      </c>
      <c r="K698" s="46">
        <v>50</v>
      </c>
      <c r="L698" s="42">
        <v>42989</v>
      </c>
      <c r="M698" s="42">
        <v>21573</v>
      </c>
      <c r="N698" s="42">
        <v>21416</v>
      </c>
      <c r="O698" s="54">
        <v>27.812543457099149</v>
      </c>
      <c r="P698" s="54">
        <v>27.812543457099149</v>
      </c>
      <c r="Q698" s="54">
        <v>50.98966300468178</v>
      </c>
      <c r="R698" s="54">
        <v>60.260510823714831</v>
      </c>
      <c r="S698" s="54">
        <v>37.083391276132204</v>
      </c>
      <c r="T698" s="54">
        <v>27.812543457099149</v>
      </c>
      <c r="U698" s="54">
        <v>231.77119547582626</v>
      </c>
      <c r="W698" s="42" t="s">
        <v>469</v>
      </c>
    </row>
    <row r="699" spans="1:23">
      <c r="A699" s="49" t="s">
        <v>2967</v>
      </c>
      <c r="B699" s="49" t="s">
        <v>222</v>
      </c>
      <c r="C699" s="49" t="s">
        <v>303</v>
      </c>
      <c r="D699" s="49" t="s">
        <v>60</v>
      </c>
      <c r="E699" s="50">
        <v>6</v>
      </c>
      <c r="F699" s="50">
        <v>0</v>
      </c>
      <c r="G699" s="50">
        <v>6</v>
      </c>
      <c r="H699" s="50">
        <v>6</v>
      </c>
      <c r="I699" s="50">
        <v>0</v>
      </c>
      <c r="J699" s="50">
        <v>6</v>
      </c>
      <c r="K699" s="50">
        <v>24</v>
      </c>
      <c r="L699" s="42">
        <v>42989</v>
      </c>
      <c r="M699" s="42">
        <v>21573</v>
      </c>
      <c r="N699" s="42">
        <v>21416</v>
      </c>
      <c r="O699" s="54">
        <v>13.957058782479239</v>
      </c>
      <c r="P699" s="54" t="s">
        <v>499</v>
      </c>
      <c r="Q699" s="54">
        <v>13.957058782479239</v>
      </c>
      <c r="R699" s="54">
        <v>13.957058782479239</v>
      </c>
      <c r="S699" s="54" t="s">
        <v>499</v>
      </c>
      <c r="T699" s="54">
        <v>13.957058782479239</v>
      </c>
      <c r="U699" s="54">
        <v>55.828235129916955</v>
      </c>
      <c r="W699" s="42" t="s">
        <v>469</v>
      </c>
    </row>
    <row r="700" spans="1:23">
      <c r="A700" s="49" t="s">
        <v>2968</v>
      </c>
      <c r="B700" s="49" t="s">
        <v>222</v>
      </c>
      <c r="C700" s="49" t="s">
        <v>303</v>
      </c>
      <c r="D700" s="49" t="s">
        <v>64</v>
      </c>
      <c r="E700" s="50">
        <v>13</v>
      </c>
      <c r="F700" s="50">
        <v>7</v>
      </c>
      <c r="G700" s="50">
        <v>16</v>
      </c>
      <c r="H700" s="50">
        <v>26</v>
      </c>
      <c r="I700" s="50">
        <v>17</v>
      </c>
      <c r="J700" s="50">
        <v>6</v>
      </c>
      <c r="K700" s="50">
        <v>85</v>
      </c>
      <c r="L700" s="42">
        <v>42989</v>
      </c>
      <c r="M700" s="42">
        <v>21573</v>
      </c>
      <c r="N700" s="42">
        <v>21416</v>
      </c>
      <c r="O700" s="54">
        <v>30.240294028705016</v>
      </c>
      <c r="P700" s="54">
        <v>16.283235246225779</v>
      </c>
      <c r="Q700" s="54">
        <v>37.218823419944634</v>
      </c>
      <c r="R700" s="54">
        <v>60.480588057410031</v>
      </c>
      <c r="S700" s="54">
        <v>39.544999883691176</v>
      </c>
      <c r="T700" s="54">
        <v>13.957058782479239</v>
      </c>
      <c r="U700" s="54">
        <v>197.72499941845589</v>
      </c>
      <c r="W700" s="42" t="s">
        <v>469</v>
      </c>
    </row>
    <row r="701" spans="1:23">
      <c r="A701" s="49" t="s">
        <v>2969</v>
      </c>
      <c r="B701" s="49" t="s">
        <v>222</v>
      </c>
      <c r="C701" s="49" t="s">
        <v>303</v>
      </c>
      <c r="D701" s="49" t="s">
        <v>492</v>
      </c>
      <c r="E701" s="46">
        <v>6</v>
      </c>
      <c r="F701" s="46">
        <v>6</v>
      </c>
      <c r="G701" s="46">
        <v>6</v>
      </c>
      <c r="H701" s="46">
        <v>8</v>
      </c>
      <c r="I701" s="46">
        <v>10</v>
      </c>
      <c r="J701" s="46">
        <v>0</v>
      </c>
      <c r="K701" s="46">
        <v>36</v>
      </c>
      <c r="L701" s="42">
        <v>42989</v>
      </c>
      <c r="M701" s="42">
        <v>21573</v>
      </c>
      <c r="N701" s="42">
        <v>21416</v>
      </c>
      <c r="O701" s="54">
        <v>13.957058782479239</v>
      </c>
      <c r="P701" s="54">
        <v>13.957058782479239</v>
      </c>
      <c r="Q701" s="54">
        <v>13.957058782479239</v>
      </c>
      <c r="R701" s="54">
        <v>18.609411709972317</v>
      </c>
      <c r="S701" s="54">
        <v>23.261764637465397</v>
      </c>
      <c r="T701" s="54" t="s">
        <v>499</v>
      </c>
      <c r="U701" s="54">
        <v>83.742352694875422</v>
      </c>
      <c r="W701" s="42" t="s">
        <v>469</v>
      </c>
    </row>
    <row r="702" spans="1:23">
      <c r="A702" s="49" t="s">
        <v>2970</v>
      </c>
      <c r="B702" s="46" t="s">
        <v>222</v>
      </c>
      <c r="C702" s="46" t="s">
        <v>303</v>
      </c>
      <c r="D702" s="49" t="s">
        <v>200</v>
      </c>
      <c r="E702" s="46">
        <v>6</v>
      </c>
      <c r="F702" s="46">
        <v>8</v>
      </c>
      <c r="G702" s="46">
        <v>10</v>
      </c>
      <c r="H702" s="46">
        <v>19</v>
      </c>
      <c r="I702" s="46">
        <v>17</v>
      </c>
      <c r="J702" s="46">
        <v>7</v>
      </c>
      <c r="K702" s="46">
        <v>67</v>
      </c>
      <c r="L702" s="42">
        <v>42989</v>
      </c>
      <c r="M702" s="42">
        <v>21573</v>
      </c>
      <c r="N702" s="42">
        <v>21416</v>
      </c>
      <c r="O702" s="54">
        <v>13.957058782479239</v>
      </c>
      <c r="P702" s="54">
        <v>18.609411709972317</v>
      </c>
      <c r="Q702" s="54">
        <v>23.261764637465397</v>
      </c>
      <c r="R702" s="54">
        <v>44.19735281118426</v>
      </c>
      <c r="S702" s="54">
        <v>39.544999883691176</v>
      </c>
      <c r="T702" s="54">
        <v>16.283235246225779</v>
      </c>
      <c r="U702" s="54">
        <v>155.85382307101816</v>
      </c>
      <c r="W702" s="42" t="s">
        <v>469</v>
      </c>
    </row>
    <row r="703" spans="1:23">
      <c r="A703" s="49" t="s">
        <v>2971</v>
      </c>
      <c r="B703" s="46" t="s">
        <v>222</v>
      </c>
      <c r="C703" s="46" t="s">
        <v>303</v>
      </c>
      <c r="D703" s="49" t="s">
        <v>473</v>
      </c>
      <c r="E703" s="46">
        <v>0</v>
      </c>
      <c r="F703" s="46">
        <v>0</v>
      </c>
      <c r="G703" s="46">
        <v>0</v>
      </c>
      <c r="H703" s="46">
        <v>0</v>
      </c>
      <c r="I703" s="46">
        <v>0</v>
      </c>
      <c r="J703" s="46">
        <v>0</v>
      </c>
      <c r="K703" s="46">
        <v>0</v>
      </c>
      <c r="L703" s="42">
        <v>42989</v>
      </c>
      <c r="M703" s="42">
        <v>21573</v>
      </c>
      <c r="N703" s="42">
        <v>21416</v>
      </c>
      <c r="O703" s="54" t="s">
        <v>499</v>
      </c>
      <c r="P703" s="54" t="s">
        <v>499</v>
      </c>
      <c r="Q703" s="54" t="s">
        <v>499</v>
      </c>
      <c r="R703" s="54" t="s">
        <v>499</v>
      </c>
      <c r="S703" s="54" t="s">
        <v>499</v>
      </c>
      <c r="T703" s="54" t="s">
        <v>499</v>
      </c>
      <c r="U703" s="54" t="s">
        <v>499</v>
      </c>
      <c r="W703" s="42" t="s">
        <v>469</v>
      </c>
    </row>
    <row r="704" spans="1:23">
      <c r="A704" s="49" t="s">
        <v>2972</v>
      </c>
      <c r="B704" s="46" t="s">
        <v>222</v>
      </c>
      <c r="C704" s="46" t="s">
        <v>303</v>
      </c>
      <c r="D704" s="49" t="s">
        <v>201</v>
      </c>
      <c r="E704" s="46">
        <v>6</v>
      </c>
      <c r="F704" s="46">
        <v>6</v>
      </c>
      <c r="G704" s="46">
        <v>9</v>
      </c>
      <c r="H704" s="46">
        <v>7</v>
      </c>
      <c r="I704" s="46">
        <v>0</v>
      </c>
      <c r="J704" s="46">
        <v>0</v>
      </c>
      <c r="K704" s="46">
        <v>28</v>
      </c>
      <c r="L704" s="42">
        <v>42989</v>
      </c>
      <c r="M704" s="42">
        <v>21573</v>
      </c>
      <c r="N704" s="42">
        <v>21416</v>
      </c>
      <c r="O704" s="54">
        <v>13.957058782479239</v>
      </c>
      <c r="P704" s="54">
        <v>13.957058782479239</v>
      </c>
      <c r="Q704" s="54">
        <v>20.935588173718855</v>
      </c>
      <c r="R704" s="54">
        <v>16.283235246225779</v>
      </c>
      <c r="S704" s="54" t="s">
        <v>499</v>
      </c>
      <c r="T704" s="54" t="s">
        <v>499</v>
      </c>
      <c r="U704" s="54">
        <v>65.132940984903115</v>
      </c>
      <c r="W704" s="42" t="s">
        <v>469</v>
      </c>
    </row>
    <row r="705" spans="1:23">
      <c r="A705" s="49" t="s">
        <v>2973</v>
      </c>
      <c r="B705" s="46" t="s">
        <v>222</v>
      </c>
      <c r="C705" s="46" t="s">
        <v>303</v>
      </c>
      <c r="D705" s="49" t="s">
        <v>151</v>
      </c>
      <c r="E705" s="46">
        <v>0</v>
      </c>
      <c r="F705" s="46">
        <v>0</v>
      </c>
      <c r="G705" s="46">
        <v>0</v>
      </c>
      <c r="H705" s="46">
        <v>0</v>
      </c>
      <c r="I705" s="46">
        <v>0</v>
      </c>
      <c r="J705" s="46">
        <v>0</v>
      </c>
      <c r="K705" s="46">
        <v>0</v>
      </c>
      <c r="L705" s="42">
        <v>42989</v>
      </c>
      <c r="M705" s="42">
        <v>21573</v>
      </c>
      <c r="N705" s="42">
        <v>21416</v>
      </c>
      <c r="O705" s="54" t="s">
        <v>499</v>
      </c>
      <c r="P705" s="54" t="s">
        <v>499</v>
      </c>
      <c r="Q705" s="54" t="s">
        <v>499</v>
      </c>
      <c r="R705" s="54" t="s">
        <v>499</v>
      </c>
      <c r="S705" s="54" t="s">
        <v>499</v>
      </c>
      <c r="T705" s="54" t="s">
        <v>499</v>
      </c>
      <c r="U705" s="54" t="s">
        <v>499</v>
      </c>
      <c r="W705" s="42" t="s">
        <v>469</v>
      </c>
    </row>
    <row r="706" spans="1:23">
      <c r="A706" s="49" t="s">
        <v>2974</v>
      </c>
      <c r="B706" s="49" t="s">
        <v>222</v>
      </c>
      <c r="C706" s="49" t="s">
        <v>303</v>
      </c>
      <c r="D706" s="49" t="s">
        <v>95</v>
      </c>
      <c r="E706" s="50">
        <v>0</v>
      </c>
      <c r="F706" s="50">
        <v>0</v>
      </c>
      <c r="G706" s="50">
        <v>0</v>
      </c>
      <c r="H706" s="50">
        <v>6</v>
      </c>
      <c r="I706" s="50">
        <v>0</v>
      </c>
      <c r="J706" s="50">
        <v>0</v>
      </c>
      <c r="K706" s="50">
        <v>6</v>
      </c>
      <c r="L706" s="42">
        <v>42989</v>
      </c>
      <c r="M706" s="42">
        <v>21573</v>
      </c>
      <c r="N706" s="42">
        <v>21416</v>
      </c>
      <c r="O706" s="54" t="s">
        <v>499</v>
      </c>
      <c r="P706" s="54" t="s">
        <v>499</v>
      </c>
      <c r="Q706" s="54" t="s">
        <v>499</v>
      </c>
      <c r="R706" s="54">
        <v>13.957058782479239</v>
      </c>
      <c r="S706" s="54" t="s">
        <v>499</v>
      </c>
      <c r="T706" s="54" t="s">
        <v>499</v>
      </c>
      <c r="U706" s="54">
        <v>13.957058782479239</v>
      </c>
      <c r="W706" s="42" t="s">
        <v>469</v>
      </c>
    </row>
    <row r="707" spans="1:23">
      <c r="A707" s="49" t="s">
        <v>2975</v>
      </c>
      <c r="B707" s="49" t="s">
        <v>222</v>
      </c>
      <c r="C707" s="49" t="s">
        <v>303</v>
      </c>
      <c r="D707" s="49" t="s">
        <v>155</v>
      </c>
      <c r="E707" s="50">
        <v>8</v>
      </c>
      <c r="F707" s="50">
        <v>6</v>
      </c>
      <c r="G707" s="50">
        <v>6</v>
      </c>
      <c r="H707" s="50">
        <v>6</v>
      </c>
      <c r="I707" s="50">
        <v>6</v>
      </c>
      <c r="J707" s="50">
        <v>6</v>
      </c>
      <c r="K707" s="50">
        <v>38</v>
      </c>
      <c r="L707" s="42">
        <v>42989</v>
      </c>
      <c r="M707" s="42">
        <v>21573</v>
      </c>
      <c r="N707" s="42">
        <v>21416</v>
      </c>
      <c r="O707" s="54">
        <v>18.609411709972317</v>
      </c>
      <c r="P707" s="54">
        <v>13.957058782479239</v>
      </c>
      <c r="Q707" s="54">
        <v>13.957058782479239</v>
      </c>
      <c r="R707" s="54">
        <v>13.957058782479239</v>
      </c>
      <c r="S707" s="54">
        <v>13.957058782479239</v>
      </c>
      <c r="T707" s="54">
        <v>13.957058782479239</v>
      </c>
      <c r="U707" s="54">
        <v>88.394705622368519</v>
      </c>
      <c r="W707" s="42" t="s">
        <v>469</v>
      </c>
    </row>
    <row r="708" spans="1:23">
      <c r="A708" s="49" t="s">
        <v>2976</v>
      </c>
      <c r="B708" s="46" t="s">
        <v>222</v>
      </c>
      <c r="C708" s="46" t="s">
        <v>303</v>
      </c>
      <c r="D708" s="49" t="s">
        <v>99</v>
      </c>
      <c r="E708" s="46">
        <v>6</v>
      </c>
      <c r="F708" s="46">
        <v>6</v>
      </c>
      <c r="G708" s="46">
        <v>12</v>
      </c>
      <c r="H708" s="46">
        <v>11</v>
      </c>
      <c r="I708" s="46">
        <v>6</v>
      </c>
      <c r="J708" s="46">
        <v>0</v>
      </c>
      <c r="K708" s="46">
        <v>41</v>
      </c>
      <c r="L708" s="42">
        <v>42989</v>
      </c>
      <c r="M708" s="42">
        <v>21573</v>
      </c>
      <c r="N708" s="42">
        <v>21416</v>
      </c>
      <c r="O708" s="54">
        <v>13.957058782479239</v>
      </c>
      <c r="P708" s="54">
        <v>13.957058782479239</v>
      </c>
      <c r="Q708" s="54">
        <v>27.914117564958477</v>
      </c>
      <c r="R708" s="54">
        <v>25.587941101211939</v>
      </c>
      <c r="S708" s="54">
        <v>13.957058782479239</v>
      </c>
      <c r="T708" s="54" t="s">
        <v>499</v>
      </c>
      <c r="U708" s="54">
        <v>95.373235013608138</v>
      </c>
      <c r="W708" s="42" t="s">
        <v>469</v>
      </c>
    </row>
    <row r="709" spans="1:23">
      <c r="A709" s="49" t="s">
        <v>2977</v>
      </c>
      <c r="B709" s="46" t="s">
        <v>222</v>
      </c>
      <c r="C709" s="46" t="s">
        <v>303</v>
      </c>
      <c r="D709" s="49" t="s">
        <v>481</v>
      </c>
      <c r="E709" s="46">
        <v>0</v>
      </c>
      <c r="F709" s="46">
        <v>0</v>
      </c>
      <c r="G709" s="46">
        <v>6</v>
      </c>
      <c r="H709" s="46">
        <v>0</v>
      </c>
      <c r="I709" s="46">
        <v>0</v>
      </c>
      <c r="J709" s="46">
        <v>0</v>
      </c>
      <c r="K709" s="46">
        <v>6</v>
      </c>
      <c r="L709" s="42">
        <v>42989</v>
      </c>
      <c r="M709" s="42">
        <v>21573</v>
      </c>
      <c r="N709" s="42">
        <v>21416</v>
      </c>
      <c r="O709" s="54" t="s">
        <v>499</v>
      </c>
      <c r="P709" s="54" t="s">
        <v>499</v>
      </c>
      <c r="Q709" s="54">
        <v>13.957058782479239</v>
      </c>
      <c r="R709" s="54" t="s">
        <v>499</v>
      </c>
      <c r="S709" s="54" t="s">
        <v>499</v>
      </c>
      <c r="T709" s="54" t="s">
        <v>499</v>
      </c>
      <c r="U709" s="54">
        <v>13.957058782479239</v>
      </c>
      <c r="W709" s="42" t="s">
        <v>469</v>
      </c>
    </row>
    <row r="710" spans="1:23">
      <c r="A710" s="49" t="s">
        <v>2978</v>
      </c>
      <c r="B710" s="46" t="s">
        <v>222</v>
      </c>
      <c r="C710" s="46" t="s">
        <v>303</v>
      </c>
      <c r="D710" s="49" t="s">
        <v>483</v>
      </c>
      <c r="E710" s="46">
        <v>6</v>
      </c>
      <c r="F710" s="46">
        <v>0</v>
      </c>
      <c r="G710" s="46">
        <v>6</v>
      </c>
      <c r="H710" s="46">
        <v>7</v>
      </c>
      <c r="I710" s="46">
        <v>0</v>
      </c>
      <c r="J710" s="46">
        <v>6</v>
      </c>
      <c r="K710" s="46">
        <v>25</v>
      </c>
      <c r="L710" s="42">
        <v>42989</v>
      </c>
      <c r="M710" s="42">
        <v>21573</v>
      </c>
      <c r="N710" s="42">
        <v>21416</v>
      </c>
      <c r="O710" s="54">
        <v>13.957058782479239</v>
      </c>
      <c r="P710" s="54" t="s">
        <v>499</v>
      </c>
      <c r="Q710" s="54">
        <v>13.957058782479239</v>
      </c>
      <c r="R710" s="54">
        <v>16.283235246225779</v>
      </c>
      <c r="S710" s="54" t="s">
        <v>499</v>
      </c>
      <c r="T710" s="54">
        <v>13.957058782479239</v>
      </c>
      <c r="U710" s="54">
        <v>58.154411593663497</v>
      </c>
      <c r="W710" s="42" t="s">
        <v>469</v>
      </c>
    </row>
    <row r="711" spans="1:23">
      <c r="A711" s="49" t="s">
        <v>2979</v>
      </c>
      <c r="B711" s="46" t="s">
        <v>222</v>
      </c>
      <c r="C711" s="46" t="s">
        <v>303</v>
      </c>
      <c r="D711" s="49" t="s">
        <v>128</v>
      </c>
      <c r="E711" s="46">
        <v>0</v>
      </c>
      <c r="F711" s="46">
        <v>6</v>
      </c>
      <c r="G711" s="46">
        <v>0</v>
      </c>
      <c r="H711" s="46">
        <v>0</v>
      </c>
      <c r="I711" s="46">
        <v>0</v>
      </c>
      <c r="J711" s="46">
        <v>0</v>
      </c>
      <c r="K711" s="46">
        <v>6</v>
      </c>
      <c r="L711" s="42">
        <v>42989</v>
      </c>
      <c r="M711" s="42">
        <v>21573</v>
      </c>
      <c r="N711" s="42">
        <v>21416</v>
      </c>
      <c r="O711" s="54" t="s">
        <v>499</v>
      </c>
      <c r="P711" s="54">
        <v>13.957058782479239</v>
      </c>
      <c r="Q711" s="54" t="s">
        <v>499</v>
      </c>
      <c r="R711" s="54" t="s">
        <v>499</v>
      </c>
      <c r="S711" s="54" t="s">
        <v>499</v>
      </c>
      <c r="T711" s="54" t="s">
        <v>499</v>
      </c>
      <c r="U711" s="54">
        <v>13.957058782479239</v>
      </c>
      <c r="W711" s="42" t="s">
        <v>469</v>
      </c>
    </row>
    <row r="712" spans="1:23">
      <c r="A712" s="49" t="s">
        <v>2980</v>
      </c>
      <c r="B712" s="46" t="s">
        <v>222</v>
      </c>
      <c r="C712" s="46" t="s">
        <v>303</v>
      </c>
      <c r="D712" s="49" t="s">
        <v>161</v>
      </c>
      <c r="E712" s="46">
        <v>0</v>
      </c>
      <c r="F712" s="46">
        <v>0</v>
      </c>
      <c r="G712" s="46">
        <v>0</v>
      </c>
      <c r="H712" s="46">
        <v>0</v>
      </c>
      <c r="I712" s="46">
        <v>0</v>
      </c>
      <c r="J712" s="46">
        <v>0</v>
      </c>
      <c r="K712" s="46">
        <v>0</v>
      </c>
      <c r="L712" s="42">
        <v>42989</v>
      </c>
      <c r="M712" s="42">
        <v>21573</v>
      </c>
      <c r="N712" s="42">
        <v>21416</v>
      </c>
      <c r="O712" s="54" t="s">
        <v>499</v>
      </c>
      <c r="P712" s="54" t="s">
        <v>499</v>
      </c>
      <c r="Q712" s="54" t="s">
        <v>499</v>
      </c>
      <c r="R712" s="54" t="s">
        <v>499</v>
      </c>
      <c r="S712" s="54" t="s">
        <v>499</v>
      </c>
      <c r="T712" s="54" t="s">
        <v>499</v>
      </c>
      <c r="U712" s="54" t="s">
        <v>499</v>
      </c>
      <c r="W712" s="42" t="s">
        <v>469</v>
      </c>
    </row>
    <row r="713" spans="1:23">
      <c r="A713" s="49" t="s">
        <v>2981</v>
      </c>
      <c r="B713" s="49" t="s">
        <v>222</v>
      </c>
      <c r="C713" s="49" t="s">
        <v>303</v>
      </c>
      <c r="D713" s="49" t="s">
        <v>164</v>
      </c>
      <c r="E713" s="50">
        <v>33</v>
      </c>
      <c r="F713" s="50">
        <v>31</v>
      </c>
      <c r="G713" s="50">
        <v>94</v>
      </c>
      <c r="H713" s="50">
        <v>64</v>
      </c>
      <c r="I713" s="50">
        <v>23</v>
      </c>
      <c r="J713" s="50">
        <v>0</v>
      </c>
      <c r="K713" s="50">
        <v>245</v>
      </c>
      <c r="L713" s="42">
        <v>42989</v>
      </c>
      <c r="M713" s="42">
        <v>21573</v>
      </c>
      <c r="N713" s="42">
        <v>21416</v>
      </c>
      <c r="O713" s="54">
        <v>154.09039970115802</v>
      </c>
      <c r="P713" s="54">
        <v>144.75158759805754</v>
      </c>
      <c r="Q713" s="54">
        <v>438.92416884572282</v>
      </c>
      <c r="R713" s="54">
        <v>298.84198729921553</v>
      </c>
      <c r="S713" s="54">
        <v>107.39633918565559</v>
      </c>
      <c r="T713" s="54" t="s">
        <v>499</v>
      </c>
      <c r="U713" s="54">
        <v>1144.0044826298094</v>
      </c>
      <c r="W713" s="42" t="s">
        <v>469</v>
      </c>
    </row>
    <row r="714" spans="1:23">
      <c r="A714" s="49" t="s">
        <v>2982</v>
      </c>
      <c r="B714" s="49" t="s">
        <v>222</v>
      </c>
      <c r="C714" s="49" t="s">
        <v>303</v>
      </c>
      <c r="D714" s="49" t="s">
        <v>142</v>
      </c>
      <c r="E714" s="46">
        <v>0</v>
      </c>
      <c r="F714" s="46">
        <v>0</v>
      </c>
      <c r="G714" s="46">
        <v>0</v>
      </c>
      <c r="H714" s="46">
        <v>6</v>
      </c>
      <c r="I714" s="46">
        <v>0</v>
      </c>
      <c r="J714" s="46">
        <v>0</v>
      </c>
      <c r="K714" s="46">
        <v>6</v>
      </c>
      <c r="L714" s="42">
        <v>42989</v>
      </c>
      <c r="M714" s="42">
        <v>21573</v>
      </c>
      <c r="N714" s="42">
        <v>21416</v>
      </c>
      <c r="O714" s="54" t="s">
        <v>499</v>
      </c>
      <c r="P714" s="54" t="s">
        <v>499</v>
      </c>
      <c r="Q714" s="54" t="s">
        <v>499</v>
      </c>
      <c r="R714" s="54">
        <v>13.957058782479239</v>
      </c>
      <c r="S714" s="54" t="s">
        <v>499</v>
      </c>
      <c r="T714" s="54" t="s">
        <v>499</v>
      </c>
      <c r="U714" s="54">
        <v>13.957058782479239</v>
      </c>
      <c r="W714" s="42" t="s">
        <v>469</v>
      </c>
    </row>
    <row r="715" spans="1:23">
      <c r="A715" s="49" t="s">
        <v>2983</v>
      </c>
      <c r="B715" s="46" t="s">
        <v>230</v>
      </c>
      <c r="C715" s="46" t="s">
        <v>306</v>
      </c>
      <c r="D715" s="49" t="s">
        <v>60</v>
      </c>
      <c r="E715" s="46">
        <v>0</v>
      </c>
      <c r="F715" s="46">
        <v>0</v>
      </c>
      <c r="G715" s="46">
        <v>6</v>
      </c>
      <c r="H715" s="46">
        <v>6</v>
      </c>
      <c r="I715" s="46">
        <v>6</v>
      </c>
      <c r="J715" s="46">
        <v>0</v>
      </c>
      <c r="K715" s="46">
        <v>18</v>
      </c>
      <c r="L715" s="42">
        <v>27423</v>
      </c>
      <c r="M715" s="42">
        <v>13759</v>
      </c>
      <c r="N715" s="42">
        <v>13664</v>
      </c>
      <c r="O715" s="54" t="s">
        <v>499</v>
      </c>
      <c r="P715" s="54" t="s">
        <v>499</v>
      </c>
      <c r="Q715" s="54">
        <v>21.87944426211574</v>
      </c>
      <c r="R715" s="54">
        <v>21.87944426211574</v>
      </c>
      <c r="S715" s="54">
        <v>21.87944426211574</v>
      </c>
      <c r="T715" s="54" t="s">
        <v>499</v>
      </c>
      <c r="U715" s="54">
        <v>65.63833278634722</v>
      </c>
      <c r="W715" s="42" t="s">
        <v>469</v>
      </c>
    </row>
    <row r="716" spans="1:23">
      <c r="A716" s="49" t="s">
        <v>2984</v>
      </c>
      <c r="B716" s="46" t="s">
        <v>230</v>
      </c>
      <c r="C716" s="46" t="s">
        <v>306</v>
      </c>
      <c r="D716" s="49" t="s">
        <v>64</v>
      </c>
      <c r="E716" s="46">
        <v>6</v>
      </c>
      <c r="F716" s="46">
        <v>6</v>
      </c>
      <c r="G716" s="46">
        <v>9</v>
      </c>
      <c r="H716" s="46">
        <v>18</v>
      </c>
      <c r="I716" s="46">
        <v>6</v>
      </c>
      <c r="J716" s="46">
        <v>6</v>
      </c>
      <c r="K716" s="46">
        <v>51</v>
      </c>
      <c r="L716" s="42">
        <v>27423</v>
      </c>
      <c r="M716" s="42">
        <v>13759</v>
      </c>
      <c r="N716" s="42">
        <v>13664</v>
      </c>
      <c r="O716" s="54">
        <v>21.87944426211574</v>
      </c>
      <c r="P716" s="54">
        <v>21.87944426211574</v>
      </c>
      <c r="Q716" s="54">
        <v>32.81916639317361</v>
      </c>
      <c r="R716" s="54">
        <v>65.63833278634722</v>
      </c>
      <c r="S716" s="54">
        <v>21.87944426211574</v>
      </c>
      <c r="T716" s="54">
        <v>21.87944426211574</v>
      </c>
      <c r="U716" s="54">
        <v>185.97527622798381</v>
      </c>
      <c r="W716" s="42" t="s">
        <v>469</v>
      </c>
    </row>
    <row r="717" spans="1:23">
      <c r="A717" s="49" t="s">
        <v>2985</v>
      </c>
      <c r="B717" s="46" t="s">
        <v>230</v>
      </c>
      <c r="C717" s="46" t="s">
        <v>306</v>
      </c>
      <c r="D717" s="49" t="s">
        <v>492</v>
      </c>
      <c r="E717" s="46">
        <v>0</v>
      </c>
      <c r="F717" s="46">
        <v>0</v>
      </c>
      <c r="G717" s="46">
        <v>6</v>
      </c>
      <c r="H717" s="46">
        <v>6</v>
      </c>
      <c r="I717" s="46">
        <v>6</v>
      </c>
      <c r="J717" s="46">
        <v>0</v>
      </c>
      <c r="K717" s="46">
        <v>18</v>
      </c>
      <c r="L717" s="42">
        <v>27423</v>
      </c>
      <c r="M717" s="42">
        <v>13759</v>
      </c>
      <c r="N717" s="42">
        <v>13664</v>
      </c>
      <c r="O717" s="54" t="s">
        <v>499</v>
      </c>
      <c r="P717" s="54" t="s">
        <v>499</v>
      </c>
      <c r="Q717" s="54">
        <v>21.87944426211574</v>
      </c>
      <c r="R717" s="54">
        <v>21.87944426211574</v>
      </c>
      <c r="S717" s="54">
        <v>21.87944426211574</v>
      </c>
      <c r="T717" s="54" t="s">
        <v>499</v>
      </c>
      <c r="U717" s="54">
        <v>65.63833278634722</v>
      </c>
      <c r="W717" s="42" t="s">
        <v>469</v>
      </c>
    </row>
    <row r="718" spans="1:23">
      <c r="A718" s="49" t="s">
        <v>2986</v>
      </c>
      <c r="B718" s="46" t="s">
        <v>230</v>
      </c>
      <c r="C718" s="46" t="s">
        <v>306</v>
      </c>
      <c r="D718" s="49" t="s">
        <v>200</v>
      </c>
      <c r="E718" s="46">
        <v>0</v>
      </c>
      <c r="F718" s="46">
        <v>0</v>
      </c>
      <c r="G718" s="46">
        <v>6</v>
      </c>
      <c r="H718" s="46">
        <v>6</v>
      </c>
      <c r="I718" s="46">
        <v>6</v>
      </c>
      <c r="J718" s="46">
        <v>0</v>
      </c>
      <c r="K718" s="46">
        <v>18</v>
      </c>
      <c r="L718" s="42">
        <v>27423</v>
      </c>
      <c r="M718" s="42">
        <v>13759</v>
      </c>
      <c r="N718" s="42">
        <v>13664</v>
      </c>
      <c r="O718" s="54" t="s">
        <v>499</v>
      </c>
      <c r="P718" s="54" t="s">
        <v>499</v>
      </c>
      <c r="Q718" s="54">
        <v>21.87944426211574</v>
      </c>
      <c r="R718" s="54">
        <v>21.87944426211574</v>
      </c>
      <c r="S718" s="54">
        <v>21.87944426211574</v>
      </c>
      <c r="T718" s="54" t="s">
        <v>499</v>
      </c>
      <c r="U718" s="54">
        <v>65.63833278634722</v>
      </c>
      <c r="W718" s="42" t="s">
        <v>469</v>
      </c>
    </row>
    <row r="719" spans="1:23">
      <c r="A719" s="49" t="s">
        <v>2987</v>
      </c>
      <c r="B719" s="49" t="s">
        <v>230</v>
      </c>
      <c r="C719" s="49" t="s">
        <v>306</v>
      </c>
      <c r="D719" s="49" t="s">
        <v>54</v>
      </c>
      <c r="E719" s="50">
        <v>23</v>
      </c>
      <c r="F719" s="50">
        <v>14</v>
      </c>
      <c r="G719" s="50">
        <v>39</v>
      </c>
      <c r="H719" s="50">
        <v>40</v>
      </c>
      <c r="I719" s="50">
        <v>42</v>
      </c>
      <c r="J719" s="50">
        <v>26</v>
      </c>
      <c r="K719" s="50">
        <v>184</v>
      </c>
      <c r="L719" s="42">
        <v>27423</v>
      </c>
      <c r="M719" s="42">
        <v>13759</v>
      </c>
      <c r="N719" s="42">
        <v>13664</v>
      </c>
      <c r="O719" s="54">
        <v>167.16331128715751</v>
      </c>
      <c r="P719" s="54">
        <v>101.75158078348719</v>
      </c>
      <c r="Q719" s="54">
        <v>283.45083218257139</v>
      </c>
      <c r="R719" s="54">
        <v>290.71880223853475</v>
      </c>
      <c r="S719" s="54">
        <v>305.25474235046153</v>
      </c>
      <c r="T719" s="54">
        <v>188.96722145504762</v>
      </c>
      <c r="U719" s="54">
        <v>1337.3064902972601</v>
      </c>
      <c r="W719" s="42" t="s">
        <v>469</v>
      </c>
    </row>
    <row r="720" spans="1:23">
      <c r="A720" s="49" t="s">
        <v>2988</v>
      </c>
      <c r="B720" s="49" t="s">
        <v>230</v>
      </c>
      <c r="C720" s="49" t="s">
        <v>306</v>
      </c>
      <c r="D720" s="49" t="s">
        <v>69</v>
      </c>
      <c r="E720" s="50">
        <v>0</v>
      </c>
      <c r="F720" s="50">
        <v>0</v>
      </c>
      <c r="G720" s="50">
        <v>0</v>
      </c>
      <c r="H720" s="50">
        <v>6</v>
      </c>
      <c r="I720" s="50">
        <v>6</v>
      </c>
      <c r="J720" s="50">
        <v>0</v>
      </c>
      <c r="K720" s="50">
        <v>12</v>
      </c>
      <c r="L720" s="42">
        <v>27423</v>
      </c>
      <c r="M720" s="42">
        <v>13759</v>
      </c>
      <c r="N720" s="42">
        <v>13664</v>
      </c>
      <c r="O720" s="54" t="s">
        <v>499</v>
      </c>
      <c r="P720" s="54" t="s">
        <v>499</v>
      </c>
      <c r="Q720" s="54" t="s">
        <v>499</v>
      </c>
      <c r="R720" s="54">
        <v>43.607820335780218</v>
      </c>
      <c r="S720" s="54">
        <v>43.607820335780218</v>
      </c>
      <c r="T720" s="54" t="s">
        <v>499</v>
      </c>
      <c r="U720" s="54">
        <v>87.215640671560436</v>
      </c>
      <c r="W720" s="42" t="s">
        <v>469</v>
      </c>
    </row>
    <row r="721" spans="1:23">
      <c r="A721" s="49" t="s">
        <v>2989</v>
      </c>
      <c r="B721" s="49" t="s">
        <v>230</v>
      </c>
      <c r="C721" s="49" t="s">
        <v>306</v>
      </c>
      <c r="D721" s="49" t="s">
        <v>473</v>
      </c>
      <c r="E721" s="46">
        <v>0</v>
      </c>
      <c r="F721" s="46">
        <v>0</v>
      </c>
      <c r="G721" s="46">
        <v>0</v>
      </c>
      <c r="H721" s="46">
        <v>0</v>
      </c>
      <c r="I721" s="46">
        <v>0</v>
      </c>
      <c r="J721" s="46">
        <v>0</v>
      </c>
      <c r="K721" s="46">
        <v>0</v>
      </c>
      <c r="L721" s="42">
        <v>27423</v>
      </c>
      <c r="M721" s="42">
        <v>13759</v>
      </c>
      <c r="N721" s="42">
        <v>13664</v>
      </c>
      <c r="O721" s="54" t="s">
        <v>499</v>
      </c>
      <c r="P721" s="54" t="s">
        <v>499</v>
      </c>
      <c r="Q721" s="54" t="s">
        <v>499</v>
      </c>
      <c r="R721" s="54" t="s">
        <v>499</v>
      </c>
      <c r="S721" s="54" t="s">
        <v>499</v>
      </c>
      <c r="T721" s="54" t="s">
        <v>499</v>
      </c>
      <c r="U721" s="54" t="s">
        <v>499</v>
      </c>
      <c r="W721" s="42" t="s">
        <v>469</v>
      </c>
    </row>
    <row r="722" spans="1:23">
      <c r="A722" s="49" t="s">
        <v>2990</v>
      </c>
      <c r="B722" s="46" t="s">
        <v>230</v>
      </c>
      <c r="C722" s="46" t="s">
        <v>306</v>
      </c>
      <c r="D722" s="49" t="s">
        <v>201</v>
      </c>
      <c r="E722" s="46">
        <v>0</v>
      </c>
      <c r="F722" s="46">
        <v>0</v>
      </c>
      <c r="G722" s="46">
        <v>0</v>
      </c>
      <c r="H722" s="46">
        <v>0</v>
      </c>
      <c r="I722" s="46">
        <v>6</v>
      </c>
      <c r="J722" s="46">
        <v>0</v>
      </c>
      <c r="K722" s="46">
        <v>6</v>
      </c>
      <c r="L722" s="42">
        <v>27423</v>
      </c>
      <c r="M722" s="42">
        <v>13759</v>
      </c>
      <c r="N722" s="42">
        <v>13664</v>
      </c>
      <c r="O722" s="54" t="s">
        <v>499</v>
      </c>
      <c r="P722" s="54" t="s">
        <v>499</v>
      </c>
      <c r="Q722" s="54" t="s">
        <v>499</v>
      </c>
      <c r="R722" s="54" t="s">
        <v>499</v>
      </c>
      <c r="S722" s="54">
        <v>21.87944426211574</v>
      </c>
      <c r="T722" s="54" t="s">
        <v>499</v>
      </c>
      <c r="U722" s="54">
        <v>21.87944426211574</v>
      </c>
      <c r="W722" s="42" t="s">
        <v>469</v>
      </c>
    </row>
    <row r="723" spans="1:23">
      <c r="A723" s="49" t="s">
        <v>2991</v>
      </c>
      <c r="B723" s="46" t="s">
        <v>230</v>
      </c>
      <c r="C723" s="46" t="s">
        <v>306</v>
      </c>
      <c r="D723" s="49" t="s">
        <v>151</v>
      </c>
      <c r="E723" s="46">
        <v>0</v>
      </c>
      <c r="F723" s="46">
        <v>0</v>
      </c>
      <c r="G723" s="46">
        <v>0</v>
      </c>
      <c r="H723" s="46">
        <v>0</v>
      </c>
      <c r="I723" s="46">
        <v>0</v>
      </c>
      <c r="J723" s="46">
        <v>0</v>
      </c>
      <c r="K723" s="46">
        <v>0</v>
      </c>
      <c r="L723" s="42">
        <v>27423</v>
      </c>
      <c r="M723" s="42">
        <v>13759</v>
      </c>
      <c r="N723" s="42">
        <v>13664</v>
      </c>
      <c r="O723" s="54" t="s">
        <v>499</v>
      </c>
      <c r="P723" s="54" t="s">
        <v>499</v>
      </c>
      <c r="Q723" s="54" t="s">
        <v>499</v>
      </c>
      <c r="R723" s="54" t="s">
        <v>499</v>
      </c>
      <c r="S723" s="54" t="s">
        <v>499</v>
      </c>
      <c r="T723" s="54" t="s">
        <v>499</v>
      </c>
      <c r="U723" s="54" t="s">
        <v>499</v>
      </c>
      <c r="W723" s="42" t="s">
        <v>469</v>
      </c>
    </row>
    <row r="724" spans="1:23">
      <c r="A724" s="49" t="s">
        <v>2992</v>
      </c>
      <c r="B724" s="46" t="s">
        <v>230</v>
      </c>
      <c r="C724" s="46" t="s">
        <v>306</v>
      </c>
      <c r="D724" s="49" t="s">
        <v>95</v>
      </c>
      <c r="E724" s="46">
        <v>0</v>
      </c>
      <c r="F724" s="46">
        <v>0</v>
      </c>
      <c r="G724" s="46">
        <v>0</v>
      </c>
      <c r="H724" s="46">
        <v>0</v>
      </c>
      <c r="I724" s="46">
        <v>0</v>
      </c>
      <c r="J724" s="46">
        <v>0</v>
      </c>
      <c r="K724" s="46">
        <v>0</v>
      </c>
      <c r="L724" s="42">
        <v>27423</v>
      </c>
      <c r="M724" s="42">
        <v>13759</v>
      </c>
      <c r="N724" s="42">
        <v>13664</v>
      </c>
      <c r="O724" s="54" t="s">
        <v>499</v>
      </c>
      <c r="P724" s="54" t="s">
        <v>499</v>
      </c>
      <c r="Q724" s="54" t="s">
        <v>499</v>
      </c>
      <c r="R724" s="54" t="s">
        <v>499</v>
      </c>
      <c r="S724" s="54" t="s">
        <v>499</v>
      </c>
      <c r="T724" s="54" t="s">
        <v>499</v>
      </c>
      <c r="U724" s="54" t="s">
        <v>499</v>
      </c>
      <c r="W724" s="42" t="s">
        <v>469</v>
      </c>
    </row>
    <row r="725" spans="1:23">
      <c r="A725" s="49" t="s">
        <v>2993</v>
      </c>
      <c r="B725" s="46" t="s">
        <v>230</v>
      </c>
      <c r="C725" s="46" t="s">
        <v>306</v>
      </c>
      <c r="D725" s="49" t="s">
        <v>155</v>
      </c>
      <c r="E725" s="46">
        <v>6</v>
      </c>
      <c r="F725" s="46">
        <v>6</v>
      </c>
      <c r="G725" s="46">
        <v>0</v>
      </c>
      <c r="H725" s="46">
        <v>0</v>
      </c>
      <c r="I725" s="46">
        <v>0</v>
      </c>
      <c r="J725" s="46">
        <v>0</v>
      </c>
      <c r="K725" s="46">
        <v>12</v>
      </c>
      <c r="L725" s="42">
        <v>27423</v>
      </c>
      <c r="M725" s="42">
        <v>13759</v>
      </c>
      <c r="N725" s="42">
        <v>13664</v>
      </c>
      <c r="O725" s="54">
        <v>21.87944426211574</v>
      </c>
      <c r="P725" s="54">
        <v>21.87944426211574</v>
      </c>
      <c r="Q725" s="54" t="s">
        <v>499</v>
      </c>
      <c r="R725" s="54" t="s">
        <v>499</v>
      </c>
      <c r="S725" s="54" t="s">
        <v>499</v>
      </c>
      <c r="T725" s="54" t="s">
        <v>499</v>
      </c>
      <c r="U725" s="54">
        <v>43.75888852423148</v>
      </c>
      <c r="W725" s="42" t="s">
        <v>469</v>
      </c>
    </row>
    <row r="726" spans="1:23">
      <c r="A726" s="49" t="s">
        <v>2994</v>
      </c>
      <c r="B726" s="49" t="s">
        <v>230</v>
      </c>
      <c r="C726" s="49" t="s">
        <v>306</v>
      </c>
      <c r="D726" s="49" t="s">
        <v>99</v>
      </c>
      <c r="E726" s="50">
        <v>0</v>
      </c>
      <c r="F726" s="50">
        <v>6</v>
      </c>
      <c r="G726" s="50">
        <v>6</v>
      </c>
      <c r="H726" s="50">
        <v>11</v>
      </c>
      <c r="I726" s="50">
        <v>0</v>
      </c>
      <c r="J726" s="50">
        <v>0</v>
      </c>
      <c r="K726" s="50">
        <v>23</v>
      </c>
      <c r="L726" s="42">
        <v>27423</v>
      </c>
      <c r="M726" s="42">
        <v>13759</v>
      </c>
      <c r="N726" s="42">
        <v>13664</v>
      </c>
      <c r="O726" s="54" t="s">
        <v>499</v>
      </c>
      <c r="P726" s="54">
        <v>21.87944426211574</v>
      </c>
      <c r="Q726" s="54">
        <v>21.87944426211574</v>
      </c>
      <c r="R726" s="54">
        <v>40.112314480545528</v>
      </c>
      <c r="S726" s="54" t="s">
        <v>499</v>
      </c>
      <c r="T726" s="54" t="s">
        <v>499</v>
      </c>
      <c r="U726" s="54">
        <v>83.871203004777001</v>
      </c>
      <c r="W726" s="42" t="s">
        <v>469</v>
      </c>
    </row>
    <row r="727" spans="1:23">
      <c r="A727" s="49" t="s">
        <v>2995</v>
      </c>
      <c r="B727" s="49" t="s">
        <v>230</v>
      </c>
      <c r="C727" s="49" t="s">
        <v>306</v>
      </c>
      <c r="D727" s="49" t="s">
        <v>483</v>
      </c>
      <c r="E727" s="50">
        <v>0</v>
      </c>
      <c r="F727" s="50">
        <v>0</v>
      </c>
      <c r="G727" s="50">
        <v>6</v>
      </c>
      <c r="H727" s="50">
        <v>6</v>
      </c>
      <c r="I727" s="50">
        <v>6</v>
      </c>
      <c r="J727" s="50">
        <v>0</v>
      </c>
      <c r="K727" s="50">
        <v>18</v>
      </c>
      <c r="L727" s="42">
        <v>27423</v>
      </c>
      <c r="M727" s="42">
        <v>13759</v>
      </c>
      <c r="N727" s="42">
        <v>13664</v>
      </c>
      <c r="O727" s="54" t="s">
        <v>499</v>
      </c>
      <c r="P727" s="54" t="s">
        <v>499</v>
      </c>
      <c r="Q727" s="54">
        <v>21.87944426211574</v>
      </c>
      <c r="R727" s="54">
        <v>21.87944426211574</v>
      </c>
      <c r="S727" s="54">
        <v>21.87944426211574</v>
      </c>
      <c r="T727" s="54" t="s">
        <v>499</v>
      </c>
      <c r="U727" s="54">
        <v>65.63833278634722</v>
      </c>
      <c r="W727" s="42" t="s">
        <v>469</v>
      </c>
    </row>
    <row r="728" spans="1:23">
      <c r="A728" s="49" t="s">
        <v>2996</v>
      </c>
      <c r="B728" s="46" t="s">
        <v>230</v>
      </c>
      <c r="C728" s="46" t="s">
        <v>306</v>
      </c>
      <c r="D728" s="49" t="s">
        <v>128</v>
      </c>
      <c r="E728" s="46">
        <v>0</v>
      </c>
      <c r="F728" s="46">
        <v>0</v>
      </c>
      <c r="G728" s="46">
        <v>6</v>
      </c>
      <c r="H728" s="46">
        <v>0</v>
      </c>
      <c r="I728" s="46">
        <v>0</v>
      </c>
      <c r="J728" s="46">
        <v>0</v>
      </c>
      <c r="K728" s="46">
        <v>6</v>
      </c>
      <c r="L728" s="42">
        <v>27423</v>
      </c>
      <c r="M728" s="42">
        <v>13759</v>
      </c>
      <c r="N728" s="42">
        <v>13664</v>
      </c>
      <c r="O728" s="54" t="s">
        <v>499</v>
      </c>
      <c r="P728" s="54" t="s">
        <v>499</v>
      </c>
      <c r="Q728" s="54">
        <v>21.87944426211574</v>
      </c>
      <c r="R728" s="54" t="s">
        <v>499</v>
      </c>
      <c r="S728" s="54" t="s">
        <v>499</v>
      </c>
      <c r="T728" s="54" t="s">
        <v>499</v>
      </c>
      <c r="U728" s="54">
        <v>21.87944426211574</v>
      </c>
      <c r="W728" s="42" t="s">
        <v>469</v>
      </c>
    </row>
    <row r="729" spans="1:23">
      <c r="A729" s="49" t="s">
        <v>2997</v>
      </c>
      <c r="B729" s="46" t="s">
        <v>230</v>
      </c>
      <c r="C729" s="46" t="s">
        <v>306</v>
      </c>
      <c r="D729" s="49" t="s">
        <v>132</v>
      </c>
      <c r="E729" s="46">
        <v>0</v>
      </c>
      <c r="F729" s="46">
        <v>0</v>
      </c>
      <c r="G729" s="46">
        <v>0</v>
      </c>
      <c r="H729" s="46">
        <v>6</v>
      </c>
      <c r="I729" s="46">
        <v>6</v>
      </c>
      <c r="J729" s="46">
        <v>0</v>
      </c>
      <c r="K729" s="46">
        <v>12</v>
      </c>
      <c r="L729" s="42">
        <v>27423</v>
      </c>
      <c r="M729" s="42">
        <v>13759</v>
      </c>
      <c r="N729" s="42">
        <v>13664</v>
      </c>
      <c r="O729" s="54" t="s">
        <v>499</v>
      </c>
      <c r="P729" s="54" t="s">
        <v>499</v>
      </c>
      <c r="Q729" s="54" t="s">
        <v>499</v>
      </c>
      <c r="R729" s="54">
        <v>43.607820335780218</v>
      </c>
      <c r="S729" s="54">
        <v>43.607820335780218</v>
      </c>
      <c r="T729" s="54" t="s">
        <v>499</v>
      </c>
      <c r="U729" s="54">
        <v>87.215640671560436</v>
      </c>
      <c r="W729" s="42" t="s">
        <v>469</v>
      </c>
    </row>
    <row r="730" spans="1:23">
      <c r="A730" s="49" t="s">
        <v>2998</v>
      </c>
      <c r="B730" s="46" t="s">
        <v>230</v>
      </c>
      <c r="C730" s="46" t="s">
        <v>306</v>
      </c>
      <c r="D730" s="49" t="s">
        <v>161</v>
      </c>
      <c r="E730" s="46">
        <v>0</v>
      </c>
      <c r="F730" s="46">
        <v>0</v>
      </c>
      <c r="G730" s="46">
        <v>0</v>
      </c>
      <c r="H730" s="46">
        <v>0</v>
      </c>
      <c r="I730" s="46">
        <v>0</v>
      </c>
      <c r="J730" s="46">
        <v>0</v>
      </c>
      <c r="K730" s="46">
        <v>0</v>
      </c>
      <c r="L730" s="42">
        <v>27423</v>
      </c>
      <c r="M730" s="42">
        <v>13759</v>
      </c>
      <c r="N730" s="42">
        <v>13664</v>
      </c>
      <c r="O730" s="54" t="s">
        <v>499</v>
      </c>
      <c r="P730" s="54" t="s">
        <v>499</v>
      </c>
      <c r="Q730" s="54" t="s">
        <v>499</v>
      </c>
      <c r="R730" s="54" t="s">
        <v>499</v>
      </c>
      <c r="S730" s="54" t="s">
        <v>499</v>
      </c>
      <c r="T730" s="54" t="s">
        <v>499</v>
      </c>
      <c r="U730" s="54" t="s">
        <v>499</v>
      </c>
      <c r="W730" s="42" t="s">
        <v>469</v>
      </c>
    </row>
    <row r="731" spans="1:23">
      <c r="A731" s="49" t="s">
        <v>2999</v>
      </c>
      <c r="B731" s="46" t="s">
        <v>230</v>
      </c>
      <c r="C731" s="46" t="s">
        <v>306</v>
      </c>
      <c r="D731" s="49" t="s">
        <v>142</v>
      </c>
      <c r="E731" s="46">
        <v>6</v>
      </c>
      <c r="F731" s="46">
        <v>0</v>
      </c>
      <c r="G731" s="46">
        <v>0</v>
      </c>
      <c r="H731" s="46">
        <v>0</v>
      </c>
      <c r="I731" s="46">
        <v>0</v>
      </c>
      <c r="J731" s="46">
        <v>0</v>
      </c>
      <c r="K731" s="46">
        <v>6</v>
      </c>
      <c r="L731" s="42">
        <v>27423</v>
      </c>
      <c r="M731" s="42">
        <v>13759</v>
      </c>
      <c r="N731" s="42">
        <v>13664</v>
      </c>
      <c r="O731" s="54">
        <v>21.87944426211574</v>
      </c>
      <c r="P731" s="54" t="s">
        <v>499</v>
      </c>
      <c r="Q731" s="54" t="s">
        <v>499</v>
      </c>
      <c r="R731" s="54" t="s">
        <v>499</v>
      </c>
      <c r="S731" s="54" t="s">
        <v>499</v>
      </c>
      <c r="T731" s="54" t="s">
        <v>499</v>
      </c>
      <c r="U731" s="54">
        <v>21.87944426211574</v>
      </c>
      <c r="W731" s="42" t="s">
        <v>469</v>
      </c>
    </row>
    <row r="732" spans="1:23">
      <c r="A732" s="49" t="s">
        <v>3000</v>
      </c>
      <c r="B732" s="46" t="s">
        <v>230</v>
      </c>
      <c r="C732" s="46" t="s">
        <v>306</v>
      </c>
      <c r="D732" s="49" t="s">
        <v>146</v>
      </c>
      <c r="E732" s="46">
        <v>0</v>
      </c>
      <c r="F732" s="46">
        <v>6</v>
      </c>
      <c r="G732" s="46">
        <v>10</v>
      </c>
      <c r="H732" s="46">
        <v>9</v>
      </c>
      <c r="I732" s="46">
        <v>6</v>
      </c>
      <c r="J732" s="46">
        <v>6</v>
      </c>
      <c r="K732" s="46">
        <v>37</v>
      </c>
      <c r="L732" s="42">
        <v>27423</v>
      </c>
      <c r="M732" s="42">
        <v>13759</v>
      </c>
      <c r="N732" s="42">
        <v>13664</v>
      </c>
      <c r="O732" s="54" t="s">
        <v>499</v>
      </c>
      <c r="P732" s="54">
        <v>43.607820335780218</v>
      </c>
      <c r="Q732" s="54">
        <v>72.679700559633687</v>
      </c>
      <c r="R732" s="54">
        <v>65.411730503670327</v>
      </c>
      <c r="S732" s="54">
        <v>43.607820335780218</v>
      </c>
      <c r="T732" s="54">
        <v>43.607820335780218</v>
      </c>
      <c r="U732" s="54">
        <v>268.91489207064467</v>
      </c>
      <c r="W732" s="42" t="s">
        <v>469</v>
      </c>
    </row>
    <row r="733" spans="1:23">
      <c r="A733" s="49" t="s">
        <v>3001</v>
      </c>
      <c r="B733" s="49" t="s">
        <v>222</v>
      </c>
      <c r="C733" s="49" t="s">
        <v>306</v>
      </c>
      <c r="D733" s="49" t="s">
        <v>60</v>
      </c>
      <c r="E733" s="50">
        <v>0</v>
      </c>
      <c r="F733" s="50">
        <v>0</v>
      </c>
      <c r="G733" s="50">
        <v>6</v>
      </c>
      <c r="H733" s="50">
        <v>0</v>
      </c>
      <c r="I733" s="50">
        <v>0</v>
      </c>
      <c r="J733" s="50">
        <v>0</v>
      </c>
      <c r="K733" s="50">
        <v>6</v>
      </c>
      <c r="L733" s="42">
        <v>27423</v>
      </c>
      <c r="M733" s="42">
        <v>13759</v>
      </c>
      <c r="N733" s="42">
        <v>13664</v>
      </c>
      <c r="O733" s="54" t="s">
        <v>499</v>
      </c>
      <c r="P733" s="54" t="s">
        <v>499</v>
      </c>
      <c r="Q733" s="54">
        <v>21.87944426211574</v>
      </c>
      <c r="R733" s="54" t="s">
        <v>499</v>
      </c>
      <c r="S733" s="54" t="s">
        <v>499</v>
      </c>
      <c r="T733" s="54" t="s">
        <v>499</v>
      </c>
      <c r="U733" s="54">
        <v>21.87944426211574</v>
      </c>
      <c r="W733" s="42" t="s">
        <v>469</v>
      </c>
    </row>
    <row r="734" spans="1:23">
      <c r="A734" s="49" t="s">
        <v>3002</v>
      </c>
      <c r="B734" s="49" t="s">
        <v>222</v>
      </c>
      <c r="C734" s="49" t="s">
        <v>306</v>
      </c>
      <c r="D734" s="49" t="s">
        <v>64</v>
      </c>
      <c r="E734" s="46">
        <v>8</v>
      </c>
      <c r="F734" s="46">
        <v>10</v>
      </c>
      <c r="G734" s="46">
        <v>18</v>
      </c>
      <c r="H734" s="46">
        <v>20</v>
      </c>
      <c r="I734" s="46">
        <v>9</v>
      </c>
      <c r="J734" s="46">
        <v>6</v>
      </c>
      <c r="K734" s="46">
        <v>71</v>
      </c>
      <c r="L734" s="42">
        <v>27423</v>
      </c>
      <c r="M734" s="42">
        <v>13759</v>
      </c>
      <c r="N734" s="42">
        <v>13664</v>
      </c>
      <c r="O734" s="54">
        <v>29.172592349487655</v>
      </c>
      <c r="P734" s="54">
        <v>36.465740436859569</v>
      </c>
      <c r="Q734" s="54">
        <v>65.63833278634722</v>
      </c>
      <c r="R734" s="54">
        <v>72.931480873719138</v>
      </c>
      <c r="S734" s="54">
        <v>32.81916639317361</v>
      </c>
      <c r="T734" s="54">
        <v>21.87944426211574</v>
      </c>
      <c r="U734" s="54">
        <v>258.90675710170296</v>
      </c>
      <c r="W734" s="42" t="s">
        <v>469</v>
      </c>
    </row>
    <row r="735" spans="1:23">
      <c r="A735" s="49" t="s">
        <v>3003</v>
      </c>
      <c r="B735" s="46" t="s">
        <v>222</v>
      </c>
      <c r="C735" s="46" t="s">
        <v>306</v>
      </c>
      <c r="D735" s="49" t="s">
        <v>492</v>
      </c>
      <c r="E735" s="46">
        <v>0</v>
      </c>
      <c r="F735" s="46">
        <v>0</v>
      </c>
      <c r="G735" s="46">
        <v>6</v>
      </c>
      <c r="H735" s="46">
        <v>0</v>
      </c>
      <c r="I735" s="46">
        <v>6</v>
      </c>
      <c r="J735" s="46">
        <v>0</v>
      </c>
      <c r="K735" s="46">
        <v>12</v>
      </c>
      <c r="L735" s="42">
        <v>27423</v>
      </c>
      <c r="M735" s="42">
        <v>13759</v>
      </c>
      <c r="N735" s="42">
        <v>13664</v>
      </c>
      <c r="O735" s="54" t="s">
        <v>499</v>
      </c>
      <c r="P735" s="54" t="s">
        <v>499</v>
      </c>
      <c r="Q735" s="54">
        <v>21.87944426211574</v>
      </c>
      <c r="R735" s="54" t="s">
        <v>499</v>
      </c>
      <c r="S735" s="54">
        <v>21.87944426211574</v>
      </c>
      <c r="T735" s="54" t="s">
        <v>499</v>
      </c>
      <c r="U735" s="54">
        <v>43.75888852423148</v>
      </c>
      <c r="W735" s="42" t="s">
        <v>469</v>
      </c>
    </row>
    <row r="736" spans="1:23">
      <c r="A736" s="49" t="s">
        <v>3004</v>
      </c>
      <c r="B736" s="46" t="s">
        <v>222</v>
      </c>
      <c r="C736" s="46" t="s">
        <v>306</v>
      </c>
      <c r="D736" s="49" t="s">
        <v>200</v>
      </c>
      <c r="E736" s="46">
        <v>0</v>
      </c>
      <c r="F736" s="46">
        <v>0</v>
      </c>
      <c r="G736" s="46">
        <v>6</v>
      </c>
      <c r="H736" s="46">
        <v>15</v>
      </c>
      <c r="I736" s="46">
        <v>6</v>
      </c>
      <c r="J736" s="46">
        <v>6</v>
      </c>
      <c r="K736" s="46">
        <v>33</v>
      </c>
      <c r="L736" s="42">
        <v>27423</v>
      </c>
      <c r="M736" s="42">
        <v>13759</v>
      </c>
      <c r="N736" s="42">
        <v>13664</v>
      </c>
      <c r="O736" s="54" t="s">
        <v>499</v>
      </c>
      <c r="P736" s="54" t="s">
        <v>499</v>
      </c>
      <c r="Q736" s="54">
        <v>21.87944426211574</v>
      </c>
      <c r="R736" s="54">
        <v>54.69861065528935</v>
      </c>
      <c r="S736" s="54">
        <v>21.87944426211574</v>
      </c>
      <c r="T736" s="54">
        <v>21.87944426211574</v>
      </c>
      <c r="U736" s="54">
        <v>120.33694344163659</v>
      </c>
      <c r="W736" s="42" t="s">
        <v>469</v>
      </c>
    </row>
    <row r="737" spans="1:23">
      <c r="A737" s="49" t="s">
        <v>3005</v>
      </c>
      <c r="B737" s="46" t="s">
        <v>222</v>
      </c>
      <c r="C737" s="46" t="s">
        <v>306</v>
      </c>
      <c r="D737" s="49" t="s">
        <v>473</v>
      </c>
      <c r="E737" s="46">
        <v>0</v>
      </c>
      <c r="F737" s="46">
        <v>0</v>
      </c>
      <c r="G737" s="46">
        <v>0</v>
      </c>
      <c r="H737" s="46">
        <v>0</v>
      </c>
      <c r="I737" s="46">
        <v>6</v>
      </c>
      <c r="J737" s="46">
        <v>0</v>
      </c>
      <c r="K737" s="46">
        <v>6</v>
      </c>
      <c r="L737" s="42">
        <v>27423</v>
      </c>
      <c r="M737" s="42">
        <v>13759</v>
      </c>
      <c r="N737" s="42">
        <v>13664</v>
      </c>
      <c r="O737" s="54" t="s">
        <v>499</v>
      </c>
      <c r="P737" s="54" t="s">
        <v>499</v>
      </c>
      <c r="Q737" s="54" t="s">
        <v>499</v>
      </c>
      <c r="R737" s="54" t="s">
        <v>499</v>
      </c>
      <c r="S737" s="54">
        <v>21.87944426211574</v>
      </c>
      <c r="T737" s="54" t="s">
        <v>499</v>
      </c>
      <c r="U737" s="54">
        <v>21.87944426211574</v>
      </c>
      <c r="W737" s="42" t="s">
        <v>469</v>
      </c>
    </row>
    <row r="738" spans="1:23">
      <c r="A738" s="49" t="s">
        <v>3006</v>
      </c>
      <c r="B738" s="46" t="s">
        <v>222</v>
      </c>
      <c r="C738" s="46" t="s">
        <v>306</v>
      </c>
      <c r="D738" s="49" t="s">
        <v>201</v>
      </c>
      <c r="E738" s="46">
        <v>6</v>
      </c>
      <c r="F738" s="46">
        <v>0</v>
      </c>
      <c r="G738" s="46">
        <v>6</v>
      </c>
      <c r="H738" s="46">
        <v>7</v>
      </c>
      <c r="I738" s="46">
        <v>0</v>
      </c>
      <c r="J738" s="46">
        <v>0</v>
      </c>
      <c r="K738" s="46">
        <v>19</v>
      </c>
      <c r="L738" s="42">
        <v>27423</v>
      </c>
      <c r="M738" s="42">
        <v>13759</v>
      </c>
      <c r="N738" s="42">
        <v>13664</v>
      </c>
      <c r="O738" s="54">
        <v>21.87944426211574</v>
      </c>
      <c r="P738" s="54" t="s">
        <v>499</v>
      </c>
      <c r="Q738" s="54">
        <v>21.87944426211574</v>
      </c>
      <c r="R738" s="54">
        <v>25.526018305801699</v>
      </c>
      <c r="S738" s="54" t="s">
        <v>499</v>
      </c>
      <c r="T738" s="54" t="s">
        <v>499</v>
      </c>
      <c r="U738" s="54">
        <v>69.284906830033179</v>
      </c>
      <c r="W738" s="42" t="s">
        <v>469</v>
      </c>
    </row>
    <row r="739" spans="1:23">
      <c r="A739" s="49" t="s">
        <v>3007</v>
      </c>
      <c r="B739" s="46" t="s">
        <v>222</v>
      </c>
      <c r="C739" s="46" t="s">
        <v>306</v>
      </c>
      <c r="D739" s="49" t="s">
        <v>95</v>
      </c>
      <c r="E739" s="46">
        <v>0</v>
      </c>
      <c r="F739" s="46">
        <v>0</v>
      </c>
      <c r="G739" s="46">
        <v>0</v>
      </c>
      <c r="H739" s="46">
        <v>0</v>
      </c>
      <c r="I739" s="46">
        <v>0</v>
      </c>
      <c r="J739" s="46">
        <v>0</v>
      </c>
      <c r="K739" s="46">
        <v>0</v>
      </c>
      <c r="L739" s="42">
        <v>27423</v>
      </c>
      <c r="M739" s="42">
        <v>13759</v>
      </c>
      <c r="N739" s="42">
        <v>13664</v>
      </c>
      <c r="O739" s="54" t="s">
        <v>499</v>
      </c>
      <c r="P739" s="54" t="s">
        <v>499</v>
      </c>
      <c r="Q739" s="54" t="s">
        <v>499</v>
      </c>
      <c r="R739" s="54" t="s">
        <v>499</v>
      </c>
      <c r="S739" s="54" t="s">
        <v>499</v>
      </c>
      <c r="T739" s="54" t="s">
        <v>499</v>
      </c>
      <c r="U739" s="54" t="s">
        <v>499</v>
      </c>
      <c r="W739" s="42" t="s">
        <v>469</v>
      </c>
    </row>
    <row r="740" spans="1:23">
      <c r="A740" s="49" t="s">
        <v>3008</v>
      </c>
      <c r="B740" s="49" t="s">
        <v>222</v>
      </c>
      <c r="C740" s="49" t="s">
        <v>306</v>
      </c>
      <c r="D740" s="49" t="s">
        <v>154</v>
      </c>
      <c r="E740" s="50">
        <v>0</v>
      </c>
      <c r="F740" s="50">
        <v>0</v>
      </c>
      <c r="G740" s="50">
        <v>0</v>
      </c>
      <c r="H740" s="50">
        <v>0</v>
      </c>
      <c r="I740" s="50">
        <v>0</v>
      </c>
      <c r="J740" s="50">
        <v>0</v>
      </c>
      <c r="K740" s="50">
        <v>0</v>
      </c>
      <c r="L740" s="42">
        <v>27423</v>
      </c>
      <c r="M740" s="42">
        <v>13759</v>
      </c>
      <c r="N740" s="42">
        <v>13664</v>
      </c>
      <c r="O740" s="54" t="s">
        <v>499</v>
      </c>
      <c r="P740" s="54" t="s">
        <v>499</v>
      </c>
      <c r="Q740" s="54" t="s">
        <v>499</v>
      </c>
      <c r="R740" s="54" t="s">
        <v>499</v>
      </c>
      <c r="S740" s="54" t="s">
        <v>499</v>
      </c>
      <c r="T740" s="54" t="s">
        <v>499</v>
      </c>
      <c r="U740" s="54" t="s">
        <v>499</v>
      </c>
      <c r="W740" s="42" t="s">
        <v>469</v>
      </c>
    </row>
    <row r="741" spans="1:23">
      <c r="A741" s="49" t="s">
        <v>3009</v>
      </c>
      <c r="B741" s="49" t="s">
        <v>222</v>
      </c>
      <c r="C741" s="49" t="s">
        <v>306</v>
      </c>
      <c r="D741" s="49" t="s">
        <v>155</v>
      </c>
      <c r="E741" s="46">
        <v>6</v>
      </c>
      <c r="F741" s="46">
        <v>6</v>
      </c>
      <c r="G741" s="46">
        <v>7</v>
      </c>
      <c r="H741" s="46">
        <v>0</v>
      </c>
      <c r="I741" s="46">
        <v>0</v>
      </c>
      <c r="J741" s="46">
        <v>0</v>
      </c>
      <c r="K741" s="46">
        <v>19</v>
      </c>
      <c r="L741" s="42">
        <v>27423</v>
      </c>
      <c r="M741" s="42">
        <v>13759</v>
      </c>
      <c r="N741" s="42">
        <v>13664</v>
      </c>
      <c r="O741" s="54">
        <v>21.87944426211574</v>
      </c>
      <c r="P741" s="54">
        <v>21.87944426211574</v>
      </c>
      <c r="Q741" s="54">
        <v>25.526018305801699</v>
      </c>
      <c r="R741" s="54" t="s">
        <v>499</v>
      </c>
      <c r="S741" s="54" t="s">
        <v>499</v>
      </c>
      <c r="T741" s="54" t="s">
        <v>499</v>
      </c>
      <c r="U741" s="54">
        <v>69.284906830033179</v>
      </c>
      <c r="W741" s="42" t="s">
        <v>469</v>
      </c>
    </row>
    <row r="742" spans="1:23">
      <c r="A742" s="49" t="s">
        <v>3010</v>
      </c>
      <c r="B742" s="46" t="s">
        <v>222</v>
      </c>
      <c r="C742" s="46" t="s">
        <v>306</v>
      </c>
      <c r="D742" s="49" t="s">
        <v>99</v>
      </c>
      <c r="E742" s="46">
        <v>0</v>
      </c>
      <c r="F742" s="46">
        <v>0</v>
      </c>
      <c r="G742" s="46">
        <v>0</v>
      </c>
      <c r="H742" s="46">
        <v>8</v>
      </c>
      <c r="I742" s="46">
        <v>0</v>
      </c>
      <c r="J742" s="46">
        <v>0</v>
      </c>
      <c r="K742" s="46">
        <v>8</v>
      </c>
      <c r="L742" s="42">
        <v>27423</v>
      </c>
      <c r="M742" s="42">
        <v>13759</v>
      </c>
      <c r="N742" s="42">
        <v>13664</v>
      </c>
      <c r="O742" s="54" t="s">
        <v>499</v>
      </c>
      <c r="P742" s="54" t="s">
        <v>499</v>
      </c>
      <c r="Q742" s="54" t="s">
        <v>499</v>
      </c>
      <c r="R742" s="54">
        <v>29.172592349487655</v>
      </c>
      <c r="S742" s="54" t="s">
        <v>499</v>
      </c>
      <c r="T742" s="54" t="s">
        <v>499</v>
      </c>
      <c r="U742" s="54">
        <v>29.172592349487655</v>
      </c>
      <c r="W742" s="42" t="s">
        <v>469</v>
      </c>
    </row>
    <row r="743" spans="1:23">
      <c r="A743" s="49" t="s">
        <v>3011</v>
      </c>
      <c r="B743" s="46" t="s">
        <v>222</v>
      </c>
      <c r="C743" s="46" t="s">
        <v>306</v>
      </c>
      <c r="D743" s="49" t="s">
        <v>481</v>
      </c>
      <c r="E743" s="46">
        <v>0</v>
      </c>
      <c r="F743" s="46">
        <v>0</v>
      </c>
      <c r="G743" s="46">
        <v>0</v>
      </c>
      <c r="H743" s="46">
        <v>0</v>
      </c>
      <c r="I743" s="46">
        <v>0</v>
      </c>
      <c r="J743" s="46">
        <v>0</v>
      </c>
      <c r="K743" s="46">
        <v>0</v>
      </c>
      <c r="L743" s="42">
        <v>27423</v>
      </c>
      <c r="M743" s="42">
        <v>13759</v>
      </c>
      <c r="N743" s="42">
        <v>13664</v>
      </c>
      <c r="O743" s="54" t="s">
        <v>499</v>
      </c>
      <c r="P743" s="54" t="s">
        <v>499</v>
      </c>
      <c r="Q743" s="54" t="s">
        <v>499</v>
      </c>
      <c r="R743" s="54" t="s">
        <v>499</v>
      </c>
      <c r="S743" s="54" t="s">
        <v>499</v>
      </c>
      <c r="T743" s="54" t="s">
        <v>499</v>
      </c>
      <c r="U743" s="54" t="s">
        <v>499</v>
      </c>
      <c r="W743" s="42" t="s">
        <v>469</v>
      </c>
    </row>
    <row r="744" spans="1:23">
      <c r="A744" s="49" t="s">
        <v>3012</v>
      </c>
      <c r="B744" s="46" t="s">
        <v>222</v>
      </c>
      <c r="C744" s="46" t="s">
        <v>306</v>
      </c>
      <c r="D744" s="49" t="s">
        <v>483</v>
      </c>
      <c r="E744" s="46">
        <v>0</v>
      </c>
      <c r="F744" s="46">
        <v>0</v>
      </c>
      <c r="G744" s="46">
        <v>6</v>
      </c>
      <c r="H744" s="46">
        <v>6</v>
      </c>
      <c r="I744" s="46">
        <v>0</v>
      </c>
      <c r="J744" s="46">
        <v>0</v>
      </c>
      <c r="K744" s="46">
        <v>12</v>
      </c>
      <c r="L744" s="42">
        <v>27423</v>
      </c>
      <c r="M744" s="42">
        <v>13759</v>
      </c>
      <c r="N744" s="42">
        <v>13664</v>
      </c>
      <c r="O744" s="54" t="s">
        <v>499</v>
      </c>
      <c r="P744" s="54" t="s">
        <v>499</v>
      </c>
      <c r="Q744" s="54">
        <v>21.87944426211574</v>
      </c>
      <c r="R744" s="54">
        <v>21.87944426211574</v>
      </c>
      <c r="S744" s="54" t="s">
        <v>499</v>
      </c>
      <c r="T744" s="54" t="s">
        <v>499</v>
      </c>
      <c r="U744" s="54">
        <v>43.75888852423148</v>
      </c>
      <c r="W744" s="42" t="s">
        <v>469</v>
      </c>
    </row>
    <row r="745" spans="1:23">
      <c r="A745" s="49" t="s">
        <v>3013</v>
      </c>
      <c r="B745" s="46" t="s">
        <v>222</v>
      </c>
      <c r="C745" s="46" t="s">
        <v>306</v>
      </c>
      <c r="D745" s="49" t="s">
        <v>128</v>
      </c>
      <c r="E745" s="46">
        <v>0</v>
      </c>
      <c r="F745" s="46">
        <v>0</v>
      </c>
      <c r="G745" s="46">
        <v>6</v>
      </c>
      <c r="H745" s="46">
        <v>0</v>
      </c>
      <c r="I745" s="46">
        <v>0</v>
      </c>
      <c r="J745" s="46">
        <v>0</v>
      </c>
      <c r="K745" s="46">
        <v>6</v>
      </c>
      <c r="L745" s="42">
        <v>27423</v>
      </c>
      <c r="M745" s="42">
        <v>13759</v>
      </c>
      <c r="N745" s="42">
        <v>13664</v>
      </c>
      <c r="O745" s="54" t="s">
        <v>499</v>
      </c>
      <c r="P745" s="54" t="s">
        <v>499</v>
      </c>
      <c r="Q745" s="54">
        <v>21.87944426211574</v>
      </c>
      <c r="R745" s="54" t="s">
        <v>499</v>
      </c>
      <c r="S745" s="54" t="s">
        <v>499</v>
      </c>
      <c r="T745" s="54" t="s">
        <v>499</v>
      </c>
      <c r="U745" s="54">
        <v>21.87944426211574</v>
      </c>
      <c r="W745" s="42" t="s">
        <v>469</v>
      </c>
    </row>
    <row r="746" spans="1:23">
      <c r="A746" s="49" t="s">
        <v>3014</v>
      </c>
      <c r="B746" s="49" t="s">
        <v>222</v>
      </c>
      <c r="C746" s="49" t="s">
        <v>306</v>
      </c>
      <c r="D746" s="49" t="s">
        <v>161</v>
      </c>
      <c r="E746" s="50">
        <v>0</v>
      </c>
      <c r="F746" s="50">
        <v>0</v>
      </c>
      <c r="G746" s="50">
        <v>0</v>
      </c>
      <c r="H746" s="50">
        <v>0</v>
      </c>
      <c r="I746" s="50">
        <v>0</v>
      </c>
      <c r="J746" s="50">
        <v>0</v>
      </c>
      <c r="K746" s="50">
        <v>0</v>
      </c>
      <c r="L746" s="42">
        <v>27423</v>
      </c>
      <c r="M746" s="42">
        <v>13759</v>
      </c>
      <c r="N746" s="42">
        <v>13664</v>
      </c>
      <c r="O746" s="54" t="s">
        <v>499</v>
      </c>
      <c r="P746" s="54" t="s">
        <v>499</v>
      </c>
      <c r="Q746" s="54" t="s">
        <v>499</v>
      </c>
      <c r="R746" s="54" t="s">
        <v>499</v>
      </c>
      <c r="S746" s="54" t="s">
        <v>499</v>
      </c>
      <c r="T746" s="54" t="s">
        <v>499</v>
      </c>
      <c r="U746" s="54" t="s">
        <v>499</v>
      </c>
      <c r="W746" s="42" t="s">
        <v>469</v>
      </c>
    </row>
    <row r="747" spans="1:23">
      <c r="A747" s="49" t="s">
        <v>3015</v>
      </c>
      <c r="B747" s="49" t="s">
        <v>222</v>
      </c>
      <c r="C747" s="49" t="s">
        <v>306</v>
      </c>
      <c r="D747" s="49" t="s">
        <v>164</v>
      </c>
      <c r="E747" s="50">
        <v>26</v>
      </c>
      <c r="F747" s="50">
        <v>16</v>
      </c>
      <c r="G747" s="50">
        <v>50</v>
      </c>
      <c r="H747" s="50">
        <v>42</v>
      </c>
      <c r="I747" s="50">
        <v>7</v>
      </c>
      <c r="J747" s="50">
        <v>6</v>
      </c>
      <c r="K747" s="50">
        <v>147</v>
      </c>
      <c r="L747" s="42">
        <v>27423</v>
      </c>
      <c r="M747" s="42">
        <v>13759</v>
      </c>
      <c r="N747" s="42">
        <v>13664</v>
      </c>
      <c r="O747" s="54">
        <v>190.28103044496487</v>
      </c>
      <c r="P747" s="54">
        <v>117.096018735363</v>
      </c>
      <c r="Q747" s="54">
        <v>365.92505854800936</v>
      </c>
      <c r="R747" s="54">
        <v>307.37704918032784</v>
      </c>
      <c r="S747" s="54">
        <v>51.229508196721312</v>
      </c>
      <c r="T747" s="54">
        <v>43.911007025761123</v>
      </c>
      <c r="U747" s="54">
        <v>1075.8196721311476</v>
      </c>
      <c r="W747" s="42" t="s">
        <v>469</v>
      </c>
    </row>
    <row r="748" spans="1:23">
      <c r="A748" s="49" t="s">
        <v>3016</v>
      </c>
      <c r="B748" s="49" t="s">
        <v>222</v>
      </c>
      <c r="C748" s="46" t="s">
        <v>306</v>
      </c>
      <c r="D748" s="49" t="s">
        <v>142</v>
      </c>
      <c r="E748" s="50">
        <v>0</v>
      </c>
      <c r="F748" s="50">
        <v>6</v>
      </c>
      <c r="G748" s="50">
        <v>6</v>
      </c>
      <c r="H748" s="50">
        <v>0</v>
      </c>
      <c r="I748" s="50">
        <v>0</v>
      </c>
      <c r="J748" s="50">
        <v>0</v>
      </c>
      <c r="K748" s="50">
        <v>12</v>
      </c>
      <c r="L748" s="42">
        <v>27423</v>
      </c>
      <c r="M748" s="42">
        <v>13759</v>
      </c>
      <c r="N748" s="42">
        <v>13664</v>
      </c>
      <c r="O748" s="54" t="s">
        <v>499</v>
      </c>
      <c r="P748" s="54">
        <v>21.87944426211574</v>
      </c>
      <c r="Q748" s="54">
        <v>21.87944426211574</v>
      </c>
      <c r="R748" s="54" t="s">
        <v>499</v>
      </c>
      <c r="S748" s="54" t="s">
        <v>499</v>
      </c>
      <c r="T748" s="54" t="s">
        <v>499</v>
      </c>
      <c r="U748" s="54">
        <v>43.75888852423148</v>
      </c>
      <c r="W748" s="42" t="s">
        <v>469</v>
      </c>
    </row>
    <row r="749" spans="1:23">
      <c r="A749" s="49" t="s">
        <v>3017</v>
      </c>
      <c r="B749" s="49" t="s">
        <v>230</v>
      </c>
      <c r="C749" s="49" t="s">
        <v>308</v>
      </c>
      <c r="D749" s="49" t="s">
        <v>60</v>
      </c>
      <c r="E749" s="50">
        <v>6</v>
      </c>
      <c r="F749" s="50">
        <v>0</v>
      </c>
      <c r="G749" s="50">
        <v>6</v>
      </c>
      <c r="H749" s="50">
        <v>6</v>
      </c>
      <c r="I749" s="50">
        <v>6</v>
      </c>
      <c r="J749" s="50">
        <v>0</v>
      </c>
      <c r="K749" s="50">
        <v>24</v>
      </c>
      <c r="L749" s="42">
        <v>28767</v>
      </c>
      <c r="M749" s="42">
        <v>14546</v>
      </c>
      <c r="N749" s="42">
        <v>14221</v>
      </c>
      <c r="O749" s="54">
        <v>20.85723224528105</v>
      </c>
      <c r="P749" s="54" t="s">
        <v>499</v>
      </c>
      <c r="Q749" s="54">
        <v>20.85723224528105</v>
      </c>
      <c r="R749" s="54">
        <v>20.85723224528105</v>
      </c>
      <c r="S749" s="54">
        <v>20.85723224528105</v>
      </c>
      <c r="T749" s="54" t="s">
        <v>499</v>
      </c>
      <c r="U749" s="54">
        <v>83.428928981124201</v>
      </c>
      <c r="W749" s="42" t="s">
        <v>469</v>
      </c>
    </row>
    <row r="750" spans="1:23">
      <c r="A750" s="49" t="s">
        <v>3018</v>
      </c>
      <c r="B750" s="49" t="s">
        <v>230</v>
      </c>
      <c r="C750" s="49" t="s">
        <v>308</v>
      </c>
      <c r="D750" s="49" t="s">
        <v>64</v>
      </c>
      <c r="E750" s="50">
        <v>6</v>
      </c>
      <c r="F750" s="50">
        <v>8</v>
      </c>
      <c r="G750" s="50">
        <v>20</v>
      </c>
      <c r="H750" s="50">
        <v>11</v>
      </c>
      <c r="I750" s="50">
        <v>6</v>
      </c>
      <c r="J750" s="50">
        <v>8</v>
      </c>
      <c r="K750" s="50">
        <v>59</v>
      </c>
      <c r="L750" s="42">
        <v>28767</v>
      </c>
      <c r="M750" s="42">
        <v>14546</v>
      </c>
      <c r="N750" s="42">
        <v>14221</v>
      </c>
      <c r="O750" s="54">
        <v>20.85723224528105</v>
      </c>
      <c r="P750" s="54">
        <v>27.809642993708071</v>
      </c>
      <c r="Q750" s="54">
        <v>69.524107484270161</v>
      </c>
      <c r="R750" s="54">
        <v>38.238259116348594</v>
      </c>
      <c r="S750" s="54">
        <v>20.85723224528105</v>
      </c>
      <c r="T750" s="54">
        <v>27.809642993708071</v>
      </c>
      <c r="U750" s="54">
        <v>205.09611707859699</v>
      </c>
      <c r="W750" s="42" t="s">
        <v>469</v>
      </c>
    </row>
    <row r="751" spans="1:23">
      <c r="A751" s="49" t="s">
        <v>3019</v>
      </c>
      <c r="B751" s="49" t="s">
        <v>230</v>
      </c>
      <c r="C751" s="49" t="s">
        <v>308</v>
      </c>
      <c r="D751" s="49" t="s">
        <v>492</v>
      </c>
      <c r="E751" s="50">
        <v>0</v>
      </c>
      <c r="F751" s="50">
        <v>0</v>
      </c>
      <c r="G751" s="50">
        <v>6</v>
      </c>
      <c r="H751" s="50">
        <v>6</v>
      </c>
      <c r="I751" s="50">
        <v>6</v>
      </c>
      <c r="J751" s="50">
        <v>6</v>
      </c>
      <c r="K751" s="50">
        <v>24</v>
      </c>
      <c r="L751" s="42">
        <v>28767</v>
      </c>
      <c r="M751" s="42">
        <v>14546</v>
      </c>
      <c r="N751" s="42">
        <v>14221</v>
      </c>
      <c r="O751" s="54" t="s">
        <v>499</v>
      </c>
      <c r="P751" s="54" t="s">
        <v>499</v>
      </c>
      <c r="Q751" s="54">
        <v>20.85723224528105</v>
      </c>
      <c r="R751" s="54">
        <v>20.85723224528105</v>
      </c>
      <c r="S751" s="54">
        <v>20.85723224528105</v>
      </c>
      <c r="T751" s="54">
        <v>20.85723224528105</v>
      </c>
      <c r="U751" s="54">
        <v>83.428928981124201</v>
      </c>
      <c r="W751" s="42" t="s">
        <v>469</v>
      </c>
    </row>
    <row r="752" spans="1:23">
      <c r="A752" s="49" t="s">
        <v>3020</v>
      </c>
      <c r="B752" s="49" t="s">
        <v>230</v>
      </c>
      <c r="C752" s="49" t="s">
        <v>308</v>
      </c>
      <c r="D752" s="49" t="s">
        <v>200</v>
      </c>
      <c r="E752" s="50">
        <v>0</v>
      </c>
      <c r="F752" s="50">
        <v>0</v>
      </c>
      <c r="G752" s="50">
        <v>0</v>
      </c>
      <c r="H752" s="50">
        <v>6</v>
      </c>
      <c r="I752" s="50">
        <v>6</v>
      </c>
      <c r="J752" s="50">
        <v>0</v>
      </c>
      <c r="K752" s="50">
        <v>12</v>
      </c>
      <c r="L752" s="42">
        <v>28767</v>
      </c>
      <c r="M752" s="42">
        <v>14546</v>
      </c>
      <c r="N752" s="42">
        <v>14221</v>
      </c>
      <c r="O752" s="54" t="s">
        <v>499</v>
      </c>
      <c r="P752" s="54" t="s">
        <v>499</v>
      </c>
      <c r="Q752" s="54" t="s">
        <v>499</v>
      </c>
      <c r="R752" s="54">
        <v>20.85723224528105</v>
      </c>
      <c r="S752" s="54">
        <v>20.85723224528105</v>
      </c>
      <c r="T752" s="54" t="s">
        <v>499</v>
      </c>
      <c r="U752" s="54">
        <v>41.714464490562101</v>
      </c>
      <c r="W752" s="42" t="s">
        <v>469</v>
      </c>
    </row>
    <row r="753" spans="1:23">
      <c r="A753" s="49" t="s">
        <v>3021</v>
      </c>
      <c r="B753" s="49" t="s">
        <v>230</v>
      </c>
      <c r="C753" s="49" t="s">
        <v>308</v>
      </c>
      <c r="D753" s="49" t="s">
        <v>54</v>
      </c>
      <c r="E753" s="50">
        <v>25</v>
      </c>
      <c r="F753" s="50">
        <v>14</v>
      </c>
      <c r="G753" s="50">
        <v>71</v>
      </c>
      <c r="H753" s="50">
        <v>56</v>
      </c>
      <c r="I753" s="50">
        <v>36</v>
      </c>
      <c r="J753" s="50">
        <v>38</v>
      </c>
      <c r="K753" s="50">
        <v>240</v>
      </c>
      <c r="L753" s="42">
        <v>28767</v>
      </c>
      <c r="M753" s="42">
        <v>14546</v>
      </c>
      <c r="N753" s="42">
        <v>14221</v>
      </c>
      <c r="O753" s="54">
        <v>171.86855492919017</v>
      </c>
      <c r="P753" s="54">
        <v>96.246390760346486</v>
      </c>
      <c r="Q753" s="54">
        <v>488.10669599890002</v>
      </c>
      <c r="R753" s="54">
        <v>384.98556304138594</v>
      </c>
      <c r="S753" s="54">
        <v>247.49071909803379</v>
      </c>
      <c r="T753" s="54">
        <v>261.24020349236906</v>
      </c>
      <c r="U753" s="54">
        <v>1649.9381273202257</v>
      </c>
      <c r="W753" s="42" t="s">
        <v>469</v>
      </c>
    </row>
    <row r="754" spans="1:23">
      <c r="A754" s="49" t="s">
        <v>3022</v>
      </c>
      <c r="B754" s="49" t="s">
        <v>230</v>
      </c>
      <c r="C754" s="49" t="s">
        <v>308</v>
      </c>
      <c r="D754" s="49" t="s">
        <v>69</v>
      </c>
      <c r="E754" s="50">
        <v>0</v>
      </c>
      <c r="F754" s="50">
        <v>0</v>
      </c>
      <c r="G754" s="50">
        <v>6</v>
      </c>
      <c r="H754" s="50">
        <v>7</v>
      </c>
      <c r="I754" s="50">
        <v>6</v>
      </c>
      <c r="J754" s="50">
        <v>0</v>
      </c>
      <c r="K754" s="50">
        <v>19</v>
      </c>
      <c r="L754" s="42">
        <v>28767</v>
      </c>
      <c r="M754" s="42">
        <v>14546</v>
      </c>
      <c r="N754" s="42">
        <v>14221</v>
      </c>
      <c r="O754" s="54" t="s">
        <v>499</v>
      </c>
      <c r="P754" s="54" t="s">
        <v>499</v>
      </c>
      <c r="Q754" s="54">
        <v>41.248453183005637</v>
      </c>
      <c r="R754" s="54">
        <v>48.123195380173243</v>
      </c>
      <c r="S754" s="54">
        <v>41.248453183005637</v>
      </c>
      <c r="T754" s="54" t="s">
        <v>499</v>
      </c>
      <c r="U754" s="54">
        <v>130.62010174618453</v>
      </c>
      <c r="W754" s="42" t="s">
        <v>469</v>
      </c>
    </row>
    <row r="755" spans="1:23">
      <c r="A755" s="49" t="s">
        <v>3023</v>
      </c>
      <c r="B755" s="46" t="s">
        <v>230</v>
      </c>
      <c r="C755" s="46" t="s">
        <v>308</v>
      </c>
      <c r="D755" s="49" t="s">
        <v>473</v>
      </c>
      <c r="E755" s="46">
        <v>0</v>
      </c>
      <c r="F755" s="46">
        <v>0</v>
      </c>
      <c r="G755" s="46">
        <v>0</v>
      </c>
      <c r="H755" s="46">
        <v>6</v>
      </c>
      <c r="I755" s="46">
        <v>0</v>
      </c>
      <c r="J755" s="46">
        <v>0</v>
      </c>
      <c r="K755" s="46">
        <v>6</v>
      </c>
      <c r="L755" s="42">
        <v>28767</v>
      </c>
      <c r="M755" s="42">
        <v>14546</v>
      </c>
      <c r="N755" s="42">
        <v>14221</v>
      </c>
      <c r="O755" s="54" t="s">
        <v>499</v>
      </c>
      <c r="P755" s="54" t="s">
        <v>499</v>
      </c>
      <c r="Q755" s="54" t="s">
        <v>499</v>
      </c>
      <c r="R755" s="54">
        <v>20.85723224528105</v>
      </c>
      <c r="S755" s="54" t="s">
        <v>499</v>
      </c>
      <c r="T755" s="54" t="s">
        <v>499</v>
      </c>
      <c r="U755" s="54">
        <v>20.85723224528105</v>
      </c>
      <c r="W755" s="42" t="s">
        <v>469</v>
      </c>
    </row>
    <row r="756" spans="1:23">
      <c r="A756" s="49" t="s">
        <v>3024</v>
      </c>
      <c r="B756" s="46" t="s">
        <v>230</v>
      </c>
      <c r="C756" s="46" t="s">
        <v>308</v>
      </c>
      <c r="D756" s="49" t="s">
        <v>201</v>
      </c>
      <c r="E756" s="46">
        <v>0</v>
      </c>
      <c r="F756" s="46">
        <v>0</v>
      </c>
      <c r="G756" s="46">
        <v>6</v>
      </c>
      <c r="H756" s="46">
        <v>0</v>
      </c>
      <c r="I756" s="46">
        <v>0</v>
      </c>
      <c r="J756" s="46">
        <v>0</v>
      </c>
      <c r="K756" s="46">
        <v>6</v>
      </c>
      <c r="L756" s="42">
        <v>28767</v>
      </c>
      <c r="M756" s="42">
        <v>14546</v>
      </c>
      <c r="N756" s="42">
        <v>14221</v>
      </c>
      <c r="O756" s="54" t="s">
        <v>499</v>
      </c>
      <c r="P756" s="54" t="s">
        <v>499</v>
      </c>
      <c r="Q756" s="54">
        <v>20.85723224528105</v>
      </c>
      <c r="R756" s="54" t="s">
        <v>499</v>
      </c>
      <c r="S756" s="54" t="s">
        <v>499</v>
      </c>
      <c r="T756" s="54" t="s">
        <v>499</v>
      </c>
      <c r="U756" s="54">
        <v>20.85723224528105</v>
      </c>
      <c r="W756" s="42" t="s">
        <v>469</v>
      </c>
    </row>
    <row r="757" spans="1:23">
      <c r="A757" s="49" t="s">
        <v>3025</v>
      </c>
      <c r="B757" s="46" t="s">
        <v>230</v>
      </c>
      <c r="C757" s="46" t="s">
        <v>308</v>
      </c>
      <c r="D757" s="49" t="s">
        <v>151</v>
      </c>
      <c r="E757" s="46">
        <v>0</v>
      </c>
      <c r="F757" s="46">
        <v>0</v>
      </c>
      <c r="G757" s="46">
        <v>0</v>
      </c>
      <c r="H757" s="46">
        <v>0</v>
      </c>
      <c r="I757" s="46">
        <v>0</v>
      </c>
      <c r="J757" s="46">
        <v>0</v>
      </c>
      <c r="K757" s="46">
        <v>0</v>
      </c>
      <c r="L757" s="42">
        <v>28767</v>
      </c>
      <c r="M757" s="42">
        <v>14546</v>
      </c>
      <c r="N757" s="42">
        <v>14221</v>
      </c>
      <c r="O757" s="54" t="s">
        <v>499</v>
      </c>
      <c r="P757" s="54" t="s">
        <v>499</v>
      </c>
      <c r="Q757" s="54" t="s">
        <v>499</v>
      </c>
      <c r="R757" s="54" t="s">
        <v>499</v>
      </c>
      <c r="S757" s="54" t="s">
        <v>499</v>
      </c>
      <c r="T757" s="54" t="s">
        <v>499</v>
      </c>
      <c r="U757" s="54" t="s">
        <v>499</v>
      </c>
      <c r="W757" s="42" t="s">
        <v>469</v>
      </c>
    </row>
    <row r="758" spans="1:23">
      <c r="A758" s="49" t="s">
        <v>3026</v>
      </c>
      <c r="B758" s="46" t="s">
        <v>230</v>
      </c>
      <c r="C758" s="46" t="s">
        <v>308</v>
      </c>
      <c r="D758" s="49" t="s">
        <v>95</v>
      </c>
      <c r="E758" s="46">
        <v>0</v>
      </c>
      <c r="F758" s="46">
        <v>0</v>
      </c>
      <c r="G758" s="46">
        <v>0</v>
      </c>
      <c r="H758" s="46">
        <v>0</v>
      </c>
      <c r="I758" s="46">
        <v>0</v>
      </c>
      <c r="J758" s="46">
        <v>0</v>
      </c>
      <c r="K758" s="46">
        <v>0</v>
      </c>
      <c r="L758" s="42">
        <v>28767</v>
      </c>
      <c r="M758" s="42">
        <v>14546</v>
      </c>
      <c r="N758" s="42">
        <v>14221</v>
      </c>
      <c r="O758" s="54" t="s">
        <v>499</v>
      </c>
      <c r="P758" s="54" t="s">
        <v>499</v>
      </c>
      <c r="Q758" s="54" t="s">
        <v>499</v>
      </c>
      <c r="R758" s="54" t="s">
        <v>499</v>
      </c>
      <c r="S758" s="54" t="s">
        <v>499</v>
      </c>
      <c r="T758" s="54" t="s">
        <v>499</v>
      </c>
      <c r="U758" s="54" t="s">
        <v>499</v>
      </c>
      <c r="W758" s="42" t="s">
        <v>469</v>
      </c>
    </row>
    <row r="759" spans="1:23">
      <c r="A759" s="49" t="s">
        <v>3027</v>
      </c>
      <c r="B759" s="46" t="s">
        <v>230</v>
      </c>
      <c r="C759" s="46" t="s">
        <v>308</v>
      </c>
      <c r="D759" s="49" t="s">
        <v>154</v>
      </c>
      <c r="E759" s="46">
        <v>0</v>
      </c>
      <c r="F759" s="46">
        <v>0</v>
      </c>
      <c r="G759" s="46">
        <v>0</v>
      </c>
      <c r="H759" s="46">
        <v>0</v>
      </c>
      <c r="I759" s="46">
        <v>0</v>
      </c>
      <c r="J759" s="46">
        <v>0</v>
      </c>
      <c r="K759" s="46">
        <v>0</v>
      </c>
      <c r="L759" s="42">
        <v>28767</v>
      </c>
      <c r="M759" s="42">
        <v>14546</v>
      </c>
      <c r="N759" s="42">
        <v>14221</v>
      </c>
      <c r="O759" s="54" t="s">
        <v>499</v>
      </c>
      <c r="P759" s="54" t="s">
        <v>499</v>
      </c>
      <c r="Q759" s="54" t="s">
        <v>499</v>
      </c>
      <c r="R759" s="54" t="s">
        <v>499</v>
      </c>
      <c r="S759" s="54" t="s">
        <v>499</v>
      </c>
      <c r="T759" s="54" t="s">
        <v>499</v>
      </c>
      <c r="U759" s="54" t="s">
        <v>499</v>
      </c>
      <c r="W759" s="42" t="s">
        <v>469</v>
      </c>
    </row>
    <row r="760" spans="1:23">
      <c r="A760" s="49" t="s">
        <v>3028</v>
      </c>
      <c r="B760" s="49" t="s">
        <v>230</v>
      </c>
      <c r="C760" s="49" t="s">
        <v>308</v>
      </c>
      <c r="D760" s="49" t="s">
        <v>155</v>
      </c>
      <c r="E760" s="50">
        <v>6</v>
      </c>
      <c r="F760" s="50">
        <v>6</v>
      </c>
      <c r="G760" s="50">
        <v>6</v>
      </c>
      <c r="H760" s="50">
        <v>6</v>
      </c>
      <c r="I760" s="50">
        <v>0</v>
      </c>
      <c r="J760" s="50">
        <v>0</v>
      </c>
      <c r="K760" s="50">
        <v>24</v>
      </c>
      <c r="L760" s="42">
        <v>28767</v>
      </c>
      <c r="M760" s="42">
        <v>14546</v>
      </c>
      <c r="N760" s="42">
        <v>14221</v>
      </c>
      <c r="O760" s="54">
        <v>20.85723224528105</v>
      </c>
      <c r="P760" s="54">
        <v>20.85723224528105</v>
      </c>
      <c r="Q760" s="54">
        <v>20.85723224528105</v>
      </c>
      <c r="R760" s="54">
        <v>20.85723224528105</v>
      </c>
      <c r="S760" s="54" t="s">
        <v>499</v>
      </c>
      <c r="T760" s="54" t="s">
        <v>499</v>
      </c>
      <c r="U760" s="54">
        <v>83.428928981124201</v>
      </c>
      <c r="W760" s="42" t="s">
        <v>469</v>
      </c>
    </row>
    <row r="761" spans="1:23">
      <c r="A761" s="49" t="s">
        <v>3029</v>
      </c>
      <c r="B761" s="49" t="s">
        <v>230</v>
      </c>
      <c r="C761" s="49" t="s">
        <v>308</v>
      </c>
      <c r="D761" s="49" t="s">
        <v>99</v>
      </c>
      <c r="E761" s="46">
        <v>6</v>
      </c>
      <c r="F761" s="46">
        <v>6</v>
      </c>
      <c r="G761" s="46">
        <v>8</v>
      </c>
      <c r="H761" s="46">
        <v>6</v>
      </c>
      <c r="I761" s="46">
        <v>0</v>
      </c>
      <c r="J761" s="46">
        <v>6</v>
      </c>
      <c r="K761" s="46">
        <v>32</v>
      </c>
      <c r="L761" s="42">
        <v>28767</v>
      </c>
      <c r="M761" s="42">
        <v>14546</v>
      </c>
      <c r="N761" s="42">
        <v>14221</v>
      </c>
      <c r="O761" s="54">
        <v>20.85723224528105</v>
      </c>
      <c r="P761" s="54">
        <v>20.85723224528105</v>
      </c>
      <c r="Q761" s="54">
        <v>27.809642993708071</v>
      </c>
      <c r="R761" s="54">
        <v>20.85723224528105</v>
      </c>
      <c r="S761" s="54" t="s">
        <v>499</v>
      </c>
      <c r="T761" s="54">
        <v>20.85723224528105</v>
      </c>
      <c r="U761" s="54">
        <v>111.23857197483228</v>
      </c>
      <c r="W761" s="42" t="s">
        <v>469</v>
      </c>
    </row>
    <row r="762" spans="1:23">
      <c r="A762" s="49" t="s">
        <v>3030</v>
      </c>
      <c r="B762" s="46" t="s">
        <v>230</v>
      </c>
      <c r="C762" s="46" t="s">
        <v>308</v>
      </c>
      <c r="D762" s="49" t="s">
        <v>481</v>
      </c>
      <c r="E762" s="46">
        <v>0</v>
      </c>
      <c r="F762" s="46">
        <v>0</v>
      </c>
      <c r="G762" s="46">
        <v>6</v>
      </c>
      <c r="H762" s="46">
        <v>6</v>
      </c>
      <c r="I762" s="46">
        <v>0</v>
      </c>
      <c r="J762" s="46">
        <v>0</v>
      </c>
      <c r="K762" s="46">
        <v>12</v>
      </c>
      <c r="L762" s="42">
        <v>28767</v>
      </c>
      <c r="M762" s="42">
        <v>14546</v>
      </c>
      <c r="N762" s="42">
        <v>14221</v>
      </c>
      <c r="O762" s="54" t="s">
        <v>499</v>
      </c>
      <c r="P762" s="54" t="s">
        <v>499</v>
      </c>
      <c r="Q762" s="54">
        <v>20.85723224528105</v>
      </c>
      <c r="R762" s="54">
        <v>20.85723224528105</v>
      </c>
      <c r="S762" s="54" t="s">
        <v>499</v>
      </c>
      <c r="T762" s="54" t="s">
        <v>499</v>
      </c>
      <c r="U762" s="54">
        <v>41.714464490562101</v>
      </c>
      <c r="W762" s="42" t="s">
        <v>469</v>
      </c>
    </row>
    <row r="763" spans="1:23">
      <c r="A763" s="49" t="s">
        <v>3031</v>
      </c>
      <c r="B763" s="46" t="s">
        <v>230</v>
      </c>
      <c r="C763" s="46" t="s">
        <v>308</v>
      </c>
      <c r="D763" s="49" t="s">
        <v>483</v>
      </c>
      <c r="E763" s="46">
        <v>0</v>
      </c>
      <c r="F763" s="46">
        <v>0</v>
      </c>
      <c r="G763" s="46">
        <v>6</v>
      </c>
      <c r="H763" s="46">
        <v>6</v>
      </c>
      <c r="I763" s="46">
        <v>0</v>
      </c>
      <c r="J763" s="46">
        <v>0</v>
      </c>
      <c r="K763" s="46">
        <v>12</v>
      </c>
      <c r="L763" s="42">
        <v>28767</v>
      </c>
      <c r="M763" s="42">
        <v>14546</v>
      </c>
      <c r="N763" s="42">
        <v>14221</v>
      </c>
      <c r="O763" s="54" t="s">
        <v>499</v>
      </c>
      <c r="P763" s="54" t="s">
        <v>499</v>
      </c>
      <c r="Q763" s="54">
        <v>20.85723224528105</v>
      </c>
      <c r="R763" s="54">
        <v>20.85723224528105</v>
      </c>
      <c r="S763" s="54" t="s">
        <v>499</v>
      </c>
      <c r="T763" s="54" t="s">
        <v>499</v>
      </c>
      <c r="U763" s="54">
        <v>41.714464490562101</v>
      </c>
      <c r="W763" s="42" t="s">
        <v>469</v>
      </c>
    </row>
    <row r="764" spans="1:23">
      <c r="A764" s="49" t="s">
        <v>3032</v>
      </c>
      <c r="B764" s="46" t="s">
        <v>230</v>
      </c>
      <c r="C764" s="46" t="s">
        <v>308</v>
      </c>
      <c r="D764" s="49" t="s">
        <v>128</v>
      </c>
      <c r="E764" s="46">
        <v>0</v>
      </c>
      <c r="F764" s="46">
        <v>0</v>
      </c>
      <c r="G764" s="46">
        <v>0</v>
      </c>
      <c r="H764" s="46">
        <v>0</v>
      </c>
      <c r="I764" s="46">
        <v>0</v>
      </c>
      <c r="J764" s="46">
        <v>0</v>
      </c>
      <c r="K764" s="46">
        <v>0</v>
      </c>
      <c r="L764" s="42">
        <v>28767</v>
      </c>
      <c r="M764" s="42">
        <v>14546</v>
      </c>
      <c r="N764" s="42">
        <v>14221</v>
      </c>
      <c r="O764" s="54" t="s">
        <v>499</v>
      </c>
      <c r="P764" s="54" t="s">
        <v>499</v>
      </c>
      <c r="Q764" s="54" t="s">
        <v>499</v>
      </c>
      <c r="R764" s="54" t="s">
        <v>499</v>
      </c>
      <c r="S764" s="54" t="s">
        <v>499</v>
      </c>
      <c r="T764" s="54" t="s">
        <v>499</v>
      </c>
      <c r="U764" s="54" t="s">
        <v>499</v>
      </c>
      <c r="W764" s="42" t="s">
        <v>469</v>
      </c>
    </row>
    <row r="765" spans="1:23">
      <c r="A765" s="49" t="s">
        <v>3033</v>
      </c>
      <c r="B765" s="46" t="s">
        <v>230</v>
      </c>
      <c r="C765" s="46" t="s">
        <v>308</v>
      </c>
      <c r="D765" s="49" t="s">
        <v>132</v>
      </c>
      <c r="E765" s="46">
        <v>6</v>
      </c>
      <c r="F765" s="46">
        <v>0</v>
      </c>
      <c r="G765" s="46">
        <v>6</v>
      </c>
      <c r="H765" s="46">
        <v>0</v>
      </c>
      <c r="I765" s="46">
        <v>6</v>
      </c>
      <c r="J765" s="46">
        <v>0</v>
      </c>
      <c r="K765" s="46">
        <v>18</v>
      </c>
      <c r="L765" s="42">
        <v>28767</v>
      </c>
      <c r="M765" s="42">
        <v>14546</v>
      </c>
      <c r="N765" s="42">
        <v>14221</v>
      </c>
      <c r="O765" s="54">
        <v>41.248453183005637</v>
      </c>
      <c r="P765" s="54" t="s">
        <v>499</v>
      </c>
      <c r="Q765" s="54">
        <v>41.248453183005637</v>
      </c>
      <c r="R765" s="54" t="s">
        <v>499</v>
      </c>
      <c r="S765" s="54">
        <v>41.248453183005637</v>
      </c>
      <c r="T765" s="54" t="s">
        <v>499</v>
      </c>
      <c r="U765" s="54">
        <v>123.7453595490169</v>
      </c>
      <c r="W765" s="42" t="s">
        <v>469</v>
      </c>
    </row>
    <row r="766" spans="1:23">
      <c r="A766" s="49" t="s">
        <v>3034</v>
      </c>
      <c r="B766" s="46" t="s">
        <v>230</v>
      </c>
      <c r="C766" s="46" t="s">
        <v>308</v>
      </c>
      <c r="D766" s="49" t="s">
        <v>161</v>
      </c>
      <c r="E766" s="46">
        <v>0</v>
      </c>
      <c r="F766" s="46">
        <v>0</v>
      </c>
      <c r="G766" s="46">
        <v>0</v>
      </c>
      <c r="H766" s="46">
        <v>0</v>
      </c>
      <c r="I766" s="46">
        <v>0</v>
      </c>
      <c r="J766" s="46">
        <v>0</v>
      </c>
      <c r="K766" s="46">
        <v>0</v>
      </c>
      <c r="L766" s="42">
        <v>28767</v>
      </c>
      <c r="M766" s="42">
        <v>14546</v>
      </c>
      <c r="N766" s="42">
        <v>14221</v>
      </c>
      <c r="O766" s="54" t="s">
        <v>499</v>
      </c>
      <c r="P766" s="54" t="s">
        <v>499</v>
      </c>
      <c r="Q766" s="54" t="s">
        <v>499</v>
      </c>
      <c r="R766" s="54" t="s">
        <v>499</v>
      </c>
      <c r="S766" s="54" t="s">
        <v>499</v>
      </c>
      <c r="T766" s="54" t="s">
        <v>499</v>
      </c>
      <c r="U766" s="54" t="s">
        <v>499</v>
      </c>
      <c r="W766" s="42" t="s">
        <v>469</v>
      </c>
    </row>
    <row r="767" spans="1:23">
      <c r="A767" s="49" t="s">
        <v>3035</v>
      </c>
      <c r="B767" s="46" t="s">
        <v>230</v>
      </c>
      <c r="C767" s="46" t="s">
        <v>308</v>
      </c>
      <c r="D767" s="49" t="s">
        <v>142</v>
      </c>
      <c r="E767" s="46">
        <v>0</v>
      </c>
      <c r="F767" s="46">
        <v>0</v>
      </c>
      <c r="G767" s="46">
        <v>0</v>
      </c>
      <c r="H767" s="46">
        <v>0</v>
      </c>
      <c r="I767" s="46">
        <v>0</v>
      </c>
      <c r="J767" s="46">
        <v>0</v>
      </c>
      <c r="K767" s="46">
        <v>0</v>
      </c>
      <c r="L767" s="42">
        <v>28767</v>
      </c>
      <c r="M767" s="42">
        <v>14546</v>
      </c>
      <c r="N767" s="42">
        <v>14221</v>
      </c>
      <c r="O767" s="54" t="s">
        <v>499</v>
      </c>
      <c r="P767" s="54" t="s">
        <v>499</v>
      </c>
      <c r="Q767" s="54" t="s">
        <v>499</v>
      </c>
      <c r="R767" s="54" t="s">
        <v>499</v>
      </c>
      <c r="S767" s="54" t="s">
        <v>499</v>
      </c>
      <c r="T767" s="54" t="s">
        <v>499</v>
      </c>
      <c r="U767" s="54" t="s">
        <v>499</v>
      </c>
      <c r="W767" s="42" t="s">
        <v>469</v>
      </c>
    </row>
    <row r="768" spans="1:23">
      <c r="A768" s="49" t="s">
        <v>3036</v>
      </c>
      <c r="B768" s="46" t="s">
        <v>230</v>
      </c>
      <c r="C768" s="46" t="s">
        <v>308</v>
      </c>
      <c r="D768" s="49" t="s">
        <v>146</v>
      </c>
      <c r="E768" s="46">
        <v>6</v>
      </c>
      <c r="F768" s="46">
        <v>6</v>
      </c>
      <c r="G768" s="46">
        <v>8</v>
      </c>
      <c r="H768" s="46">
        <v>8</v>
      </c>
      <c r="I768" s="46">
        <v>10</v>
      </c>
      <c r="J768" s="46">
        <v>6</v>
      </c>
      <c r="K768" s="46">
        <v>44</v>
      </c>
      <c r="L768" s="42">
        <v>28767</v>
      </c>
      <c r="M768" s="42">
        <v>14546</v>
      </c>
      <c r="N768" s="42">
        <v>14221</v>
      </c>
      <c r="O768" s="54">
        <v>41.248453183005637</v>
      </c>
      <c r="P768" s="54">
        <v>41.248453183005637</v>
      </c>
      <c r="Q768" s="54">
        <v>54.997937577340849</v>
      </c>
      <c r="R768" s="54">
        <v>54.997937577340849</v>
      </c>
      <c r="S768" s="54">
        <v>68.747421971676062</v>
      </c>
      <c r="T768" s="54">
        <v>41.248453183005637</v>
      </c>
      <c r="U768" s="54">
        <v>302.48865667537467</v>
      </c>
      <c r="W768" s="42" t="s">
        <v>469</v>
      </c>
    </row>
    <row r="769" spans="1:23">
      <c r="A769" s="49" t="s">
        <v>3037</v>
      </c>
      <c r="B769" s="46" t="s">
        <v>222</v>
      </c>
      <c r="C769" s="46" t="s">
        <v>308</v>
      </c>
      <c r="D769" s="49" t="s">
        <v>60</v>
      </c>
      <c r="E769" s="46">
        <v>6</v>
      </c>
      <c r="F769" s="46">
        <v>0</v>
      </c>
      <c r="G769" s="46">
        <v>0</v>
      </c>
      <c r="H769" s="46">
        <v>6</v>
      </c>
      <c r="I769" s="46">
        <v>6</v>
      </c>
      <c r="J769" s="46">
        <v>0</v>
      </c>
      <c r="K769" s="46">
        <v>18</v>
      </c>
      <c r="L769" s="42">
        <v>28767</v>
      </c>
      <c r="M769" s="42">
        <v>14546</v>
      </c>
      <c r="N769" s="42">
        <v>14221</v>
      </c>
      <c r="O769" s="54">
        <v>20.85723224528105</v>
      </c>
      <c r="P769" s="54" t="s">
        <v>499</v>
      </c>
      <c r="Q769" s="54" t="s">
        <v>499</v>
      </c>
      <c r="R769" s="54">
        <v>20.85723224528105</v>
      </c>
      <c r="S769" s="54">
        <v>20.85723224528105</v>
      </c>
      <c r="T769" s="54" t="s">
        <v>499</v>
      </c>
      <c r="U769" s="54">
        <v>62.571696735843155</v>
      </c>
      <c r="W769" s="42" t="s">
        <v>469</v>
      </c>
    </row>
    <row r="770" spans="1:23">
      <c r="A770" s="49" t="s">
        <v>3038</v>
      </c>
      <c r="B770" s="46" t="s">
        <v>222</v>
      </c>
      <c r="C770" s="46" t="s">
        <v>308</v>
      </c>
      <c r="D770" s="49" t="s">
        <v>64</v>
      </c>
      <c r="E770" s="46">
        <v>12</v>
      </c>
      <c r="F770" s="46">
        <v>7</v>
      </c>
      <c r="G770" s="46">
        <v>20</v>
      </c>
      <c r="H770" s="46">
        <v>18</v>
      </c>
      <c r="I770" s="46">
        <v>8</v>
      </c>
      <c r="J770" s="46">
        <v>6</v>
      </c>
      <c r="K770" s="46">
        <v>71</v>
      </c>
      <c r="L770" s="42">
        <v>28767</v>
      </c>
      <c r="M770" s="42">
        <v>14546</v>
      </c>
      <c r="N770" s="42">
        <v>14221</v>
      </c>
      <c r="O770" s="54">
        <v>41.714464490562101</v>
      </c>
      <c r="P770" s="54">
        <v>24.333437619494561</v>
      </c>
      <c r="Q770" s="54">
        <v>69.524107484270161</v>
      </c>
      <c r="R770" s="54">
        <v>62.571696735843155</v>
      </c>
      <c r="S770" s="54">
        <v>27.809642993708071</v>
      </c>
      <c r="T770" s="54">
        <v>20.85723224528105</v>
      </c>
      <c r="U770" s="54">
        <v>246.8105815691591</v>
      </c>
      <c r="W770" s="42" t="s">
        <v>469</v>
      </c>
    </row>
    <row r="771" spans="1:23">
      <c r="A771" s="49" t="s">
        <v>3039</v>
      </c>
      <c r="B771" s="46" t="s">
        <v>222</v>
      </c>
      <c r="C771" s="46" t="s">
        <v>308</v>
      </c>
      <c r="D771" s="49" t="s">
        <v>492</v>
      </c>
      <c r="E771" s="46">
        <v>0</v>
      </c>
      <c r="F771" s="46">
        <v>0</v>
      </c>
      <c r="G771" s="46">
        <v>6</v>
      </c>
      <c r="H771" s="46">
        <v>6</v>
      </c>
      <c r="I771" s="46">
        <v>6</v>
      </c>
      <c r="J771" s="46">
        <v>0</v>
      </c>
      <c r="K771" s="46">
        <v>18</v>
      </c>
      <c r="L771" s="42">
        <v>28767</v>
      </c>
      <c r="M771" s="42">
        <v>14546</v>
      </c>
      <c r="N771" s="42">
        <v>14221</v>
      </c>
      <c r="O771" s="54" t="s">
        <v>499</v>
      </c>
      <c r="P771" s="54" t="s">
        <v>499</v>
      </c>
      <c r="Q771" s="54">
        <v>20.85723224528105</v>
      </c>
      <c r="R771" s="54">
        <v>20.85723224528105</v>
      </c>
      <c r="S771" s="54">
        <v>20.85723224528105</v>
      </c>
      <c r="T771" s="54" t="s">
        <v>499</v>
      </c>
      <c r="U771" s="54">
        <v>62.571696735843155</v>
      </c>
      <c r="W771" s="42" t="s">
        <v>469</v>
      </c>
    </row>
    <row r="772" spans="1:23">
      <c r="A772" s="49" t="s">
        <v>3040</v>
      </c>
      <c r="B772" s="46" t="s">
        <v>222</v>
      </c>
      <c r="C772" s="46" t="s">
        <v>308</v>
      </c>
      <c r="D772" s="49" t="s">
        <v>200</v>
      </c>
      <c r="E772" s="46">
        <v>6</v>
      </c>
      <c r="F772" s="46">
        <v>0</v>
      </c>
      <c r="G772" s="46">
        <v>8</v>
      </c>
      <c r="H772" s="46">
        <v>13</v>
      </c>
      <c r="I772" s="46">
        <v>6</v>
      </c>
      <c r="J772" s="46">
        <v>0</v>
      </c>
      <c r="K772" s="46">
        <v>33</v>
      </c>
      <c r="L772" s="42">
        <v>28767</v>
      </c>
      <c r="M772" s="42">
        <v>14546</v>
      </c>
      <c r="N772" s="42">
        <v>14221</v>
      </c>
      <c r="O772" s="54">
        <v>20.85723224528105</v>
      </c>
      <c r="P772" s="54" t="s">
        <v>499</v>
      </c>
      <c r="Q772" s="54">
        <v>27.809642993708071</v>
      </c>
      <c r="R772" s="54">
        <v>45.190669864775607</v>
      </c>
      <c r="S772" s="54">
        <v>20.85723224528105</v>
      </c>
      <c r="T772" s="54" t="s">
        <v>499</v>
      </c>
      <c r="U772" s="54">
        <v>114.71477734904578</v>
      </c>
      <c r="W772" s="42" t="s">
        <v>469</v>
      </c>
    </row>
    <row r="773" spans="1:23">
      <c r="A773" s="49" t="s">
        <v>3041</v>
      </c>
      <c r="B773" s="46" t="s">
        <v>222</v>
      </c>
      <c r="C773" s="49" t="s">
        <v>308</v>
      </c>
      <c r="D773" s="49" t="s">
        <v>473</v>
      </c>
      <c r="E773" s="46">
        <v>0</v>
      </c>
      <c r="F773" s="46">
        <v>0</v>
      </c>
      <c r="G773" s="46">
        <v>0</v>
      </c>
      <c r="H773" s="46">
        <v>0</v>
      </c>
      <c r="I773" s="46">
        <v>0</v>
      </c>
      <c r="J773" s="46">
        <v>0</v>
      </c>
      <c r="K773" s="46">
        <v>0</v>
      </c>
      <c r="L773" s="42">
        <v>28767</v>
      </c>
      <c r="M773" s="42">
        <v>14546</v>
      </c>
      <c r="N773" s="42">
        <v>14221</v>
      </c>
      <c r="O773" s="54" t="s">
        <v>499</v>
      </c>
      <c r="P773" s="54" t="s">
        <v>499</v>
      </c>
      <c r="Q773" s="54" t="s">
        <v>499</v>
      </c>
      <c r="R773" s="54" t="s">
        <v>499</v>
      </c>
      <c r="S773" s="54" t="s">
        <v>499</v>
      </c>
      <c r="T773" s="54" t="s">
        <v>499</v>
      </c>
      <c r="U773" s="54" t="s">
        <v>499</v>
      </c>
      <c r="W773" s="42" t="s">
        <v>469</v>
      </c>
    </row>
    <row r="774" spans="1:23">
      <c r="A774" s="49" t="s">
        <v>3042</v>
      </c>
      <c r="B774" s="46" t="s">
        <v>222</v>
      </c>
      <c r="C774" s="49" t="s">
        <v>308</v>
      </c>
      <c r="D774" s="49" t="s">
        <v>201</v>
      </c>
      <c r="E774" s="46">
        <v>6</v>
      </c>
      <c r="F774" s="46">
        <v>0</v>
      </c>
      <c r="G774" s="46">
        <v>6</v>
      </c>
      <c r="H774" s="46">
        <v>0</v>
      </c>
      <c r="I774" s="46">
        <v>6</v>
      </c>
      <c r="J774" s="46">
        <v>0</v>
      </c>
      <c r="K774" s="46">
        <v>18</v>
      </c>
      <c r="L774" s="42">
        <v>28767</v>
      </c>
      <c r="M774" s="42">
        <v>14546</v>
      </c>
      <c r="N774" s="42">
        <v>14221</v>
      </c>
      <c r="O774" s="54">
        <v>20.85723224528105</v>
      </c>
      <c r="P774" s="54" t="s">
        <v>499</v>
      </c>
      <c r="Q774" s="54">
        <v>20.85723224528105</v>
      </c>
      <c r="R774" s="54" t="s">
        <v>499</v>
      </c>
      <c r="S774" s="54">
        <v>20.85723224528105</v>
      </c>
      <c r="T774" s="54" t="s">
        <v>499</v>
      </c>
      <c r="U774" s="54">
        <v>62.571696735843155</v>
      </c>
      <c r="W774" s="42" t="s">
        <v>469</v>
      </c>
    </row>
    <row r="775" spans="1:23">
      <c r="A775" s="49" t="s">
        <v>3043</v>
      </c>
      <c r="B775" s="46" t="s">
        <v>222</v>
      </c>
      <c r="C775" s="49" t="s">
        <v>308</v>
      </c>
      <c r="D775" s="49" t="s">
        <v>151</v>
      </c>
      <c r="E775" s="46">
        <v>0</v>
      </c>
      <c r="F775" s="46">
        <v>0</v>
      </c>
      <c r="G775" s="46">
        <v>0</v>
      </c>
      <c r="H775" s="46">
        <v>0</v>
      </c>
      <c r="I775" s="46">
        <v>0</v>
      </c>
      <c r="J775" s="46">
        <v>0</v>
      </c>
      <c r="K775" s="46">
        <v>0</v>
      </c>
      <c r="L775" s="42">
        <v>28767</v>
      </c>
      <c r="M775" s="42">
        <v>14546</v>
      </c>
      <c r="N775" s="42">
        <v>14221</v>
      </c>
      <c r="O775" s="54" t="s">
        <v>499</v>
      </c>
      <c r="P775" s="54" t="s">
        <v>499</v>
      </c>
      <c r="Q775" s="54" t="s">
        <v>499</v>
      </c>
      <c r="R775" s="54" t="s">
        <v>499</v>
      </c>
      <c r="S775" s="54" t="s">
        <v>499</v>
      </c>
      <c r="T775" s="54" t="s">
        <v>499</v>
      </c>
      <c r="U775" s="54" t="s">
        <v>499</v>
      </c>
      <c r="W775" s="42" t="s">
        <v>469</v>
      </c>
    </row>
    <row r="776" spans="1:23">
      <c r="A776" s="49" t="s">
        <v>3044</v>
      </c>
      <c r="B776" s="46" t="s">
        <v>222</v>
      </c>
      <c r="C776" s="46" t="s">
        <v>308</v>
      </c>
      <c r="D776" s="49" t="s">
        <v>95</v>
      </c>
      <c r="E776" s="46">
        <v>0</v>
      </c>
      <c r="F776" s="46">
        <v>0</v>
      </c>
      <c r="G776" s="46">
        <v>6</v>
      </c>
      <c r="H776" s="46">
        <v>0</v>
      </c>
      <c r="I776" s="46">
        <v>0</v>
      </c>
      <c r="J776" s="46">
        <v>0</v>
      </c>
      <c r="K776" s="46">
        <v>6</v>
      </c>
      <c r="L776" s="42">
        <v>28767</v>
      </c>
      <c r="M776" s="42">
        <v>14546</v>
      </c>
      <c r="N776" s="42">
        <v>14221</v>
      </c>
      <c r="O776" s="54" t="s">
        <v>499</v>
      </c>
      <c r="P776" s="54" t="s">
        <v>499</v>
      </c>
      <c r="Q776" s="54">
        <v>20.85723224528105</v>
      </c>
      <c r="R776" s="54" t="s">
        <v>499</v>
      </c>
      <c r="S776" s="54" t="s">
        <v>499</v>
      </c>
      <c r="T776" s="54" t="s">
        <v>499</v>
      </c>
      <c r="U776" s="54">
        <v>20.85723224528105</v>
      </c>
      <c r="W776" s="42" t="s">
        <v>469</v>
      </c>
    </row>
    <row r="777" spans="1:23">
      <c r="A777" s="49" t="s">
        <v>3045</v>
      </c>
      <c r="B777" s="46" t="s">
        <v>222</v>
      </c>
      <c r="C777" s="46" t="s">
        <v>308</v>
      </c>
      <c r="D777" s="49" t="s">
        <v>154</v>
      </c>
      <c r="E777" s="46">
        <v>0</v>
      </c>
      <c r="F777" s="46">
        <v>0</v>
      </c>
      <c r="G777" s="46">
        <v>0</v>
      </c>
      <c r="H777" s="46">
        <v>0</v>
      </c>
      <c r="I777" s="46">
        <v>0</v>
      </c>
      <c r="J777" s="46">
        <v>0</v>
      </c>
      <c r="K777" s="46">
        <v>0</v>
      </c>
      <c r="L777" s="42">
        <v>28767</v>
      </c>
      <c r="M777" s="42">
        <v>14546</v>
      </c>
      <c r="N777" s="42">
        <v>14221</v>
      </c>
      <c r="O777" s="54" t="s">
        <v>499</v>
      </c>
      <c r="P777" s="54" t="s">
        <v>499</v>
      </c>
      <c r="Q777" s="54" t="s">
        <v>499</v>
      </c>
      <c r="R777" s="54" t="s">
        <v>499</v>
      </c>
      <c r="S777" s="54" t="s">
        <v>499</v>
      </c>
      <c r="T777" s="54" t="s">
        <v>499</v>
      </c>
      <c r="U777" s="54" t="s">
        <v>499</v>
      </c>
      <c r="W777" s="42" t="s">
        <v>469</v>
      </c>
    </row>
    <row r="778" spans="1:23">
      <c r="A778" s="49" t="s">
        <v>3046</v>
      </c>
      <c r="B778" s="46" t="s">
        <v>222</v>
      </c>
      <c r="C778" s="46" t="s">
        <v>308</v>
      </c>
      <c r="D778" s="49" t="s">
        <v>155</v>
      </c>
      <c r="E778" s="46">
        <v>6</v>
      </c>
      <c r="F778" s="46">
        <v>6</v>
      </c>
      <c r="G778" s="46">
        <v>0</v>
      </c>
      <c r="H778" s="46">
        <v>0</v>
      </c>
      <c r="I778" s="46">
        <v>0</v>
      </c>
      <c r="J778" s="46">
        <v>0</v>
      </c>
      <c r="K778" s="46">
        <v>12</v>
      </c>
      <c r="L778" s="42">
        <v>28767</v>
      </c>
      <c r="M778" s="42">
        <v>14546</v>
      </c>
      <c r="N778" s="42">
        <v>14221</v>
      </c>
      <c r="O778" s="54">
        <v>20.85723224528105</v>
      </c>
      <c r="P778" s="54">
        <v>20.85723224528105</v>
      </c>
      <c r="Q778" s="54" t="s">
        <v>499</v>
      </c>
      <c r="R778" s="54" t="s">
        <v>499</v>
      </c>
      <c r="S778" s="54" t="s">
        <v>499</v>
      </c>
      <c r="T778" s="54" t="s">
        <v>499</v>
      </c>
      <c r="U778" s="54">
        <v>41.714464490562101</v>
      </c>
      <c r="W778" s="42" t="s">
        <v>469</v>
      </c>
    </row>
    <row r="779" spans="1:23">
      <c r="A779" s="49" t="s">
        <v>3047</v>
      </c>
      <c r="B779" s="46" t="s">
        <v>222</v>
      </c>
      <c r="C779" s="46" t="s">
        <v>308</v>
      </c>
      <c r="D779" s="49" t="s">
        <v>99</v>
      </c>
      <c r="E779" s="46">
        <v>6</v>
      </c>
      <c r="F779" s="46">
        <v>0</v>
      </c>
      <c r="G779" s="46">
        <v>0</v>
      </c>
      <c r="H779" s="46">
        <v>6</v>
      </c>
      <c r="I779" s="46">
        <v>6</v>
      </c>
      <c r="J779" s="46">
        <v>0</v>
      </c>
      <c r="K779" s="46">
        <v>18</v>
      </c>
      <c r="L779" s="42">
        <v>28767</v>
      </c>
      <c r="M779" s="42">
        <v>14546</v>
      </c>
      <c r="N779" s="42">
        <v>14221</v>
      </c>
      <c r="O779" s="54">
        <v>20.85723224528105</v>
      </c>
      <c r="P779" s="54" t="s">
        <v>499</v>
      </c>
      <c r="Q779" s="54" t="s">
        <v>499</v>
      </c>
      <c r="R779" s="54">
        <v>20.85723224528105</v>
      </c>
      <c r="S779" s="54">
        <v>20.85723224528105</v>
      </c>
      <c r="T779" s="54" t="s">
        <v>499</v>
      </c>
      <c r="U779" s="54">
        <v>62.571696735843155</v>
      </c>
      <c r="W779" s="42" t="s">
        <v>469</v>
      </c>
    </row>
    <row r="780" spans="1:23">
      <c r="A780" s="49" t="s">
        <v>3048</v>
      </c>
      <c r="B780" s="46" t="s">
        <v>222</v>
      </c>
      <c r="C780" s="49" t="s">
        <v>308</v>
      </c>
      <c r="D780" s="49" t="s">
        <v>483</v>
      </c>
      <c r="E780" s="46">
        <v>0</v>
      </c>
      <c r="F780" s="46">
        <v>0</v>
      </c>
      <c r="G780" s="46">
        <v>6</v>
      </c>
      <c r="H780" s="46">
        <v>7</v>
      </c>
      <c r="I780" s="46">
        <v>0</v>
      </c>
      <c r="J780" s="46">
        <v>0</v>
      </c>
      <c r="K780" s="46">
        <v>13</v>
      </c>
      <c r="L780" s="42">
        <v>28767</v>
      </c>
      <c r="M780" s="42">
        <v>14546</v>
      </c>
      <c r="N780" s="42">
        <v>14221</v>
      </c>
      <c r="O780" s="54" t="s">
        <v>499</v>
      </c>
      <c r="P780" s="54" t="s">
        <v>499</v>
      </c>
      <c r="Q780" s="54">
        <v>20.85723224528105</v>
      </c>
      <c r="R780" s="54">
        <v>24.333437619494561</v>
      </c>
      <c r="S780" s="54" t="s">
        <v>499</v>
      </c>
      <c r="T780" s="54" t="s">
        <v>499</v>
      </c>
      <c r="U780" s="54">
        <v>45.190669864775607</v>
      </c>
      <c r="W780" s="42" t="s">
        <v>469</v>
      </c>
    </row>
    <row r="781" spans="1:23">
      <c r="A781" s="49" t="s">
        <v>3049</v>
      </c>
      <c r="B781" s="46" t="s">
        <v>222</v>
      </c>
      <c r="C781" s="49" t="s">
        <v>308</v>
      </c>
      <c r="D781" s="49" t="s">
        <v>128</v>
      </c>
      <c r="E781" s="46">
        <v>0</v>
      </c>
      <c r="F781" s="46">
        <v>0</v>
      </c>
      <c r="G781" s="46">
        <v>0</v>
      </c>
      <c r="H781" s="46">
        <v>0</v>
      </c>
      <c r="I781" s="46">
        <v>0</v>
      </c>
      <c r="J781" s="46">
        <v>0</v>
      </c>
      <c r="K781" s="46">
        <v>0</v>
      </c>
      <c r="L781" s="42">
        <v>28767</v>
      </c>
      <c r="M781" s="42">
        <v>14546</v>
      </c>
      <c r="N781" s="42">
        <v>14221</v>
      </c>
      <c r="O781" s="54" t="s">
        <v>499</v>
      </c>
      <c r="P781" s="54" t="s">
        <v>499</v>
      </c>
      <c r="Q781" s="54" t="s">
        <v>499</v>
      </c>
      <c r="R781" s="54" t="s">
        <v>499</v>
      </c>
      <c r="S781" s="54" t="s">
        <v>499</v>
      </c>
      <c r="T781" s="54" t="s">
        <v>499</v>
      </c>
      <c r="U781" s="54" t="s">
        <v>499</v>
      </c>
      <c r="W781" s="42" t="s">
        <v>469</v>
      </c>
    </row>
    <row r="782" spans="1:23">
      <c r="A782" s="49" t="s">
        <v>3050</v>
      </c>
      <c r="B782" s="46" t="s">
        <v>222</v>
      </c>
      <c r="C782" s="49" t="s">
        <v>308</v>
      </c>
      <c r="D782" s="49" t="s">
        <v>161</v>
      </c>
      <c r="E782" s="46">
        <v>6</v>
      </c>
      <c r="F782" s="46">
        <v>0</v>
      </c>
      <c r="G782" s="46">
        <v>0</v>
      </c>
      <c r="H782" s="46">
        <v>0</v>
      </c>
      <c r="I782" s="46">
        <v>0</v>
      </c>
      <c r="J782" s="46">
        <v>0</v>
      </c>
      <c r="K782" s="46">
        <v>6</v>
      </c>
      <c r="L782" s="42">
        <v>28767</v>
      </c>
      <c r="M782" s="42">
        <v>14546</v>
      </c>
      <c r="N782" s="42">
        <v>14221</v>
      </c>
      <c r="O782" s="54">
        <v>20.85723224528105</v>
      </c>
      <c r="P782" s="54" t="s">
        <v>499</v>
      </c>
      <c r="Q782" s="54" t="s">
        <v>499</v>
      </c>
      <c r="R782" s="54" t="s">
        <v>499</v>
      </c>
      <c r="S782" s="54" t="s">
        <v>499</v>
      </c>
      <c r="T782" s="54" t="s">
        <v>499</v>
      </c>
      <c r="U782" s="54">
        <v>20.85723224528105</v>
      </c>
      <c r="W782" s="42" t="s">
        <v>469</v>
      </c>
    </row>
    <row r="783" spans="1:23">
      <c r="A783" s="49" t="s">
        <v>3051</v>
      </c>
      <c r="B783" s="46" t="s">
        <v>222</v>
      </c>
      <c r="C783" s="46" t="s">
        <v>308</v>
      </c>
      <c r="D783" s="49" t="s">
        <v>164</v>
      </c>
      <c r="E783" s="46">
        <v>30</v>
      </c>
      <c r="F783" s="46">
        <v>25</v>
      </c>
      <c r="G783" s="46">
        <v>52</v>
      </c>
      <c r="H783" s="46">
        <v>54</v>
      </c>
      <c r="I783" s="46">
        <v>17</v>
      </c>
      <c r="J783" s="46">
        <v>6</v>
      </c>
      <c r="K783" s="46">
        <v>184</v>
      </c>
      <c r="L783" s="42">
        <v>28767</v>
      </c>
      <c r="M783" s="42">
        <v>14546</v>
      </c>
      <c r="N783" s="42">
        <v>14221</v>
      </c>
      <c r="O783" s="54">
        <v>210.95562899936712</v>
      </c>
      <c r="P783" s="54">
        <v>175.79635749947261</v>
      </c>
      <c r="Q783" s="54">
        <v>365.65642359890302</v>
      </c>
      <c r="R783" s="54">
        <v>379.72013219886088</v>
      </c>
      <c r="S783" s="54">
        <v>119.54152309964138</v>
      </c>
      <c r="T783" s="54">
        <v>42.191125799873426</v>
      </c>
      <c r="U783" s="54">
        <v>1293.8611911961184</v>
      </c>
      <c r="W783" s="42" t="s">
        <v>469</v>
      </c>
    </row>
    <row r="784" spans="1:23">
      <c r="A784" s="49" t="s">
        <v>3052</v>
      </c>
      <c r="B784" s="46" t="s">
        <v>222</v>
      </c>
      <c r="C784" s="46" t="s">
        <v>308</v>
      </c>
      <c r="D784" s="49" t="s">
        <v>142</v>
      </c>
      <c r="E784" s="46">
        <v>6</v>
      </c>
      <c r="F784" s="46">
        <v>0</v>
      </c>
      <c r="G784" s="46">
        <v>0</v>
      </c>
      <c r="H784" s="46">
        <v>0</v>
      </c>
      <c r="I784" s="46">
        <v>0</v>
      </c>
      <c r="J784" s="46">
        <v>0</v>
      </c>
      <c r="K784" s="46">
        <v>6</v>
      </c>
      <c r="L784" s="42">
        <v>28767</v>
      </c>
      <c r="M784" s="42">
        <v>14546</v>
      </c>
      <c r="N784" s="42">
        <v>14221</v>
      </c>
      <c r="O784" s="54">
        <v>20.85723224528105</v>
      </c>
      <c r="P784" s="54" t="s">
        <v>499</v>
      </c>
      <c r="Q784" s="54" t="s">
        <v>499</v>
      </c>
      <c r="R784" s="54" t="s">
        <v>499</v>
      </c>
      <c r="S784" s="54" t="s">
        <v>499</v>
      </c>
      <c r="T784" s="54" t="s">
        <v>499</v>
      </c>
      <c r="U784" s="54">
        <v>20.85723224528105</v>
      </c>
      <c r="W784" s="42" t="s">
        <v>469</v>
      </c>
    </row>
    <row r="785" spans="1:23">
      <c r="A785" s="49" t="s">
        <v>3053</v>
      </c>
      <c r="B785" s="46" t="s">
        <v>230</v>
      </c>
      <c r="C785" s="46" t="s">
        <v>310</v>
      </c>
      <c r="D785" s="49" t="s">
        <v>60</v>
      </c>
      <c r="E785" s="46">
        <v>6</v>
      </c>
      <c r="F785" s="46">
        <v>0</v>
      </c>
      <c r="G785" s="46">
        <v>6</v>
      </c>
      <c r="H785" s="46">
        <v>0</v>
      </c>
      <c r="I785" s="46">
        <v>6</v>
      </c>
      <c r="J785" s="46">
        <v>6</v>
      </c>
      <c r="K785" s="46">
        <v>24</v>
      </c>
      <c r="L785" s="42">
        <v>27670</v>
      </c>
      <c r="M785" s="42">
        <v>13953</v>
      </c>
      <c r="N785" s="42">
        <v>13717</v>
      </c>
      <c r="O785" s="54">
        <v>21.684134441633539</v>
      </c>
      <c r="P785" s="54" t="s">
        <v>499</v>
      </c>
      <c r="Q785" s="54">
        <v>21.684134441633539</v>
      </c>
      <c r="R785" s="54" t="s">
        <v>499</v>
      </c>
      <c r="S785" s="54">
        <v>21.684134441633539</v>
      </c>
      <c r="T785" s="54">
        <v>21.684134441633539</v>
      </c>
      <c r="U785" s="54">
        <v>86.736537766534155</v>
      </c>
      <c r="W785" s="42" t="s">
        <v>469</v>
      </c>
    </row>
    <row r="786" spans="1:23">
      <c r="A786" s="49" t="s">
        <v>3054</v>
      </c>
      <c r="B786" s="46" t="s">
        <v>230</v>
      </c>
      <c r="C786" s="46" t="s">
        <v>310</v>
      </c>
      <c r="D786" s="49" t="s">
        <v>64</v>
      </c>
      <c r="E786" s="46">
        <v>15</v>
      </c>
      <c r="F786" s="46">
        <v>7</v>
      </c>
      <c r="G786" s="46">
        <v>12</v>
      </c>
      <c r="H786" s="46">
        <v>17</v>
      </c>
      <c r="I786" s="46">
        <v>11</v>
      </c>
      <c r="J786" s="46">
        <v>8</v>
      </c>
      <c r="K786" s="46">
        <v>70</v>
      </c>
      <c r="L786" s="42">
        <v>27670</v>
      </c>
      <c r="M786" s="42">
        <v>13953</v>
      </c>
      <c r="N786" s="42">
        <v>13717</v>
      </c>
      <c r="O786" s="54">
        <v>54.210336104083844</v>
      </c>
      <c r="P786" s="54">
        <v>25.298156848572464</v>
      </c>
      <c r="Q786" s="54">
        <v>43.368268883267078</v>
      </c>
      <c r="R786" s="54">
        <v>61.438380917961688</v>
      </c>
      <c r="S786" s="54">
        <v>39.754246476328156</v>
      </c>
      <c r="T786" s="54">
        <v>28.912179255511386</v>
      </c>
      <c r="U786" s="54">
        <v>252.98156848572458</v>
      </c>
      <c r="W786" s="42" t="s">
        <v>469</v>
      </c>
    </row>
    <row r="787" spans="1:23">
      <c r="A787" s="49" t="s">
        <v>3055</v>
      </c>
      <c r="B787" s="46" t="s">
        <v>230</v>
      </c>
      <c r="C787" s="49" t="s">
        <v>310</v>
      </c>
      <c r="D787" s="49" t="s">
        <v>492</v>
      </c>
      <c r="E787" s="46">
        <v>0</v>
      </c>
      <c r="F787" s="46">
        <v>0</v>
      </c>
      <c r="G787" s="46">
        <v>0</v>
      </c>
      <c r="H787" s="46">
        <v>0</v>
      </c>
      <c r="I787" s="46">
        <v>0</v>
      </c>
      <c r="J787" s="46">
        <v>0</v>
      </c>
      <c r="K787" s="46">
        <v>0</v>
      </c>
      <c r="L787" s="42">
        <v>27670</v>
      </c>
      <c r="M787" s="42">
        <v>13953</v>
      </c>
      <c r="N787" s="42">
        <v>13717</v>
      </c>
      <c r="O787" s="54" t="s">
        <v>499</v>
      </c>
      <c r="P787" s="54" t="s">
        <v>499</v>
      </c>
      <c r="Q787" s="54" t="s">
        <v>499</v>
      </c>
      <c r="R787" s="54" t="s">
        <v>499</v>
      </c>
      <c r="S787" s="54" t="s">
        <v>499</v>
      </c>
      <c r="T787" s="54" t="s">
        <v>499</v>
      </c>
      <c r="U787" s="54" t="s">
        <v>499</v>
      </c>
      <c r="W787" s="42" t="s">
        <v>469</v>
      </c>
    </row>
    <row r="788" spans="1:23">
      <c r="A788" s="49" t="s">
        <v>3056</v>
      </c>
      <c r="B788" s="46" t="s">
        <v>230</v>
      </c>
      <c r="C788" s="49" t="s">
        <v>310</v>
      </c>
      <c r="D788" s="49" t="s">
        <v>200</v>
      </c>
      <c r="E788" s="46">
        <v>0</v>
      </c>
      <c r="F788" s="46">
        <v>0</v>
      </c>
      <c r="G788" s="46">
        <v>0</v>
      </c>
      <c r="H788" s="46">
        <v>0</v>
      </c>
      <c r="I788" s="46">
        <v>8</v>
      </c>
      <c r="J788" s="46">
        <v>6</v>
      </c>
      <c r="K788" s="46">
        <v>14</v>
      </c>
      <c r="L788" s="42">
        <v>27670</v>
      </c>
      <c r="M788" s="42">
        <v>13953</v>
      </c>
      <c r="N788" s="42">
        <v>13717</v>
      </c>
      <c r="O788" s="54" t="s">
        <v>499</v>
      </c>
      <c r="P788" s="54" t="s">
        <v>499</v>
      </c>
      <c r="Q788" s="54" t="s">
        <v>499</v>
      </c>
      <c r="R788" s="54" t="s">
        <v>499</v>
      </c>
      <c r="S788" s="54">
        <v>28.912179255511386</v>
      </c>
      <c r="T788" s="54">
        <v>21.684134441633539</v>
      </c>
      <c r="U788" s="54">
        <v>50.596313697144929</v>
      </c>
      <c r="W788" s="42" t="s">
        <v>469</v>
      </c>
    </row>
    <row r="789" spans="1:23">
      <c r="A789" s="49" t="s">
        <v>3057</v>
      </c>
      <c r="B789" s="46" t="s">
        <v>230</v>
      </c>
      <c r="C789" s="46" t="s">
        <v>310</v>
      </c>
      <c r="D789" s="49" t="s">
        <v>54</v>
      </c>
      <c r="E789" s="46">
        <v>32</v>
      </c>
      <c r="F789" s="46">
        <v>28</v>
      </c>
      <c r="G789" s="46">
        <v>62</v>
      </c>
      <c r="H789" s="46">
        <v>77</v>
      </c>
      <c r="I789" s="46">
        <v>41</v>
      </c>
      <c r="J789" s="46">
        <v>32</v>
      </c>
      <c r="K789" s="46">
        <v>272</v>
      </c>
      <c r="L789" s="42">
        <v>27670</v>
      </c>
      <c r="M789" s="42">
        <v>13953</v>
      </c>
      <c r="N789" s="42">
        <v>13717</v>
      </c>
      <c r="O789" s="54">
        <v>229.34136028094315</v>
      </c>
      <c r="P789" s="54">
        <v>200.67369024582524</v>
      </c>
      <c r="Q789" s="54">
        <v>444.3488855443274</v>
      </c>
      <c r="R789" s="54">
        <v>551.85264817601956</v>
      </c>
      <c r="S789" s="54">
        <v>293.84361785995844</v>
      </c>
      <c r="T789" s="54">
        <v>229.34136028094315</v>
      </c>
      <c r="U789" s="54">
        <v>1949.4015623880171</v>
      </c>
      <c r="W789" s="42" t="s">
        <v>469</v>
      </c>
    </row>
    <row r="790" spans="1:23">
      <c r="A790" s="49" t="s">
        <v>3058</v>
      </c>
      <c r="B790" s="46" t="s">
        <v>230</v>
      </c>
      <c r="C790" s="46" t="s">
        <v>310</v>
      </c>
      <c r="D790" s="49" t="s">
        <v>69</v>
      </c>
      <c r="E790" s="46">
        <v>0</v>
      </c>
      <c r="F790" s="46">
        <v>0</v>
      </c>
      <c r="G790" s="46">
        <v>6</v>
      </c>
      <c r="H790" s="46">
        <v>0</v>
      </c>
      <c r="I790" s="46">
        <v>6</v>
      </c>
      <c r="J790" s="46">
        <v>6</v>
      </c>
      <c r="K790" s="46">
        <v>18</v>
      </c>
      <c r="L790" s="42">
        <v>27670</v>
      </c>
      <c r="M790" s="42">
        <v>13953</v>
      </c>
      <c r="N790" s="42">
        <v>13717</v>
      </c>
      <c r="O790" s="54" t="s">
        <v>499</v>
      </c>
      <c r="P790" s="54" t="s">
        <v>499</v>
      </c>
      <c r="Q790" s="54">
        <v>43.001505052676841</v>
      </c>
      <c r="R790" s="54" t="s">
        <v>499</v>
      </c>
      <c r="S790" s="54">
        <v>43.001505052676841</v>
      </c>
      <c r="T790" s="54">
        <v>43.001505052676841</v>
      </c>
      <c r="U790" s="54">
        <v>129.00451515803053</v>
      </c>
      <c r="W790" s="42" t="s">
        <v>469</v>
      </c>
    </row>
    <row r="791" spans="1:23">
      <c r="A791" s="49" t="s">
        <v>3059</v>
      </c>
      <c r="B791" s="46" t="s">
        <v>230</v>
      </c>
      <c r="C791" s="46" t="s">
        <v>310</v>
      </c>
      <c r="D791" s="49" t="s">
        <v>473</v>
      </c>
      <c r="E791" s="46">
        <v>0</v>
      </c>
      <c r="F791" s="46">
        <v>0</v>
      </c>
      <c r="G791" s="46">
        <v>0</v>
      </c>
      <c r="H791" s="46">
        <v>0</v>
      </c>
      <c r="I791" s="46">
        <v>0</v>
      </c>
      <c r="J791" s="46">
        <v>0</v>
      </c>
      <c r="K791" s="46">
        <v>0</v>
      </c>
      <c r="L791" s="42">
        <v>27670</v>
      </c>
      <c r="M791" s="42">
        <v>13953</v>
      </c>
      <c r="N791" s="42">
        <v>13717</v>
      </c>
      <c r="O791" s="54" t="s">
        <v>499</v>
      </c>
      <c r="P791" s="54" t="s">
        <v>499</v>
      </c>
      <c r="Q791" s="54" t="s">
        <v>499</v>
      </c>
      <c r="R791" s="54" t="s">
        <v>499</v>
      </c>
      <c r="S791" s="54" t="s">
        <v>499</v>
      </c>
      <c r="T791" s="54" t="s">
        <v>499</v>
      </c>
      <c r="U791" s="54" t="s">
        <v>499</v>
      </c>
      <c r="W791" s="42" t="s">
        <v>469</v>
      </c>
    </row>
    <row r="792" spans="1:23">
      <c r="A792" s="49" t="s">
        <v>3060</v>
      </c>
      <c r="B792" s="46" t="s">
        <v>230</v>
      </c>
      <c r="C792" s="46" t="s">
        <v>310</v>
      </c>
      <c r="D792" s="49" t="s">
        <v>201</v>
      </c>
      <c r="E792" s="46">
        <v>0</v>
      </c>
      <c r="F792" s="46">
        <v>0</v>
      </c>
      <c r="G792" s="46">
        <v>0</v>
      </c>
      <c r="H792" s="46">
        <v>6</v>
      </c>
      <c r="I792" s="46">
        <v>0</v>
      </c>
      <c r="J792" s="46">
        <v>0</v>
      </c>
      <c r="K792" s="46">
        <v>6</v>
      </c>
      <c r="L792" s="42">
        <v>27670</v>
      </c>
      <c r="M792" s="42">
        <v>13953</v>
      </c>
      <c r="N792" s="42">
        <v>13717</v>
      </c>
      <c r="O792" s="54" t="s">
        <v>499</v>
      </c>
      <c r="P792" s="54" t="s">
        <v>499</v>
      </c>
      <c r="Q792" s="54" t="s">
        <v>499</v>
      </c>
      <c r="R792" s="54">
        <v>21.684134441633539</v>
      </c>
      <c r="S792" s="54" t="s">
        <v>499</v>
      </c>
      <c r="T792" s="54" t="s">
        <v>499</v>
      </c>
      <c r="U792" s="54">
        <v>21.684134441633539</v>
      </c>
      <c r="W792" s="42" t="s">
        <v>469</v>
      </c>
    </row>
    <row r="793" spans="1:23">
      <c r="A793" s="49" t="s">
        <v>3061</v>
      </c>
      <c r="B793" s="46" t="s">
        <v>230</v>
      </c>
      <c r="C793" s="46" t="s">
        <v>310</v>
      </c>
      <c r="D793" s="49" t="s">
        <v>151</v>
      </c>
      <c r="E793" s="46">
        <v>0</v>
      </c>
      <c r="F793" s="46">
        <v>0</v>
      </c>
      <c r="G793" s="46">
        <v>0</v>
      </c>
      <c r="H793" s="46">
        <v>0</v>
      </c>
      <c r="I793" s="46">
        <v>0</v>
      </c>
      <c r="J793" s="46">
        <v>0</v>
      </c>
      <c r="K793" s="46">
        <v>0</v>
      </c>
      <c r="L793" s="42">
        <v>27670</v>
      </c>
      <c r="M793" s="42">
        <v>13953</v>
      </c>
      <c r="N793" s="42">
        <v>13717</v>
      </c>
      <c r="O793" s="54" t="s">
        <v>499</v>
      </c>
      <c r="P793" s="54" t="s">
        <v>499</v>
      </c>
      <c r="Q793" s="54" t="s">
        <v>499</v>
      </c>
      <c r="R793" s="54" t="s">
        <v>499</v>
      </c>
      <c r="S793" s="54" t="s">
        <v>499</v>
      </c>
      <c r="T793" s="54" t="s">
        <v>499</v>
      </c>
      <c r="U793" s="54" t="s">
        <v>499</v>
      </c>
      <c r="W793" s="42" t="s">
        <v>469</v>
      </c>
    </row>
    <row r="794" spans="1:23">
      <c r="A794" s="49" t="s">
        <v>3062</v>
      </c>
      <c r="B794" s="46" t="s">
        <v>230</v>
      </c>
      <c r="C794" s="46" t="s">
        <v>310</v>
      </c>
      <c r="D794" s="49" t="s">
        <v>95</v>
      </c>
      <c r="E794" s="46">
        <v>0</v>
      </c>
      <c r="F794" s="46">
        <v>0</v>
      </c>
      <c r="G794" s="46">
        <v>0</v>
      </c>
      <c r="H794" s="46">
        <v>0</v>
      </c>
      <c r="I794" s="46">
        <v>0</v>
      </c>
      <c r="J794" s="46">
        <v>0</v>
      </c>
      <c r="K794" s="46">
        <v>0</v>
      </c>
      <c r="L794" s="42">
        <v>27670</v>
      </c>
      <c r="M794" s="42">
        <v>13953</v>
      </c>
      <c r="N794" s="42">
        <v>13717</v>
      </c>
      <c r="O794" s="54" t="s">
        <v>499</v>
      </c>
      <c r="P794" s="54" t="s">
        <v>499</v>
      </c>
      <c r="Q794" s="54" t="s">
        <v>499</v>
      </c>
      <c r="R794" s="54" t="s">
        <v>499</v>
      </c>
      <c r="S794" s="54" t="s">
        <v>499</v>
      </c>
      <c r="T794" s="54" t="s">
        <v>499</v>
      </c>
      <c r="U794" s="54" t="s">
        <v>499</v>
      </c>
      <c r="W794" s="42" t="s">
        <v>469</v>
      </c>
    </row>
    <row r="795" spans="1:23">
      <c r="A795" s="49" t="s">
        <v>3063</v>
      </c>
      <c r="B795" s="46" t="s">
        <v>230</v>
      </c>
      <c r="C795" s="46" t="s">
        <v>310</v>
      </c>
      <c r="D795" s="49" t="s">
        <v>154</v>
      </c>
      <c r="E795" s="46">
        <v>0</v>
      </c>
      <c r="F795" s="46">
        <v>0</v>
      </c>
      <c r="G795" s="46">
        <v>0</v>
      </c>
      <c r="H795" s="46">
        <v>0</v>
      </c>
      <c r="I795" s="46">
        <v>0</v>
      </c>
      <c r="J795" s="46">
        <v>0</v>
      </c>
      <c r="K795" s="46">
        <v>0</v>
      </c>
      <c r="L795" s="42">
        <v>27670</v>
      </c>
      <c r="M795" s="42">
        <v>13953</v>
      </c>
      <c r="N795" s="42">
        <v>13717</v>
      </c>
      <c r="O795" s="54" t="s">
        <v>499</v>
      </c>
      <c r="P795" s="54" t="s">
        <v>499</v>
      </c>
      <c r="Q795" s="54" t="s">
        <v>499</v>
      </c>
      <c r="R795" s="54" t="s">
        <v>499</v>
      </c>
      <c r="S795" s="54" t="s">
        <v>499</v>
      </c>
      <c r="T795" s="54" t="s">
        <v>499</v>
      </c>
      <c r="U795" s="54" t="s">
        <v>499</v>
      </c>
      <c r="W795" s="42" t="s">
        <v>469</v>
      </c>
    </row>
    <row r="796" spans="1:23">
      <c r="A796" s="49" t="s">
        <v>3064</v>
      </c>
      <c r="B796" s="46" t="s">
        <v>230</v>
      </c>
      <c r="C796" s="46" t="s">
        <v>310</v>
      </c>
      <c r="D796" s="49" t="s">
        <v>155</v>
      </c>
      <c r="E796" s="46">
        <v>6</v>
      </c>
      <c r="F796" s="46">
        <v>0</v>
      </c>
      <c r="G796" s="46">
        <v>6</v>
      </c>
      <c r="H796" s="46">
        <v>0</v>
      </c>
      <c r="I796" s="46">
        <v>0</v>
      </c>
      <c r="J796" s="46">
        <v>0</v>
      </c>
      <c r="K796" s="46">
        <v>12</v>
      </c>
      <c r="L796" s="42">
        <v>27670</v>
      </c>
      <c r="M796" s="42">
        <v>13953</v>
      </c>
      <c r="N796" s="42">
        <v>13717</v>
      </c>
      <c r="O796" s="54">
        <v>21.684134441633539</v>
      </c>
      <c r="P796" s="54" t="s">
        <v>499</v>
      </c>
      <c r="Q796" s="54">
        <v>21.684134441633539</v>
      </c>
      <c r="R796" s="54" t="s">
        <v>499</v>
      </c>
      <c r="S796" s="54" t="s">
        <v>499</v>
      </c>
      <c r="T796" s="54" t="s">
        <v>499</v>
      </c>
      <c r="U796" s="54">
        <v>43.368268883267078</v>
      </c>
      <c r="W796" s="42" t="s">
        <v>469</v>
      </c>
    </row>
    <row r="797" spans="1:23">
      <c r="A797" s="49" t="s">
        <v>3065</v>
      </c>
      <c r="B797" s="46" t="s">
        <v>230</v>
      </c>
      <c r="C797" s="46" t="s">
        <v>310</v>
      </c>
      <c r="D797" s="49" t="s">
        <v>99</v>
      </c>
      <c r="E797" s="46">
        <v>0</v>
      </c>
      <c r="F797" s="46">
        <v>6</v>
      </c>
      <c r="G797" s="46">
        <v>6</v>
      </c>
      <c r="H797" s="46">
        <v>6</v>
      </c>
      <c r="I797" s="46">
        <v>0</v>
      </c>
      <c r="J797" s="46">
        <v>7</v>
      </c>
      <c r="K797" s="46">
        <v>25</v>
      </c>
      <c r="L797" s="42">
        <v>27670</v>
      </c>
      <c r="M797" s="42">
        <v>13953</v>
      </c>
      <c r="N797" s="42">
        <v>13717</v>
      </c>
      <c r="O797" s="54" t="s">
        <v>499</v>
      </c>
      <c r="P797" s="54">
        <v>21.684134441633539</v>
      </c>
      <c r="Q797" s="54">
        <v>21.684134441633539</v>
      </c>
      <c r="R797" s="54">
        <v>21.684134441633539</v>
      </c>
      <c r="S797" s="54" t="s">
        <v>499</v>
      </c>
      <c r="T797" s="54">
        <v>25.298156848572464</v>
      </c>
      <c r="U797" s="54">
        <v>90.35056017347307</v>
      </c>
      <c r="W797" s="42" t="s">
        <v>469</v>
      </c>
    </row>
    <row r="798" spans="1:23">
      <c r="A798" s="49" t="s">
        <v>3066</v>
      </c>
      <c r="B798" s="46" t="s">
        <v>230</v>
      </c>
      <c r="C798" s="46" t="s">
        <v>310</v>
      </c>
      <c r="D798" s="49" t="s">
        <v>481</v>
      </c>
      <c r="E798" s="46">
        <v>0</v>
      </c>
      <c r="F798" s="46">
        <v>0</v>
      </c>
      <c r="G798" s="46">
        <v>0</v>
      </c>
      <c r="H798" s="46">
        <v>0</v>
      </c>
      <c r="I798" s="46">
        <v>0</v>
      </c>
      <c r="J798" s="46">
        <v>0</v>
      </c>
      <c r="K798" s="46">
        <v>0</v>
      </c>
      <c r="L798" s="42">
        <v>27670</v>
      </c>
      <c r="M798" s="42">
        <v>13953</v>
      </c>
      <c r="N798" s="42">
        <v>13717</v>
      </c>
      <c r="O798" s="54" t="s">
        <v>499</v>
      </c>
      <c r="P798" s="54" t="s">
        <v>499</v>
      </c>
      <c r="Q798" s="54" t="s">
        <v>499</v>
      </c>
      <c r="R798" s="54" t="s">
        <v>499</v>
      </c>
      <c r="S798" s="54" t="s">
        <v>499</v>
      </c>
      <c r="T798" s="54" t="s">
        <v>499</v>
      </c>
      <c r="U798" s="54" t="s">
        <v>499</v>
      </c>
      <c r="W798" s="42" t="s">
        <v>469</v>
      </c>
    </row>
    <row r="799" spans="1:23">
      <c r="A799" s="49" t="s">
        <v>3067</v>
      </c>
      <c r="B799" s="46" t="s">
        <v>230</v>
      </c>
      <c r="C799" s="46" t="s">
        <v>310</v>
      </c>
      <c r="D799" s="49" t="s">
        <v>483</v>
      </c>
      <c r="E799" s="46">
        <v>0</v>
      </c>
      <c r="F799" s="46">
        <v>0</v>
      </c>
      <c r="G799" s="46">
        <v>0</v>
      </c>
      <c r="H799" s="46">
        <v>6</v>
      </c>
      <c r="I799" s="46">
        <v>0</v>
      </c>
      <c r="J799" s="46">
        <v>0</v>
      </c>
      <c r="K799" s="46">
        <v>6</v>
      </c>
      <c r="L799" s="42">
        <v>27670</v>
      </c>
      <c r="M799" s="42">
        <v>13953</v>
      </c>
      <c r="N799" s="42">
        <v>13717</v>
      </c>
      <c r="O799" s="54" t="s">
        <v>499</v>
      </c>
      <c r="P799" s="54" t="s">
        <v>499</v>
      </c>
      <c r="Q799" s="54" t="s">
        <v>499</v>
      </c>
      <c r="R799" s="54">
        <v>21.684134441633539</v>
      </c>
      <c r="S799" s="54" t="s">
        <v>499</v>
      </c>
      <c r="T799" s="54" t="s">
        <v>499</v>
      </c>
      <c r="U799" s="54">
        <v>21.684134441633539</v>
      </c>
      <c r="W799" s="42" t="s">
        <v>469</v>
      </c>
    </row>
    <row r="800" spans="1:23">
      <c r="A800" s="49" t="s">
        <v>3068</v>
      </c>
      <c r="B800" s="46" t="s">
        <v>230</v>
      </c>
      <c r="C800" s="46" t="s">
        <v>310</v>
      </c>
      <c r="D800" s="49" t="s">
        <v>132</v>
      </c>
      <c r="E800" s="46">
        <v>0</v>
      </c>
      <c r="F800" s="46">
        <v>7</v>
      </c>
      <c r="G800" s="46">
        <v>6</v>
      </c>
      <c r="H800" s="46">
        <v>6</v>
      </c>
      <c r="I800" s="46">
        <v>0</v>
      </c>
      <c r="J800" s="46">
        <v>0</v>
      </c>
      <c r="K800" s="46">
        <v>19</v>
      </c>
      <c r="L800" s="42">
        <v>27670</v>
      </c>
      <c r="M800" s="42">
        <v>13953</v>
      </c>
      <c r="N800" s="42">
        <v>13717</v>
      </c>
      <c r="O800" s="54" t="s">
        <v>499</v>
      </c>
      <c r="P800" s="54">
        <v>50.16842256145631</v>
      </c>
      <c r="Q800" s="54">
        <v>43.001505052676841</v>
      </c>
      <c r="R800" s="54">
        <v>43.001505052676841</v>
      </c>
      <c r="S800" s="54" t="s">
        <v>499</v>
      </c>
      <c r="T800" s="54" t="s">
        <v>499</v>
      </c>
      <c r="U800" s="54">
        <v>136.17143266681001</v>
      </c>
      <c r="W800" s="42" t="s">
        <v>469</v>
      </c>
    </row>
    <row r="801" spans="1:23">
      <c r="A801" s="49" t="s">
        <v>3069</v>
      </c>
      <c r="B801" s="46" t="s">
        <v>230</v>
      </c>
      <c r="C801" s="46" t="s">
        <v>310</v>
      </c>
      <c r="D801" s="49" t="s">
        <v>161</v>
      </c>
      <c r="E801" s="46">
        <v>0</v>
      </c>
      <c r="F801" s="46">
        <v>0</v>
      </c>
      <c r="G801" s="46">
        <v>0</v>
      </c>
      <c r="H801" s="46">
        <v>0</v>
      </c>
      <c r="I801" s="46">
        <v>0</v>
      </c>
      <c r="J801" s="46">
        <v>0</v>
      </c>
      <c r="K801" s="46">
        <v>0</v>
      </c>
      <c r="L801" s="42">
        <v>27670</v>
      </c>
      <c r="M801" s="42">
        <v>13953</v>
      </c>
      <c r="N801" s="42">
        <v>13717</v>
      </c>
      <c r="O801" s="54" t="s">
        <v>499</v>
      </c>
      <c r="P801" s="54" t="s">
        <v>499</v>
      </c>
      <c r="Q801" s="54" t="s">
        <v>499</v>
      </c>
      <c r="R801" s="54" t="s">
        <v>499</v>
      </c>
      <c r="S801" s="54" t="s">
        <v>499</v>
      </c>
      <c r="T801" s="54" t="s">
        <v>499</v>
      </c>
      <c r="U801" s="54" t="s">
        <v>499</v>
      </c>
      <c r="W801" s="42" t="s">
        <v>469</v>
      </c>
    </row>
    <row r="802" spans="1:23">
      <c r="A802" s="49" t="s">
        <v>3070</v>
      </c>
      <c r="B802" s="46" t="s">
        <v>230</v>
      </c>
      <c r="C802" s="46" t="s">
        <v>310</v>
      </c>
      <c r="D802" s="49" t="s">
        <v>142</v>
      </c>
      <c r="E802" s="46">
        <v>0</v>
      </c>
      <c r="F802" s="46">
        <v>0</v>
      </c>
      <c r="G802" s="46">
        <v>0</v>
      </c>
      <c r="H802" s="46">
        <v>0</v>
      </c>
      <c r="I802" s="46">
        <v>0</v>
      </c>
      <c r="J802" s="46">
        <v>0</v>
      </c>
      <c r="K802" s="46">
        <v>0</v>
      </c>
      <c r="L802" s="42">
        <v>27670</v>
      </c>
      <c r="M802" s="42">
        <v>13953</v>
      </c>
      <c r="N802" s="42">
        <v>13717</v>
      </c>
      <c r="O802" s="54" t="s">
        <v>499</v>
      </c>
      <c r="P802" s="54" t="s">
        <v>499</v>
      </c>
      <c r="Q802" s="54" t="s">
        <v>499</v>
      </c>
      <c r="R802" s="54" t="s">
        <v>499</v>
      </c>
      <c r="S802" s="54" t="s">
        <v>499</v>
      </c>
      <c r="T802" s="54" t="s">
        <v>499</v>
      </c>
      <c r="U802" s="54" t="s">
        <v>499</v>
      </c>
      <c r="W802" s="42" t="s">
        <v>469</v>
      </c>
    </row>
    <row r="803" spans="1:23">
      <c r="A803" s="49" t="s">
        <v>3071</v>
      </c>
      <c r="B803" s="46" t="s">
        <v>230</v>
      </c>
      <c r="C803" s="46" t="s">
        <v>310</v>
      </c>
      <c r="D803" s="49" t="s">
        <v>146</v>
      </c>
      <c r="E803" s="46">
        <v>6</v>
      </c>
      <c r="F803" s="46">
        <v>0</v>
      </c>
      <c r="G803" s="46">
        <v>14</v>
      </c>
      <c r="H803" s="46">
        <v>12</v>
      </c>
      <c r="I803" s="46">
        <v>6</v>
      </c>
      <c r="J803" s="46">
        <v>6</v>
      </c>
      <c r="K803" s="46">
        <v>44</v>
      </c>
      <c r="L803" s="42">
        <v>27670</v>
      </c>
      <c r="M803" s="42">
        <v>13953</v>
      </c>
      <c r="N803" s="42">
        <v>13717</v>
      </c>
      <c r="O803" s="54">
        <v>43.001505052676841</v>
      </c>
      <c r="P803" s="54" t="s">
        <v>499</v>
      </c>
      <c r="Q803" s="54">
        <v>100.33684512291262</v>
      </c>
      <c r="R803" s="54">
        <v>86.003010105353681</v>
      </c>
      <c r="S803" s="54">
        <v>43.001505052676841</v>
      </c>
      <c r="T803" s="54">
        <v>43.001505052676841</v>
      </c>
      <c r="U803" s="54">
        <v>315.34437038629687</v>
      </c>
      <c r="W803" s="42" t="s">
        <v>469</v>
      </c>
    </row>
    <row r="804" spans="1:23">
      <c r="A804" s="49" t="s">
        <v>3072</v>
      </c>
      <c r="B804" s="46" t="s">
        <v>222</v>
      </c>
      <c r="C804" s="46" t="s">
        <v>310</v>
      </c>
      <c r="D804" s="49" t="s">
        <v>60</v>
      </c>
      <c r="E804" s="46">
        <v>6</v>
      </c>
      <c r="F804" s="46">
        <v>0</v>
      </c>
      <c r="G804" s="46">
        <v>0</v>
      </c>
      <c r="H804" s="46">
        <v>6</v>
      </c>
      <c r="I804" s="46">
        <v>0</v>
      </c>
      <c r="J804" s="46">
        <v>0</v>
      </c>
      <c r="K804" s="46">
        <v>12</v>
      </c>
      <c r="L804" s="42">
        <v>27670</v>
      </c>
      <c r="M804" s="42">
        <v>13953</v>
      </c>
      <c r="N804" s="42">
        <v>13717</v>
      </c>
      <c r="O804" s="54">
        <v>21.684134441633539</v>
      </c>
      <c r="P804" s="54" t="s">
        <v>499</v>
      </c>
      <c r="Q804" s="54" t="s">
        <v>499</v>
      </c>
      <c r="R804" s="54">
        <v>21.684134441633539</v>
      </c>
      <c r="S804" s="54" t="s">
        <v>499</v>
      </c>
      <c r="T804" s="54" t="s">
        <v>499</v>
      </c>
      <c r="U804" s="54">
        <v>43.368268883267078</v>
      </c>
      <c r="W804" s="42" t="s">
        <v>469</v>
      </c>
    </row>
    <row r="805" spans="1:23">
      <c r="A805" s="49" t="s">
        <v>3073</v>
      </c>
      <c r="B805" s="46" t="s">
        <v>222</v>
      </c>
      <c r="C805" s="46" t="s">
        <v>310</v>
      </c>
      <c r="D805" s="49" t="s">
        <v>64</v>
      </c>
      <c r="E805" s="46">
        <v>8</v>
      </c>
      <c r="F805" s="46">
        <v>16</v>
      </c>
      <c r="G805" s="46">
        <v>26</v>
      </c>
      <c r="H805" s="46">
        <v>20</v>
      </c>
      <c r="I805" s="46">
        <v>16</v>
      </c>
      <c r="J805" s="46">
        <v>6</v>
      </c>
      <c r="K805" s="46">
        <v>92</v>
      </c>
      <c r="L805" s="42">
        <v>27670</v>
      </c>
      <c r="M805" s="42">
        <v>13953</v>
      </c>
      <c r="N805" s="42">
        <v>13717</v>
      </c>
      <c r="O805" s="54">
        <v>28.912179255511386</v>
      </c>
      <c r="P805" s="54">
        <v>57.824358511022773</v>
      </c>
      <c r="Q805" s="54">
        <v>93.964582580411999</v>
      </c>
      <c r="R805" s="54">
        <v>72.280448138778468</v>
      </c>
      <c r="S805" s="54">
        <v>57.824358511022773</v>
      </c>
      <c r="T805" s="54">
        <v>21.684134441633539</v>
      </c>
      <c r="U805" s="54">
        <v>332.49006143838091</v>
      </c>
      <c r="W805" s="42" t="s">
        <v>469</v>
      </c>
    </row>
    <row r="806" spans="1:23">
      <c r="A806" s="49" t="s">
        <v>3074</v>
      </c>
      <c r="B806" s="46" t="s">
        <v>222</v>
      </c>
      <c r="C806" s="46" t="s">
        <v>310</v>
      </c>
      <c r="D806" s="49" t="s">
        <v>492</v>
      </c>
      <c r="E806" s="46">
        <v>6</v>
      </c>
      <c r="F806" s="46">
        <v>0</v>
      </c>
      <c r="G806" s="46">
        <v>7</v>
      </c>
      <c r="H806" s="46">
        <v>6</v>
      </c>
      <c r="I806" s="46">
        <v>0</v>
      </c>
      <c r="J806" s="46">
        <v>6</v>
      </c>
      <c r="K806" s="46">
        <v>25</v>
      </c>
      <c r="L806" s="42">
        <v>27670</v>
      </c>
      <c r="M806" s="42">
        <v>13953</v>
      </c>
      <c r="N806" s="42">
        <v>13717</v>
      </c>
      <c r="O806" s="54">
        <v>21.684134441633539</v>
      </c>
      <c r="P806" s="54" t="s">
        <v>499</v>
      </c>
      <c r="Q806" s="54">
        <v>25.298156848572464</v>
      </c>
      <c r="R806" s="54">
        <v>21.684134441633539</v>
      </c>
      <c r="S806" s="54" t="s">
        <v>499</v>
      </c>
      <c r="T806" s="54">
        <v>21.684134441633539</v>
      </c>
      <c r="U806" s="54">
        <v>90.35056017347307</v>
      </c>
      <c r="W806" s="42" t="s">
        <v>469</v>
      </c>
    </row>
    <row r="807" spans="1:23">
      <c r="A807" s="49" t="s">
        <v>3075</v>
      </c>
      <c r="B807" s="46" t="s">
        <v>222</v>
      </c>
      <c r="C807" s="46" t="s">
        <v>310</v>
      </c>
      <c r="D807" s="49" t="s">
        <v>200</v>
      </c>
      <c r="E807" s="46">
        <v>0</v>
      </c>
      <c r="F807" s="46">
        <v>6</v>
      </c>
      <c r="G807" s="46">
        <v>12</v>
      </c>
      <c r="H807" s="46">
        <v>13</v>
      </c>
      <c r="I807" s="46">
        <v>7</v>
      </c>
      <c r="J807" s="46">
        <v>6</v>
      </c>
      <c r="K807" s="46">
        <v>44</v>
      </c>
      <c r="L807" s="42">
        <v>27670</v>
      </c>
      <c r="M807" s="42">
        <v>13953</v>
      </c>
      <c r="N807" s="42">
        <v>13717</v>
      </c>
      <c r="O807" s="54" t="s">
        <v>499</v>
      </c>
      <c r="P807" s="54">
        <v>21.684134441633539</v>
      </c>
      <c r="Q807" s="54">
        <v>43.368268883267078</v>
      </c>
      <c r="R807" s="54">
        <v>46.982291290206</v>
      </c>
      <c r="S807" s="54">
        <v>25.298156848572464</v>
      </c>
      <c r="T807" s="54">
        <v>21.684134441633539</v>
      </c>
      <c r="U807" s="54">
        <v>159.01698590531262</v>
      </c>
      <c r="W807" s="42" t="s">
        <v>469</v>
      </c>
    </row>
    <row r="808" spans="1:23">
      <c r="A808" s="49" t="s">
        <v>3076</v>
      </c>
      <c r="B808" s="46" t="s">
        <v>222</v>
      </c>
      <c r="C808" s="46" t="s">
        <v>310</v>
      </c>
      <c r="D808" s="49" t="s">
        <v>473</v>
      </c>
      <c r="E808" s="46">
        <v>0</v>
      </c>
      <c r="F808" s="46">
        <v>0</v>
      </c>
      <c r="G808" s="46">
        <v>0</v>
      </c>
      <c r="H808" s="46">
        <v>0</v>
      </c>
      <c r="I808" s="46">
        <v>0</v>
      </c>
      <c r="J808" s="46">
        <v>0</v>
      </c>
      <c r="K808" s="46">
        <v>0</v>
      </c>
      <c r="L808" s="42">
        <v>27670</v>
      </c>
      <c r="M808" s="42">
        <v>13953</v>
      </c>
      <c r="N808" s="42">
        <v>13717</v>
      </c>
      <c r="O808" s="54" t="s">
        <v>499</v>
      </c>
      <c r="P808" s="54" t="s">
        <v>499</v>
      </c>
      <c r="Q808" s="54" t="s">
        <v>499</v>
      </c>
      <c r="R808" s="54" t="s">
        <v>499</v>
      </c>
      <c r="S808" s="54" t="s">
        <v>499</v>
      </c>
      <c r="T808" s="54" t="s">
        <v>499</v>
      </c>
      <c r="U808" s="54" t="s">
        <v>499</v>
      </c>
      <c r="W808" s="42" t="s">
        <v>469</v>
      </c>
    </row>
    <row r="809" spans="1:23">
      <c r="A809" s="49" t="s">
        <v>3077</v>
      </c>
      <c r="B809" s="46" t="s">
        <v>222</v>
      </c>
      <c r="C809" s="46" t="s">
        <v>310</v>
      </c>
      <c r="D809" s="49" t="s">
        <v>201</v>
      </c>
      <c r="E809" s="46">
        <v>0</v>
      </c>
      <c r="F809" s="46">
        <v>0</v>
      </c>
      <c r="G809" s="46">
        <v>7</v>
      </c>
      <c r="H809" s="46">
        <v>6</v>
      </c>
      <c r="I809" s="46">
        <v>6</v>
      </c>
      <c r="J809" s="46">
        <v>0</v>
      </c>
      <c r="K809" s="46">
        <v>19</v>
      </c>
      <c r="L809" s="42">
        <v>27670</v>
      </c>
      <c r="M809" s="42">
        <v>13953</v>
      </c>
      <c r="N809" s="42">
        <v>13717</v>
      </c>
      <c r="O809" s="54" t="s">
        <v>499</v>
      </c>
      <c r="P809" s="54" t="s">
        <v>499</v>
      </c>
      <c r="Q809" s="54">
        <v>25.298156848572464</v>
      </c>
      <c r="R809" s="54">
        <v>21.684134441633539</v>
      </c>
      <c r="S809" s="54">
        <v>21.684134441633539</v>
      </c>
      <c r="T809" s="54" t="s">
        <v>499</v>
      </c>
      <c r="U809" s="54">
        <v>68.666425731839539</v>
      </c>
      <c r="W809" s="42" t="s">
        <v>469</v>
      </c>
    </row>
    <row r="810" spans="1:23">
      <c r="A810" s="49" t="s">
        <v>3078</v>
      </c>
      <c r="B810" s="46" t="s">
        <v>222</v>
      </c>
      <c r="C810" s="46" t="s">
        <v>310</v>
      </c>
      <c r="D810" s="49" t="s">
        <v>151</v>
      </c>
      <c r="E810" s="46">
        <v>0</v>
      </c>
      <c r="F810" s="46">
        <v>0</v>
      </c>
      <c r="G810" s="46">
        <v>0</v>
      </c>
      <c r="H810" s="46">
        <v>0</v>
      </c>
      <c r="I810" s="46">
        <v>0</v>
      </c>
      <c r="J810" s="46">
        <v>0</v>
      </c>
      <c r="K810" s="46">
        <v>0</v>
      </c>
      <c r="L810" s="42">
        <v>27670</v>
      </c>
      <c r="M810" s="42">
        <v>13953</v>
      </c>
      <c r="N810" s="42">
        <v>13717</v>
      </c>
      <c r="O810" s="54" t="s">
        <v>499</v>
      </c>
      <c r="P810" s="54" t="s">
        <v>499</v>
      </c>
      <c r="Q810" s="54" t="s">
        <v>499</v>
      </c>
      <c r="R810" s="54" t="s">
        <v>499</v>
      </c>
      <c r="S810" s="54" t="s">
        <v>499</v>
      </c>
      <c r="T810" s="54" t="s">
        <v>499</v>
      </c>
      <c r="U810" s="54" t="s">
        <v>499</v>
      </c>
      <c r="W810" s="42" t="s">
        <v>469</v>
      </c>
    </row>
    <row r="811" spans="1:23">
      <c r="A811" s="49" t="s">
        <v>3079</v>
      </c>
      <c r="B811" s="46" t="s">
        <v>222</v>
      </c>
      <c r="C811" s="46" t="s">
        <v>310</v>
      </c>
      <c r="D811" s="49" t="s">
        <v>95</v>
      </c>
      <c r="E811" s="46">
        <v>0</v>
      </c>
      <c r="F811" s="46">
        <v>0</v>
      </c>
      <c r="G811" s="46">
        <v>6</v>
      </c>
      <c r="H811" s="46">
        <v>0</v>
      </c>
      <c r="I811" s="46">
        <v>0</v>
      </c>
      <c r="J811" s="46">
        <v>0</v>
      </c>
      <c r="K811" s="46">
        <v>6</v>
      </c>
      <c r="L811" s="42">
        <v>27670</v>
      </c>
      <c r="M811" s="42">
        <v>13953</v>
      </c>
      <c r="N811" s="42">
        <v>13717</v>
      </c>
      <c r="O811" s="54" t="s">
        <v>499</v>
      </c>
      <c r="P811" s="54" t="s">
        <v>499</v>
      </c>
      <c r="Q811" s="54">
        <v>21.684134441633539</v>
      </c>
      <c r="R811" s="54" t="s">
        <v>499</v>
      </c>
      <c r="S811" s="54" t="s">
        <v>499</v>
      </c>
      <c r="T811" s="54" t="s">
        <v>499</v>
      </c>
      <c r="U811" s="54">
        <v>21.684134441633539</v>
      </c>
      <c r="W811" s="42" t="s">
        <v>469</v>
      </c>
    </row>
    <row r="812" spans="1:23">
      <c r="A812" s="49" t="s">
        <v>3080</v>
      </c>
      <c r="B812" s="46" t="s">
        <v>222</v>
      </c>
      <c r="C812" s="46" t="s">
        <v>310</v>
      </c>
      <c r="D812" s="49" t="s">
        <v>154</v>
      </c>
      <c r="E812" s="46">
        <v>0</v>
      </c>
      <c r="F812" s="46">
        <v>0</v>
      </c>
      <c r="G812" s="46">
        <v>0</v>
      </c>
      <c r="H812" s="46">
        <v>0</v>
      </c>
      <c r="I812" s="46">
        <v>0</v>
      </c>
      <c r="J812" s="46">
        <v>0</v>
      </c>
      <c r="K812" s="46">
        <v>0</v>
      </c>
      <c r="L812" s="42">
        <v>27670</v>
      </c>
      <c r="M812" s="42">
        <v>13953</v>
      </c>
      <c r="N812" s="42">
        <v>13717</v>
      </c>
      <c r="O812" s="54" t="s">
        <v>499</v>
      </c>
      <c r="P812" s="54" t="s">
        <v>499</v>
      </c>
      <c r="Q812" s="54" t="s">
        <v>499</v>
      </c>
      <c r="R812" s="54" t="s">
        <v>499</v>
      </c>
      <c r="S812" s="54" t="s">
        <v>499</v>
      </c>
      <c r="T812" s="54" t="s">
        <v>499</v>
      </c>
      <c r="U812" s="54" t="s">
        <v>499</v>
      </c>
      <c r="W812" s="42" t="s">
        <v>469</v>
      </c>
    </row>
    <row r="813" spans="1:23">
      <c r="A813" s="49" t="s">
        <v>3081</v>
      </c>
      <c r="B813" s="46" t="s">
        <v>222</v>
      </c>
      <c r="C813" s="46" t="s">
        <v>310</v>
      </c>
      <c r="D813" s="49" t="s">
        <v>155</v>
      </c>
      <c r="E813" s="46">
        <v>7</v>
      </c>
      <c r="F813" s="46">
        <v>6</v>
      </c>
      <c r="G813" s="46">
        <v>6</v>
      </c>
      <c r="H813" s="46">
        <v>6</v>
      </c>
      <c r="I813" s="46">
        <v>0</v>
      </c>
      <c r="J813" s="46">
        <v>0</v>
      </c>
      <c r="K813" s="46">
        <v>25</v>
      </c>
      <c r="L813" s="42">
        <v>27670</v>
      </c>
      <c r="M813" s="42">
        <v>13953</v>
      </c>
      <c r="N813" s="42">
        <v>13717</v>
      </c>
      <c r="O813" s="54">
        <v>25.298156848572464</v>
      </c>
      <c r="P813" s="54">
        <v>21.684134441633539</v>
      </c>
      <c r="Q813" s="54">
        <v>21.684134441633539</v>
      </c>
      <c r="R813" s="54">
        <v>21.684134441633539</v>
      </c>
      <c r="S813" s="54" t="s">
        <v>499</v>
      </c>
      <c r="T813" s="54" t="s">
        <v>499</v>
      </c>
      <c r="U813" s="54">
        <v>90.35056017347307</v>
      </c>
      <c r="W813" s="42" t="s">
        <v>469</v>
      </c>
    </row>
    <row r="814" spans="1:23">
      <c r="A814" s="49" t="s">
        <v>3082</v>
      </c>
      <c r="B814" s="46" t="s">
        <v>222</v>
      </c>
      <c r="C814" s="46" t="s">
        <v>310</v>
      </c>
      <c r="D814" s="49" t="s">
        <v>99</v>
      </c>
      <c r="E814" s="46">
        <v>6</v>
      </c>
      <c r="F814" s="46">
        <v>6</v>
      </c>
      <c r="G814" s="46">
        <v>6</v>
      </c>
      <c r="H814" s="46">
        <v>6</v>
      </c>
      <c r="I814" s="46">
        <v>6</v>
      </c>
      <c r="J814" s="46">
        <v>0</v>
      </c>
      <c r="K814" s="46">
        <v>30</v>
      </c>
      <c r="L814" s="42">
        <v>27670</v>
      </c>
      <c r="M814" s="42">
        <v>13953</v>
      </c>
      <c r="N814" s="42">
        <v>13717</v>
      </c>
      <c r="O814" s="54">
        <v>21.684134441633539</v>
      </c>
      <c r="P814" s="54">
        <v>21.684134441633539</v>
      </c>
      <c r="Q814" s="54">
        <v>21.684134441633539</v>
      </c>
      <c r="R814" s="54">
        <v>21.684134441633539</v>
      </c>
      <c r="S814" s="54">
        <v>21.684134441633539</v>
      </c>
      <c r="T814" s="54" t="s">
        <v>499</v>
      </c>
      <c r="U814" s="54">
        <v>108.42067220816769</v>
      </c>
      <c r="W814" s="42" t="s">
        <v>469</v>
      </c>
    </row>
    <row r="815" spans="1:23">
      <c r="A815" s="49" t="s">
        <v>3083</v>
      </c>
      <c r="B815" s="46" t="s">
        <v>222</v>
      </c>
      <c r="C815" s="46" t="s">
        <v>310</v>
      </c>
      <c r="D815" s="49" t="s">
        <v>481</v>
      </c>
      <c r="E815" s="46">
        <v>0</v>
      </c>
      <c r="F815" s="46">
        <v>0</v>
      </c>
      <c r="G815" s="46">
        <v>0</v>
      </c>
      <c r="H815" s="46">
        <v>6</v>
      </c>
      <c r="I815" s="46">
        <v>0</v>
      </c>
      <c r="J815" s="46">
        <v>0</v>
      </c>
      <c r="K815" s="46">
        <v>6</v>
      </c>
      <c r="L815" s="42">
        <v>27670</v>
      </c>
      <c r="M815" s="42">
        <v>13953</v>
      </c>
      <c r="N815" s="42">
        <v>13717</v>
      </c>
      <c r="O815" s="54" t="s">
        <v>499</v>
      </c>
      <c r="P815" s="54" t="s">
        <v>499</v>
      </c>
      <c r="Q815" s="54" t="s">
        <v>499</v>
      </c>
      <c r="R815" s="54">
        <v>21.684134441633539</v>
      </c>
      <c r="S815" s="54" t="s">
        <v>499</v>
      </c>
      <c r="T815" s="54" t="s">
        <v>499</v>
      </c>
      <c r="U815" s="54">
        <v>21.684134441633539</v>
      </c>
      <c r="W815" s="42" t="s">
        <v>469</v>
      </c>
    </row>
    <row r="816" spans="1:23">
      <c r="A816" s="49" t="s">
        <v>3084</v>
      </c>
      <c r="B816" s="46" t="s">
        <v>222</v>
      </c>
      <c r="C816" s="46" t="s">
        <v>310</v>
      </c>
      <c r="D816" s="49" t="s">
        <v>483</v>
      </c>
      <c r="E816" s="46">
        <v>6</v>
      </c>
      <c r="F816" s="46">
        <v>6</v>
      </c>
      <c r="G816" s="46">
        <v>6</v>
      </c>
      <c r="H816" s="46">
        <v>7</v>
      </c>
      <c r="I816" s="46">
        <v>0</v>
      </c>
      <c r="J816" s="46">
        <v>0</v>
      </c>
      <c r="K816" s="46">
        <v>25</v>
      </c>
      <c r="L816" s="42">
        <v>27670</v>
      </c>
      <c r="M816" s="42">
        <v>13953</v>
      </c>
      <c r="N816" s="42">
        <v>13717</v>
      </c>
      <c r="O816" s="54">
        <v>21.684134441633539</v>
      </c>
      <c r="P816" s="54">
        <v>21.684134441633539</v>
      </c>
      <c r="Q816" s="54">
        <v>21.684134441633539</v>
      </c>
      <c r="R816" s="54">
        <v>25.298156848572464</v>
      </c>
      <c r="S816" s="54" t="s">
        <v>499</v>
      </c>
      <c r="T816" s="54" t="s">
        <v>499</v>
      </c>
      <c r="U816" s="54">
        <v>90.35056017347307</v>
      </c>
      <c r="W816" s="42" t="s">
        <v>469</v>
      </c>
    </row>
    <row r="817" spans="1:23">
      <c r="A817" s="49" t="s">
        <v>3085</v>
      </c>
      <c r="B817" s="46" t="s">
        <v>222</v>
      </c>
      <c r="C817" s="46" t="s">
        <v>310</v>
      </c>
      <c r="D817" s="49" t="s">
        <v>128</v>
      </c>
      <c r="E817" s="46">
        <v>0</v>
      </c>
      <c r="F817" s="46">
        <v>0</v>
      </c>
      <c r="G817" s="46">
        <v>0</v>
      </c>
      <c r="H817" s="46">
        <v>0</v>
      </c>
      <c r="I817" s="46">
        <v>0</v>
      </c>
      <c r="J817" s="46">
        <v>0</v>
      </c>
      <c r="K817" s="46">
        <v>0</v>
      </c>
      <c r="L817" s="42">
        <v>27670</v>
      </c>
      <c r="M817" s="42">
        <v>13953</v>
      </c>
      <c r="N817" s="42">
        <v>13717</v>
      </c>
      <c r="O817" s="54" t="s">
        <v>499</v>
      </c>
      <c r="P817" s="54" t="s">
        <v>499</v>
      </c>
      <c r="Q817" s="54" t="s">
        <v>499</v>
      </c>
      <c r="R817" s="54" t="s">
        <v>499</v>
      </c>
      <c r="S817" s="54" t="s">
        <v>499</v>
      </c>
      <c r="T817" s="54" t="s">
        <v>499</v>
      </c>
      <c r="U817" s="54" t="s">
        <v>499</v>
      </c>
      <c r="W817" s="42" t="s">
        <v>469</v>
      </c>
    </row>
    <row r="818" spans="1:23">
      <c r="A818" s="49" t="s">
        <v>3086</v>
      </c>
      <c r="B818" s="46" t="s">
        <v>222</v>
      </c>
      <c r="C818" s="46" t="s">
        <v>310</v>
      </c>
      <c r="D818" s="49" t="s">
        <v>161</v>
      </c>
      <c r="E818" s="46">
        <v>0</v>
      </c>
      <c r="F818" s="46">
        <v>0</v>
      </c>
      <c r="G818" s="46">
        <v>0</v>
      </c>
      <c r="H818" s="46">
        <v>0</v>
      </c>
      <c r="I818" s="46">
        <v>0</v>
      </c>
      <c r="J818" s="46">
        <v>0</v>
      </c>
      <c r="K818" s="46">
        <v>0</v>
      </c>
      <c r="L818" s="42">
        <v>27670</v>
      </c>
      <c r="M818" s="42">
        <v>13953</v>
      </c>
      <c r="N818" s="42">
        <v>13717</v>
      </c>
      <c r="O818" s="54" t="s">
        <v>499</v>
      </c>
      <c r="P818" s="54" t="s">
        <v>499</v>
      </c>
      <c r="Q818" s="54" t="s">
        <v>499</v>
      </c>
      <c r="R818" s="54" t="s">
        <v>499</v>
      </c>
      <c r="S818" s="54" t="s">
        <v>499</v>
      </c>
      <c r="T818" s="54" t="s">
        <v>499</v>
      </c>
      <c r="U818" s="54" t="s">
        <v>499</v>
      </c>
      <c r="W818" s="42" t="s">
        <v>469</v>
      </c>
    </row>
    <row r="819" spans="1:23">
      <c r="A819" s="49" t="s">
        <v>3087</v>
      </c>
      <c r="B819" s="46" t="s">
        <v>222</v>
      </c>
      <c r="C819" s="46" t="s">
        <v>310</v>
      </c>
      <c r="D819" s="49" t="s">
        <v>164</v>
      </c>
      <c r="E819" s="46">
        <v>19</v>
      </c>
      <c r="F819" s="46">
        <v>11</v>
      </c>
      <c r="G819" s="46">
        <v>48</v>
      </c>
      <c r="H819" s="46">
        <v>60</v>
      </c>
      <c r="I819" s="46">
        <v>13</v>
      </c>
      <c r="J819" s="46">
        <v>0</v>
      </c>
      <c r="K819" s="46">
        <v>151</v>
      </c>
      <c r="L819" s="42">
        <v>27670</v>
      </c>
      <c r="M819" s="42">
        <v>13953</v>
      </c>
      <c r="N819" s="42">
        <v>13717</v>
      </c>
      <c r="O819" s="54">
        <v>138.51425238754828</v>
      </c>
      <c r="P819" s="54">
        <v>80.192461908580597</v>
      </c>
      <c r="Q819" s="54">
        <v>349.9307428738062</v>
      </c>
      <c r="R819" s="54">
        <v>437.41342859225779</v>
      </c>
      <c r="S819" s="54">
        <v>94.772909528322529</v>
      </c>
      <c r="T819" s="54" t="s">
        <v>499</v>
      </c>
      <c r="U819" s="54">
        <v>1100.8237952905154</v>
      </c>
      <c r="W819" s="42" t="s">
        <v>469</v>
      </c>
    </row>
    <row r="820" spans="1:23">
      <c r="A820" s="49" t="s">
        <v>3088</v>
      </c>
      <c r="B820" s="46" t="s">
        <v>222</v>
      </c>
      <c r="C820" s="46" t="s">
        <v>310</v>
      </c>
      <c r="D820" s="49" t="s">
        <v>142</v>
      </c>
      <c r="E820" s="46">
        <v>0</v>
      </c>
      <c r="F820" s="46">
        <v>6</v>
      </c>
      <c r="G820" s="46">
        <v>0</v>
      </c>
      <c r="H820" s="46">
        <v>6</v>
      </c>
      <c r="I820" s="46">
        <v>0</v>
      </c>
      <c r="J820" s="46">
        <v>0</v>
      </c>
      <c r="K820" s="46">
        <v>12</v>
      </c>
      <c r="L820" s="42">
        <v>27670</v>
      </c>
      <c r="M820" s="42">
        <v>13953</v>
      </c>
      <c r="N820" s="42">
        <v>13717</v>
      </c>
      <c r="O820" s="54" t="s">
        <v>499</v>
      </c>
      <c r="P820" s="54">
        <v>21.684134441633539</v>
      </c>
      <c r="Q820" s="54" t="s">
        <v>499</v>
      </c>
      <c r="R820" s="54">
        <v>21.684134441633539</v>
      </c>
      <c r="S820" s="54" t="s">
        <v>499</v>
      </c>
      <c r="T820" s="54" t="s">
        <v>499</v>
      </c>
      <c r="U820" s="54">
        <v>43.368268883267078</v>
      </c>
      <c r="W820" s="42" t="s">
        <v>469</v>
      </c>
    </row>
    <row r="821" spans="1:23">
      <c r="A821" s="49" t="s">
        <v>3089</v>
      </c>
      <c r="B821" s="46" t="s">
        <v>230</v>
      </c>
      <c r="C821" s="46" t="s">
        <v>312</v>
      </c>
      <c r="D821" s="49" t="s">
        <v>60</v>
      </c>
      <c r="E821" s="46">
        <v>6</v>
      </c>
      <c r="F821" s="46">
        <v>0</v>
      </c>
      <c r="G821" s="46">
        <v>6</v>
      </c>
      <c r="H821" s="46">
        <v>6</v>
      </c>
      <c r="I821" s="46">
        <v>0</v>
      </c>
      <c r="J821" s="46">
        <v>6</v>
      </c>
      <c r="K821" s="46">
        <v>24</v>
      </c>
      <c r="L821" s="42">
        <v>36093</v>
      </c>
      <c r="M821" s="42">
        <v>18107</v>
      </c>
      <c r="N821" s="42">
        <v>17986</v>
      </c>
      <c r="O821" s="54">
        <v>16.623722051367302</v>
      </c>
      <c r="P821" s="54" t="s">
        <v>499</v>
      </c>
      <c r="Q821" s="54">
        <v>16.623722051367302</v>
      </c>
      <c r="R821" s="54">
        <v>16.623722051367302</v>
      </c>
      <c r="S821" s="54" t="s">
        <v>499</v>
      </c>
      <c r="T821" s="54">
        <v>16.623722051367302</v>
      </c>
      <c r="U821" s="54">
        <v>66.494888205469209</v>
      </c>
      <c r="W821" s="42" t="s">
        <v>469</v>
      </c>
    </row>
    <row r="822" spans="1:23">
      <c r="A822" s="49" t="s">
        <v>3090</v>
      </c>
      <c r="B822" s="46" t="s">
        <v>230</v>
      </c>
      <c r="C822" s="46" t="s">
        <v>312</v>
      </c>
      <c r="D822" s="49" t="s">
        <v>64</v>
      </c>
      <c r="E822" s="46">
        <v>7</v>
      </c>
      <c r="F822" s="46">
        <v>12</v>
      </c>
      <c r="G822" s="46">
        <v>14</v>
      </c>
      <c r="H822" s="46">
        <v>25</v>
      </c>
      <c r="I822" s="46">
        <v>12</v>
      </c>
      <c r="J822" s="46">
        <v>7</v>
      </c>
      <c r="K822" s="46">
        <v>77</v>
      </c>
      <c r="L822" s="42">
        <v>36093</v>
      </c>
      <c r="M822" s="42">
        <v>18107</v>
      </c>
      <c r="N822" s="42">
        <v>17986</v>
      </c>
      <c r="O822" s="54">
        <v>19.394342393261851</v>
      </c>
      <c r="P822" s="54">
        <v>33.247444102734605</v>
      </c>
      <c r="Q822" s="54">
        <v>38.788684786523703</v>
      </c>
      <c r="R822" s="54">
        <v>69.265508547363751</v>
      </c>
      <c r="S822" s="54">
        <v>33.247444102734605</v>
      </c>
      <c r="T822" s="54">
        <v>19.394342393261851</v>
      </c>
      <c r="U822" s="54">
        <v>213.33776632588035</v>
      </c>
      <c r="W822" s="42" t="s">
        <v>469</v>
      </c>
    </row>
    <row r="823" spans="1:23">
      <c r="A823" s="49" t="s">
        <v>3091</v>
      </c>
      <c r="B823" s="46" t="s">
        <v>230</v>
      </c>
      <c r="C823" s="46" t="s">
        <v>312</v>
      </c>
      <c r="D823" s="49" t="s">
        <v>492</v>
      </c>
      <c r="E823" s="46">
        <v>0</v>
      </c>
      <c r="F823" s="46">
        <v>0</v>
      </c>
      <c r="G823" s="46">
        <v>6</v>
      </c>
      <c r="H823" s="46">
        <v>0</v>
      </c>
      <c r="I823" s="46">
        <v>6</v>
      </c>
      <c r="J823" s="46">
        <v>6</v>
      </c>
      <c r="K823" s="46">
        <v>18</v>
      </c>
      <c r="L823" s="42">
        <v>36093</v>
      </c>
      <c r="M823" s="42">
        <v>18107</v>
      </c>
      <c r="N823" s="42">
        <v>17986</v>
      </c>
      <c r="O823" s="54" t="s">
        <v>499</v>
      </c>
      <c r="P823" s="54" t="s">
        <v>499</v>
      </c>
      <c r="Q823" s="54">
        <v>16.623722051367302</v>
      </c>
      <c r="R823" s="54" t="s">
        <v>499</v>
      </c>
      <c r="S823" s="54">
        <v>16.623722051367302</v>
      </c>
      <c r="T823" s="54">
        <v>16.623722051367302</v>
      </c>
      <c r="U823" s="54">
        <v>49.8711661541019</v>
      </c>
      <c r="W823" s="42" t="s">
        <v>469</v>
      </c>
    </row>
    <row r="824" spans="1:23">
      <c r="A824" s="49" t="s">
        <v>3092</v>
      </c>
      <c r="B824" s="46" t="s">
        <v>230</v>
      </c>
      <c r="C824" s="46" t="s">
        <v>312</v>
      </c>
      <c r="D824" s="49" t="s">
        <v>200</v>
      </c>
      <c r="E824" s="46">
        <v>0</v>
      </c>
      <c r="F824" s="46">
        <v>0</v>
      </c>
      <c r="G824" s="46">
        <v>6</v>
      </c>
      <c r="H824" s="46">
        <v>6</v>
      </c>
      <c r="I824" s="46">
        <v>6</v>
      </c>
      <c r="J824" s="46">
        <v>6</v>
      </c>
      <c r="K824" s="46">
        <v>24</v>
      </c>
      <c r="L824" s="42">
        <v>36093</v>
      </c>
      <c r="M824" s="42">
        <v>18107</v>
      </c>
      <c r="N824" s="42">
        <v>17986</v>
      </c>
      <c r="O824" s="54" t="s">
        <v>499</v>
      </c>
      <c r="P824" s="54" t="s">
        <v>499</v>
      </c>
      <c r="Q824" s="54">
        <v>16.623722051367302</v>
      </c>
      <c r="R824" s="54">
        <v>16.623722051367302</v>
      </c>
      <c r="S824" s="54">
        <v>16.623722051367302</v>
      </c>
      <c r="T824" s="54">
        <v>16.623722051367302</v>
      </c>
      <c r="U824" s="54">
        <v>66.494888205469209</v>
      </c>
      <c r="W824" s="42" t="s">
        <v>469</v>
      </c>
    </row>
    <row r="825" spans="1:23">
      <c r="A825" s="49" t="s">
        <v>3093</v>
      </c>
      <c r="B825" s="46" t="s">
        <v>230</v>
      </c>
      <c r="C825" s="46" t="s">
        <v>312</v>
      </c>
      <c r="D825" s="49" t="s">
        <v>54</v>
      </c>
      <c r="E825" s="46">
        <v>26</v>
      </c>
      <c r="F825" s="46">
        <v>41</v>
      </c>
      <c r="G825" s="46">
        <v>53</v>
      </c>
      <c r="H825" s="46">
        <v>79</v>
      </c>
      <c r="I825" s="46">
        <v>65</v>
      </c>
      <c r="J825" s="46">
        <v>33</v>
      </c>
      <c r="K825" s="46">
        <v>297</v>
      </c>
      <c r="L825" s="42">
        <v>36093</v>
      </c>
      <c r="M825" s="42">
        <v>18107</v>
      </c>
      <c r="N825" s="42">
        <v>17986</v>
      </c>
      <c r="O825" s="54">
        <v>143.59087645661899</v>
      </c>
      <c r="P825" s="54">
        <v>226.43176672005302</v>
      </c>
      <c r="Q825" s="54">
        <v>292.70447893080024</v>
      </c>
      <c r="R825" s="54">
        <v>436.29535538741925</v>
      </c>
      <c r="S825" s="54">
        <v>358.97719114154745</v>
      </c>
      <c r="T825" s="54">
        <v>182.24995857955489</v>
      </c>
      <c r="U825" s="54">
        <v>1640.249627215994</v>
      </c>
      <c r="W825" s="42" t="s">
        <v>469</v>
      </c>
    </row>
    <row r="826" spans="1:23">
      <c r="A826" s="49" t="s">
        <v>3094</v>
      </c>
      <c r="B826" s="46" t="s">
        <v>230</v>
      </c>
      <c r="C826" s="46" t="s">
        <v>312</v>
      </c>
      <c r="D826" s="49" t="s">
        <v>69</v>
      </c>
      <c r="E826" s="46">
        <v>0</v>
      </c>
      <c r="F826" s="46">
        <v>0</v>
      </c>
      <c r="G826" s="46">
        <v>0</v>
      </c>
      <c r="H826" s="46">
        <v>6</v>
      </c>
      <c r="I826" s="46">
        <v>6</v>
      </c>
      <c r="J826" s="46">
        <v>6</v>
      </c>
      <c r="K826" s="46">
        <v>18</v>
      </c>
      <c r="L826" s="42">
        <v>36093</v>
      </c>
      <c r="M826" s="42">
        <v>18107</v>
      </c>
      <c r="N826" s="42">
        <v>17986</v>
      </c>
      <c r="O826" s="54" t="s">
        <v>499</v>
      </c>
      <c r="P826" s="54" t="s">
        <v>499</v>
      </c>
      <c r="Q826" s="54" t="s">
        <v>499</v>
      </c>
      <c r="R826" s="54">
        <v>33.136356105373615</v>
      </c>
      <c r="S826" s="54">
        <v>33.136356105373615</v>
      </c>
      <c r="T826" s="54">
        <v>33.136356105373615</v>
      </c>
      <c r="U826" s="54">
        <v>99.409068316120837</v>
      </c>
      <c r="W826" s="42" t="s">
        <v>469</v>
      </c>
    </row>
    <row r="827" spans="1:23">
      <c r="A827" s="49" t="s">
        <v>3095</v>
      </c>
      <c r="B827" s="46" t="s">
        <v>230</v>
      </c>
      <c r="C827" s="46" t="s">
        <v>312</v>
      </c>
      <c r="D827" s="49" t="s">
        <v>473</v>
      </c>
      <c r="E827" s="46">
        <v>0</v>
      </c>
      <c r="F827" s="46">
        <v>0</v>
      </c>
      <c r="G827" s="46">
        <v>0</v>
      </c>
      <c r="H827" s="46">
        <v>0</v>
      </c>
      <c r="I827" s="46">
        <v>0</v>
      </c>
      <c r="J827" s="46">
        <v>6</v>
      </c>
      <c r="K827" s="46">
        <v>6</v>
      </c>
      <c r="L827" s="42">
        <v>36093</v>
      </c>
      <c r="M827" s="42">
        <v>18107</v>
      </c>
      <c r="N827" s="42">
        <v>17986</v>
      </c>
      <c r="O827" s="54" t="s">
        <v>499</v>
      </c>
      <c r="P827" s="54" t="s">
        <v>499</v>
      </c>
      <c r="Q827" s="54" t="s">
        <v>499</v>
      </c>
      <c r="R827" s="54" t="s">
        <v>499</v>
      </c>
      <c r="S827" s="54" t="s">
        <v>499</v>
      </c>
      <c r="T827" s="54">
        <v>16.623722051367302</v>
      </c>
      <c r="U827" s="54">
        <v>16.623722051367302</v>
      </c>
      <c r="W827" s="42" t="s">
        <v>469</v>
      </c>
    </row>
    <row r="828" spans="1:23">
      <c r="A828" s="49" t="s">
        <v>3096</v>
      </c>
      <c r="B828" s="46" t="s">
        <v>230</v>
      </c>
      <c r="C828" s="46" t="s">
        <v>312</v>
      </c>
      <c r="D828" s="49" t="s">
        <v>201</v>
      </c>
      <c r="E828" s="46">
        <v>0</v>
      </c>
      <c r="F828" s="46">
        <v>6</v>
      </c>
      <c r="G828" s="46">
        <v>6</v>
      </c>
      <c r="H828" s="46">
        <v>6</v>
      </c>
      <c r="I828" s="46">
        <v>6</v>
      </c>
      <c r="J828" s="46">
        <v>0</v>
      </c>
      <c r="K828" s="46">
        <v>24</v>
      </c>
      <c r="L828" s="42">
        <v>36093</v>
      </c>
      <c r="M828" s="42">
        <v>18107</v>
      </c>
      <c r="N828" s="42">
        <v>17986</v>
      </c>
      <c r="O828" s="54" t="s">
        <v>499</v>
      </c>
      <c r="P828" s="54">
        <v>16.623722051367302</v>
      </c>
      <c r="Q828" s="54">
        <v>16.623722051367302</v>
      </c>
      <c r="R828" s="54">
        <v>16.623722051367302</v>
      </c>
      <c r="S828" s="54">
        <v>16.623722051367302</v>
      </c>
      <c r="T828" s="54" t="s">
        <v>499</v>
      </c>
      <c r="U828" s="54">
        <v>66.494888205469209</v>
      </c>
      <c r="W828" s="42" t="s">
        <v>469</v>
      </c>
    </row>
    <row r="829" spans="1:23">
      <c r="A829" s="49" t="s">
        <v>3097</v>
      </c>
      <c r="B829" s="46" t="s">
        <v>230</v>
      </c>
      <c r="C829" s="46" t="s">
        <v>312</v>
      </c>
      <c r="D829" s="49" t="s">
        <v>151</v>
      </c>
      <c r="E829" s="46">
        <v>0</v>
      </c>
      <c r="F829" s="46">
        <v>0</v>
      </c>
      <c r="G829" s="46">
        <v>0</v>
      </c>
      <c r="H829" s="46">
        <v>0</v>
      </c>
      <c r="I829" s="46">
        <v>0</v>
      </c>
      <c r="J829" s="46">
        <v>0</v>
      </c>
      <c r="K829" s="46">
        <v>0</v>
      </c>
      <c r="L829" s="42">
        <v>36093</v>
      </c>
      <c r="M829" s="42">
        <v>18107</v>
      </c>
      <c r="N829" s="42">
        <v>17986</v>
      </c>
      <c r="O829" s="54" t="s">
        <v>499</v>
      </c>
      <c r="P829" s="54" t="s">
        <v>499</v>
      </c>
      <c r="Q829" s="54" t="s">
        <v>499</v>
      </c>
      <c r="R829" s="54" t="s">
        <v>499</v>
      </c>
      <c r="S829" s="54" t="s">
        <v>499</v>
      </c>
      <c r="T829" s="54" t="s">
        <v>499</v>
      </c>
      <c r="U829" s="54" t="s">
        <v>499</v>
      </c>
      <c r="W829" s="42" t="s">
        <v>469</v>
      </c>
    </row>
    <row r="830" spans="1:23">
      <c r="A830" s="49" t="s">
        <v>3098</v>
      </c>
      <c r="B830" s="46" t="s">
        <v>230</v>
      </c>
      <c r="C830" s="46" t="s">
        <v>312</v>
      </c>
      <c r="D830" s="49" t="s">
        <v>95</v>
      </c>
      <c r="E830" s="46">
        <v>6</v>
      </c>
      <c r="F830" s="46">
        <v>0</v>
      </c>
      <c r="G830" s="46">
        <v>6</v>
      </c>
      <c r="H830" s="46">
        <v>0</v>
      </c>
      <c r="I830" s="46">
        <v>0</v>
      </c>
      <c r="J830" s="46">
        <v>0</v>
      </c>
      <c r="K830" s="46">
        <v>12</v>
      </c>
      <c r="L830" s="42">
        <v>36093</v>
      </c>
      <c r="M830" s="42">
        <v>18107</v>
      </c>
      <c r="N830" s="42">
        <v>17986</v>
      </c>
      <c r="O830" s="54">
        <v>16.623722051367302</v>
      </c>
      <c r="P830" s="54" t="s">
        <v>499</v>
      </c>
      <c r="Q830" s="54">
        <v>16.623722051367302</v>
      </c>
      <c r="R830" s="54" t="s">
        <v>499</v>
      </c>
      <c r="S830" s="54" t="s">
        <v>499</v>
      </c>
      <c r="T830" s="54" t="s">
        <v>499</v>
      </c>
      <c r="U830" s="54">
        <v>33.247444102734605</v>
      </c>
      <c r="W830" s="42" t="s">
        <v>469</v>
      </c>
    </row>
    <row r="831" spans="1:23">
      <c r="A831" s="49" t="s">
        <v>3099</v>
      </c>
      <c r="B831" s="46" t="s">
        <v>230</v>
      </c>
      <c r="C831" s="46" t="s">
        <v>312</v>
      </c>
      <c r="D831" s="49" t="s">
        <v>155</v>
      </c>
      <c r="E831" s="46">
        <v>6</v>
      </c>
      <c r="F831" s="46">
        <v>0</v>
      </c>
      <c r="G831" s="46">
        <v>0</v>
      </c>
      <c r="H831" s="46">
        <v>6</v>
      </c>
      <c r="I831" s="46">
        <v>0</v>
      </c>
      <c r="J831" s="46">
        <v>0</v>
      </c>
      <c r="K831" s="46">
        <v>12</v>
      </c>
      <c r="L831" s="42">
        <v>36093</v>
      </c>
      <c r="M831" s="42">
        <v>18107</v>
      </c>
      <c r="N831" s="42">
        <v>17986</v>
      </c>
      <c r="O831" s="54">
        <v>16.623722051367302</v>
      </c>
      <c r="P831" s="54" t="s">
        <v>499</v>
      </c>
      <c r="Q831" s="54" t="s">
        <v>499</v>
      </c>
      <c r="R831" s="54">
        <v>16.623722051367302</v>
      </c>
      <c r="S831" s="54" t="s">
        <v>499</v>
      </c>
      <c r="T831" s="54" t="s">
        <v>499</v>
      </c>
      <c r="U831" s="54">
        <v>33.247444102734605</v>
      </c>
      <c r="W831" s="42" t="s">
        <v>469</v>
      </c>
    </row>
    <row r="832" spans="1:23">
      <c r="A832" s="49" t="s">
        <v>3100</v>
      </c>
      <c r="B832" s="46" t="s">
        <v>230</v>
      </c>
      <c r="C832" s="46" t="s">
        <v>312</v>
      </c>
      <c r="D832" s="49" t="s">
        <v>99</v>
      </c>
      <c r="E832" s="46">
        <v>0</v>
      </c>
      <c r="F832" s="46">
        <v>6</v>
      </c>
      <c r="G832" s="46">
        <v>7</v>
      </c>
      <c r="H832" s="46">
        <v>9</v>
      </c>
      <c r="I832" s="46">
        <v>0</v>
      </c>
      <c r="J832" s="46">
        <v>6</v>
      </c>
      <c r="K832" s="46">
        <v>28</v>
      </c>
      <c r="L832" s="42">
        <v>36093</v>
      </c>
      <c r="M832" s="42">
        <v>18107</v>
      </c>
      <c r="N832" s="42">
        <v>17986</v>
      </c>
      <c r="O832" s="54" t="s">
        <v>499</v>
      </c>
      <c r="P832" s="54">
        <v>16.623722051367302</v>
      </c>
      <c r="Q832" s="54">
        <v>19.394342393261851</v>
      </c>
      <c r="R832" s="54">
        <v>24.93558307705095</v>
      </c>
      <c r="S832" s="54" t="s">
        <v>499</v>
      </c>
      <c r="T832" s="54">
        <v>16.623722051367302</v>
      </c>
      <c r="U832" s="54">
        <v>77.577369573047406</v>
      </c>
      <c r="W832" s="42" t="s">
        <v>469</v>
      </c>
    </row>
    <row r="833" spans="1:23">
      <c r="A833" s="49" t="s">
        <v>3101</v>
      </c>
      <c r="B833" s="46" t="s">
        <v>230</v>
      </c>
      <c r="C833" s="46" t="s">
        <v>312</v>
      </c>
      <c r="D833" s="49" t="s">
        <v>481</v>
      </c>
      <c r="E833" s="46">
        <v>0</v>
      </c>
      <c r="F833" s="46">
        <v>0</v>
      </c>
      <c r="G833" s="46">
        <v>0</v>
      </c>
      <c r="H833" s="46">
        <v>6</v>
      </c>
      <c r="I833" s="46">
        <v>0</v>
      </c>
      <c r="J833" s="46">
        <v>0</v>
      </c>
      <c r="K833" s="46">
        <v>6</v>
      </c>
      <c r="L833" s="42">
        <v>36093</v>
      </c>
      <c r="M833" s="42">
        <v>18107</v>
      </c>
      <c r="N833" s="42">
        <v>17986</v>
      </c>
      <c r="O833" s="54" t="s">
        <v>499</v>
      </c>
      <c r="P833" s="54" t="s">
        <v>499</v>
      </c>
      <c r="Q833" s="54" t="s">
        <v>499</v>
      </c>
      <c r="R833" s="54">
        <v>16.623722051367302</v>
      </c>
      <c r="S833" s="54" t="s">
        <v>499</v>
      </c>
      <c r="T833" s="54" t="s">
        <v>499</v>
      </c>
      <c r="U833" s="54">
        <v>16.623722051367302</v>
      </c>
      <c r="W833" s="42" t="s">
        <v>469</v>
      </c>
    </row>
    <row r="834" spans="1:23">
      <c r="A834" s="49" t="s">
        <v>3102</v>
      </c>
      <c r="B834" s="46" t="s">
        <v>230</v>
      </c>
      <c r="C834" s="46" t="s">
        <v>312</v>
      </c>
      <c r="D834" s="49" t="s">
        <v>483</v>
      </c>
      <c r="E834" s="46">
        <v>0</v>
      </c>
      <c r="F834" s="46">
        <v>0</v>
      </c>
      <c r="G834" s="46">
        <v>8</v>
      </c>
      <c r="H834" s="46">
        <v>6</v>
      </c>
      <c r="I834" s="46">
        <v>0</v>
      </c>
      <c r="J834" s="46">
        <v>0</v>
      </c>
      <c r="K834" s="46">
        <v>14</v>
      </c>
      <c r="L834" s="42">
        <v>36093</v>
      </c>
      <c r="M834" s="42">
        <v>18107</v>
      </c>
      <c r="N834" s="42">
        <v>17986</v>
      </c>
      <c r="O834" s="54" t="s">
        <v>499</v>
      </c>
      <c r="P834" s="54" t="s">
        <v>499</v>
      </c>
      <c r="Q834" s="54">
        <v>22.164962735156401</v>
      </c>
      <c r="R834" s="54">
        <v>16.623722051367302</v>
      </c>
      <c r="S834" s="54" t="s">
        <v>499</v>
      </c>
      <c r="T834" s="54" t="s">
        <v>499</v>
      </c>
      <c r="U834" s="54">
        <v>38.788684786523703</v>
      </c>
      <c r="W834" s="42" t="s">
        <v>469</v>
      </c>
    </row>
    <row r="835" spans="1:23">
      <c r="A835" s="49" t="s">
        <v>3103</v>
      </c>
      <c r="B835" s="46" t="s">
        <v>230</v>
      </c>
      <c r="C835" s="46" t="s">
        <v>312</v>
      </c>
      <c r="D835" s="49" t="s">
        <v>128</v>
      </c>
      <c r="E835" s="46">
        <v>0</v>
      </c>
      <c r="F835" s="46">
        <v>0</v>
      </c>
      <c r="G835" s="46">
        <v>0</v>
      </c>
      <c r="H835" s="46">
        <v>0</v>
      </c>
      <c r="I835" s="46">
        <v>0</v>
      </c>
      <c r="J835" s="46">
        <v>0</v>
      </c>
      <c r="K835" s="46">
        <v>0</v>
      </c>
      <c r="L835" s="42">
        <v>36093</v>
      </c>
      <c r="M835" s="42">
        <v>18107</v>
      </c>
      <c r="N835" s="42">
        <v>17986</v>
      </c>
      <c r="O835" s="54" t="s">
        <v>499</v>
      </c>
      <c r="P835" s="54" t="s">
        <v>499</v>
      </c>
      <c r="Q835" s="54" t="s">
        <v>499</v>
      </c>
      <c r="R835" s="54" t="s">
        <v>499</v>
      </c>
      <c r="S835" s="54" t="s">
        <v>499</v>
      </c>
      <c r="T835" s="54" t="s">
        <v>499</v>
      </c>
      <c r="U835" s="54" t="s">
        <v>499</v>
      </c>
      <c r="W835" s="42" t="s">
        <v>469</v>
      </c>
    </row>
    <row r="836" spans="1:23">
      <c r="A836" s="49" t="s">
        <v>3104</v>
      </c>
      <c r="B836" s="46" t="s">
        <v>230</v>
      </c>
      <c r="C836" s="46" t="s">
        <v>312</v>
      </c>
      <c r="D836" s="49" t="s">
        <v>132</v>
      </c>
      <c r="E836" s="46">
        <v>0</v>
      </c>
      <c r="F836" s="46">
        <v>0</v>
      </c>
      <c r="G836" s="46">
        <v>6</v>
      </c>
      <c r="H836" s="46">
        <v>10</v>
      </c>
      <c r="I836" s="46">
        <v>6</v>
      </c>
      <c r="J836" s="46">
        <v>0</v>
      </c>
      <c r="K836" s="46">
        <v>22</v>
      </c>
      <c r="L836" s="42">
        <v>36093</v>
      </c>
      <c r="M836" s="42">
        <v>18107</v>
      </c>
      <c r="N836" s="42">
        <v>17986</v>
      </c>
      <c r="O836" s="54" t="s">
        <v>499</v>
      </c>
      <c r="P836" s="54" t="s">
        <v>499</v>
      </c>
      <c r="Q836" s="54">
        <v>33.136356105373615</v>
      </c>
      <c r="R836" s="54">
        <v>55.227260175622689</v>
      </c>
      <c r="S836" s="54">
        <v>33.136356105373615</v>
      </c>
      <c r="T836" s="54" t="s">
        <v>499</v>
      </c>
      <c r="U836" s="54">
        <v>121.4999723863699</v>
      </c>
      <c r="W836" s="42" t="s">
        <v>469</v>
      </c>
    </row>
    <row r="837" spans="1:23">
      <c r="A837" s="49" t="s">
        <v>3105</v>
      </c>
      <c r="B837" s="46" t="s">
        <v>230</v>
      </c>
      <c r="C837" s="46" t="s">
        <v>312</v>
      </c>
      <c r="D837" s="49" t="s">
        <v>161</v>
      </c>
      <c r="E837" s="46">
        <v>6</v>
      </c>
      <c r="F837" s="46">
        <v>0</v>
      </c>
      <c r="G837" s="46">
        <v>0</v>
      </c>
      <c r="H837" s="46">
        <v>0</v>
      </c>
      <c r="I837" s="46">
        <v>0</v>
      </c>
      <c r="J837" s="46">
        <v>0</v>
      </c>
      <c r="K837" s="46">
        <v>6</v>
      </c>
      <c r="L837" s="42">
        <v>36093</v>
      </c>
      <c r="M837" s="42">
        <v>18107</v>
      </c>
      <c r="N837" s="42">
        <v>17986</v>
      </c>
      <c r="O837" s="54">
        <v>16.623722051367302</v>
      </c>
      <c r="P837" s="54" t="s">
        <v>499</v>
      </c>
      <c r="Q837" s="54" t="s">
        <v>499</v>
      </c>
      <c r="R837" s="54" t="s">
        <v>499</v>
      </c>
      <c r="S837" s="54" t="s">
        <v>499</v>
      </c>
      <c r="T837" s="54" t="s">
        <v>499</v>
      </c>
      <c r="U837" s="54">
        <v>16.623722051367302</v>
      </c>
      <c r="W837" s="42" t="s">
        <v>469</v>
      </c>
    </row>
    <row r="838" spans="1:23">
      <c r="A838" s="49" t="s">
        <v>3106</v>
      </c>
      <c r="B838" s="46" t="s">
        <v>230</v>
      </c>
      <c r="C838" s="46" t="s">
        <v>312</v>
      </c>
      <c r="D838" s="49" t="s">
        <v>142</v>
      </c>
      <c r="E838" s="46">
        <v>0</v>
      </c>
      <c r="F838" s="46">
        <v>0</v>
      </c>
      <c r="G838" s="46">
        <v>0</v>
      </c>
      <c r="H838" s="46">
        <v>0</v>
      </c>
      <c r="I838" s="46">
        <v>0</v>
      </c>
      <c r="J838" s="46">
        <v>0</v>
      </c>
      <c r="K838" s="46">
        <v>0</v>
      </c>
      <c r="L838" s="42">
        <v>36093</v>
      </c>
      <c r="M838" s="42">
        <v>18107</v>
      </c>
      <c r="N838" s="42">
        <v>17986</v>
      </c>
      <c r="O838" s="54" t="s">
        <v>499</v>
      </c>
      <c r="P838" s="54" t="s">
        <v>499</v>
      </c>
      <c r="Q838" s="54" t="s">
        <v>499</v>
      </c>
      <c r="R838" s="54" t="s">
        <v>499</v>
      </c>
      <c r="S838" s="54" t="s">
        <v>499</v>
      </c>
      <c r="T838" s="54" t="s">
        <v>499</v>
      </c>
      <c r="U838" s="54" t="s">
        <v>499</v>
      </c>
      <c r="W838" s="42" t="s">
        <v>469</v>
      </c>
    </row>
    <row r="839" spans="1:23">
      <c r="A839" s="49" t="s">
        <v>3107</v>
      </c>
      <c r="B839" s="46" t="s">
        <v>230</v>
      </c>
      <c r="C839" s="46" t="s">
        <v>312</v>
      </c>
      <c r="D839" s="49" t="s">
        <v>146</v>
      </c>
      <c r="E839" s="46">
        <v>6</v>
      </c>
      <c r="F839" s="46">
        <v>6</v>
      </c>
      <c r="G839" s="46">
        <v>12</v>
      </c>
      <c r="H839" s="46">
        <v>15</v>
      </c>
      <c r="I839" s="46">
        <v>8</v>
      </c>
      <c r="J839" s="46">
        <v>8</v>
      </c>
      <c r="K839" s="46">
        <v>55</v>
      </c>
      <c r="L839" s="42">
        <v>36093</v>
      </c>
      <c r="M839" s="42">
        <v>18107</v>
      </c>
      <c r="N839" s="42">
        <v>17986</v>
      </c>
      <c r="O839" s="54">
        <v>33.136356105373615</v>
      </c>
      <c r="P839" s="54">
        <v>33.136356105373615</v>
      </c>
      <c r="Q839" s="54">
        <v>66.27271221074723</v>
      </c>
      <c r="R839" s="54">
        <v>82.840890263434034</v>
      </c>
      <c r="S839" s="54">
        <v>44.181808140498148</v>
      </c>
      <c r="T839" s="54">
        <v>44.181808140498148</v>
      </c>
      <c r="U839" s="54">
        <v>303.74993096592476</v>
      </c>
      <c r="W839" s="42" t="s">
        <v>469</v>
      </c>
    </row>
    <row r="840" spans="1:23">
      <c r="A840" s="49" t="s">
        <v>3108</v>
      </c>
      <c r="B840" s="46" t="s">
        <v>222</v>
      </c>
      <c r="C840" s="46" t="s">
        <v>312</v>
      </c>
      <c r="D840" s="49" t="s">
        <v>60</v>
      </c>
      <c r="E840" s="46">
        <v>6</v>
      </c>
      <c r="F840" s="46">
        <v>0</v>
      </c>
      <c r="G840" s="46">
        <v>6</v>
      </c>
      <c r="H840" s="46">
        <v>6</v>
      </c>
      <c r="I840" s="46">
        <v>0</v>
      </c>
      <c r="J840" s="46">
        <v>6</v>
      </c>
      <c r="K840" s="46">
        <v>24</v>
      </c>
      <c r="L840" s="42">
        <v>36093</v>
      </c>
      <c r="M840" s="42">
        <v>18107</v>
      </c>
      <c r="N840" s="42">
        <v>17986</v>
      </c>
      <c r="O840" s="54">
        <v>16.623722051367302</v>
      </c>
      <c r="P840" s="54" t="s">
        <v>499</v>
      </c>
      <c r="Q840" s="54">
        <v>16.623722051367302</v>
      </c>
      <c r="R840" s="54">
        <v>16.623722051367302</v>
      </c>
      <c r="S840" s="54" t="s">
        <v>499</v>
      </c>
      <c r="T840" s="54">
        <v>16.623722051367302</v>
      </c>
      <c r="U840" s="54">
        <v>66.494888205469209</v>
      </c>
      <c r="W840" s="42" t="s">
        <v>469</v>
      </c>
    </row>
    <row r="841" spans="1:23">
      <c r="A841" s="49" t="s">
        <v>3109</v>
      </c>
      <c r="B841" s="46" t="s">
        <v>222</v>
      </c>
      <c r="C841" s="46" t="s">
        <v>312</v>
      </c>
      <c r="D841" s="49" t="s">
        <v>64</v>
      </c>
      <c r="E841" s="46">
        <v>17</v>
      </c>
      <c r="F841" s="46">
        <v>11</v>
      </c>
      <c r="G841" s="46">
        <v>22</v>
      </c>
      <c r="H841" s="46">
        <v>26</v>
      </c>
      <c r="I841" s="46">
        <v>9</v>
      </c>
      <c r="J841" s="46">
        <v>7</v>
      </c>
      <c r="K841" s="46">
        <v>92</v>
      </c>
      <c r="L841" s="42">
        <v>36093</v>
      </c>
      <c r="M841" s="42">
        <v>18107</v>
      </c>
      <c r="N841" s="42">
        <v>17986</v>
      </c>
      <c r="O841" s="54">
        <v>47.100545812207351</v>
      </c>
      <c r="P841" s="54">
        <v>30.476823760840052</v>
      </c>
      <c r="Q841" s="54">
        <v>60.953647521680104</v>
      </c>
      <c r="R841" s="54">
        <v>72.036128889258308</v>
      </c>
      <c r="S841" s="54">
        <v>24.93558307705095</v>
      </c>
      <c r="T841" s="54">
        <v>19.394342393261851</v>
      </c>
      <c r="U841" s="54">
        <v>254.89707145429861</v>
      </c>
      <c r="W841" s="42" t="s">
        <v>469</v>
      </c>
    </row>
    <row r="842" spans="1:23">
      <c r="A842" s="49" t="s">
        <v>3110</v>
      </c>
      <c r="B842" s="46" t="s">
        <v>222</v>
      </c>
      <c r="C842" s="46" t="s">
        <v>312</v>
      </c>
      <c r="D842" s="49" t="s">
        <v>492</v>
      </c>
      <c r="E842" s="46">
        <v>6</v>
      </c>
      <c r="F842" s="46">
        <v>0</v>
      </c>
      <c r="G842" s="46">
        <v>6</v>
      </c>
      <c r="H842" s="46">
        <v>10</v>
      </c>
      <c r="I842" s="46">
        <v>6</v>
      </c>
      <c r="J842" s="46">
        <v>0</v>
      </c>
      <c r="K842" s="46">
        <v>28</v>
      </c>
      <c r="L842" s="42">
        <v>36093</v>
      </c>
      <c r="M842" s="42">
        <v>18107</v>
      </c>
      <c r="N842" s="42">
        <v>17986</v>
      </c>
      <c r="O842" s="54">
        <v>16.623722051367302</v>
      </c>
      <c r="P842" s="54" t="s">
        <v>499</v>
      </c>
      <c r="Q842" s="54">
        <v>16.623722051367302</v>
      </c>
      <c r="R842" s="54">
        <v>27.706203418945503</v>
      </c>
      <c r="S842" s="54">
        <v>16.623722051367302</v>
      </c>
      <c r="T842" s="54" t="s">
        <v>499</v>
      </c>
      <c r="U842" s="54">
        <v>77.577369573047406</v>
      </c>
      <c r="W842" s="42" t="s">
        <v>469</v>
      </c>
    </row>
    <row r="843" spans="1:23">
      <c r="A843" s="49" t="s">
        <v>3111</v>
      </c>
      <c r="B843" s="46" t="s">
        <v>222</v>
      </c>
      <c r="C843" s="46" t="s">
        <v>312</v>
      </c>
      <c r="D843" s="49" t="s">
        <v>200</v>
      </c>
      <c r="E843" s="46">
        <v>6</v>
      </c>
      <c r="F843" s="46">
        <v>0</v>
      </c>
      <c r="G843" s="46">
        <v>13</v>
      </c>
      <c r="H843" s="46">
        <v>6</v>
      </c>
      <c r="I843" s="46">
        <v>15</v>
      </c>
      <c r="J843" s="46">
        <v>6</v>
      </c>
      <c r="K843" s="46">
        <v>46</v>
      </c>
      <c r="L843" s="42">
        <v>36093</v>
      </c>
      <c r="M843" s="42">
        <v>18107</v>
      </c>
      <c r="N843" s="42">
        <v>17986</v>
      </c>
      <c r="O843" s="54">
        <v>16.623722051367302</v>
      </c>
      <c r="P843" s="54" t="s">
        <v>499</v>
      </c>
      <c r="Q843" s="54">
        <v>36.018064444629154</v>
      </c>
      <c r="R843" s="54">
        <v>16.623722051367302</v>
      </c>
      <c r="S843" s="54">
        <v>41.559305128418252</v>
      </c>
      <c r="T843" s="54">
        <v>16.623722051367302</v>
      </c>
      <c r="U843" s="54">
        <v>127.44853572714931</v>
      </c>
      <c r="W843" s="42" t="s">
        <v>469</v>
      </c>
    </row>
    <row r="844" spans="1:23">
      <c r="A844" s="49" t="s">
        <v>3112</v>
      </c>
      <c r="B844" s="46" t="s">
        <v>222</v>
      </c>
      <c r="C844" s="46" t="s">
        <v>312</v>
      </c>
      <c r="D844" s="49" t="s">
        <v>473</v>
      </c>
      <c r="E844" s="46">
        <v>0</v>
      </c>
      <c r="F844" s="46">
        <v>0</v>
      </c>
      <c r="G844" s="46">
        <v>0</v>
      </c>
      <c r="H844" s="46">
        <v>6</v>
      </c>
      <c r="I844" s="46">
        <v>0</v>
      </c>
      <c r="J844" s="46">
        <v>0</v>
      </c>
      <c r="K844" s="46">
        <v>6</v>
      </c>
      <c r="L844" s="42">
        <v>36093</v>
      </c>
      <c r="M844" s="42">
        <v>18107</v>
      </c>
      <c r="N844" s="42">
        <v>17986</v>
      </c>
      <c r="O844" s="54" t="s">
        <v>499</v>
      </c>
      <c r="P844" s="54" t="s">
        <v>499</v>
      </c>
      <c r="Q844" s="54" t="s">
        <v>499</v>
      </c>
      <c r="R844" s="54">
        <v>16.623722051367302</v>
      </c>
      <c r="S844" s="54" t="s">
        <v>499</v>
      </c>
      <c r="T844" s="54" t="s">
        <v>499</v>
      </c>
      <c r="U844" s="54">
        <v>16.623722051367302</v>
      </c>
      <c r="W844" s="42" t="s">
        <v>469</v>
      </c>
    </row>
    <row r="845" spans="1:23">
      <c r="A845" s="49" t="s">
        <v>3113</v>
      </c>
      <c r="B845" s="46" t="s">
        <v>222</v>
      </c>
      <c r="C845" s="46" t="s">
        <v>312</v>
      </c>
      <c r="D845" s="49" t="s">
        <v>201</v>
      </c>
      <c r="E845" s="46">
        <v>6</v>
      </c>
      <c r="F845" s="46">
        <v>0</v>
      </c>
      <c r="G845" s="46">
        <v>7</v>
      </c>
      <c r="H845" s="46">
        <v>6</v>
      </c>
      <c r="I845" s="46">
        <v>0</v>
      </c>
      <c r="J845" s="46">
        <v>6</v>
      </c>
      <c r="K845" s="46">
        <v>25</v>
      </c>
      <c r="L845" s="42">
        <v>36093</v>
      </c>
      <c r="M845" s="42">
        <v>18107</v>
      </c>
      <c r="N845" s="42">
        <v>17986</v>
      </c>
      <c r="O845" s="54">
        <v>16.623722051367302</v>
      </c>
      <c r="P845" s="54" t="s">
        <v>499</v>
      </c>
      <c r="Q845" s="54">
        <v>19.394342393261851</v>
      </c>
      <c r="R845" s="54">
        <v>16.623722051367302</v>
      </c>
      <c r="S845" s="54" t="s">
        <v>499</v>
      </c>
      <c r="T845" s="54">
        <v>16.623722051367302</v>
      </c>
      <c r="U845" s="54">
        <v>69.265508547363751</v>
      </c>
      <c r="W845" s="42" t="s">
        <v>469</v>
      </c>
    </row>
    <row r="846" spans="1:23">
      <c r="A846" s="49" t="s">
        <v>3114</v>
      </c>
      <c r="B846" s="46" t="s">
        <v>222</v>
      </c>
      <c r="C846" s="46" t="s">
        <v>312</v>
      </c>
      <c r="D846" s="49" t="s">
        <v>151</v>
      </c>
      <c r="E846" s="46">
        <v>0</v>
      </c>
      <c r="F846" s="46">
        <v>0</v>
      </c>
      <c r="G846" s="46">
        <v>0</v>
      </c>
      <c r="H846" s="46">
        <v>0</v>
      </c>
      <c r="I846" s="46">
        <v>0</v>
      </c>
      <c r="J846" s="46">
        <v>0</v>
      </c>
      <c r="K846" s="46">
        <v>0</v>
      </c>
      <c r="L846" s="42">
        <v>36093</v>
      </c>
      <c r="M846" s="42">
        <v>18107</v>
      </c>
      <c r="N846" s="42">
        <v>17986</v>
      </c>
      <c r="O846" s="54" t="s">
        <v>499</v>
      </c>
      <c r="P846" s="54" t="s">
        <v>499</v>
      </c>
      <c r="Q846" s="54" t="s">
        <v>499</v>
      </c>
      <c r="R846" s="54" t="s">
        <v>499</v>
      </c>
      <c r="S846" s="54" t="s">
        <v>499</v>
      </c>
      <c r="T846" s="54" t="s">
        <v>499</v>
      </c>
      <c r="U846" s="54" t="s">
        <v>499</v>
      </c>
      <c r="W846" s="42" t="s">
        <v>469</v>
      </c>
    </row>
    <row r="847" spans="1:23">
      <c r="A847" s="49" t="s">
        <v>3115</v>
      </c>
      <c r="B847" s="46" t="s">
        <v>222</v>
      </c>
      <c r="C847" s="46" t="s">
        <v>312</v>
      </c>
      <c r="D847" s="49" t="s">
        <v>95</v>
      </c>
      <c r="E847" s="46">
        <v>0</v>
      </c>
      <c r="F847" s="46">
        <v>6</v>
      </c>
      <c r="G847" s="46">
        <v>0</v>
      </c>
      <c r="H847" s="46">
        <v>6</v>
      </c>
      <c r="I847" s="46">
        <v>0</v>
      </c>
      <c r="J847" s="46">
        <v>0</v>
      </c>
      <c r="K847" s="46">
        <v>12</v>
      </c>
      <c r="L847" s="42">
        <v>36093</v>
      </c>
      <c r="M847" s="42">
        <v>18107</v>
      </c>
      <c r="N847" s="42">
        <v>17986</v>
      </c>
      <c r="O847" s="54" t="s">
        <v>499</v>
      </c>
      <c r="P847" s="54">
        <v>16.623722051367302</v>
      </c>
      <c r="Q847" s="54" t="s">
        <v>499</v>
      </c>
      <c r="R847" s="54">
        <v>16.623722051367302</v>
      </c>
      <c r="S847" s="54" t="s">
        <v>499</v>
      </c>
      <c r="T847" s="54" t="s">
        <v>499</v>
      </c>
      <c r="U847" s="54">
        <v>33.247444102734605</v>
      </c>
      <c r="W847" s="42" t="s">
        <v>469</v>
      </c>
    </row>
    <row r="848" spans="1:23">
      <c r="A848" s="49" t="s">
        <v>3116</v>
      </c>
      <c r="B848" s="46" t="s">
        <v>222</v>
      </c>
      <c r="C848" s="46" t="s">
        <v>312</v>
      </c>
      <c r="D848" s="49" t="s">
        <v>154</v>
      </c>
      <c r="E848" s="46">
        <v>0</v>
      </c>
      <c r="F848" s="46">
        <v>0</v>
      </c>
      <c r="G848" s="46">
        <v>0</v>
      </c>
      <c r="H848" s="46">
        <v>0</v>
      </c>
      <c r="I848" s="46">
        <v>0</v>
      </c>
      <c r="J848" s="46">
        <v>0</v>
      </c>
      <c r="K848" s="46">
        <v>0</v>
      </c>
      <c r="L848" s="42">
        <v>36093</v>
      </c>
      <c r="M848" s="42">
        <v>18107</v>
      </c>
      <c r="N848" s="42">
        <v>17986</v>
      </c>
      <c r="O848" s="54" t="s">
        <v>499</v>
      </c>
      <c r="P848" s="54" t="s">
        <v>499</v>
      </c>
      <c r="Q848" s="54" t="s">
        <v>499</v>
      </c>
      <c r="R848" s="54" t="s">
        <v>499</v>
      </c>
      <c r="S848" s="54" t="s">
        <v>499</v>
      </c>
      <c r="T848" s="54" t="s">
        <v>499</v>
      </c>
      <c r="U848" s="54" t="s">
        <v>499</v>
      </c>
      <c r="W848" s="42" t="s">
        <v>469</v>
      </c>
    </row>
    <row r="849" spans="1:23">
      <c r="A849" s="49" t="s">
        <v>3117</v>
      </c>
      <c r="B849" s="49" t="s">
        <v>222</v>
      </c>
      <c r="C849" s="49" t="s">
        <v>312</v>
      </c>
      <c r="D849" s="49" t="s">
        <v>155</v>
      </c>
      <c r="E849" s="50">
        <v>8</v>
      </c>
      <c r="F849" s="50">
        <v>6</v>
      </c>
      <c r="G849" s="50">
        <v>0</v>
      </c>
      <c r="H849" s="50">
        <v>6</v>
      </c>
      <c r="I849" s="50">
        <v>0</v>
      </c>
      <c r="J849" s="50">
        <v>0</v>
      </c>
      <c r="K849" s="50">
        <v>20</v>
      </c>
      <c r="L849" s="42">
        <v>36093</v>
      </c>
      <c r="M849" s="42">
        <v>18107</v>
      </c>
      <c r="N849" s="42">
        <v>17986</v>
      </c>
      <c r="O849" s="54">
        <v>22.164962735156401</v>
      </c>
      <c r="P849" s="54">
        <v>16.623722051367302</v>
      </c>
      <c r="Q849" s="54" t="s">
        <v>499</v>
      </c>
      <c r="R849" s="54">
        <v>16.623722051367302</v>
      </c>
      <c r="S849" s="54" t="s">
        <v>499</v>
      </c>
      <c r="T849" s="54" t="s">
        <v>499</v>
      </c>
      <c r="U849" s="54">
        <v>55.412406837891005</v>
      </c>
      <c r="W849" s="42" t="s">
        <v>469</v>
      </c>
    </row>
    <row r="850" spans="1:23">
      <c r="A850" s="49" t="s">
        <v>3118</v>
      </c>
      <c r="B850" s="49" t="s">
        <v>222</v>
      </c>
      <c r="C850" s="49" t="s">
        <v>312</v>
      </c>
      <c r="D850" s="49" t="s">
        <v>99</v>
      </c>
      <c r="E850" s="50">
        <v>6</v>
      </c>
      <c r="F850" s="50">
        <v>6</v>
      </c>
      <c r="G850" s="50">
        <v>7</v>
      </c>
      <c r="H850" s="50">
        <v>6</v>
      </c>
      <c r="I850" s="50">
        <v>6</v>
      </c>
      <c r="J850" s="50">
        <v>0</v>
      </c>
      <c r="K850" s="50">
        <v>31</v>
      </c>
      <c r="L850" s="42">
        <v>36093</v>
      </c>
      <c r="M850" s="42">
        <v>18107</v>
      </c>
      <c r="N850" s="42">
        <v>17986</v>
      </c>
      <c r="O850" s="54">
        <v>16.623722051367302</v>
      </c>
      <c r="P850" s="54">
        <v>16.623722051367302</v>
      </c>
      <c r="Q850" s="54">
        <v>19.394342393261851</v>
      </c>
      <c r="R850" s="54">
        <v>16.623722051367302</v>
      </c>
      <c r="S850" s="54">
        <v>16.623722051367302</v>
      </c>
      <c r="T850" s="54" t="s">
        <v>499</v>
      </c>
      <c r="U850" s="54">
        <v>85.889230598731061</v>
      </c>
      <c r="W850" s="42" t="s">
        <v>469</v>
      </c>
    </row>
    <row r="851" spans="1:23">
      <c r="A851" s="49" t="s">
        <v>3119</v>
      </c>
      <c r="B851" s="49" t="s">
        <v>222</v>
      </c>
      <c r="C851" s="49" t="s">
        <v>312</v>
      </c>
      <c r="D851" s="49" t="s">
        <v>481</v>
      </c>
      <c r="E851" s="46">
        <v>0</v>
      </c>
      <c r="F851" s="46">
        <v>0</v>
      </c>
      <c r="G851" s="46">
        <v>6</v>
      </c>
      <c r="H851" s="46">
        <v>0</v>
      </c>
      <c r="I851" s="46">
        <v>0</v>
      </c>
      <c r="J851" s="46">
        <v>0</v>
      </c>
      <c r="K851" s="46">
        <v>6</v>
      </c>
      <c r="L851" s="42">
        <v>36093</v>
      </c>
      <c r="M851" s="42">
        <v>18107</v>
      </c>
      <c r="N851" s="42">
        <v>17986</v>
      </c>
      <c r="O851" s="54" t="s">
        <v>499</v>
      </c>
      <c r="P851" s="54" t="s">
        <v>499</v>
      </c>
      <c r="Q851" s="54">
        <v>16.623722051367302</v>
      </c>
      <c r="R851" s="54" t="s">
        <v>499</v>
      </c>
      <c r="S851" s="54" t="s">
        <v>499</v>
      </c>
      <c r="T851" s="54" t="s">
        <v>499</v>
      </c>
      <c r="U851" s="54">
        <v>16.623722051367302</v>
      </c>
      <c r="W851" s="42" t="s">
        <v>469</v>
      </c>
    </row>
    <row r="852" spans="1:23">
      <c r="A852" s="49" t="s">
        <v>3120</v>
      </c>
      <c r="B852" s="46" t="s">
        <v>222</v>
      </c>
      <c r="C852" s="46" t="s">
        <v>312</v>
      </c>
      <c r="D852" s="49" t="s">
        <v>483</v>
      </c>
      <c r="E852" s="46">
        <v>6</v>
      </c>
      <c r="F852" s="46">
        <v>0</v>
      </c>
      <c r="G852" s="46">
        <v>8</v>
      </c>
      <c r="H852" s="46">
        <v>7</v>
      </c>
      <c r="I852" s="46">
        <v>0</v>
      </c>
      <c r="J852" s="46">
        <v>6</v>
      </c>
      <c r="K852" s="46">
        <v>27</v>
      </c>
      <c r="L852" s="42">
        <v>36093</v>
      </c>
      <c r="M852" s="42">
        <v>18107</v>
      </c>
      <c r="N852" s="42">
        <v>17986</v>
      </c>
      <c r="O852" s="54">
        <v>16.623722051367302</v>
      </c>
      <c r="P852" s="54" t="s">
        <v>499</v>
      </c>
      <c r="Q852" s="54">
        <v>22.164962735156401</v>
      </c>
      <c r="R852" s="54">
        <v>19.394342393261851</v>
      </c>
      <c r="S852" s="54" t="s">
        <v>499</v>
      </c>
      <c r="T852" s="54">
        <v>16.623722051367302</v>
      </c>
      <c r="U852" s="54">
        <v>74.80674923115285</v>
      </c>
      <c r="W852" s="42" t="s">
        <v>469</v>
      </c>
    </row>
    <row r="853" spans="1:23">
      <c r="A853" s="49" t="s">
        <v>3121</v>
      </c>
      <c r="B853" s="46" t="s">
        <v>222</v>
      </c>
      <c r="C853" s="46" t="s">
        <v>312</v>
      </c>
      <c r="D853" s="49" t="s">
        <v>128</v>
      </c>
      <c r="E853" s="46">
        <v>6</v>
      </c>
      <c r="F853" s="46">
        <v>6</v>
      </c>
      <c r="G853" s="46">
        <v>0</v>
      </c>
      <c r="H853" s="46">
        <v>0</v>
      </c>
      <c r="I853" s="46">
        <v>0</v>
      </c>
      <c r="J853" s="46">
        <v>0</v>
      </c>
      <c r="K853" s="46">
        <v>12</v>
      </c>
      <c r="L853" s="42">
        <v>36093</v>
      </c>
      <c r="M853" s="42">
        <v>18107</v>
      </c>
      <c r="N853" s="42">
        <v>17986</v>
      </c>
      <c r="O853" s="54">
        <v>16.623722051367302</v>
      </c>
      <c r="P853" s="54">
        <v>16.623722051367302</v>
      </c>
      <c r="Q853" s="54" t="s">
        <v>499</v>
      </c>
      <c r="R853" s="54" t="s">
        <v>499</v>
      </c>
      <c r="S853" s="54" t="s">
        <v>499</v>
      </c>
      <c r="T853" s="54" t="s">
        <v>499</v>
      </c>
      <c r="U853" s="54">
        <v>33.247444102734605</v>
      </c>
      <c r="W853" s="42" t="s">
        <v>469</v>
      </c>
    </row>
    <row r="854" spans="1:23">
      <c r="A854" s="49" t="s">
        <v>3122</v>
      </c>
      <c r="B854" s="46" t="s">
        <v>222</v>
      </c>
      <c r="C854" s="46" t="s">
        <v>312</v>
      </c>
      <c r="D854" s="49" t="s">
        <v>161</v>
      </c>
      <c r="E854" s="46">
        <v>0</v>
      </c>
      <c r="F854" s="46">
        <v>0</v>
      </c>
      <c r="G854" s="46">
        <v>0</v>
      </c>
      <c r="H854" s="46">
        <v>0</v>
      </c>
      <c r="I854" s="46">
        <v>0</v>
      </c>
      <c r="J854" s="46">
        <v>0</v>
      </c>
      <c r="K854" s="46">
        <v>0</v>
      </c>
      <c r="L854" s="42">
        <v>36093</v>
      </c>
      <c r="M854" s="42">
        <v>18107</v>
      </c>
      <c r="N854" s="42">
        <v>17986</v>
      </c>
      <c r="O854" s="54" t="s">
        <v>499</v>
      </c>
      <c r="P854" s="54" t="s">
        <v>499</v>
      </c>
      <c r="Q854" s="54" t="s">
        <v>499</v>
      </c>
      <c r="R854" s="54" t="s">
        <v>499</v>
      </c>
      <c r="S854" s="54" t="s">
        <v>499</v>
      </c>
      <c r="T854" s="54" t="s">
        <v>499</v>
      </c>
      <c r="U854" s="54" t="s">
        <v>499</v>
      </c>
      <c r="W854" s="42" t="s">
        <v>469</v>
      </c>
    </row>
    <row r="855" spans="1:23">
      <c r="A855" s="49" t="s">
        <v>3123</v>
      </c>
      <c r="B855" s="46" t="s">
        <v>222</v>
      </c>
      <c r="C855" s="46" t="s">
        <v>312</v>
      </c>
      <c r="D855" s="49" t="s">
        <v>164</v>
      </c>
      <c r="E855" s="46">
        <v>28</v>
      </c>
      <c r="F855" s="46">
        <v>21</v>
      </c>
      <c r="G855" s="46">
        <v>41</v>
      </c>
      <c r="H855" s="46">
        <v>61</v>
      </c>
      <c r="I855" s="46">
        <v>15</v>
      </c>
      <c r="J855" s="46">
        <v>6</v>
      </c>
      <c r="K855" s="46">
        <v>172</v>
      </c>
      <c r="L855" s="42">
        <v>36093</v>
      </c>
      <c r="M855" s="42">
        <v>18107</v>
      </c>
      <c r="N855" s="42">
        <v>17986</v>
      </c>
      <c r="O855" s="54">
        <v>155.6766373846325</v>
      </c>
      <c r="P855" s="54">
        <v>116.75747803847436</v>
      </c>
      <c r="Q855" s="54">
        <v>227.95507617035469</v>
      </c>
      <c r="R855" s="54">
        <v>339.15267430223508</v>
      </c>
      <c r="S855" s="54">
        <v>83.39819859891027</v>
      </c>
      <c r="T855" s="54">
        <v>33.359279439564105</v>
      </c>
      <c r="U855" s="54">
        <v>956.29934393417091</v>
      </c>
      <c r="W855" s="42" t="s">
        <v>469</v>
      </c>
    </row>
    <row r="856" spans="1:23">
      <c r="A856" s="49" t="s">
        <v>3124</v>
      </c>
      <c r="B856" s="49" t="s">
        <v>222</v>
      </c>
      <c r="C856" s="49" t="s">
        <v>312</v>
      </c>
      <c r="D856" s="49" t="s">
        <v>142</v>
      </c>
      <c r="E856" s="50">
        <v>0</v>
      </c>
      <c r="F856" s="50">
        <v>0</v>
      </c>
      <c r="G856" s="50">
        <v>0</v>
      </c>
      <c r="H856" s="50">
        <v>0</v>
      </c>
      <c r="I856" s="50">
        <v>0</v>
      </c>
      <c r="J856" s="50">
        <v>0</v>
      </c>
      <c r="K856" s="50">
        <v>0</v>
      </c>
      <c r="L856" s="42">
        <v>36093</v>
      </c>
      <c r="M856" s="42">
        <v>18107</v>
      </c>
      <c r="N856" s="42">
        <v>17986</v>
      </c>
      <c r="O856" s="54" t="s">
        <v>499</v>
      </c>
      <c r="P856" s="54" t="s">
        <v>499</v>
      </c>
      <c r="Q856" s="54" t="s">
        <v>499</v>
      </c>
      <c r="R856" s="54" t="s">
        <v>499</v>
      </c>
      <c r="S856" s="54" t="s">
        <v>499</v>
      </c>
      <c r="T856" s="54" t="s">
        <v>499</v>
      </c>
      <c r="U856" s="54" t="s">
        <v>499</v>
      </c>
      <c r="W856" s="42" t="s">
        <v>469</v>
      </c>
    </row>
    <row r="857" spans="1:23">
      <c r="A857" s="49" t="s">
        <v>3125</v>
      </c>
      <c r="B857" s="49" t="s">
        <v>230</v>
      </c>
      <c r="C857" s="49" t="s">
        <v>314</v>
      </c>
      <c r="D857" s="49" t="s">
        <v>60</v>
      </c>
      <c r="E857" s="50">
        <v>6</v>
      </c>
      <c r="F857" s="50">
        <v>0</v>
      </c>
      <c r="G857" s="50">
        <v>0</v>
      </c>
      <c r="H857" s="50">
        <v>6</v>
      </c>
      <c r="I857" s="50">
        <v>7</v>
      </c>
      <c r="J857" s="50">
        <v>0</v>
      </c>
      <c r="K857" s="50">
        <v>19</v>
      </c>
      <c r="L857" s="42">
        <v>29375</v>
      </c>
      <c r="M857" s="42">
        <v>14845</v>
      </c>
      <c r="N857" s="42">
        <v>14530</v>
      </c>
      <c r="O857" s="54">
        <v>20.425531914893618</v>
      </c>
      <c r="P857" s="54" t="s">
        <v>499</v>
      </c>
      <c r="Q857" s="54" t="s">
        <v>499</v>
      </c>
      <c r="R857" s="54">
        <v>20.425531914893618</v>
      </c>
      <c r="S857" s="54">
        <v>23.829787234042552</v>
      </c>
      <c r="T857" s="54" t="s">
        <v>499</v>
      </c>
      <c r="U857" s="54">
        <v>64.680851063829778</v>
      </c>
      <c r="W857" s="42" t="s">
        <v>469</v>
      </c>
    </row>
    <row r="858" spans="1:23">
      <c r="A858" s="49" t="s">
        <v>3126</v>
      </c>
      <c r="B858" s="46" t="s">
        <v>230</v>
      </c>
      <c r="C858" s="46" t="s">
        <v>314</v>
      </c>
      <c r="D858" s="49" t="s">
        <v>64</v>
      </c>
      <c r="E858" s="46">
        <v>6</v>
      </c>
      <c r="F858" s="46">
        <v>8</v>
      </c>
      <c r="G858" s="46">
        <v>18</v>
      </c>
      <c r="H858" s="46">
        <v>17</v>
      </c>
      <c r="I858" s="46">
        <v>10</v>
      </c>
      <c r="J858" s="46">
        <v>7</v>
      </c>
      <c r="K858" s="46">
        <v>66</v>
      </c>
      <c r="L858" s="42">
        <v>29375</v>
      </c>
      <c r="M858" s="42">
        <v>14845</v>
      </c>
      <c r="N858" s="42">
        <v>14530</v>
      </c>
      <c r="O858" s="54">
        <v>20.425531914893618</v>
      </c>
      <c r="P858" s="54">
        <v>27.234042553191493</v>
      </c>
      <c r="Q858" s="54">
        <v>61.276595744680847</v>
      </c>
      <c r="R858" s="54">
        <v>57.872340425531917</v>
      </c>
      <c r="S858" s="54">
        <v>34.042553191489361</v>
      </c>
      <c r="T858" s="54">
        <v>23.829787234042552</v>
      </c>
      <c r="U858" s="54">
        <v>224.68085106382981</v>
      </c>
      <c r="W858" s="42" t="s">
        <v>469</v>
      </c>
    </row>
    <row r="859" spans="1:23">
      <c r="A859" s="49" t="s">
        <v>3127</v>
      </c>
      <c r="B859" s="46" t="s">
        <v>230</v>
      </c>
      <c r="C859" s="46" t="s">
        <v>314</v>
      </c>
      <c r="D859" s="49" t="s">
        <v>492</v>
      </c>
      <c r="E859" s="46">
        <v>0</v>
      </c>
      <c r="F859" s="46">
        <v>0</v>
      </c>
      <c r="G859" s="46">
        <v>0</v>
      </c>
      <c r="H859" s="46">
        <v>6</v>
      </c>
      <c r="I859" s="46">
        <v>0</v>
      </c>
      <c r="J859" s="46">
        <v>0</v>
      </c>
      <c r="K859" s="46">
        <v>6</v>
      </c>
      <c r="L859" s="42">
        <v>29375</v>
      </c>
      <c r="M859" s="42">
        <v>14845</v>
      </c>
      <c r="N859" s="42">
        <v>14530</v>
      </c>
      <c r="O859" s="54" t="s">
        <v>499</v>
      </c>
      <c r="P859" s="54" t="s">
        <v>499</v>
      </c>
      <c r="Q859" s="54" t="s">
        <v>499</v>
      </c>
      <c r="R859" s="54">
        <v>20.425531914893618</v>
      </c>
      <c r="S859" s="54" t="s">
        <v>499</v>
      </c>
      <c r="T859" s="54" t="s">
        <v>499</v>
      </c>
      <c r="U859" s="54">
        <v>20.425531914893618</v>
      </c>
      <c r="W859" s="42" t="s">
        <v>469</v>
      </c>
    </row>
    <row r="860" spans="1:23">
      <c r="A860" s="49" t="s">
        <v>3128</v>
      </c>
      <c r="B860" s="46" t="s">
        <v>230</v>
      </c>
      <c r="C860" s="46" t="s">
        <v>314</v>
      </c>
      <c r="D860" s="49" t="s">
        <v>200</v>
      </c>
      <c r="E860" s="46">
        <v>0</v>
      </c>
      <c r="F860" s="46">
        <v>0</v>
      </c>
      <c r="G860" s="46">
        <v>6</v>
      </c>
      <c r="H860" s="46">
        <v>6</v>
      </c>
      <c r="I860" s="46">
        <v>6</v>
      </c>
      <c r="J860" s="46">
        <v>6</v>
      </c>
      <c r="K860" s="46">
        <v>24</v>
      </c>
      <c r="L860" s="42">
        <v>29375</v>
      </c>
      <c r="M860" s="42">
        <v>14845</v>
      </c>
      <c r="N860" s="42">
        <v>14530</v>
      </c>
      <c r="O860" s="54" t="s">
        <v>499</v>
      </c>
      <c r="P860" s="54" t="s">
        <v>499</v>
      </c>
      <c r="Q860" s="54">
        <v>20.425531914893618</v>
      </c>
      <c r="R860" s="54">
        <v>20.425531914893618</v>
      </c>
      <c r="S860" s="54">
        <v>20.425531914893618</v>
      </c>
      <c r="T860" s="54">
        <v>20.425531914893618</v>
      </c>
      <c r="U860" s="54">
        <v>81.702127659574472</v>
      </c>
      <c r="W860" s="42" t="s">
        <v>469</v>
      </c>
    </row>
    <row r="861" spans="1:23">
      <c r="A861" s="49" t="s">
        <v>3129</v>
      </c>
      <c r="B861" s="46" t="s">
        <v>230</v>
      </c>
      <c r="C861" s="46" t="s">
        <v>314</v>
      </c>
      <c r="D861" s="49" t="s">
        <v>54</v>
      </c>
      <c r="E861" s="46">
        <v>19</v>
      </c>
      <c r="F861" s="46">
        <v>50</v>
      </c>
      <c r="G861" s="46">
        <v>59</v>
      </c>
      <c r="H861" s="46">
        <v>84</v>
      </c>
      <c r="I861" s="46">
        <v>73</v>
      </c>
      <c r="J861" s="46">
        <v>40</v>
      </c>
      <c r="K861" s="46">
        <v>325</v>
      </c>
      <c r="L861" s="42">
        <v>29375</v>
      </c>
      <c r="M861" s="42">
        <v>14845</v>
      </c>
      <c r="N861" s="42">
        <v>14530</v>
      </c>
      <c r="O861" s="54">
        <v>127.98922196025597</v>
      </c>
      <c r="P861" s="54">
        <v>336.81374200067364</v>
      </c>
      <c r="Q861" s="54">
        <v>397.44021556079485</v>
      </c>
      <c r="R861" s="54">
        <v>565.84708656113162</v>
      </c>
      <c r="S861" s="54">
        <v>491.74806332098353</v>
      </c>
      <c r="T861" s="54">
        <v>269.45099360053888</v>
      </c>
      <c r="U861" s="54">
        <v>2189.2893230043787</v>
      </c>
      <c r="W861" s="42" t="s">
        <v>469</v>
      </c>
    </row>
    <row r="862" spans="1:23">
      <c r="A862" s="49" t="s">
        <v>3130</v>
      </c>
      <c r="B862" s="46" t="s">
        <v>230</v>
      </c>
      <c r="C862" s="46" t="s">
        <v>314</v>
      </c>
      <c r="D862" s="49" t="s">
        <v>69</v>
      </c>
      <c r="E862" s="46">
        <v>6</v>
      </c>
      <c r="F862" s="46">
        <v>0</v>
      </c>
      <c r="G862" s="46">
        <v>6</v>
      </c>
      <c r="H862" s="46">
        <v>6</v>
      </c>
      <c r="I862" s="46">
        <v>6</v>
      </c>
      <c r="J862" s="46">
        <v>6</v>
      </c>
      <c r="K862" s="46">
        <v>30</v>
      </c>
      <c r="L862" s="42">
        <v>29375</v>
      </c>
      <c r="M862" s="42">
        <v>14845</v>
      </c>
      <c r="N862" s="42">
        <v>14530</v>
      </c>
      <c r="O862" s="54">
        <v>40.417649040080839</v>
      </c>
      <c r="P862" s="54" t="s">
        <v>499</v>
      </c>
      <c r="Q862" s="54">
        <v>40.417649040080839</v>
      </c>
      <c r="R862" s="54">
        <v>40.417649040080839</v>
      </c>
      <c r="S862" s="54">
        <v>40.417649040080839</v>
      </c>
      <c r="T862" s="54">
        <v>40.417649040080839</v>
      </c>
      <c r="U862" s="54">
        <v>202.08824520040417</v>
      </c>
      <c r="W862" s="42" t="s">
        <v>469</v>
      </c>
    </row>
    <row r="863" spans="1:23">
      <c r="A863" s="49" t="s">
        <v>3131</v>
      </c>
      <c r="B863" s="49" t="s">
        <v>230</v>
      </c>
      <c r="C863" s="49" t="s">
        <v>314</v>
      </c>
      <c r="D863" s="49" t="s">
        <v>473</v>
      </c>
      <c r="E863" s="50">
        <v>0</v>
      </c>
      <c r="F863" s="50">
        <v>0</v>
      </c>
      <c r="G863" s="50">
        <v>0</v>
      </c>
      <c r="H863" s="50">
        <v>0</v>
      </c>
      <c r="I863" s="50">
        <v>0</v>
      </c>
      <c r="J863" s="50">
        <v>0</v>
      </c>
      <c r="K863" s="50">
        <v>0</v>
      </c>
      <c r="L863" s="42">
        <v>29375</v>
      </c>
      <c r="M863" s="42">
        <v>14845</v>
      </c>
      <c r="N863" s="42">
        <v>14530</v>
      </c>
      <c r="O863" s="54" t="s">
        <v>499</v>
      </c>
      <c r="P863" s="54" t="s">
        <v>499</v>
      </c>
      <c r="Q863" s="54" t="s">
        <v>499</v>
      </c>
      <c r="R863" s="54" t="s">
        <v>499</v>
      </c>
      <c r="S863" s="54" t="s">
        <v>499</v>
      </c>
      <c r="T863" s="54" t="s">
        <v>499</v>
      </c>
      <c r="U863" s="54" t="s">
        <v>499</v>
      </c>
      <c r="W863" s="42" t="s">
        <v>469</v>
      </c>
    </row>
    <row r="864" spans="1:23">
      <c r="A864" s="49" t="s">
        <v>3132</v>
      </c>
      <c r="B864" s="49" t="s">
        <v>230</v>
      </c>
      <c r="C864" s="49" t="s">
        <v>314</v>
      </c>
      <c r="D864" s="49" t="s">
        <v>201</v>
      </c>
      <c r="E864" s="46">
        <v>0</v>
      </c>
      <c r="F864" s="46">
        <v>0</v>
      </c>
      <c r="G864" s="46">
        <v>6</v>
      </c>
      <c r="H864" s="46">
        <v>6</v>
      </c>
      <c r="I864" s="46">
        <v>0</v>
      </c>
      <c r="J864" s="46">
        <v>0</v>
      </c>
      <c r="K864" s="46">
        <v>12</v>
      </c>
      <c r="L864" s="42">
        <v>29375</v>
      </c>
      <c r="M864" s="42">
        <v>14845</v>
      </c>
      <c r="N864" s="42">
        <v>14530</v>
      </c>
      <c r="O864" s="54" t="s">
        <v>499</v>
      </c>
      <c r="P864" s="54" t="s">
        <v>499</v>
      </c>
      <c r="Q864" s="54">
        <v>20.425531914893618</v>
      </c>
      <c r="R864" s="54">
        <v>20.425531914893618</v>
      </c>
      <c r="S864" s="54" t="s">
        <v>499</v>
      </c>
      <c r="T864" s="54" t="s">
        <v>499</v>
      </c>
      <c r="U864" s="54">
        <v>40.851063829787236</v>
      </c>
      <c r="W864" s="42" t="s">
        <v>469</v>
      </c>
    </row>
    <row r="865" spans="1:23">
      <c r="A865" s="49" t="s">
        <v>3133</v>
      </c>
      <c r="B865" s="46" t="s">
        <v>230</v>
      </c>
      <c r="C865" s="46" t="s">
        <v>314</v>
      </c>
      <c r="D865" s="49" t="s">
        <v>95</v>
      </c>
      <c r="E865" s="46">
        <v>0</v>
      </c>
      <c r="F865" s="46">
        <v>0</v>
      </c>
      <c r="G865" s="46">
        <v>0</v>
      </c>
      <c r="H865" s="46">
        <v>0</v>
      </c>
      <c r="I865" s="46">
        <v>0</v>
      </c>
      <c r="J865" s="46">
        <v>0</v>
      </c>
      <c r="K865" s="46">
        <v>0</v>
      </c>
      <c r="L865" s="42">
        <v>29375</v>
      </c>
      <c r="M865" s="42">
        <v>14845</v>
      </c>
      <c r="N865" s="42">
        <v>14530</v>
      </c>
      <c r="O865" s="54" t="s">
        <v>499</v>
      </c>
      <c r="P865" s="54" t="s">
        <v>499</v>
      </c>
      <c r="Q865" s="54" t="s">
        <v>499</v>
      </c>
      <c r="R865" s="54" t="s">
        <v>499</v>
      </c>
      <c r="S865" s="54" t="s">
        <v>499</v>
      </c>
      <c r="T865" s="54" t="s">
        <v>499</v>
      </c>
      <c r="U865" s="54" t="s">
        <v>499</v>
      </c>
      <c r="W865" s="42" t="s">
        <v>469</v>
      </c>
    </row>
    <row r="866" spans="1:23">
      <c r="A866" s="49" t="s">
        <v>3134</v>
      </c>
      <c r="B866" s="46" t="s">
        <v>230</v>
      </c>
      <c r="C866" s="46" t="s">
        <v>314</v>
      </c>
      <c r="D866" s="49" t="s">
        <v>155</v>
      </c>
      <c r="E866" s="46">
        <v>6</v>
      </c>
      <c r="F866" s="46">
        <v>0</v>
      </c>
      <c r="G866" s="46">
        <v>0</v>
      </c>
      <c r="H866" s="46">
        <v>0</v>
      </c>
      <c r="I866" s="46">
        <v>0</v>
      </c>
      <c r="J866" s="46">
        <v>0</v>
      </c>
      <c r="K866" s="46">
        <v>6</v>
      </c>
      <c r="L866" s="42">
        <v>29375</v>
      </c>
      <c r="M866" s="42">
        <v>14845</v>
      </c>
      <c r="N866" s="42">
        <v>14530</v>
      </c>
      <c r="O866" s="54">
        <v>20.425531914893618</v>
      </c>
      <c r="P866" s="54" t="s">
        <v>499</v>
      </c>
      <c r="Q866" s="54" t="s">
        <v>499</v>
      </c>
      <c r="R866" s="54" t="s">
        <v>499</v>
      </c>
      <c r="S866" s="54" t="s">
        <v>499</v>
      </c>
      <c r="T866" s="54" t="s">
        <v>499</v>
      </c>
      <c r="U866" s="54">
        <v>20.425531914893618</v>
      </c>
      <c r="W866" s="42" t="s">
        <v>469</v>
      </c>
    </row>
    <row r="867" spans="1:23">
      <c r="A867" s="49" t="s">
        <v>3135</v>
      </c>
      <c r="B867" s="46" t="s">
        <v>230</v>
      </c>
      <c r="C867" s="46" t="s">
        <v>314</v>
      </c>
      <c r="D867" s="49" t="s">
        <v>99</v>
      </c>
      <c r="E867" s="46">
        <v>0</v>
      </c>
      <c r="F867" s="46">
        <v>0</v>
      </c>
      <c r="G867" s="46">
        <v>6</v>
      </c>
      <c r="H867" s="46">
        <v>8</v>
      </c>
      <c r="I867" s="46">
        <v>7</v>
      </c>
      <c r="J867" s="46">
        <v>7</v>
      </c>
      <c r="K867" s="46">
        <v>28</v>
      </c>
      <c r="L867" s="42">
        <v>29375</v>
      </c>
      <c r="M867" s="42">
        <v>14845</v>
      </c>
      <c r="N867" s="42">
        <v>14530</v>
      </c>
      <c r="O867" s="54" t="s">
        <v>499</v>
      </c>
      <c r="P867" s="54" t="s">
        <v>499</v>
      </c>
      <c r="Q867" s="54">
        <v>20.425531914893618</v>
      </c>
      <c r="R867" s="54">
        <v>27.234042553191493</v>
      </c>
      <c r="S867" s="54">
        <v>23.829787234042552</v>
      </c>
      <c r="T867" s="54">
        <v>23.829787234042552</v>
      </c>
      <c r="U867" s="54">
        <v>95.319148936170208</v>
      </c>
      <c r="W867" s="42" t="s">
        <v>469</v>
      </c>
    </row>
    <row r="868" spans="1:23">
      <c r="A868" s="49" t="s">
        <v>3136</v>
      </c>
      <c r="B868" s="46" t="s">
        <v>230</v>
      </c>
      <c r="C868" s="46" t="s">
        <v>314</v>
      </c>
      <c r="D868" s="49" t="s">
        <v>481</v>
      </c>
      <c r="E868" s="46">
        <v>0</v>
      </c>
      <c r="F868" s="46">
        <v>0</v>
      </c>
      <c r="G868" s="46">
        <v>6</v>
      </c>
      <c r="H868" s="46">
        <v>0</v>
      </c>
      <c r="I868" s="46">
        <v>0</v>
      </c>
      <c r="J868" s="46">
        <v>0</v>
      </c>
      <c r="K868" s="46">
        <v>6</v>
      </c>
      <c r="L868" s="42">
        <v>29375</v>
      </c>
      <c r="M868" s="42">
        <v>14845</v>
      </c>
      <c r="N868" s="42">
        <v>14530</v>
      </c>
      <c r="O868" s="54" t="s">
        <v>499</v>
      </c>
      <c r="P868" s="54" t="s">
        <v>499</v>
      </c>
      <c r="Q868" s="54">
        <v>20.425531914893618</v>
      </c>
      <c r="R868" s="54" t="s">
        <v>499</v>
      </c>
      <c r="S868" s="54" t="s">
        <v>499</v>
      </c>
      <c r="T868" s="54" t="s">
        <v>499</v>
      </c>
      <c r="U868" s="54">
        <v>20.425531914893618</v>
      </c>
      <c r="W868" s="42" t="s">
        <v>469</v>
      </c>
    </row>
    <row r="869" spans="1:23">
      <c r="A869" s="49" t="s">
        <v>3137</v>
      </c>
      <c r="B869" s="49" t="s">
        <v>230</v>
      </c>
      <c r="C869" s="49" t="s">
        <v>314</v>
      </c>
      <c r="D869" s="49" t="s">
        <v>483</v>
      </c>
      <c r="E869" s="50">
        <v>0</v>
      </c>
      <c r="F869" s="50">
        <v>0</v>
      </c>
      <c r="G869" s="50">
        <v>6</v>
      </c>
      <c r="H869" s="50">
        <v>8</v>
      </c>
      <c r="I869" s="50">
        <v>6</v>
      </c>
      <c r="J869" s="50">
        <v>0</v>
      </c>
      <c r="K869" s="50">
        <v>20</v>
      </c>
      <c r="L869" s="42">
        <v>29375</v>
      </c>
      <c r="M869" s="42">
        <v>14845</v>
      </c>
      <c r="N869" s="42">
        <v>14530</v>
      </c>
      <c r="O869" s="54" t="s">
        <v>499</v>
      </c>
      <c r="P869" s="54" t="s">
        <v>499</v>
      </c>
      <c r="Q869" s="54">
        <v>20.425531914893618</v>
      </c>
      <c r="R869" s="54">
        <v>27.234042553191493</v>
      </c>
      <c r="S869" s="54">
        <v>20.425531914893618</v>
      </c>
      <c r="T869" s="54" t="s">
        <v>499</v>
      </c>
      <c r="U869" s="54">
        <v>68.085106382978722</v>
      </c>
      <c r="W869" s="42" t="s">
        <v>469</v>
      </c>
    </row>
    <row r="870" spans="1:23">
      <c r="A870" s="49" t="s">
        <v>3138</v>
      </c>
      <c r="B870" s="49" t="s">
        <v>230</v>
      </c>
      <c r="C870" s="49" t="s">
        <v>314</v>
      </c>
      <c r="D870" s="49" t="s">
        <v>128</v>
      </c>
      <c r="E870" s="50">
        <v>0</v>
      </c>
      <c r="F870" s="50">
        <v>0</v>
      </c>
      <c r="G870" s="50">
        <v>0</v>
      </c>
      <c r="H870" s="50">
        <v>0</v>
      </c>
      <c r="I870" s="50">
        <v>0</v>
      </c>
      <c r="J870" s="50">
        <v>0</v>
      </c>
      <c r="K870" s="50">
        <v>0</v>
      </c>
      <c r="L870" s="42">
        <v>29375</v>
      </c>
      <c r="M870" s="42">
        <v>14845</v>
      </c>
      <c r="N870" s="42">
        <v>14530</v>
      </c>
      <c r="O870" s="54" t="s">
        <v>499</v>
      </c>
      <c r="P870" s="54" t="s">
        <v>499</v>
      </c>
      <c r="Q870" s="54" t="s">
        <v>499</v>
      </c>
      <c r="R870" s="54" t="s">
        <v>499</v>
      </c>
      <c r="S870" s="54" t="s">
        <v>499</v>
      </c>
      <c r="T870" s="54" t="s">
        <v>499</v>
      </c>
      <c r="U870" s="54" t="s">
        <v>499</v>
      </c>
      <c r="W870" s="42" t="s">
        <v>469</v>
      </c>
    </row>
    <row r="871" spans="1:23">
      <c r="A871" s="49" t="s">
        <v>3139</v>
      </c>
      <c r="B871" s="49" t="s">
        <v>230</v>
      </c>
      <c r="C871" s="46" t="s">
        <v>314</v>
      </c>
      <c r="D871" s="49" t="s">
        <v>132</v>
      </c>
      <c r="E871" s="50">
        <v>6</v>
      </c>
      <c r="F871" s="50">
        <v>6</v>
      </c>
      <c r="G871" s="50">
        <v>7</v>
      </c>
      <c r="H871" s="50">
        <v>6</v>
      </c>
      <c r="I871" s="50">
        <v>10</v>
      </c>
      <c r="J871" s="50">
        <v>0</v>
      </c>
      <c r="K871" s="50">
        <v>35</v>
      </c>
      <c r="L871" s="42">
        <v>29375</v>
      </c>
      <c r="M871" s="42">
        <v>14845</v>
      </c>
      <c r="N871" s="42">
        <v>14530</v>
      </c>
      <c r="O871" s="54">
        <v>40.417649040080839</v>
      </c>
      <c r="P871" s="54">
        <v>40.417649040080839</v>
      </c>
      <c r="Q871" s="54">
        <v>47.153923880094311</v>
      </c>
      <c r="R871" s="54">
        <v>40.417649040080839</v>
      </c>
      <c r="S871" s="54">
        <v>67.36274840013472</v>
      </c>
      <c r="T871" s="54" t="s">
        <v>499</v>
      </c>
      <c r="U871" s="54">
        <v>235.76961940047153</v>
      </c>
      <c r="W871" s="42" t="s">
        <v>469</v>
      </c>
    </row>
    <row r="872" spans="1:23">
      <c r="A872" s="49" t="s">
        <v>3140</v>
      </c>
      <c r="B872" s="49" t="s">
        <v>230</v>
      </c>
      <c r="C872" s="49" t="s">
        <v>314</v>
      </c>
      <c r="D872" s="49" t="s">
        <v>161</v>
      </c>
      <c r="E872" s="50">
        <v>6</v>
      </c>
      <c r="F872" s="50">
        <v>0</v>
      </c>
      <c r="G872" s="50">
        <v>0</v>
      </c>
      <c r="H872" s="50">
        <v>0</v>
      </c>
      <c r="I872" s="50">
        <v>0</v>
      </c>
      <c r="J872" s="50">
        <v>0</v>
      </c>
      <c r="K872" s="50">
        <v>6</v>
      </c>
      <c r="L872" s="42">
        <v>29375</v>
      </c>
      <c r="M872" s="42">
        <v>14845</v>
      </c>
      <c r="N872" s="42">
        <v>14530</v>
      </c>
      <c r="O872" s="54">
        <v>20.425531914893618</v>
      </c>
      <c r="P872" s="54" t="s">
        <v>499</v>
      </c>
      <c r="Q872" s="54" t="s">
        <v>499</v>
      </c>
      <c r="R872" s="54" t="s">
        <v>499</v>
      </c>
      <c r="S872" s="54" t="s">
        <v>499</v>
      </c>
      <c r="T872" s="54" t="s">
        <v>499</v>
      </c>
      <c r="U872" s="54">
        <v>20.425531914893618</v>
      </c>
      <c r="W872" s="42" t="s">
        <v>469</v>
      </c>
    </row>
    <row r="873" spans="1:23">
      <c r="A873" s="49" t="s">
        <v>3141</v>
      </c>
      <c r="B873" s="49" t="s">
        <v>230</v>
      </c>
      <c r="C873" s="49" t="s">
        <v>314</v>
      </c>
      <c r="D873" s="49" t="s">
        <v>142</v>
      </c>
      <c r="E873" s="50">
        <v>0</v>
      </c>
      <c r="F873" s="50">
        <v>0</v>
      </c>
      <c r="G873" s="50">
        <v>0</v>
      </c>
      <c r="H873" s="50">
        <v>0</v>
      </c>
      <c r="I873" s="50">
        <v>0</v>
      </c>
      <c r="J873" s="50">
        <v>0</v>
      </c>
      <c r="K873" s="50">
        <v>0</v>
      </c>
      <c r="L873" s="42">
        <v>29375</v>
      </c>
      <c r="M873" s="42">
        <v>14845</v>
      </c>
      <c r="N873" s="42">
        <v>14530</v>
      </c>
      <c r="O873" s="54" t="s">
        <v>499</v>
      </c>
      <c r="P873" s="54" t="s">
        <v>499</v>
      </c>
      <c r="Q873" s="54" t="s">
        <v>499</v>
      </c>
      <c r="R873" s="54" t="s">
        <v>499</v>
      </c>
      <c r="S873" s="54" t="s">
        <v>499</v>
      </c>
      <c r="T873" s="54" t="s">
        <v>499</v>
      </c>
      <c r="U873" s="54" t="s">
        <v>499</v>
      </c>
      <c r="W873" s="42" t="s">
        <v>469</v>
      </c>
    </row>
    <row r="874" spans="1:23">
      <c r="A874" s="49" t="s">
        <v>3142</v>
      </c>
      <c r="B874" s="49" t="s">
        <v>230</v>
      </c>
      <c r="C874" s="49" t="s">
        <v>314</v>
      </c>
      <c r="D874" s="49" t="s">
        <v>146</v>
      </c>
      <c r="E874" s="50">
        <v>9</v>
      </c>
      <c r="F874" s="50">
        <v>9</v>
      </c>
      <c r="G874" s="50">
        <v>17</v>
      </c>
      <c r="H874" s="50">
        <v>11</v>
      </c>
      <c r="I874" s="50">
        <v>9</v>
      </c>
      <c r="J874" s="50">
        <v>11</v>
      </c>
      <c r="K874" s="50">
        <v>66</v>
      </c>
      <c r="L874" s="42">
        <v>29375</v>
      </c>
      <c r="M874" s="42">
        <v>14845</v>
      </c>
      <c r="N874" s="42">
        <v>14530</v>
      </c>
      <c r="O874" s="54">
        <v>60.626473560121255</v>
      </c>
      <c r="P874" s="54">
        <v>60.626473560121255</v>
      </c>
      <c r="Q874" s="54">
        <v>114.51667228022905</v>
      </c>
      <c r="R874" s="54">
        <v>74.099023240148199</v>
      </c>
      <c r="S874" s="54">
        <v>60.626473560121255</v>
      </c>
      <c r="T874" s="54">
        <v>74.099023240148199</v>
      </c>
      <c r="U874" s="54">
        <v>444.59413944088919</v>
      </c>
      <c r="W874" s="42" t="s">
        <v>469</v>
      </c>
    </row>
    <row r="875" spans="1:23">
      <c r="A875" s="49" t="s">
        <v>3143</v>
      </c>
      <c r="B875" s="49" t="s">
        <v>222</v>
      </c>
      <c r="C875" s="49" t="s">
        <v>314</v>
      </c>
      <c r="D875" s="49" t="s">
        <v>60</v>
      </c>
      <c r="E875" s="50">
        <v>6</v>
      </c>
      <c r="F875" s="50">
        <v>0</v>
      </c>
      <c r="G875" s="50">
        <v>6</v>
      </c>
      <c r="H875" s="50">
        <v>0</v>
      </c>
      <c r="I875" s="50">
        <v>0</v>
      </c>
      <c r="J875" s="50">
        <v>0</v>
      </c>
      <c r="K875" s="50">
        <v>12</v>
      </c>
      <c r="L875" s="42">
        <v>29375</v>
      </c>
      <c r="M875" s="42">
        <v>14845</v>
      </c>
      <c r="N875" s="42">
        <v>14530</v>
      </c>
      <c r="O875" s="54">
        <v>20.425531914893618</v>
      </c>
      <c r="P875" s="54" t="s">
        <v>499</v>
      </c>
      <c r="Q875" s="54">
        <v>20.425531914893618</v>
      </c>
      <c r="R875" s="54" t="s">
        <v>499</v>
      </c>
      <c r="S875" s="54" t="s">
        <v>499</v>
      </c>
      <c r="T875" s="54" t="s">
        <v>499</v>
      </c>
      <c r="U875" s="54">
        <v>40.851063829787236</v>
      </c>
      <c r="W875" s="42" t="s">
        <v>469</v>
      </c>
    </row>
    <row r="876" spans="1:23">
      <c r="A876" s="49" t="s">
        <v>3144</v>
      </c>
      <c r="B876" s="49" t="s">
        <v>222</v>
      </c>
      <c r="C876" s="49" t="s">
        <v>314</v>
      </c>
      <c r="D876" s="49" t="s">
        <v>64</v>
      </c>
      <c r="E876" s="50">
        <v>13</v>
      </c>
      <c r="F876" s="50">
        <v>6</v>
      </c>
      <c r="G876" s="50">
        <v>28</v>
      </c>
      <c r="H876" s="50">
        <v>17</v>
      </c>
      <c r="I876" s="50">
        <v>18</v>
      </c>
      <c r="J876" s="50">
        <v>12</v>
      </c>
      <c r="K876" s="50">
        <v>94</v>
      </c>
      <c r="L876" s="42">
        <v>29375</v>
      </c>
      <c r="M876" s="42">
        <v>14845</v>
      </c>
      <c r="N876" s="42">
        <v>14530</v>
      </c>
      <c r="O876" s="54">
        <v>44.255319148936167</v>
      </c>
      <c r="P876" s="54">
        <v>20.425531914893618</v>
      </c>
      <c r="Q876" s="54">
        <v>95.319148936170208</v>
      </c>
      <c r="R876" s="54">
        <v>57.872340425531917</v>
      </c>
      <c r="S876" s="54">
        <v>61.276595744680847</v>
      </c>
      <c r="T876" s="54">
        <v>40.851063829787236</v>
      </c>
      <c r="U876" s="54">
        <v>320</v>
      </c>
      <c r="W876" s="42" t="s">
        <v>469</v>
      </c>
    </row>
    <row r="877" spans="1:23">
      <c r="A877" s="49" t="s">
        <v>3145</v>
      </c>
      <c r="B877" s="49" t="s">
        <v>222</v>
      </c>
      <c r="C877" s="49" t="s">
        <v>314</v>
      </c>
      <c r="D877" s="49" t="s">
        <v>492</v>
      </c>
      <c r="E877" s="50">
        <v>0</v>
      </c>
      <c r="F877" s="50">
        <v>0</v>
      </c>
      <c r="G877" s="50">
        <v>6</v>
      </c>
      <c r="H877" s="50">
        <v>6</v>
      </c>
      <c r="I877" s="50">
        <v>0</v>
      </c>
      <c r="J877" s="50">
        <v>0</v>
      </c>
      <c r="K877" s="50">
        <v>12</v>
      </c>
      <c r="L877" s="42">
        <v>29375</v>
      </c>
      <c r="M877" s="42">
        <v>14845</v>
      </c>
      <c r="N877" s="42">
        <v>14530</v>
      </c>
      <c r="O877" s="54" t="s">
        <v>499</v>
      </c>
      <c r="P877" s="54" t="s">
        <v>499</v>
      </c>
      <c r="Q877" s="54">
        <v>20.425531914893618</v>
      </c>
      <c r="R877" s="54">
        <v>20.425531914893618</v>
      </c>
      <c r="S877" s="54" t="s">
        <v>499</v>
      </c>
      <c r="T877" s="54" t="s">
        <v>499</v>
      </c>
      <c r="U877" s="54">
        <v>40.851063829787236</v>
      </c>
      <c r="W877" s="42" t="s">
        <v>469</v>
      </c>
    </row>
    <row r="878" spans="1:23">
      <c r="A878" s="49" t="s">
        <v>3146</v>
      </c>
      <c r="B878" s="49" t="s">
        <v>222</v>
      </c>
      <c r="C878" s="46" t="s">
        <v>314</v>
      </c>
      <c r="D878" s="49" t="s">
        <v>200</v>
      </c>
      <c r="E878" s="50">
        <v>6</v>
      </c>
      <c r="F878" s="50">
        <v>6</v>
      </c>
      <c r="G878" s="50">
        <v>8</v>
      </c>
      <c r="H878" s="50">
        <v>11</v>
      </c>
      <c r="I878" s="50">
        <v>13</v>
      </c>
      <c r="J878" s="50">
        <v>8</v>
      </c>
      <c r="K878" s="50">
        <v>52</v>
      </c>
      <c r="L878" s="42">
        <v>29375</v>
      </c>
      <c r="M878" s="42">
        <v>14845</v>
      </c>
      <c r="N878" s="42">
        <v>14530</v>
      </c>
      <c r="O878" s="54">
        <v>20.425531914893618</v>
      </c>
      <c r="P878" s="54">
        <v>20.425531914893618</v>
      </c>
      <c r="Q878" s="54">
        <v>27.234042553191493</v>
      </c>
      <c r="R878" s="54">
        <v>37.446808510638299</v>
      </c>
      <c r="S878" s="54">
        <v>44.255319148936167</v>
      </c>
      <c r="T878" s="54">
        <v>27.234042553191493</v>
      </c>
      <c r="U878" s="54">
        <v>177.02127659574467</v>
      </c>
      <c r="W878" s="42" t="s">
        <v>469</v>
      </c>
    </row>
    <row r="879" spans="1:23">
      <c r="A879" s="49" t="s">
        <v>3147</v>
      </c>
      <c r="B879" s="49" t="s">
        <v>222</v>
      </c>
      <c r="C879" s="49" t="s">
        <v>314</v>
      </c>
      <c r="D879" s="49" t="s">
        <v>473</v>
      </c>
      <c r="E879" s="50">
        <v>0</v>
      </c>
      <c r="F879" s="50">
        <v>0</v>
      </c>
      <c r="G879" s="50">
        <v>0</v>
      </c>
      <c r="H879" s="50">
        <v>6</v>
      </c>
      <c r="I879" s="50">
        <v>0</v>
      </c>
      <c r="J879" s="50">
        <v>0</v>
      </c>
      <c r="K879" s="50">
        <v>6</v>
      </c>
      <c r="L879" s="42">
        <v>29375</v>
      </c>
      <c r="M879" s="42">
        <v>14845</v>
      </c>
      <c r="N879" s="42">
        <v>14530</v>
      </c>
      <c r="O879" s="54" t="s">
        <v>499</v>
      </c>
      <c r="P879" s="54" t="s">
        <v>499</v>
      </c>
      <c r="Q879" s="54" t="s">
        <v>499</v>
      </c>
      <c r="R879" s="54">
        <v>20.425531914893618</v>
      </c>
      <c r="S879" s="54" t="s">
        <v>499</v>
      </c>
      <c r="T879" s="54" t="s">
        <v>499</v>
      </c>
      <c r="U879" s="54">
        <v>20.425531914893618</v>
      </c>
      <c r="W879" s="42" t="s">
        <v>469</v>
      </c>
    </row>
    <row r="880" spans="1:23">
      <c r="A880" s="49" t="s">
        <v>3148</v>
      </c>
      <c r="B880" s="49" t="s">
        <v>222</v>
      </c>
      <c r="C880" s="49" t="s">
        <v>314</v>
      </c>
      <c r="D880" s="49" t="s">
        <v>201</v>
      </c>
      <c r="E880" s="50">
        <v>6</v>
      </c>
      <c r="F880" s="50">
        <v>0</v>
      </c>
      <c r="G880" s="50">
        <v>0</v>
      </c>
      <c r="H880" s="50">
        <v>6</v>
      </c>
      <c r="I880" s="50">
        <v>6</v>
      </c>
      <c r="J880" s="50">
        <v>0</v>
      </c>
      <c r="K880" s="50">
        <v>18</v>
      </c>
      <c r="L880" s="42">
        <v>29375</v>
      </c>
      <c r="M880" s="42">
        <v>14845</v>
      </c>
      <c r="N880" s="42">
        <v>14530</v>
      </c>
      <c r="O880" s="54">
        <v>20.425531914893618</v>
      </c>
      <c r="P880" s="54" t="s">
        <v>499</v>
      </c>
      <c r="Q880" s="54" t="s">
        <v>499</v>
      </c>
      <c r="R880" s="54">
        <v>20.425531914893618</v>
      </c>
      <c r="S880" s="54">
        <v>20.425531914893618</v>
      </c>
      <c r="T880" s="54" t="s">
        <v>499</v>
      </c>
      <c r="U880" s="54">
        <v>61.276595744680847</v>
      </c>
      <c r="W880" s="42" t="s">
        <v>469</v>
      </c>
    </row>
    <row r="881" spans="1:23">
      <c r="A881" s="49" t="s">
        <v>3149</v>
      </c>
      <c r="B881" s="49" t="s">
        <v>222</v>
      </c>
      <c r="C881" s="49" t="s">
        <v>314</v>
      </c>
      <c r="D881" s="49" t="s">
        <v>95</v>
      </c>
      <c r="E881" s="50">
        <v>0</v>
      </c>
      <c r="F881" s="50">
        <v>6</v>
      </c>
      <c r="G881" s="50">
        <v>6</v>
      </c>
      <c r="H881" s="50">
        <v>6</v>
      </c>
      <c r="I881" s="50">
        <v>0</v>
      </c>
      <c r="J881" s="50">
        <v>0</v>
      </c>
      <c r="K881" s="50">
        <v>18</v>
      </c>
      <c r="L881" s="42">
        <v>29375</v>
      </c>
      <c r="M881" s="42">
        <v>14845</v>
      </c>
      <c r="N881" s="42">
        <v>14530</v>
      </c>
      <c r="O881" s="54" t="s">
        <v>499</v>
      </c>
      <c r="P881" s="54">
        <v>20.425531914893618</v>
      </c>
      <c r="Q881" s="54">
        <v>20.425531914893618</v>
      </c>
      <c r="R881" s="54">
        <v>20.425531914893618</v>
      </c>
      <c r="S881" s="54" t="s">
        <v>499</v>
      </c>
      <c r="T881" s="54" t="s">
        <v>499</v>
      </c>
      <c r="U881" s="54">
        <v>61.276595744680847</v>
      </c>
      <c r="W881" s="42" t="s">
        <v>469</v>
      </c>
    </row>
    <row r="882" spans="1:23">
      <c r="A882" s="49" t="s">
        <v>3150</v>
      </c>
      <c r="B882" s="49" t="s">
        <v>222</v>
      </c>
      <c r="C882" s="49" t="s">
        <v>314</v>
      </c>
      <c r="D882" s="49" t="s">
        <v>154</v>
      </c>
      <c r="E882" s="50">
        <v>0</v>
      </c>
      <c r="F882" s="50">
        <v>0</v>
      </c>
      <c r="G882" s="50">
        <v>0</v>
      </c>
      <c r="H882" s="50">
        <v>0</v>
      </c>
      <c r="I882" s="50">
        <v>0</v>
      </c>
      <c r="J882" s="50">
        <v>0</v>
      </c>
      <c r="K882" s="50">
        <v>0</v>
      </c>
      <c r="L882" s="42">
        <v>29375</v>
      </c>
      <c r="M882" s="42">
        <v>14845</v>
      </c>
      <c r="N882" s="42">
        <v>14530</v>
      </c>
      <c r="O882" s="54" t="s">
        <v>499</v>
      </c>
      <c r="P882" s="54" t="s">
        <v>499</v>
      </c>
      <c r="Q882" s="54" t="s">
        <v>499</v>
      </c>
      <c r="R882" s="54" t="s">
        <v>499</v>
      </c>
      <c r="S882" s="54" t="s">
        <v>499</v>
      </c>
      <c r="T882" s="54" t="s">
        <v>499</v>
      </c>
      <c r="U882" s="54" t="s">
        <v>499</v>
      </c>
      <c r="W882" s="42" t="s">
        <v>469</v>
      </c>
    </row>
    <row r="883" spans="1:23">
      <c r="A883" s="49" t="s">
        <v>3151</v>
      </c>
      <c r="B883" s="49" t="s">
        <v>222</v>
      </c>
      <c r="C883" s="49" t="s">
        <v>314</v>
      </c>
      <c r="D883" s="49" t="s">
        <v>155</v>
      </c>
      <c r="E883" s="50">
        <v>9</v>
      </c>
      <c r="F883" s="50">
        <v>0</v>
      </c>
      <c r="G883" s="50">
        <v>0</v>
      </c>
      <c r="H883" s="50">
        <v>0</v>
      </c>
      <c r="I883" s="50">
        <v>0</v>
      </c>
      <c r="J883" s="50">
        <v>0</v>
      </c>
      <c r="K883" s="50">
        <v>9</v>
      </c>
      <c r="L883" s="42">
        <v>29375</v>
      </c>
      <c r="M883" s="42">
        <v>14845</v>
      </c>
      <c r="N883" s="42">
        <v>14530</v>
      </c>
      <c r="O883" s="54">
        <v>30.638297872340424</v>
      </c>
      <c r="P883" s="54" t="s">
        <v>499</v>
      </c>
      <c r="Q883" s="54" t="s">
        <v>499</v>
      </c>
      <c r="R883" s="54" t="s">
        <v>499</v>
      </c>
      <c r="S883" s="54" t="s">
        <v>499</v>
      </c>
      <c r="T883" s="54" t="s">
        <v>499</v>
      </c>
      <c r="U883" s="54">
        <v>30.638297872340424</v>
      </c>
      <c r="W883" s="42" t="s">
        <v>469</v>
      </c>
    </row>
    <row r="884" spans="1:23">
      <c r="A884" s="49" t="s">
        <v>3152</v>
      </c>
      <c r="B884" s="49" t="s">
        <v>222</v>
      </c>
      <c r="C884" s="49" t="s">
        <v>314</v>
      </c>
      <c r="D884" s="49" t="s">
        <v>99</v>
      </c>
      <c r="E884" s="50">
        <v>6</v>
      </c>
      <c r="F884" s="50">
        <v>0</v>
      </c>
      <c r="G884" s="50">
        <v>9</v>
      </c>
      <c r="H884" s="50">
        <v>9</v>
      </c>
      <c r="I884" s="50">
        <v>0</v>
      </c>
      <c r="J884" s="50">
        <v>6</v>
      </c>
      <c r="K884" s="50">
        <v>30</v>
      </c>
      <c r="L884" s="42">
        <v>29375</v>
      </c>
      <c r="M884" s="42">
        <v>14845</v>
      </c>
      <c r="N884" s="42">
        <v>14530</v>
      </c>
      <c r="O884" s="54">
        <v>20.425531914893618</v>
      </c>
      <c r="P884" s="54" t="s">
        <v>499</v>
      </c>
      <c r="Q884" s="54">
        <v>30.638297872340424</v>
      </c>
      <c r="R884" s="54">
        <v>30.638297872340424</v>
      </c>
      <c r="S884" s="54" t="s">
        <v>499</v>
      </c>
      <c r="T884" s="54">
        <v>20.425531914893618</v>
      </c>
      <c r="U884" s="54">
        <v>102.12765957446808</v>
      </c>
      <c r="W884" s="42" t="s">
        <v>469</v>
      </c>
    </row>
    <row r="885" spans="1:23">
      <c r="A885" s="49" t="s">
        <v>3153</v>
      </c>
      <c r="B885" s="46" t="s">
        <v>222</v>
      </c>
      <c r="C885" s="46" t="s">
        <v>314</v>
      </c>
      <c r="D885" s="49" t="s">
        <v>481</v>
      </c>
      <c r="E885" s="46">
        <v>0</v>
      </c>
      <c r="F885" s="46">
        <v>0</v>
      </c>
      <c r="G885" s="46">
        <v>0</v>
      </c>
      <c r="H885" s="46">
        <v>6</v>
      </c>
      <c r="I885" s="46">
        <v>0</v>
      </c>
      <c r="J885" s="46">
        <v>0</v>
      </c>
      <c r="K885" s="46">
        <v>6</v>
      </c>
      <c r="L885" s="42">
        <v>29375</v>
      </c>
      <c r="M885" s="42">
        <v>14845</v>
      </c>
      <c r="N885" s="42">
        <v>14530</v>
      </c>
      <c r="O885" s="54" t="s">
        <v>499</v>
      </c>
      <c r="P885" s="54" t="s">
        <v>499</v>
      </c>
      <c r="Q885" s="54" t="s">
        <v>499</v>
      </c>
      <c r="R885" s="54">
        <v>20.425531914893618</v>
      </c>
      <c r="S885" s="54" t="s">
        <v>499</v>
      </c>
      <c r="T885" s="54" t="s">
        <v>499</v>
      </c>
      <c r="U885" s="54">
        <v>20.425531914893618</v>
      </c>
      <c r="W885" s="42" t="s">
        <v>469</v>
      </c>
    </row>
    <row r="886" spans="1:23">
      <c r="A886" s="49" t="s">
        <v>3154</v>
      </c>
      <c r="B886" s="46" t="s">
        <v>222</v>
      </c>
      <c r="C886" s="46" t="s">
        <v>314</v>
      </c>
      <c r="D886" s="49" t="s">
        <v>483</v>
      </c>
      <c r="E886" s="46">
        <v>6</v>
      </c>
      <c r="F886" s="46">
        <v>6</v>
      </c>
      <c r="G886" s="46">
        <v>7</v>
      </c>
      <c r="H886" s="46">
        <v>8</v>
      </c>
      <c r="I886" s="46">
        <v>6</v>
      </c>
      <c r="J886" s="46">
        <v>0</v>
      </c>
      <c r="K886" s="46">
        <v>33</v>
      </c>
      <c r="L886" s="42">
        <v>29375</v>
      </c>
      <c r="M886" s="42">
        <v>14845</v>
      </c>
      <c r="N886" s="42">
        <v>14530</v>
      </c>
      <c r="O886" s="54">
        <v>20.425531914893618</v>
      </c>
      <c r="P886" s="54">
        <v>20.425531914893618</v>
      </c>
      <c r="Q886" s="54">
        <v>23.829787234042552</v>
      </c>
      <c r="R886" s="54">
        <v>27.234042553191493</v>
      </c>
      <c r="S886" s="54">
        <v>20.425531914893618</v>
      </c>
      <c r="T886" s="54" t="s">
        <v>499</v>
      </c>
      <c r="U886" s="54">
        <v>112.3404255319149</v>
      </c>
      <c r="W886" s="42" t="s">
        <v>469</v>
      </c>
    </row>
    <row r="887" spans="1:23">
      <c r="A887" s="49" t="s">
        <v>3155</v>
      </c>
      <c r="B887" s="46" t="s">
        <v>222</v>
      </c>
      <c r="C887" s="46" t="s">
        <v>314</v>
      </c>
      <c r="D887" s="49" t="s">
        <v>128</v>
      </c>
      <c r="E887" s="46">
        <v>6</v>
      </c>
      <c r="F887" s="46">
        <v>0</v>
      </c>
      <c r="G887" s="46">
        <v>0</v>
      </c>
      <c r="H887" s="46">
        <v>0</v>
      </c>
      <c r="I887" s="46">
        <v>0</v>
      </c>
      <c r="J887" s="46">
        <v>0</v>
      </c>
      <c r="K887" s="46">
        <v>6</v>
      </c>
      <c r="L887" s="42">
        <v>29375</v>
      </c>
      <c r="M887" s="42">
        <v>14845</v>
      </c>
      <c r="N887" s="42">
        <v>14530</v>
      </c>
      <c r="O887" s="54">
        <v>20.425531914893618</v>
      </c>
      <c r="P887" s="54" t="s">
        <v>499</v>
      </c>
      <c r="Q887" s="54" t="s">
        <v>499</v>
      </c>
      <c r="R887" s="54" t="s">
        <v>499</v>
      </c>
      <c r="S887" s="54" t="s">
        <v>499</v>
      </c>
      <c r="T887" s="54" t="s">
        <v>499</v>
      </c>
      <c r="U887" s="54">
        <v>20.425531914893618</v>
      </c>
      <c r="W887" s="42" t="s">
        <v>469</v>
      </c>
    </row>
    <row r="888" spans="1:23">
      <c r="A888" s="49" t="s">
        <v>3156</v>
      </c>
      <c r="B888" s="46" t="s">
        <v>222</v>
      </c>
      <c r="C888" s="46" t="s">
        <v>314</v>
      </c>
      <c r="D888" s="49" t="s">
        <v>161</v>
      </c>
      <c r="E888" s="46">
        <v>0</v>
      </c>
      <c r="F888" s="46">
        <v>0</v>
      </c>
      <c r="G888" s="46">
        <v>0</v>
      </c>
      <c r="H888" s="46">
        <v>0</v>
      </c>
      <c r="I888" s="46">
        <v>0</v>
      </c>
      <c r="J888" s="46">
        <v>0</v>
      </c>
      <c r="K888" s="46">
        <v>0</v>
      </c>
      <c r="L888" s="42">
        <v>29375</v>
      </c>
      <c r="M888" s="42">
        <v>14845</v>
      </c>
      <c r="N888" s="42">
        <v>14530</v>
      </c>
      <c r="O888" s="54" t="s">
        <v>499</v>
      </c>
      <c r="P888" s="54" t="s">
        <v>499</v>
      </c>
      <c r="Q888" s="54" t="s">
        <v>499</v>
      </c>
      <c r="R888" s="54" t="s">
        <v>499</v>
      </c>
      <c r="S888" s="54" t="s">
        <v>499</v>
      </c>
      <c r="T888" s="54" t="s">
        <v>499</v>
      </c>
      <c r="U888" s="54" t="s">
        <v>499</v>
      </c>
      <c r="W888" s="42" t="s">
        <v>469</v>
      </c>
    </row>
    <row r="889" spans="1:23">
      <c r="A889" s="49" t="s">
        <v>3157</v>
      </c>
      <c r="B889" s="46" t="s">
        <v>222</v>
      </c>
      <c r="C889" s="46" t="s">
        <v>314</v>
      </c>
      <c r="D889" s="49" t="s">
        <v>164</v>
      </c>
      <c r="E889" s="46">
        <v>29</v>
      </c>
      <c r="F889" s="46">
        <v>28</v>
      </c>
      <c r="G889" s="46">
        <v>70</v>
      </c>
      <c r="H889" s="46">
        <v>43</v>
      </c>
      <c r="I889" s="46">
        <v>6</v>
      </c>
      <c r="J889" s="46">
        <v>6</v>
      </c>
      <c r="K889" s="46">
        <v>182</v>
      </c>
      <c r="L889" s="42">
        <v>29375</v>
      </c>
      <c r="M889" s="42">
        <v>14845</v>
      </c>
      <c r="N889" s="42">
        <v>14530</v>
      </c>
      <c r="O889" s="54">
        <v>199.58706125258087</v>
      </c>
      <c r="P889" s="54">
        <v>192.70474879559532</v>
      </c>
      <c r="Q889" s="54">
        <v>481.76187198898828</v>
      </c>
      <c r="R889" s="54">
        <v>295.93943565037853</v>
      </c>
      <c r="S889" s="54">
        <v>41.293874741913285</v>
      </c>
      <c r="T889" s="54">
        <v>41.293874741913285</v>
      </c>
      <c r="U889" s="54">
        <v>1252.5808671713696</v>
      </c>
      <c r="W889" s="42" t="s">
        <v>469</v>
      </c>
    </row>
    <row r="890" spans="1:23">
      <c r="A890" s="49" t="s">
        <v>3158</v>
      </c>
      <c r="B890" s="49" t="s">
        <v>222</v>
      </c>
      <c r="C890" s="49" t="s">
        <v>314</v>
      </c>
      <c r="D890" s="49" t="s">
        <v>142</v>
      </c>
      <c r="E890" s="50">
        <v>0</v>
      </c>
      <c r="F890" s="50">
        <v>0</v>
      </c>
      <c r="G890" s="50">
        <v>0</v>
      </c>
      <c r="H890" s="50">
        <v>0</v>
      </c>
      <c r="I890" s="50">
        <v>0</v>
      </c>
      <c r="J890" s="50">
        <v>0</v>
      </c>
      <c r="K890" s="50">
        <v>0</v>
      </c>
      <c r="L890" s="42">
        <v>29375</v>
      </c>
      <c r="M890" s="42">
        <v>14845</v>
      </c>
      <c r="N890" s="42">
        <v>14530</v>
      </c>
      <c r="O890" s="54" t="s">
        <v>499</v>
      </c>
      <c r="P890" s="54" t="s">
        <v>499</v>
      </c>
      <c r="Q890" s="54" t="s">
        <v>499</v>
      </c>
      <c r="R890" s="54" t="s">
        <v>499</v>
      </c>
      <c r="S890" s="54" t="s">
        <v>499</v>
      </c>
      <c r="T890" s="54" t="s">
        <v>499</v>
      </c>
      <c r="U890" s="54" t="s">
        <v>499</v>
      </c>
      <c r="W890" s="42" t="s">
        <v>469</v>
      </c>
    </row>
    <row r="891" spans="1:23">
      <c r="A891" s="49" t="s">
        <v>3159</v>
      </c>
      <c r="B891" s="49" t="s">
        <v>230</v>
      </c>
      <c r="C891" s="49" t="s">
        <v>316</v>
      </c>
      <c r="D891" s="49" t="s">
        <v>60</v>
      </c>
      <c r="E891" s="46">
        <v>6</v>
      </c>
      <c r="F891" s="46">
        <v>0</v>
      </c>
      <c r="G891" s="46">
        <v>0</v>
      </c>
      <c r="H891" s="46">
        <v>9</v>
      </c>
      <c r="I891" s="46">
        <v>6</v>
      </c>
      <c r="J891" s="46">
        <v>10</v>
      </c>
      <c r="K891" s="46">
        <v>31</v>
      </c>
      <c r="L891" s="42">
        <v>39740</v>
      </c>
      <c r="M891" s="42">
        <v>20361</v>
      </c>
      <c r="N891" s="42">
        <v>19379</v>
      </c>
      <c r="O891" s="54">
        <v>15.09813789632612</v>
      </c>
      <c r="P891" s="54" t="s">
        <v>499</v>
      </c>
      <c r="Q891" s="54" t="s">
        <v>499</v>
      </c>
      <c r="R891" s="54">
        <v>22.64720684448918</v>
      </c>
      <c r="S891" s="54">
        <v>15.09813789632612</v>
      </c>
      <c r="T891" s="54">
        <v>25.163563160543532</v>
      </c>
      <c r="U891" s="54">
        <v>78.007045797684953</v>
      </c>
      <c r="W891" s="42" t="s">
        <v>469</v>
      </c>
    </row>
    <row r="892" spans="1:23">
      <c r="A892" s="49" t="s">
        <v>3160</v>
      </c>
      <c r="B892" s="46" t="s">
        <v>230</v>
      </c>
      <c r="C892" s="46" t="s">
        <v>316</v>
      </c>
      <c r="D892" s="49" t="s">
        <v>64</v>
      </c>
      <c r="E892" s="46">
        <v>11</v>
      </c>
      <c r="F892" s="46">
        <v>11</v>
      </c>
      <c r="G892" s="46">
        <v>26</v>
      </c>
      <c r="H892" s="46">
        <v>25</v>
      </c>
      <c r="I892" s="46">
        <v>18</v>
      </c>
      <c r="J892" s="46">
        <v>7</v>
      </c>
      <c r="K892" s="46">
        <v>98</v>
      </c>
      <c r="L892" s="42">
        <v>39740</v>
      </c>
      <c r="M892" s="42">
        <v>20361</v>
      </c>
      <c r="N892" s="42">
        <v>19379</v>
      </c>
      <c r="O892" s="54">
        <v>27.679919476597888</v>
      </c>
      <c r="P892" s="54">
        <v>27.679919476597888</v>
      </c>
      <c r="Q892" s="54">
        <v>65.425264217413186</v>
      </c>
      <c r="R892" s="54">
        <v>62.90890790135883</v>
      </c>
      <c r="S892" s="54">
        <v>45.294413688978359</v>
      </c>
      <c r="T892" s="54">
        <v>17.614494212380475</v>
      </c>
      <c r="U892" s="54">
        <v>246.60291897332661</v>
      </c>
      <c r="W892" s="42" t="s">
        <v>469</v>
      </c>
    </row>
    <row r="893" spans="1:23">
      <c r="A893" s="49" t="s">
        <v>3161</v>
      </c>
      <c r="B893" s="46" t="s">
        <v>230</v>
      </c>
      <c r="C893" s="46" t="s">
        <v>316</v>
      </c>
      <c r="D893" s="49" t="s">
        <v>492</v>
      </c>
      <c r="E893" s="46">
        <v>0</v>
      </c>
      <c r="F893" s="46">
        <v>0</v>
      </c>
      <c r="G893" s="46">
        <v>6</v>
      </c>
      <c r="H893" s="46">
        <v>6</v>
      </c>
      <c r="I893" s="46">
        <v>6</v>
      </c>
      <c r="J893" s="46">
        <v>0</v>
      </c>
      <c r="K893" s="46">
        <v>18</v>
      </c>
      <c r="L893" s="42">
        <v>39740</v>
      </c>
      <c r="M893" s="42">
        <v>20361</v>
      </c>
      <c r="N893" s="42">
        <v>19379</v>
      </c>
      <c r="O893" s="54" t="s">
        <v>499</v>
      </c>
      <c r="P893" s="54" t="s">
        <v>499</v>
      </c>
      <c r="Q893" s="54">
        <v>15.09813789632612</v>
      </c>
      <c r="R893" s="54">
        <v>15.09813789632612</v>
      </c>
      <c r="S893" s="54">
        <v>15.09813789632612</v>
      </c>
      <c r="T893" s="54" t="s">
        <v>499</v>
      </c>
      <c r="U893" s="54">
        <v>45.294413688978359</v>
      </c>
      <c r="W893" s="42" t="s">
        <v>469</v>
      </c>
    </row>
    <row r="894" spans="1:23">
      <c r="A894" s="49" t="s">
        <v>3162</v>
      </c>
      <c r="B894" s="46" t="s">
        <v>230</v>
      </c>
      <c r="C894" s="46" t="s">
        <v>316</v>
      </c>
      <c r="D894" s="49" t="s">
        <v>200</v>
      </c>
      <c r="E894" s="46">
        <v>6</v>
      </c>
      <c r="F894" s="46">
        <v>0</v>
      </c>
      <c r="G894" s="46">
        <v>6</v>
      </c>
      <c r="H894" s="46">
        <v>6</v>
      </c>
      <c r="I894" s="46">
        <v>0</v>
      </c>
      <c r="J894" s="46">
        <v>6</v>
      </c>
      <c r="K894" s="46">
        <v>24</v>
      </c>
      <c r="L894" s="42">
        <v>39740</v>
      </c>
      <c r="M894" s="42">
        <v>20361</v>
      </c>
      <c r="N894" s="42">
        <v>19379</v>
      </c>
      <c r="O894" s="54">
        <v>15.09813789632612</v>
      </c>
      <c r="P894" s="54" t="s">
        <v>499</v>
      </c>
      <c r="Q894" s="54">
        <v>15.09813789632612</v>
      </c>
      <c r="R894" s="54">
        <v>15.09813789632612</v>
      </c>
      <c r="S894" s="54" t="s">
        <v>499</v>
      </c>
      <c r="T894" s="54">
        <v>15.09813789632612</v>
      </c>
      <c r="U894" s="54">
        <v>60.392551585304481</v>
      </c>
      <c r="W894" s="42" t="s">
        <v>469</v>
      </c>
    </row>
    <row r="895" spans="1:23">
      <c r="A895" s="49" t="s">
        <v>3163</v>
      </c>
      <c r="B895" s="46" t="s">
        <v>230</v>
      </c>
      <c r="C895" s="46" t="s">
        <v>316</v>
      </c>
      <c r="D895" s="49" t="s">
        <v>54</v>
      </c>
      <c r="E895" s="46">
        <v>29</v>
      </c>
      <c r="F895" s="46">
        <v>31</v>
      </c>
      <c r="G895" s="46">
        <v>98</v>
      </c>
      <c r="H895" s="46">
        <v>103</v>
      </c>
      <c r="I895" s="46">
        <v>76</v>
      </c>
      <c r="J895" s="46">
        <v>59</v>
      </c>
      <c r="K895" s="46">
        <v>396</v>
      </c>
      <c r="L895" s="42">
        <v>39740</v>
      </c>
      <c r="M895" s="42">
        <v>20361</v>
      </c>
      <c r="N895" s="42">
        <v>19379</v>
      </c>
      <c r="O895" s="54">
        <v>142.42915377437257</v>
      </c>
      <c r="P895" s="54">
        <v>152.25185403467412</v>
      </c>
      <c r="Q895" s="54">
        <v>481.31231275477631</v>
      </c>
      <c r="R895" s="54">
        <v>505.86906340553014</v>
      </c>
      <c r="S895" s="54">
        <v>373.26260989145914</v>
      </c>
      <c r="T895" s="54">
        <v>289.76965767889595</v>
      </c>
      <c r="U895" s="54">
        <v>1944.8946515397083</v>
      </c>
      <c r="W895" s="42" t="s">
        <v>469</v>
      </c>
    </row>
    <row r="896" spans="1:23">
      <c r="A896" s="49" t="s">
        <v>3164</v>
      </c>
      <c r="B896" s="49" t="s">
        <v>230</v>
      </c>
      <c r="C896" s="49" t="s">
        <v>316</v>
      </c>
      <c r="D896" s="49" t="s">
        <v>69</v>
      </c>
      <c r="E896" s="50">
        <v>0</v>
      </c>
      <c r="F896" s="50">
        <v>0</v>
      </c>
      <c r="G896" s="50">
        <v>6</v>
      </c>
      <c r="H896" s="50">
        <v>8</v>
      </c>
      <c r="I896" s="50">
        <v>0</v>
      </c>
      <c r="J896" s="50">
        <v>7</v>
      </c>
      <c r="K896" s="50">
        <v>21</v>
      </c>
      <c r="L896" s="42">
        <v>39740</v>
      </c>
      <c r="M896" s="42">
        <v>20361</v>
      </c>
      <c r="N896" s="42">
        <v>19379</v>
      </c>
      <c r="O896" s="54" t="s">
        <v>499</v>
      </c>
      <c r="P896" s="54" t="s">
        <v>499</v>
      </c>
      <c r="Q896" s="54">
        <v>29.468100780904667</v>
      </c>
      <c r="R896" s="54">
        <v>39.29080104120623</v>
      </c>
      <c r="S896" s="54" t="s">
        <v>499</v>
      </c>
      <c r="T896" s="54">
        <v>34.37945091105545</v>
      </c>
      <c r="U896" s="54">
        <v>103.13835273316634</v>
      </c>
      <c r="W896" s="42" t="s">
        <v>469</v>
      </c>
    </row>
    <row r="897" spans="1:23">
      <c r="A897" s="49" t="s">
        <v>3165</v>
      </c>
      <c r="B897" s="49" t="s">
        <v>230</v>
      </c>
      <c r="C897" s="49" t="s">
        <v>316</v>
      </c>
      <c r="D897" s="49" t="s">
        <v>473</v>
      </c>
      <c r="E897" s="50">
        <v>0</v>
      </c>
      <c r="F897" s="50">
        <v>0</v>
      </c>
      <c r="G897" s="50">
        <v>0</v>
      </c>
      <c r="H897" s="50">
        <v>6</v>
      </c>
      <c r="I897" s="50">
        <v>0</v>
      </c>
      <c r="J897" s="50">
        <v>0</v>
      </c>
      <c r="K897" s="50">
        <v>6</v>
      </c>
      <c r="L897" s="42">
        <v>39740</v>
      </c>
      <c r="M897" s="42">
        <v>20361</v>
      </c>
      <c r="N897" s="42">
        <v>19379</v>
      </c>
      <c r="O897" s="54" t="s">
        <v>499</v>
      </c>
      <c r="P897" s="54" t="s">
        <v>499</v>
      </c>
      <c r="Q897" s="54" t="s">
        <v>499</v>
      </c>
      <c r="R897" s="54">
        <v>15.09813789632612</v>
      </c>
      <c r="S897" s="54" t="s">
        <v>499</v>
      </c>
      <c r="T897" s="54" t="s">
        <v>499</v>
      </c>
      <c r="U897" s="54">
        <v>15.09813789632612</v>
      </c>
      <c r="W897" s="42" t="s">
        <v>469</v>
      </c>
    </row>
    <row r="898" spans="1:23">
      <c r="A898" s="49" t="s">
        <v>3166</v>
      </c>
      <c r="B898" s="49" t="s">
        <v>230</v>
      </c>
      <c r="C898" s="49" t="s">
        <v>316</v>
      </c>
      <c r="D898" s="49" t="s">
        <v>201</v>
      </c>
      <c r="E898" s="46">
        <v>0</v>
      </c>
      <c r="F898" s="46">
        <v>6</v>
      </c>
      <c r="G898" s="46">
        <v>6</v>
      </c>
      <c r="H898" s="46">
        <v>0</v>
      </c>
      <c r="I898" s="46">
        <v>0</v>
      </c>
      <c r="J898" s="46">
        <v>0</v>
      </c>
      <c r="K898" s="46">
        <v>12</v>
      </c>
      <c r="L898" s="42">
        <v>39740</v>
      </c>
      <c r="M898" s="42">
        <v>20361</v>
      </c>
      <c r="N898" s="42">
        <v>19379</v>
      </c>
      <c r="O898" s="54" t="s">
        <v>499</v>
      </c>
      <c r="P898" s="54">
        <v>15.09813789632612</v>
      </c>
      <c r="Q898" s="54">
        <v>15.09813789632612</v>
      </c>
      <c r="R898" s="54" t="s">
        <v>499</v>
      </c>
      <c r="S898" s="54" t="s">
        <v>499</v>
      </c>
      <c r="T898" s="54" t="s">
        <v>499</v>
      </c>
      <c r="U898" s="54">
        <v>30.196275792652241</v>
      </c>
      <c r="W898" s="42" t="s">
        <v>469</v>
      </c>
    </row>
    <row r="899" spans="1:23">
      <c r="A899" s="49" t="s">
        <v>3167</v>
      </c>
      <c r="B899" s="46" t="s">
        <v>230</v>
      </c>
      <c r="C899" s="46" t="s">
        <v>316</v>
      </c>
      <c r="D899" s="49" t="s">
        <v>151</v>
      </c>
      <c r="E899" s="46">
        <v>0</v>
      </c>
      <c r="F899" s="46">
        <v>0</v>
      </c>
      <c r="G899" s="46">
        <v>0</v>
      </c>
      <c r="H899" s="46">
        <v>0</v>
      </c>
      <c r="I899" s="46">
        <v>0</v>
      </c>
      <c r="J899" s="46">
        <v>0</v>
      </c>
      <c r="K899" s="46">
        <v>0</v>
      </c>
      <c r="L899" s="42">
        <v>39740</v>
      </c>
      <c r="M899" s="42">
        <v>20361</v>
      </c>
      <c r="N899" s="42">
        <v>19379</v>
      </c>
      <c r="O899" s="54" t="s">
        <v>499</v>
      </c>
      <c r="P899" s="54" t="s">
        <v>499</v>
      </c>
      <c r="Q899" s="54" t="s">
        <v>499</v>
      </c>
      <c r="R899" s="54" t="s">
        <v>499</v>
      </c>
      <c r="S899" s="54" t="s">
        <v>499</v>
      </c>
      <c r="T899" s="54" t="s">
        <v>499</v>
      </c>
      <c r="U899" s="54" t="s">
        <v>499</v>
      </c>
      <c r="W899" s="42" t="s">
        <v>469</v>
      </c>
    </row>
    <row r="900" spans="1:23">
      <c r="A900" s="49" t="s">
        <v>3168</v>
      </c>
      <c r="B900" s="46" t="s">
        <v>230</v>
      </c>
      <c r="C900" s="46" t="s">
        <v>316</v>
      </c>
      <c r="D900" s="49" t="s">
        <v>95</v>
      </c>
      <c r="E900" s="46">
        <v>6</v>
      </c>
      <c r="F900" s="46">
        <v>0</v>
      </c>
      <c r="G900" s="46">
        <v>6</v>
      </c>
      <c r="H900" s="46">
        <v>0</v>
      </c>
      <c r="I900" s="46">
        <v>6</v>
      </c>
      <c r="J900" s="46">
        <v>0</v>
      </c>
      <c r="K900" s="46">
        <v>18</v>
      </c>
      <c r="L900" s="42">
        <v>39740</v>
      </c>
      <c r="M900" s="42">
        <v>20361</v>
      </c>
      <c r="N900" s="42">
        <v>19379</v>
      </c>
      <c r="O900" s="54">
        <v>15.09813789632612</v>
      </c>
      <c r="P900" s="54" t="s">
        <v>499</v>
      </c>
      <c r="Q900" s="54">
        <v>15.09813789632612</v>
      </c>
      <c r="R900" s="54" t="s">
        <v>499</v>
      </c>
      <c r="S900" s="54">
        <v>15.09813789632612</v>
      </c>
      <c r="T900" s="54" t="s">
        <v>499</v>
      </c>
      <c r="U900" s="54">
        <v>45.294413688978359</v>
      </c>
      <c r="W900" s="42" t="s">
        <v>469</v>
      </c>
    </row>
    <row r="901" spans="1:23">
      <c r="A901" s="49" t="s">
        <v>3169</v>
      </c>
      <c r="B901" s="46" t="s">
        <v>230</v>
      </c>
      <c r="C901" s="46" t="s">
        <v>316</v>
      </c>
      <c r="D901" s="49" t="s">
        <v>155</v>
      </c>
      <c r="E901" s="46">
        <v>6</v>
      </c>
      <c r="F901" s="46">
        <v>0</v>
      </c>
      <c r="G901" s="46">
        <v>6</v>
      </c>
      <c r="H901" s="46">
        <v>0</v>
      </c>
      <c r="I901" s="46">
        <v>0</v>
      </c>
      <c r="J901" s="46">
        <v>0</v>
      </c>
      <c r="K901" s="46">
        <v>12</v>
      </c>
      <c r="L901" s="42">
        <v>39740</v>
      </c>
      <c r="M901" s="42">
        <v>20361</v>
      </c>
      <c r="N901" s="42">
        <v>19379</v>
      </c>
      <c r="O901" s="54">
        <v>15.09813789632612</v>
      </c>
      <c r="P901" s="54" t="s">
        <v>499</v>
      </c>
      <c r="Q901" s="54">
        <v>15.09813789632612</v>
      </c>
      <c r="R901" s="54" t="s">
        <v>499</v>
      </c>
      <c r="S901" s="54" t="s">
        <v>499</v>
      </c>
      <c r="T901" s="54" t="s">
        <v>499</v>
      </c>
      <c r="U901" s="54">
        <v>30.196275792652241</v>
      </c>
      <c r="W901" s="42" t="s">
        <v>469</v>
      </c>
    </row>
    <row r="902" spans="1:23">
      <c r="A902" s="49" t="s">
        <v>3170</v>
      </c>
      <c r="B902" s="46" t="s">
        <v>230</v>
      </c>
      <c r="C902" s="46" t="s">
        <v>316</v>
      </c>
      <c r="D902" s="49" t="s">
        <v>99</v>
      </c>
      <c r="E902" s="46">
        <v>8</v>
      </c>
      <c r="F902" s="46">
        <v>0</v>
      </c>
      <c r="G902" s="46">
        <v>13</v>
      </c>
      <c r="H902" s="46">
        <v>10</v>
      </c>
      <c r="I902" s="46">
        <v>11</v>
      </c>
      <c r="J902" s="46">
        <v>6</v>
      </c>
      <c r="K902" s="46">
        <v>48</v>
      </c>
      <c r="L902" s="42">
        <v>39740</v>
      </c>
      <c r="M902" s="42">
        <v>20361</v>
      </c>
      <c r="N902" s="42">
        <v>19379</v>
      </c>
      <c r="O902" s="54">
        <v>20.130850528434827</v>
      </c>
      <c r="P902" s="54" t="s">
        <v>499</v>
      </c>
      <c r="Q902" s="54">
        <v>32.712632108706593</v>
      </c>
      <c r="R902" s="54">
        <v>25.163563160543532</v>
      </c>
      <c r="S902" s="54">
        <v>27.679919476597888</v>
      </c>
      <c r="T902" s="54">
        <v>15.09813789632612</v>
      </c>
      <c r="U902" s="54">
        <v>120.78510317060896</v>
      </c>
      <c r="W902" s="42" t="s">
        <v>469</v>
      </c>
    </row>
    <row r="903" spans="1:23">
      <c r="A903" s="49" t="s">
        <v>3171</v>
      </c>
      <c r="B903" s="49" t="s">
        <v>230</v>
      </c>
      <c r="C903" s="49" t="s">
        <v>316</v>
      </c>
      <c r="D903" s="49" t="s">
        <v>481</v>
      </c>
      <c r="E903" s="50">
        <v>0</v>
      </c>
      <c r="F903" s="50">
        <v>0</v>
      </c>
      <c r="G903" s="50">
        <v>0</v>
      </c>
      <c r="H903" s="50">
        <v>6</v>
      </c>
      <c r="I903" s="50">
        <v>0</v>
      </c>
      <c r="J903" s="50">
        <v>0</v>
      </c>
      <c r="K903" s="50">
        <v>6</v>
      </c>
      <c r="L903" s="42">
        <v>39740</v>
      </c>
      <c r="M903" s="42">
        <v>20361</v>
      </c>
      <c r="N903" s="42">
        <v>19379</v>
      </c>
      <c r="O903" s="54" t="s">
        <v>499</v>
      </c>
      <c r="P903" s="54" t="s">
        <v>499</v>
      </c>
      <c r="Q903" s="54" t="s">
        <v>499</v>
      </c>
      <c r="R903" s="54">
        <v>15.09813789632612</v>
      </c>
      <c r="S903" s="54" t="s">
        <v>499</v>
      </c>
      <c r="T903" s="54" t="s">
        <v>499</v>
      </c>
      <c r="U903" s="54">
        <v>15.09813789632612</v>
      </c>
      <c r="W903" s="42" t="s">
        <v>469</v>
      </c>
    </row>
    <row r="904" spans="1:23">
      <c r="A904" s="49" t="s">
        <v>3172</v>
      </c>
      <c r="B904" s="49" t="s">
        <v>230</v>
      </c>
      <c r="C904" s="49" t="s">
        <v>316</v>
      </c>
      <c r="D904" s="49" t="s">
        <v>483</v>
      </c>
      <c r="E904" s="50">
        <v>6</v>
      </c>
      <c r="F904" s="50">
        <v>0</v>
      </c>
      <c r="G904" s="50">
        <v>6</v>
      </c>
      <c r="H904" s="50">
        <v>8</v>
      </c>
      <c r="I904" s="50">
        <v>6</v>
      </c>
      <c r="J904" s="50">
        <v>6</v>
      </c>
      <c r="K904" s="50">
        <v>32</v>
      </c>
      <c r="L904" s="42">
        <v>39740</v>
      </c>
      <c r="M904" s="42">
        <v>20361</v>
      </c>
      <c r="N904" s="42">
        <v>19379</v>
      </c>
      <c r="O904" s="54">
        <v>15.09813789632612</v>
      </c>
      <c r="P904" s="54" t="s">
        <v>499</v>
      </c>
      <c r="Q904" s="54">
        <v>15.09813789632612</v>
      </c>
      <c r="R904" s="54">
        <v>20.130850528434827</v>
      </c>
      <c r="S904" s="54">
        <v>15.09813789632612</v>
      </c>
      <c r="T904" s="54">
        <v>15.09813789632612</v>
      </c>
      <c r="U904" s="54">
        <v>80.523402113739309</v>
      </c>
      <c r="W904" s="42" t="s">
        <v>469</v>
      </c>
    </row>
    <row r="905" spans="1:23">
      <c r="A905" s="49" t="s">
        <v>3173</v>
      </c>
      <c r="B905" s="49" t="s">
        <v>230</v>
      </c>
      <c r="C905" s="49" t="s">
        <v>316</v>
      </c>
      <c r="D905" s="49" t="s">
        <v>128</v>
      </c>
      <c r="E905" s="46">
        <v>0</v>
      </c>
      <c r="F905" s="46">
        <v>0</v>
      </c>
      <c r="G905" s="46">
        <v>0</v>
      </c>
      <c r="H905" s="46">
        <v>0</v>
      </c>
      <c r="I905" s="46">
        <v>0</v>
      </c>
      <c r="J905" s="46">
        <v>0</v>
      </c>
      <c r="K905" s="46">
        <v>0</v>
      </c>
      <c r="L905" s="42">
        <v>39740</v>
      </c>
      <c r="M905" s="42">
        <v>20361</v>
      </c>
      <c r="N905" s="42">
        <v>19379</v>
      </c>
      <c r="O905" s="54" t="s">
        <v>499</v>
      </c>
      <c r="P905" s="54" t="s">
        <v>499</v>
      </c>
      <c r="Q905" s="54" t="s">
        <v>499</v>
      </c>
      <c r="R905" s="54" t="s">
        <v>499</v>
      </c>
      <c r="S905" s="54" t="s">
        <v>499</v>
      </c>
      <c r="T905" s="54" t="s">
        <v>499</v>
      </c>
      <c r="U905" s="54" t="s">
        <v>499</v>
      </c>
      <c r="W905" s="42" t="s">
        <v>469</v>
      </c>
    </row>
    <row r="906" spans="1:23">
      <c r="A906" s="49" t="s">
        <v>3174</v>
      </c>
      <c r="B906" s="46" t="s">
        <v>230</v>
      </c>
      <c r="C906" s="46" t="s">
        <v>316</v>
      </c>
      <c r="D906" s="49" t="s">
        <v>132</v>
      </c>
      <c r="E906" s="46">
        <v>0</v>
      </c>
      <c r="F906" s="46">
        <v>6</v>
      </c>
      <c r="G906" s="46">
        <v>7</v>
      </c>
      <c r="H906" s="46">
        <v>6</v>
      </c>
      <c r="I906" s="46">
        <v>7</v>
      </c>
      <c r="J906" s="46">
        <v>6</v>
      </c>
      <c r="K906" s="46">
        <v>32</v>
      </c>
      <c r="L906" s="42">
        <v>39740</v>
      </c>
      <c r="M906" s="42">
        <v>20361</v>
      </c>
      <c r="N906" s="42">
        <v>19379</v>
      </c>
      <c r="O906" s="54" t="s">
        <v>499</v>
      </c>
      <c r="P906" s="54">
        <v>29.468100780904667</v>
      </c>
      <c r="Q906" s="54">
        <v>34.37945091105545</v>
      </c>
      <c r="R906" s="54">
        <v>29.468100780904667</v>
      </c>
      <c r="S906" s="54">
        <v>34.37945091105545</v>
      </c>
      <c r="T906" s="54">
        <v>29.468100780904667</v>
      </c>
      <c r="U906" s="54">
        <v>157.16320416482492</v>
      </c>
      <c r="W906" s="42" t="s">
        <v>469</v>
      </c>
    </row>
    <row r="907" spans="1:23">
      <c r="A907" s="49" t="s">
        <v>3175</v>
      </c>
      <c r="B907" s="46" t="s">
        <v>230</v>
      </c>
      <c r="C907" s="46" t="s">
        <v>316</v>
      </c>
      <c r="D907" s="49" t="s">
        <v>161</v>
      </c>
      <c r="E907" s="46">
        <v>0</v>
      </c>
      <c r="F907" s="46">
        <v>0</v>
      </c>
      <c r="G907" s="46">
        <v>0</v>
      </c>
      <c r="H907" s="46">
        <v>0</v>
      </c>
      <c r="I907" s="46">
        <v>0</v>
      </c>
      <c r="J907" s="46">
        <v>0</v>
      </c>
      <c r="K907" s="46">
        <v>0</v>
      </c>
      <c r="L907" s="42">
        <v>39740</v>
      </c>
      <c r="M907" s="42">
        <v>20361</v>
      </c>
      <c r="N907" s="42">
        <v>19379</v>
      </c>
      <c r="O907" s="54" t="s">
        <v>499</v>
      </c>
      <c r="P907" s="54" t="s">
        <v>499</v>
      </c>
      <c r="Q907" s="54" t="s">
        <v>499</v>
      </c>
      <c r="R907" s="54" t="s">
        <v>499</v>
      </c>
      <c r="S907" s="54" t="s">
        <v>499</v>
      </c>
      <c r="T907" s="54" t="s">
        <v>499</v>
      </c>
      <c r="U907" s="54" t="s">
        <v>499</v>
      </c>
      <c r="W907" s="42" t="s">
        <v>469</v>
      </c>
    </row>
    <row r="908" spans="1:23">
      <c r="A908" s="49" t="s">
        <v>3176</v>
      </c>
      <c r="B908" s="46" t="s">
        <v>230</v>
      </c>
      <c r="C908" s="46" t="s">
        <v>316</v>
      </c>
      <c r="D908" s="49" t="s">
        <v>142</v>
      </c>
      <c r="E908" s="46">
        <v>0</v>
      </c>
      <c r="F908" s="46">
        <v>0</v>
      </c>
      <c r="G908" s="46">
        <v>0</v>
      </c>
      <c r="H908" s="46">
        <v>6</v>
      </c>
      <c r="I908" s="46">
        <v>0</v>
      </c>
      <c r="J908" s="46">
        <v>0</v>
      </c>
      <c r="K908" s="46">
        <v>6</v>
      </c>
      <c r="L908" s="42">
        <v>39740</v>
      </c>
      <c r="M908" s="42">
        <v>20361</v>
      </c>
      <c r="N908" s="42">
        <v>19379</v>
      </c>
      <c r="O908" s="54" t="s">
        <v>499</v>
      </c>
      <c r="P908" s="54" t="s">
        <v>499</v>
      </c>
      <c r="Q908" s="54" t="s">
        <v>499</v>
      </c>
      <c r="R908" s="54">
        <v>15.09813789632612</v>
      </c>
      <c r="S908" s="54" t="s">
        <v>499</v>
      </c>
      <c r="T908" s="54" t="s">
        <v>499</v>
      </c>
      <c r="U908" s="54">
        <v>15.09813789632612</v>
      </c>
      <c r="W908" s="42" t="s">
        <v>469</v>
      </c>
    </row>
    <row r="909" spans="1:23">
      <c r="A909" s="49" t="s">
        <v>3177</v>
      </c>
      <c r="B909" s="46" t="s">
        <v>230</v>
      </c>
      <c r="C909" s="46" t="s">
        <v>316</v>
      </c>
      <c r="D909" s="49" t="s">
        <v>146</v>
      </c>
      <c r="E909" s="46">
        <v>9</v>
      </c>
      <c r="F909" s="46">
        <v>13</v>
      </c>
      <c r="G909" s="46">
        <v>18</v>
      </c>
      <c r="H909" s="46">
        <v>12</v>
      </c>
      <c r="I909" s="46">
        <v>10</v>
      </c>
      <c r="J909" s="46">
        <v>17</v>
      </c>
      <c r="K909" s="46">
        <v>79</v>
      </c>
      <c r="L909" s="42">
        <v>39740</v>
      </c>
      <c r="M909" s="42">
        <v>20361</v>
      </c>
      <c r="N909" s="42">
        <v>19379</v>
      </c>
      <c r="O909" s="54">
        <v>44.202151171357009</v>
      </c>
      <c r="P909" s="54">
        <v>63.84755169196012</v>
      </c>
      <c r="Q909" s="54">
        <v>88.404302342714018</v>
      </c>
      <c r="R909" s="54">
        <v>58.936201561809334</v>
      </c>
      <c r="S909" s="54">
        <v>49.113501301507782</v>
      </c>
      <c r="T909" s="54">
        <v>83.492952212563239</v>
      </c>
      <c r="U909" s="54">
        <v>387.99666028191149</v>
      </c>
      <c r="W909" s="42" t="s">
        <v>469</v>
      </c>
    </row>
    <row r="910" spans="1:23">
      <c r="A910" s="49" t="s">
        <v>3178</v>
      </c>
      <c r="B910" s="49" t="s">
        <v>222</v>
      </c>
      <c r="C910" s="49" t="s">
        <v>316</v>
      </c>
      <c r="D910" s="49" t="s">
        <v>60</v>
      </c>
      <c r="E910" s="50">
        <v>6</v>
      </c>
      <c r="F910" s="50">
        <v>6</v>
      </c>
      <c r="G910" s="50">
        <v>6</v>
      </c>
      <c r="H910" s="50">
        <v>7</v>
      </c>
      <c r="I910" s="50">
        <v>6</v>
      </c>
      <c r="J910" s="50">
        <v>0</v>
      </c>
      <c r="K910" s="50">
        <v>31</v>
      </c>
      <c r="L910" s="42">
        <v>39740</v>
      </c>
      <c r="M910" s="42">
        <v>20361</v>
      </c>
      <c r="N910" s="42">
        <v>19379</v>
      </c>
      <c r="O910" s="54">
        <v>15.09813789632612</v>
      </c>
      <c r="P910" s="54">
        <v>15.09813789632612</v>
      </c>
      <c r="Q910" s="54">
        <v>15.09813789632612</v>
      </c>
      <c r="R910" s="54">
        <v>17.614494212380475</v>
      </c>
      <c r="S910" s="54">
        <v>15.09813789632612</v>
      </c>
      <c r="T910" s="54" t="s">
        <v>499</v>
      </c>
      <c r="U910" s="54">
        <v>78.007045797684953</v>
      </c>
      <c r="W910" s="42" t="s">
        <v>469</v>
      </c>
    </row>
    <row r="911" spans="1:23">
      <c r="A911" s="49" t="s">
        <v>3179</v>
      </c>
      <c r="B911" s="49" t="s">
        <v>222</v>
      </c>
      <c r="C911" s="49" t="s">
        <v>316</v>
      </c>
      <c r="D911" s="49" t="s">
        <v>64</v>
      </c>
      <c r="E911" s="50">
        <v>16</v>
      </c>
      <c r="F911" s="50">
        <v>11</v>
      </c>
      <c r="G911" s="50">
        <v>29</v>
      </c>
      <c r="H911" s="50">
        <v>23</v>
      </c>
      <c r="I911" s="50">
        <v>9</v>
      </c>
      <c r="J911" s="50">
        <v>9</v>
      </c>
      <c r="K911" s="50">
        <v>97</v>
      </c>
      <c r="L911" s="42">
        <v>39740</v>
      </c>
      <c r="M911" s="42">
        <v>20361</v>
      </c>
      <c r="N911" s="42">
        <v>19379</v>
      </c>
      <c r="O911" s="54">
        <v>40.261701056869654</v>
      </c>
      <c r="P911" s="54">
        <v>27.679919476597888</v>
      </c>
      <c r="Q911" s="54">
        <v>72.97433316557624</v>
      </c>
      <c r="R911" s="54">
        <v>57.876195269250125</v>
      </c>
      <c r="S911" s="54">
        <v>22.64720684448918</v>
      </c>
      <c r="T911" s="54">
        <v>22.64720684448918</v>
      </c>
      <c r="U911" s="54">
        <v>244.08656265727225</v>
      </c>
      <c r="W911" s="42" t="s">
        <v>469</v>
      </c>
    </row>
    <row r="912" spans="1:23">
      <c r="A912" s="49" t="s">
        <v>3180</v>
      </c>
      <c r="B912" s="46" t="s">
        <v>222</v>
      </c>
      <c r="C912" s="46" t="s">
        <v>316</v>
      </c>
      <c r="D912" s="49" t="s">
        <v>492</v>
      </c>
      <c r="E912" s="46">
        <v>6</v>
      </c>
      <c r="F912" s="46">
        <v>6</v>
      </c>
      <c r="G912" s="46">
        <v>6</v>
      </c>
      <c r="H912" s="46">
        <v>6</v>
      </c>
      <c r="I912" s="46">
        <v>6</v>
      </c>
      <c r="J912" s="46">
        <v>0</v>
      </c>
      <c r="K912" s="46">
        <v>30</v>
      </c>
      <c r="L912" s="42">
        <v>39740</v>
      </c>
      <c r="M912" s="42">
        <v>20361</v>
      </c>
      <c r="N912" s="42">
        <v>19379</v>
      </c>
      <c r="O912" s="54">
        <v>15.09813789632612</v>
      </c>
      <c r="P912" s="54">
        <v>15.09813789632612</v>
      </c>
      <c r="Q912" s="54">
        <v>15.09813789632612</v>
      </c>
      <c r="R912" s="54">
        <v>15.09813789632612</v>
      </c>
      <c r="S912" s="54">
        <v>15.09813789632612</v>
      </c>
      <c r="T912" s="54" t="s">
        <v>499</v>
      </c>
      <c r="U912" s="54">
        <v>75.490689481630596</v>
      </c>
      <c r="W912" s="42" t="s">
        <v>469</v>
      </c>
    </row>
    <row r="913" spans="1:23">
      <c r="A913" s="49" t="s">
        <v>3181</v>
      </c>
      <c r="B913" s="46" t="s">
        <v>222</v>
      </c>
      <c r="C913" s="46" t="s">
        <v>316</v>
      </c>
      <c r="D913" s="49" t="s">
        <v>200</v>
      </c>
      <c r="E913" s="46">
        <v>0</v>
      </c>
      <c r="F913" s="46">
        <v>0</v>
      </c>
      <c r="G913" s="46">
        <v>10</v>
      </c>
      <c r="H913" s="46">
        <v>22</v>
      </c>
      <c r="I913" s="46">
        <v>14</v>
      </c>
      <c r="J913" s="46">
        <v>7</v>
      </c>
      <c r="K913" s="46">
        <v>53</v>
      </c>
      <c r="L913" s="42">
        <v>39740</v>
      </c>
      <c r="M913" s="42">
        <v>20361</v>
      </c>
      <c r="N913" s="42">
        <v>19379</v>
      </c>
      <c r="O913" s="54" t="s">
        <v>499</v>
      </c>
      <c r="P913" s="54" t="s">
        <v>499</v>
      </c>
      <c r="Q913" s="54">
        <v>25.163563160543532</v>
      </c>
      <c r="R913" s="54">
        <v>55.359838953195776</v>
      </c>
      <c r="S913" s="54">
        <v>35.228988424760949</v>
      </c>
      <c r="T913" s="54">
        <v>17.614494212380475</v>
      </c>
      <c r="U913" s="54">
        <v>133.36688475088073</v>
      </c>
      <c r="W913" s="42" t="s">
        <v>469</v>
      </c>
    </row>
    <row r="914" spans="1:23">
      <c r="A914" s="49" t="s">
        <v>3182</v>
      </c>
      <c r="B914" s="46" t="s">
        <v>222</v>
      </c>
      <c r="C914" s="46" t="s">
        <v>316</v>
      </c>
      <c r="D914" s="49" t="s">
        <v>473</v>
      </c>
      <c r="E914" s="46">
        <v>0</v>
      </c>
      <c r="F914" s="46">
        <v>0</v>
      </c>
      <c r="G914" s="46">
        <v>0</v>
      </c>
      <c r="H914" s="46">
        <v>6</v>
      </c>
      <c r="I914" s="46">
        <v>0</v>
      </c>
      <c r="J914" s="46">
        <v>0</v>
      </c>
      <c r="K914" s="46">
        <v>6</v>
      </c>
      <c r="L914" s="42">
        <v>39740</v>
      </c>
      <c r="M914" s="42">
        <v>20361</v>
      </c>
      <c r="N914" s="42">
        <v>19379</v>
      </c>
      <c r="O914" s="54" t="s">
        <v>499</v>
      </c>
      <c r="P914" s="54" t="s">
        <v>499</v>
      </c>
      <c r="Q914" s="54" t="s">
        <v>499</v>
      </c>
      <c r="R914" s="54">
        <v>15.09813789632612</v>
      </c>
      <c r="S914" s="54" t="s">
        <v>499</v>
      </c>
      <c r="T914" s="54" t="s">
        <v>499</v>
      </c>
      <c r="U914" s="54">
        <v>15.09813789632612</v>
      </c>
      <c r="W914" s="42" t="s">
        <v>469</v>
      </c>
    </row>
    <row r="915" spans="1:23">
      <c r="A915" s="49" t="s">
        <v>3183</v>
      </c>
      <c r="B915" s="46" t="s">
        <v>222</v>
      </c>
      <c r="C915" s="46" t="s">
        <v>316</v>
      </c>
      <c r="D915" s="49" t="s">
        <v>201</v>
      </c>
      <c r="E915" s="46">
        <v>6</v>
      </c>
      <c r="F915" s="46">
        <v>6</v>
      </c>
      <c r="G915" s="46">
        <v>6</v>
      </c>
      <c r="H915" s="46">
        <v>11</v>
      </c>
      <c r="I915" s="46">
        <v>6</v>
      </c>
      <c r="J915" s="46">
        <v>6</v>
      </c>
      <c r="K915" s="46">
        <v>41</v>
      </c>
      <c r="L915" s="42">
        <v>39740</v>
      </c>
      <c r="M915" s="42">
        <v>20361</v>
      </c>
      <c r="N915" s="42">
        <v>19379</v>
      </c>
      <c r="O915" s="54">
        <v>15.09813789632612</v>
      </c>
      <c r="P915" s="54">
        <v>15.09813789632612</v>
      </c>
      <c r="Q915" s="54">
        <v>15.09813789632612</v>
      </c>
      <c r="R915" s="54">
        <v>27.679919476597888</v>
      </c>
      <c r="S915" s="54">
        <v>15.09813789632612</v>
      </c>
      <c r="T915" s="54">
        <v>15.09813789632612</v>
      </c>
      <c r="U915" s="54">
        <v>103.17060895822848</v>
      </c>
      <c r="W915" s="42" t="s">
        <v>469</v>
      </c>
    </row>
    <row r="916" spans="1:23">
      <c r="A916" s="49" t="s">
        <v>3184</v>
      </c>
      <c r="B916" s="46" t="s">
        <v>222</v>
      </c>
      <c r="C916" s="46" t="s">
        <v>316</v>
      </c>
      <c r="D916" s="49" t="s">
        <v>151</v>
      </c>
      <c r="E916" s="46">
        <v>0</v>
      </c>
      <c r="F916" s="46">
        <v>0</v>
      </c>
      <c r="G916" s="46">
        <v>0</v>
      </c>
      <c r="H916" s="46">
        <v>0</v>
      </c>
      <c r="I916" s="46">
        <v>0</v>
      </c>
      <c r="J916" s="46">
        <v>0</v>
      </c>
      <c r="K916" s="46">
        <v>0</v>
      </c>
      <c r="L916" s="42">
        <v>39740</v>
      </c>
      <c r="M916" s="42">
        <v>20361</v>
      </c>
      <c r="N916" s="42">
        <v>19379</v>
      </c>
      <c r="O916" s="54" t="s">
        <v>499</v>
      </c>
      <c r="P916" s="54" t="s">
        <v>499</v>
      </c>
      <c r="Q916" s="54" t="s">
        <v>499</v>
      </c>
      <c r="R916" s="54" t="s">
        <v>499</v>
      </c>
      <c r="S916" s="54" t="s">
        <v>499</v>
      </c>
      <c r="T916" s="54" t="s">
        <v>499</v>
      </c>
      <c r="U916" s="54" t="s">
        <v>499</v>
      </c>
      <c r="W916" s="42" t="s">
        <v>469</v>
      </c>
    </row>
    <row r="917" spans="1:23">
      <c r="A917" s="49" t="s">
        <v>3185</v>
      </c>
      <c r="B917" s="49" t="s">
        <v>222</v>
      </c>
      <c r="C917" s="49" t="s">
        <v>316</v>
      </c>
      <c r="D917" s="49" t="s">
        <v>95</v>
      </c>
      <c r="E917" s="50">
        <v>0</v>
      </c>
      <c r="F917" s="50">
        <v>6</v>
      </c>
      <c r="G917" s="50">
        <v>0</v>
      </c>
      <c r="H917" s="50">
        <v>6</v>
      </c>
      <c r="I917" s="50">
        <v>0</v>
      </c>
      <c r="J917" s="50">
        <v>0</v>
      </c>
      <c r="K917" s="50">
        <v>12</v>
      </c>
      <c r="L917" s="42">
        <v>39740</v>
      </c>
      <c r="M917" s="42">
        <v>20361</v>
      </c>
      <c r="N917" s="42">
        <v>19379</v>
      </c>
      <c r="O917" s="54" t="s">
        <v>499</v>
      </c>
      <c r="P917" s="54">
        <v>15.09813789632612</v>
      </c>
      <c r="Q917" s="54" t="s">
        <v>499</v>
      </c>
      <c r="R917" s="54">
        <v>15.09813789632612</v>
      </c>
      <c r="S917" s="54" t="s">
        <v>499</v>
      </c>
      <c r="T917" s="54" t="s">
        <v>499</v>
      </c>
      <c r="U917" s="54">
        <v>30.196275792652241</v>
      </c>
      <c r="W917" s="42" t="s">
        <v>469</v>
      </c>
    </row>
    <row r="918" spans="1:23">
      <c r="A918" s="49" t="s">
        <v>3186</v>
      </c>
      <c r="B918" s="49" t="s">
        <v>222</v>
      </c>
      <c r="C918" s="49" t="s">
        <v>316</v>
      </c>
      <c r="D918" s="49" t="s">
        <v>154</v>
      </c>
      <c r="E918" s="46">
        <v>0</v>
      </c>
      <c r="F918" s="46">
        <v>0</v>
      </c>
      <c r="G918" s="46">
        <v>0</v>
      </c>
      <c r="H918" s="46">
        <v>0</v>
      </c>
      <c r="I918" s="46">
        <v>0</v>
      </c>
      <c r="J918" s="46">
        <v>0</v>
      </c>
      <c r="K918" s="46">
        <v>0</v>
      </c>
      <c r="L918" s="42">
        <v>39740</v>
      </c>
      <c r="M918" s="42">
        <v>20361</v>
      </c>
      <c r="N918" s="42">
        <v>19379</v>
      </c>
      <c r="O918" s="54" t="s">
        <v>499</v>
      </c>
      <c r="P918" s="54" t="s">
        <v>499</v>
      </c>
      <c r="Q918" s="54" t="s">
        <v>499</v>
      </c>
      <c r="R918" s="54" t="s">
        <v>499</v>
      </c>
      <c r="S918" s="54" t="s">
        <v>499</v>
      </c>
      <c r="T918" s="54" t="s">
        <v>499</v>
      </c>
      <c r="U918" s="54" t="s">
        <v>499</v>
      </c>
      <c r="W918" s="42" t="s">
        <v>469</v>
      </c>
    </row>
    <row r="919" spans="1:23">
      <c r="A919" s="49" t="s">
        <v>3187</v>
      </c>
      <c r="B919" s="46" t="s">
        <v>222</v>
      </c>
      <c r="C919" s="46" t="s">
        <v>316</v>
      </c>
      <c r="D919" s="49" t="s">
        <v>155</v>
      </c>
      <c r="E919" s="46">
        <v>6</v>
      </c>
      <c r="F919" s="46">
        <v>0</v>
      </c>
      <c r="G919" s="46">
        <v>6</v>
      </c>
      <c r="H919" s="46">
        <v>6</v>
      </c>
      <c r="I919" s="46">
        <v>0</v>
      </c>
      <c r="J919" s="46">
        <v>0</v>
      </c>
      <c r="K919" s="46">
        <v>18</v>
      </c>
      <c r="L919" s="42">
        <v>39740</v>
      </c>
      <c r="M919" s="42">
        <v>20361</v>
      </c>
      <c r="N919" s="42">
        <v>19379</v>
      </c>
      <c r="O919" s="54">
        <v>15.09813789632612</v>
      </c>
      <c r="P919" s="54" t="s">
        <v>499</v>
      </c>
      <c r="Q919" s="54">
        <v>15.09813789632612</v>
      </c>
      <c r="R919" s="54">
        <v>15.09813789632612</v>
      </c>
      <c r="S919" s="54" t="s">
        <v>499</v>
      </c>
      <c r="T919" s="54" t="s">
        <v>499</v>
      </c>
      <c r="U919" s="54">
        <v>45.294413688978359</v>
      </c>
      <c r="W919" s="42" t="s">
        <v>469</v>
      </c>
    </row>
    <row r="920" spans="1:23">
      <c r="A920" s="49" t="s">
        <v>3188</v>
      </c>
      <c r="B920" s="46" t="s">
        <v>222</v>
      </c>
      <c r="C920" s="46" t="s">
        <v>316</v>
      </c>
      <c r="D920" s="49" t="s">
        <v>99</v>
      </c>
      <c r="E920" s="46">
        <v>6</v>
      </c>
      <c r="F920" s="46">
        <v>6</v>
      </c>
      <c r="G920" s="46">
        <v>10</v>
      </c>
      <c r="H920" s="46">
        <v>6</v>
      </c>
      <c r="I920" s="46">
        <v>6</v>
      </c>
      <c r="J920" s="46">
        <v>6</v>
      </c>
      <c r="K920" s="46">
        <v>40</v>
      </c>
      <c r="L920" s="42">
        <v>39740</v>
      </c>
      <c r="M920" s="42">
        <v>20361</v>
      </c>
      <c r="N920" s="42">
        <v>19379</v>
      </c>
      <c r="O920" s="54">
        <v>15.09813789632612</v>
      </c>
      <c r="P920" s="54">
        <v>15.09813789632612</v>
      </c>
      <c r="Q920" s="54">
        <v>25.163563160543532</v>
      </c>
      <c r="R920" s="54">
        <v>15.09813789632612</v>
      </c>
      <c r="S920" s="54">
        <v>15.09813789632612</v>
      </c>
      <c r="T920" s="54">
        <v>15.09813789632612</v>
      </c>
      <c r="U920" s="54">
        <v>100.65425264217413</v>
      </c>
      <c r="W920" s="42" t="s">
        <v>469</v>
      </c>
    </row>
    <row r="921" spans="1:23">
      <c r="A921" s="49" t="s">
        <v>3189</v>
      </c>
      <c r="B921" s="46" t="s">
        <v>222</v>
      </c>
      <c r="C921" s="46" t="s">
        <v>316</v>
      </c>
      <c r="D921" s="49" t="s">
        <v>481</v>
      </c>
      <c r="E921" s="46">
        <v>0</v>
      </c>
      <c r="F921" s="46">
        <v>0</v>
      </c>
      <c r="G921" s="46">
        <v>6</v>
      </c>
      <c r="H921" s="46">
        <v>6</v>
      </c>
      <c r="I921" s="46">
        <v>0</v>
      </c>
      <c r="J921" s="46">
        <v>0</v>
      </c>
      <c r="K921" s="46">
        <v>12</v>
      </c>
      <c r="L921" s="42">
        <v>39740</v>
      </c>
      <c r="M921" s="42">
        <v>20361</v>
      </c>
      <c r="N921" s="42">
        <v>19379</v>
      </c>
      <c r="O921" s="54" t="s">
        <v>499</v>
      </c>
      <c r="P921" s="54" t="s">
        <v>499</v>
      </c>
      <c r="Q921" s="54">
        <v>15.09813789632612</v>
      </c>
      <c r="R921" s="54">
        <v>15.09813789632612</v>
      </c>
      <c r="S921" s="54" t="s">
        <v>499</v>
      </c>
      <c r="T921" s="54" t="s">
        <v>499</v>
      </c>
      <c r="U921" s="54">
        <v>30.196275792652241</v>
      </c>
      <c r="W921" s="42" t="s">
        <v>469</v>
      </c>
    </row>
    <row r="922" spans="1:23">
      <c r="A922" s="49" t="s">
        <v>3190</v>
      </c>
      <c r="B922" s="46" t="s">
        <v>222</v>
      </c>
      <c r="C922" s="46" t="s">
        <v>316</v>
      </c>
      <c r="D922" s="49" t="s">
        <v>483</v>
      </c>
      <c r="E922" s="46">
        <v>0</v>
      </c>
      <c r="F922" s="46">
        <v>0</v>
      </c>
      <c r="G922" s="46">
        <v>8</v>
      </c>
      <c r="H922" s="46">
        <v>8</v>
      </c>
      <c r="I922" s="46">
        <v>0</v>
      </c>
      <c r="J922" s="46">
        <v>0</v>
      </c>
      <c r="K922" s="46">
        <v>16</v>
      </c>
      <c r="L922" s="42">
        <v>39740</v>
      </c>
      <c r="M922" s="42">
        <v>20361</v>
      </c>
      <c r="N922" s="42">
        <v>19379</v>
      </c>
      <c r="O922" s="54" t="s">
        <v>499</v>
      </c>
      <c r="P922" s="54" t="s">
        <v>499</v>
      </c>
      <c r="Q922" s="54">
        <v>20.130850528434827</v>
      </c>
      <c r="R922" s="54">
        <v>20.130850528434827</v>
      </c>
      <c r="S922" s="54" t="s">
        <v>499</v>
      </c>
      <c r="T922" s="54" t="s">
        <v>499</v>
      </c>
      <c r="U922" s="54">
        <v>40.261701056869654</v>
      </c>
      <c r="W922" s="42" t="s">
        <v>469</v>
      </c>
    </row>
    <row r="923" spans="1:23">
      <c r="A923" s="49" t="s">
        <v>3191</v>
      </c>
      <c r="B923" s="49" t="s">
        <v>222</v>
      </c>
      <c r="C923" s="49" t="s">
        <v>316</v>
      </c>
      <c r="D923" s="49" t="s">
        <v>128</v>
      </c>
      <c r="E923" s="50">
        <v>0</v>
      </c>
      <c r="F923" s="50">
        <v>0</v>
      </c>
      <c r="G923" s="50">
        <v>0</v>
      </c>
      <c r="H923" s="50">
        <v>0</v>
      </c>
      <c r="I923" s="50">
        <v>0</v>
      </c>
      <c r="J923" s="50">
        <v>0</v>
      </c>
      <c r="K923" s="50">
        <v>0</v>
      </c>
      <c r="L923" s="42">
        <v>39740</v>
      </c>
      <c r="M923" s="42">
        <v>20361</v>
      </c>
      <c r="N923" s="42">
        <v>19379</v>
      </c>
      <c r="O923" s="54" t="s">
        <v>499</v>
      </c>
      <c r="P923" s="54" t="s">
        <v>499</v>
      </c>
      <c r="Q923" s="54" t="s">
        <v>499</v>
      </c>
      <c r="R923" s="54" t="s">
        <v>499</v>
      </c>
      <c r="S923" s="54" t="s">
        <v>499</v>
      </c>
      <c r="T923" s="54" t="s">
        <v>499</v>
      </c>
      <c r="U923" s="54" t="s">
        <v>499</v>
      </c>
      <c r="W923" s="42" t="s">
        <v>469</v>
      </c>
    </row>
    <row r="924" spans="1:23">
      <c r="A924" s="49" t="s">
        <v>3192</v>
      </c>
      <c r="B924" s="49" t="s">
        <v>222</v>
      </c>
      <c r="C924" s="49" t="s">
        <v>316</v>
      </c>
      <c r="D924" s="49" t="s">
        <v>161</v>
      </c>
      <c r="E924" s="50">
        <v>0</v>
      </c>
      <c r="F924" s="50">
        <v>0</v>
      </c>
      <c r="G924" s="50">
        <v>0</v>
      </c>
      <c r="H924" s="50">
        <v>0</v>
      </c>
      <c r="I924" s="50">
        <v>0</v>
      </c>
      <c r="J924" s="50">
        <v>0</v>
      </c>
      <c r="K924" s="50">
        <v>0</v>
      </c>
      <c r="L924" s="42">
        <v>39740</v>
      </c>
      <c r="M924" s="42">
        <v>20361</v>
      </c>
      <c r="N924" s="42">
        <v>19379</v>
      </c>
      <c r="O924" s="54" t="s">
        <v>499</v>
      </c>
      <c r="P924" s="54" t="s">
        <v>499</v>
      </c>
      <c r="Q924" s="54" t="s">
        <v>499</v>
      </c>
      <c r="R924" s="54" t="s">
        <v>499</v>
      </c>
      <c r="S924" s="54" t="s">
        <v>499</v>
      </c>
      <c r="T924" s="54" t="s">
        <v>499</v>
      </c>
      <c r="U924" s="54" t="s">
        <v>499</v>
      </c>
      <c r="W924" s="42" t="s">
        <v>469</v>
      </c>
    </row>
    <row r="925" spans="1:23">
      <c r="A925" s="49" t="s">
        <v>3193</v>
      </c>
      <c r="B925" s="49" t="s">
        <v>222</v>
      </c>
      <c r="C925" s="49" t="s">
        <v>316</v>
      </c>
      <c r="D925" s="49" t="s">
        <v>164</v>
      </c>
      <c r="E925" s="46">
        <v>29</v>
      </c>
      <c r="F925" s="46">
        <v>35</v>
      </c>
      <c r="G925" s="46">
        <v>92</v>
      </c>
      <c r="H925" s="46">
        <v>64</v>
      </c>
      <c r="I925" s="46">
        <v>25</v>
      </c>
      <c r="J925" s="46">
        <v>6</v>
      </c>
      <c r="K925" s="46">
        <v>251</v>
      </c>
      <c r="L925" s="42">
        <v>39740</v>
      </c>
      <c r="M925" s="42">
        <v>20361</v>
      </c>
      <c r="N925" s="42">
        <v>19379</v>
      </c>
      <c r="O925" s="54">
        <v>149.64652458847206</v>
      </c>
      <c r="P925" s="54">
        <v>180.60787450332833</v>
      </c>
      <c r="Q925" s="54">
        <v>474.74069869446311</v>
      </c>
      <c r="R925" s="54">
        <v>330.25439909180039</v>
      </c>
      <c r="S925" s="54">
        <v>129.00562464523452</v>
      </c>
      <c r="T925" s="54">
        <v>30.961349914856289</v>
      </c>
      <c r="U925" s="54">
        <v>1295.2164714381547</v>
      </c>
      <c r="W925" s="42" t="s">
        <v>469</v>
      </c>
    </row>
    <row r="926" spans="1:23">
      <c r="A926" s="49" t="s">
        <v>3194</v>
      </c>
      <c r="B926" s="46" t="s">
        <v>222</v>
      </c>
      <c r="C926" s="46" t="s">
        <v>316</v>
      </c>
      <c r="D926" s="49" t="s">
        <v>142</v>
      </c>
      <c r="E926" s="46">
        <v>0</v>
      </c>
      <c r="F926" s="46">
        <v>0</v>
      </c>
      <c r="G926" s="46">
        <v>6</v>
      </c>
      <c r="H926" s="46">
        <v>6</v>
      </c>
      <c r="I926" s="46">
        <v>0</v>
      </c>
      <c r="J926" s="46">
        <v>6</v>
      </c>
      <c r="K926" s="46">
        <v>18</v>
      </c>
      <c r="L926" s="42">
        <v>39740</v>
      </c>
      <c r="M926" s="42">
        <v>20361</v>
      </c>
      <c r="N926" s="42">
        <v>19379</v>
      </c>
      <c r="O926" s="54" t="s">
        <v>499</v>
      </c>
      <c r="P926" s="54" t="s">
        <v>499</v>
      </c>
      <c r="Q926" s="54">
        <v>15.09813789632612</v>
      </c>
      <c r="R926" s="54">
        <v>15.09813789632612</v>
      </c>
      <c r="S926" s="54" t="s">
        <v>499</v>
      </c>
      <c r="T926" s="54">
        <v>15.09813789632612</v>
      </c>
      <c r="U926" s="54">
        <v>45.294413688978359</v>
      </c>
      <c r="W926" s="42" t="s">
        <v>469</v>
      </c>
    </row>
    <row r="927" spans="1:23">
      <c r="A927" s="49" t="s">
        <v>3195</v>
      </c>
      <c r="B927" s="46" t="s">
        <v>230</v>
      </c>
      <c r="C927" s="46" t="s">
        <v>318</v>
      </c>
      <c r="D927" s="49" t="s">
        <v>60</v>
      </c>
      <c r="E927" s="46">
        <v>6</v>
      </c>
      <c r="F927" s="46">
        <v>6</v>
      </c>
      <c r="G927" s="46">
        <v>7</v>
      </c>
      <c r="H927" s="46">
        <v>8</v>
      </c>
      <c r="I927" s="46">
        <v>6</v>
      </c>
      <c r="J927" s="46">
        <v>7</v>
      </c>
      <c r="K927" s="46">
        <v>40</v>
      </c>
      <c r="L927" s="42">
        <v>43876</v>
      </c>
      <c r="M927" s="42">
        <v>21914</v>
      </c>
      <c r="N927" s="42">
        <v>21962</v>
      </c>
      <c r="O927" s="54">
        <v>13.674901996535693</v>
      </c>
      <c r="P927" s="54">
        <v>13.674901996535693</v>
      </c>
      <c r="Q927" s="54">
        <v>15.954052329291642</v>
      </c>
      <c r="R927" s="54">
        <v>18.233202662047589</v>
      </c>
      <c r="S927" s="54">
        <v>13.674901996535693</v>
      </c>
      <c r="T927" s="54">
        <v>15.954052329291642</v>
      </c>
      <c r="U927" s="54">
        <v>91.166013310237943</v>
      </c>
      <c r="W927" s="42" t="s">
        <v>469</v>
      </c>
    </row>
    <row r="928" spans="1:23">
      <c r="A928" s="49" t="s">
        <v>3196</v>
      </c>
      <c r="B928" s="46" t="s">
        <v>230</v>
      </c>
      <c r="C928" s="46" t="s">
        <v>318</v>
      </c>
      <c r="D928" s="49" t="s">
        <v>64</v>
      </c>
      <c r="E928" s="46">
        <v>6</v>
      </c>
      <c r="F928" s="46">
        <v>6</v>
      </c>
      <c r="G928" s="46">
        <v>20</v>
      </c>
      <c r="H928" s="46">
        <v>28</v>
      </c>
      <c r="I928" s="46">
        <v>14</v>
      </c>
      <c r="J928" s="46">
        <v>8</v>
      </c>
      <c r="K928" s="46">
        <v>82</v>
      </c>
      <c r="L928" s="42">
        <v>43876</v>
      </c>
      <c r="M928" s="42">
        <v>21914</v>
      </c>
      <c r="N928" s="42">
        <v>21962</v>
      </c>
      <c r="O928" s="54">
        <v>13.674901996535693</v>
      </c>
      <c r="P928" s="54">
        <v>13.674901996535693</v>
      </c>
      <c r="Q928" s="54">
        <v>45.583006655118972</v>
      </c>
      <c r="R928" s="54">
        <v>63.816209317166567</v>
      </c>
      <c r="S928" s="54">
        <v>31.908104658583284</v>
      </c>
      <c r="T928" s="54">
        <v>18.233202662047589</v>
      </c>
      <c r="U928" s="54">
        <v>186.89032728598778</v>
      </c>
      <c r="W928" s="42" t="s">
        <v>469</v>
      </c>
    </row>
    <row r="929" spans="1:23">
      <c r="A929" s="49" t="s">
        <v>3197</v>
      </c>
      <c r="B929" s="46" t="s">
        <v>230</v>
      </c>
      <c r="C929" s="46" t="s">
        <v>318</v>
      </c>
      <c r="D929" s="49" t="s">
        <v>492</v>
      </c>
      <c r="E929" s="46">
        <v>0</v>
      </c>
      <c r="F929" s="46">
        <v>6</v>
      </c>
      <c r="G929" s="46">
        <v>6</v>
      </c>
      <c r="H929" s="46">
        <v>6</v>
      </c>
      <c r="I929" s="46">
        <v>6</v>
      </c>
      <c r="J929" s="46">
        <v>0</v>
      </c>
      <c r="K929" s="46">
        <v>24</v>
      </c>
      <c r="L929" s="42">
        <v>43876</v>
      </c>
      <c r="M929" s="42">
        <v>21914</v>
      </c>
      <c r="N929" s="42">
        <v>21962</v>
      </c>
      <c r="O929" s="54" t="s">
        <v>499</v>
      </c>
      <c r="P929" s="54">
        <v>13.674901996535693</v>
      </c>
      <c r="Q929" s="54">
        <v>13.674901996535693</v>
      </c>
      <c r="R929" s="54">
        <v>13.674901996535693</v>
      </c>
      <c r="S929" s="54">
        <v>13.674901996535693</v>
      </c>
      <c r="T929" s="54" t="s">
        <v>499</v>
      </c>
      <c r="U929" s="54">
        <v>54.699607986142773</v>
      </c>
      <c r="W929" s="42" t="s">
        <v>469</v>
      </c>
    </row>
    <row r="930" spans="1:23">
      <c r="A930" s="49" t="s">
        <v>3198</v>
      </c>
      <c r="B930" s="49" t="s">
        <v>230</v>
      </c>
      <c r="C930" s="49" t="s">
        <v>318</v>
      </c>
      <c r="D930" s="49" t="s">
        <v>200</v>
      </c>
      <c r="E930" s="50">
        <v>0</v>
      </c>
      <c r="F930" s="50">
        <v>0</v>
      </c>
      <c r="G930" s="50">
        <v>0</v>
      </c>
      <c r="H930" s="50">
        <v>7</v>
      </c>
      <c r="I930" s="50">
        <v>0</v>
      </c>
      <c r="J930" s="50">
        <v>6</v>
      </c>
      <c r="K930" s="50">
        <v>13</v>
      </c>
      <c r="L930" s="42">
        <v>43876</v>
      </c>
      <c r="M930" s="42">
        <v>21914</v>
      </c>
      <c r="N930" s="42">
        <v>21962</v>
      </c>
      <c r="O930" s="54" t="s">
        <v>499</v>
      </c>
      <c r="P930" s="54" t="s">
        <v>499</v>
      </c>
      <c r="Q930" s="54" t="s">
        <v>499</v>
      </c>
      <c r="R930" s="54">
        <v>15.954052329291642</v>
      </c>
      <c r="S930" s="54" t="s">
        <v>499</v>
      </c>
      <c r="T930" s="54">
        <v>13.674901996535693</v>
      </c>
      <c r="U930" s="54">
        <v>29.62895432582733</v>
      </c>
      <c r="W930" s="42" t="s">
        <v>469</v>
      </c>
    </row>
    <row r="931" spans="1:23">
      <c r="A931" s="49" t="s">
        <v>3199</v>
      </c>
      <c r="B931" s="49" t="s">
        <v>230</v>
      </c>
      <c r="C931" s="49" t="s">
        <v>318</v>
      </c>
      <c r="D931" s="49" t="s">
        <v>54</v>
      </c>
      <c r="E931" s="50">
        <v>26</v>
      </c>
      <c r="F931" s="50">
        <v>22</v>
      </c>
      <c r="G931" s="50">
        <v>75</v>
      </c>
      <c r="H931" s="50">
        <v>115</v>
      </c>
      <c r="I931" s="50">
        <v>59</v>
      </c>
      <c r="J931" s="50">
        <v>44</v>
      </c>
      <c r="K931" s="50">
        <v>341</v>
      </c>
      <c r="L931" s="42">
        <v>43876</v>
      </c>
      <c r="M931" s="42">
        <v>21914</v>
      </c>
      <c r="N931" s="42">
        <v>21962</v>
      </c>
      <c r="O931" s="54">
        <v>118.64561467554988</v>
      </c>
      <c r="P931" s="54">
        <v>100.39244318700374</v>
      </c>
      <c r="Q931" s="54">
        <v>342.24696541024002</v>
      </c>
      <c r="R931" s="54">
        <v>524.77868029570141</v>
      </c>
      <c r="S931" s="54">
        <v>269.2342794560555</v>
      </c>
      <c r="T931" s="54">
        <v>200.78488637400747</v>
      </c>
      <c r="U931" s="54">
        <v>1556.0828693985579</v>
      </c>
      <c r="W931" s="42" t="s">
        <v>469</v>
      </c>
    </row>
    <row r="932" spans="1:23">
      <c r="A932" s="49" t="s">
        <v>3200</v>
      </c>
      <c r="B932" s="46" t="s">
        <v>230</v>
      </c>
      <c r="C932" s="46" t="s">
        <v>318</v>
      </c>
      <c r="D932" s="49" t="s">
        <v>69</v>
      </c>
      <c r="E932" s="46">
        <v>0</v>
      </c>
      <c r="F932" s="46">
        <v>6</v>
      </c>
      <c r="G932" s="46">
        <v>0</v>
      </c>
      <c r="H932" s="46">
        <v>6</v>
      </c>
      <c r="I932" s="46">
        <v>6</v>
      </c>
      <c r="J932" s="46">
        <v>6</v>
      </c>
      <c r="K932" s="46">
        <v>24</v>
      </c>
      <c r="L932" s="42">
        <v>43876</v>
      </c>
      <c r="M932" s="42">
        <v>21914</v>
      </c>
      <c r="N932" s="42">
        <v>21962</v>
      </c>
      <c r="O932" s="54" t="s">
        <v>499</v>
      </c>
      <c r="P932" s="54">
        <v>27.379757232819205</v>
      </c>
      <c r="Q932" s="54" t="s">
        <v>499</v>
      </c>
      <c r="R932" s="54">
        <v>27.379757232819205</v>
      </c>
      <c r="S932" s="54">
        <v>27.379757232819205</v>
      </c>
      <c r="T932" s="54">
        <v>27.379757232819205</v>
      </c>
      <c r="U932" s="54">
        <v>109.51902893127682</v>
      </c>
      <c r="W932" s="42" t="s">
        <v>469</v>
      </c>
    </row>
    <row r="933" spans="1:23">
      <c r="A933" s="49" t="s">
        <v>3201</v>
      </c>
      <c r="B933" s="46" t="s">
        <v>230</v>
      </c>
      <c r="C933" s="46" t="s">
        <v>318</v>
      </c>
      <c r="D933" s="49" t="s">
        <v>473</v>
      </c>
      <c r="E933" s="46">
        <v>0</v>
      </c>
      <c r="F933" s="46">
        <v>0</v>
      </c>
      <c r="G933" s="46">
        <v>0</v>
      </c>
      <c r="H933" s="46">
        <v>0</v>
      </c>
      <c r="I933" s="46">
        <v>0</v>
      </c>
      <c r="J933" s="46">
        <v>0</v>
      </c>
      <c r="K933" s="46">
        <v>0</v>
      </c>
      <c r="L933" s="42">
        <v>43876</v>
      </c>
      <c r="M933" s="42">
        <v>21914</v>
      </c>
      <c r="N933" s="42">
        <v>21962</v>
      </c>
      <c r="O933" s="54" t="s">
        <v>499</v>
      </c>
      <c r="P933" s="54" t="s">
        <v>499</v>
      </c>
      <c r="Q933" s="54" t="s">
        <v>499</v>
      </c>
      <c r="R933" s="54" t="s">
        <v>499</v>
      </c>
      <c r="S933" s="54" t="s">
        <v>499</v>
      </c>
      <c r="T933" s="54" t="s">
        <v>499</v>
      </c>
      <c r="U933" s="54" t="s">
        <v>499</v>
      </c>
      <c r="W933" s="42" t="s">
        <v>469</v>
      </c>
    </row>
    <row r="934" spans="1:23">
      <c r="A934" s="49" t="s">
        <v>3202</v>
      </c>
      <c r="B934" s="46" t="s">
        <v>230</v>
      </c>
      <c r="C934" s="46" t="s">
        <v>318</v>
      </c>
      <c r="D934" s="49" t="s">
        <v>201</v>
      </c>
      <c r="E934" s="46">
        <v>0</v>
      </c>
      <c r="F934" s="46">
        <v>0</v>
      </c>
      <c r="G934" s="46">
        <v>6</v>
      </c>
      <c r="H934" s="46">
        <v>0</v>
      </c>
      <c r="I934" s="46">
        <v>0</v>
      </c>
      <c r="J934" s="46">
        <v>0</v>
      </c>
      <c r="K934" s="46">
        <v>6</v>
      </c>
      <c r="L934" s="42">
        <v>43876</v>
      </c>
      <c r="M934" s="42">
        <v>21914</v>
      </c>
      <c r="N934" s="42">
        <v>21962</v>
      </c>
      <c r="O934" s="54" t="s">
        <v>499</v>
      </c>
      <c r="P934" s="54" t="s">
        <v>499</v>
      </c>
      <c r="Q934" s="54">
        <v>13.674901996535693</v>
      </c>
      <c r="R934" s="54" t="s">
        <v>499</v>
      </c>
      <c r="S934" s="54" t="s">
        <v>499</v>
      </c>
      <c r="T934" s="54" t="s">
        <v>499</v>
      </c>
      <c r="U934" s="54">
        <v>13.674901996535693</v>
      </c>
      <c r="W934" s="42" t="s">
        <v>469</v>
      </c>
    </row>
    <row r="935" spans="1:23">
      <c r="A935" s="49" t="s">
        <v>3203</v>
      </c>
      <c r="B935" s="46" t="s">
        <v>230</v>
      </c>
      <c r="C935" s="46" t="s">
        <v>318</v>
      </c>
      <c r="D935" s="49" t="s">
        <v>151</v>
      </c>
      <c r="E935" s="46">
        <v>0</v>
      </c>
      <c r="F935" s="46">
        <v>0</v>
      </c>
      <c r="G935" s="46">
        <v>0</v>
      </c>
      <c r="H935" s="46">
        <v>0</v>
      </c>
      <c r="I935" s="46">
        <v>0</v>
      </c>
      <c r="J935" s="46">
        <v>0</v>
      </c>
      <c r="K935" s="46">
        <v>0</v>
      </c>
      <c r="L935" s="42">
        <v>43876</v>
      </c>
      <c r="M935" s="42">
        <v>21914</v>
      </c>
      <c r="N935" s="42">
        <v>21962</v>
      </c>
      <c r="O935" s="54" t="s">
        <v>499</v>
      </c>
      <c r="P935" s="54" t="s">
        <v>499</v>
      </c>
      <c r="Q935" s="54" t="s">
        <v>499</v>
      </c>
      <c r="R935" s="54" t="s">
        <v>499</v>
      </c>
      <c r="S935" s="54" t="s">
        <v>499</v>
      </c>
      <c r="T935" s="54" t="s">
        <v>499</v>
      </c>
      <c r="U935" s="54" t="s">
        <v>499</v>
      </c>
      <c r="W935" s="42" t="s">
        <v>469</v>
      </c>
    </row>
    <row r="936" spans="1:23">
      <c r="A936" s="49" t="s">
        <v>3204</v>
      </c>
      <c r="B936" s="46" t="s">
        <v>230</v>
      </c>
      <c r="C936" s="46" t="s">
        <v>318</v>
      </c>
      <c r="D936" s="49" t="s">
        <v>95</v>
      </c>
      <c r="E936" s="46">
        <v>0</v>
      </c>
      <c r="F936" s="46">
        <v>0</v>
      </c>
      <c r="G936" s="46">
        <v>0</v>
      </c>
      <c r="H936" s="46">
        <v>0</v>
      </c>
      <c r="I936" s="46">
        <v>0</v>
      </c>
      <c r="J936" s="46">
        <v>0</v>
      </c>
      <c r="K936" s="46">
        <v>0</v>
      </c>
      <c r="L936" s="42">
        <v>43876</v>
      </c>
      <c r="M936" s="42">
        <v>21914</v>
      </c>
      <c r="N936" s="42">
        <v>21962</v>
      </c>
      <c r="O936" s="54" t="s">
        <v>499</v>
      </c>
      <c r="P936" s="54" t="s">
        <v>499</v>
      </c>
      <c r="Q936" s="54" t="s">
        <v>499</v>
      </c>
      <c r="R936" s="54" t="s">
        <v>499</v>
      </c>
      <c r="S936" s="54" t="s">
        <v>499</v>
      </c>
      <c r="T936" s="54" t="s">
        <v>499</v>
      </c>
      <c r="U936" s="54" t="s">
        <v>499</v>
      </c>
      <c r="W936" s="42" t="s">
        <v>469</v>
      </c>
    </row>
    <row r="937" spans="1:23">
      <c r="A937" s="49" t="s">
        <v>3205</v>
      </c>
      <c r="B937" s="49" t="s">
        <v>230</v>
      </c>
      <c r="C937" s="49" t="s">
        <v>318</v>
      </c>
      <c r="D937" s="49" t="s">
        <v>155</v>
      </c>
      <c r="E937" s="50">
        <v>8</v>
      </c>
      <c r="F937" s="50">
        <v>0</v>
      </c>
      <c r="G937" s="50">
        <v>6</v>
      </c>
      <c r="H937" s="50">
        <v>0</v>
      </c>
      <c r="I937" s="50">
        <v>0</v>
      </c>
      <c r="J937" s="50">
        <v>0</v>
      </c>
      <c r="K937" s="50">
        <v>14</v>
      </c>
      <c r="L937" s="42">
        <v>43876</v>
      </c>
      <c r="M937" s="42">
        <v>21914</v>
      </c>
      <c r="N937" s="42">
        <v>21962</v>
      </c>
      <c r="O937" s="54">
        <v>18.233202662047589</v>
      </c>
      <c r="P937" s="54" t="s">
        <v>499</v>
      </c>
      <c r="Q937" s="54">
        <v>13.674901996535693</v>
      </c>
      <c r="R937" s="54" t="s">
        <v>499</v>
      </c>
      <c r="S937" s="54" t="s">
        <v>499</v>
      </c>
      <c r="T937" s="54" t="s">
        <v>499</v>
      </c>
      <c r="U937" s="54">
        <v>31.908104658583284</v>
      </c>
      <c r="W937" s="42" t="s">
        <v>469</v>
      </c>
    </row>
    <row r="938" spans="1:23">
      <c r="A938" s="49" t="s">
        <v>3206</v>
      </c>
      <c r="B938" s="49" t="s">
        <v>230</v>
      </c>
      <c r="C938" s="49" t="s">
        <v>318</v>
      </c>
      <c r="D938" s="49" t="s">
        <v>99</v>
      </c>
      <c r="E938" s="46">
        <v>6</v>
      </c>
      <c r="F938" s="46">
        <v>6</v>
      </c>
      <c r="G938" s="46">
        <v>17</v>
      </c>
      <c r="H938" s="46">
        <v>14</v>
      </c>
      <c r="I938" s="46">
        <v>7</v>
      </c>
      <c r="J938" s="46">
        <v>8</v>
      </c>
      <c r="K938" s="46">
        <v>58</v>
      </c>
      <c r="L938" s="42">
        <v>43876</v>
      </c>
      <c r="M938" s="42">
        <v>21914</v>
      </c>
      <c r="N938" s="42">
        <v>21962</v>
      </c>
      <c r="O938" s="54">
        <v>13.674901996535693</v>
      </c>
      <c r="P938" s="54">
        <v>13.674901996535693</v>
      </c>
      <c r="Q938" s="54">
        <v>38.745555656851124</v>
      </c>
      <c r="R938" s="54">
        <v>31.908104658583284</v>
      </c>
      <c r="S938" s="54">
        <v>15.954052329291642</v>
      </c>
      <c r="T938" s="54">
        <v>18.233202662047589</v>
      </c>
      <c r="U938" s="54">
        <v>132.190719299845</v>
      </c>
      <c r="W938" s="42" t="s">
        <v>469</v>
      </c>
    </row>
    <row r="939" spans="1:23">
      <c r="A939" s="49" t="s">
        <v>3207</v>
      </c>
      <c r="B939" s="46" t="s">
        <v>230</v>
      </c>
      <c r="C939" s="46" t="s">
        <v>318</v>
      </c>
      <c r="D939" s="49" t="s">
        <v>481</v>
      </c>
      <c r="E939" s="46">
        <v>0</v>
      </c>
      <c r="F939" s="46">
        <v>0</v>
      </c>
      <c r="G939" s="46">
        <v>6</v>
      </c>
      <c r="H939" s="46">
        <v>0</v>
      </c>
      <c r="I939" s="46">
        <v>0</v>
      </c>
      <c r="J939" s="46">
        <v>0</v>
      </c>
      <c r="K939" s="46">
        <v>6</v>
      </c>
      <c r="L939" s="42">
        <v>43876</v>
      </c>
      <c r="M939" s="42">
        <v>21914</v>
      </c>
      <c r="N939" s="42">
        <v>21962</v>
      </c>
      <c r="O939" s="54" t="s">
        <v>499</v>
      </c>
      <c r="P939" s="54" t="s">
        <v>499</v>
      </c>
      <c r="Q939" s="54">
        <v>13.674901996535693</v>
      </c>
      <c r="R939" s="54" t="s">
        <v>499</v>
      </c>
      <c r="S939" s="54" t="s">
        <v>499</v>
      </c>
      <c r="T939" s="54" t="s">
        <v>499</v>
      </c>
      <c r="U939" s="54">
        <v>13.674901996535693</v>
      </c>
      <c r="W939" s="42" t="s">
        <v>469</v>
      </c>
    </row>
    <row r="940" spans="1:23">
      <c r="A940" s="49" t="s">
        <v>3208</v>
      </c>
      <c r="B940" s="46" t="s">
        <v>230</v>
      </c>
      <c r="C940" s="46" t="s">
        <v>318</v>
      </c>
      <c r="D940" s="49" t="s">
        <v>483</v>
      </c>
      <c r="E940" s="46">
        <v>0</v>
      </c>
      <c r="F940" s="46">
        <v>6</v>
      </c>
      <c r="G940" s="46">
        <v>6</v>
      </c>
      <c r="H940" s="46">
        <v>6</v>
      </c>
      <c r="I940" s="46">
        <v>0</v>
      </c>
      <c r="J940" s="46">
        <v>0</v>
      </c>
      <c r="K940" s="46">
        <v>18</v>
      </c>
      <c r="L940" s="42">
        <v>43876</v>
      </c>
      <c r="M940" s="42">
        <v>21914</v>
      </c>
      <c r="N940" s="42">
        <v>21962</v>
      </c>
      <c r="O940" s="54" t="s">
        <v>499</v>
      </c>
      <c r="P940" s="54">
        <v>13.674901996535693</v>
      </c>
      <c r="Q940" s="54">
        <v>13.674901996535693</v>
      </c>
      <c r="R940" s="54">
        <v>13.674901996535693</v>
      </c>
      <c r="S940" s="54" t="s">
        <v>499</v>
      </c>
      <c r="T940" s="54" t="s">
        <v>499</v>
      </c>
      <c r="U940" s="54">
        <v>41.024705989607071</v>
      </c>
      <c r="W940" s="42" t="s">
        <v>469</v>
      </c>
    </row>
    <row r="941" spans="1:23">
      <c r="A941" s="49" t="s">
        <v>3209</v>
      </c>
      <c r="B941" s="46" t="s">
        <v>230</v>
      </c>
      <c r="C941" s="46" t="s">
        <v>318</v>
      </c>
      <c r="D941" s="49" t="s">
        <v>128</v>
      </c>
      <c r="E941" s="46">
        <v>0</v>
      </c>
      <c r="F941" s="46">
        <v>0</v>
      </c>
      <c r="G941" s="46">
        <v>0</v>
      </c>
      <c r="H941" s="46">
        <v>0</v>
      </c>
      <c r="I941" s="46">
        <v>0</v>
      </c>
      <c r="J941" s="46">
        <v>0</v>
      </c>
      <c r="K941" s="46">
        <v>0</v>
      </c>
      <c r="L941" s="42">
        <v>43876</v>
      </c>
      <c r="M941" s="42">
        <v>21914</v>
      </c>
      <c r="N941" s="42">
        <v>21962</v>
      </c>
      <c r="O941" s="54" t="s">
        <v>499</v>
      </c>
      <c r="P941" s="54" t="s">
        <v>499</v>
      </c>
      <c r="Q941" s="54" t="s">
        <v>499</v>
      </c>
      <c r="R941" s="54" t="s">
        <v>499</v>
      </c>
      <c r="S941" s="54" t="s">
        <v>499</v>
      </c>
      <c r="T941" s="54" t="s">
        <v>499</v>
      </c>
      <c r="U941" s="54" t="s">
        <v>499</v>
      </c>
      <c r="W941" s="42" t="s">
        <v>469</v>
      </c>
    </row>
    <row r="942" spans="1:23">
      <c r="A942" s="49" t="s">
        <v>3210</v>
      </c>
      <c r="B942" s="46" t="s">
        <v>230</v>
      </c>
      <c r="C942" s="46" t="s">
        <v>318</v>
      </c>
      <c r="D942" s="49" t="s">
        <v>132</v>
      </c>
      <c r="E942" s="46">
        <v>7</v>
      </c>
      <c r="F942" s="46">
        <v>0</v>
      </c>
      <c r="G942" s="46">
        <v>9</v>
      </c>
      <c r="H942" s="46">
        <v>8</v>
      </c>
      <c r="I942" s="46">
        <v>6</v>
      </c>
      <c r="J942" s="46">
        <v>6</v>
      </c>
      <c r="K942" s="46">
        <v>36</v>
      </c>
      <c r="L942" s="42">
        <v>43876</v>
      </c>
      <c r="M942" s="42">
        <v>21914</v>
      </c>
      <c r="N942" s="42">
        <v>21962</v>
      </c>
      <c r="O942" s="54">
        <v>31.943050104955738</v>
      </c>
      <c r="P942" s="54" t="s">
        <v>499</v>
      </c>
      <c r="Q942" s="54">
        <v>41.069635849228803</v>
      </c>
      <c r="R942" s="54">
        <v>36.506342977092267</v>
      </c>
      <c r="S942" s="54">
        <v>27.379757232819205</v>
      </c>
      <c r="T942" s="54">
        <v>27.379757232819205</v>
      </c>
      <c r="U942" s="54">
        <v>164.27854339691521</v>
      </c>
      <c r="W942" s="42" t="s">
        <v>469</v>
      </c>
    </row>
    <row r="943" spans="1:23">
      <c r="A943" s="49" t="s">
        <v>3211</v>
      </c>
      <c r="B943" s="46" t="s">
        <v>230</v>
      </c>
      <c r="C943" s="46" t="s">
        <v>318</v>
      </c>
      <c r="D943" s="49" t="s">
        <v>142</v>
      </c>
      <c r="E943" s="46">
        <v>0</v>
      </c>
      <c r="F943" s="46">
        <v>0</v>
      </c>
      <c r="G943" s="46">
        <v>0</v>
      </c>
      <c r="H943" s="46">
        <v>0</v>
      </c>
      <c r="I943" s="46">
        <v>0</v>
      </c>
      <c r="J943" s="46">
        <v>0</v>
      </c>
      <c r="K943" s="46">
        <v>0</v>
      </c>
      <c r="L943" s="42">
        <v>43876</v>
      </c>
      <c r="M943" s="42">
        <v>21914</v>
      </c>
      <c r="N943" s="42">
        <v>21962</v>
      </c>
      <c r="O943" s="54" t="s">
        <v>499</v>
      </c>
      <c r="P943" s="54" t="s">
        <v>499</v>
      </c>
      <c r="Q943" s="54" t="s">
        <v>499</v>
      </c>
      <c r="R943" s="54" t="s">
        <v>499</v>
      </c>
      <c r="S943" s="54" t="s">
        <v>499</v>
      </c>
      <c r="T943" s="54" t="s">
        <v>499</v>
      </c>
      <c r="U943" s="54" t="s">
        <v>499</v>
      </c>
      <c r="W943" s="42" t="s">
        <v>469</v>
      </c>
    </row>
    <row r="944" spans="1:23">
      <c r="A944" s="49" t="s">
        <v>3212</v>
      </c>
      <c r="B944" s="49" t="s">
        <v>230</v>
      </c>
      <c r="C944" s="49" t="s">
        <v>318</v>
      </c>
      <c r="D944" s="49" t="s">
        <v>146</v>
      </c>
      <c r="E944" s="50">
        <v>6</v>
      </c>
      <c r="F944" s="50">
        <v>0</v>
      </c>
      <c r="G944" s="50">
        <v>9</v>
      </c>
      <c r="H944" s="50">
        <v>22</v>
      </c>
      <c r="I944" s="50">
        <v>11</v>
      </c>
      <c r="J944" s="50">
        <v>6</v>
      </c>
      <c r="K944" s="50">
        <v>54</v>
      </c>
      <c r="L944" s="42">
        <v>43876</v>
      </c>
      <c r="M944" s="42">
        <v>21914</v>
      </c>
      <c r="N944" s="42">
        <v>21962</v>
      </c>
      <c r="O944" s="54">
        <v>27.379757232819205</v>
      </c>
      <c r="P944" s="54" t="s">
        <v>499</v>
      </c>
      <c r="Q944" s="54">
        <v>41.069635849228803</v>
      </c>
      <c r="R944" s="54">
        <v>100.39244318700374</v>
      </c>
      <c r="S944" s="54">
        <v>50.196221593501868</v>
      </c>
      <c r="T944" s="54">
        <v>27.379757232819205</v>
      </c>
      <c r="U944" s="54">
        <v>246.41781509537282</v>
      </c>
      <c r="W944" s="42" t="s">
        <v>469</v>
      </c>
    </row>
    <row r="945" spans="1:23">
      <c r="A945" s="49" t="s">
        <v>3213</v>
      </c>
      <c r="B945" s="49" t="s">
        <v>222</v>
      </c>
      <c r="C945" s="49" t="s">
        <v>318</v>
      </c>
      <c r="D945" s="49" t="s">
        <v>60</v>
      </c>
      <c r="E945" s="46">
        <v>6</v>
      </c>
      <c r="F945" s="46">
        <v>0</v>
      </c>
      <c r="G945" s="46">
        <v>6</v>
      </c>
      <c r="H945" s="46">
        <v>6</v>
      </c>
      <c r="I945" s="46">
        <v>0</v>
      </c>
      <c r="J945" s="46">
        <v>0</v>
      </c>
      <c r="K945" s="46">
        <v>18</v>
      </c>
      <c r="L945" s="42">
        <v>43876</v>
      </c>
      <c r="M945" s="42">
        <v>21914</v>
      </c>
      <c r="N945" s="42">
        <v>21962</v>
      </c>
      <c r="O945" s="54">
        <v>13.674901996535693</v>
      </c>
      <c r="P945" s="54" t="s">
        <v>499</v>
      </c>
      <c r="Q945" s="54">
        <v>13.674901996535693</v>
      </c>
      <c r="R945" s="54">
        <v>13.674901996535693</v>
      </c>
      <c r="S945" s="54" t="s">
        <v>499</v>
      </c>
      <c r="T945" s="54" t="s">
        <v>499</v>
      </c>
      <c r="U945" s="54">
        <v>41.024705989607071</v>
      </c>
      <c r="W945" s="42" t="s">
        <v>469</v>
      </c>
    </row>
    <row r="946" spans="1:23">
      <c r="A946" s="49" t="s">
        <v>3214</v>
      </c>
      <c r="B946" s="46" t="s">
        <v>222</v>
      </c>
      <c r="C946" s="46" t="s">
        <v>318</v>
      </c>
      <c r="D946" s="49" t="s">
        <v>64</v>
      </c>
      <c r="E946" s="46">
        <v>16</v>
      </c>
      <c r="F946" s="46">
        <v>8</v>
      </c>
      <c r="G946" s="46">
        <v>18</v>
      </c>
      <c r="H946" s="46">
        <v>22</v>
      </c>
      <c r="I946" s="46">
        <v>22</v>
      </c>
      <c r="J946" s="46">
        <v>6</v>
      </c>
      <c r="K946" s="46">
        <v>92</v>
      </c>
      <c r="L946" s="42">
        <v>43876</v>
      </c>
      <c r="M946" s="42">
        <v>21914</v>
      </c>
      <c r="N946" s="42">
        <v>21962</v>
      </c>
      <c r="O946" s="54">
        <v>36.466405324095177</v>
      </c>
      <c r="P946" s="54">
        <v>18.233202662047589</v>
      </c>
      <c r="Q946" s="54">
        <v>41.024705989607071</v>
      </c>
      <c r="R946" s="54">
        <v>50.141307320630865</v>
      </c>
      <c r="S946" s="54">
        <v>50.141307320630865</v>
      </c>
      <c r="T946" s="54">
        <v>13.674901996535693</v>
      </c>
      <c r="U946" s="54">
        <v>209.68183061354728</v>
      </c>
      <c r="W946" s="42" t="s">
        <v>469</v>
      </c>
    </row>
    <row r="947" spans="1:23">
      <c r="A947" s="49" t="s">
        <v>3215</v>
      </c>
      <c r="B947" s="46" t="s">
        <v>222</v>
      </c>
      <c r="C947" s="46" t="s">
        <v>318</v>
      </c>
      <c r="D947" s="49" t="s">
        <v>492</v>
      </c>
      <c r="E947" s="46">
        <v>0</v>
      </c>
      <c r="F947" s="46">
        <v>6</v>
      </c>
      <c r="G947" s="46">
        <v>7</v>
      </c>
      <c r="H947" s="46">
        <v>8</v>
      </c>
      <c r="I947" s="46">
        <v>8</v>
      </c>
      <c r="J947" s="46">
        <v>6</v>
      </c>
      <c r="K947" s="46">
        <v>35</v>
      </c>
      <c r="L947" s="42">
        <v>43876</v>
      </c>
      <c r="M947" s="42">
        <v>21914</v>
      </c>
      <c r="N947" s="42">
        <v>21962</v>
      </c>
      <c r="O947" s="54" t="s">
        <v>499</v>
      </c>
      <c r="P947" s="54">
        <v>13.674901996535693</v>
      </c>
      <c r="Q947" s="54">
        <v>15.954052329291642</v>
      </c>
      <c r="R947" s="54">
        <v>18.233202662047589</v>
      </c>
      <c r="S947" s="54">
        <v>18.233202662047589</v>
      </c>
      <c r="T947" s="54">
        <v>13.674901996535693</v>
      </c>
      <c r="U947" s="54">
        <v>79.770261646458209</v>
      </c>
      <c r="W947" s="42" t="s">
        <v>469</v>
      </c>
    </row>
    <row r="948" spans="1:23">
      <c r="A948" s="49" t="s">
        <v>3216</v>
      </c>
      <c r="B948" s="46" t="s">
        <v>222</v>
      </c>
      <c r="C948" s="46" t="s">
        <v>318</v>
      </c>
      <c r="D948" s="49" t="s">
        <v>200</v>
      </c>
      <c r="E948" s="46">
        <v>6</v>
      </c>
      <c r="F948" s="46">
        <v>0</v>
      </c>
      <c r="G948" s="46">
        <v>12</v>
      </c>
      <c r="H948" s="46">
        <v>17</v>
      </c>
      <c r="I948" s="46">
        <v>10</v>
      </c>
      <c r="J948" s="46">
        <v>6</v>
      </c>
      <c r="K948" s="46">
        <v>51</v>
      </c>
      <c r="L948" s="42">
        <v>43876</v>
      </c>
      <c r="M948" s="42">
        <v>21914</v>
      </c>
      <c r="N948" s="42">
        <v>21962</v>
      </c>
      <c r="O948" s="54">
        <v>13.674901996535693</v>
      </c>
      <c r="P948" s="54" t="s">
        <v>499</v>
      </c>
      <c r="Q948" s="54">
        <v>27.349803993071387</v>
      </c>
      <c r="R948" s="54">
        <v>38.745555656851124</v>
      </c>
      <c r="S948" s="54">
        <v>22.791503327559486</v>
      </c>
      <c r="T948" s="54">
        <v>13.674901996535693</v>
      </c>
      <c r="U948" s="54">
        <v>116.23666697055339</v>
      </c>
      <c r="W948" s="42" t="s">
        <v>469</v>
      </c>
    </row>
    <row r="949" spans="1:23">
      <c r="A949" s="49" t="s">
        <v>3217</v>
      </c>
      <c r="B949" s="46" t="s">
        <v>222</v>
      </c>
      <c r="C949" s="46" t="s">
        <v>318</v>
      </c>
      <c r="D949" s="49" t="s">
        <v>473</v>
      </c>
      <c r="E949" s="46">
        <v>0</v>
      </c>
      <c r="F949" s="46">
        <v>0</v>
      </c>
      <c r="G949" s="46">
        <v>0</v>
      </c>
      <c r="H949" s="46">
        <v>0</v>
      </c>
      <c r="I949" s="46">
        <v>0</v>
      </c>
      <c r="J949" s="46">
        <v>0</v>
      </c>
      <c r="K949" s="46">
        <v>0</v>
      </c>
      <c r="L949" s="42">
        <v>43876</v>
      </c>
      <c r="M949" s="42">
        <v>21914</v>
      </c>
      <c r="N949" s="42">
        <v>21962</v>
      </c>
      <c r="O949" s="54" t="s">
        <v>499</v>
      </c>
      <c r="P949" s="54" t="s">
        <v>499</v>
      </c>
      <c r="Q949" s="54" t="s">
        <v>499</v>
      </c>
      <c r="R949" s="54" t="s">
        <v>499</v>
      </c>
      <c r="S949" s="54" t="s">
        <v>499</v>
      </c>
      <c r="T949" s="54" t="s">
        <v>499</v>
      </c>
      <c r="U949" s="54" t="s">
        <v>499</v>
      </c>
      <c r="W949" s="42" t="s">
        <v>469</v>
      </c>
    </row>
    <row r="950" spans="1:23">
      <c r="A950" s="49" t="s">
        <v>3218</v>
      </c>
      <c r="B950" s="49" t="s">
        <v>222</v>
      </c>
      <c r="C950" s="49" t="s">
        <v>318</v>
      </c>
      <c r="D950" s="49" t="s">
        <v>201</v>
      </c>
      <c r="E950" s="50">
        <v>8</v>
      </c>
      <c r="F950" s="50">
        <v>0</v>
      </c>
      <c r="G950" s="50">
        <v>6</v>
      </c>
      <c r="H950" s="50">
        <v>6</v>
      </c>
      <c r="I950" s="50">
        <v>0</v>
      </c>
      <c r="J950" s="50">
        <v>6</v>
      </c>
      <c r="K950" s="50">
        <v>26</v>
      </c>
      <c r="L950" s="42">
        <v>43876</v>
      </c>
      <c r="M950" s="42">
        <v>21914</v>
      </c>
      <c r="N950" s="42">
        <v>21962</v>
      </c>
      <c r="O950" s="54">
        <v>18.233202662047589</v>
      </c>
      <c r="P950" s="54" t="s">
        <v>499</v>
      </c>
      <c r="Q950" s="54">
        <v>13.674901996535693</v>
      </c>
      <c r="R950" s="54">
        <v>13.674901996535693</v>
      </c>
      <c r="S950" s="54" t="s">
        <v>499</v>
      </c>
      <c r="T950" s="54">
        <v>13.674901996535693</v>
      </c>
      <c r="U950" s="54">
        <v>59.25790865165466</v>
      </c>
      <c r="W950" s="42" t="s">
        <v>469</v>
      </c>
    </row>
    <row r="951" spans="1:23">
      <c r="A951" s="49" t="s">
        <v>3219</v>
      </c>
      <c r="B951" s="49" t="s">
        <v>222</v>
      </c>
      <c r="C951" s="49" t="s">
        <v>318</v>
      </c>
      <c r="D951" s="49" t="s">
        <v>151</v>
      </c>
      <c r="E951" s="50">
        <v>0</v>
      </c>
      <c r="F951" s="50">
        <v>0</v>
      </c>
      <c r="G951" s="50">
        <v>0</v>
      </c>
      <c r="H951" s="50">
        <v>0</v>
      </c>
      <c r="I951" s="50">
        <v>0</v>
      </c>
      <c r="J951" s="50">
        <v>0</v>
      </c>
      <c r="K951" s="50">
        <v>0</v>
      </c>
      <c r="L951" s="42">
        <v>43876</v>
      </c>
      <c r="M951" s="42">
        <v>21914</v>
      </c>
      <c r="N951" s="42">
        <v>21962</v>
      </c>
      <c r="O951" s="54" t="s">
        <v>499</v>
      </c>
      <c r="P951" s="54" t="s">
        <v>499</v>
      </c>
      <c r="Q951" s="54" t="s">
        <v>499</v>
      </c>
      <c r="R951" s="54" t="s">
        <v>499</v>
      </c>
      <c r="S951" s="54" t="s">
        <v>499</v>
      </c>
      <c r="T951" s="54" t="s">
        <v>499</v>
      </c>
      <c r="U951" s="54" t="s">
        <v>499</v>
      </c>
      <c r="W951" s="42" t="s">
        <v>469</v>
      </c>
    </row>
    <row r="952" spans="1:23">
      <c r="A952" s="49" t="s">
        <v>3220</v>
      </c>
      <c r="B952" s="49" t="s">
        <v>222</v>
      </c>
      <c r="C952" s="49" t="s">
        <v>318</v>
      </c>
      <c r="D952" s="49" t="s">
        <v>95</v>
      </c>
      <c r="E952" s="46">
        <v>0</v>
      </c>
      <c r="F952" s="46">
        <v>6</v>
      </c>
      <c r="G952" s="46">
        <v>0</v>
      </c>
      <c r="H952" s="46">
        <v>0</v>
      </c>
      <c r="I952" s="46">
        <v>0</v>
      </c>
      <c r="J952" s="46">
        <v>0</v>
      </c>
      <c r="K952" s="46">
        <v>6</v>
      </c>
      <c r="L952" s="42">
        <v>43876</v>
      </c>
      <c r="M952" s="42">
        <v>21914</v>
      </c>
      <c r="N952" s="42">
        <v>21962</v>
      </c>
      <c r="O952" s="54" t="s">
        <v>499</v>
      </c>
      <c r="P952" s="54">
        <v>13.674901996535693</v>
      </c>
      <c r="Q952" s="54" t="s">
        <v>499</v>
      </c>
      <c r="R952" s="54" t="s">
        <v>499</v>
      </c>
      <c r="S952" s="54" t="s">
        <v>499</v>
      </c>
      <c r="T952" s="54" t="s">
        <v>499</v>
      </c>
      <c r="U952" s="54">
        <v>13.674901996535693</v>
      </c>
      <c r="W952" s="42" t="s">
        <v>469</v>
      </c>
    </row>
    <row r="953" spans="1:23">
      <c r="A953" s="49" t="s">
        <v>3221</v>
      </c>
      <c r="B953" s="46" t="s">
        <v>222</v>
      </c>
      <c r="C953" s="46" t="s">
        <v>318</v>
      </c>
      <c r="D953" s="49" t="s">
        <v>154</v>
      </c>
      <c r="E953" s="46">
        <v>0</v>
      </c>
      <c r="F953" s="46">
        <v>0</v>
      </c>
      <c r="G953" s="46">
        <v>0</v>
      </c>
      <c r="H953" s="46">
        <v>0</v>
      </c>
      <c r="I953" s="46">
        <v>0</v>
      </c>
      <c r="J953" s="46">
        <v>0</v>
      </c>
      <c r="K953" s="46">
        <v>0</v>
      </c>
      <c r="L953" s="42">
        <v>43876</v>
      </c>
      <c r="M953" s="42">
        <v>21914</v>
      </c>
      <c r="N953" s="42">
        <v>21962</v>
      </c>
      <c r="O953" s="54" t="s">
        <v>499</v>
      </c>
      <c r="P953" s="54" t="s">
        <v>499</v>
      </c>
      <c r="Q953" s="54" t="s">
        <v>499</v>
      </c>
      <c r="R953" s="54" t="s">
        <v>499</v>
      </c>
      <c r="S953" s="54" t="s">
        <v>499</v>
      </c>
      <c r="T953" s="54" t="s">
        <v>499</v>
      </c>
      <c r="U953" s="54" t="s">
        <v>499</v>
      </c>
      <c r="W953" s="42" t="s">
        <v>469</v>
      </c>
    </row>
    <row r="954" spans="1:23">
      <c r="A954" s="49" t="s">
        <v>3222</v>
      </c>
      <c r="B954" s="46" t="s">
        <v>222</v>
      </c>
      <c r="C954" s="46" t="s">
        <v>318</v>
      </c>
      <c r="D954" s="49" t="s">
        <v>155</v>
      </c>
      <c r="E954" s="46">
        <v>6</v>
      </c>
      <c r="F954" s="46">
        <v>0</v>
      </c>
      <c r="G954" s="46">
        <v>6</v>
      </c>
      <c r="H954" s="46">
        <v>0</v>
      </c>
      <c r="I954" s="46">
        <v>0</v>
      </c>
      <c r="J954" s="46">
        <v>0</v>
      </c>
      <c r="K954" s="46">
        <v>12</v>
      </c>
      <c r="L954" s="42">
        <v>43876</v>
      </c>
      <c r="M954" s="42">
        <v>21914</v>
      </c>
      <c r="N954" s="42">
        <v>21962</v>
      </c>
      <c r="O954" s="54">
        <v>13.674901996535693</v>
      </c>
      <c r="P954" s="54" t="s">
        <v>499</v>
      </c>
      <c r="Q954" s="54">
        <v>13.674901996535693</v>
      </c>
      <c r="R954" s="54" t="s">
        <v>499</v>
      </c>
      <c r="S954" s="54" t="s">
        <v>499</v>
      </c>
      <c r="T954" s="54" t="s">
        <v>499</v>
      </c>
      <c r="U954" s="54">
        <v>27.349803993071387</v>
      </c>
      <c r="W954" s="42" t="s">
        <v>469</v>
      </c>
    </row>
    <row r="955" spans="1:23">
      <c r="A955" s="49" t="s">
        <v>3223</v>
      </c>
      <c r="B955" s="46" t="s">
        <v>222</v>
      </c>
      <c r="C955" s="46" t="s">
        <v>318</v>
      </c>
      <c r="D955" s="49" t="s">
        <v>99</v>
      </c>
      <c r="E955" s="46">
        <v>6</v>
      </c>
      <c r="F955" s="46">
        <v>0</v>
      </c>
      <c r="G955" s="46">
        <v>9</v>
      </c>
      <c r="H955" s="46">
        <v>6</v>
      </c>
      <c r="I955" s="46">
        <v>7</v>
      </c>
      <c r="J955" s="46">
        <v>0</v>
      </c>
      <c r="K955" s="46">
        <v>28</v>
      </c>
      <c r="L955" s="42">
        <v>43876</v>
      </c>
      <c r="M955" s="42">
        <v>21914</v>
      </c>
      <c r="N955" s="42">
        <v>21962</v>
      </c>
      <c r="O955" s="54">
        <v>13.674901996535693</v>
      </c>
      <c r="P955" s="54" t="s">
        <v>499</v>
      </c>
      <c r="Q955" s="54">
        <v>20.512352994803535</v>
      </c>
      <c r="R955" s="54">
        <v>13.674901996535693</v>
      </c>
      <c r="S955" s="54">
        <v>15.954052329291642</v>
      </c>
      <c r="T955" s="54" t="s">
        <v>499</v>
      </c>
      <c r="U955" s="54">
        <v>63.816209317166567</v>
      </c>
      <c r="W955" s="42" t="s">
        <v>469</v>
      </c>
    </row>
    <row r="956" spans="1:23">
      <c r="A956" s="49" t="s">
        <v>3224</v>
      </c>
      <c r="B956" s="46" t="s">
        <v>222</v>
      </c>
      <c r="C956" s="46" t="s">
        <v>318</v>
      </c>
      <c r="D956" s="49" t="s">
        <v>481</v>
      </c>
      <c r="E956" s="46">
        <v>0</v>
      </c>
      <c r="F956" s="46">
        <v>0</v>
      </c>
      <c r="G956" s="46">
        <v>6</v>
      </c>
      <c r="H956" s="46">
        <v>0</v>
      </c>
      <c r="I956" s="46">
        <v>0</v>
      </c>
      <c r="J956" s="46">
        <v>0</v>
      </c>
      <c r="K956" s="46">
        <v>6</v>
      </c>
      <c r="L956" s="42">
        <v>43876</v>
      </c>
      <c r="M956" s="42">
        <v>21914</v>
      </c>
      <c r="N956" s="42">
        <v>21962</v>
      </c>
      <c r="O956" s="54" t="s">
        <v>499</v>
      </c>
      <c r="P956" s="54" t="s">
        <v>499</v>
      </c>
      <c r="Q956" s="54">
        <v>13.674901996535693</v>
      </c>
      <c r="R956" s="54" t="s">
        <v>499</v>
      </c>
      <c r="S956" s="54" t="s">
        <v>499</v>
      </c>
      <c r="T956" s="54" t="s">
        <v>499</v>
      </c>
      <c r="U956" s="54">
        <v>13.674901996535693</v>
      </c>
      <c r="W956" s="42" t="s">
        <v>469</v>
      </c>
    </row>
    <row r="957" spans="1:23">
      <c r="A957" s="49" t="s">
        <v>3225</v>
      </c>
      <c r="B957" s="49" t="s">
        <v>222</v>
      </c>
      <c r="C957" s="49" t="s">
        <v>318</v>
      </c>
      <c r="D957" s="49" t="s">
        <v>483</v>
      </c>
      <c r="E957" s="50">
        <v>0</v>
      </c>
      <c r="F957" s="50">
        <v>0</v>
      </c>
      <c r="G957" s="50">
        <v>13</v>
      </c>
      <c r="H957" s="50">
        <v>10</v>
      </c>
      <c r="I957" s="50">
        <v>6</v>
      </c>
      <c r="J957" s="50">
        <v>0</v>
      </c>
      <c r="K957" s="50">
        <v>29</v>
      </c>
      <c r="L957" s="42">
        <v>43876</v>
      </c>
      <c r="M957" s="42">
        <v>21914</v>
      </c>
      <c r="N957" s="42">
        <v>21962</v>
      </c>
      <c r="O957" s="54" t="s">
        <v>499</v>
      </c>
      <c r="P957" s="54" t="s">
        <v>499</v>
      </c>
      <c r="Q957" s="54">
        <v>29.62895432582733</v>
      </c>
      <c r="R957" s="54">
        <v>22.791503327559486</v>
      </c>
      <c r="S957" s="54">
        <v>13.674901996535693</v>
      </c>
      <c r="T957" s="54" t="s">
        <v>499</v>
      </c>
      <c r="U957" s="54">
        <v>66.0953596499225</v>
      </c>
      <c r="W957" s="42" t="s">
        <v>469</v>
      </c>
    </row>
    <row r="958" spans="1:23">
      <c r="A958" s="49" t="s">
        <v>3226</v>
      </c>
      <c r="B958" s="49" t="s">
        <v>222</v>
      </c>
      <c r="C958" s="49" t="s">
        <v>318</v>
      </c>
      <c r="D958" s="49" t="s">
        <v>128</v>
      </c>
      <c r="E958" s="50">
        <v>6</v>
      </c>
      <c r="F958" s="50">
        <v>0</v>
      </c>
      <c r="G958" s="50">
        <v>0</v>
      </c>
      <c r="H958" s="50">
        <v>0</v>
      </c>
      <c r="I958" s="50">
        <v>0</v>
      </c>
      <c r="J958" s="50">
        <v>0</v>
      </c>
      <c r="K958" s="50">
        <v>6</v>
      </c>
      <c r="L958" s="42">
        <v>43876</v>
      </c>
      <c r="M958" s="42">
        <v>21914</v>
      </c>
      <c r="N958" s="42">
        <v>21962</v>
      </c>
      <c r="O958" s="54">
        <v>13.674901996535693</v>
      </c>
      <c r="P958" s="54" t="s">
        <v>499</v>
      </c>
      <c r="Q958" s="54" t="s">
        <v>499</v>
      </c>
      <c r="R958" s="54" t="s">
        <v>499</v>
      </c>
      <c r="S958" s="54" t="s">
        <v>499</v>
      </c>
      <c r="T958" s="54" t="s">
        <v>499</v>
      </c>
      <c r="U958" s="54">
        <v>13.674901996535693</v>
      </c>
      <c r="W958" s="42" t="s">
        <v>469</v>
      </c>
    </row>
    <row r="959" spans="1:23">
      <c r="A959" s="49" t="s">
        <v>3227</v>
      </c>
      <c r="B959" s="49" t="s">
        <v>222</v>
      </c>
      <c r="C959" s="49" t="s">
        <v>318</v>
      </c>
      <c r="D959" s="49" t="s">
        <v>161</v>
      </c>
      <c r="E959" s="50">
        <v>6</v>
      </c>
      <c r="F959" s="50">
        <v>0</v>
      </c>
      <c r="G959" s="50">
        <v>0</v>
      </c>
      <c r="H959" s="50">
        <v>0</v>
      </c>
      <c r="I959" s="50">
        <v>0</v>
      </c>
      <c r="J959" s="50">
        <v>0</v>
      </c>
      <c r="K959" s="50">
        <v>6</v>
      </c>
      <c r="L959" s="42">
        <v>43876</v>
      </c>
      <c r="M959" s="42">
        <v>21914</v>
      </c>
      <c r="N959" s="42">
        <v>21962</v>
      </c>
      <c r="O959" s="54">
        <v>13.674901996535693</v>
      </c>
      <c r="P959" s="54" t="s">
        <v>499</v>
      </c>
      <c r="Q959" s="54" t="s">
        <v>499</v>
      </c>
      <c r="R959" s="54" t="s">
        <v>499</v>
      </c>
      <c r="S959" s="54" t="s">
        <v>499</v>
      </c>
      <c r="T959" s="54" t="s">
        <v>499</v>
      </c>
      <c r="U959" s="54">
        <v>13.674901996535693</v>
      </c>
      <c r="W959" s="42" t="s">
        <v>469</v>
      </c>
    </row>
    <row r="960" spans="1:23">
      <c r="A960" s="49" t="s">
        <v>3228</v>
      </c>
      <c r="B960" s="49" t="s">
        <v>222</v>
      </c>
      <c r="C960" s="49" t="s">
        <v>318</v>
      </c>
      <c r="D960" s="49" t="s">
        <v>164</v>
      </c>
      <c r="E960" s="50">
        <v>24</v>
      </c>
      <c r="F960" s="50">
        <v>17</v>
      </c>
      <c r="G960" s="50">
        <v>42</v>
      </c>
      <c r="H960" s="50">
        <v>28</v>
      </c>
      <c r="I960" s="50">
        <v>18</v>
      </c>
      <c r="J960" s="50">
        <v>6</v>
      </c>
      <c r="K960" s="50">
        <v>135</v>
      </c>
      <c r="L960" s="42">
        <v>43876</v>
      </c>
      <c r="M960" s="42">
        <v>21914</v>
      </c>
      <c r="N960" s="42">
        <v>21962</v>
      </c>
      <c r="O960" s="54">
        <v>109.27966487569438</v>
      </c>
      <c r="P960" s="54">
        <v>77.406429286950186</v>
      </c>
      <c r="Q960" s="54">
        <v>191.23941353246516</v>
      </c>
      <c r="R960" s="54">
        <v>127.49294235497676</v>
      </c>
      <c r="S960" s="54">
        <v>81.959748656770785</v>
      </c>
      <c r="T960" s="54">
        <v>27.319916218923595</v>
      </c>
      <c r="U960" s="54">
        <v>614.69811492578083</v>
      </c>
      <c r="W960" s="42" t="s">
        <v>469</v>
      </c>
    </row>
    <row r="961" spans="1:23">
      <c r="A961" s="49" t="s">
        <v>3229</v>
      </c>
      <c r="B961" s="49" t="s">
        <v>222</v>
      </c>
      <c r="C961" s="49" t="s">
        <v>318</v>
      </c>
      <c r="D961" s="49" t="s">
        <v>142</v>
      </c>
      <c r="E961" s="50">
        <v>0</v>
      </c>
      <c r="F961" s="50">
        <v>0</v>
      </c>
      <c r="G961" s="50">
        <v>0</v>
      </c>
      <c r="H961" s="50">
        <v>6</v>
      </c>
      <c r="I961" s="50">
        <v>0</v>
      </c>
      <c r="J961" s="50">
        <v>0</v>
      </c>
      <c r="K961" s="50">
        <v>6</v>
      </c>
      <c r="L961" s="42">
        <v>43876</v>
      </c>
      <c r="M961" s="42">
        <v>21914</v>
      </c>
      <c r="N961" s="42">
        <v>21962</v>
      </c>
      <c r="O961" s="54" t="s">
        <v>499</v>
      </c>
      <c r="P961" s="54" t="s">
        <v>499</v>
      </c>
      <c r="Q961" s="54" t="s">
        <v>499</v>
      </c>
      <c r="R961" s="54">
        <v>13.674901996535693</v>
      </c>
      <c r="S961" s="54" t="s">
        <v>499</v>
      </c>
      <c r="T961" s="54" t="s">
        <v>499</v>
      </c>
      <c r="U961" s="54">
        <v>13.674901996535693</v>
      </c>
      <c r="W961" s="42" t="s">
        <v>469</v>
      </c>
    </row>
    <row r="962" spans="1:23">
      <c r="A962" s="49" t="s">
        <v>3230</v>
      </c>
      <c r="B962" s="49" t="s">
        <v>230</v>
      </c>
      <c r="C962" s="49" t="s">
        <v>320</v>
      </c>
      <c r="D962" s="49" t="s">
        <v>60</v>
      </c>
      <c r="E962" s="50">
        <v>0</v>
      </c>
      <c r="F962" s="50">
        <v>0</v>
      </c>
      <c r="G962" s="50">
        <v>0</v>
      </c>
      <c r="H962" s="50">
        <v>6</v>
      </c>
      <c r="I962" s="50">
        <v>6</v>
      </c>
      <c r="J962" s="50">
        <v>6</v>
      </c>
      <c r="K962" s="50">
        <v>18</v>
      </c>
      <c r="L962" s="42">
        <v>31341</v>
      </c>
      <c r="M962" s="42">
        <v>15948</v>
      </c>
      <c r="N962" s="42">
        <v>15393</v>
      </c>
      <c r="O962" s="54" t="s">
        <v>499</v>
      </c>
      <c r="P962" s="54" t="s">
        <v>499</v>
      </c>
      <c r="Q962" s="54" t="s">
        <v>499</v>
      </c>
      <c r="R962" s="54">
        <v>19.144251938355509</v>
      </c>
      <c r="S962" s="54">
        <v>19.144251938355509</v>
      </c>
      <c r="T962" s="54">
        <v>19.144251938355509</v>
      </c>
      <c r="U962" s="54">
        <v>57.432755815066521</v>
      </c>
      <c r="W962" s="42" t="s">
        <v>469</v>
      </c>
    </row>
    <row r="963" spans="1:23">
      <c r="A963" s="49" t="s">
        <v>3231</v>
      </c>
      <c r="B963" s="49" t="s">
        <v>230</v>
      </c>
      <c r="C963" s="49" t="s">
        <v>320</v>
      </c>
      <c r="D963" s="49" t="s">
        <v>64</v>
      </c>
      <c r="E963" s="50">
        <v>6</v>
      </c>
      <c r="F963" s="50">
        <v>6</v>
      </c>
      <c r="G963" s="50">
        <v>12</v>
      </c>
      <c r="H963" s="50">
        <v>25</v>
      </c>
      <c r="I963" s="50">
        <v>19</v>
      </c>
      <c r="J963" s="50">
        <v>6</v>
      </c>
      <c r="K963" s="50">
        <v>74</v>
      </c>
      <c r="L963" s="42">
        <v>31341</v>
      </c>
      <c r="M963" s="42">
        <v>15948</v>
      </c>
      <c r="N963" s="42">
        <v>15393</v>
      </c>
      <c r="O963" s="54">
        <v>19.144251938355509</v>
      </c>
      <c r="P963" s="54">
        <v>19.144251938355509</v>
      </c>
      <c r="Q963" s="54">
        <v>38.288503876711019</v>
      </c>
      <c r="R963" s="54">
        <v>79.767716409814625</v>
      </c>
      <c r="S963" s="54">
        <v>60.623464471459116</v>
      </c>
      <c r="T963" s="54">
        <v>19.144251938355509</v>
      </c>
      <c r="U963" s="54">
        <v>236.11244057305126</v>
      </c>
      <c r="W963" s="42" t="s">
        <v>469</v>
      </c>
    </row>
    <row r="964" spans="1:23">
      <c r="A964" s="49" t="s">
        <v>3232</v>
      </c>
      <c r="B964" s="49" t="s">
        <v>230</v>
      </c>
      <c r="C964" s="49" t="s">
        <v>320</v>
      </c>
      <c r="D964" s="49" t="s">
        <v>492</v>
      </c>
      <c r="E964" s="50">
        <v>0</v>
      </c>
      <c r="F964" s="50">
        <v>0</v>
      </c>
      <c r="G964" s="50">
        <v>6</v>
      </c>
      <c r="H964" s="50">
        <v>6</v>
      </c>
      <c r="I964" s="50">
        <v>6</v>
      </c>
      <c r="J964" s="50">
        <v>0</v>
      </c>
      <c r="K964" s="50">
        <v>18</v>
      </c>
      <c r="L964" s="42">
        <v>31341</v>
      </c>
      <c r="M964" s="42">
        <v>15948</v>
      </c>
      <c r="N964" s="42">
        <v>15393</v>
      </c>
      <c r="O964" s="54" t="s">
        <v>499</v>
      </c>
      <c r="P964" s="54" t="s">
        <v>499</v>
      </c>
      <c r="Q964" s="54">
        <v>19.144251938355509</v>
      </c>
      <c r="R964" s="54">
        <v>19.144251938355509</v>
      </c>
      <c r="S964" s="54">
        <v>19.144251938355509</v>
      </c>
      <c r="T964" s="54" t="s">
        <v>499</v>
      </c>
      <c r="U964" s="54">
        <v>57.432755815066521</v>
      </c>
      <c r="W964" s="42" t="s">
        <v>469</v>
      </c>
    </row>
    <row r="965" spans="1:23">
      <c r="A965" s="49" t="s">
        <v>3233</v>
      </c>
      <c r="B965" s="49" t="s">
        <v>230</v>
      </c>
      <c r="C965" s="49" t="s">
        <v>320</v>
      </c>
      <c r="D965" s="49" t="s">
        <v>200</v>
      </c>
      <c r="E965" s="46">
        <v>0</v>
      </c>
      <c r="F965" s="46">
        <v>0</v>
      </c>
      <c r="G965" s="46">
        <v>6</v>
      </c>
      <c r="H965" s="46">
        <v>6</v>
      </c>
      <c r="I965" s="46">
        <v>6</v>
      </c>
      <c r="J965" s="46">
        <v>0</v>
      </c>
      <c r="K965" s="46">
        <v>18</v>
      </c>
      <c r="L965" s="42">
        <v>31341</v>
      </c>
      <c r="M965" s="42">
        <v>15948</v>
      </c>
      <c r="N965" s="42">
        <v>15393</v>
      </c>
      <c r="O965" s="54" t="s">
        <v>499</v>
      </c>
      <c r="P965" s="54" t="s">
        <v>499</v>
      </c>
      <c r="Q965" s="54">
        <v>19.144251938355509</v>
      </c>
      <c r="R965" s="54">
        <v>19.144251938355509</v>
      </c>
      <c r="S965" s="54">
        <v>19.144251938355509</v>
      </c>
      <c r="T965" s="54" t="s">
        <v>499</v>
      </c>
      <c r="U965" s="54">
        <v>57.432755815066521</v>
      </c>
      <c r="W965" s="42" t="s">
        <v>469</v>
      </c>
    </row>
    <row r="966" spans="1:23">
      <c r="A966" s="49" t="s">
        <v>3234</v>
      </c>
      <c r="B966" s="46" t="s">
        <v>230</v>
      </c>
      <c r="C966" s="46" t="s">
        <v>320</v>
      </c>
      <c r="D966" s="49" t="s">
        <v>54</v>
      </c>
      <c r="E966" s="46">
        <v>29</v>
      </c>
      <c r="F966" s="46">
        <v>22</v>
      </c>
      <c r="G966" s="46">
        <v>74</v>
      </c>
      <c r="H966" s="46">
        <v>87</v>
      </c>
      <c r="I966" s="46">
        <v>68</v>
      </c>
      <c r="J966" s="46">
        <v>40</v>
      </c>
      <c r="K966" s="46">
        <v>320</v>
      </c>
      <c r="L966" s="42">
        <v>31341</v>
      </c>
      <c r="M966" s="42">
        <v>15948</v>
      </c>
      <c r="N966" s="42">
        <v>15393</v>
      </c>
      <c r="O966" s="54">
        <v>181.84098319538501</v>
      </c>
      <c r="P966" s="54">
        <v>137.94833207925757</v>
      </c>
      <c r="Q966" s="54">
        <v>464.00802608477551</v>
      </c>
      <c r="R966" s="54">
        <v>545.52294958615505</v>
      </c>
      <c r="S966" s="54">
        <v>426.38575369952343</v>
      </c>
      <c r="T966" s="54">
        <v>250.81514923501379</v>
      </c>
      <c r="U966" s="54">
        <v>2006.5211938801103</v>
      </c>
      <c r="W966" s="42" t="s">
        <v>469</v>
      </c>
    </row>
    <row r="967" spans="1:23">
      <c r="A967" s="49" t="s">
        <v>3235</v>
      </c>
      <c r="B967" s="46" t="s">
        <v>230</v>
      </c>
      <c r="C967" s="46" t="s">
        <v>320</v>
      </c>
      <c r="D967" s="49" t="s">
        <v>69</v>
      </c>
      <c r="E967" s="46">
        <v>0</v>
      </c>
      <c r="F967" s="46">
        <v>0</v>
      </c>
      <c r="G967" s="46">
        <v>0</v>
      </c>
      <c r="H967" s="46">
        <v>6</v>
      </c>
      <c r="I967" s="46">
        <v>6</v>
      </c>
      <c r="J967" s="46">
        <v>6</v>
      </c>
      <c r="K967" s="46">
        <v>18</v>
      </c>
      <c r="L967" s="42">
        <v>31341</v>
      </c>
      <c r="M967" s="42">
        <v>15948</v>
      </c>
      <c r="N967" s="42">
        <v>15393</v>
      </c>
      <c r="O967" s="54" t="s">
        <v>499</v>
      </c>
      <c r="P967" s="54" t="s">
        <v>499</v>
      </c>
      <c r="Q967" s="54" t="s">
        <v>499</v>
      </c>
      <c r="R967" s="54">
        <v>37.622272385252067</v>
      </c>
      <c r="S967" s="54">
        <v>37.622272385252067</v>
      </c>
      <c r="T967" s="54">
        <v>37.622272385252067</v>
      </c>
      <c r="U967" s="54">
        <v>112.86681715575619</v>
      </c>
      <c r="W967" s="42" t="s">
        <v>469</v>
      </c>
    </row>
    <row r="968" spans="1:23">
      <c r="A968" s="49" t="s">
        <v>3236</v>
      </c>
      <c r="B968" s="46" t="s">
        <v>230</v>
      </c>
      <c r="C968" s="46" t="s">
        <v>320</v>
      </c>
      <c r="D968" s="49" t="s">
        <v>473</v>
      </c>
      <c r="E968" s="46">
        <v>0</v>
      </c>
      <c r="F968" s="46">
        <v>0</v>
      </c>
      <c r="G968" s="46">
        <v>0</v>
      </c>
      <c r="H968" s="46">
        <v>0</v>
      </c>
      <c r="I968" s="46">
        <v>6</v>
      </c>
      <c r="J968" s="46">
        <v>0</v>
      </c>
      <c r="K968" s="46">
        <v>6</v>
      </c>
      <c r="L968" s="42">
        <v>31341</v>
      </c>
      <c r="M968" s="42">
        <v>15948</v>
      </c>
      <c r="N968" s="42">
        <v>15393</v>
      </c>
      <c r="O968" s="54" t="s">
        <v>499</v>
      </c>
      <c r="P968" s="54" t="s">
        <v>499</v>
      </c>
      <c r="Q968" s="54" t="s">
        <v>499</v>
      </c>
      <c r="R968" s="54" t="s">
        <v>499</v>
      </c>
      <c r="S968" s="54">
        <v>19.144251938355509</v>
      </c>
      <c r="T968" s="54" t="s">
        <v>499</v>
      </c>
      <c r="U968" s="54">
        <v>19.144251938355509</v>
      </c>
      <c r="W968" s="42" t="s">
        <v>469</v>
      </c>
    </row>
    <row r="969" spans="1:23">
      <c r="A969" s="49" t="s">
        <v>3237</v>
      </c>
      <c r="B969" s="46" t="s">
        <v>230</v>
      </c>
      <c r="C969" s="46" t="s">
        <v>320</v>
      </c>
      <c r="D969" s="49" t="s">
        <v>201</v>
      </c>
      <c r="E969" s="46">
        <v>0</v>
      </c>
      <c r="F969" s="46">
        <v>0</v>
      </c>
      <c r="G969" s="46">
        <v>6</v>
      </c>
      <c r="H969" s="46">
        <v>0</v>
      </c>
      <c r="I969" s="46">
        <v>0</v>
      </c>
      <c r="J969" s="46">
        <v>0</v>
      </c>
      <c r="K969" s="46">
        <v>6</v>
      </c>
      <c r="L969" s="42">
        <v>31341</v>
      </c>
      <c r="M969" s="42">
        <v>15948</v>
      </c>
      <c r="N969" s="42">
        <v>15393</v>
      </c>
      <c r="O969" s="54" t="s">
        <v>499</v>
      </c>
      <c r="P969" s="54" t="s">
        <v>499</v>
      </c>
      <c r="Q969" s="54">
        <v>19.144251938355509</v>
      </c>
      <c r="R969" s="54" t="s">
        <v>499</v>
      </c>
      <c r="S969" s="54" t="s">
        <v>499</v>
      </c>
      <c r="T969" s="54" t="s">
        <v>499</v>
      </c>
      <c r="U969" s="54">
        <v>19.144251938355509</v>
      </c>
      <c r="W969" s="42" t="s">
        <v>469</v>
      </c>
    </row>
    <row r="970" spans="1:23">
      <c r="A970" s="49" t="s">
        <v>3238</v>
      </c>
      <c r="B970" s="46" t="s">
        <v>230</v>
      </c>
      <c r="C970" s="46" t="s">
        <v>320</v>
      </c>
      <c r="D970" s="49" t="s">
        <v>151</v>
      </c>
      <c r="E970" s="46">
        <v>0</v>
      </c>
      <c r="F970" s="46">
        <v>0</v>
      </c>
      <c r="G970" s="46">
        <v>0</v>
      </c>
      <c r="H970" s="46">
        <v>0</v>
      </c>
      <c r="I970" s="46">
        <v>0</v>
      </c>
      <c r="J970" s="46">
        <v>0</v>
      </c>
      <c r="K970" s="46">
        <v>0</v>
      </c>
      <c r="L970" s="42">
        <v>31341</v>
      </c>
      <c r="M970" s="42">
        <v>15948</v>
      </c>
      <c r="N970" s="42">
        <v>15393</v>
      </c>
      <c r="O970" s="54" t="s">
        <v>499</v>
      </c>
      <c r="P970" s="54" t="s">
        <v>499</v>
      </c>
      <c r="Q970" s="54" t="s">
        <v>499</v>
      </c>
      <c r="R970" s="54" t="s">
        <v>499</v>
      </c>
      <c r="S970" s="54" t="s">
        <v>499</v>
      </c>
      <c r="T970" s="54" t="s">
        <v>499</v>
      </c>
      <c r="U970" s="54" t="s">
        <v>499</v>
      </c>
      <c r="W970" s="42" t="s">
        <v>469</v>
      </c>
    </row>
    <row r="971" spans="1:23">
      <c r="A971" s="49" t="s">
        <v>3239</v>
      </c>
      <c r="B971" s="49" t="s">
        <v>230</v>
      </c>
      <c r="C971" s="49" t="s">
        <v>320</v>
      </c>
      <c r="D971" s="49" t="s">
        <v>95</v>
      </c>
      <c r="E971" s="50">
        <v>0</v>
      </c>
      <c r="F971" s="50">
        <v>0</v>
      </c>
      <c r="G971" s="50">
        <v>0</v>
      </c>
      <c r="H971" s="50">
        <v>0</v>
      </c>
      <c r="I971" s="50">
        <v>0</v>
      </c>
      <c r="J971" s="50">
        <v>0</v>
      </c>
      <c r="K971" s="50">
        <v>0</v>
      </c>
      <c r="L971" s="42">
        <v>31341</v>
      </c>
      <c r="M971" s="42">
        <v>15948</v>
      </c>
      <c r="N971" s="42">
        <v>15393</v>
      </c>
      <c r="O971" s="54" t="s">
        <v>499</v>
      </c>
      <c r="P971" s="54" t="s">
        <v>499</v>
      </c>
      <c r="Q971" s="54" t="s">
        <v>499</v>
      </c>
      <c r="R971" s="54" t="s">
        <v>499</v>
      </c>
      <c r="S971" s="54" t="s">
        <v>499</v>
      </c>
      <c r="T971" s="54" t="s">
        <v>499</v>
      </c>
      <c r="U971" s="54" t="s">
        <v>499</v>
      </c>
      <c r="W971" s="42" t="s">
        <v>469</v>
      </c>
    </row>
    <row r="972" spans="1:23">
      <c r="A972" s="49" t="s">
        <v>3240</v>
      </c>
      <c r="B972" s="49" t="s">
        <v>230</v>
      </c>
      <c r="C972" s="49" t="s">
        <v>320</v>
      </c>
      <c r="D972" s="49" t="s">
        <v>154</v>
      </c>
      <c r="E972" s="46">
        <v>0</v>
      </c>
      <c r="F972" s="46">
        <v>0</v>
      </c>
      <c r="G972" s="46">
        <v>0</v>
      </c>
      <c r="H972" s="46">
        <v>0</v>
      </c>
      <c r="I972" s="46">
        <v>0</v>
      </c>
      <c r="J972" s="46">
        <v>0</v>
      </c>
      <c r="K972" s="46">
        <v>0</v>
      </c>
      <c r="L972" s="42">
        <v>31341</v>
      </c>
      <c r="M972" s="42">
        <v>15948</v>
      </c>
      <c r="N972" s="42">
        <v>15393</v>
      </c>
      <c r="O972" s="54" t="s">
        <v>499</v>
      </c>
      <c r="P972" s="54" t="s">
        <v>499</v>
      </c>
      <c r="Q972" s="54" t="s">
        <v>499</v>
      </c>
      <c r="R972" s="54" t="s">
        <v>499</v>
      </c>
      <c r="S972" s="54" t="s">
        <v>499</v>
      </c>
      <c r="T972" s="54" t="s">
        <v>499</v>
      </c>
      <c r="U972" s="54" t="s">
        <v>499</v>
      </c>
      <c r="W972" s="42" t="s">
        <v>469</v>
      </c>
    </row>
    <row r="973" spans="1:23">
      <c r="A973" s="49" t="s">
        <v>3241</v>
      </c>
      <c r="B973" s="46" t="s">
        <v>230</v>
      </c>
      <c r="C973" s="46" t="s">
        <v>320</v>
      </c>
      <c r="D973" s="49" t="s">
        <v>155</v>
      </c>
      <c r="E973" s="46">
        <v>6</v>
      </c>
      <c r="F973" s="46">
        <v>0</v>
      </c>
      <c r="G973" s="46">
        <v>6</v>
      </c>
      <c r="H973" s="46">
        <v>0</v>
      </c>
      <c r="I973" s="46">
        <v>0</v>
      </c>
      <c r="J973" s="46">
        <v>0</v>
      </c>
      <c r="K973" s="46">
        <v>12</v>
      </c>
      <c r="L973" s="42">
        <v>31341</v>
      </c>
      <c r="M973" s="42">
        <v>15948</v>
      </c>
      <c r="N973" s="42">
        <v>15393</v>
      </c>
      <c r="O973" s="54">
        <v>19.144251938355509</v>
      </c>
      <c r="P973" s="54" t="s">
        <v>499</v>
      </c>
      <c r="Q973" s="54">
        <v>19.144251938355509</v>
      </c>
      <c r="R973" s="54" t="s">
        <v>499</v>
      </c>
      <c r="S973" s="54" t="s">
        <v>499</v>
      </c>
      <c r="T973" s="54" t="s">
        <v>499</v>
      </c>
      <c r="U973" s="54">
        <v>38.288503876711019</v>
      </c>
      <c r="W973" s="42" t="s">
        <v>469</v>
      </c>
    </row>
    <row r="974" spans="1:23">
      <c r="A974" s="49" t="s">
        <v>3242</v>
      </c>
      <c r="B974" s="46" t="s">
        <v>230</v>
      </c>
      <c r="C974" s="46" t="s">
        <v>320</v>
      </c>
      <c r="D974" s="49" t="s">
        <v>99</v>
      </c>
      <c r="E974" s="46">
        <v>0</v>
      </c>
      <c r="F974" s="46">
        <v>7</v>
      </c>
      <c r="G974" s="46">
        <v>7</v>
      </c>
      <c r="H974" s="46">
        <v>10</v>
      </c>
      <c r="I974" s="46">
        <v>6</v>
      </c>
      <c r="J974" s="46">
        <v>0</v>
      </c>
      <c r="K974" s="46">
        <v>30</v>
      </c>
      <c r="L974" s="42">
        <v>31341</v>
      </c>
      <c r="M974" s="42">
        <v>15948</v>
      </c>
      <c r="N974" s="42">
        <v>15393</v>
      </c>
      <c r="O974" s="54" t="s">
        <v>499</v>
      </c>
      <c r="P974" s="54">
        <v>22.334960594748093</v>
      </c>
      <c r="Q974" s="54">
        <v>22.334960594748093</v>
      </c>
      <c r="R974" s="54">
        <v>31.907086563925848</v>
      </c>
      <c r="S974" s="54">
        <v>19.144251938355509</v>
      </c>
      <c r="T974" s="54" t="s">
        <v>499</v>
      </c>
      <c r="U974" s="54">
        <v>95.721259691777547</v>
      </c>
      <c r="W974" s="42" t="s">
        <v>469</v>
      </c>
    </row>
    <row r="975" spans="1:23">
      <c r="A975" s="49" t="s">
        <v>3243</v>
      </c>
      <c r="B975" s="46" t="s">
        <v>230</v>
      </c>
      <c r="C975" s="46" t="s">
        <v>320</v>
      </c>
      <c r="D975" s="49" t="s">
        <v>481</v>
      </c>
      <c r="E975" s="46">
        <v>0</v>
      </c>
      <c r="F975" s="46">
        <v>0</v>
      </c>
      <c r="G975" s="46">
        <v>0</v>
      </c>
      <c r="H975" s="46">
        <v>0</v>
      </c>
      <c r="I975" s="46">
        <v>0</v>
      </c>
      <c r="J975" s="46">
        <v>0</v>
      </c>
      <c r="K975" s="46">
        <v>0</v>
      </c>
      <c r="L975" s="42">
        <v>31341</v>
      </c>
      <c r="M975" s="42">
        <v>15948</v>
      </c>
      <c r="N975" s="42">
        <v>15393</v>
      </c>
      <c r="O975" s="54" t="s">
        <v>499</v>
      </c>
      <c r="P975" s="54" t="s">
        <v>499</v>
      </c>
      <c r="Q975" s="54" t="s">
        <v>499</v>
      </c>
      <c r="R975" s="54" t="s">
        <v>499</v>
      </c>
      <c r="S975" s="54" t="s">
        <v>499</v>
      </c>
      <c r="T975" s="54" t="s">
        <v>499</v>
      </c>
      <c r="U975" s="54" t="s">
        <v>499</v>
      </c>
      <c r="W975" s="42" t="s">
        <v>469</v>
      </c>
    </row>
    <row r="976" spans="1:23">
      <c r="A976" s="49" t="s">
        <v>3244</v>
      </c>
      <c r="B976" s="46" t="s">
        <v>230</v>
      </c>
      <c r="C976" s="46" t="s">
        <v>320</v>
      </c>
      <c r="D976" s="49" t="s">
        <v>483</v>
      </c>
      <c r="E976" s="46">
        <v>6</v>
      </c>
      <c r="F976" s="46">
        <v>0</v>
      </c>
      <c r="G976" s="46">
        <v>6</v>
      </c>
      <c r="H976" s="46">
        <v>6</v>
      </c>
      <c r="I976" s="46">
        <v>7</v>
      </c>
      <c r="J976" s="46">
        <v>0</v>
      </c>
      <c r="K976" s="46">
        <v>25</v>
      </c>
      <c r="L976" s="42">
        <v>31341</v>
      </c>
      <c r="M976" s="42">
        <v>15948</v>
      </c>
      <c r="N976" s="42">
        <v>15393</v>
      </c>
      <c r="O976" s="54">
        <v>19.144251938355509</v>
      </c>
      <c r="P976" s="54" t="s">
        <v>499</v>
      </c>
      <c r="Q976" s="54">
        <v>19.144251938355509</v>
      </c>
      <c r="R976" s="54">
        <v>19.144251938355509</v>
      </c>
      <c r="S976" s="54">
        <v>22.334960594748093</v>
      </c>
      <c r="T976" s="54" t="s">
        <v>499</v>
      </c>
      <c r="U976" s="54">
        <v>79.767716409814625</v>
      </c>
      <c r="W976" s="42" t="s">
        <v>469</v>
      </c>
    </row>
    <row r="977" spans="1:23">
      <c r="A977" s="49" t="s">
        <v>3245</v>
      </c>
      <c r="B977" s="46" t="s">
        <v>230</v>
      </c>
      <c r="C977" s="46" t="s">
        <v>320</v>
      </c>
      <c r="D977" s="49" t="s">
        <v>128</v>
      </c>
      <c r="E977" s="46">
        <v>0</v>
      </c>
      <c r="F977" s="46">
        <v>0</v>
      </c>
      <c r="G977" s="46">
        <v>0</v>
      </c>
      <c r="H977" s="46">
        <v>0</v>
      </c>
      <c r="I977" s="46">
        <v>0</v>
      </c>
      <c r="J977" s="46">
        <v>0</v>
      </c>
      <c r="K977" s="46">
        <v>0</v>
      </c>
      <c r="L977" s="42">
        <v>31341</v>
      </c>
      <c r="M977" s="42">
        <v>15948</v>
      </c>
      <c r="N977" s="42">
        <v>15393</v>
      </c>
      <c r="O977" s="54" t="s">
        <v>499</v>
      </c>
      <c r="P977" s="54" t="s">
        <v>499</v>
      </c>
      <c r="Q977" s="54" t="s">
        <v>499</v>
      </c>
      <c r="R977" s="54" t="s">
        <v>499</v>
      </c>
      <c r="S977" s="54" t="s">
        <v>499</v>
      </c>
      <c r="T977" s="54" t="s">
        <v>499</v>
      </c>
      <c r="U977" s="54" t="s">
        <v>499</v>
      </c>
      <c r="W977" s="42" t="s">
        <v>469</v>
      </c>
    </row>
    <row r="978" spans="1:23">
      <c r="A978" s="49" t="s">
        <v>3246</v>
      </c>
      <c r="B978" s="46" t="s">
        <v>230</v>
      </c>
      <c r="C978" s="46" t="s">
        <v>320</v>
      </c>
      <c r="D978" s="49" t="s">
        <v>132</v>
      </c>
      <c r="E978" s="46">
        <v>6</v>
      </c>
      <c r="F978" s="46">
        <v>6</v>
      </c>
      <c r="G978" s="46">
        <v>0</v>
      </c>
      <c r="H978" s="46">
        <v>7</v>
      </c>
      <c r="I978" s="46">
        <v>6</v>
      </c>
      <c r="J978" s="46">
        <v>0</v>
      </c>
      <c r="K978" s="46">
        <v>25</v>
      </c>
      <c r="L978" s="42">
        <v>31341</v>
      </c>
      <c r="M978" s="42">
        <v>15948</v>
      </c>
      <c r="N978" s="42">
        <v>15393</v>
      </c>
      <c r="O978" s="54">
        <v>37.622272385252067</v>
      </c>
      <c r="P978" s="54">
        <v>37.622272385252067</v>
      </c>
      <c r="Q978" s="54" t="s">
        <v>499</v>
      </c>
      <c r="R978" s="54">
        <v>43.892651116127411</v>
      </c>
      <c r="S978" s="54">
        <v>37.622272385252067</v>
      </c>
      <c r="T978" s="54" t="s">
        <v>499</v>
      </c>
      <c r="U978" s="54">
        <v>156.75946827188361</v>
      </c>
      <c r="W978" s="42" t="s">
        <v>469</v>
      </c>
    </row>
    <row r="979" spans="1:23">
      <c r="A979" s="49" t="s">
        <v>3247</v>
      </c>
      <c r="B979" s="46" t="s">
        <v>230</v>
      </c>
      <c r="C979" s="46" t="s">
        <v>320</v>
      </c>
      <c r="D979" s="49" t="s">
        <v>161</v>
      </c>
      <c r="E979" s="46">
        <v>0</v>
      </c>
      <c r="F979" s="46">
        <v>0</v>
      </c>
      <c r="G979" s="46">
        <v>0</v>
      </c>
      <c r="H979" s="46">
        <v>0</v>
      </c>
      <c r="I979" s="46">
        <v>0</v>
      </c>
      <c r="J979" s="46">
        <v>0</v>
      </c>
      <c r="K979" s="46">
        <v>0</v>
      </c>
      <c r="L979" s="42">
        <v>31341</v>
      </c>
      <c r="M979" s="42">
        <v>15948</v>
      </c>
      <c r="N979" s="42">
        <v>15393</v>
      </c>
      <c r="O979" s="54" t="s">
        <v>499</v>
      </c>
      <c r="P979" s="54" t="s">
        <v>499</v>
      </c>
      <c r="Q979" s="54" t="s">
        <v>499</v>
      </c>
      <c r="R979" s="54" t="s">
        <v>499</v>
      </c>
      <c r="S979" s="54" t="s">
        <v>499</v>
      </c>
      <c r="T979" s="54" t="s">
        <v>499</v>
      </c>
      <c r="U979" s="54" t="s">
        <v>499</v>
      </c>
      <c r="W979" s="42" t="s">
        <v>469</v>
      </c>
    </row>
    <row r="980" spans="1:23">
      <c r="A980" s="49" t="s">
        <v>3248</v>
      </c>
      <c r="B980" s="46" t="s">
        <v>230</v>
      </c>
      <c r="C980" s="46" t="s">
        <v>320</v>
      </c>
      <c r="D980" s="49" t="s">
        <v>142</v>
      </c>
      <c r="E980" s="46">
        <v>0</v>
      </c>
      <c r="F980" s="46">
        <v>0</v>
      </c>
      <c r="G980" s="46">
        <v>0</v>
      </c>
      <c r="H980" s="46">
        <v>6</v>
      </c>
      <c r="I980" s="46">
        <v>0</v>
      </c>
      <c r="J980" s="46">
        <v>0</v>
      </c>
      <c r="K980" s="46">
        <v>6</v>
      </c>
      <c r="L980" s="42">
        <v>31341</v>
      </c>
      <c r="M980" s="42">
        <v>15948</v>
      </c>
      <c r="N980" s="42">
        <v>15393</v>
      </c>
      <c r="O980" s="54" t="s">
        <v>499</v>
      </c>
      <c r="P980" s="54" t="s">
        <v>499</v>
      </c>
      <c r="Q980" s="54" t="s">
        <v>499</v>
      </c>
      <c r="R980" s="54">
        <v>19.144251938355509</v>
      </c>
      <c r="S980" s="54" t="s">
        <v>499</v>
      </c>
      <c r="T980" s="54" t="s">
        <v>499</v>
      </c>
      <c r="U980" s="54">
        <v>19.144251938355509</v>
      </c>
      <c r="W980" s="42" t="s">
        <v>469</v>
      </c>
    </row>
    <row r="981" spans="1:23">
      <c r="A981" s="49" t="s">
        <v>3249</v>
      </c>
      <c r="B981" s="46" t="s">
        <v>230</v>
      </c>
      <c r="C981" s="46" t="s">
        <v>320</v>
      </c>
      <c r="D981" s="49" t="s">
        <v>146</v>
      </c>
      <c r="E981" s="46">
        <v>8</v>
      </c>
      <c r="F981" s="46">
        <v>6</v>
      </c>
      <c r="G981" s="46">
        <v>15</v>
      </c>
      <c r="H981" s="46">
        <v>10</v>
      </c>
      <c r="I981" s="46">
        <v>10</v>
      </c>
      <c r="J981" s="46">
        <v>6</v>
      </c>
      <c r="K981" s="46">
        <v>55</v>
      </c>
      <c r="L981" s="42">
        <v>31341</v>
      </c>
      <c r="M981" s="42">
        <v>15948</v>
      </c>
      <c r="N981" s="42">
        <v>15393</v>
      </c>
      <c r="O981" s="54">
        <v>50.163029847002754</v>
      </c>
      <c r="P981" s="54">
        <v>37.622272385252067</v>
      </c>
      <c r="Q981" s="54">
        <v>94.055680963130172</v>
      </c>
      <c r="R981" s="54">
        <v>62.703787308753448</v>
      </c>
      <c r="S981" s="54">
        <v>62.703787308753448</v>
      </c>
      <c r="T981" s="54">
        <v>37.622272385252067</v>
      </c>
      <c r="U981" s="54">
        <v>344.87083019814401</v>
      </c>
      <c r="W981" s="42" t="s">
        <v>469</v>
      </c>
    </row>
    <row r="982" spans="1:23">
      <c r="A982" s="49" t="s">
        <v>3250</v>
      </c>
      <c r="B982" s="46" t="s">
        <v>222</v>
      </c>
      <c r="C982" s="46" t="s">
        <v>320</v>
      </c>
      <c r="D982" s="49" t="s">
        <v>60</v>
      </c>
      <c r="E982" s="46">
        <v>0</v>
      </c>
      <c r="F982" s="46">
        <v>0</v>
      </c>
      <c r="G982" s="46">
        <v>6</v>
      </c>
      <c r="H982" s="46">
        <v>6</v>
      </c>
      <c r="I982" s="46">
        <v>0</v>
      </c>
      <c r="J982" s="46">
        <v>6</v>
      </c>
      <c r="K982" s="46">
        <v>18</v>
      </c>
      <c r="L982" s="42">
        <v>31341</v>
      </c>
      <c r="M982" s="42">
        <v>15948</v>
      </c>
      <c r="N982" s="42">
        <v>15393</v>
      </c>
      <c r="O982" s="54" t="s">
        <v>499</v>
      </c>
      <c r="P982" s="54" t="s">
        <v>499</v>
      </c>
      <c r="Q982" s="54">
        <v>19.144251938355509</v>
      </c>
      <c r="R982" s="54">
        <v>19.144251938355509</v>
      </c>
      <c r="S982" s="54" t="s">
        <v>499</v>
      </c>
      <c r="T982" s="54">
        <v>19.144251938355509</v>
      </c>
      <c r="U982" s="54">
        <v>57.432755815066521</v>
      </c>
      <c r="W982" s="42" t="s">
        <v>469</v>
      </c>
    </row>
    <row r="983" spans="1:23">
      <c r="A983" s="49" t="s">
        <v>3251</v>
      </c>
      <c r="B983" s="46" t="s">
        <v>222</v>
      </c>
      <c r="C983" s="46" t="s">
        <v>320</v>
      </c>
      <c r="D983" s="49" t="s">
        <v>64</v>
      </c>
      <c r="E983" s="46">
        <v>12</v>
      </c>
      <c r="F983" s="46">
        <v>8</v>
      </c>
      <c r="G983" s="46">
        <v>21</v>
      </c>
      <c r="H983" s="46">
        <v>23</v>
      </c>
      <c r="I983" s="46">
        <v>17</v>
      </c>
      <c r="J983" s="46">
        <v>6</v>
      </c>
      <c r="K983" s="46">
        <v>87</v>
      </c>
      <c r="L983" s="42">
        <v>31341</v>
      </c>
      <c r="M983" s="42">
        <v>15948</v>
      </c>
      <c r="N983" s="42">
        <v>15393</v>
      </c>
      <c r="O983" s="54">
        <v>38.288503876711019</v>
      </c>
      <c r="P983" s="54">
        <v>25.525669251140677</v>
      </c>
      <c r="Q983" s="54">
        <v>67.004881784244276</v>
      </c>
      <c r="R983" s="54">
        <v>73.38629909702945</v>
      </c>
      <c r="S983" s="54">
        <v>54.242047158673941</v>
      </c>
      <c r="T983" s="54">
        <v>19.144251938355509</v>
      </c>
      <c r="U983" s="54">
        <v>277.59165310615487</v>
      </c>
      <c r="W983" s="42" t="s">
        <v>469</v>
      </c>
    </row>
    <row r="984" spans="1:23">
      <c r="A984" s="49" t="s">
        <v>3252</v>
      </c>
      <c r="B984" s="46" t="s">
        <v>222</v>
      </c>
      <c r="C984" s="49" t="s">
        <v>320</v>
      </c>
      <c r="D984" s="49" t="s">
        <v>492</v>
      </c>
      <c r="E984" s="46">
        <v>0</v>
      </c>
      <c r="F984" s="46">
        <v>0</v>
      </c>
      <c r="G984" s="46">
        <v>6</v>
      </c>
      <c r="H984" s="46">
        <v>8</v>
      </c>
      <c r="I984" s="46">
        <v>0</v>
      </c>
      <c r="J984" s="46">
        <v>6</v>
      </c>
      <c r="K984" s="46">
        <v>20</v>
      </c>
      <c r="L984" s="42">
        <v>31341</v>
      </c>
      <c r="M984" s="42">
        <v>15948</v>
      </c>
      <c r="N984" s="42">
        <v>15393</v>
      </c>
      <c r="O984" s="54" t="s">
        <v>499</v>
      </c>
      <c r="P984" s="54" t="s">
        <v>499</v>
      </c>
      <c r="Q984" s="54">
        <v>19.144251938355509</v>
      </c>
      <c r="R984" s="54">
        <v>25.525669251140677</v>
      </c>
      <c r="S984" s="54" t="s">
        <v>499</v>
      </c>
      <c r="T984" s="54">
        <v>19.144251938355509</v>
      </c>
      <c r="U984" s="54">
        <v>63.814173127851696</v>
      </c>
      <c r="W984" s="42" t="s">
        <v>469</v>
      </c>
    </row>
    <row r="985" spans="1:23">
      <c r="A985" s="49" t="s">
        <v>3253</v>
      </c>
      <c r="B985" s="46" t="s">
        <v>222</v>
      </c>
      <c r="C985" s="49" t="s">
        <v>320</v>
      </c>
      <c r="D985" s="49" t="s">
        <v>200</v>
      </c>
      <c r="E985" s="46">
        <v>6</v>
      </c>
      <c r="F985" s="46">
        <v>6</v>
      </c>
      <c r="G985" s="46">
        <v>12</v>
      </c>
      <c r="H985" s="46">
        <v>20</v>
      </c>
      <c r="I985" s="46">
        <v>12</v>
      </c>
      <c r="J985" s="46">
        <v>6</v>
      </c>
      <c r="K985" s="46">
        <v>62</v>
      </c>
      <c r="L985" s="42">
        <v>31341</v>
      </c>
      <c r="M985" s="42">
        <v>15948</v>
      </c>
      <c r="N985" s="42">
        <v>15393</v>
      </c>
      <c r="O985" s="54">
        <v>19.144251938355509</v>
      </c>
      <c r="P985" s="54">
        <v>19.144251938355509</v>
      </c>
      <c r="Q985" s="54">
        <v>38.288503876711019</v>
      </c>
      <c r="R985" s="54">
        <v>63.814173127851696</v>
      </c>
      <c r="S985" s="54">
        <v>38.288503876711019</v>
      </c>
      <c r="T985" s="54">
        <v>19.144251938355509</v>
      </c>
      <c r="U985" s="54">
        <v>197.82393669634024</v>
      </c>
      <c r="W985" s="42" t="s">
        <v>469</v>
      </c>
    </row>
    <row r="986" spans="1:23">
      <c r="A986" s="49" t="s">
        <v>3254</v>
      </c>
      <c r="B986" s="46" t="s">
        <v>222</v>
      </c>
      <c r="C986" s="49" t="s">
        <v>320</v>
      </c>
      <c r="D986" s="49" t="s">
        <v>473</v>
      </c>
      <c r="E986" s="46">
        <v>0</v>
      </c>
      <c r="F986" s="46">
        <v>0</v>
      </c>
      <c r="G986" s="46">
        <v>0</v>
      </c>
      <c r="H986" s="46">
        <v>0</v>
      </c>
      <c r="I986" s="46">
        <v>0</v>
      </c>
      <c r="J986" s="46">
        <v>0</v>
      </c>
      <c r="K986" s="46">
        <v>0</v>
      </c>
      <c r="L986" s="42">
        <v>31341</v>
      </c>
      <c r="M986" s="42">
        <v>15948</v>
      </c>
      <c r="N986" s="42">
        <v>15393</v>
      </c>
      <c r="O986" s="54" t="s">
        <v>499</v>
      </c>
      <c r="P986" s="54" t="s">
        <v>499</v>
      </c>
      <c r="Q986" s="54" t="s">
        <v>499</v>
      </c>
      <c r="R986" s="54" t="s">
        <v>499</v>
      </c>
      <c r="S986" s="54" t="s">
        <v>499</v>
      </c>
      <c r="T986" s="54" t="s">
        <v>499</v>
      </c>
      <c r="U986" s="54" t="s">
        <v>499</v>
      </c>
      <c r="W986" s="42" t="s">
        <v>469</v>
      </c>
    </row>
    <row r="987" spans="1:23">
      <c r="A987" s="49" t="s">
        <v>3255</v>
      </c>
      <c r="B987" s="46" t="s">
        <v>222</v>
      </c>
      <c r="C987" s="46" t="s">
        <v>320</v>
      </c>
      <c r="D987" s="49" t="s">
        <v>201</v>
      </c>
      <c r="E987" s="46">
        <v>0</v>
      </c>
      <c r="F987" s="46">
        <v>0</v>
      </c>
      <c r="G987" s="46">
        <v>6</v>
      </c>
      <c r="H987" s="46">
        <v>8</v>
      </c>
      <c r="I987" s="46">
        <v>0</v>
      </c>
      <c r="J987" s="46">
        <v>0</v>
      </c>
      <c r="K987" s="46">
        <v>14</v>
      </c>
      <c r="L987" s="42">
        <v>31341</v>
      </c>
      <c r="M987" s="42">
        <v>15948</v>
      </c>
      <c r="N987" s="42">
        <v>15393</v>
      </c>
      <c r="O987" s="54" t="s">
        <v>499</v>
      </c>
      <c r="P987" s="54" t="s">
        <v>499</v>
      </c>
      <c r="Q987" s="54">
        <v>19.144251938355509</v>
      </c>
      <c r="R987" s="54">
        <v>25.525669251140677</v>
      </c>
      <c r="S987" s="54" t="s">
        <v>499</v>
      </c>
      <c r="T987" s="54" t="s">
        <v>499</v>
      </c>
      <c r="U987" s="54">
        <v>44.669921189496186</v>
      </c>
      <c r="W987" s="42" t="s">
        <v>469</v>
      </c>
    </row>
    <row r="988" spans="1:23">
      <c r="A988" s="49" t="s">
        <v>3256</v>
      </c>
      <c r="B988" s="46" t="s">
        <v>222</v>
      </c>
      <c r="C988" s="46" t="s">
        <v>320</v>
      </c>
      <c r="D988" s="49" t="s">
        <v>151</v>
      </c>
      <c r="E988" s="46">
        <v>0</v>
      </c>
      <c r="F988" s="46">
        <v>0</v>
      </c>
      <c r="G988" s="46">
        <v>0</v>
      </c>
      <c r="H988" s="46">
        <v>0</v>
      </c>
      <c r="I988" s="46">
        <v>0</v>
      </c>
      <c r="J988" s="46">
        <v>0</v>
      </c>
      <c r="K988" s="46">
        <v>0</v>
      </c>
      <c r="L988" s="42">
        <v>31341</v>
      </c>
      <c r="M988" s="42">
        <v>15948</v>
      </c>
      <c r="N988" s="42">
        <v>15393</v>
      </c>
      <c r="O988" s="54" t="s">
        <v>499</v>
      </c>
      <c r="P988" s="54" t="s">
        <v>499</v>
      </c>
      <c r="Q988" s="54" t="s">
        <v>499</v>
      </c>
      <c r="R988" s="54" t="s">
        <v>499</v>
      </c>
      <c r="S988" s="54" t="s">
        <v>499</v>
      </c>
      <c r="T988" s="54" t="s">
        <v>499</v>
      </c>
      <c r="U988" s="54" t="s">
        <v>499</v>
      </c>
      <c r="W988" s="42" t="s">
        <v>469</v>
      </c>
    </row>
    <row r="989" spans="1:23">
      <c r="A989" s="49" t="s">
        <v>3257</v>
      </c>
      <c r="B989" s="46" t="s">
        <v>222</v>
      </c>
      <c r="C989" s="46" t="s">
        <v>320</v>
      </c>
      <c r="D989" s="49" t="s">
        <v>95</v>
      </c>
      <c r="E989" s="46">
        <v>0</v>
      </c>
      <c r="F989" s="46">
        <v>0</v>
      </c>
      <c r="G989" s="46">
        <v>6</v>
      </c>
      <c r="H989" s="46">
        <v>0</v>
      </c>
      <c r="I989" s="46">
        <v>0</v>
      </c>
      <c r="J989" s="46">
        <v>0</v>
      </c>
      <c r="K989" s="46">
        <v>6</v>
      </c>
      <c r="L989" s="42">
        <v>31341</v>
      </c>
      <c r="M989" s="42">
        <v>15948</v>
      </c>
      <c r="N989" s="42">
        <v>15393</v>
      </c>
      <c r="O989" s="54" t="s">
        <v>499</v>
      </c>
      <c r="P989" s="54" t="s">
        <v>499</v>
      </c>
      <c r="Q989" s="54">
        <v>19.144251938355509</v>
      </c>
      <c r="R989" s="54" t="s">
        <v>499</v>
      </c>
      <c r="S989" s="54" t="s">
        <v>499</v>
      </c>
      <c r="T989" s="54" t="s">
        <v>499</v>
      </c>
      <c r="U989" s="54">
        <v>19.144251938355509</v>
      </c>
      <c r="W989" s="42" t="s">
        <v>469</v>
      </c>
    </row>
    <row r="990" spans="1:23">
      <c r="A990" s="49" t="s">
        <v>3258</v>
      </c>
      <c r="B990" s="46" t="s">
        <v>222</v>
      </c>
      <c r="C990" s="46" t="s">
        <v>320</v>
      </c>
      <c r="D990" s="49" t="s">
        <v>154</v>
      </c>
      <c r="E990" s="46">
        <v>0</v>
      </c>
      <c r="F990" s="46">
        <v>0</v>
      </c>
      <c r="G990" s="46">
        <v>0</v>
      </c>
      <c r="H990" s="46">
        <v>0</v>
      </c>
      <c r="I990" s="46">
        <v>0</v>
      </c>
      <c r="J990" s="46">
        <v>0</v>
      </c>
      <c r="K990" s="46">
        <v>0</v>
      </c>
      <c r="L990" s="42">
        <v>31341</v>
      </c>
      <c r="M990" s="42">
        <v>15948</v>
      </c>
      <c r="N990" s="42">
        <v>15393</v>
      </c>
      <c r="O990" s="54" t="s">
        <v>499</v>
      </c>
      <c r="P990" s="54" t="s">
        <v>499</v>
      </c>
      <c r="Q990" s="54" t="s">
        <v>499</v>
      </c>
      <c r="R990" s="54" t="s">
        <v>499</v>
      </c>
      <c r="S990" s="54" t="s">
        <v>499</v>
      </c>
      <c r="T990" s="54" t="s">
        <v>499</v>
      </c>
      <c r="U990" s="54" t="s">
        <v>499</v>
      </c>
      <c r="W990" s="42" t="s">
        <v>469</v>
      </c>
    </row>
    <row r="991" spans="1:23">
      <c r="A991" s="49" t="s">
        <v>3259</v>
      </c>
      <c r="B991" s="46" t="s">
        <v>222</v>
      </c>
      <c r="C991" s="49" t="s">
        <v>320</v>
      </c>
      <c r="D991" s="49" t="s">
        <v>155</v>
      </c>
      <c r="E991" s="46">
        <v>7</v>
      </c>
      <c r="F991" s="46">
        <v>0</v>
      </c>
      <c r="G991" s="46">
        <v>6</v>
      </c>
      <c r="H991" s="46">
        <v>0</v>
      </c>
      <c r="I991" s="46">
        <v>0</v>
      </c>
      <c r="J991" s="46">
        <v>0</v>
      </c>
      <c r="K991" s="46">
        <v>13</v>
      </c>
      <c r="L991" s="42">
        <v>31341</v>
      </c>
      <c r="M991" s="42">
        <v>15948</v>
      </c>
      <c r="N991" s="42">
        <v>15393</v>
      </c>
      <c r="O991" s="54">
        <v>22.334960594748093</v>
      </c>
      <c r="P991" s="54" t="s">
        <v>499</v>
      </c>
      <c r="Q991" s="54">
        <v>19.144251938355509</v>
      </c>
      <c r="R991" s="54" t="s">
        <v>499</v>
      </c>
      <c r="S991" s="54" t="s">
        <v>499</v>
      </c>
      <c r="T991" s="54" t="s">
        <v>499</v>
      </c>
      <c r="U991" s="54">
        <v>41.479212533103599</v>
      </c>
      <c r="W991" s="42" t="s">
        <v>469</v>
      </c>
    </row>
    <row r="992" spans="1:23">
      <c r="A992" s="49" t="s">
        <v>3260</v>
      </c>
      <c r="B992" s="46" t="s">
        <v>222</v>
      </c>
      <c r="C992" s="49" t="s">
        <v>320</v>
      </c>
      <c r="D992" s="49" t="s">
        <v>99</v>
      </c>
      <c r="E992" s="46">
        <v>6</v>
      </c>
      <c r="F992" s="46">
        <v>6</v>
      </c>
      <c r="G992" s="46">
        <v>11</v>
      </c>
      <c r="H992" s="46">
        <v>6</v>
      </c>
      <c r="I992" s="46">
        <v>0</v>
      </c>
      <c r="J992" s="46">
        <v>0</v>
      </c>
      <c r="K992" s="46">
        <v>29</v>
      </c>
      <c r="L992" s="42">
        <v>31341</v>
      </c>
      <c r="M992" s="42">
        <v>15948</v>
      </c>
      <c r="N992" s="42">
        <v>15393</v>
      </c>
      <c r="O992" s="54">
        <v>19.144251938355509</v>
      </c>
      <c r="P992" s="54">
        <v>19.144251938355509</v>
      </c>
      <c r="Q992" s="54">
        <v>35.097795220318432</v>
      </c>
      <c r="R992" s="54">
        <v>19.144251938355509</v>
      </c>
      <c r="S992" s="54" t="s">
        <v>499</v>
      </c>
      <c r="T992" s="54" t="s">
        <v>499</v>
      </c>
      <c r="U992" s="54">
        <v>92.53055103538496</v>
      </c>
      <c r="W992" s="42" t="s">
        <v>469</v>
      </c>
    </row>
    <row r="993" spans="1:23">
      <c r="A993" s="49" t="s">
        <v>3261</v>
      </c>
      <c r="B993" s="46" t="s">
        <v>222</v>
      </c>
      <c r="C993" s="46" t="s">
        <v>320</v>
      </c>
      <c r="D993" s="49" t="s">
        <v>481</v>
      </c>
      <c r="E993" s="46">
        <v>0</v>
      </c>
      <c r="F993" s="46">
        <v>6</v>
      </c>
      <c r="G993" s="46">
        <v>0</v>
      </c>
      <c r="H993" s="46">
        <v>0</v>
      </c>
      <c r="I993" s="46">
        <v>0</v>
      </c>
      <c r="J993" s="46">
        <v>0</v>
      </c>
      <c r="K993" s="46">
        <v>6</v>
      </c>
      <c r="L993" s="42">
        <v>31341</v>
      </c>
      <c r="M993" s="42">
        <v>15948</v>
      </c>
      <c r="N993" s="42">
        <v>15393</v>
      </c>
      <c r="O993" s="54" t="s">
        <v>499</v>
      </c>
      <c r="P993" s="54">
        <v>19.144251938355509</v>
      </c>
      <c r="Q993" s="54" t="s">
        <v>499</v>
      </c>
      <c r="R993" s="54" t="s">
        <v>499</v>
      </c>
      <c r="S993" s="54" t="s">
        <v>499</v>
      </c>
      <c r="T993" s="54" t="s">
        <v>499</v>
      </c>
      <c r="U993" s="54">
        <v>19.144251938355509</v>
      </c>
      <c r="W993" s="42" t="s">
        <v>469</v>
      </c>
    </row>
    <row r="994" spans="1:23">
      <c r="A994" s="49" t="s">
        <v>3262</v>
      </c>
      <c r="B994" s="46" t="s">
        <v>222</v>
      </c>
      <c r="C994" s="46" t="s">
        <v>320</v>
      </c>
      <c r="D994" s="49" t="s">
        <v>483</v>
      </c>
      <c r="E994" s="46">
        <v>6</v>
      </c>
      <c r="F994" s="46">
        <v>0</v>
      </c>
      <c r="G994" s="46">
        <v>14</v>
      </c>
      <c r="H994" s="46">
        <v>8</v>
      </c>
      <c r="I994" s="46">
        <v>0</v>
      </c>
      <c r="J994" s="46">
        <v>0</v>
      </c>
      <c r="K994" s="46">
        <v>28</v>
      </c>
      <c r="L994" s="42">
        <v>31341</v>
      </c>
      <c r="M994" s="42">
        <v>15948</v>
      </c>
      <c r="N994" s="42">
        <v>15393</v>
      </c>
      <c r="O994" s="54">
        <v>19.144251938355509</v>
      </c>
      <c r="P994" s="54" t="s">
        <v>499</v>
      </c>
      <c r="Q994" s="54">
        <v>44.669921189496186</v>
      </c>
      <c r="R994" s="54">
        <v>25.525669251140677</v>
      </c>
      <c r="S994" s="54" t="s">
        <v>499</v>
      </c>
      <c r="T994" s="54" t="s">
        <v>499</v>
      </c>
      <c r="U994" s="54">
        <v>89.339842378992373</v>
      </c>
      <c r="W994" s="42" t="s">
        <v>469</v>
      </c>
    </row>
    <row r="995" spans="1:23">
      <c r="A995" s="49" t="s">
        <v>3263</v>
      </c>
      <c r="B995" s="46" t="s">
        <v>222</v>
      </c>
      <c r="C995" s="46" t="s">
        <v>320</v>
      </c>
      <c r="D995" s="49" t="s">
        <v>128</v>
      </c>
      <c r="E995" s="46">
        <v>6</v>
      </c>
      <c r="F995" s="46">
        <v>0</v>
      </c>
      <c r="G995" s="46">
        <v>0</v>
      </c>
      <c r="H995" s="46">
        <v>0</v>
      </c>
      <c r="I995" s="46">
        <v>0</v>
      </c>
      <c r="J995" s="46">
        <v>0</v>
      </c>
      <c r="K995" s="46">
        <v>6</v>
      </c>
      <c r="L995" s="42">
        <v>31341</v>
      </c>
      <c r="M995" s="42">
        <v>15948</v>
      </c>
      <c r="N995" s="42">
        <v>15393</v>
      </c>
      <c r="O995" s="54">
        <v>19.144251938355509</v>
      </c>
      <c r="P995" s="54" t="s">
        <v>499</v>
      </c>
      <c r="Q995" s="54" t="s">
        <v>499</v>
      </c>
      <c r="R995" s="54" t="s">
        <v>499</v>
      </c>
      <c r="S995" s="54" t="s">
        <v>499</v>
      </c>
      <c r="T995" s="54" t="s">
        <v>499</v>
      </c>
      <c r="U995" s="54">
        <v>19.144251938355509</v>
      </c>
      <c r="W995" s="42" t="s">
        <v>469</v>
      </c>
    </row>
    <row r="996" spans="1:23">
      <c r="A996" s="49" t="s">
        <v>3264</v>
      </c>
      <c r="B996" s="46" t="s">
        <v>222</v>
      </c>
      <c r="C996" s="46" t="s">
        <v>320</v>
      </c>
      <c r="D996" s="49" t="s">
        <v>164</v>
      </c>
      <c r="E996" s="46">
        <v>31</v>
      </c>
      <c r="F996" s="46">
        <v>33</v>
      </c>
      <c r="G996" s="46">
        <v>108</v>
      </c>
      <c r="H996" s="46">
        <v>67</v>
      </c>
      <c r="I996" s="46">
        <v>18</v>
      </c>
      <c r="J996" s="46">
        <v>0</v>
      </c>
      <c r="K996" s="46">
        <v>257</v>
      </c>
      <c r="L996" s="42">
        <v>31341</v>
      </c>
      <c r="M996" s="42">
        <v>15948</v>
      </c>
      <c r="N996" s="42">
        <v>15393</v>
      </c>
      <c r="O996" s="54">
        <v>201.39024231793672</v>
      </c>
      <c r="P996" s="54">
        <v>214.38316117715846</v>
      </c>
      <c r="Q996" s="54">
        <v>701.61761839797316</v>
      </c>
      <c r="R996" s="54">
        <v>435.26278178392778</v>
      </c>
      <c r="S996" s="54">
        <v>116.93626973299553</v>
      </c>
      <c r="T996" s="54" t="s">
        <v>499</v>
      </c>
      <c r="U996" s="54">
        <v>1669.5900734099916</v>
      </c>
      <c r="W996" s="42" t="s">
        <v>469</v>
      </c>
    </row>
    <row r="997" spans="1:23">
      <c r="A997" s="49" t="s">
        <v>3265</v>
      </c>
      <c r="B997" s="46" t="s">
        <v>222</v>
      </c>
      <c r="C997" s="46" t="s">
        <v>320</v>
      </c>
      <c r="D997" s="49" t="s">
        <v>142</v>
      </c>
      <c r="E997" s="46">
        <v>0</v>
      </c>
      <c r="F997" s="46">
        <v>0</v>
      </c>
      <c r="G997" s="46">
        <v>0</v>
      </c>
      <c r="H997" s="46">
        <v>0</v>
      </c>
      <c r="I997" s="46">
        <v>0</v>
      </c>
      <c r="J997" s="46">
        <v>0</v>
      </c>
      <c r="K997" s="46">
        <v>0</v>
      </c>
      <c r="L997" s="42">
        <v>31341</v>
      </c>
      <c r="M997" s="42">
        <v>15948</v>
      </c>
      <c r="N997" s="42">
        <v>15393</v>
      </c>
      <c r="O997" s="54" t="s">
        <v>499</v>
      </c>
      <c r="P997" s="54" t="s">
        <v>499</v>
      </c>
      <c r="Q997" s="54" t="s">
        <v>499</v>
      </c>
      <c r="R997" s="54" t="s">
        <v>499</v>
      </c>
      <c r="S997" s="54" t="s">
        <v>499</v>
      </c>
      <c r="T997" s="54" t="s">
        <v>499</v>
      </c>
      <c r="U997" s="54" t="s">
        <v>499</v>
      </c>
      <c r="W997" s="42" t="s">
        <v>469</v>
      </c>
    </row>
    <row r="998" spans="1:23">
      <c r="A998" s="49" t="s">
        <v>3266</v>
      </c>
      <c r="B998" s="46" t="s">
        <v>230</v>
      </c>
      <c r="C998" s="49" t="s">
        <v>322</v>
      </c>
      <c r="D998" s="49" t="s">
        <v>60</v>
      </c>
      <c r="E998" s="46">
        <v>6</v>
      </c>
      <c r="F998" s="46">
        <v>6</v>
      </c>
      <c r="G998" s="46">
        <v>6</v>
      </c>
      <c r="H998" s="46">
        <v>6</v>
      </c>
      <c r="I998" s="46">
        <v>6</v>
      </c>
      <c r="J998" s="46">
        <v>6</v>
      </c>
      <c r="K998" s="46">
        <v>36</v>
      </c>
      <c r="L998" s="42">
        <v>32081</v>
      </c>
      <c r="M998" s="42">
        <v>16181</v>
      </c>
      <c r="N998" s="42">
        <v>15900</v>
      </c>
      <c r="O998" s="54">
        <v>18.702658894672858</v>
      </c>
      <c r="P998" s="54">
        <v>18.702658894672858</v>
      </c>
      <c r="Q998" s="54">
        <v>18.702658894672858</v>
      </c>
      <c r="R998" s="54">
        <v>18.702658894672858</v>
      </c>
      <c r="S998" s="54">
        <v>18.702658894672858</v>
      </c>
      <c r="T998" s="54">
        <v>18.702658894672858</v>
      </c>
      <c r="U998" s="54">
        <v>112.21595336803716</v>
      </c>
      <c r="W998" s="42" t="s">
        <v>469</v>
      </c>
    </row>
    <row r="999" spans="1:23">
      <c r="A999" s="49" t="s">
        <v>3267</v>
      </c>
      <c r="B999" s="46" t="s">
        <v>230</v>
      </c>
      <c r="C999" s="49" t="s">
        <v>322</v>
      </c>
      <c r="D999" s="49" t="s">
        <v>64</v>
      </c>
      <c r="E999" s="46">
        <v>9</v>
      </c>
      <c r="F999" s="46">
        <v>6</v>
      </c>
      <c r="G999" s="46">
        <v>11</v>
      </c>
      <c r="H999" s="46">
        <v>14</v>
      </c>
      <c r="I999" s="46">
        <v>10</v>
      </c>
      <c r="J999" s="46">
        <v>10</v>
      </c>
      <c r="K999" s="46">
        <v>60</v>
      </c>
      <c r="L999" s="42">
        <v>32081</v>
      </c>
      <c r="M999" s="42">
        <v>16181</v>
      </c>
      <c r="N999" s="42">
        <v>15900</v>
      </c>
      <c r="O999" s="54">
        <v>28.053988342009291</v>
      </c>
      <c r="P999" s="54">
        <v>18.702658894672858</v>
      </c>
      <c r="Q999" s="54">
        <v>34.288207973566912</v>
      </c>
      <c r="R999" s="54">
        <v>43.639537420903338</v>
      </c>
      <c r="S999" s="54">
        <v>31.171098157788098</v>
      </c>
      <c r="T999" s="54">
        <v>31.171098157788098</v>
      </c>
      <c r="U999" s="54">
        <v>187.02658894672859</v>
      </c>
      <c r="W999" s="42" t="s">
        <v>469</v>
      </c>
    </row>
    <row r="1000" spans="1:23">
      <c r="A1000" s="49" t="s">
        <v>3268</v>
      </c>
      <c r="B1000" s="46" t="s">
        <v>230</v>
      </c>
      <c r="C1000" s="46" t="s">
        <v>322</v>
      </c>
      <c r="D1000" s="49" t="s">
        <v>492</v>
      </c>
      <c r="E1000" s="46">
        <v>0</v>
      </c>
      <c r="F1000" s="46">
        <v>0</v>
      </c>
      <c r="G1000" s="46">
        <v>0</v>
      </c>
      <c r="H1000" s="46">
        <v>6</v>
      </c>
      <c r="I1000" s="46">
        <v>0</v>
      </c>
      <c r="J1000" s="46">
        <v>0</v>
      </c>
      <c r="K1000" s="46">
        <v>6</v>
      </c>
      <c r="L1000" s="42">
        <v>32081</v>
      </c>
      <c r="M1000" s="42">
        <v>16181</v>
      </c>
      <c r="N1000" s="42">
        <v>15900</v>
      </c>
      <c r="O1000" s="54" t="s">
        <v>499</v>
      </c>
      <c r="P1000" s="54" t="s">
        <v>499</v>
      </c>
      <c r="Q1000" s="54" t="s">
        <v>499</v>
      </c>
      <c r="R1000" s="54">
        <v>18.702658894672858</v>
      </c>
      <c r="S1000" s="54" t="s">
        <v>499</v>
      </c>
      <c r="T1000" s="54" t="s">
        <v>499</v>
      </c>
      <c r="U1000" s="54">
        <v>18.702658894672858</v>
      </c>
      <c r="W1000" s="42" t="s">
        <v>469</v>
      </c>
    </row>
    <row r="1001" spans="1:23">
      <c r="A1001" s="49" t="s">
        <v>3269</v>
      </c>
      <c r="B1001" s="46" t="s">
        <v>230</v>
      </c>
      <c r="C1001" s="46" t="s">
        <v>322</v>
      </c>
      <c r="D1001" s="49" t="s">
        <v>200</v>
      </c>
      <c r="E1001" s="46">
        <v>0</v>
      </c>
      <c r="F1001" s="46">
        <v>0</v>
      </c>
      <c r="G1001" s="46">
        <v>6</v>
      </c>
      <c r="H1001" s="46">
        <v>0</v>
      </c>
      <c r="I1001" s="46">
        <v>6</v>
      </c>
      <c r="J1001" s="46">
        <v>6</v>
      </c>
      <c r="K1001" s="46">
        <v>18</v>
      </c>
      <c r="L1001" s="42">
        <v>32081</v>
      </c>
      <c r="M1001" s="42">
        <v>16181</v>
      </c>
      <c r="N1001" s="42">
        <v>15900</v>
      </c>
      <c r="O1001" s="54" t="s">
        <v>499</v>
      </c>
      <c r="P1001" s="54" t="s">
        <v>499</v>
      </c>
      <c r="Q1001" s="54">
        <v>18.702658894672858</v>
      </c>
      <c r="R1001" s="54" t="s">
        <v>499</v>
      </c>
      <c r="S1001" s="54">
        <v>18.702658894672858</v>
      </c>
      <c r="T1001" s="54">
        <v>18.702658894672858</v>
      </c>
      <c r="U1001" s="54">
        <v>56.107976684018581</v>
      </c>
      <c r="W1001" s="42" t="s">
        <v>469</v>
      </c>
    </row>
    <row r="1002" spans="1:23">
      <c r="A1002" s="49" t="s">
        <v>3270</v>
      </c>
      <c r="B1002" s="46" t="s">
        <v>230</v>
      </c>
      <c r="C1002" s="46" t="s">
        <v>322</v>
      </c>
      <c r="D1002" s="49" t="s">
        <v>54</v>
      </c>
      <c r="E1002" s="46">
        <v>35</v>
      </c>
      <c r="F1002" s="46">
        <v>34</v>
      </c>
      <c r="G1002" s="46">
        <v>59</v>
      </c>
      <c r="H1002" s="46">
        <v>74</v>
      </c>
      <c r="I1002" s="46">
        <v>68</v>
      </c>
      <c r="J1002" s="46">
        <v>30</v>
      </c>
      <c r="K1002" s="46">
        <v>300</v>
      </c>
      <c r="L1002" s="42">
        <v>32081</v>
      </c>
      <c r="M1002" s="42">
        <v>16181</v>
      </c>
      <c r="N1002" s="42">
        <v>15900</v>
      </c>
      <c r="O1002" s="54">
        <v>216.30307150361534</v>
      </c>
      <c r="P1002" s="54">
        <v>210.12298374636921</v>
      </c>
      <c r="Q1002" s="54">
        <v>364.62517767752303</v>
      </c>
      <c r="R1002" s="54">
        <v>457.32649403621531</v>
      </c>
      <c r="S1002" s="54">
        <v>420.24596749273843</v>
      </c>
      <c r="T1002" s="54">
        <v>185.40263271738459</v>
      </c>
      <c r="U1002" s="54">
        <v>1854.0263271738459</v>
      </c>
      <c r="W1002" s="42" t="s">
        <v>469</v>
      </c>
    </row>
    <row r="1003" spans="1:23">
      <c r="A1003" s="49" t="s">
        <v>3271</v>
      </c>
      <c r="B1003" s="46" t="s">
        <v>230</v>
      </c>
      <c r="C1003" s="46" t="s">
        <v>322</v>
      </c>
      <c r="D1003" s="49" t="s">
        <v>69</v>
      </c>
      <c r="E1003" s="46">
        <v>0</v>
      </c>
      <c r="F1003" s="46">
        <v>0</v>
      </c>
      <c r="G1003" s="46">
        <v>0</v>
      </c>
      <c r="H1003" s="46">
        <v>6</v>
      </c>
      <c r="I1003" s="46">
        <v>6</v>
      </c>
      <c r="J1003" s="46">
        <v>0</v>
      </c>
      <c r="K1003" s="46">
        <v>12</v>
      </c>
      <c r="L1003" s="42">
        <v>32081</v>
      </c>
      <c r="M1003" s="42">
        <v>16181</v>
      </c>
      <c r="N1003" s="42">
        <v>15900</v>
      </c>
      <c r="O1003" s="54" t="s">
        <v>499</v>
      </c>
      <c r="P1003" s="54" t="s">
        <v>499</v>
      </c>
      <c r="Q1003" s="54" t="s">
        <v>499</v>
      </c>
      <c r="R1003" s="54">
        <v>37.080526543476914</v>
      </c>
      <c r="S1003" s="54">
        <v>37.080526543476914</v>
      </c>
      <c r="T1003" s="54" t="s">
        <v>499</v>
      </c>
      <c r="U1003" s="54">
        <v>74.161053086953828</v>
      </c>
      <c r="W1003" s="42" t="s">
        <v>469</v>
      </c>
    </row>
    <row r="1004" spans="1:23">
      <c r="A1004" s="49" t="s">
        <v>3272</v>
      </c>
      <c r="B1004" s="46" t="s">
        <v>230</v>
      </c>
      <c r="C1004" s="46" t="s">
        <v>322</v>
      </c>
      <c r="D1004" s="49" t="s">
        <v>473</v>
      </c>
      <c r="E1004" s="46">
        <v>0</v>
      </c>
      <c r="F1004" s="46">
        <v>0</v>
      </c>
      <c r="G1004" s="46">
        <v>6</v>
      </c>
      <c r="H1004" s="46">
        <v>0</v>
      </c>
      <c r="I1004" s="46">
        <v>0</v>
      </c>
      <c r="J1004" s="46">
        <v>0</v>
      </c>
      <c r="K1004" s="46">
        <v>6</v>
      </c>
      <c r="L1004" s="42">
        <v>32081</v>
      </c>
      <c r="M1004" s="42">
        <v>16181</v>
      </c>
      <c r="N1004" s="42">
        <v>15900</v>
      </c>
      <c r="O1004" s="54" t="s">
        <v>499</v>
      </c>
      <c r="P1004" s="54" t="s">
        <v>499</v>
      </c>
      <c r="Q1004" s="54">
        <v>18.702658894672858</v>
      </c>
      <c r="R1004" s="54" t="s">
        <v>499</v>
      </c>
      <c r="S1004" s="54" t="s">
        <v>499</v>
      </c>
      <c r="T1004" s="54" t="s">
        <v>499</v>
      </c>
      <c r="U1004" s="54">
        <v>18.702658894672858</v>
      </c>
      <c r="W1004" s="42" t="s">
        <v>469</v>
      </c>
    </row>
    <row r="1005" spans="1:23">
      <c r="A1005" s="49" t="s">
        <v>3273</v>
      </c>
      <c r="B1005" s="46" t="s">
        <v>230</v>
      </c>
      <c r="C1005" s="46" t="s">
        <v>322</v>
      </c>
      <c r="D1005" s="49" t="s">
        <v>201</v>
      </c>
      <c r="E1005" s="46">
        <v>0</v>
      </c>
      <c r="F1005" s="46">
        <v>0</v>
      </c>
      <c r="G1005" s="46">
        <v>6</v>
      </c>
      <c r="H1005" s="46">
        <v>0</v>
      </c>
      <c r="I1005" s="46">
        <v>0</v>
      </c>
      <c r="J1005" s="46">
        <v>0</v>
      </c>
      <c r="K1005" s="46">
        <v>6</v>
      </c>
      <c r="L1005" s="42">
        <v>32081</v>
      </c>
      <c r="M1005" s="42">
        <v>16181</v>
      </c>
      <c r="N1005" s="42">
        <v>15900</v>
      </c>
      <c r="O1005" s="54" t="s">
        <v>499</v>
      </c>
      <c r="P1005" s="54" t="s">
        <v>499</v>
      </c>
      <c r="Q1005" s="54">
        <v>18.702658894672858</v>
      </c>
      <c r="R1005" s="54" t="s">
        <v>499</v>
      </c>
      <c r="S1005" s="54" t="s">
        <v>499</v>
      </c>
      <c r="T1005" s="54" t="s">
        <v>499</v>
      </c>
      <c r="U1005" s="54">
        <v>18.702658894672858</v>
      </c>
      <c r="W1005" s="42" t="s">
        <v>469</v>
      </c>
    </row>
    <row r="1006" spans="1:23">
      <c r="A1006" s="49" t="s">
        <v>3274</v>
      </c>
      <c r="B1006" s="46" t="s">
        <v>230</v>
      </c>
      <c r="C1006" s="46" t="s">
        <v>322</v>
      </c>
      <c r="D1006" s="49" t="s">
        <v>151</v>
      </c>
      <c r="E1006" s="46">
        <v>0</v>
      </c>
      <c r="F1006" s="46">
        <v>0</v>
      </c>
      <c r="G1006" s="46">
        <v>0</v>
      </c>
      <c r="H1006" s="46">
        <v>0</v>
      </c>
      <c r="I1006" s="46">
        <v>0</v>
      </c>
      <c r="J1006" s="46">
        <v>0</v>
      </c>
      <c r="K1006" s="46">
        <v>0</v>
      </c>
      <c r="L1006" s="42">
        <v>32081</v>
      </c>
      <c r="M1006" s="42">
        <v>16181</v>
      </c>
      <c r="N1006" s="42">
        <v>15900</v>
      </c>
      <c r="O1006" s="54" t="s">
        <v>499</v>
      </c>
      <c r="P1006" s="54" t="s">
        <v>499</v>
      </c>
      <c r="Q1006" s="54" t="s">
        <v>499</v>
      </c>
      <c r="R1006" s="54" t="s">
        <v>499</v>
      </c>
      <c r="S1006" s="54" t="s">
        <v>499</v>
      </c>
      <c r="T1006" s="54" t="s">
        <v>499</v>
      </c>
      <c r="U1006" s="54" t="s">
        <v>499</v>
      </c>
      <c r="W1006" s="42" t="s">
        <v>469</v>
      </c>
    </row>
    <row r="1007" spans="1:23">
      <c r="A1007" s="49" t="s">
        <v>3275</v>
      </c>
      <c r="B1007" s="46" t="s">
        <v>230</v>
      </c>
      <c r="C1007" s="46" t="s">
        <v>322</v>
      </c>
      <c r="D1007" s="49" t="s">
        <v>95</v>
      </c>
      <c r="E1007" s="46">
        <v>0</v>
      </c>
      <c r="F1007" s="46">
        <v>0</v>
      </c>
      <c r="G1007" s="46">
        <v>6</v>
      </c>
      <c r="H1007" s="46">
        <v>6</v>
      </c>
      <c r="I1007" s="46">
        <v>6</v>
      </c>
      <c r="J1007" s="46">
        <v>0</v>
      </c>
      <c r="K1007" s="46">
        <v>18</v>
      </c>
      <c r="L1007" s="42">
        <v>32081</v>
      </c>
      <c r="M1007" s="42">
        <v>16181</v>
      </c>
      <c r="N1007" s="42">
        <v>15900</v>
      </c>
      <c r="O1007" s="54" t="s">
        <v>499</v>
      </c>
      <c r="P1007" s="54" t="s">
        <v>499</v>
      </c>
      <c r="Q1007" s="54">
        <v>18.702658894672858</v>
      </c>
      <c r="R1007" s="54">
        <v>18.702658894672858</v>
      </c>
      <c r="S1007" s="54">
        <v>18.702658894672858</v>
      </c>
      <c r="T1007" s="54" t="s">
        <v>499</v>
      </c>
      <c r="U1007" s="54">
        <v>56.107976684018581</v>
      </c>
      <c r="W1007" s="42" t="s">
        <v>469</v>
      </c>
    </row>
    <row r="1008" spans="1:23">
      <c r="A1008" s="49" t="s">
        <v>3276</v>
      </c>
      <c r="B1008" s="46" t="s">
        <v>230</v>
      </c>
      <c r="C1008" s="46" t="s">
        <v>322</v>
      </c>
      <c r="D1008" s="49" t="s">
        <v>154</v>
      </c>
      <c r="E1008" s="46">
        <v>0</v>
      </c>
      <c r="F1008" s="46">
        <v>0</v>
      </c>
      <c r="G1008" s="46">
        <v>0</v>
      </c>
      <c r="H1008" s="46">
        <v>0</v>
      </c>
      <c r="I1008" s="46">
        <v>0</v>
      </c>
      <c r="J1008" s="46">
        <v>0</v>
      </c>
      <c r="K1008" s="46">
        <v>0</v>
      </c>
      <c r="L1008" s="42">
        <v>32081</v>
      </c>
      <c r="M1008" s="42">
        <v>16181</v>
      </c>
      <c r="N1008" s="42">
        <v>15900</v>
      </c>
      <c r="O1008" s="54" t="s">
        <v>499</v>
      </c>
      <c r="P1008" s="54" t="s">
        <v>499</v>
      </c>
      <c r="Q1008" s="54" t="s">
        <v>499</v>
      </c>
      <c r="R1008" s="54" t="s">
        <v>499</v>
      </c>
      <c r="S1008" s="54" t="s">
        <v>499</v>
      </c>
      <c r="T1008" s="54" t="s">
        <v>499</v>
      </c>
      <c r="U1008" s="54" t="s">
        <v>499</v>
      </c>
      <c r="W1008" s="42" t="s">
        <v>469</v>
      </c>
    </row>
    <row r="1009" spans="1:23">
      <c r="A1009" s="49" t="s">
        <v>3277</v>
      </c>
      <c r="B1009" s="46" t="s">
        <v>230</v>
      </c>
      <c r="C1009" s="46" t="s">
        <v>322</v>
      </c>
      <c r="D1009" s="49" t="s">
        <v>155</v>
      </c>
      <c r="E1009" s="46">
        <v>7</v>
      </c>
      <c r="F1009" s="46">
        <v>0</v>
      </c>
      <c r="G1009" s="46">
        <v>0</v>
      </c>
      <c r="H1009" s="46">
        <v>0</v>
      </c>
      <c r="I1009" s="46">
        <v>6</v>
      </c>
      <c r="J1009" s="46">
        <v>0</v>
      </c>
      <c r="K1009" s="46">
        <v>13</v>
      </c>
      <c r="L1009" s="42">
        <v>32081</v>
      </c>
      <c r="M1009" s="42">
        <v>16181</v>
      </c>
      <c r="N1009" s="42">
        <v>15900</v>
      </c>
      <c r="O1009" s="54">
        <v>21.819768710451669</v>
      </c>
      <c r="P1009" s="54" t="s">
        <v>499</v>
      </c>
      <c r="Q1009" s="54" t="s">
        <v>499</v>
      </c>
      <c r="R1009" s="54" t="s">
        <v>499</v>
      </c>
      <c r="S1009" s="54">
        <v>18.702658894672858</v>
      </c>
      <c r="T1009" s="54" t="s">
        <v>499</v>
      </c>
      <c r="U1009" s="54">
        <v>40.522427605124527</v>
      </c>
      <c r="W1009" s="42" t="s">
        <v>469</v>
      </c>
    </row>
    <row r="1010" spans="1:23">
      <c r="A1010" s="49" t="s">
        <v>3278</v>
      </c>
      <c r="B1010" s="46" t="s">
        <v>230</v>
      </c>
      <c r="C1010" s="46" t="s">
        <v>322</v>
      </c>
      <c r="D1010" s="49" t="s">
        <v>99</v>
      </c>
      <c r="E1010" s="46">
        <v>6</v>
      </c>
      <c r="F1010" s="46">
        <v>0</v>
      </c>
      <c r="G1010" s="46">
        <v>9</v>
      </c>
      <c r="H1010" s="46">
        <v>15</v>
      </c>
      <c r="I1010" s="46">
        <v>8</v>
      </c>
      <c r="J1010" s="46">
        <v>6</v>
      </c>
      <c r="K1010" s="46">
        <v>44</v>
      </c>
      <c r="L1010" s="42">
        <v>32081</v>
      </c>
      <c r="M1010" s="42">
        <v>16181</v>
      </c>
      <c r="N1010" s="42">
        <v>15900</v>
      </c>
      <c r="O1010" s="54">
        <v>18.702658894672858</v>
      </c>
      <c r="P1010" s="54" t="s">
        <v>499</v>
      </c>
      <c r="Q1010" s="54">
        <v>28.053988342009291</v>
      </c>
      <c r="R1010" s="54">
        <v>46.756647236682149</v>
      </c>
      <c r="S1010" s="54">
        <v>24.93687852623048</v>
      </c>
      <c r="T1010" s="54">
        <v>18.702658894672858</v>
      </c>
      <c r="U1010" s="54">
        <v>137.15283189426765</v>
      </c>
      <c r="W1010" s="42" t="s">
        <v>469</v>
      </c>
    </row>
    <row r="1011" spans="1:23">
      <c r="A1011" s="49" t="s">
        <v>3279</v>
      </c>
      <c r="B1011" s="46" t="s">
        <v>230</v>
      </c>
      <c r="C1011" s="46" t="s">
        <v>322</v>
      </c>
      <c r="D1011" s="49" t="s">
        <v>481</v>
      </c>
      <c r="E1011" s="46">
        <v>0</v>
      </c>
      <c r="F1011" s="46">
        <v>0</v>
      </c>
      <c r="G1011" s="46">
        <v>0</v>
      </c>
      <c r="H1011" s="46">
        <v>0</v>
      </c>
      <c r="I1011" s="46">
        <v>0</v>
      </c>
      <c r="J1011" s="46">
        <v>0</v>
      </c>
      <c r="K1011" s="46">
        <v>0</v>
      </c>
      <c r="L1011" s="42">
        <v>32081</v>
      </c>
      <c r="M1011" s="42">
        <v>16181</v>
      </c>
      <c r="N1011" s="42">
        <v>15900</v>
      </c>
      <c r="O1011" s="54" t="s">
        <v>499</v>
      </c>
      <c r="P1011" s="54" t="s">
        <v>499</v>
      </c>
      <c r="Q1011" s="54" t="s">
        <v>499</v>
      </c>
      <c r="R1011" s="54" t="s">
        <v>499</v>
      </c>
      <c r="S1011" s="54" t="s">
        <v>499</v>
      </c>
      <c r="T1011" s="54" t="s">
        <v>499</v>
      </c>
      <c r="U1011" s="54" t="s">
        <v>499</v>
      </c>
      <c r="W1011" s="42" t="s">
        <v>469</v>
      </c>
    </row>
    <row r="1012" spans="1:23">
      <c r="A1012" s="49" t="s">
        <v>3280</v>
      </c>
      <c r="B1012" s="46" t="s">
        <v>230</v>
      </c>
      <c r="C1012" s="46" t="s">
        <v>322</v>
      </c>
      <c r="D1012" s="49" t="s">
        <v>483</v>
      </c>
      <c r="E1012" s="46">
        <v>6</v>
      </c>
      <c r="F1012" s="46">
        <v>6</v>
      </c>
      <c r="G1012" s="46">
        <v>8</v>
      </c>
      <c r="H1012" s="46">
        <v>8</v>
      </c>
      <c r="I1012" s="46">
        <v>0</v>
      </c>
      <c r="J1012" s="46">
        <v>6</v>
      </c>
      <c r="K1012" s="46">
        <v>34</v>
      </c>
      <c r="L1012" s="42">
        <v>32081</v>
      </c>
      <c r="M1012" s="42">
        <v>16181</v>
      </c>
      <c r="N1012" s="42">
        <v>15900</v>
      </c>
      <c r="O1012" s="54">
        <v>18.702658894672858</v>
      </c>
      <c r="P1012" s="54">
        <v>18.702658894672858</v>
      </c>
      <c r="Q1012" s="54">
        <v>24.93687852623048</v>
      </c>
      <c r="R1012" s="54">
        <v>24.93687852623048</v>
      </c>
      <c r="S1012" s="54" t="s">
        <v>499</v>
      </c>
      <c r="T1012" s="54">
        <v>18.702658894672858</v>
      </c>
      <c r="U1012" s="54">
        <v>105.98173373647954</v>
      </c>
      <c r="W1012" s="42" t="s">
        <v>469</v>
      </c>
    </row>
    <row r="1013" spans="1:23">
      <c r="A1013" s="49" t="s">
        <v>3281</v>
      </c>
      <c r="B1013" s="46" t="s">
        <v>230</v>
      </c>
      <c r="C1013" s="46" t="s">
        <v>322</v>
      </c>
      <c r="D1013" s="49" t="s">
        <v>128</v>
      </c>
      <c r="E1013" s="46">
        <v>0</v>
      </c>
      <c r="F1013" s="46">
        <v>0</v>
      </c>
      <c r="G1013" s="46">
        <v>0</v>
      </c>
      <c r="H1013" s="46">
        <v>0</v>
      </c>
      <c r="I1013" s="46">
        <v>0</v>
      </c>
      <c r="J1013" s="46">
        <v>0</v>
      </c>
      <c r="K1013" s="46">
        <v>0</v>
      </c>
      <c r="L1013" s="42">
        <v>32081</v>
      </c>
      <c r="M1013" s="42">
        <v>16181</v>
      </c>
      <c r="N1013" s="42">
        <v>15900</v>
      </c>
      <c r="O1013" s="54" t="s">
        <v>499</v>
      </c>
      <c r="P1013" s="54" t="s">
        <v>499</v>
      </c>
      <c r="Q1013" s="54" t="s">
        <v>499</v>
      </c>
      <c r="R1013" s="54" t="s">
        <v>499</v>
      </c>
      <c r="S1013" s="54" t="s">
        <v>499</v>
      </c>
      <c r="T1013" s="54" t="s">
        <v>499</v>
      </c>
      <c r="U1013" s="54" t="s">
        <v>499</v>
      </c>
      <c r="W1013" s="42" t="s">
        <v>469</v>
      </c>
    </row>
    <row r="1014" spans="1:23">
      <c r="A1014" s="49" t="s">
        <v>3282</v>
      </c>
      <c r="B1014" s="46" t="s">
        <v>230</v>
      </c>
      <c r="C1014" s="46" t="s">
        <v>322</v>
      </c>
      <c r="D1014" s="49" t="s">
        <v>132</v>
      </c>
      <c r="E1014" s="46">
        <v>6</v>
      </c>
      <c r="F1014" s="46">
        <v>6</v>
      </c>
      <c r="G1014" s="46">
        <v>6</v>
      </c>
      <c r="H1014" s="46">
        <v>0</v>
      </c>
      <c r="I1014" s="46">
        <v>6</v>
      </c>
      <c r="J1014" s="46">
        <v>6</v>
      </c>
      <c r="K1014" s="46">
        <v>30</v>
      </c>
      <c r="L1014" s="42">
        <v>32081</v>
      </c>
      <c r="M1014" s="42">
        <v>16181</v>
      </c>
      <c r="N1014" s="42">
        <v>15900</v>
      </c>
      <c r="O1014" s="54">
        <v>37.080526543476914</v>
      </c>
      <c r="P1014" s="54">
        <v>37.080526543476914</v>
      </c>
      <c r="Q1014" s="54">
        <v>37.080526543476914</v>
      </c>
      <c r="R1014" s="54" t="s">
        <v>499</v>
      </c>
      <c r="S1014" s="54">
        <v>37.080526543476914</v>
      </c>
      <c r="T1014" s="54">
        <v>37.080526543476914</v>
      </c>
      <c r="U1014" s="54">
        <v>185.40263271738459</v>
      </c>
      <c r="W1014" s="42" t="s">
        <v>469</v>
      </c>
    </row>
    <row r="1015" spans="1:23">
      <c r="A1015" s="49" t="s">
        <v>3283</v>
      </c>
      <c r="B1015" s="46" t="s">
        <v>230</v>
      </c>
      <c r="C1015" s="46" t="s">
        <v>322</v>
      </c>
      <c r="D1015" s="49" t="s">
        <v>161</v>
      </c>
      <c r="E1015" s="46">
        <v>0</v>
      </c>
      <c r="F1015" s="46">
        <v>0</v>
      </c>
      <c r="G1015" s="46">
        <v>0</v>
      </c>
      <c r="H1015" s="46">
        <v>0</v>
      </c>
      <c r="I1015" s="46">
        <v>0</v>
      </c>
      <c r="J1015" s="46">
        <v>0</v>
      </c>
      <c r="K1015" s="46">
        <v>0</v>
      </c>
      <c r="L1015" s="42">
        <v>32081</v>
      </c>
      <c r="M1015" s="42">
        <v>16181</v>
      </c>
      <c r="N1015" s="42">
        <v>15900</v>
      </c>
      <c r="O1015" s="54" t="s">
        <v>499</v>
      </c>
      <c r="P1015" s="54" t="s">
        <v>499</v>
      </c>
      <c r="Q1015" s="54" t="s">
        <v>499</v>
      </c>
      <c r="R1015" s="54" t="s">
        <v>499</v>
      </c>
      <c r="S1015" s="54" t="s">
        <v>499</v>
      </c>
      <c r="T1015" s="54" t="s">
        <v>499</v>
      </c>
      <c r="U1015" s="54" t="s">
        <v>499</v>
      </c>
      <c r="W1015" s="42" t="s">
        <v>469</v>
      </c>
    </row>
    <row r="1016" spans="1:23">
      <c r="A1016" s="49" t="s">
        <v>3284</v>
      </c>
      <c r="B1016" s="46" t="s">
        <v>230</v>
      </c>
      <c r="C1016" s="46" t="s">
        <v>322</v>
      </c>
      <c r="D1016" s="49" t="s">
        <v>142</v>
      </c>
      <c r="E1016" s="46">
        <v>0</v>
      </c>
      <c r="F1016" s="46">
        <v>0</v>
      </c>
      <c r="G1016" s="46">
        <v>0</v>
      </c>
      <c r="H1016" s="46">
        <v>0</v>
      </c>
      <c r="I1016" s="46">
        <v>0</v>
      </c>
      <c r="J1016" s="46">
        <v>0</v>
      </c>
      <c r="K1016" s="46">
        <v>0</v>
      </c>
      <c r="L1016" s="42">
        <v>32081</v>
      </c>
      <c r="M1016" s="42">
        <v>16181</v>
      </c>
      <c r="N1016" s="42">
        <v>15900</v>
      </c>
      <c r="O1016" s="54" t="s">
        <v>499</v>
      </c>
      <c r="P1016" s="54" t="s">
        <v>499</v>
      </c>
      <c r="Q1016" s="54" t="s">
        <v>499</v>
      </c>
      <c r="R1016" s="54" t="s">
        <v>499</v>
      </c>
      <c r="S1016" s="54" t="s">
        <v>499</v>
      </c>
      <c r="T1016" s="54" t="s">
        <v>499</v>
      </c>
      <c r="U1016" s="54" t="s">
        <v>499</v>
      </c>
      <c r="W1016" s="42" t="s">
        <v>469</v>
      </c>
    </row>
    <row r="1017" spans="1:23">
      <c r="A1017" s="49" t="s">
        <v>3285</v>
      </c>
      <c r="B1017" s="46" t="s">
        <v>230</v>
      </c>
      <c r="C1017" s="46" t="s">
        <v>322</v>
      </c>
      <c r="D1017" s="49" t="s">
        <v>146</v>
      </c>
      <c r="E1017" s="46">
        <v>7</v>
      </c>
      <c r="F1017" s="46">
        <v>6</v>
      </c>
      <c r="G1017" s="46">
        <v>9</v>
      </c>
      <c r="H1017" s="46">
        <v>10</v>
      </c>
      <c r="I1017" s="46">
        <v>6</v>
      </c>
      <c r="J1017" s="46">
        <v>8</v>
      </c>
      <c r="K1017" s="46">
        <v>46</v>
      </c>
      <c r="L1017" s="42">
        <v>32081</v>
      </c>
      <c r="M1017" s="42">
        <v>16181</v>
      </c>
      <c r="N1017" s="42">
        <v>15900</v>
      </c>
      <c r="O1017" s="54">
        <v>43.26061430072307</v>
      </c>
      <c r="P1017" s="54">
        <v>37.080526543476914</v>
      </c>
      <c r="Q1017" s="54">
        <v>55.620789815215375</v>
      </c>
      <c r="R1017" s="54">
        <v>61.800877572461523</v>
      </c>
      <c r="S1017" s="54">
        <v>37.080526543476914</v>
      </c>
      <c r="T1017" s="54">
        <v>49.440702057969226</v>
      </c>
      <c r="U1017" s="54">
        <v>284.28403683332306</v>
      </c>
      <c r="W1017" s="42" t="s">
        <v>469</v>
      </c>
    </row>
    <row r="1018" spans="1:23">
      <c r="A1018" s="49" t="s">
        <v>3286</v>
      </c>
      <c r="B1018" s="46" t="s">
        <v>222</v>
      </c>
      <c r="C1018" s="46" t="s">
        <v>322</v>
      </c>
      <c r="D1018" s="49" t="s">
        <v>60</v>
      </c>
      <c r="E1018" s="46">
        <v>6</v>
      </c>
      <c r="F1018" s="46">
        <v>0</v>
      </c>
      <c r="G1018" s="46">
        <v>6</v>
      </c>
      <c r="H1018" s="46">
        <v>6</v>
      </c>
      <c r="I1018" s="46">
        <v>0</v>
      </c>
      <c r="J1018" s="46">
        <v>0</v>
      </c>
      <c r="K1018" s="46">
        <v>18</v>
      </c>
      <c r="L1018" s="42">
        <v>32081</v>
      </c>
      <c r="M1018" s="42">
        <v>16181</v>
      </c>
      <c r="N1018" s="42">
        <v>15900</v>
      </c>
      <c r="O1018" s="54">
        <v>18.702658894672858</v>
      </c>
      <c r="P1018" s="54" t="s">
        <v>499</v>
      </c>
      <c r="Q1018" s="54">
        <v>18.702658894672858</v>
      </c>
      <c r="R1018" s="54">
        <v>18.702658894672858</v>
      </c>
      <c r="S1018" s="54" t="s">
        <v>499</v>
      </c>
      <c r="T1018" s="54" t="s">
        <v>499</v>
      </c>
      <c r="U1018" s="54">
        <v>56.107976684018581</v>
      </c>
      <c r="W1018" s="42" t="s">
        <v>469</v>
      </c>
    </row>
    <row r="1019" spans="1:23">
      <c r="A1019" s="49" t="s">
        <v>3287</v>
      </c>
      <c r="B1019" s="46" t="s">
        <v>222</v>
      </c>
      <c r="C1019" s="46" t="s">
        <v>322</v>
      </c>
      <c r="D1019" s="49" t="s">
        <v>64</v>
      </c>
      <c r="E1019" s="46">
        <v>12</v>
      </c>
      <c r="F1019" s="46">
        <v>10</v>
      </c>
      <c r="G1019" s="46">
        <v>31</v>
      </c>
      <c r="H1019" s="46">
        <v>16</v>
      </c>
      <c r="I1019" s="46">
        <v>19</v>
      </c>
      <c r="J1019" s="46">
        <v>6</v>
      </c>
      <c r="K1019" s="46">
        <v>94</v>
      </c>
      <c r="L1019" s="42">
        <v>32081</v>
      </c>
      <c r="M1019" s="42">
        <v>16181</v>
      </c>
      <c r="N1019" s="42">
        <v>15900</v>
      </c>
      <c r="O1019" s="54">
        <v>37.405317789345716</v>
      </c>
      <c r="P1019" s="54">
        <v>31.171098157788098</v>
      </c>
      <c r="Q1019" s="54">
        <v>96.630404289143101</v>
      </c>
      <c r="R1019" s="54">
        <v>49.873757052460959</v>
      </c>
      <c r="S1019" s="54">
        <v>59.225086499797385</v>
      </c>
      <c r="T1019" s="54">
        <v>18.702658894672858</v>
      </c>
      <c r="U1019" s="54">
        <v>293.00832268320812</v>
      </c>
      <c r="W1019" s="42" t="s">
        <v>469</v>
      </c>
    </row>
    <row r="1020" spans="1:23">
      <c r="A1020" s="49" t="s">
        <v>3288</v>
      </c>
      <c r="B1020" s="46" t="s">
        <v>222</v>
      </c>
      <c r="C1020" s="46" t="s">
        <v>322</v>
      </c>
      <c r="D1020" s="49" t="s">
        <v>492</v>
      </c>
      <c r="E1020" s="46">
        <v>6</v>
      </c>
      <c r="F1020" s="46">
        <v>6</v>
      </c>
      <c r="G1020" s="46">
        <v>6</v>
      </c>
      <c r="H1020" s="46">
        <v>0</v>
      </c>
      <c r="I1020" s="46">
        <v>6</v>
      </c>
      <c r="J1020" s="46">
        <v>6</v>
      </c>
      <c r="K1020" s="46">
        <v>30</v>
      </c>
      <c r="L1020" s="42">
        <v>32081</v>
      </c>
      <c r="M1020" s="42">
        <v>16181</v>
      </c>
      <c r="N1020" s="42">
        <v>15900</v>
      </c>
      <c r="O1020" s="54">
        <v>18.702658894672858</v>
      </c>
      <c r="P1020" s="54">
        <v>18.702658894672858</v>
      </c>
      <c r="Q1020" s="54">
        <v>18.702658894672858</v>
      </c>
      <c r="R1020" s="54" t="s">
        <v>499</v>
      </c>
      <c r="S1020" s="54">
        <v>18.702658894672858</v>
      </c>
      <c r="T1020" s="54">
        <v>18.702658894672858</v>
      </c>
      <c r="U1020" s="54">
        <v>93.513294473364297</v>
      </c>
      <c r="W1020" s="42" t="s">
        <v>469</v>
      </c>
    </row>
    <row r="1021" spans="1:23">
      <c r="A1021" s="49" t="s">
        <v>3289</v>
      </c>
      <c r="B1021" s="46" t="s">
        <v>222</v>
      </c>
      <c r="C1021" s="46" t="s">
        <v>322</v>
      </c>
      <c r="D1021" s="49" t="s">
        <v>200</v>
      </c>
      <c r="E1021" s="46">
        <v>6</v>
      </c>
      <c r="F1021" s="46">
        <v>6</v>
      </c>
      <c r="G1021" s="46">
        <v>8</v>
      </c>
      <c r="H1021" s="46">
        <v>15</v>
      </c>
      <c r="I1021" s="46">
        <v>9</v>
      </c>
      <c r="J1021" s="46">
        <v>6</v>
      </c>
      <c r="K1021" s="46">
        <v>50</v>
      </c>
      <c r="L1021" s="42">
        <v>32081</v>
      </c>
      <c r="M1021" s="42">
        <v>16181</v>
      </c>
      <c r="N1021" s="42">
        <v>15900</v>
      </c>
      <c r="O1021" s="54">
        <v>18.702658894672858</v>
      </c>
      <c r="P1021" s="54">
        <v>18.702658894672858</v>
      </c>
      <c r="Q1021" s="54">
        <v>24.93687852623048</v>
      </c>
      <c r="R1021" s="54">
        <v>46.756647236682149</v>
      </c>
      <c r="S1021" s="54">
        <v>28.053988342009291</v>
      </c>
      <c r="T1021" s="54">
        <v>18.702658894672858</v>
      </c>
      <c r="U1021" s="54">
        <v>155.8554907889405</v>
      </c>
      <c r="W1021" s="42" t="s">
        <v>469</v>
      </c>
    </row>
    <row r="1022" spans="1:23">
      <c r="A1022" s="49" t="s">
        <v>3290</v>
      </c>
      <c r="B1022" s="46" t="s">
        <v>222</v>
      </c>
      <c r="C1022" s="46" t="s">
        <v>322</v>
      </c>
      <c r="D1022" s="49" t="s">
        <v>473</v>
      </c>
      <c r="E1022" s="46">
        <v>0</v>
      </c>
      <c r="F1022" s="46">
        <v>0</v>
      </c>
      <c r="G1022" s="46">
        <v>0</v>
      </c>
      <c r="H1022" s="46">
        <v>0</v>
      </c>
      <c r="I1022" s="46">
        <v>0</v>
      </c>
      <c r="J1022" s="46">
        <v>0</v>
      </c>
      <c r="K1022" s="46">
        <v>0</v>
      </c>
      <c r="L1022" s="42">
        <v>32081</v>
      </c>
      <c r="M1022" s="42">
        <v>16181</v>
      </c>
      <c r="N1022" s="42">
        <v>15900</v>
      </c>
      <c r="O1022" s="54" t="s">
        <v>499</v>
      </c>
      <c r="P1022" s="54" t="s">
        <v>499</v>
      </c>
      <c r="Q1022" s="54" t="s">
        <v>499</v>
      </c>
      <c r="R1022" s="54" t="s">
        <v>499</v>
      </c>
      <c r="S1022" s="54" t="s">
        <v>499</v>
      </c>
      <c r="T1022" s="54" t="s">
        <v>499</v>
      </c>
      <c r="U1022" s="54" t="s">
        <v>499</v>
      </c>
      <c r="W1022" s="42" t="s">
        <v>469</v>
      </c>
    </row>
    <row r="1023" spans="1:23">
      <c r="A1023" s="49" t="s">
        <v>3291</v>
      </c>
      <c r="B1023" s="46" t="s">
        <v>222</v>
      </c>
      <c r="C1023" s="46" t="s">
        <v>322</v>
      </c>
      <c r="D1023" s="49" t="s">
        <v>201</v>
      </c>
      <c r="E1023" s="46">
        <v>0</v>
      </c>
      <c r="F1023" s="46">
        <v>0</v>
      </c>
      <c r="G1023" s="46">
        <v>7</v>
      </c>
      <c r="H1023" s="46">
        <v>6</v>
      </c>
      <c r="I1023" s="46">
        <v>0</v>
      </c>
      <c r="J1023" s="46">
        <v>0</v>
      </c>
      <c r="K1023" s="46">
        <v>13</v>
      </c>
      <c r="L1023" s="42">
        <v>32081</v>
      </c>
      <c r="M1023" s="42">
        <v>16181</v>
      </c>
      <c r="N1023" s="42">
        <v>15900</v>
      </c>
      <c r="O1023" s="54" t="s">
        <v>499</v>
      </c>
      <c r="P1023" s="54" t="s">
        <v>499</v>
      </c>
      <c r="Q1023" s="54">
        <v>21.819768710451669</v>
      </c>
      <c r="R1023" s="54">
        <v>18.702658894672858</v>
      </c>
      <c r="S1023" s="54" t="s">
        <v>499</v>
      </c>
      <c r="T1023" s="54" t="s">
        <v>499</v>
      </c>
      <c r="U1023" s="54">
        <v>40.522427605124527</v>
      </c>
      <c r="W1023" s="42" t="s">
        <v>469</v>
      </c>
    </row>
    <row r="1024" spans="1:23">
      <c r="A1024" s="49" t="s">
        <v>3292</v>
      </c>
      <c r="B1024" s="46" t="s">
        <v>222</v>
      </c>
      <c r="C1024" s="46" t="s">
        <v>322</v>
      </c>
      <c r="D1024" s="49" t="s">
        <v>151</v>
      </c>
      <c r="E1024" s="46">
        <v>0</v>
      </c>
      <c r="F1024" s="46">
        <v>0</v>
      </c>
      <c r="G1024" s="46">
        <v>0</v>
      </c>
      <c r="H1024" s="46">
        <v>0</v>
      </c>
      <c r="I1024" s="46">
        <v>0</v>
      </c>
      <c r="J1024" s="46">
        <v>0</v>
      </c>
      <c r="K1024" s="46">
        <v>0</v>
      </c>
      <c r="L1024" s="42">
        <v>32081</v>
      </c>
      <c r="M1024" s="42">
        <v>16181</v>
      </c>
      <c r="N1024" s="42">
        <v>15900</v>
      </c>
      <c r="O1024" s="54" t="s">
        <v>499</v>
      </c>
      <c r="P1024" s="54" t="s">
        <v>499</v>
      </c>
      <c r="Q1024" s="54" t="s">
        <v>499</v>
      </c>
      <c r="R1024" s="54" t="s">
        <v>499</v>
      </c>
      <c r="S1024" s="54" t="s">
        <v>499</v>
      </c>
      <c r="T1024" s="54" t="s">
        <v>499</v>
      </c>
      <c r="U1024" s="54" t="s">
        <v>499</v>
      </c>
      <c r="W1024" s="42" t="s">
        <v>469</v>
      </c>
    </row>
    <row r="1025" spans="1:23">
      <c r="A1025" s="49" t="s">
        <v>3293</v>
      </c>
      <c r="B1025" s="46" t="s">
        <v>222</v>
      </c>
      <c r="C1025" s="46" t="s">
        <v>322</v>
      </c>
      <c r="D1025" s="49" t="s">
        <v>95</v>
      </c>
      <c r="E1025" s="46">
        <v>0</v>
      </c>
      <c r="F1025" s="46">
        <v>0</v>
      </c>
      <c r="G1025" s="46">
        <v>6</v>
      </c>
      <c r="H1025" s="46">
        <v>6</v>
      </c>
      <c r="I1025" s="46">
        <v>0</v>
      </c>
      <c r="J1025" s="46">
        <v>0</v>
      </c>
      <c r="K1025" s="46">
        <v>12</v>
      </c>
      <c r="L1025" s="42">
        <v>32081</v>
      </c>
      <c r="M1025" s="42">
        <v>16181</v>
      </c>
      <c r="N1025" s="42">
        <v>15900</v>
      </c>
      <c r="O1025" s="54" t="s">
        <v>499</v>
      </c>
      <c r="P1025" s="54" t="s">
        <v>499</v>
      </c>
      <c r="Q1025" s="54">
        <v>18.702658894672858</v>
      </c>
      <c r="R1025" s="54">
        <v>18.702658894672858</v>
      </c>
      <c r="S1025" s="54" t="s">
        <v>499</v>
      </c>
      <c r="T1025" s="54" t="s">
        <v>499</v>
      </c>
      <c r="U1025" s="54">
        <v>37.405317789345716</v>
      </c>
      <c r="W1025" s="42" t="s">
        <v>469</v>
      </c>
    </row>
    <row r="1026" spans="1:23">
      <c r="A1026" s="49" t="s">
        <v>3294</v>
      </c>
      <c r="B1026" s="46" t="s">
        <v>222</v>
      </c>
      <c r="C1026" s="46" t="s">
        <v>322</v>
      </c>
      <c r="D1026" s="49" t="s">
        <v>154</v>
      </c>
      <c r="E1026" s="46">
        <v>0</v>
      </c>
      <c r="F1026" s="46">
        <v>0</v>
      </c>
      <c r="G1026" s="46">
        <v>0</v>
      </c>
      <c r="H1026" s="46">
        <v>0</v>
      </c>
      <c r="I1026" s="46">
        <v>0</v>
      </c>
      <c r="J1026" s="46">
        <v>0</v>
      </c>
      <c r="K1026" s="46">
        <v>0</v>
      </c>
      <c r="L1026" s="42">
        <v>32081</v>
      </c>
      <c r="M1026" s="42">
        <v>16181</v>
      </c>
      <c r="N1026" s="42">
        <v>15900</v>
      </c>
      <c r="O1026" s="54" t="s">
        <v>499</v>
      </c>
      <c r="P1026" s="54" t="s">
        <v>499</v>
      </c>
      <c r="Q1026" s="54" t="s">
        <v>499</v>
      </c>
      <c r="R1026" s="54" t="s">
        <v>499</v>
      </c>
      <c r="S1026" s="54" t="s">
        <v>499</v>
      </c>
      <c r="T1026" s="54" t="s">
        <v>499</v>
      </c>
      <c r="U1026" s="54" t="s">
        <v>499</v>
      </c>
      <c r="W1026" s="42" t="s">
        <v>469</v>
      </c>
    </row>
    <row r="1027" spans="1:23">
      <c r="A1027" s="49" t="s">
        <v>3295</v>
      </c>
      <c r="B1027" s="46" t="s">
        <v>222</v>
      </c>
      <c r="C1027" s="46" t="s">
        <v>322</v>
      </c>
      <c r="D1027" s="49" t="s">
        <v>155</v>
      </c>
      <c r="E1027" s="46">
        <v>0</v>
      </c>
      <c r="F1027" s="46">
        <v>6</v>
      </c>
      <c r="G1027" s="46">
        <v>6</v>
      </c>
      <c r="H1027" s="46">
        <v>0</v>
      </c>
      <c r="I1027" s="46">
        <v>0</v>
      </c>
      <c r="J1027" s="46">
        <v>0</v>
      </c>
      <c r="K1027" s="46">
        <v>12</v>
      </c>
      <c r="L1027" s="42">
        <v>32081</v>
      </c>
      <c r="M1027" s="42">
        <v>16181</v>
      </c>
      <c r="N1027" s="42">
        <v>15900</v>
      </c>
      <c r="O1027" s="54" t="s">
        <v>499</v>
      </c>
      <c r="P1027" s="54">
        <v>18.702658894672858</v>
      </c>
      <c r="Q1027" s="54">
        <v>18.702658894672858</v>
      </c>
      <c r="R1027" s="54" t="s">
        <v>499</v>
      </c>
      <c r="S1027" s="54" t="s">
        <v>499</v>
      </c>
      <c r="T1027" s="54" t="s">
        <v>499</v>
      </c>
      <c r="U1027" s="54">
        <v>37.405317789345716</v>
      </c>
      <c r="W1027" s="42" t="s">
        <v>469</v>
      </c>
    </row>
    <row r="1028" spans="1:23">
      <c r="A1028" s="49" t="s">
        <v>3296</v>
      </c>
      <c r="B1028" s="46" t="s">
        <v>222</v>
      </c>
      <c r="C1028" s="46" t="s">
        <v>322</v>
      </c>
      <c r="D1028" s="49" t="s">
        <v>99</v>
      </c>
      <c r="E1028" s="46">
        <v>0</v>
      </c>
      <c r="F1028" s="46">
        <v>6</v>
      </c>
      <c r="G1028" s="46">
        <v>6</v>
      </c>
      <c r="H1028" s="46">
        <v>7</v>
      </c>
      <c r="I1028" s="46">
        <v>6</v>
      </c>
      <c r="J1028" s="46">
        <v>0</v>
      </c>
      <c r="K1028" s="46">
        <v>25</v>
      </c>
      <c r="L1028" s="42">
        <v>32081</v>
      </c>
      <c r="M1028" s="42">
        <v>16181</v>
      </c>
      <c r="N1028" s="42">
        <v>15900</v>
      </c>
      <c r="O1028" s="54" t="s">
        <v>499</v>
      </c>
      <c r="P1028" s="54">
        <v>18.702658894672858</v>
      </c>
      <c r="Q1028" s="54">
        <v>18.702658894672858</v>
      </c>
      <c r="R1028" s="54">
        <v>21.819768710451669</v>
      </c>
      <c r="S1028" s="54">
        <v>18.702658894672858</v>
      </c>
      <c r="T1028" s="54" t="s">
        <v>499</v>
      </c>
      <c r="U1028" s="54">
        <v>77.92774539447025</v>
      </c>
      <c r="W1028" s="42" t="s">
        <v>469</v>
      </c>
    </row>
    <row r="1029" spans="1:23">
      <c r="A1029" s="49" t="s">
        <v>3297</v>
      </c>
      <c r="B1029" s="46" t="s">
        <v>222</v>
      </c>
      <c r="C1029" s="46" t="s">
        <v>322</v>
      </c>
      <c r="D1029" s="49" t="s">
        <v>481</v>
      </c>
      <c r="E1029" s="46">
        <v>0</v>
      </c>
      <c r="F1029" s="46">
        <v>0</v>
      </c>
      <c r="G1029" s="46">
        <v>0</v>
      </c>
      <c r="H1029" s="46">
        <v>0</v>
      </c>
      <c r="I1029" s="46">
        <v>0</v>
      </c>
      <c r="J1029" s="46">
        <v>0</v>
      </c>
      <c r="K1029" s="46">
        <v>0</v>
      </c>
      <c r="L1029" s="42">
        <v>32081</v>
      </c>
      <c r="M1029" s="42">
        <v>16181</v>
      </c>
      <c r="N1029" s="42">
        <v>15900</v>
      </c>
      <c r="O1029" s="54" t="s">
        <v>499</v>
      </c>
      <c r="P1029" s="54" t="s">
        <v>499</v>
      </c>
      <c r="Q1029" s="54" t="s">
        <v>499</v>
      </c>
      <c r="R1029" s="54" t="s">
        <v>499</v>
      </c>
      <c r="S1029" s="54" t="s">
        <v>499</v>
      </c>
      <c r="T1029" s="54" t="s">
        <v>499</v>
      </c>
      <c r="U1029" s="54" t="s">
        <v>499</v>
      </c>
      <c r="W1029" s="42" t="s">
        <v>469</v>
      </c>
    </row>
    <row r="1030" spans="1:23">
      <c r="A1030" s="49" t="s">
        <v>3298</v>
      </c>
      <c r="B1030" s="46" t="s">
        <v>222</v>
      </c>
      <c r="C1030" s="46" t="s">
        <v>322</v>
      </c>
      <c r="D1030" s="49" t="s">
        <v>483</v>
      </c>
      <c r="E1030" s="46">
        <v>6</v>
      </c>
      <c r="F1030" s="46">
        <v>6</v>
      </c>
      <c r="G1030" s="46">
        <v>9</v>
      </c>
      <c r="H1030" s="46">
        <v>10</v>
      </c>
      <c r="I1030" s="46">
        <v>6</v>
      </c>
      <c r="J1030" s="46">
        <v>6</v>
      </c>
      <c r="K1030" s="46">
        <v>43</v>
      </c>
      <c r="L1030" s="42">
        <v>32081</v>
      </c>
      <c r="M1030" s="42">
        <v>16181</v>
      </c>
      <c r="N1030" s="42">
        <v>15900</v>
      </c>
      <c r="O1030" s="54">
        <v>18.702658894672858</v>
      </c>
      <c r="P1030" s="54">
        <v>18.702658894672858</v>
      </c>
      <c r="Q1030" s="54">
        <v>28.053988342009291</v>
      </c>
      <c r="R1030" s="54">
        <v>31.171098157788098</v>
      </c>
      <c r="S1030" s="54">
        <v>18.702658894672858</v>
      </c>
      <c r="T1030" s="54">
        <v>18.702658894672858</v>
      </c>
      <c r="U1030" s="54">
        <v>134.03572207848885</v>
      </c>
      <c r="W1030" s="42" t="s">
        <v>469</v>
      </c>
    </row>
    <row r="1031" spans="1:23">
      <c r="A1031" s="49" t="s">
        <v>3299</v>
      </c>
      <c r="B1031" s="46" t="s">
        <v>222</v>
      </c>
      <c r="C1031" s="46" t="s">
        <v>322</v>
      </c>
      <c r="D1031" s="49" t="s">
        <v>128</v>
      </c>
      <c r="E1031" s="46">
        <v>0</v>
      </c>
      <c r="F1031" s="46">
        <v>0</v>
      </c>
      <c r="G1031" s="46">
        <v>6</v>
      </c>
      <c r="H1031" s="46">
        <v>0</v>
      </c>
      <c r="I1031" s="46">
        <v>0</v>
      </c>
      <c r="J1031" s="46">
        <v>0</v>
      </c>
      <c r="K1031" s="46">
        <v>6</v>
      </c>
      <c r="L1031" s="42">
        <v>32081</v>
      </c>
      <c r="M1031" s="42">
        <v>16181</v>
      </c>
      <c r="N1031" s="42">
        <v>15900</v>
      </c>
      <c r="O1031" s="54" t="s">
        <v>499</v>
      </c>
      <c r="P1031" s="54" t="s">
        <v>499</v>
      </c>
      <c r="Q1031" s="54">
        <v>18.702658894672858</v>
      </c>
      <c r="R1031" s="54" t="s">
        <v>499</v>
      </c>
      <c r="S1031" s="54" t="s">
        <v>499</v>
      </c>
      <c r="T1031" s="54" t="s">
        <v>499</v>
      </c>
      <c r="U1031" s="54">
        <v>18.702658894672858</v>
      </c>
      <c r="W1031" s="42" t="s">
        <v>469</v>
      </c>
    </row>
    <row r="1032" spans="1:23">
      <c r="A1032" s="49" t="s">
        <v>3300</v>
      </c>
      <c r="B1032" s="46" t="s">
        <v>222</v>
      </c>
      <c r="C1032" s="46" t="s">
        <v>322</v>
      </c>
      <c r="D1032" s="49" t="s">
        <v>164</v>
      </c>
      <c r="E1032" s="46">
        <v>23</v>
      </c>
      <c r="F1032" s="46">
        <v>29</v>
      </c>
      <c r="G1032" s="46">
        <v>76</v>
      </c>
      <c r="H1032" s="46">
        <v>53</v>
      </c>
      <c r="I1032" s="46">
        <v>15</v>
      </c>
      <c r="J1032" s="46">
        <v>6</v>
      </c>
      <c r="K1032" s="46">
        <v>202</v>
      </c>
      <c r="L1032" s="42">
        <v>32081</v>
      </c>
      <c r="M1032" s="42">
        <v>16181</v>
      </c>
      <c r="N1032" s="42">
        <v>15900</v>
      </c>
      <c r="O1032" s="54">
        <v>144.65408805031447</v>
      </c>
      <c r="P1032" s="54">
        <v>182.38993710691824</v>
      </c>
      <c r="Q1032" s="54">
        <v>477.98742138364781</v>
      </c>
      <c r="R1032" s="54">
        <v>333.33333333333337</v>
      </c>
      <c r="S1032" s="54">
        <v>94.339622641509436</v>
      </c>
      <c r="T1032" s="54">
        <v>37.735849056603769</v>
      </c>
      <c r="U1032" s="54">
        <v>1270.440251572327</v>
      </c>
      <c r="W1032" s="42" t="s">
        <v>469</v>
      </c>
    </row>
    <row r="1033" spans="1:23">
      <c r="A1033" s="49" t="s">
        <v>3301</v>
      </c>
      <c r="B1033" s="46" t="s">
        <v>222</v>
      </c>
      <c r="C1033" s="46" t="s">
        <v>322</v>
      </c>
      <c r="D1033" s="49" t="s">
        <v>142</v>
      </c>
      <c r="E1033" s="46">
        <v>0</v>
      </c>
      <c r="F1033" s="46">
        <v>0</v>
      </c>
      <c r="G1033" s="46">
        <v>0</v>
      </c>
      <c r="H1033" s="46">
        <v>0</v>
      </c>
      <c r="I1033" s="46">
        <v>0</v>
      </c>
      <c r="J1033" s="46">
        <v>0</v>
      </c>
      <c r="K1033" s="46">
        <v>0</v>
      </c>
      <c r="L1033" s="42">
        <v>32081</v>
      </c>
      <c r="M1033" s="42">
        <v>16181</v>
      </c>
      <c r="N1033" s="42">
        <v>15900</v>
      </c>
      <c r="O1033" s="54" t="s">
        <v>499</v>
      </c>
      <c r="P1033" s="54" t="s">
        <v>499</v>
      </c>
      <c r="Q1033" s="54" t="s">
        <v>499</v>
      </c>
      <c r="R1033" s="54" t="s">
        <v>499</v>
      </c>
      <c r="S1033" s="54" t="s">
        <v>499</v>
      </c>
      <c r="T1033" s="54" t="s">
        <v>499</v>
      </c>
      <c r="U1033" s="54" t="s">
        <v>499</v>
      </c>
      <c r="W1033" s="42" t="s">
        <v>469</v>
      </c>
    </row>
    <row r="1034" spans="1:23">
      <c r="A1034" s="49" t="s">
        <v>3302</v>
      </c>
      <c r="B1034" s="46" t="s">
        <v>230</v>
      </c>
      <c r="C1034" s="46" t="s">
        <v>324</v>
      </c>
      <c r="D1034" s="49" t="s">
        <v>60</v>
      </c>
      <c r="E1034" s="46">
        <v>6</v>
      </c>
      <c r="F1034" s="46">
        <v>6</v>
      </c>
      <c r="G1034" s="46">
        <v>6</v>
      </c>
      <c r="H1034" s="46">
        <v>6</v>
      </c>
      <c r="I1034" s="46">
        <v>9</v>
      </c>
      <c r="J1034" s="46">
        <v>6</v>
      </c>
      <c r="K1034" s="46">
        <v>39</v>
      </c>
      <c r="L1034" s="42">
        <v>44113</v>
      </c>
      <c r="M1034" s="42">
        <v>22775</v>
      </c>
      <c r="N1034" s="42">
        <v>21338</v>
      </c>
      <c r="O1034" s="54">
        <v>13.60143268424274</v>
      </c>
      <c r="P1034" s="54">
        <v>13.60143268424274</v>
      </c>
      <c r="Q1034" s="54">
        <v>13.60143268424274</v>
      </c>
      <c r="R1034" s="54">
        <v>13.60143268424274</v>
      </c>
      <c r="S1034" s="54">
        <v>20.402149026364111</v>
      </c>
      <c r="T1034" s="54">
        <v>13.60143268424274</v>
      </c>
      <c r="U1034" s="54">
        <v>88.409312447577804</v>
      </c>
      <c r="W1034" s="42" t="s">
        <v>469</v>
      </c>
    </row>
    <row r="1035" spans="1:23">
      <c r="A1035" s="49" t="s">
        <v>3303</v>
      </c>
      <c r="B1035" s="46" t="s">
        <v>230</v>
      </c>
      <c r="C1035" s="46" t="s">
        <v>324</v>
      </c>
      <c r="D1035" s="49" t="s">
        <v>64</v>
      </c>
      <c r="E1035" s="46">
        <v>12</v>
      </c>
      <c r="F1035" s="46">
        <v>11</v>
      </c>
      <c r="G1035" s="46">
        <v>20</v>
      </c>
      <c r="H1035" s="46">
        <v>22</v>
      </c>
      <c r="I1035" s="46">
        <v>13</v>
      </c>
      <c r="J1035" s="46">
        <v>7</v>
      </c>
      <c r="K1035" s="46">
        <v>85</v>
      </c>
      <c r="L1035" s="42">
        <v>44113</v>
      </c>
      <c r="M1035" s="42">
        <v>22775</v>
      </c>
      <c r="N1035" s="42">
        <v>21338</v>
      </c>
      <c r="O1035" s="54">
        <v>27.20286536848548</v>
      </c>
      <c r="P1035" s="54">
        <v>24.935959921111692</v>
      </c>
      <c r="Q1035" s="54">
        <v>45.338108947475803</v>
      </c>
      <c r="R1035" s="54">
        <v>49.871919842223384</v>
      </c>
      <c r="S1035" s="54">
        <v>29.46977081585927</v>
      </c>
      <c r="T1035" s="54">
        <v>15.868338131616531</v>
      </c>
      <c r="U1035" s="54">
        <v>192.68696302677216</v>
      </c>
      <c r="W1035" s="42" t="s">
        <v>469</v>
      </c>
    </row>
    <row r="1036" spans="1:23">
      <c r="A1036" s="49" t="s">
        <v>3304</v>
      </c>
      <c r="B1036" s="46" t="s">
        <v>230</v>
      </c>
      <c r="C1036" s="46" t="s">
        <v>324</v>
      </c>
      <c r="D1036" s="49" t="s">
        <v>492</v>
      </c>
      <c r="E1036" s="46">
        <v>0</v>
      </c>
      <c r="F1036" s="46">
        <v>6</v>
      </c>
      <c r="G1036" s="46">
        <v>6</v>
      </c>
      <c r="H1036" s="46">
        <v>6</v>
      </c>
      <c r="I1036" s="46">
        <v>6</v>
      </c>
      <c r="J1036" s="46">
        <v>0</v>
      </c>
      <c r="K1036" s="46">
        <v>24</v>
      </c>
      <c r="L1036" s="42">
        <v>44113</v>
      </c>
      <c r="M1036" s="42">
        <v>22775</v>
      </c>
      <c r="N1036" s="42">
        <v>21338</v>
      </c>
      <c r="O1036" s="54" t="s">
        <v>499</v>
      </c>
      <c r="P1036" s="54">
        <v>13.60143268424274</v>
      </c>
      <c r="Q1036" s="54">
        <v>13.60143268424274</v>
      </c>
      <c r="R1036" s="54">
        <v>13.60143268424274</v>
      </c>
      <c r="S1036" s="54">
        <v>13.60143268424274</v>
      </c>
      <c r="T1036" s="54" t="s">
        <v>499</v>
      </c>
      <c r="U1036" s="54">
        <v>54.405730736970959</v>
      </c>
      <c r="W1036" s="42" t="s">
        <v>469</v>
      </c>
    </row>
    <row r="1037" spans="1:23">
      <c r="A1037" s="49" t="s">
        <v>3305</v>
      </c>
      <c r="B1037" s="46" t="s">
        <v>230</v>
      </c>
      <c r="C1037" s="46" t="s">
        <v>324</v>
      </c>
      <c r="D1037" s="49" t="s">
        <v>200</v>
      </c>
      <c r="E1037" s="46">
        <v>6</v>
      </c>
      <c r="F1037" s="46">
        <v>0</v>
      </c>
      <c r="G1037" s="46">
        <v>6</v>
      </c>
      <c r="H1037" s="46">
        <v>10</v>
      </c>
      <c r="I1037" s="46">
        <v>6</v>
      </c>
      <c r="J1037" s="46">
        <v>6</v>
      </c>
      <c r="K1037" s="46">
        <v>34</v>
      </c>
      <c r="L1037" s="42">
        <v>44113</v>
      </c>
      <c r="M1037" s="42">
        <v>22775</v>
      </c>
      <c r="N1037" s="42">
        <v>21338</v>
      </c>
      <c r="O1037" s="54">
        <v>13.60143268424274</v>
      </c>
      <c r="P1037" s="54" t="s">
        <v>499</v>
      </c>
      <c r="Q1037" s="54">
        <v>13.60143268424274</v>
      </c>
      <c r="R1037" s="54">
        <v>22.669054473737901</v>
      </c>
      <c r="S1037" s="54">
        <v>13.60143268424274</v>
      </c>
      <c r="T1037" s="54">
        <v>13.60143268424274</v>
      </c>
      <c r="U1037" s="54">
        <v>77.074785210708853</v>
      </c>
      <c r="W1037" s="42" t="s">
        <v>469</v>
      </c>
    </row>
    <row r="1038" spans="1:23">
      <c r="A1038" s="49" t="s">
        <v>3306</v>
      </c>
      <c r="B1038" s="46" t="s">
        <v>230</v>
      </c>
      <c r="C1038" s="46" t="s">
        <v>324</v>
      </c>
      <c r="D1038" s="49" t="s">
        <v>54</v>
      </c>
      <c r="E1038" s="46">
        <v>19</v>
      </c>
      <c r="F1038" s="46">
        <v>50</v>
      </c>
      <c r="G1038" s="46">
        <v>83</v>
      </c>
      <c r="H1038" s="46">
        <v>101</v>
      </c>
      <c r="I1038" s="46">
        <v>70</v>
      </c>
      <c r="J1038" s="46">
        <v>48</v>
      </c>
      <c r="K1038" s="46">
        <v>371</v>
      </c>
      <c r="L1038" s="42">
        <v>44113</v>
      </c>
      <c r="M1038" s="42">
        <v>22775</v>
      </c>
      <c r="N1038" s="42">
        <v>21338</v>
      </c>
      <c r="O1038" s="54">
        <v>83.424807903402851</v>
      </c>
      <c r="P1038" s="54">
        <v>219.53896816684963</v>
      </c>
      <c r="Q1038" s="54">
        <v>364.43468715697037</v>
      </c>
      <c r="R1038" s="54">
        <v>443.46871569703626</v>
      </c>
      <c r="S1038" s="54">
        <v>307.35455543358944</v>
      </c>
      <c r="T1038" s="54">
        <v>210.75740944017565</v>
      </c>
      <c r="U1038" s="54">
        <v>1628.9791437980241</v>
      </c>
      <c r="W1038" s="42" t="s">
        <v>469</v>
      </c>
    </row>
    <row r="1039" spans="1:23">
      <c r="A1039" s="49" t="s">
        <v>3307</v>
      </c>
      <c r="B1039" s="46" t="s">
        <v>230</v>
      </c>
      <c r="C1039" s="46" t="s">
        <v>324</v>
      </c>
      <c r="D1039" s="49" t="s">
        <v>69</v>
      </c>
      <c r="E1039" s="46">
        <v>6</v>
      </c>
      <c r="F1039" s="46">
        <v>6</v>
      </c>
      <c r="G1039" s="46">
        <v>6</v>
      </c>
      <c r="H1039" s="46">
        <v>8</v>
      </c>
      <c r="I1039" s="46">
        <v>6</v>
      </c>
      <c r="J1039" s="46">
        <v>8</v>
      </c>
      <c r="K1039" s="46">
        <v>40</v>
      </c>
      <c r="L1039" s="42">
        <v>44113</v>
      </c>
      <c r="M1039" s="42">
        <v>22775</v>
      </c>
      <c r="N1039" s="42">
        <v>21338</v>
      </c>
      <c r="O1039" s="54">
        <v>26.344676180021956</v>
      </c>
      <c r="P1039" s="54">
        <v>26.344676180021956</v>
      </c>
      <c r="Q1039" s="54">
        <v>26.344676180021956</v>
      </c>
      <c r="R1039" s="54">
        <v>35.126234906695942</v>
      </c>
      <c r="S1039" s="54">
        <v>26.344676180021956</v>
      </c>
      <c r="T1039" s="54">
        <v>35.126234906695942</v>
      </c>
      <c r="U1039" s="54">
        <v>175.63117453347968</v>
      </c>
      <c r="W1039" s="42" t="s">
        <v>469</v>
      </c>
    </row>
    <row r="1040" spans="1:23">
      <c r="A1040" s="49" t="s">
        <v>3308</v>
      </c>
      <c r="B1040" s="46" t="s">
        <v>230</v>
      </c>
      <c r="C1040" s="46" t="s">
        <v>324</v>
      </c>
      <c r="D1040" s="49" t="s">
        <v>473</v>
      </c>
      <c r="E1040" s="46">
        <v>0</v>
      </c>
      <c r="F1040" s="46">
        <v>0</v>
      </c>
      <c r="G1040" s="46">
        <v>0</v>
      </c>
      <c r="H1040" s="46">
        <v>0</v>
      </c>
      <c r="I1040" s="46">
        <v>0</v>
      </c>
      <c r="J1040" s="46">
        <v>0</v>
      </c>
      <c r="K1040" s="46">
        <v>0</v>
      </c>
      <c r="L1040" s="42">
        <v>44113</v>
      </c>
      <c r="M1040" s="42">
        <v>22775</v>
      </c>
      <c r="N1040" s="42">
        <v>21338</v>
      </c>
      <c r="O1040" s="54" t="s">
        <v>499</v>
      </c>
      <c r="P1040" s="54" t="s">
        <v>499</v>
      </c>
      <c r="Q1040" s="54" t="s">
        <v>499</v>
      </c>
      <c r="R1040" s="54" t="s">
        <v>499</v>
      </c>
      <c r="S1040" s="54" t="s">
        <v>499</v>
      </c>
      <c r="T1040" s="54" t="s">
        <v>499</v>
      </c>
      <c r="U1040" s="54" t="s">
        <v>499</v>
      </c>
      <c r="W1040" s="42" t="s">
        <v>469</v>
      </c>
    </row>
    <row r="1041" spans="1:23">
      <c r="A1041" s="49" t="s">
        <v>3309</v>
      </c>
      <c r="B1041" s="46" t="s">
        <v>230</v>
      </c>
      <c r="C1041" s="46" t="s">
        <v>324</v>
      </c>
      <c r="D1041" s="49" t="s">
        <v>201</v>
      </c>
      <c r="E1041" s="46">
        <v>0</v>
      </c>
      <c r="F1041" s="46">
        <v>6</v>
      </c>
      <c r="G1041" s="46">
        <v>6</v>
      </c>
      <c r="H1041" s="46">
        <v>6</v>
      </c>
      <c r="I1041" s="46">
        <v>0</v>
      </c>
      <c r="J1041" s="46">
        <v>0</v>
      </c>
      <c r="K1041" s="46">
        <v>18</v>
      </c>
      <c r="L1041" s="42">
        <v>44113</v>
      </c>
      <c r="M1041" s="42">
        <v>22775</v>
      </c>
      <c r="N1041" s="42">
        <v>21338</v>
      </c>
      <c r="O1041" s="54" t="s">
        <v>499</v>
      </c>
      <c r="P1041" s="54">
        <v>13.60143268424274</v>
      </c>
      <c r="Q1041" s="54">
        <v>13.60143268424274</v>
      </c>
      <c r="R1041" s="54">
        <v>13.60143268424274</v>
      </c>
      <c r="S1041" s="54" t="s">
        <v>499</v>
      </c>
      <c r="T1041" s="54" t="s">
        <v>499</v>
      </c>
      <c r="U1041" s="54">
        <v>40.804298052728221</v>
      </c>
      <c r="W1041" s="42" t="s">
        <v>469</v>
      </c>
    </row>
    <row r="1042" spans="1:23">
      <c r="A1042" s="49" t="s">
        <v>3310</v>
      </c>
      <c r="B1042" s="46" t="s">
        <v>230</v>
      </c>
      <c r="C1042" s="46" t="s">
        <v>324</v>
      </c>
      <c r="D1042" s="49" t="s">
        <v>151</v>
      </c>
      <c r="E1042" s="46">
        <v>0</v>
      </c>
      <c r="F1042" s="46">
        <v>0</v>
      </c>
      <c r="G1042" s="46">
        <v>0</v>
      </c>
      <c r="H1042" s="46">
        <v>0</v>
      </c>
      <c r="I1042" s="46">
        <v>6</v>
      </c>
      <c r="J1042" s="46">
        <v>0</v>
      </c>
      <c r="K1042" s="46">
        <v>6</v>
      </c>
      <c r="L1042" s="42">
        <v>44113</v>
      </c>
      <c r="M1042" s="42">
        <v>22775</v>
      </c>
      <c r="N1042" s="42">
        <v>21338</v>
      </c>
      <c r="O1042" s="54" t="s">
        <v>499</v>
      </c>
      <c r="P1042" s="54" t="s">
        <v>499</v>
      </c>
      <c r="Q1042" s="54" t="s">
        <v>499</v>
      </c>
      <c r="R1042" s="54" t="s">
        <v>499</v>
      </c>
      <c r="S1042" s="54">
        <v>13.60143268424274</v>
      </c>
      <c r="T1042" s="54" t="s">
        <v>499</v>
      </c>
      <c r="U1042" s="54">
        <v>13.60143268424274</v>
      </c>
      <c r="W1042" s="42" t="s">
        <v>469</v>
      </c>
    </row>
    <row r="1043" spans="1:23">
      <c r="A1043" s="49" t="s">
        <v>3311</v>
      </c>
      <c r="B1043" s="46" t="s">
        <v>230</v>
      </c>
      <c r="C1043" s="46" t="s">
        <v>324</v>
      </c>
      <c r="D1043" s="49" t="s">
        <v>95</v>
      </c>
      <c r="E1043" s="46">
        <v>0</v>
      </c>
      <c r="F1043" s="46">
        <v>0</v>
      </c>
      <c r="G1043" s="46">
        <v>0</v>
      </c>
      <c r="H1043" s="46">
        <v>0</v>
      </c>
      <c r="I1043" s="46">
        <v>0</v>
      </c>
      <c r="J1043" s="46">
        <v>0</v>
      </c>
      <c r="K1043" s="46">
        <v>0</v>
      </c>
      <c r="L1043" s="42">
        <v>44113</v>
      </c>
      <c r="M1043" s="42">
        <v>22775</v>
      </c>
      <c r="N1043" s="42">
        <v>21338</v>
      </c>
      <c r="O1043" s="54" t="s">
        <v>499</v>
      </c>
      <c r="P1043" s="54" t="s">
        <v>499</v>
      </c>
      <c r="Q1043" s="54" t="s">
        <v>499</v>
      </c>
      <c r="R1043" s="54" t="s">
        <v>499</v>
      </c>
      <c r="S1043" s="54" t="s">
        <v>499</v>
      </c>
      <c r="T1043" s="54" t="s">
        <v>499</v>
      </c>
      <c r="U1043" s="54" t="s">
        <v>499</v>
      </c>
      <c r="W1043" s="42" t="s">
        <v>469</v>
      </c>
    </row>
    <row r="1044" spans="1:23">
      <c r="A1044" s="49" t="s">
        <v>3312</v>
      </c>
      <c r="B1044" s="46" t="s">
        <v>230</v>
      </c>
      <c r="C1044" s="46" t="s">
        <v>324</v>
      </c>
      <c r="D1044" s="49" t="s">
        <v>154</v>
      </c>
      <c r="E1044" s="46">
        <v>0</v>
      </c>
      <c r="F1044" s="46">
        <v>0</v>
      </c>
      <c r="G1044" s="46">
        <v>0</v>
      </c>
      <c r="H1044" s="46">
        <v>0</v>
      </c>
      <c r="I1044" s="46">
        <v>0</v>
      </c>
      <c r="J1044" s="46">
        <v>0</v>
      </c>
      <c r="K1044" s="46">
        <v>0</v>
      </c>
      <c r="L1044" s="42">
        <v>44113</v>
      </c>
      <c r="M1044" s="42">
        <v>22775</v>
      </c>
      <c r="N1044" s="42">
        <v>21338</v>
      </c>
      <c r="O1044" s="54" t="s">
        <v>499</v>
      </c>
      <c r="P1044" s="54" t="s">
        <v>499</v>
      </c>
      <c r="Q1044" s="54" t="s">
        <v>499</v>
      </c>
      <c r="R1044" s="54" t="s">
        <v>499</v>
      </c>
      <c r="S1044" s="54" t="s">
        <v>499</v>
      </c>
      <c r="T1044" s="54" t="s">
        <v>499</v>
      </c>
      <c r="U1044" s="54" t="s">
        <v>499</v>
      </c>
      <c r="W1044" s="42" t="s">
        <v>469</v>
      </c>
    </row>
    <row r="1045" spans="1:23">
      <c r="A1045" s="49" t="s">
        <v>3313</v>
      </c>
      <c r="B1045" s="46" t="s">
        <v>230</v>
      </c>
      <c r="C1045" s="46" t="s">
        <v>324</v>
      </c>
      <c r="D1045" s="49" t="s">
        <v>155</v>
      </c>
      <c r="E1045" s="46">
        <v>9</v>
      </c>
      <c r="F1045" s="46">
        <v>6</v>
      </c>
      <c r="G1045" s="46">
        <v>0</v>
      </c>
      <c r="H1045" s="46">
        <v>6</v>
      </c>
      <c r="I1045" s="46">
        <v>0</v>
      </c>
      <c r="J1045" s="46">
        <v>0</v>
      </c>
      <c r="K1045" s="46">
        <v>21</v>
      </c>
      <c r="L1045" s="42">
        <v>44113</v>
      </c>
      <c r="M1045" s="42">
        <v>22775</v>
      </c>
      <c r="N1045" s="42">
        <v>21338</v>
      </c>
      <c r="O1045" s="54">
        <v>20.402149026364111</v>
      </c>
      <c r="P1045" s="54">
        <v>13.60143268424274</v>
      </c>
      <c r="Q1045" s="54" t="s">
        <v>499</v>
      </c>
      <c r="R1045" s="54">
        <v>13.60143268424274</v>
      </c>
      <c r="S1045" s="54" t="s">
        <v>499</v>
      </c>
      <c r="T1045" s="54" t="s">
        <v>499</v>
      </c>
      <c r="U1045" s="54">
        <v>47.60501439484959</v>
      </c>
      <c r="W1045" s="42" t="s">
        <v>469</v>
      </c>
    </row>
    <row r="1046" spans="1:23">
      <c r="A1046" s="49" t="s">
        <v>3314</v>
      </c>
      <c r="B1046" s="46" t="s">
        <v>230</v>
      </c>
      <c r="C1046" s="46" t="s">
        <v>324</v>
      </c>
      <c r="D1046" s="49" t="s">
        <v>99</v>
      </c>
      <c r="E1046" s="46">
        <v>0</v>
      </c>
      <c r="F1046" s="46">
        <v>0</v>
      </c>
      <c r="G1046" s="46">
        <v>11</v>
      </c>
      <c r="H1046" s="46">
        <v>15</v>
      </c>
      <c r="I1046" s="46">
        <v>10</v>
      </c>
      <c r="J1046" s="46">
        <v>8</v>
      </c>
      <c r="K1046" s="46">
        <v>44</v>
      </c>
      <c r="L1046" s="42">
        <v>44113</v>
      </c>
      <c r="M1046" s="42">
        <v>22775</v>
      </c>
      <c r="N1046" s="42">
        <v>21338</v>
      </c>
      <c r="O1046" s="54" t="s">
        <v>499</v>
      </c>
      <c r="P1046" s="54" t="s">
        <v>499</v>
      </c>
      <c r="Q1046" s="54">
        <v>24.935959921111692</v>
      </c>
      <c r="R1046" s="54">
        <v>34.003581710606852</v>
      </c>
      <c r="S1046" s="54">
        <v>22.669054473737901</v>
      </c>
      <c r="T1046" s="54">
        <v>18.13524357899032</v>
      </c>
      <c r="U1046" s="54">
        <v>99.743839684446769</v>
      </c>
      <c r="W1046" s="42" t="s">
        <v>469</v>
      </c>
    </row>
    <row r="1047" spans="1:23">
      <c r="A1047" s="49" t="s">
        <v>3315</v>
      </c>
      <c r="B1047" s="46" t="s">
        <v>230</v>
      </c>
      <c r="C1047" s="46" t="s">
        <v>324</v>
      </c>
      <c r="D1047" s="49" t="s">
        <v>481</v>
      </c>
      <c r="E1047" s="46">
        <v>0</v>
      </c>
      <c r="F1047" s="46">
        <v>0</v>
      </c>
      <c r="G1047" s="46">
        <v>0</v>
      </c>
      <c r="H1047" s="46">
        <v>0</v>
      </c>
      <c r="I1047" s="46">
        <v>0</v>
      </c>
      <c r="J1047" s="46">
        <v>0</v>
      </c>
      <c r="K1047" s="46">
        <v>0</v>
      </c>
      <c r="L1047" s="42">
        <v>44113</v>
      </c>
      <c r="M1047" s="42">
        <v>22775</v>
      </c>
      <c r="N1047" s="42">
        <v>21338</v>
      </c>
      <c r="O1047" s="54" t="s">
        <v>499</v>
      </c>
      <c r="P1047" s="54" t="s">
        <v>499</v>
      </c>
      <c r="Q1047" s="54" t="s">
        <v>499</v>
      </c>
      <c r="R1047" s="54" t="s">
        <v>499</v>
      </c>
      <c r="S1047" s="54" t="s">
        <v>499</v>
      </c>
      <c r="T1047" s="54" t="s">
        <v>499</v>
      </c>
      <c r="U1047" s="54" t="s">
        <v>499</v>
      </c>
      <c r="W1047" s="42" t="s">
        <v>469</v>
      </c>
    </row>
    <row r="1048" spans="1:23">
      <c r="A1048" s="49" t="s">
        <v>3316</v>
      </c>
      <c r="B1048" s="46" t="s">
        <v>230</v>
      </c>
      <c r="C1048" s="46" t="s">
        <v>324</v>
      </c>
      <c r="D1048" s="49" t="s">
        <v>483</v>
      </c>
      <c r="E1048" s="46">
        <v>0</v>
      </c>
      <c r="F1048" s="46">
        <v>0</v>
      </c>
      <c r="G1048" s="46">
        <v>10</v>
      </c>
      <c r="H1048" s="46">
        <v>6</v>
      </c>
      <c r="I1048" s="46">
        <v>6</v>
      </c>
      <c r="J1048" s="46">
        <v>0</v>
      </c>
      <c r="K1048" s="46">
        <v>22</v>
      </c>
      <c r="L1048" s="42">
        <v>44113</v>
      </c>
      <c r="M1048" s="42">
        <v>22775</v>
      </c>
      <c r="N1048" s="42">
        <v>21338</v>
      </c>
      <c r="O1048" s="54" t="s">
        <v>499</v>
      </c>
      <c r="P1048" s="54" t="s">
        <v>499</v>
      </c>
      <c r="Q1048" s="54">
        <v>22.669054473737901</v>
      </c>
      <c r="R1048" s="54">
        <v>13.60143268424274</v>
      </c>
      <c r="S1048" s="54">
        <v>13.60143268424274</v>
      </c>
      <c r="T1048" s="54" t="s">
        <v>499</v>
      </c>
      <c r="U1048" s="54">
        <v>49.871919842223384</v>
      </c>
      <c r="W1048" s="42" t="s">
        <v>469</v>
      </c>
    </row>
    <row r="1049" spans="1:23">
      <c r="A1049" s="49" t="s">
        <v>3317</v>
      </c>
      <c r="B1049" s="46" t="s">
        <v>230</v>
      </c>
      <c r="C1049" s="46" t="s">
        <v>324</v>
      </c>
      <c r="D1049" s="49" t="s">
        <v>128</v>
      </c>
      <c r="E1049" s="46">
        <v>0</v>
      </c>
      <c r="F1049" s="46">
        <v>0</v>
      </c>
      <c r="G1049" s="46">
        <v>0</v>
      </c>
      <c r="H1049" s="46">
        <v>0</v>
      </c>
      <c r="I1049" s="46">
        <v>0</v>
      </c>
      <c r="J1049" s="46">
        <v>0</v>
      </c>
      <c r="K1049" s="46">
        <v>0</v>
      </c>
      <c r="L1049" s="42">
        <v>44113</v>
      </c>
      <c r="M1049" s="42">
        <v>22775</v>
      </c>
      <c r="N1049" s="42">
        <v>21338</v>
      </c>
      <c r="O1049" s="54" t="s">
        <v>499</v>
      </c>
      <c r="P1049" s="54" t="s">
        <v>499</v>
      </c>
      <c r="Q1049" s="54" t="s">
        <v>499</v>
      </c>
      <c r="R1049" s="54" t="s">
        <v>499</v>
      </c>
      <c r="S1049" s="54" t="s">
        <v>499</v>
      </c>
      <c r="T1049" s="54" t="s">
        <v>499</v>
      </c>
      <c r="U1049" s="54" t="s">
        <v>499</v>
      </c>
      <c r="W1049" s="42" t="s">
        <v>469</v>
      </c>
    </row>
    <row r="1050" spans="1:23">
      <c r="A1050" s="49" t="s">
        <v>3318</v>
      </c>
      <c r="B1050" s="46" t="s">
        <v>230</v>
      </c>
      <c r="C1050" s="46" t="s">
        <v>324</v>
      </c>
      <c r="D1050" s="49" t="s">
        <v>132</v>
      </c>
      <c r="E1050" s="46">
        <v>0</v>
      </c>
      <c r="F1050" s="46">
        <v>6</v>
      </c>
      <c r="G1050" s="46">
        <v>7</v>
      </c>
      <c r="H1050" s="46">
        <v>6</v>
      </c>
      <c r="I1050" s="46">
        <v>9</v>
      </c>
      <c r="J1050" s="46">
        <v>6</v>
      </c>
      <c r="K1050" s="46">
        <v>34</v>
      </c>
      <c r="L1050" s="42">
        <v>44113</v>
      </c>
      <c r="M1050" s="42">
        <v>22775</v>
      </c>
      <c r="N1050" s="42">
        <v>21338</v>
      </c>
      <c r="O1050" s="54" t="s">
        <v>499</v>
      </c>
      <c r="P1050" s="54">
        <v>26.344676180021956</v>
      </c>
      <c r="Q1050" s="54">
        <v>30.735455543358945</v>
      </c>
      <c r="R1050" s="54">
        <v>26.344676180021956</v>
      </c>
      <c r="S1050" s="54">
        <v>39.517014270032931</v>
      </c>
      <c r="T1050" s="54">
        <v>26.344676180021956</v>
      </c>
      <c r="U1050" s="54">
        <v>149.28649835345774</v>
      </c>
      <c r="W1050" s="42" t="s">
        <v>469</v>
      </c>
    </row>
    <row r="1051" spans="1:23">
      <c r="A1051" s="49" t="s">
        <v>3319</v>
      </c>
      <c r="B1051" s="46" t="s">
        <v>230</v>
      </c>
      <c r="C1051" s="46" t="s">
        <v>324</v>
      </c>
      <c r="D1051" s="49" t="s">
        <v>161</v>
      </c>
      <c r="E1051" s="46">
        <v>0</v>
      </c>
      <c r="F1051" s="46">
        <v>0</v>
      </c>
      <c r="G1051" s="46">
        <v>0</v>
      </c>
      <c r="H1051" s="46">
        <v>0</v>
      </c>
      <c r="I1051" s="46">
        <v>0</v>
      </c>
      <c r="J1051" s="46">
        <v>0</v>
      </c>
      <c r="K1051" s="46">
        <v>0</v>
      </c>
      <c r="L1051" s="42">
        <v>44113</v>
      </c>
      <c r="M1051" s="42">
        <v>22775</v>
      </c>
      <c r="N1051" s="42">
        <v>21338</v>
      </c>
      <c r="O1051" s="54" t="s">
        <v>499</v>
      </c>
      <c r="P1051" s="54" t="s">
        <v>499</v>
      </c>
      <c r="Q1051" s="54" t="s">
        <v>499</v>
      </c>
      <c r="R1051" s="54" t="s">
        <v>499</v>
      </c>
      <c r="S1051" s="54" t="s">
        <v>499</v>
      </c>
      <c r="T1051" s="54" t="s">
        <v>499</v>
      </c>
      <c r="U1051" s="54" t="s">
        <v>499</v>
      </c>
      <c r="W1051" s="42" t="s">
        <v>469</v>
      </c>
    </row>
    <row r="1052" spans="1:23">
      <c r="A1052" s="49" t="s">
        <v>3320</v>
      </c>
      <c r="B1052" s="46" t="s">
        <v>230</v>
      </c>
      <c r="C1052" s="46" t="s">
        <v>324</v>
      </c>
      <c r="D1052" s="49" t="s">
        <v>142</v>
      </c>
      <c r="E1052" s="46">
        <v>0</v>
      </c>
      <c r="F1052" s="46">
        <v>0</v>
      </c>
      <c r="G1052" s="46">
        <v>0</v>
      </c>
      <c r="H1052" s="46">
        <v>0</v>
      </c>
      <c r="I1052" s="46">
        <v>0</v>
      </c>
      <c r="J1052" s="46">
        <v>0</v>
      </c>
      <c r="K1052" s="46">
        <v>0</v>
      </c>
      <c r="L1052" s="42">
        <v>44113</v>
      </c>
      <c r="M1052" s="42">
        <v>22775</v>
      </c>
      <c r="N1052" s="42">
        <v>21338</v>
      </c>
      <c r="O1052" s="54" t="s">
        <v>499</v>
      </c>
      <c r="P1052" s="54" t="s">
        <v>499</v>
      </c>
      <c r="Q1052" s="54" t="s">
        <v>499</v>
      </c>
      <c r="R1052" s="54" t="s">
        <v>499</v>
      </c>
      <c r="S1052" s="54" t="s">
        <v>499</v>
      </c>
      <c r="T1052" s="54" t="s">
        <v>499</v>
      </c>
      <c r="U1052" s="54" t="s">
        <v>499</v>
      </c>
      <c r="W1052" s="42" t="s">
        <v>469</v>
      </c>
    </row>
    <row r="1053" spans="1:23">
      <c r="A1053" s="49" t="s">
        <v>3321</v>
      </c>
      <c r="B1053" s="46" t="s">
        <v>230</v>
      </c>
      <c r="C1053" s="46" t="s">
        <v>324</v>
      </c>
      <c r="D1053" s="49" t="s">
        <v>146</v>
      </c>
      <c r="E1053" s="46">
        <v>10</v>
      </c>
      <c r="F1053" s="46">
        <v>6</v>
      </c>
      <c r="G1053" s="46">
        <v>17</v>
      </c>
      <c r="H1053" s="46">
        <v>15</v>
      </c>
      <c r="I1053" s="46">
        <v>13</v>
      </c>
      <c r="J1053" s="46">
        <v>6</v>
      </c>
      <c r="K1053" s="46">
        <v>67</v>
      </c>
      <c r="L1053" s="42">
        <v>44113</v>
      </c>
      <c r="M1053" s="42">
        <v>22775</v>
      </c>
      <c r="N1053" s="42">
        <v>21338</v>
      </c>
      <c r="O1053" s="54">
        <v>43.90779363336992</v>
      </c>
      <c r="P1053" s="54">
        <v>26.344676180021956</v>
      </c>
      <c r="Q1053" s="54">
        <v>74.643249176728872</v>
      </c>
      <c r="R1053" s="54">
        <v>65.861690450054894</v>
      </c>
      <c r="S1053" s="54">
        <v>57.080131723380902</v>
      </c>
      <c r="T1053" s="54">
        <v>26.344676180021956</v>
      </c>
      <c r="U1053" s="54">
        <v>294.18221734357849</v>
      </c>
      <c r="W1053" s="42" t="s">
        <v>469</v>
      </c>
    </row>
    <row r="1054" spans="1:23">
      <c r="A1054" s="49" t="s">
        <v>3322</v>
      </c>
      <c r="B1054" s="46" t="s">
        <v>222</v>
      </c>
      <c r="C1054" s="46" t="s">
        <v>324</v>
      </c>
      <c r="D1054" s="49" t="s">
        <v>60</v>
      </c>
      <c r="E1054" s="46">
        <v>8</v>
      </c>
      <c r="F1054" s="46">
        <v>0</v>
      </c>
      <c r="G1054" s="46">
        <v>7</v>
      </c>
      <c r="H1054" s="46">
        <v>6</v>
      </c>
      <c r="I1054" s="46">
        <v>6</v>
      </c>
      <c r="J1054" s="46">
        <v>0</v>
      </c>
      <c r="K1054" s="46">
        <v>27</v>
      </c>
      <c r="L1054" s="42">
        <v>44113</v>
      </c>
      <c r="M1054" s="42">
        <v>22775</v>
      </c>
      <c r="N1054" s="42">
        <v>21338</v>
      </c>
      <c r="O1054" s="54">
        <v>18.13524357899032</v>
      </c>
      <c r="P1054" s="54" t="s">
        <v>499</v>
      </c>
      <c r="Q1054" s="54">
        <v>15.868338131616531</v>
      </c>
      <c r="R1054" s="54">
        <v>13.60143268424274</v>
      </c>
      <c r="S1054" s="54">
        <v>13.60143268424274</v>
      </c>
      <c r="T1054" s="54" t="s">
        <v>499</v>
      </c>
      <c r="U1054" s="54">
        <v>61.206447079092335</v>
      </c>
      <c r="W1054" s="42" t="s">
        <v>469</v>
      </c>
    </row>
    <row r="1055" spans="1:23">
      <c r="A1055" s="49" t="s">
        <v>3323</v>
      </c>
      <c r="B1055" s="46" t="s">
        <v>222</v>
      </c>
      <c r="C1055" s="46" t="s">
        <v>324</v>
      </c>
      <c r="D1055" s="49" t="s">
        <v>64</v>
      </c>
      <c r="E1055" s="46">
        <v>18</v>
      </c>
      <c r="F1055" s="46">
        <v>13</v>
      </c>
      <c r="G1055" s="46">
        <v>35</v>
      </c>
      <c r="H1055" s="46">
        <v>31</v>
      </c>
      <c r="I1055" s="46">
        <v>10</v>
      </c>
      <c r="J1055" s="46">
        <v>9</v>
      </c>
      <c r="K1055" s="46">
        <v>116</v>
      </c>
      <c r="L1055" s="42">
        <v>44113</v>
      </c>
      <c r="M1055" s="42">
        <v>22775</v>
      </c>
      <c r="N1055" s="42">
        <v>21338</v>
      </c>
      <c r="O1055" s="54">
        <v>40.804298052728221</v>
      </c>
      <c r="P1055" s="54">
        <v>29.46977081585927</v>
      </c>
      <c r="Q1055" s="54">
        <v>79.341690658082655</v>
      </c>
      <c r="R1055" s="54">
        <v>70.274068868587491</v>
      </c>
      <c r="S1055" s="54">
        <v>22.669054473737901</v>
      </c>
      <c r="T1055" s="54">
        <v>20.402149026364111</v>
      </c>
      <c r="U1055" s="54">
        <v>262.96103189535961</v>
      </c>
      <c r="W1055" s="42" t="s">
        <v>469</v>
      </c>
    </row>
    <row r="1056" spans="1:23">
      <c r="A1056" s="49" t="s">
        <v>3324</v>
      </c>
      <c r="B1056" s="46" t="s">
        <v>222</v>
      </c>
      <c r="C1056" s="46" t="s">
        <v>324</v>
      </c>
      <c r="D1056" s="49" t="s">
        <v>492</v>
      </c>
      <c r="E1056" s="46">
        <v>6</v>
      </c>
      <c r="F1056" s="46">
        <v>6</v>
      </c>
      <c r="G1056" s="46">
        <v>9</v>
      </c>
      <c r="H1056" s="46">
        <v>8</v>
      </c>
      <c r="I1056" s="46">
        <v>6</v>
      </c>
      <c r="J1056" s="46">
        <v>7</v>
      </c>
      <c r="K1056" s="46">
        <v>42</v>
      </c>
      <c r="L1056" s="42">
        <v>44113</v>
      </c>
      <c r="M1056" s="42">
        <v>22775</v>
      </c>
      <c r="N1056" s="42">
        <v>21338</v>
      </c>
      <c r="O1056" s="54">
        <v>13.60143268424274</v>
      </c>
      <c r="P1056" s="54">
        <v>13.60143268424274</v>
      </c>
      <c r="Q1056" s="54">
        <v>20.402149026364111</v>
      </c>
      <c r="R1056" s="54">
        <v>18.13524357899032</v>
      </c>
      <c r="S1056" s="54">
        <v>13.60143268424274</v>
      </c>
      <c r="T1056" s="54">
        <v>15.868338131616531</v>
      </c>
      <c r="U1056" s="54">
        <v>95.21002878969918</v>
      </c>
      <c r="W1056" s="42" t="s">
        <v>469</v>
      </c>
    </row>
    <row r="1057" spans="1:23">
      <c r="A1057" s="49" t="s">
        <v>3325</v>
      </c>
      <c r="B1057" s="46" t="s">
        <v>222</v>
      </c>
      <c r="C1057" s="46" t="s">
        <v>324</v>
      </c>
      <c r="D1057" s="49" t="s">
        <v>200</v>
      </c>
      <c r="E1057" s="46">
        <v>0</v>
      </c>
      <c r="F1057" s="46">
        <v>0</v>
      </c>
      <c r="G1057" s="46">
        <v>9</v>
      </c>
      <c r="H1057" s="46">
        <v>18</v>
      </c>
      <c r="I1057" s="46">
        <v>12</v>
      </c>
      <c r="J1057" s="46">
        <v>7</v>
      </c>
      <c r="K1057" s="46">
        <v>46</v>
      </c>
      <c r="L1057" s="42">
        <v>44113</v>
      </c>
      <c r="M1057" s="42">
        <v>22775</v>
      </c>
      <c r="N1057" s="42">
        <v>21338</v>
      </c>
      <c r="O1057" s="54" t="s">
        <v>499</v>
      </c>
      <c r="P1057" s="54" t="s">
        <v>499</v>
      </c>
      <c r="Q1057" s="54">
        <v>20.402149026364111</v>
      </c>
      <c r="R1057" s="54">
        <v>40.804298052728221</v>
      </c>
      <c r="S1057" s="54">
        <v>27.20286536848548</v>
      </c>
      <c r="T1057" s="54">
        <v>15.868338131616531</v>
      </c>
      <c r="U1057" s="54">
        <v>104.27765057919436</v>
      </c>
      <c r="W1057" s="42" t="s">
        <v>469</v>
      </c>
    </row>
    <row r="1058" spans="1:23">
      <c r="A1058" s="49" t="s">
        <v>3326</v>
      </c>
      <c r="B1058" s="46" t="s">
        <v>222</v>
      </c>
      <c r="C1058" s="46" t="s">
        <v>324</v>
      </c>
      <c r="D1058" s="49" t="s">
        <v>473</v>
      </c>
      <c r="E1058" s="46">
        <v>0</v>
      </c>
      <c r="F1058" s="46">
        <v>0</v>
      </c>
      <c r="G1058" s="46">
        <v>0</v>
      </c>
      <c r="H1058" s="46">
        <v>0</v>
      </c>
      <c r="I1058" s="46">
        <v>0</v>
      </c>
      <c r="J1058" s="46">
        <v>0</v>
      </c>
      <c r="K1058" s="46">
        <v>0</v>
      </c>
      <c r="L1058" s="42">
        <v>44113</v>
      </c>
      <c r="M1058" s="42">
        <v>22775</v>
      </c>
      <c r="N1058" s="42">
        <v>21338</v>
      </c>
      <c r="O1058" s="54" t="s">
        <v>499</v>
      </c>
      <c r="P1058" s="54" t="s">
        <v>499</v>
      </c>
      <c r="Q1058" s="54" t="s">
        <v>499</v>
      </c>
      <c r="R1058" s="54" t="s">
        <v>499</v>
      </c>
      <c r="S1058" s="54" t="s">
        <v>499</v>
      </c>
      <c r="T1058" s="54" t="s">
        <v>499</v>
      </c>
      <c r="U1058" s="54" t="s">
        <v>499</v>
      </c>
      <c r="W1058" s="42" t="s">
        <v>469</v>
      </c>
    </row>
    <row r="1059" spans="1:23">
      <c r="A1059" s="49" t="s">
        <v>3327</v>
      </c>
      <c r="B1059" s="46" t="s">
        <v>222</v>
      </c>
      <c r="C1059" s="46" t="s">
        <v>324</v>
      </c>
      <c r="D1059" s="49" t="s">
        <v>201</v>
      </c>
      <c r="E1059" s="46">
        <v>6</v>
      </c>
      <c r="F1059" s="46">
        <v>0</v>
      </c>
      <c r="G1059" s="46">
        <v>9</v>
      </c>
      <c r="H1059" s="46">
        <v>7</v>
      </c>
      <c r="I1059" s="46">
        <v>0</v>
      </c>
      <c r="J1059" s="46">
        <v>0</v>
      </c>
      <c r="K1059" s="46">
        <v>22</v>
      </c>
      <c r="L1059" s="42">
        <v>44113</v>
      </c>
      <c r="M1059" s="42">
        <v>22775</v>
      </c>
      <c r="N1059" s="42">
        <v>21338</v>
      </c>
      <c r="O1059" s="54">
        <v>13.60143268424274</v>
      </c>
      <c r="P1059" s="54" t="s">
        <v>499</v>
      </c>
      <c r="Q1059" s="54">
        <v>20.402149026364111</v>
      </c>
      <c r="R1059" s="54">
        <v>15.868338131616531</v>
      </c>
      <c r="S1059" s="54" t="s">
        <v>499</v>
      </c>
      <c r="T1059" s="54" t="s">
        <v>499</v>
      </c>
      <c r="U1059" s="54">
        <v>49.871919842223384</v>
      </c>
      <c r="W1059" s="42" t="s">
        <v>469</v>
      </c>
    </row>
    <row r="1060" spans="1:23">
      <c r="A1060" s="49" t="s">
        <v>3328</v>
      </c>
      <c r="B1060" s="46" t="s">
        <v>222</v>
      </c>
      <c r="C1060" s="46" t="s">
        <v>324</v>
      </c>
      <c r="D1060" s="49" t="s">
        <v>151</v>
      </c>
      <c r="E1060" s="46">
        <v>0</v>
      </c>
      <c r="F1060" s="46">
        <v>0</v>
      </c>
      <c r="G1060" s="46">
        <v>0</v>
      </c>
      <c r="H1060" s="46">
        <v>0</v>
      </c>
      <c r="I1060" s="46">
        <v>0</v>
      </c>
      <c r="J1060" s="46">
        <v>0</v>
      </c>
      <c r="K1060" s="46">
        <v>0</v>
      </c>
      <c r="L1060" s="42">
        <v>44113</v>
      </c>
      <c r="M1060" s="42">
        <v>22775</v>
      </c>
      <c r="N1060" s="42">
        <v>21338</v>
      </c>
      <c r="O1060" s="54" t="s">
        <v>499</v>
      </c>
      <c r="P1060" s="54" t="s">
        <v>499</v>
      </c>
      <c r="Q1060" s="54" t="s">
        <v>499</v>
      </c>
      <c r="R1060" s="54" t="s">
        <v>499</v>
      </c>
      <c r="S1060" s="54" t="s">
        <v>499</v>
      </c>
      <c r="T1060" s="54" t="s">
        <v>499</v>
      </c>
      <c r="U1060" s="54" t="s">
        <v>499</v>
      </c>
      <c r="W1060" s="42" t="s">
        <v>469</v>
      </c>
    </row>
    <row r="1061" spans="1:23">
      <c r="A1061" s="49" t="s">
        <v>3329</v>
      </c>
      <c r="B1061" s="46" t="s">
        <v>222</v>
      </c>
      <c r="C1061" s="46" t="s">
        <v>324</v>
      </c>
      <c r="D1061" s="49" t="s">
        <v>95</v>
      </c>
      <c r="E1061" s="46">
        <v>0</v>
      </c>
      <c r="F1061" s="46">
        <v>0</v>
      </c>
      <c r="G1061" s="46">
        <v>6</v>
      </c>
      <c r="H1061" s="46">
        <v>6</v>
      </c>
      <c r="I1061" s="46">
        <v>0</v>
      </c>
      <c r="J1061" s="46">
        <v>0</v>
      </c>
      <c r="K1061" s="46">
        <v>12</v>
      </c>
      <c r="L1061" s="42">
        <v>44113</v>
      </c>
      <c r="M1061" s="42">
        <v>22775</v>
      </c>
      <c r="N1061" s="42">
        <v>21338</v>
      </c>
      <c r="O1061" s="54" t="s">
        <v>499</v>
      </c>
      <c r="P1061" s="54" t="s">
        <v>499</v>
      </c>
      <c r="Q1061" s="54">
        <v>13.60143268424274</v>
      </c>
      <c r="R1061" s="54">
        <v>13.60143268424274</v>
      </c>
      <c r="S1061" s="54" t="s">
        <v>499</v>
      </c>
      <c r="T1061" s="54" t="s">
        <v>499</v>
      </c>
      <c r="U1061" s="54">
        <v>27.20286536848548</v>
      </c>
      <c r="W1061" s="42" t="s">
        <v>469</v>
      </c>
    </row>
    <row r="1062" spans="1:23">
      <c r="A1062" s="49" t="s">
        <v>3330</v>
      </c>
      <c r="B1062" s="46" t="s">
        <v>222</v>
      </c>
      <c r="C1062" s="46" t="s">
        <v>324</v>
      </c>
      <c r="D1062" s="49" t="s">
        <v>154</v>
      </c>
      <c r="E1062" s="46">
        <v>0</v>
      </c>
      <c r="F1062" s="46">
        <v>0</v>
      </c>
      <c r="G1062" s="46">
        <v>0</v>
      </c>
      <c r="H1062" s="46">
        <v>0</v>
      </c>
      <c r="I1062" s="46">
        <v>0</v>
      </c>
      <c r="J1062" s="46">
        <v>0</v>
      </c>
      <c r="K1062" s="46">
        <v>0</v>
      </c>
      <c r="L1062" s="42">
        <v>44113</v>
      </c>
      <c r="M1062" s="42">
        <v>22775</v>
      </c>
      <c r="N1062" s="42">
        <v>21338</v>
      </c>
      <c r="O1062" s="54" t="s">
        <v>499</v>
      </c>
      <c r="P1062" s="54" t="s">
        <v>499</v>
      </c>
      <c r="Q1062" s="54" t="s">
        <v>499</v>
      </c>
      <c r="R1062" s="54" t="s">
        <v>499</v>
      </c>
      <c r="S1062" s="54" t="s">
        <v>499</v>
      </c>
      <c r="T1062" s="54" t="s">
        <v>499</v>
      </c>
      <c r="U1062" s="54" t="s">
        <v>499</v>
      </c>
      <c r="W1062" s="42" t="s">
        <v>469</v>
      </c>
    </row>
    <row r="1063" spans="1:23">
      <c r="A1063" s="49" t="s">
        <v>3331</v>
      </c>
      <c r="B1063" s="46" t="s">
        <v>222</v>
      </c>
      <c r="C1063" s="46" t="s">
        <v>324</v>
      </c>
      <c r="D1063" s="49" t="s">
        <v>155</v>
      </c>
      <c r="E1063" s="46">
        <v>10</v>
      </c>
      <c r="F1063" s="46">
        <v>6</v>
      </c>
      <c r="G1063" s="46">
        <v>6</v>
      </c>
      <c r="H1063" s="46">
        <v>0</v>
      </c>
      <c r="I1063" s="46">
        <v>6</v>
      </c>
      <c r="J1063" s="46">
        <v>0</v>
      </c>
      <c r="K1063" s="46">
        <v>28</v>
      </c>
      <c r="L1063" s="42">
        <v>44113</v>
      </c>
      <c r="M1063" s="42">
        <v>22775</v>
      </c>
      <c r="N1063" s="42">
        <v>21338</v>
      </c>
      <c r="O1063" s="54">
        <v>22.669054473737901</v>
      </c>
      <c r="P1063" s="54">
        <v>13.60143268424274</v>
      </c>
      <c r="Q1063" s="54">
        <v>13.60143268424274</v>
      </c>
      <c r="R1063" s="54" t="s">
        <v>499</v>
      </c>
      <c r="S1063" s="54">
        <v>13.60143268424274</v>
      </c>
      <c r="T1063" s="54" t="s">
        <v>499</v>
      </c>
      <c r="U1063" s="54">
        <v>63.473352526466122</v>
      </c>
      <c r="W1063" s="42" t="s">
        <v>469</v>
      </c>
    </row>
    <row r="1064" spans="1:23">
      <c r="A1064" s="49" t="s">
        <v>3332</v>
      </c>
      <c r="B1064" s="46" t="s">
        <v>222</v>
      </c>
      <c r="C1064" s="46" t="s">
        <v>324</v>
      </c>
      <c r="D1064" s="49" t="s">
        <v>99</v>
      </c>
      <c r="E1064" s="46">
        <v>6</v>
      </c>
      <c r="F1064" s="46">
        <v>0</v>
      </c>
      <c r="G1064" s="46">
        <v>9</v>
      </c>
      <c r="H1064" s="46">
        <v>7</v>
      </c>
      <c r="I1064" s="46">
        <v>0</v>
      </c>
      <c r="J1064" s="46">
        <v>6</v>
      </c>
      <c r="K1064" s="46">
        <v>28</v>
      </c>
      <c r="L1064" s="42">
        <v>44113</v>
      </c>
      <c r="M1064" s="42">
        <v>22775</v>
      </c>
      <c r="N1064" s="42">
        <v>21338</v>
      </c>
      <c r="O1064" s="54">
        <v>13.60143268424274</v>
      </c>
      <c r="P1064" s="54" t="s">
        <v>499</v>
      </c>
      <c r="Q1064" s="54">
        <v>20.402149026364111</v>
      </c>
      <c r="R1064" s="54">
        <v>15.868338131616531</v>
      </c>
      <c r="S1064" s="54" t="s">
        <v>499</v>
      </c>
      <c r="T1064" s="54">
        <v>13.60143268424274</v>
      </c>
      <c r="U1064" s="54">
        <v>63.473352526466122</v>
      </c>
      <c r="W1064" s="42" t="s">
        <v>469</v>
      </c>
    </row>
    <row r="1065" spans="1:23">
      <c r="A1065" s="49" t="s">
        <v>3333</v>
      </c>
      <c r="B1065" s="46" t="s">
        <v>222</v>
      </c>
      <c r="C1065" s="46" t="s">
        <v>324</v>
      </c>
      <c r="D1065" s="49" t="s">
        <v>481</v>
      </c>
      <c r="E1065" s="46">
        <v>0</v>
      </c>
      <c r="F1065" s="46">
        <v>0</v>
      </c>
      <c r="G1065" s="46">
        <v>0</v>
      </c>
      <c r="H1065" s="46">
        <v>6</v>
      </c>
      <c r="I1065" s="46">
        <v>0</v>
      </c>
      <c r="J1065" s="46">
        <v>0</v>
      </c>
      <c r="K1065" s="46">
        <v>6</v>
      </c>
      <c r="L1065" s="42">
        <v>44113</v>
      </c>
      <c r="M1065" s="42">
        <v>22775</v>
      </c>
      <c r="N1065" s="42">
        <v>21338</v>
      </c>
      <c r="O1065" s="54" t="s">
        <v>499</v>
      </c>
      <c r="P1065" s="54" t="s">
        <v>499</v>
      </c>
      <c r="Q1065" s="54" t="s">
        <v>499</v>
      </c>
      <c r="R1065" s="54">
        <v>13.60143268424274</v>
      </c>
      <c r="S1065" s="54" t="s">
        <v>499</v>
      </c>
      <c r="T1065" s="54" t="s">
        <v>499</v>
      </c>
      <c r="U1065" s="54">
        <v>13.60143268424274</v>
      </c>
      <c r="W1065" s="42" t="s">
        <v>469</v>
      </c>
    </row>
    <row r="1066" spans="1:23">
      <c r="A1066" s="49" t="s">
        <v>3334</v>
      </c>
      <c r="B1066" s="46" t="s">
        <v>222</v>
      </c>
      <c r="C1066" s="46" t="s">
        <v>324</v>
      </c>
      <c r="D1066" s="49" t="s">
        <v>483</v>
      </c>
      <c r="E1066" s="46">
        <v>6</v>
      </c>
      <c r="F1066" s="46">
        <v>6</v>
      </c>
      <c r="G1066" s="46">
        <v>15</v>
      </c>
      <c r="H1066" s="46">
        <v>12</v>
      </c>
      <c r="I1066" s="46">
        <v>6</v>
      </c>
      <c r="J1066" s="46">
        <v>0</v>
      </c>
      <c r="K1066" s="46">
        <v>45</v>
      </c>
      <c r="L1066" s="42">
        <v>44113</v>
      </c>
      <c r="M1066" s="42">
        <v>22775</v>
      </c>
      <c r="N1066" s="42">
        <v>21338</v>
      </c>
      <c r="O1066" s="54">
        <v>13.60143268424274</v>
      </c>
      <c r="P1066" s="54">
        <v>13.60143268424274</v>
      </c>
      <c r="Q1066" s="54">
        <v>34.003581710606852</v>
      </c>
      <c r="R1066" s="54">
        <v>27.20286536848548</v>
      </c>
      <c r="S1066" s="54">
        <v>13.60143268424274</v>
      </c>
      <c r="T1066" s="54" t="s">
        <v>499</v>
      </c>
      <c r="U1066" s="54">
        <v>102.01074513182056</v>
      </c>
      <c r="W1066" s="42" t="s">
        <v>469</v>
      </c>
    </row>
    <row r="1067" spans="1:23">
      <c r="A1067" s="49" t="s">
        <v>3335</v>
      </c>
      <c r="B1067" s="46" t="s">
        <v>222</v>
      </c>
      <c r="C1067" s="46" t="s">
        <v>324</v>
      </c>
      <c r="D1067" s="49" t="s">
        <v>128</v>
      </c>
      <c r="E1067" s="46">
        <v>6</v>
      </c>
      <c r="F1067" s="46">
        <v>0</v>
      </c>
      <c r="G1067" s="46">
        <v>0</v>
      </c>
      <c r="H1067" s="46">
        <v>0</v>
      </c>
      <c r="I1067" s="46">
        <v>0</v>
      </c>
      <c r="J1067" s="46">
        <v>0</v>
      </c>
      <c r="K1067" s="46">
        <v>6</v>
      </c>
      <c r="L1067" s="42">
        <v>44113</v>
      </c>
      <c r="M1067" s="42">
        <v>22775</v>
      </c>
      <c r="N1067" s="42">
        <v>21338</v>
      </c>
      <c r="O1067" s="54">
        <v>13.60143268424274</v>
      </c>
      <c r="P1067" s="54" t="s">
        <v>499</v>
      </c>
      <c r="Q1067" s="54" t="s">
        <v>499</v>
      </c>
      <c r="R1067" s="54" t="s">
        <v>499</v>
      </c>
      <c r="S1067" s="54" t="s">
        <v>499</v>
      </c>
      <c r="T1067" s="54" t="s">
        <v>499</v>
      </c>
      <c r="U1067" s="54">
        <v>13.60143268424274</v>
      </c>
      <c r="W1067" s="42" t="s">
        <v>469</v>
      </c>
    </row>
    <row r="1068" spans="1:23">
      <c r="A1068" s="49" t="s">
        <v>3336</v>
      </c>
      <c r="B1068" s="46" t="s">
        <v>222</v>
      </c>
      <c r="C1068" s="46" t="s">
        <v>324</v>
      </c>
      <c r="D1068" s="49" t="s">
        <v>161</v>
      </c>
      <c r="E1068" s="46">
        <v>0</v>
      </c>
      <c r="F1068" s="46">
        <v>0</v>
      </c>
      <c r="G1068" s="46">
        <v>0</v>
      </c>
      <c r="H1068" s="46">
        <v>0</v>
      </c>
      <c r="I1068" s="46">
        <v>0</v>
      </c>
      <c r="J1068" s="46">
        <v>0</v>
      </c>
      <c r="K1068" s="46">
        <v>0</v>
      </c>
      <c r="L1068" s="42">
        <v>44113</v>
      </c>
      <c r="M1068" s="42">
        <v>22775</v>
      </c>
      <c r="N1068" s="42">
        <v>21338</v>
      </c>
      <c r="O1068" s="54" t="s">
        <v>499</v>
      </c>
      <c r="P1068" s="54" t="s">
        <v>499</v>
      </c>
      <c r="Q1068" s="54" t="s">
        <v>499</v>
      </c>
      <c r="R1068" s="54" t="s">
        <v>499</v>
      </c>
      <c r="S1068" s="54" t="s">
        <v>499</v>
      </c>
      <c r="T1068" s="54" t="s">
        <v>499</v>
      </c>
      <c r="U1068" s="54" t="s">
        <v>499</v>
      </c>
      <c r="W1068" s="42" t="s">
        <v>469</v>
      </c>
    </row>
    <row r="1069" spans="1:23">
      <c r="A1069" s="49" t="s">
        <v>3337</v>
      </c>
      <c r="B1069" s="46" t="s">
        <v>222</v>
      </c>
      <c r="C1069" s="46" t="s">
        <v>324</v>
      </c>
      <c r="D1069" s="49" t="s">
        <v>164</v>
      </c>
      <c r="E1069" s="46">
        <v>29</v>
      </c>
      <c r="F1069" s="46">
        <v>22</v>
      </c>
      <c r="G1069" s="46">
        <v>57</v>
      </c>
      <c r="H1069" s="46">
        <v>54</v>
      </c>
      <c r="I1069" s="46">
        <v>21</v>
      </c>
      <c r="J1069" s="46">
        <v>6</v>
      </c>
      <c r="K1069" s="46">
        <v>189</v>
      </c>
      <c r="L1069" s="42">
        <v>44113</v>
      </c>
      <c r="M1069" s="42">
        <v>22775</v>
      </c>
      <c r="N1069" s="42">
        <v>21338</v>
      </c>
      <c r="O1069" s="54">
        <v>135.90777017527415</v>
      </c>
      <c r="P1069" s="54">
        <v>103.10244633986315</v>
      </c>
      <c r="Q1069" s="54">
        <v>267.12906551691816</v>
      </c>
      <c r="R1069" s="54">
        <v>253.06964101602776</v>
      </c>
      <c r="S1069" s="54">
        <v>98.415971506233021</v>
      </c>
      <c r="T1069" s="54">
        <v>28.118849001780859</v>
      </c>
      <c r="U1069" s="54">
        <v>885.743743556097</v>
      </c>
      <c r="W1069" s="42" t="s">
        <v>469</v>
      </c>
    </row>
    <row r="1070" spans="1:23">
      <c r="A1070" s="49" t="s">
        <v>3338</v>
      </c>
      <c r="B1070" s="46" t="s">
        <v>222</v>
      </c>
      <c r="C1070" s="46" t="s">
        <v>324</v>
      </c>
      <c r="D1070" s="49" t="s">
        <v>142</v>
      </c>
      <c r="E1070" s="46">
        <v>6</v>
      </c>
      <c r="F1070" s="46">
        <v>0</v>
      </c>
      <c r="G1070" s="46">
        <v>6</v>
      </c>
      <c r="H1070" s="46">
        <v>6</v>
      </c>
      <c r="I1070" s="46">
        <v>6</v>
      </c>
      <c r="J1070" s="46">
        <v>0</v>
      </c>
      <c r="K1070" s="46">
        <v>24</v>
      </c>
      <c r="L1070" s="42">
        <v>44113</v>
      </c>
      <c r="M1070" s="42">
        <v>22775</v>
      </c>
      <c r="N1070" s="42">
        <v>21338</v>
      </c>
      <c r="O1070" s="54">
        <v>13.60143268424274</v>
      </c>
      <c r="P1070" s="54" t="s">
        <v>499</v>
      </c>
      <c r="Q1070" s="54">
        <v>13.60143268424274</v>
      </c>
      <c r="R1070" s="54">
        <v>13.60143268424274</v>
      </c>
      <c r="S1070" s="54">
        <v>13.60143268424274</v>
      </c>
      <c r="T1070" s="54" t="s">
        <v>499</v>
      </c>
      <c r="U1070" s="54">
        <v>54.405730736970959</v>
      </c>
      <c r="W1070" s="42" t="s">
        <v>469</v>
      </c>
    </row>
    <row r="1071" spans="1:23">
      <c r="A1071" s="49" t="s">
        <v>3339</v>
      </c>
      <c r="B1071" s="46" t="s">
        <v>230</v>
      </c>
      <c r="C1071" s="46" t="s">
        <v>326</v>
      </c>
      <c r="D1071" s="49" t="s">
        <v>60</v>
      </c>
      <c r="E1071" s="46">
        <v>6</v>
      </c>
      <c r="F1071" s="46">
        <v>6</v>
      </c>
      <c r="G1071" s="46">
        <v>6</v>
      </c>
      <c r="H1071" s="46">
        <v>7</v>
      </c>
      <c r="I1071" s="46">
        <v>10</v>
      </c>
      <c r="J1071" s="46">
        <v>0</v>
      </c>
      <c r="K1071" s="46">
        <v>35</v>
      </c>
      <c r="L1071" s="42">
        <v>45780</v>
      </c>
      <c r="M1071" s="42">
        <v>23482</v>
      </c>
      <c r="N1071" s="42">
        <v>22298</v>
      </c>
      <c r="O1071" s="54">
        <v>13.10615989515072</v>
      </c>
      <c r="P1071" s="54">
        <v>13.10615989515072</v>
      </c>
      <c r="Q1071" s="54">
        <v>13.10615989515072</v>
      </c>
      <c r="R1071" s="54">
        <v>15.290519877675839</v>
      </c>
      <c r="S1071" s="54">
        <v>21.8435998252512</v>
      </c>
      <c r="T1071" s="54" t="s">
        <v>499</v>
      </c>
      <c r="U1071" s="54">
        <v>76.452599388379213</v>
      </c>
      <c r="W1071" s="42" t="s">
        <v>469</v>
      </c>
    </row>
    <row r="1072" spans="1:23">
      <c r="A1072" s="49" t="s">
        <v>3340</v>
      </c>
      <c r="B1072" s="46" t="s">
        <v>230</v>
      </c>
      <c r="C1072" s="46" t="s">
        <v>326</v>
      </c>
      <c r="D1072" s="49" t="s">
        <v>64</v>
      </c>
      <c r="E1072" s="46">
        <v>12</v>
      </c>
      <c r="F1072" s="46">
        <v>17</v>
      </c>
      <c r="G1072" s="46">
        <v>30</v>
      </c>
      <c r="H1072" s="46">
        <v>30</v>
      </c>
      <c r="I1072" s="46">
        <v>18</v>
      </c>
      <c r="J1072" s="46">
        <v>7</v>
      </c>
      <c r="K1072" s="46">
        <v>114</v>
      </c>
      <c r="L1072" s="42">
        <v>45780</v>
      </c>
      <c r="M1072" s="42">
        <v>23482</v>
      </c>
      <c r="N1072" s="42">
        <v>22298</v>
      </c>
      <c r="O1072" s="54">
        <v>26.212319790301439</v>
      </c>
      <c r="P1072" s="54">
        <v>37.134119702927045</v>
      </c>
      <c r="Q1072" s="54">
        <v>65.530799475753611</v>
      </c>
      <c r="R1072" s="54">
        <v>65.530799475753611</v>
      </c>
      <c r="S1072" s="54">
        <v>39.318479685452161</v>
      </c>
      <c r="T1072" s="54">
        <v>15.290519877675839</v>
      </c>
      <c r="U1072" s="54">
        <v>249.01703800786368</v>
      </c>
      <c r="W1072" s="42" t="s">
        <v>469</v>
      </c>
    </row>
    <row r="1073" spans="1:23">
      <c r="A1073" s="49" t="s">
        <v>3341</v>
      </c>
      <c r="B1073" s="46" t="s">
        <v>230</v>
      </c>
      <c r="C1073" s="46" t="s">
        <v>326</v>
      </c>
      <c r="D1073" s="49" t="s">
        <v>492</v>
      </c>
      <c r="E1073" s="46">
        <v>0</v>
      </c>
      <c r="F1073" s="46">
        <v>6</v>
      </c>
      <c r="G1073" s="46">
        <v>0</v>
      </c>
      <c r="H1073" s="46">
        <v>6</v>
      </c>
      <c r="I1073" s="46">
        <v>0</v>
      </c>
      <c r="J1073" s="46">
        <v>0</v>
      </c>
      <c r="K1073" s="46">
        <v>12</v>
      </c>
      <c r="L1073" s="42">
        <v>45780</v>
      </c>
      <c r="M1073" s="42">
        <v>23482</v>
      </c>
      <c r="N1073" s="42">
        <v>22298</v>
      </c>
      <c r="O1073" s="54" t="s">
        <v>499</v>
      </c>
      <c r="P1073" s="54">
        <v>13.10615989515072</v>
      </c>
      <c r="Q1073" s="54" t="s">
        <v>499</v>
      </c>
      <c r="R1073" s="54">
        <v>13.10615989515072</v>
      </c>
      <c r="S1073" s="54" t="s">
        <v>499</v>
      </c>
      <c r="T1073" s="54" t="s">
        <v>499</v>
      </c>
      <c r="U1073" s="54">
        <v>26.212319790301439</v>
      </c>
      <c r="W1073" s="42" t="s">
        <v>469</v>
      </c>
    </row>
    <row r="1074" spans="1:23">
      <c r="A1074" s="49" t="s">
        <v>3342</v>
      </c>
      <c r="B1074" s="46" t="s">
        <v>230</v>
      </c>
      <c r="C1074" s="46" t="s">
        <v>326</v>
      </c>
      <c r="D1074" s="49" t="s">
        <v>200</v>
      </c>
      <c r="E1074" s="46">
        <v>0</v>
      </c>
      <c r="F1074" s="46">
        <v>6</v>
      </c>
      <c r="G1074" s="46">
        <v>7</v>
      </c>
      <c r="H1074" s="46">
        <v>6</v>
      </c>
      <c r="I1074" s="46">
        <v>9</v>
      </c>
      <c r="J1074" s="46">
        <v>6</v>
      </c>
      <c r="K1074" s="46">
        <v>34</v>
      </c>
      <c r="L1074" s="42">
        <v>45780</v>
      </c>
      <c r="M1074" s="42">
        <v>23482</v>
      </c>
      <c r="N1074" s="42">
        <v>22298</v>
      </c>
      <c r="O1074" s="54" t="s">
        <v>499</v>
      </c>
      <c r="P1074" s="54">
        <v>13.10615989515072</v>
      </c>
      <c r="Q1074" s="54">
        <v>15.290519877675839</v>
      </c>
      <c r="R1074" s="54">
        <v>13.10615989515072</v>
      </c>
      <c r="S1074" s="54">
        <v>19.65923984272608</v>
      </c>
      <c r="T1074" s="54">
        <v>13.10615989515072</v>
      </c>
      <c r="U1074" s="54">
        <v>74.268239405854089</v>
      </c>
      <c r="W1074" s="42" t="s">
        <v>469</v>
      </c>
    </row>
    <row r="1075" spans="1:23">
      <c r="A1075" s="49" t="s">
        <v>3343</v>
      </c>
      <c r="B1075" s="46" t="s">
        <v>230</v>
      </c>
      <c r="C1075" s="46" t="s">
        <v>326</v>
      </c>
      <c r="D1075" s="49" t="s">
        <v>54</v>
      </c>
      <c r="E1075" s="46">
        <v>36</v>
      </c>
      <c r="F1075" s="46">
        <v>55</v>
      </c>
      <c r="G1075" s="46">
        <v>91</v>
      </c>
      <c r="H1075" s="46">
        <v>109</v>
      </c>
      <c r="I1075" s="46">
        <v>83</v>
      </c>
      <c r="J1075" s="46">
        <v>55</v>
      </c>
      <c r="K1075" s="46">
        <v>429</v>
      </c>
      <c r="L1075" s="42">
        <v>45780</v>
      </c>
      <c r="M1075" s="42">
        <v>23482</v>
      </c>
      <c r="N1075" s="42">
        <v>22298</v>
      </c>
      <c r="O1075" s="54">
        <v>153.30891746869943</v>
      </c>
      <c r="P1075" s="54">
        <v>234.22195724384633</v>
      </c>
      <c r="Q1075" s="54">
        <v>387.53087471254577</v>
      </c>
      <c r="R1075" s="54">
        <v>464.18533344689547</v>
      </c>
      <c r="S1075" s="54">
        <v>353.46222638616814</v>
      </c>
      <c r="T1075" s="54">
        <v>234.22195724384633</v>
      </c>
      <c r="U1075" s="54">
        <v>1826.9312665020013</v>
      </c>
      <c r="W1075" s="42" t="s">
        <v>469</v>
      </c>
    </row>
    <row r="1076" spans="1:23">
      <c r="A1076" s="49" t="s">
        <v>3344</v>
      </c>
      <c r="B1076" s="46" t="s">
        <v>230</v>
      </c>
      <c r="C1076" s="46" t="s">
        <v>326</v>
      </c>
      <c r="D1076" s="49" t="s">
        <v>69</v>
      </c>
      <c r="E1076" s="46">
        <v>0</v>
      </c>
      <c r="F1076" s="46">
        <v>6</v>
      </c>
      <c r="G1076" s="46">
        <v>6</v>
      </c>
      <c r="H1076" s="46">
        <v>7</v>
      </c>
      <c r="I1076" s="46">
        <v>6</v>
      </c>
      <c r="J1076" s="46">
        <v>7</v>
      </c>
      <c r="K1076" s="46">
        <v>32</v>
      </c>
      <c r="L1076" s="42">
        <v>45780</v>
      </c>
      <c r="M1076" s="42">
        <v>23482</v>
      </c>
      <c r="N1076" s="42">
        <v>22298</v>
      </c>
      <c r="O1076" s="54" t="s">
        <v>499</v>
      </c>
      <c r="P1076" s="54">
        <v>25.551486244783238</v>
      </c>
      <c r="Q1076" s="54">
        <v>25.551486244783238</v>
      </c>
      <c r="R1076" s="54">
        <v>29.810067285580441</v>
      </c>
      <c r="S1076" s="54">
        <v>25.551486244783238</v>
      </c>
      <c r="T1076" s="54">
        <v>29.810067285580441</v>
      </c>
      <c r="U1076" s="54">
        <v>136.27459330551062</v>
      </c>
      <c r="W1076" s="42" t="s">
        <v>469</v>
      </c>
    </row>
    <row r="1077" spans="1:23">
      <c r="A1077" s="49" t="s">
        <v>3345</v>
      </c>
      <c r="B1077" s="46" t="s">
        <v>230</v>
      </c>
      <c r="C1077" s="46" t="s">
        <v>326</v>
      </c>
      <c r="D1077" s="49" t="s">
        <v>473</v>
      </c>
      <c r="E1077" s="46">
        <v>0</v>
      </c>
      <c r="F1077" s="46">
        <v>0</v>
      </c>
      <c r="G1077" s="46">
        <v>0</v>
      </c>
      <c r="H1077" s="46">
        <v>6</v>
      </c>
      <c r="I1077" s="46">
        <v>6</v>
      </c>
      <c r="J1077" s="46">
        <v>0</v>
      </c>
      <c r="K1077" s="46">
        <v>12</v>
      </c>
      <c r="L1077" s="42">
        <v>45780</v>
      </c>
      <c r="M1077" s="42">
        <v>23482</v>
      </c>
      <c r="N1077" s="42">
        <v>22298</v>
      </c>
      <c r="O1077" s="54" t="s">
        <v>499</v>
      </c>
      <c r="P1077" s="54" t="s">
        <v>499</v>
      </c>
      <c r="Q1077" s="54" t="s">
        <v>499</v>
      </c>
      <c r="R1077" s="54">
        <v>13.10615989515072</v>
      </c>
      <c r="S1077" s="54">
        <v>13.10615989515072</v>
      </c>
      <c r="T1077" s="54" t="s">
        <v>499</v>
      </c>
      <c r="U1077" s="54">
        <v>26.212319790301439</v>
      </c>
      <c r="W1077" s="42" t="s">
        <v>469</v>
      </c>
    </row>
    <row r="1078" spans="1:23">
      <c r="A1078" s="49" t="s">
        <v>3346</v>
      </c>
      <c r="B1078" s="46" t="s">
        <v>230</v>
      </c>
      <c r="C1078" s="46" t="s">
        <v>326</v>
      </c>
      <c r="D1078" s="49" t="s">
        <v>201</v>
      </c>
      <c r="E1078" s="46">
        <v>0</v>
      </c>
      <c r="F1078" s="46">
        <v>0</v>
      </c>
      <c r="G1078" s="46">
        <v>6</v>
      </c>
      <c r="H1078" s="46">
        <v>9</v>
      </c>
      <c r="I1078" s="46">
        <v>6</v>
      </c>
      <c r="J1078" s="46">
        <v>0</v>
      </c>
      <c r="K1078" s="46">
        <v>21</v>
      </c>
      <c r="L1078" s="42">
        <v>45780</v>
      </c>
      <c r="M1078" s="42">
        <v>23482</v>
      </c>
      <c r="N1078" s="42">
        <v>22298</v>
      </c>
      <c r="O1078" s="54" t="s">
        <v>499</v>
      </c>
      <c r="P1078" s="54" t="s">
        <v>499</v>
      </c>
      <c r="Q1078" s="54">
        <v>13.10615989515072</v>
      </c>
      <c r="R1078" s="54">
        <v>19.65923984272608</v>
      </c>
      <c r="S1078" s="54">
        <v>13.10615989515072</v>
      </c>
      <c r="T1078" s="54" t="s">
        <v>499</v>
      </c>
      <c r="U1078" s="54">
        <v>45.871559633027523</v>
      </c>
      <c r="W1078" s="42" t="s">
        <v>469</v>
      </c>
    </row>
    <row r="1079" spans="1:23">
      <c r="A1079" s="49" t="s">
        <v>3347</v>
      </c>
      <c r="B1079" s="46" t="s">
        <v>230</v>
      </c>
      <c r="C1079" s="46" t="s">
        <v>326</v>
      </c>
      <c r="D1079" s="49" t="s">
        <v>151</v>
      </c>
      <c r="E1079" s="46">
        <v>0</v>
      </c>
      <c r="F1079" s="46">
        <v>0</v>
      </c>
      <c r="G1079" s="46">
        <v>0</v>
      </c>
      <c r="H1079" s="46">
        <v>0</v>
      </c>
      <c r="I1079" s="46">
        <v>0</v>
      </c>
      <c r="J1079" s="46">
        <v>0</v>
      </c>
      <c r="K1079" s="46">
        <v>0</v>
      </c>
      <c r="L1079" s="42">
        <v>45780</v>
      </c>
      <c r="M1079" s="42">
        <v>23482</v>
      </c>
      <c r="N1079" s="42">
        <v>22298</v>
      </c>
      <c r="O1079" s="54" t="s">
        <v>499</v>
      </c>
      <c r="P1079" s="54" t="s">
        <v>499</v>
      </c>
      <c r="Q1079" s="54" t="s">
        <v>499</v>
      </c>
      <c r="R1079" s="54" t="s">
        <v>499</v>
      </c>
      <c r="S1079" s="54" t="s">
        <v>499</v>
      </c>
      <c r="T1079" s="54" t="s">
        <v>499</v>
      </c>
      <c r="U1079" s="54" t="s">
        <v>499</v>
      </c>
      <c r="W1079" s="42" t="s">
        <v>469</v>
      </c>
    </row>
    <row r="1080" spans="1:23">
      <c r="A1080" s="49" t="s">
        <v>3348</v>
      </c>
      <c r="B1080" s="46" t="s">
        <v>230</v>
      </c>
      <c r="C1080" s="46" t="s">
        <v>326</v>
      </c>
      <c r="D1080" s="49" t="s">
        <v>95</v>
      </c>
      <c r="E1080" s="46">
        <v>0</v>
      </c>
      <c r="F1080" s="46">
        <v>0</v>
      </c>
      <c r="G1080" s="46">
        <v>6</v>
      </c>
      <c r="H1080" s="46">
        <v>0</v>
      </c>
      <c r="I1080" s="46">
        <v>6</v>
      </c>
      <c r="J1080" s="46">
        <v>0</v>
      </c>
      <c r="K1080" s="46">
        <v>12</v>
      </c>
      <c r="L1080" s="42">
        <v>45780</v>
      </c>
      <c r="M1080" s="42">
        <v>23482</v>
      </c>
      <c r="N1080" s="42">
        <v>22298</v>
      </c>
      <c r="O1080" s="54" t="s">
        <v>499</v>
      </c>
      <c r="P1080" s="54" t="s">
        <v>499</v>
      </c>
      <c r="Q1080" s="54">
        <v>13.10615989515072</v>
      </c>
      <c r="R1080" s="54" t="s">
        <v>499</v>
      </c>
      <c r="S1080" s="54">
        <v>13.10615989515072</v>
      </c>
      <c r="T1080" s="54" t="s">
        <v>499</v>
      </c>
      <c r="U1080" s="54">
        <v>26.212319790301439</v>
      </c>
      <c r="W1080" s="42" t="s">
        <v>469</v>
      </c>
    </row>
    <row r="1081" spans="1:23">
      <c r="A1081" s="49" t="s">
        <v>3349</v>
      </c>
      <c r="B1081" s="46" t="s">
        <v>230</v>
      </c>
      <c r="C1081" s="46" t="s">
        <v>326</v>
      </c>
      <c r="D1081" s="49" t="s">
        <v>154</v>
      </c>
      <c r="E1081" s="46">
        <v>0</v>
      </c>
      <c r="F1081" s="46">
        <v>0</v>
      </c>
      <c r="G1081" s="46">
        <v>0</v>
      </c>
      <c r="H1081" s="46">
        <v>0</v>
      </c>
      <c r="I1081" s="46">
        <v>0</v>
      </c>
      <c r="J1081" s="46">
        <v>0</v>
      </c>
      <c r="K1081" s="46">
        <v>0</v>
      </c>
      <c r="L1081" s="42">
        <v>45780</v>
      </c>
      <c r="M1081" s="42">
        <v>23482</v>
      </c>
      <c r="N1081" s="42">
        <v>22298</v>
      </c>
      <c r="O1081" s="54" t="s">
        <v>499</v>
      </c>
      <c r="P1081" s="54" t="s">
        <v>499</v>
      </c>
      <c r="Q1081" s="54" t="s">
        <v>499</v>
      </c>
      <c r="R1081" s="54" t="s">
        <v>499</v>
      </c>
      <c r="S1081" s="54" t="s">
        <v>499</v>
      </c>
      <c r="T1081" s="54" t="s">
        <v>499</v>
      </c>
      <c r="U1081" s="54" t="s">
        <v>499</v>
      </c>
      <c r="W1081" s="42" t="s">
        <v>469</v>
      </c>
    </row>
    <row r="1082" spans="1:23">
      <c r="A1082" s="49" t="s">
        <v>3350</v>
      </c>
      <c r="B1082" s="46" t="s">
        <v>230</v>
      </c>
      <c r="C1082" s="46" t="s">
        <v>326</v>
      </c>
      <c r="D1082" s="49" t="s">
        <v>155</v>
      </c>
      <c r="E1082" s="46">
        <v>11</v>
      </c>
      <c r="F1082" s="46">
        <v>0</v>
      </c>
      <c r="G1082" s="46">
        <v>6</v>
      </c>
      <c r="H1082" s="46">
        <v>0</v>
      </c>
      <c r="I1082" s="46">
        <v>0</v>
      </c>
      <c r="J1082" s="46">
        <v>0</v>
      </c>
      <c r="K1082" s="46">
        <v>17</v>
      </c>
      <c r="L1082" s="42">
        <v>45780</v>
      </c>
      <c r="M1082" s="42">
        <v>23482</v>
      </c>
      <c r="N1082" s="42">
        <v>22298</v>
      </c>
      <c r="O1082" s="54">
        <v>24.02795980777632</v>
      </c>
      <c r="P1082" s="54" t="s">
        <v>499</v>
      </c>
      <c r="Q1082" s="54">
        <v>13.10615989515072</v>
      </c>
      <c r="R1082" s="54" t="s">
        <v>499</v>
      </c>
      <c r="S1082" s="54" t="s">
        <v>499</v>
      </c>
      <c r="T1082" s="54" t="s">
        <v>499</v>
      </c>
      <c r="U1082" s="54">
        <v>37.134119702927045</v>
      </c>
      <c r="W1082" s="42" t="s">
        <v>469</v>
      </c>
    </row>
    <row r="1083" spans="1:23">
      <c r="A1083" s="49" t="s">
        <v>3351</v>
      </c>
      <c r="B1083" s="46" t="s">
        <v>230</v>
      </c>
      <c r="C1083" s="46" t="s">
        <v>326</v>
      </c>
      <c r="D1083" s="49" t="s">
        <v>99</v>
      </c>
      <c r="E1083" s="46">
        <v>6</v>
      </c>
      <c r="F1083" s="46">
        <v>0</v>
      </c>
      <c r="G1083" s="46">
        <v>8</v>
      </c>
      <c r="H1083" s="46">
        <v>20</v>
      </c>
      <c r="I1083" s="46">
        <v>8</v>
      </c>
      <c r="J1083" s="46">
        <v>8</v>
      </c>
      <c r="K1083" s="46">
        <v>50</v>
      </c>
      <c r="L1083" s="42">
        <v>45780</v>
      </c>
      <c r="M1083" s="42">
        <v>23482</v>
      </c>
      <c r="N1083" s="42">
        <v>22298</v>
      </c>
      <c r="O1083" s="54">
        <v>13.10615989515072</v>
      </c>
      <c r="P1083" s="54" t="s">
        <v>499</v>
      </c>
      <c r="Q1083" s="54">
        <v>17.474879860200961</v>
      </c>
      <c r="R1083" s="54">
        <v>43.6871996505024</v>
      </c>
      <c r="S1083" s="54">
        <v>17.474879860200961</v>
      </c>
      <c r="T1083" s="54">
        <v>17.474879860200961</v>
      </c>
      <c r="U1083" s="54">
        <v>109.217999126256</v>
      </c>
      <c r="W1083" s="42" t="s">
        <v>469</v>
      </c>
    </row>
    <row r="1084" spans="1:23">
      <c r="A1084" s="49" t="s">
        <v>3352</v>
      </c>
      <c r="B1084" s="46" t="s">
        <v>230</v>
      </c>
      <c r="C1084" s="46" t="s">
        <v>326</v>
      </c>
      <c r="D1084" s="49" t="s">
        <v>481</v>
      </c>
      <c r="E1084" s="46">
        <v>0</v>
      </c>
      <c r="F1084" s="46">
        <v>0</v>
      </c>
      <c r="G1084" s="46">
        <v>0</v>
      </c>
      <c r="H1084" s="46">
        <v>0</v>
      </c>
      <c r="I1084" s="46">
        <v>0</v>
      </c>
      <c r="J1084" s="46">
        <v>0</v>
      </c>
      <c r="K1084" s="46">
        <v>0</v>
      </c>
      <c r="L1084" s="42">
        <v>45780</v>
      </c>
      <c r="M1084" s="42">
        <v>23482</v>
      </c>
      <c r="N1084" s="42">
        <v>22298</v>
      </c>
      <c r="O1084" s="54" t="s">
        <v>499</v>
      </c>
      <c r="P1084" s="54" t="s">
        <v>499</v>
      </c>
      <c r="Q1084" s="54" t="s">
        <v>499</v>
      </c>
      <c r="R1084" s="54" t="s">
        <v>499</v>
      </c>
      <c r="S1084" s="54" t="s">
        <v>499</v>
      </c>
      <c r="T1084" s="54" t="s">
        <v>499</v>
      </c>
      <c r="U1084" s="54" t="s">
        <v>499</v>
      </c>
      <c r="W1084" s="42" t="s">
        <v>469</v>
      </c>
    </row>
    <row r="1085" spans="1:23">
      <c r="A1085" s="49" t="s">
        <v>3353</v>
      </c>
      <c r="B1085" s="46" t="s">
        <v>230</v>
      </c>
      <c r="C1085" s="46" t="s">
        <v>326</v>
      </c>
      <c r="D1085" s="49" t="s">
        <v>483</v>
      </c>
      <c r="E1085" s="46">
        <v>6</v>
      </c>
      <c r="F1085" s="46">
        <v>6</v>
      </c>
      <c r="G1085" s="46">
        <v>6</v>
      </c>
      <c r="H1085" s="46">
        <v>6</v>
      </c>
      <c r="I1085" s="46">
        <v>9</v>
      </c>
      <c r="J1085" s="46">
        <v>6</v>
      </c>
      <c r="K1085" s="46">
        <v>39</v>
      </c>
      <c r="L1085" s="42">
        <v>45780</v>
      </c>
      <c r="M1085" s="42">
        <v>23482</v>
      </c>
      <c r="N1085" s="42">
        <v>22298</v>
      </c>
      <c r="O1085" s="54">
        <v>13.10615989515072</v>
      </c>
      <c r="P1085" s="54">
        <v>13.10615989515072</v>
      </c>
      <c r="Q1085" s="54">
        <v>13.10615989515072</v>
      </c>
      <c r="R1085" s="54">
        <v>13.10615989515072</v>
      </c>
      <c r="S1085" s="54">
        <v>19.65923984272608</v>
      </c>
      <c r="T1085" s="54">
        <v>13.10615989515072</v>
      </c>
      <c r="U1085" s="54">
        <v>85.190039318479677</v>
      </c>
      <c r="W1085" s="42" t="s">
        <v>469</v>
      </c>
    </row>
    <row r="1086" spans="1:23">
      <c r="A1086" s="49" t="s">
        <v>3354</v>
      </c>
      <c r="B1086" s="46" t="s">
        <v>230</v>
      </c>
      <c r="C1086" s="46" t="s">
        <v>326</v>
      </c>
      <c r="D1086" s="49" t="s">
        <v>128</v>
      </c>
      <c r="E1086" s="46">
        <v>0</v>
      </c>
      <c r="F1086" s="46">
        <v>0</v>
      </c>
      <c r="G1086" s="46">
        <v>0</v>
      </c>
      <c r="H1086" s="46">
        <v>0</v>
      </c>
      <c r="I1086" s="46">
        <v>0</v>
      </c>
      <c r="J1086" s="46">
        <v>0</v>
      </c>
      <c r="K1086" s="46">
        <v>0</v>
      </c>
      <c r="L1086" s="42">
        <v>45780</v>
      </c>
      <c r="M1086" s="42">
        <v>23482</v>
      </c>
      <c r="N1086" s="42">
        <v>22298</v>
      </c>
      <c r="O1086" s="54" t="s">
        <v>499</v>
      </c>
      <c r="P1086" s="54" t="s">
        <v>499</v>
      </c>
      <c r="Q1086" s="54" t="s">
        <v>499</v>
      </c>
      <c r="R1086" s="54" t="s">
        <v>499</v>
      </c>
      <c r="S1086" s="54" t="s">
        <v>499</v>
      </c>
      <c r="T1086" s="54" t="s">
        <v>499</v>
      </c>
      <c r="U1086" s="54" t="s">
        <v>499</v>
      </c>
      <c r="W1086" s="42" t="s">
        <v>469</v>
      </c>
    </row>
    <row r="1087" spans="1:23">
      <c r="A1087" s="49" t="s">
        <v>3355</v>
      </c>
      <c r="B1087" s="46" t="s">
        <v>230</v>
      </c>
      <c r="C1087" s="46" t="s">
        <v>326</v>
      </c>
      <c r="D1087" s="49" t="s">
        <v>132</v>
      </c>
      <c r="E1087" s="46">
        <v>6</v>
      </c>
      <c r="F1087" s="46">
        <v>8</v>
      </c>
      <c r="G1087" s="46">
        <v>7</v>
      </c>
      <c r="H1087" s="46">
        <v>11</v>
      </c>
      <c r="I1087" s="46">
        <v>7</v>
      </c>
      <c r="J1087" s="46">
        <v>0</v>
      </c>
      <c r="K1087" s="46">
        <v>39</v>
      </c>
      <c r="L1087" s="42">
        <v>45780</v>
      </c>
      <c r="M1087" s="42">
        <v>23482</v>
      </c>
      <c r="N1087" s="42">
        <v>22298</v>
      </c>
      <c r="O1087" s="54">
        <v>25.551486244783238</v>
      </c>
      <c r="P1087" s="54">
        <v>34.068648326377655</v>
      </c>
      <c r="Q1087" s="54">
        <v>29.810067285580441</v>
      </c>
      <c r="R1087" s="54">
        <v>46.844391448769265</v>
      </c>
      <c r="S1087" s="54">
        <v>29.810067285580441</v>
      </c>
      <c r="T1087" s="54" t="s">
        <v>499</v>
      </c>
      <c r="U1087" s="54">
        <v>166.08466059109105</v>
      </c>
      <c r="W1087" s="42" t="s">
        <v>469</v>
      </c>
    </row>
    <row r="1088" spans="1:23">
      <c r="A1088" s="49" t="s">
        <v>3356</v>
      </c>
      <c r="B1088" s="46" t="s">
        <v>230</v>
      </c>
      <c r="C1088" s="46" t="s">
        <v>326</v>
      </c>
      <c r="D1088" s="49" t="s">
        <v>161</v>
      </c>
      <c r="E1088" s="46">
        <v>0</v>
      </c>
      <c r="F1088" s="46">
        <v>0</v>
      </c>
      <c r="G1088" s="46">
        <v>0</v>
      </c>
      <c r="H1088" s="46">
        <v>0</v>
      </c>
      <c r="I1088" s="46">
        <v>0</v>
      </c>
      <c r="J1088" s="46">
        <v>0</v>
      </c>
      <c r="K1088" s="46">
        <v>0</v>
      </c>
      <c r="L1088" s="42">
        <v>45780</v>
      </c>
      <c r="M1088" s="42">
        <v>23482</v>
      </c>
      <c r="N1088" s="42">
        <v>22298</v>
      </c>
      <c r="O1088" s="54" t="s">
        <v>499</v>
      </c>
      <c r="P1088" s="54" t="s">
        <v>499</v>
      </c>
      <c r="Q1088" s="54" t="s">
        <v>499</v>
      </c>
      <c r="R1088" s="54" t="s">
        <v>499</v>
      </c>
      <c r="S1088" s="54" t="s">
        <v>499</v>
      </c>
      <c r="T1088" s="54" t="s">
        <v>499</v>
      </c>
      <c r="U1088" s="54" t="s">
        <v>499</v>
      </c>
      <c r="W1088" s="42" t="s">
        <v>469</v>
      </c>
    </row>
    <row r="1089" spans="1:23">
      <c r="A1089" s="49" t="s">
        <v>3357</v>
      </c>
      <c r="B1089" s="46" t="s">
        <v>230</v>
      </c>
      <c r="C1089" s="46" t="s">
        <v>326</v>
      </c>
      <c r="D1089" s="49" t="s">
        <v>142</v>
      </c>
      <c r="E1089" s="46">
        <v>0</v>
      </c>
      <c r="F1089" s="46">
        <v>0</v>
      </c>
      <c r="G1089" s="46">
        <v>6</v>
      </c>
      <c r="H1089" s="46">
        <v>0</v>
      </c>
      <c r="I1089" s="46">
        <v>0</v>
      </c>
      <c r="J1089" s="46">
        <v>0</v>
      </c>
      <c r="K1089" s="46">
        <v>6</v>
      </c>
      <c r="L1089" s="42">
        <v>45780</v>
      </c>
      <c r="M1089" s="42">
        <v>23482</v>
      </c>
      <c r="N1089" s="42">
        <v>22298</v>
      </c>
      <c r="O1089" s="54" t="s">
        <v>499</v>
      </c>
      <c r="P1089" s="54" t="s">
        <v>499</v>
      </c>
      <c r="Q1089" s="54">
        <v>13.10615989515072</v>
      </c>
      <c r="R1089" s="54" t="s">
        <v>499</v>
      </c>
      <c r="S1089" s="54" t="s">
        <v>499</v>
      </c>
      <c r="T1089" s="54" t="s">
        <v>499</v>
      </c>
      <c r="U1089" s="54">
        <v>13.10615989515072</v>
      </c>
      <c r="W1089" s="42" t="s">
        <v>469</v>
      </c>
    </row>
    <row r="1090" spans="1:23">
      <c r="A1090" s="49" t="s">
        <v>3358</v>
      </c>
      <c r="B1090" s="46" t="s">
        <v>230</v>
      </c>
      <c r="C1090" s="46" t="s">
        <v>326</v>
      </c>
      <c r="D1090" s="49" t="s">
        <v>146</v>
      </c>
      <c r="E1090" s="46">
        <v>6</v>
      </c>
      <c r="F1090" s="46">
        <v>6</v>
      </c>
      <c r="G1090" s="46">
        <v>16</v>
      </c>
      <c r="H1090" s="46">
        <v>27</v>
      </c>
      <c r="I1090" s="46">
        <v>13</v>
      </c>
      <c r="J1090" s="46">
        <v>6</v>
      </c>
      <c r="K1090" s="46">
        <v>74</v>
      </c>
      <c r="L1090" s="42">
        <v>45780</v>
      </c>
      <c r="M1090" s="42">
        <v>23482</v>
      </c>
      <c r="N1090" s="42">
        <v>22298</v>
      </c>
      <c r="O1090" s="54">
        <v>25.551486244783238</v>
      </c>
      <c r="P1090" s="54">
        <v>25.551486244783238</v>
      </c>
      <c r="Q1090" s="54">
        <v>68.13729665275531</v>
      </c>
      <c r="R1090" s="54">
        <v>114.98168810152457</v>
      </c>
      <c r="S1090" s="54">
        <v>55.361553530363686</v>
      </c>
      <c r="T1090" s="54">
        <v>25.551486244783238</v>
      </c>
      <c r="U1090" s="54">
        <v>315.13499701899326</v>
      </c>
      <c r="W1090" s="42" t="s">
        <v>469</v>
      </c>
    </row>
    <row r="1091" spans="1:23">
      <c r="A1091" s="49" t="s">
        <v>3359</v>
      </c>
      <c r="B1091" s="46" t="s">
        <v>222</v>
      </c>
      <c r="C1091" s="46" t="s">
        <v>326</v>
      </c>
      <c r="D1091" s="49" t="s">
        <v>60</v>
      </c>
      <c r="E1091" s="46">
        <v>6</v>
      </c>
      <c r="F1091" s="46">
        <v>0</v>
      </c>
      <c r="G1091" s="46">
        <v>6</v>
      </c>
      <c r="H1091" s="46">
        <v>6</v>
      </c>
      <c r="I1091" s="46">
        <v>9</v>
      </c>
      <c r="J1091" s="46">
        <v>6</v>
      </c>
      <c r="K1091" s="46">
        <v>33</v>
      </c>
      <c r="L1091" s="42">
        <v>45780</v>
      </c>
      <c r="M1091" s="42">
        <v>23482</v>
      </c>
      <c r="N1091" s="42">
        <v>22298</v>
      </c>
      <c r="O1091" s="54">
        <v>13.10615989515072</v>
      </c>
      <c r="P1091" s="54" t="s">
        <v>499</v>
      </c>
      <c r="Q1091" s="54">
        <v>13.10615989515072</v>
      </c>
      <c r="R1091" s="54">
        <v>13.10615989515072</v>
      </c>
      <c r="S1091" s="54">
        <v>19.65923984272608</v>
      </c>
      <c r="T1091" s="54">
        <v>13.10615989515072</v>
      </c>
      <c r="U1091" s="54">
        <v>72.083879423328966</v>
      </c>
      <c r="W1091" s="42" t="s">
        <v>469</v>
      </c>
    </row>
    <row r="1092" spans="1:23">
      <c r="A1092" s="49" t="s">
        <v>3360</v>
      </c>
      <c r="B1092" s="46" t="s">
        <v>222</v>
      </c>
      <c r="C1092" s="46" t="s">
        <v>326</v>
      </c>
      <c r="D1092" s="49" t="s">
        <v>64</v>
      </c>
      <c r="E1092" s="46">
        <v>17</v>
      </c>
      <c r="F1092" s="46">
        <v>20</v>
      </c>
      <c r="G1092" s="46">
        <v>28</v>
      </c>
      <c r="H1092" s="46">
        <v>30</v>
      </c>
      <c r="I1092" s="46">
        <v>22</v>
      </c>
      <c r="J1092" s="46">
        <v>8</v>
      </c>
      <c r="K1092" s="46">
        <v>125</v>
      </c>
      <c r="L1092" s="42">
        <v>45780</v>
      </c>
      <c r="M1092" s="42">
        <v>23482</v>
      </c>
      <c r="N1092" s="42">
        <v>22298</v>
      </c>
      <c r="O1092" s="54">
        <v>37.134119702927045</v>
      </c>
      <c r="P1092" s="54">
        <v>43.6871996505024</v>
      </c>
      <c r="Q1092" s="54">
        <v>61.162079510703357</v>
      </c>
      <c r="R1092" s="54">
        <v>65.530799475753611</v>
      </c>
      <c r="S1092" s="54">
        <v>48.055919615552639</v>
      </c>
      <c r="T1092" s="54">
        <v>17.474879860200961</v>
      </c>
      <c r="U1092" s="54">
        <v>273.04499781564004</v>
      </c>
      <c r="W1092" s="42" t="s">
        <v>469</v>
      </c>
    </row>
    <row r="1093" spans="1:23">
      <c r="A1093" s="49" t="s">
        <v>3361</v>
      </c>
      <c r="B1093" s="46" t="s">
        <v>222</v>
      </c>
      <c r="C1093" s="46" t="s">
        <v>326</v>
      </c>
      <c r="D1093" s="49" t="s">
        <v>492</v>
      </c>
      <c r="E1093" s="46">
        <v>6</v>
      </c>
      <c r="F1093" s="46">
        <v>6</v>
      </c>
      <c r="G1093" s="46">
        <v>8</v>
      </c>
      <c r="H1093" s="46">
        <v>8</v>
      </c>
      <c r="I1093" s="46">
        <v>11</v>
      </c>
      <c r="J1093" s="46">
        <v>0</v>
      </c>
      <c r="K1093" s="46">
        <v>39</v>
      </c>
      <c r="L1093" s="42">
        <v>45780</v>
      </c>
      <c r="M1093" s="42">
        <v>23482</v>
      </c>
      <c r="N1093" s="42">
        <v>22298</v>
      </c>
      <c r="O1093" s="54">
        <v>13.10615989515072</v>
      </c>
      <c r="P1093" s="54">
        <v>13.10615989515072</v>
      </c>
      <c r="Q1093" s="54">
        <v>17.474879860200961</v>
      </c>
      <c r="R1093" s="54">
        <v>17.474879860200961</v>
      </c>
      <c r="S1093" s="54">
        <v>24.02795980777632</v>
      </c>
      <c r="T1093" s="54" t="s">
        <v>499</v>
      </c>
      <c r="U1093" s="54">
        <v>85.190039318479677</v>
      </c>
      <c r="W1093" s="42" t="s">
        <v>469</v>
      </c>
    </row>
    <row r="1094" spans="1:23">
      <c r="A1094" s="49" t="s">
        <v>3362</v>
      </c>
      <c r="B1094" s="46" t="s">
        <v>222</v>
      </c>
      <c r="C1094" s="46" t="s">
        <v>326</v>
      </c>
      <c r="D1094" s="49" t="s">
        <v>200</v>
      </c>
      <c r="E1094" s="46">
        <v>9</v>
      </c>
      <c r="F1094" s="46">
        <v>6</v>
      </c>
      <c r="G1094" s="46">
        <v>16</v>
      </c>
      <c r="H1094" s="46">
        <v>23</v>
      </c>
      <c r="I1094" s="46">
        <v>12</v>
      </c>
      <c r="J1094" s="46">
        <v>9</v>
      </c>
      <c r="K1094" s="46">
        <v>75</v>
      </c>
      <c r="L1094" s="42">
        <v>45780</v>
      </c>
      <c r="M1094" s="42">
        <v>23482</v>
      </c>
      <c r="N1094" s="42">
        <v>22298</v>
      </c>
      <c r="O1094" s="54">
        <v>19.65923984272608</v>
      </c>
      <c r="P1094" s="54">
        <v>13.10615989515072</v>
      </c>
      <c r="Q1094" s="54">
        <v>34.949759720401921</v>
      </c>
      <c r="R1094" s="54">
        <v>50.240279598077763</v>
      </c>
      <c r="S1094" s="54">
        <v>26.212319790301439</v>
      </c>
      <c r="T1094" s="54">
        <v>19.65923984272608</v>
      </c>
      <c r="U1094" s="54">
        <v>163.826998689384</v>
      </c>
      <c r="W1094" s="42" t="s">
        <v>469</v>
      </c>
    </row>
    <row r="1095" spans="1:23">
      <c r="A1095" s="49" t="s">
        <v>3363</v>
      </c>
      <c r="B1095" s="46" t="s">
        <v>222</v>
      </c>
      <c r="C1095" s="46" t="s">
        <v>326</v>
      </c>
      <c r="D1095" s="49" t="s">
        <v>473</v>
      </c>
      <c r="E1095" s="46">
        <v>0</v>
      </c>
      <c r="F1095" s="46">
        <v>0</v>
      </c>
      <c r="G1095" s="46">
        <v>6</v>
      </c>
      <c r="H1095" s="46">
        <v>0</v>
      </c>
      <c r="I1095" s="46">
        <v>0</v>
      </c>
      <c r="J1095" s="46">
        <v>0</v>
      </c>
      <c r="K1095" s="46">
        <v>6</v>
      </c>
      <c r="L1095" s="42">
        <v>45780</v>
      </c>
      <c r="M1095" s="42">
        <v>23482</v>
      </c>
      <c r="N1095" s="42">
        <v>22298</v>
      </c>
      <c r="O1095" s="54" t="s">
        <v>499</v>
      </c>
      <c r="P1095" s="54" t="s">
        <v>499</v>
      </c>
      <c r="Q1095" s="54">
        <v>13.10615989515072</v>
      </c>
      <c r="R1095" s="54" t="s">
        <v>499</v>
      </c>
      <c r="S1095" s="54" t="s">
        <v>499</v>
      </c>
      <c r="T1095" s="54" t="s">
        <v>499</v>
      </c>
      <c r="U1095" s="54">
        <v>13.10615989515072</v>
      </c>
      <c r="W1095" s="42" t="s">
        <v>469</v>
      </c>
    </row>
    <row r="1096" spans="1:23">
      <c r="A1096" s="49" t="s">
        <v>3364</v>
      </c>
      <c r="B1096" s="46" t="s">
        <v>222</v>
      </c>
      <c r="C1096" s="46" t="s">
        <v>326</v>
      </c>
      <c r="D1096" s="49" t="s">
        <v>201</v>
      </c>
      <c r="E1096" s="46">
        <v>0</v>
      </c>
      <c r="F1096" s="46">
        <v>0</v>
      </c>
      <c r="G1096" s="46">
        <v>8</v>
      </c>
      <c r="H1096" s="46">
        <v>6</v>
      </c>
      <c r="I1096" s="46">
        <v>7</v>
      </c>
      <c r="J1096" s="46">
        <v>0</v>
      </c>
      <c r="K1096" s="46">
        <v>21</v>
      </c>
      <c r="L1096" s="42">
        <v>45780</v>
      </c>
      <c r="M1096" s="42">
        <v>23482</v>
      </c>
      <c r="N1096" s="42">
        <v>22298</v>
      </c>
      <c r="O1096" s="54" t="s">
        <v>499</v>
      </c>
      <c r="P1096" s="54" t="s">
        <v>499</v>
      </c>
      <c r="Q1096" s="54">
        <v>17.474879860200961</v>
      </c>
      <c r="R1096" s="54">
        <v>13.10615989515072</v>
      </c>
      <c r="S1096" s="54">
        <v>15.290519877675839</v>
      </c>
      <c r="T1096" s="54" t="s">
        <v>499</v>
      </c>
      <c r="U1096" s="54">
        <v>45.871559633027523</v>
      </c>
      <c r="W1096" s="42" t="s">
        <v>469</v>
      </c>
    </row>
    <row r="1097" spans="1:23">
      <c r="A1097" s="49" t="s">
        <v>3365</v>
      </c>
      <c r="B1097" s="46" t="s">
        <v>222</v>
      </c>
      <c r="C1097" s="46" t="s">
        <v>326</v>
      </c>
      <c r="D1097" s="49" t="s">
        <v>151</v>
      </c>
      <c r="E1097" s="46">
        <v>0</v>
      </c>
      <c r="F1097" s="46">
        <v>0</v>
      </c>
      <c r="G1097" s="46">
        <v>0</v>
      </c>
      <c r="H1097" s="46">
        <v>0</v>
      </c>
      <c r="I1097" s="46">
        <v>0</v>
      </c>
      <c r="J1097" s="46">
        <v>0</v>
      </c>
      <c r="K1097" s="46">
        <v>0</v>
      </c>
      <c r="L1097" s="42">
        <v>45780</v>
      </c>
      <c r="M1097" s="42">
        <v>23482</v>
      </c>
      <c r="N1097" s="42">
        <v>22298</v>
      </c>
      <c r="O1097" s="54" t="s">
        <v>499</v>
      </c>
      <c r="P1097" s="54" t="s">
        <v>499</v>
      </c>
      <c r="Q1097" s="54" t="s">
        <v>499</v>
      </c>
      <c r="R1097" s="54" t="s">
        <v>499</v>
      </c>
      <c r="S1097" s="54" t="s">
        <v>499</v>
      </c>
      <c r="T1097" s="54" t="s">
        <v>499</v>
      </c>
      <c r="U1097" s="54" t="s">
        <v>499</v>
      </c>
      <c r="W1097" s="42" t="s">
        <v>469</v>
      </c>
    </row>
    <row r="1098" spans="1:23">
      <c r="A1098" s="49" t="s">
        <v>3366</v>
      </c>
      <c r="B1098" s="46" t="s">
        <v>222</v>
      </c>
      <c r="C1098" s="46" t="s">
        <v>326</v>
      </c>
      <c r="D1098" s="49" t="s">
        <v>95</v>
      </c>
      <c r="E1098" s="46">
        <v>0</v>
      </c>
      <c r="F1098" s="46">
        <v>6</v>
      </c>
      <c r="G1098" s="46">
        <v>6</v>
      </c>
      <c r="H1098" s="46">
        <v>6</v>
      </c>
      <c r="I1098" s="46">
        <v>6</v>
      </c>
      <c r="J1098" s="46">
        <v>0</v>
      </c>
      <c r="K1098" s="46">
        <v>24</v>
      </c>
      <c r="L1098" s="42">
        <v>45780</v>
      </c>
      <c r="M1098" s="42">
        <v>23482</v>
      </c>
      <c r="N1098" s="42">
        <v>22298</v>
      </c>
      <c r="O1098" s="54" t="s">
        <v>499</v>
      </c>
      <c r="P1098" s="54">
        <v>13.10615989515072</v>
      </c>
      <c r="Q1098" s="54">
        <v>13.10615989515072</v>
      </c>
      <c r="R1098" s="54">
        <v>13.10615989515072</v>
      </c>
      <c r="S1098" s="54">
        <v>13.10615989515072</v>
      </c>
      <c r="T1098" s="54" t="s">
        <v>499</v>
      </c>
      <c r="U1098" s="54">
        <v>52.424639580602879</v>
      </c>
      <c r="W1098" s="42" t="s">
        <v>469</v>
      </c>
    </row>
    <row r="1099" spans="1:23">
      <c r="A1099" s="49" t="s">
        <v>3367</v>
      </c>
      <c r="B1099" s="46" t="s">
        <v>222</v>
      </c>
      <c r="C1099" s="46" t="s">
        <v>326</v>
      </c>
      <c r="D1099" s="49" t="s">
        <v>154</v>
      </c>
      <c r="E1099" s="46">
        <v>0</v>
      </c>
      <c r="F1099" s="46">
        <v>0</v>
      </c>
      <c r="G1099" s="46">
        <v>0</v>
      </c>
      <c r="H1099" s="46">
        <v>0</v>
      </c>
      <c r="I1099" s="46">
        <v>0</v>
      </c>
      <c r="J1099" s="46">
        <v>0</v>
      </c>
      <c r="K1099" s="46">
        <v>0</v>
      </c>
      <c r="L1099" s="42">
        <v>45780</v>
      </c>
      <c r="M1099" s="42">
        <v>23482</v>
      </c>
      <c r="N1099" s="42">
        <v>22298</v>
      </c>
      <c r="O1099" s="54" t="s">
        <v>499</v>
      </c>
      <c r="P1099" s="54" t="s">
        <v>499</v>
      </c>
      <c r="Q1099" s="54" t="s">
        <v>499</v>
      </c>
      <c r="R1099" s="54" t="s">
        <v>499</v>
      </c>
      <c r="S1099" s="54" t="s">
        <v>499</v>
      </c>
      <c r="T1099" s="54" t="s">
        <v>499</v>
      </c>
      <c r="U1099" s="54" t="s">
        <v>499</v>
      </c>
      <c r="W1099" s="42" t="s">
        <v>469</v>
      </c>
    </row>
    <row r="1100" spans="1:23">
      <c r="A1100" s="49" t="s">
        <v>3368</v>
      </c>
      <c r="B1100" s="46" t="s">
        <v>222</v>
      </c>
      <c r="C1100" s="46" t="s">
        <v>326</v>
      </c>
      <c r="D1100" s="49" t="s">
        <v>155</v>
      </c>
      <c r="E1100" s="46">
        <v>11</v>
      </c>
      <c r="F1100" s="46">
        <v>0</v>
      </c>
      <c r="G1100" s="46">
        <v>9</v>
      </c>
      <c r="H1100" s="46">
        <v>6</v>
      </c>
      <c r="I1100" s="46">
        <v>6</v>
      </c>
      <c r="J1100" s="46">
        <v>0</v>
      </c>
      <c r="K1100" s="46">
        <v>32</v>
      </c>
      <c r="L1100" s="42">
        <v>45780</v>
      </c>
      <c r="M1100" s="42">
        <v>23482</v>
      </c>
      <c r="N1100" s="42">
        <v>22298</v>
      </c>
      <c r="O1100" s="54">
        <v>24.02795980777632</v>
      </c>
      <c r="P1100" s="54" t="s">
        <v>499</v>
      </c>
      <c r="Q1100" s="54">
        <v>19.65923984272608</v>
      </c>
      <c r="R1100" s="54">
        <v>13.10615989515072</v>
      </c>
      <c r="S1100" s="54">
        <v>13.10615989515072</v>
      </c>
      <c r="T1100" s="54" t="s">
        <v>499</v>
      </c>
      <c r="U1100" s="54">
        <v>69.899519440803843</v>
      </c>
      <c r="W1100" s="42" t="s">
        <v>469</v>
      </c>
    </row>
    <row r="1101" spans="1:23">
      <c r="A1101" s="49" t="s">
        <v>3369</v>
      </c>
      <c r="B1101" s="46" t="s">
        <v>222</v>
      </c>
      <c r="C1101" s="46" t="s">
        <v>326</v>
      </c>
      <c r="D1101" s="49" t="s">
        <v>99</v>
      </c>
      <c r="E1101" s="46">
        <v>8</v>
      </c>
      <c r="F1101" s="46">
        <v>6</v>
      </c>
      <c r="G1101" s="46">
        <v>14</v>
      </c>
      <c r="H1101" s="46">
        <v>11</v>
      </c>
      <c r="I1101" s="46">
        <v>7</v>
      </c>
      <c r="J1101" s="46">
        <v>0</v>
      </c>
      <c r="K1101" s="46">
        <v>46</v>
      </c>
      <c r="L1101" s="42">
        <v>45780</v>
      </c>
      <c r="M1101" s="42">
        <v>23482</v>
      </c>
      <c r="N1101" s="42">
        <v>22298</v>
      </c>
      <c r="O1101" s="54">
        <v>17.474879860200961</v>
      </c>
      <c r="P1101" s="54">
        <v>13.10615989515072</v>
      </c>
      <c r="Q1101" s="54">
        <v>30.581039755351679</v>
      </c>
      <c r="R1101" s="54">
        <v>24.02795980777632</v>
      </c>
      <c r="S1101" s="54">
        <v>15.290519877675839</v>
      </c>
      <c r="T1101" s="54" t="s">
        <v>499</v>
      </c>
      <c r="U1101" s="54">
        <v>100.48055919615553</v>
      </c>
      <c r="W1101" s="42" t="s">
        <v>469</v>
      </c>
    </row>
    <row r="1102" spans="1:23">
      <c r="A1102" s="49" t="s">
        <v>3370</v>
      </c>
      <c r="B1102" s="46" t="s">
        <v>222</v>
      </c>
      <c r="C1102" s="46" t="s">
        <v>326</v>
      </c>
      <c r="D1102" s="49" t="s">
        <v>481</v>
      </c>
      <c r="E1102" s="46">
        <v>6</v>
      </c>
      <c r="F1102" s="46">
        <v>0</v>
      </c>
      <c r="G1102" s="46">
        <v>0</v>
      </c>
      <c r="H1102" s="46">
        <v>0</v>
      </c>
      <c r="I1102" s="46">
        <v>0</v>
      </c>
      <c r="J1102" s="46">
        <v>0</v>
      </c>
      <c r="K1102" s="46">
        <v>6</v>
      </c>
      <c r="L1102" s="42">
        <v>45780</v>
      </c>
      <c r="M1102" s="42">
        <v>23482</v>
      </c>
      <c r="N1102" s="42">
        <v>22298</v>
      </c>
      <c r="O1102" s="54">
        <v>13.10615989515072</v>
      </c>
      <c r="P1102" s="54" t="s">
        <v>499</v>
      </c>
      <c r="Q1102" s="54" t="s">
        <v>499</v>
      </c>
      <c r="R1102" s="54" t="s">
        <v>499</v>
      </c>
      <c r="S1102" s="54" t="s">
        <v>499</v>
      </c>
      <c r="T1102" s="54" t="s">
        <v>499</v>
      </c>
      <c r="U1102" s="54">
        <v>13.10615989515072</v>
      </c>
      <c r="W1102" s="42" t="s">
        <v>469</v>
      </c>
    </row>
    <row r="1103" spans="1:23">
      <c r="A1103" s="49" t="s">
        <v>3371</v>
      </c>
      <c r="B1103" s="46" t="s">
        <v>222</v>
      </c>
      <c r="C1103" s="46" t="s">
        <v>326</v>
      </c>
      <c r="D1103" s="49" t="s">
        <v>483</v>
      </c>
      <c r="E1103" s="46">
        <v>6</v>
      </c>
      <c r="F1103" s="46">
        <v>6</v>
      </c>
      <c r="G1103" s="46">
        <v>10</v>
      </c>
      <c r="H1103" s="46">
        <v>11</v>
      </c>
      <c r="I1103" s="46">
        <v>6</v>
      </c>
      <c r="J1103" s="46">
        <v>0</v>
      </c>
      <c r="K1103" s="46">
        <v>39</v>
      </c>
      <c r="L1103" s="42">
        <v>45780</v>
      </c>
      <c r="M1103" s="42">
        <v>23482</v>
      </c>
      <c r="N1103" s="42">
        <v>22298</v>
      </c>
      <c r="O1103" s="54">
        <v>13.10615989515072</v>
      </c>
      <c r="P1103" s="54">
        <v>13.10615989515072</v>
      </c>
      <c r="Q1103" s="54">
        <v>21.8435998252512</v>
      </c>
      <c r="R1103" s="54">
        <v>24.02795980777632</v>
      </c>
      <c r="S1103" s="54">
        <v>13.10615989515072</v>
      </c>
      <c r="T1103" s="54" t="s">
        <v>499</v>
      </c>
      <c r="U1103" s="54">
        <v>85.190039318479677</v>
      </c>
      <c r="W1103" s="42" t="s">
        <v>469</v>
      </c>
    </row>
    <row r="1104" spans="1:23">
      <c r="A1104" s="49" t="s">
        <v>3372</v>
      </c>
      <c r="B1104" s="46" t="s">
        <v>222</v>
      </c>
      <c r="C1104" s="46" t="s">
        <v>326</v>
      </c>
      <c r="D1104" s="49" t="s">
        <v>128</v>
      </c>
      <c r="E1104" s="46">
        <v>0</v>
      </c>
      <c r="F1104" s="46">
        <v>0</v>
      </c>
      <c r="G1104" s="46">
        <v>0</v>
      </c>
      <c r="H1104" s="46">
        <v>0</v>
      </c>
      <c r="I1104" s="46">
        <v>0</v>
      </c>
      <c r="J1104" s="46">
        <v>0</v>
      </c>
      <c r="K1104" s="46">
        <v>0</v>
      </c>
      <c r="L1104" s="42">
        <v>45780</v>
      </c>
      <c r="M1104" s="42">
        <v>23482</v>
      </c>
      <c r="N1104" s="42">
        <v>22298</v>
      </c>
      <c r="O1104" s="54" t="s">
        <v>499</v>
      </c>
      <c r="P1104" s="54" t="s">
        <v>499</v>
      </c>
      <c r="Q1104" s="54" t="s">
        <v>499</v>
      </c>
      <c r="R1104" s="54" t="s">
        <v>499</v>
      </c>
      <c r="S1104" s="54" t="s">
        <v>499</v>
      </c>
      <c r="T1104" s="54" t="s">
        <v>499</v>
      </c>
      <c r="U1104" s="54" t="s">
        <v>499</v>
      </c>
      <c r="W1104" s="42" t="s">
        <v>469</v>
      </c>
    </row>
    <row r="1105" spans="1:23">
      <c r="A1105" s="49" t="s">
        <v>3373</v>
      </c>
      <c r="B1105" s="46" t="s">
        <v>222</v>
      </c>
      <c r="C1105" s="46" t="s">
        <v>326</v>
      </c>
      <c r="D1105" s="49" t="s">
        <v>161</v>
      </c>
      <c r="E1105" s="46">
        <v>0</v>
      </c>
      <c r="F1105" s="46">
        <v>0</v>
      </c>
      <c r="G1105" s="46">
        <v>0</v>
      </c>
      <c r="H1105" s="46">
        <v>0</v>
      </c>
      <c r="I1105" s="46">
        <v>0</v>
      </c>
      <c r="J1105" s="46">
        <v>0</v>
      </c>
      <c r="K1105" s="46">
        <v>0</v>
      </c>
      <c r="L1105" s="42">
        <v>45780</v>
      </c>
      <c r="M1105" s="42">
        <v>23482</v>
      </c>
      <c r="N1105" s="42">
        <v>22298</v>
      </c>
      <c r="O1105" s="54" t="s">
        <v>499</v>
      </c>
      <c r="P1105" s="54" t="s">
        <v>499</v>
      </c>
      <c r="Q1105" s="54" t="s">
        <v>499</v>
      </c>
      <c r="R1105" s="54" t="s">
        <v>499</v>
      </c>
      <c r="S1105" s="54" t="s">
        <v>499</v>
      </c>
      <c r="T1105" s="54" t="s">
        <v>499</v>
      </c>
      <c r="U1105" s="54" t="s">
        <v>499</v>
      </c>
      <c r="W1105" s="42" t="s">
        <v>469</v>
      </c>
    </row>
    <row r="1106" spans="1:23">
      <c r="A1106" s="49" t="s">
        <v>3374</v>
      </c>
      <c r="B1106" s="46" t="s">
        <v>222</v>
      </c>
      <c r="C1106" s="46" t="s">
        <v>326</v>
      </c>
      <c r="D1106" s="49" t="s">
        <v>164</v>
      </c>
      <c r="E1106" s="46">
        <v>43</v>
      </c>
      <c r="F1106" s="46">
        <v>31</v>
      </c>
      <c r="G1106" s="46">
        <v>77</v>
      </c>
      <c r="H1106" s="46">
        <v>65</v>
      </c>
      <c r="I1106" s="46">
        <v>26</v>
      </c>
      <c r="J1106" s="46">
        <v>0</v>
      </c>
      <c r="K1106" s="46">
        <v>242</v>
      </c>
      <c r="L1106" s="42">
        <v>45780</v>
      </c>
      <c r="M1106" s="42">
        <v>23482</v>
      </c>
      <c r="N1106" s="42">
        <v>22298</v>
      </c>
      <c r="O1106" s="54">
        <v>192.84240739079738</v>
      </c>
      <c r="P1106" s="54">
        <v>139.02592160731905</v>
      </c>
      <c r="Q1106" s="54">
        <v>345.32245044398599</v>
      </c>
      <c r="R1106" s="54">
        <v>291.50596466050763</v>
      </c>
      <c r="S1106" s="54">
        <v>116.60238586420307</v>
      </c>
      <c r="T1106" s="54" t="s">
        <v>499</v>
      </c>
      <c r="U1106" s="54">
        <v>1085.2991299668131</v>
      </c>
      <c r="W1106" s="42" t="s">
        <v>469</v>
      </c>
    </row>
    <row r="1107" spans="1:23">
      <c r="A1107" s="49" t="s">
        <v>3375</v>
      </c>
      <c r="B1107" s="46" t="s">
        <v>222</v>
      </c>
      <c r="C1107" s="46" t="s">
        <v>326</v>
      </c>
      <c r="D1107" s="49" t="s">
        <v>142</v>
      </c>
      <c r="E1107" s="46">
        <v>6</v>
      </c>
      <c r="F1107" s="46">
        <v>0</v>
      </c>
      <c r="G1107" s="46">
        <v>0</v>
      </c>
      <c r="H1107" s="46">
        <v>0</v>
      </c>
      <c r="I1107" s="46">
        <v>0</v>
      </c>
      <c r="J1107" s="46">
        <v>0</v>
      </c>
      <c r="K1107" s="46">
        <v>6</v>
      </c>
      <c r="L1107" s="42">
        <v>45780</v>
      </c>
      <c r="M1107" s="42">
        <v>23482</v>
      </c>
      <c r="N1107" s="42">
        <v>22298</v>
      </c>
      <c r="O1107" s="54">
        <v>13.10615989515072</v>
      </c>
      <c r="P1107" s="54" t="s">
        <v>499</v>
      </c>
      <c r="Q1107" s="54" t="s">
        <v>499</v>
      </c>
      <c r="R1107" s="54" t="s">
        <v>499</v>
      </c>
      <c r="S1107" s="54" t="s">
        <v>499</v>
      </c>
      <c r="T1107" s="54" t="s">
        <v>499</v>
      </c>
      <c r="U1107" s="54">
        <v>13.10615989515072</v>
      </c>
      <c r="W1107" s="42" t="s">
        <v>469</v>
      </c>
    </row>
    <row r="1108" spans="1:23">
      <c r="A1108" s="49" t="s">
        <v>3376</v>
      </c>
      <c r="B1108" s="46" t="s">
        <v>230</v>
      </c>
      <c r="C1108" s="46" t="s">
        <v>328</v>
      </c>
      <c r="D1108" s="49" t="s">
        <v>60</v>
      </c>
      <c r="E1108" s="46">
        <v>0</v>
      </c>
      <c r="F1108" s="46">
        <v>0</v>
      </c>
      <c r="G1108" s="46">
        <v>6</v>
      </c>
      <c r="H1108" s="46">
        <v>7</v>
      </c>
      <c r="I1108" s="46">
        <v>9</v>
      </c>
      <c r="J1108" s="46">
        <v>0</v>
      </c>
      <c r="K1108" s="46">
        <v>22</v>
      </c>
      <c r="L1108" s="42">
        <v>31338</v>
      </c>
      <c r="M1108" s="42">
        <v>16018</v>
      </c>
      <c r="N1108" s="42">
        <v>15320</v>
      </c>
      <c r="O1108" s="54" t="s">
        <v>499</v>
      </c>
      <c r="P1108" s="54" t="s">
        <v>499</v>
      </c>
      <c r="Q1108" s="54">
        <v>19.146084625694044</v>
      </c>
      <c r="R1108" s="54">
        <v>22.337098729976386</v>
      </c>
      <c r="S1108" s="54">
        <v>28.71912693854107</v>
      </c>
      <c r="T1108" s="54" t="s">
        <v>499</v>
      </c>
      <c r="U1108" s="54">
        <v>70.2023102942115</v>
      </c>
      <c r="W1108" s="42" t="s">
        <v>469</v>
      </c>
    </row>
    <row r="1109" spans="1:23">
      <c r="A1109" s="49" t="s">
        <v>3377</v>
      </c>
      <c r="B1109" s="46" t="s">
        <v>230</v>
      </c>
      <c r="C1109" s="46" t="s">
        <v>328</v>
      </c>
      <c r="D1109" s="49" t="s">
        <v>64</v>
      </c>
      <c r="E1109" s="46">
        <v>6</v>
      </c>
      <c r="F1109" s="46">
        <v>7</v>
      </c>
      <c r="G1109" s="46">
        <v>10</v>
      </c>
      <c r="H1109" s="46">
        <v>11</v>
      </c>
      <c r="I1109" s="46">
        <v>12</v>
      </c>
      <c r="J1109" s="46">
        <v>6</v>
      </c>
      <c r="K1109" s="46">
        <v>52</v>
      </c>
      <c r="L1109" s="42">
        <v>31338</v>
      </c>
      <c r="M1109" s="42">
        <v>16018</v>
      </c>
      <c r="N1109" s="42">
        <v>15320</v>
      </c>
      <c r="O1109" s="54">
        <v>19.146084625694044</v>
      </c>
      <c r="P1109" s="54">
        <v>22.337098729976386</v>
      </c>
      <c r="Q1109" s="54">
        <v>31.910141042823412</v>
      </c>
      <c r="R1109" s="54">
        <v>35.10115514710575</v>
      </c>
      <c r="S1109" s="54">
        <v>38.292169251388088</v>
      </c>
      <c r="T1109" s="54">
        <v>19.146084625694044</v>
      </c>
      <c r="U1109" s="54">
        <v>165.93273342268174</v>
      </c>
      <c r="W1109" s="42" t="s">
        <v>469</v>
      </c>
    </row>
    <row r="1110" spans="1:23">
      <c r="A1110" s="49" t="s">
        <v>3378</v>
      </c>
      <c r="B1110" s="46" t="s">
        <v>230</v>
      </c>
      <c r="C1110" s="46" t="s">
        <v>328</v>
      </c>
      <c r="D1110" s="49" t="s">
        <v>492</v>
      </c>
      <c r="E1110" s="46">
        <v>0</v>
      </c>
      <c r="F1110" s="46">
        <v>0</v>
      </c>
      <c r="G1110" s="46">
        <v>0</v>
      </c>
      <c r="H1110" s="46">
        <v>6</v>
      </c>
      <c r="I1110" s="46">
        <v>0</v>
      </c>
      <c r="J1110" s="46">
        <v>0</v>
      </c>
      <c r="K1110" s="46">
        <v>6</v>
      </c>
      <c r="L1110" s="42">
        <v>31338</v>
      </c>
      <c r="M1110" s="42">
        <v>16018</v>
      </c>
      <c r="N1110" s="42">
        <v>15320</v>
      </c>
      <c r="O1110" s="54" t="s">
        <v>499</v>
      </c>
      <c r="P1110" s="54" t="s">
        <v>499</v>
      </c>
      <c r="Q1110" s="54" t="s">
        <v>499</v>
      </c>
      <c r="R1110" s="54">
        <v>19.146084625694044</v>
      </c>
      <c r="S1110" s="54" t="s">
        <v>499</v>
      </c>
      <c r="T1110" s="54" t="s">
        <v>499</v>
      </c>
      <c r="U1110" s="54">
        <v>19.146084625694044</v>
      </c>
      <c r="W1110" s="42" t="s">
        <v>469</v>
      </c>
    </row>
    <row r="1111" spans="1:23">
      <c r="A1111" s="49" t="s">
        <v>3379</v>
      </c>
      <c r="B1111" s="46" t="s">
        <v>230</v>
      </c>
      <c r="C1111" s="46" t="s">
        <v>328</v>
      </c>
      <c r="D1111" s="49" t="s">
        <v>200</v>
      </c>
      <c r="E1111" s="46">
        <v>0</v>
      </c>
      <c r="F1111" s="46">
        <v>0</v>
      </c>
      <c r="G1111" s="46">
        <v>0</v>
      </c>
      <c r="H1111" s="46">
        <v>6</v>
      </c>
      <c r="I1111" s="46">
        <v>0</v>
      </c>
      <c r="J1111" s="46">
        <v>0</v>
      </c>
      <c r="K1111" s="46">
        <v>6</v>
      </c>
      <c r="L1111" s="42">
        <v>31338</v>
      </c>
      <c r="M1111" s="42">
        <v>16018</v>
      </c>
      <c r="N1111" s="42">
        <v>15320</v>
      </c>
      <c r="O1111" s="54" t="s">
        <v>499</v>
      </c>
      <c r="P1111" s="54" t="s">
        <v>499</v>
      </c>
      <c r="Q1111" s="54" t="s">
        <v>499</v>
      </c>
      <c r="R1111" s="54">
        <v>19.146084625694044</v>
      </c>
      <c r="S1111" s="54" t="s">
        <v>499</v>
      </c>
      <c r="T1111" s="54" t="s">
        <v>499</v>
      </c>
      <c r="U1111" s="54">
        <v>19.146084625694044</v>
      </c>
      <c r="W1111" s="42" t="s">
        <v>469</v>
      </c>
    </row>
    <row r="1112" spans="1:23">
      <c r="A1112" s="49" t="s">
        <v>3380</v>
      </c>
      <c r="B1112" s="46" t="s">
        <v>230</v>
      </c>
      <c r="C1112" s="46" t="s">
        <v>328</v>
      </c>
      <c r="D1112" s="49" t="s">
        <v>54</v>
      </c>
      <c r="E1112" s="46">
        <v>26</v>
      </c>
      <c r="F1112" s="46">
        <v>25</v>
      </c>
      <c r="G1112" s="46">
        <v>52</v>
      </c>
      <c r="H1112" s="46">
        <v>84</v>
      </c>
      <c r="I1112" s="46">
        <v>48</v>
      </c>
      <c r="J1112" s="46">
        <v>50</v>
      </c>
      <c r="K1112" s="46">
        <v>285</v>
      </c>
      <c r="L1112" s="42">
        <v>31338</v>
      </c>
      <c r="M1112" s="42">
        <v>16018</v>
      </c>
      <c r="N1112" s="42">
        <v>15320</v>
      </c>
      <c r="O1112" s="54">
        <v>162.31739293295044</v>
      </c>
      <c r="P1112" s="54">
        <v>156.07441628168309</v>
      </c>
      <c r="Q1112" s="54">
        <v>324.63478586590088</v>
      </c>
      <c r="R1112" s="54">
        <v>524.41003870645523</v>
      </c>
      <c r="S1112" s="54">
        <v>299.66287926083157</v>
      </c>
      <c r="T1112" s="54">
        <v>312.14883256336617</v>
      </c>
      <c r="U1112" s="54">
        <v>1779.2483456111875</v>
      </c>
      <c r="W1112" s="42" t="s">
        <v>469</v>
      </c>
    </row>
    <row r="1113" spans="1:23">
      <c r="A1113" s="49" t="s">
        <v>3381</v>
      </c>
      <c r="B1113" s="46" t="s">
        <v>230</v>
      </c>
      <c r="C1113" s="46" t="s">
        <v>328</v>
      </c>
      <c r="D1113" s="49" t="s">
        <v>69</v>
      </c>
      <c r="E1113" s="46">
        <v>0</v>
      </c>
      <c r="F1113" s="46">
        <v>0</v>
      </c>
      <c r="G1113" s="46">
        <v>0</v>
      </c>
      <c r="H1113" s="46">
        <v>6</v>
      </c>
      <c r="I1113" s="46">
        <v>0</v>
      </c>
      <c r="J1113" s="46">
        <v>6</v>
      </c>
      <c r="K1113" s="46">
        <v>12</v>
      </c>
      <c r="L1113" s="42">
        <v>31338</v>
      </c>
      <c r="M1113" s="42">
        <v>16018</v>
      </c>
      <c r="N1113" s="42">
        <v>15320</v>
      </c>
      <c r="O1113" s="54" t="s">
        <v>499</v>
      </c>
      <c r="P1113" s="54" t="s">
        <v>499</v>
      </c>
      <c r="Q1113" s="54" t="s">
        <v>499</v>
      </c>
      <c r="R1113" s="54">
        <v>37.457859907603947</v>
      </c>
      <c r="S1113" s="54" t="s">
        <v>499</v>
      </c>
      <c r="T1113" s="54">
        <v>37.457859907603947</v>
      </c>
      <c r="U1113" s="54">
        <v>74.915719815207893</v>
      </c>
      <c r="W1113" s="42" t="s">
        <v>469</v>
      </c>
    </row>
    <row r="1114" spans="1:23">
      <c r="A1114" s="49" t="s">
        <v>3382</v>
      </c>
      <c r="B1114" s="46" t="s">
        <v>230</v>
      </c>
      <c r="C1114" s="46" t="s">
        <v>328</v>
      </c>
      <c r="D1114" s="49" t="s">
        <v>473</v>
      </c>
      <c r="E1114" s="46">
        <v>0</v>
      </c>
      <c r="F1114" s="46">
        <v>0</v>
      </c>
      <c r="G1114" s="46">
        <v>0</v>
      </c>
      <c r="H1114" s="46">
        <v>0</v>
      </c>
      <c r="I1114" s="46">
        <v>0</v>
      </c>
      <c r="J1114" s="46">
        <v>0</v>
      </c>
      <c r="K1114" s="46">
        <v>0</v>
      </c>
      <c r="L1114" s="42">
        <v>31338</v>
      </c>
      <c r="M1114" s="42">
        <v>16018</v>
      </c>
      <c r="N1114" s="42">
        <v>15320</v>
      </c>
      <c r="O1114" s="54" t="s">
        <v>499</v>
      </c>
      <c r="P1114" s="54" t="s">
        <v>499</v>
      </c>
      <c r="Q1114" s="54" t="s">
        <v>499</v>
      </c>
      <c r="R1114" s="54" t="s">
        <v>499</v>
      </c>
      <c r="S1114" s="54" t="s">
        <v>499</v>
      </c>
      <c r="T1114" s="54" t="s">
        <v>499</v>
      </c>
      <c r="U1114" s="54" t="s">
        <v>499</v>
      </c>
      <c r="W1114" s="42" t="s">
        <v>469</v>
      </c>
    </row>
    <row r="1115" spans="1:23">
      <c r="A1115" s="49" t="s">
        <v>3383</v>
      </c>
      <c r="B1115" s="46" t="s">
        <v>230</v>
      </c>
      <c r="C1115" s="46" t="s">
        <v>328</v>
      </c>
      <c r="D1115" s="49" t="s">
        <v>201</v>
      </c>
      <c r="E1115" s="46">
        <v>6</v>
      </c>
      <c r="F1115" s="46">
        <v>0</v>
      </c>
      <c r="G1115" s="46">
        <v>0</v>
      </c>
      <c r="H1115" s="46">
        <v>6</v>
      </c>
      <c r="I1115" s="46">
        <v>0</v>
      </c>
      <c r="J1115" s="46">
        <v>0</v>
      </c>
      <c r="K1115" s="46">
        <v>12</v>
      </c>
      <c r="L1115" s="42">
        <v>31338</v>
      </c>
      <c r="M1115" s="42">
        <v>16018</v>
      </c>
      <c r="N1115" s="42">
        <v>15320</v>
      </c>
      <c r="O1115" s="54">
        <v>19.146084625694044</v>
      </c>
      <c r="P1115" s="54" t="s">
        <v>499</v>
      </c>
      <c r="Q1115" s="54" t="s">
        <v>499</v>
      </c>
      <c r="R1115" s="54">
        <v>19.146084625694044</v>
      </c>
      <c r="S1115" s="54" t="s">
        <v>499</v>
      </c>
      <c r="T1115" s="54" t="s">
        <v>499</v>
      </c>
      <c r="U1115" s="54">
        <v>38.292169251388088</v>
      </c>
      <c r="W1115" s="42" t="s">
        <v>469</v>
      </c>
    </row>
    <row r="1116" spans="1:23">
      <c r="A1116" s="49" t="s">
        <v>3384</v>
      </c>
      <c r="B1116" s="46" t="s">
        <v>230</v>
      </c>
      <c r="C1116" s="46" t="s">
        <v>328</v>
      </c>
      <c r="D1116" s="49" t="s">
        <v>151</v>
      </c>
      <c r="E1116" s="46">
        <v>0</v>
      </c>
      <c r="F1116" s="46">
        <v>0</v>
      </c>
      <c r="G1116" s="46">
        <v>0</v>
      </c>
      <c r="H1116" s="46">
        <v>0</v>
      </c>
      <c r="I1116" s="46">
        <v>0</v>
      </c>
      <c r="J1116" s="46">
        <v>0</v>
      </c>
      <c r="K1116" s="46">
        <v>0</v>
      </c>
      <c r="L1116" s="42">
        <v>31338</v>
      </c>
      <c r="M1116" s="42">
        <v>16018</v>
      </c>
      <c r="N1116" s="42">
        <v>15320</v>
      </c>
      <c r="O1116" s="54" t="s">
        <v>499</v>
      </c>
      <c r="P1116" s="54" t="s">
        <v>499</v>
      </c>
      <c r="Q1116" s="54" t="s">
        <v>499</v>
      </c>
      <c r="R1116" s="54" t="s">
        <v>499</v>
      </c>
      <c r="S1116" s="54" t="s">
        <v>499</v>
      </c>
      <c r="T1116" s="54" t="s">
        <v>499</v>
      </c>
      <c r="U1116" s="54" t="s">
        <v>499</v>
      </c>
      <c r="W1116" s="42" t="s">
        <v>469</v>
      </c>
    </row>
    <row r="1117" spans="1:23">
      <c r="A1117" s="49" t="s">
        <v>3385</v>
      </c>
      <c r="B1117" s="46" t="s">
        <v>230</v>
      </c>
      <c r="C1117" s="46" t="s">
        <v>328</v>
      </c>
      <c r="D1117" s="49" t="s">
        <v>95</v>
      </c>
      <c r="E1117" s="46">
        <v>0</v>
      </c>
      <c r="F1117" s="46">
        <v>0</v>
      </c>
      <c r="G1117" s="46">
        <v>0</v>
      </c>
      <c r="H1117" s="46">
        <v>0</v>
      </c>
      <c r="I1117" s="46">
        <v>0</v>
      </c>
      <c r="J1117" s="46">
        <v>0</v>
      </c>
      <c r="K1117" s="46">
        <v>0</v>
      </c>
      <c r="L1117" s="42">
        <v>31338</v>
      </c>
      <c r="M1117" s="42">
        <v>16018</v>
      </c>
      <c r="N1117" s="42">
        <v>15320</v>
      </c>
      <c r="O1117" s="54" t="s">
        <v>499</v>
      </c>
      <c r="P1117" s="54" t="s">
        <v>499</v>
      </c>
      <c r="Q1117" s="54" t="s">
        <v>499</v>
      </c>
      <c r="R1117" s="54" t="s">
        <v>499</v>
      </c>
      <c r="S1117" s="54" t="s">
        <v>499</v>
      </c>
      <c r="T1117" s="54" t="s">
        <v>499</v>
      </c>
      <c r="U1117" s="54" t="s">
        <v>499</v>
      </c>
      <c r="W1117" s="42" t="s">
        <v>469</v>
      </c>
    </row>
    <row r="1118" spans="1:23">
      <c r="A1118" s="49" t="s">
        <v>3386</v>
      </c>
      <c r="B1118" s="46" t="s">
        <v>230</v>
      </c>
      <c r="C1118" s="46" t="s">
        <v>328</v>
      </c>
      <c r="D1118" s="49" t="s">
        <v>155</v>
      </c>
      <c r="E1118" s="46">
        <v>6</v>
      </c>
      <c r="F1118" s="46">
        <v>0</v>
      </c>
      <c r="G1118" s="46">
        <v>6</v>
      </c>
      <c r="H1118" s="46">
        <v>0</v>
      </c>
      <c r="I1118" s="46">
        <v>0</v>
      </c>
      <c r="J1118" s="46">
        <v>0</v>
      </c>
      <c r="K1118" s="46">
        <v>12</v>
      </c>
      <c r="L1118" s="42">
        <v>31338</v>
      </c>
      <c r="M1118" s="42">
        <v>16018</v>
      </c>
      <c r="N1118" s="42">
        <v>15320</v>
      </c>
      <c r="O1118" s="54">
        <v>19.146084625694044</v>
      </c>
      <c r="P1118" s="54" t="s">
        <v>499</v>
      </c>
      <c r="Q1118" s="54">
        <v>19.146084625694044</v>
      </c>
      <c r="R1118" s="54" t="s">
        <v>499</v>
      </c>
      <c r="S1118" s="54" t="s">
        <v>499</v>
      </c>
      <c r="T1118" s="54" t="s">
        <v>499</v>
      </c>
      <c r="U1118" s="54">
        <v>38.292169251388088</v>
      </c>
      <c r="W1118" s="42" t="s">
        <v>469</v>
      </c>
    </row>
    <row r="1119" spans="1:23">
      <c r="A1119" s="49" t="s">
        <v>3387</v>
      </c>
      <c r="B1119" s="46" t="s">
        <v>230</v>
      </c>
      <c r="C1119" s="46" t="s">
        <v>328</v>
      </c>
      <c r="D1119" s="49" t="s">
        <v>99</v>
      </c>
      <c r="E1119" s="46">
        <v>6</v>
      </c>
      <c r="F1119" s="46">
        <v>6</v>
      </c>
      <c r="G1119" s="46">
        <v>11</v>
      </c>
      <c r="H1119" s="46">
        <v>6</v>
      </c>
      <c r="I1119" s="46">
        <v>6</v>
      </c>
      <c r="J1119" s="46">
        <v>0</v>
      </c>
      <c r="K1119" s="46">
        <v>35</v>
      </c>
      <c r="L1119" s="42">
        <v>31338</v>
      </c>
      <c r="M1119" s="42">
        <v>16018</v>
      </c>
      <c r="N1119" s="42">
        <v>15320</v>
      </c>
      <c r="O1119" s="54">
        <v>19.146084625694044</v>
      </c>
      <c r="P1119" s="54">
        <v>19.146084625694044</v>
      </c>
      <c r="Q1119" s="54">
        <v>35.10115514710575</v>
      </c>
      <c r="R1119" s="54">
        <v>19.146084625694044</v>
      </c>
      <c r="S1119" s="54">
        <v>19.146084625694044</v>
      </c>
      <c r="T1119" s="54" t="s">
        <v>499</v>
      </c>
      <c r="U1119" s="54">
        <v>111.68549364988193</v>
      </c>
      <c r="W1119" s="42" t="s">
        <v>469</v>
      </c>
    </row>
    <row r="1120" spans="1:23">
      <c r="A1120" s="49" t="s">
        <v>3388</v>
      </c>
      <c r="B1120" s="46" t="s">
        <v>230</v>
      </c>
      <c r="C1120" s="46" t="s">
        <v>328</v>
      </c>
      <c r="D1120" s="49" t="s">
        <v>481</v>
      </c>
      <c r="E1120" s="46">
        <v>0</v>
      </c>
      <c r="F1120" s="46">
        <v>0</v>
      </c>
      <c r="G1120" s="46">
        <v>0</v>
      </c>
      <c r="H1120" s="46">
        <v>0</v>
      </c>
      <c r="I1120" s="46">
        <v>0</v>
      </c>
      <c r="J1120" s="46">
        <v>0</v>
      </c>
      <c r="K1120" s="46">
        <v>0</v>
      </c>
      <c r="L1120" s="42">
        <v>31338</v>
      </c>
      <c r="M1120" s="42">
        <v>16018</v>
      </c>
      <c r="N1120" s="42">
        <v>15320</v>
      </c>
      <c r="O1120" s="54" t="s">
        <v>499</v>
      </c>
      <c r="P1120" s="54" t="s">
        <v>499</v>
      </c>
      <c r="Q1120" s="54" t="s">
        <v>499</v>
      </c>
      <c r="R1120" s="54" t="s">
        <v>499</v>
      </c>
      <c r="S1120" s="54" t="s">
        <v>499</v>
      </c>
      <c r="T1120" s="54" t="s">
        <v>499</v>
      </c>
      <c r="U1120" s="54" t="s">
        <v>499</v>
      </c>
      <c r="W1120" s="42" t="s">
        <v>469</v>
      </c>
    </row>
    <row r="1121" spans="1:23">
      <c r="A1121" s="49" t="s">
        <v>3389</v>
      </c>
      <c r="B1121" s="46" t="s">
        <v>230</v>
      </c>
      <c r="C1121" s="46" t="s">
        <v>328</v>
      </c>
      <c r="D1121" s="49" t="s">
        <v>483</v>
      </c>
      <c r="E1121" s="46">
        <v>6</v>
      </c>
      <c r="F1121" s="46">
        <v>6</v>
      </c>
      <c r="G1121" s="46">
        <v>6</v>
      </c>
      <c r="H1121" s="46">
        <v>6</v>
      </c>
      <c r="I1121" s="46">
        <v>0</v>
      </c>
      <c r="J1121" s="46">
        <v>0</v>
      </c>
      <c r="K1121" s="46">
        <v>24</v>
      </c>
      <c r="L1121" s="42">
        <v>31338</v>
      </c>
      <c r="M1121" s="42">
        <v>16018</v>
      </c>
      <c r="N1121" s="42">
        <v>15320</v>
      </c>
      <c r="O1121" s="54">
        <v>19.146084625694044</v>
      </c>
      <c r="P1121" s="54">
        <v>19.146084625694044</v>
      </c>
      <c r="Q1121" s="54">
        <v>19.146084625694044</v>
      </c>
      <c r="R1121" s="54">
        <v>19.146084625694044</v>
      </c>
      <c r="S1121" s="54" t="s">
        <v>499</v>
      </c>
      <c r="T1121" s="54" t="s">
        <v>499</v>
      </c>
      <c r="U1121" s="54">
        <v>76.584338502776177</v>
      </c>
      <c r="W1121" s="42" t="s">
        <v>469</v>
      </c>
    </row>
    <row r="1122" spans="1:23">
      <c r="A1122" s="49" t="s">
        <v>3390</v>
      </c>
      <c r="B1122" s="46" t="s">
        <v>230</v>
      </c>
      <c r="C1122" s="46" t="s">
        <v>328</v>
      </c>
      <c r="D1122" s="49" t="s">
        <v>128</v>
      </c>
      <c r="E1122" s="46">
        <v>0</v>
      </c>
      <c r="F1122" s="46">
        <v>0</v>
      </c>
      <c r="G1122" s="46">
        <v>0</v>
      </c>
      <c r="H1122" s="46">
        <v>0</v>
      </c>
      <c r="I1122" s="46">
        <v>0</v>
      </c>
      <c r="J1122" s="46">
        <v>0</v>
      </c>
      <c r="K1122" s="46">
        <v>0</v>
      </c>
      <c r="L1122" s="42">
        <v>31338</v>
      </c>
      <c r="M1122" s="42">
        <v>16018</v>
      </c>
      <c r="N1122" s="42">
        <v>15320</v>
      </c>
      <c r="O1122" s="54" t="s">
        <v>499</v>
      </c>
      <c r="P1122" s="54" t="s">
        <v>499</v>
      </c>
      <c r="Q1122" s="54" t="s">
        <v>499</v>
      </c>
      <c r="R1122" s="54" t="s">
        <v>499</v>
      </c>
      <c r="S1122" s="54" t="s">
        <v>499</v>
      </c>
      <c r="T1122" s="54" t="s">
        <v>499</v>
      </c>
      <c r="U1122" s="54" t="s">
        <v>499</v>
      </c>
      <c r="W1122" s="42" t="s">
        <v>469</v>
      </c>
    </row>
    <row r="1123" spans="1:23">
      <c r="A1123" s="49" t="s">
        <v>3391</v>
      </c>
      <c r="B1123" s="46" t="s">
        <v>230</v>
      </c>
      <c r="C1123" s="46" t="s">
        <v>328</v>
      </c>
      <c r="D1123" s="49" t="s">
        <v>132</v>
      </c>
      <c r="E1123" s="46">
        <v>6</v>
      </c>
      <c r="F1123" s="46">
        <v>0</v>
      </c>
      <c r="G1123" s="46">
        <v>6</v>
      </c>
      <c r="H1123" s="46">
        <v>8</v>
      </c>
      <c r="I1123" s="46">
        <v>6</v>
      </c>
      <c r="J1123" s="46">
        <v>6</v>
      </c>
      <c r="K1123" s="46">
        <v>32</v>
      </c>
      <c r="L1123" s="42">
        <v>31338</v>
      </c>
      <c r="M1123" s="42">
        <v>16018</v>
      </c>
      <c r="N1123" s="42">
        <v>15320</v>
      </c>
      <c r="O1123" s="54">
        <v>37.457859907603947</v>
      </c>
      <c r="P1123" s="54" t="s">
        <v>499</v>
      </c>
      <c r="Q1123" s="54">
        <v>37.457859907603947</v>
      </c>
      <c r="R1123" s="54">
        <v>49.9438132101386</v>
      </c>
      <c r="S1123" s="54">
        <v>37.457859907603947</v>
      </c>
      <c r="T1123" s="54">
        <v>37.457859907603947</v>
      </c>
      <c r="U1123" s="54">
        <v>199.7752528405544</v>
      </c>
      <c r="W1123" s="42" t="s">
        <v>469</v>
      </c>
    </row>
    <row r="1124" spans="1:23">
      <c r="A1124" s="49" t="s">
        <v>3392</v>
      </c>
      <c r="B1124" s="46" t="s">
        <v>230</v>
      </c>
      <c r="C1124" s="46" t="s">
        <v>328</v>
      </c>
      <c r="D1124" s="49" t="s">
        <v>161</v>
      </c>
      <c r="E1124" s="46">
        <v>0</v>
      </c>
      <c r="F1124" s="46">
        <v>0</v>
      </c>
      <c r="G1124" s="46">
        <v>0</v>
      </c>
      <c r="H1124" s="46">
        <v>0</v>
      </c>
      <c r="I1124" s="46">
        <v>0</v>
      </c>
      <c r="J1124" s="46">
        <v>0</v>
      </c>
      <c r="K1124" s="46">
        <v>0</v>
      </c>
      <c r="L1124" s="42">
        <v>31338</v>
      </c>
      <c r="M1124" s="42">
        <v>16018</v>
      </c>
      <c r="N1124" s="42">
        <v>15320</v>
      </c>
      <c r="O1124" s="54" t="s">
        <v>499</v>
      </c>
      <c r="P1124" s="54" t="s">
        <v>499</v>
      </c>
      <c r="Q1124" s="54" t="s">
        <v>499</v>
      </c>
      <c r="R1124" s="54" t="s">
        <v>499</v>
      </c>
      <c r="S1124" s="54" t="s">
        <v>499</v>
      </c>
      <c r="T1124" s="54" t="s">
        <v>499</v>
      </c>
      <c r="U1124" s="54" t="s">
        <v>499</v>
      </c>
      <c r="W1124" s="42" t="s">
        <v>469</v>
      </c>
    </row>
    <row r="1125" spans="1:23">
      <c r="A1125" s="49" t="s">
        <v>3393</v>
      </c>
      <c r="B1125" s="46" t="s">
        <v>230</v>
      </c>
      <c r="C1125" s="46" t="s">
        <v>328</v>
      </c>
      <c r="D1125" s="49" t="s">
        <v>142</v>
      </c>
      <c r="E1125" s="46">
        <v>0</v>
      </c>
      <c r="F1125" s="46">
        <v>6</v>
      </c>
      <c r="G1125" s="46">
        <v>0</v>
      </c>
      <c r="H1125" s="46">
        <v>6</v>
      </c>
      <c r="I1125" s="46">
        <v>0</v>
      </c>
      <c r="J1125" s="46">
        <v>0</v>
      </c>
      <c r="K1125" s="46">
        <v>12</v>
      </c>
      <c r="L1125" s="42">
        <v>31338</v>
      </c>
      <c r="M1125" s="42">
        <v>16018</v>
      </c>
      <c r="N1125" s="42">
        <v>15320</v>
      </c>
      <c r="O1125" s="54" t="s">
        <v>499</v>
      </c>
      <c r="P1125" s="54">
        <v>19.146084625694044</v>
      </c>
      <c r="Q1125" s="54" t="s">
        <v>499</v>
      </c>
      <c r="R1125" s="54">
        <v>19.146084625694044</v>
      </c>
      <c r="S1125" s="54" t="s">
        <v>499</v>
      </c>
      <c r="T1125" s="54" t="s">
        <v>499</v>
      </c>
      <c r="U1125" s="54">
        <v>38.292169251388088</v>
      </c>
      <c r="W1125" s="42" t="s">
        <v>469</v>
      </c>
    </row>
    <row r="1126" spans="1:23">
      <c r="A1126" s="49" t="s">
        <v>3394</v>
      </c>
      <c r="B1126" s="46" t="s">
        <v>230</v>
      </c>
      <c r="C1126" s="46" t="s">
        <v>328</v>
      </c>
      <c r="D1126" s="49" t="s">
        <v>146</v>
      </c>
      <c r="E1126" s="46">
        <v>6</v>
      </c>
      <c r="F1126" s="46">
        <v>9</v>
      </c>
      <c r="G1126" s="46">
        <v>12</v>
      </c>
      <c r="H1126" s="46">
        <v>9</v>
      </c>
      <c r="I1126" s="46">
        <v>6</v>
      </c>
      <c r="J1126" s="46">
        <v>6</v>
      </c>
      <c r="K1126" s="46">
        <v>48</v>
      </c>
      <c r="L1126" s="42">
        <v>31338</v>
      </c>
      <c r="M1126" s="42">
        <v>16018</v>
      </c>
      <c r="N1126" s="42">
        <v>15320</v>
      </c>
      <c r="O1126" s="54">
        <v>37.457859907603947</v>
      </c>
      <c r="P1126" s="54">
        <v>56.18678986140592</v>
      </c>
      <c r="Q1126" s="54">
        <v>74.915719815207893</v>
      </c>
      <c r="R1126" s="54">
        <v>56.18678986140592</v>
      </c>
      <c r="S1126" s="54">
        <v>37.457859907603947</v>
      </c>
      <c r="T1126" s="54">
        <v>37.457859907603947</v>
      </c>
      <c r="U1126" s="54">
        <v>299.66287926083157</v>
      </c>
      <c r="W1126" s="42" t="s">
        <v>469</v>
      </c>
    </row>
    <row r="1127" spans="1:23">
      <c r="A1127" s="49" t="s">
        <v>3395</v>
      </c>
      <c r="B1127" s="46" t="s">
        <v>222</v>
      </c>
      <c r="C1127" s="46" t="s">
        <v>328</v>
      </c>
      <c r="D1127" s="49" t="s">
        <v>60</v>
      </c>
      <c r="E1127" s="46">
        <v>0</v>
      </c>
      <c r="F1127" s="46">
        <v>0</v>
      </c>
      <c r="G1127" s="46">
        <v>6</v>
      </c>
      <c r="H1127" s="46">
        <v>6</v>
      </c>
      <c r="I1127" s="46">
        <v>0</v>
      </c>
      <c r="J1127" s="46">
        <v>6</v>
      </c>
      <c r="K1127" s="46">
        <v>18</v>
      </c>
      <c r="L1127" s="42">
        <v>31338</v>
      </c>
      <c r="M1127" s="42">
        <v>16018</v>
      </c>
      <c r="N1127" s="42">
        <v>15320</v>
      </c>
      <c r="O1127" s="54" t="s">
        <v>499</v>
      </c>
      <c r="P1127" s="54" t="s">
        <v>499</v>
      </c>
      <c r="Q1127" s="54">
        <v>19.146084625694044</v>
      </c>
      <c r="R1127" s="54">
        <v>19.146084625694044</v>
      </c>
      <c r="S1127" s="54" t="s">
        <v>499</v>
      </c>
      <c r="T1127" s="54">
        <v>19.146084625694044</v>
      </c>
      <c r="U1127" s="54">
        <v>57.43825387708214</v>
      </c>
      <c r="W1127" s="42" t="s">
        <v>469</v>
      </c>
    </row>
    <row r="1128" spans="1:23">
      <c r="A1128" s="49" t="s">
        <v>3396</v>
      </c>
      <c r="B1128" s="46" t="s">
        <v>222</v>
      </c>
      <c r="C1128" s="46" t="s">
        <v>328</v>
      </c>
      <c r="D1128" s="49" t="s">
        <v>64</v>
      </c>
      <c r="E1128" s="46">
        <v>14</v>
      </c>
      <c r="F1128" s="46">
        <v>11</v>
      </c>
      <c r="G1128" s="46">
        <v>15</v>
      </c>
      <c r="H1128" s="46">
        <v>19</v>
      </c>
      <c r="I1128" s="46">
        <v>11</v>
      </c>
      <c r="J1128" s="46">
        <v>0</v>
      </c>
      <c r="K1128" s="46">
        <v>70</v>
      </c>
      <c r="L1128" s="42">
        <v>31338</v>
      </c>
      <c r="M1128" s="42">
        <v>16018</v>
      </c>
      <c r="N1128" s="42">
        <v>15320</v>
      </c>
      <c r="O1128" s="54">
        <v>44.674197459952772</v>
      </c>
      <c r="P1128" s="54">
        <v>35.10115514710575</v>
      </c>
      <c r="Q1128" s="54">
        <v>47.865211564235118</v>
      </c>
      <c r="R1128" s="54">
        <v>60.629267981364478</v>
      </c>
      <c r="S1128" s="54">
        <v>35.10115514710575</v>
      </c>
      <c r="T1128" s="54" t="s">
        <v>499</v>
      </c>
      <c r="U1128" s="54">
        <v>223.37098729976387</v>
      </c>
      <c r="W1128" s="42" t="s">
        <v>469</v>
      </c>
    </row>
    <row r="1129" spans="1:23">
      <c r="A1129" s="49" t="s">
        <v>3397</v>
      </c>
      <c r="B1129" s="46" t="s">
        <v>222</v>
      </c>
      <c r="C1129" s="46" t="s">
        <v>328</v>
      </c>
      <c r="D1129" s="49" t="s">
        <v>492</v>
      </c>
      <c r="E1129" s="46">
        <v>6</v>
      </c>
      <c r="F1129" s="46">
        <v>6</v>
      </c>
      <c r="G1129" s="46">
        <v>6</v>
      </c>
      <c r="H1129" s="46">
        <v>6</v>
      </c>
      <c r="I1129" s="46">
        <v>6</v>
      </c>
      <c r="J1129" s="46">
        <v>0</v>
      </c>
      <c r="K1129" s="46">
        <v>30</v>
      </c>
      <c r="L1129" s="42">
        <v>31338</v>
      </c>
      <c r="M1129" s="42">
        <v>16018</v>
      </c>
      <c r="N1129" s="42">
        <v>15320</v>
      </c>
      <c r="O1129" s="54">
        <v>19.146084625694044</v>
      </c>
      <c r="P1129" s="54">
        <v>19.146084625694044</v>
      </c>
      <c r="Q1129" s="54">
        <v>19.146084625694044</v>
      </c>
      <c r="R1129" s="54">
        <v>19.146084625694044</v>
      </c>
      <c r="S1129" s="54">
        <v>19.146084625694044</v>
      </c>
      <c r="T1129" s="54" t="s">
        <v>499</v>
      </c>
      <c r="U1129" s="54">
        <v>95.730423128470235</v>
      </c>
      <c r="W1129" s="42" t="s">
        <v>469</v>
      </c>
    </row>
    <row r="1130" spans="1:23">
      <c r="A1130" s="49" t="s">
        <v>3398</v>
      </c>
      <c r="B1130" s="46" t="s">
        <v>222</v>
      </c>
      <c r="C1130" s="46" t="s">
        <v>328</v>
      </c>
      <c r="D1130" s="49" t="s">
        <v>200</v>
      </c>
      <c r="E1130" s="46">
        <v>12</v>
      </c>
      <c r="F1130" s="46">
        <v>6</v>
      </c>
      <c r="G1130" s="46">
        <v>15</v>
      </c>
      <c r="H1130" s="46">
        <v>13</v>
      </c>
      <c r="I1130" s="46">
        <v>8</v>
      </c>
      <c r="J1130" s="46">
        <v>6</v>
      </c>
      <c r="K1130" s="46">
        <v>60</v>
      </c>
      <c r="L1130" s="42">
        <v>31338</v>
      </c>
      <c r="M1130" s="42">
        <v>16018</v>
      </c>
      <c r="N1130" s="42">
        <v>15320</v>
      </c>
      <c r="O1130" s="54">
        <v>38.292169251388088</v>
      </c>
      <c r="P1130" s="54">
        <v>19.146084625694044</v>
      </c>
      <c r="Q1130" s="54">
        <v>47.865211564235118</v>
      </c>
      <c r="R1130" s="54">
        <v>41.483183355670434</v>
      </c>
      <c r="S1130" s="54">
        <v>25.528112834258724</v>
      </c>
      <c r="T1130" s="54">
        <v>19.146084625694044</v>
      </c>
      <c r="U1130" s="54">
        <v>191.46084625694047</v>
      </c>
      <c r="W1130" s="42" t="s">
        <v>469</v>
      </c>
    </row>
    <row r="1131" spans="1:23">
      <c r="A1131" s="49" t="s">
        <v>3399</v>
      </c>
      <c r="B1131" s="46" t="s">
        <v>222</v>
      </c>
      <c r="C1131" s="46" t="s">
        <v>328</v>
      </c>
      <c r="D1131" s="49" t="s">
        <v>473</v>
      </c>
      <c r="E1131" s="46">
        <v>0</v>
      </c>
      <c r="F1131" s="46">
        <v>0</v>
      </c>
      <c r="G1131" s="46">
        <v>0</v>
      </c>
      <c r="H1131" s="46">
        <v>0</v>
      </c>
      <c r="I1131" s="46">
        <v>6</v>
      </c>
      <c r="J1131" s="46">
        <v>0</v>
      </c>
      <c r="K1131" s="46">
        <v>6</v>
      </c>
      <c r="L1131" s="42">
        <v>31338</v>
      </c>
      <c r="M1131" s="42">
        <v>16018</v>
      </c>
      <c r="N1131" s="42">
        <v>15320</v>
      </c>
      <c r="O1131" s="54" t="s">
        <v>499</v>
      </c>
      <c r="P1131" s="54" t="s">
        <v>499</v>
      </c>
      <c r="Q1131" s="54" t="s">
        <v>499</v>
      </c>
      <c r="R1131" s="54" t="s">
        <v>499</v>
      </c>
      <c r="S1131" s="54">
        <v>19.146084625694044</v>
      </c>
      <c r="T1131" s="54" t="s">
        <v>499</v>
      </c>
      <c r="U1131" s="54">
        <v>19.146084625694044</v>
      </c>
      <c r="W1131" s="42" t="s">
        <v>469</v>
      </c>
    </row>
    <row r="1132" spans="1:23">
      <c r="A1132" s="49" t="s">
        <v>3400</v>
      </c>
      <c r="B1132" s="46" t="s">
        <v>222</v>
      </c>
      <c r="C1132" s="46" t="s">
        <v>328</v>
      </c>
      <c r="D1132" s="49" t="s">
        <v>201</v>
      </c>
      <c r="E1132" s="46">
        <v>6</v>
      </c>
      <c r="F1132" s="46">
        <v>6</v>
      </c>
      <c r="G1132" s="46">
        <v>6</v>
      </c>
      <c r="H1132" s="46">
        <v>6</v>
      </c>
      <c r="I1132" s="46">
        <v>0</v>
      </c>
      <c r="J1132" s="46">
        <v>0</v>
      </c>
      <c r="K1132" s="46">
        <v>24</v>
      </c>
      <c r="L1132" s="42">
        <v>31338</v>
      </c>
      <c r="M1132" s="42">
        <v>16018</v>
      </c>
      <c r="N1132" s="42">
        <v>15320</v>
      </c>
      <c r="O1132" s="54">
        <v>19.146084625694044</v>
      </c>
      <c r="P1132" s="54">
        <v>19.146084625694044</v>
      </c>
      <c r="Q1132" s="54">
        <v>19.146084625694044</v>
      </c>
      <c r="R1132" s="54">
        <v>19.146084625694044</v>
      </c>
      <c r="S1132" s="54" t="s">
        <v>499</v>
      </c>
      <c r="T1132" s="54" t="s">
        <v>499</v>
      </c>
      <c r="U1132" s="54">
        <v>76.584338502776177</v>
      </c>
      <c r="W1132" s="42" t="s">
        <v>469</v>
      </c>
    </row>
    <row r="1133" spans="1:23">
      <c r="A1133" s="49" t="s">
        <v>3401</v>
      </c>
      <c r="B1133" s="46" t="s">
        <v>222</v>
      </c>
      <c r="C1133" s="46" t="s">
        <v>328</v>
      </c>
      <c r="D1133" s="49" t="s">
        <v>151</v>
      </c>
      <c r="E1133" s="46">
        <v>0</v>
      </c>
      <c r="F1133" s="46">
        <v>0</v>
      </c>
      <c r="G1133" s="46">
        <v>0</v>
      </c>
      <c r="H1133" s="46">
        <v>0</v>
      </c>
      <c r="I1133" s="46">
        <v>0</v>
      </c>
      <c r="J1133" s="46">
        <v>0</v>
      </c>
      <c r="K1133" s="46">
        <v>0</v>
      </c>
      <c r="L1133" s="42">
        <v>31338</v>
      </c>
      <c r="M1133" s="42">
        <v>16018</v>
      </c>
      <c r="N1133" s="42">
        <v>15320</v>
      </c>
      <c r="O1133" s="54" t="s">
        <v>499</v>
      </c>
      <c r="P1133" s="54" t="s">
        <v>499</v>
      </c>
      <c r="Q1133" s="54" t="s">
        <v>499</v>
      </c>
      <c r="R1133" s="54" t="s">
        <v>499</v>
      </c>
      <c r="S1133" s="54" t="s">
        <v>499</v>
      </c>
      <c r="T1133" s="54" t="s">
        <v>499</v>
      </c>
      <c r="U1133" s="54" t="s">
        <v>499</v>
      </c>
      <c r="W1133" s="42" t="s">
        <v>469</v>
      </c>
    </row>
    <row r="1134" spans="1:23">
      <c r="A1134" s="49" t="s">
        <v>3402</v>
      </c>
      <c r="B1134" s="46" t="s">
        <v>222</v>
      </c>
      <c r="C1134" s="46" t="s">
        <v>328</v>
      </c>
      <c r="D1134" s="49" t="s">
        <v>95</v>
      </c>
      <c r="E1134" s="46">
        <v>0</v>
      </c>
      <c r="F1134" s="46">
        <v>0</v>
      </c>
      <c r="G1134" s="46">
        <v>6</v>
      </c>
      <c r="H1134" s="46">
        <v>8</v>
      </c>
      <c r="I1134" s="46">
        <v>0</v>
      </c>
      <c r="J1134" s="46">
        <v>0</v>
      </c>
      <c r="K1134" s="46">
        <v>14</v>
      </c>
      <c r="L1134" s="42">
        <v>31338</v>
      </c>
      <c r="M1134" s="42">
        <v>16018</v>
      </c>
      <c r="N1134" s="42">
        <v>15320</v>
      </c>
      <c r="O1134" s="54" t="s">
        <v>499</v>
      </c>
      <c r="P1134" s="54" t="s">
        <v>499</v>
      </c>
      <c r="Q1134" s="54">
        <v>19.146084625694044</v>
      </c>
      <c r="R1134" s="54">
        <v>25.528112834258724</v>
      </c>
      <c r="S1134" s="54" t="s">
        <v>499</v>
      </c>
      <c r="T1134" s="54" t="s">
        <v>499</v>
      </c>
      <c r="U1134" s="54">
        <v>44.674197459952772</v>
      </c>
      <c r="W1134" s="42" t="s">
        <v>469</v>
      </c>
    </row>
    <row r="1135" spans="1:23">
      <c r="A1135" s="49" t="s">
        <v>3403</v>
      </c>
      <c r="B1135" s="46" t="s">
        <v>222</v>
      </c>
      <c r="C1135" s="46" t="s">
        <v>328</v>
      </c>
      <c r="D1135" s="49" t="s">
        <v>154</v>
      </c>
      <c r="E1135" s="46">
        <v>0</v>
      </c>
      <c r="F1135" s="46">
        <v>0</v>
      </c>
      <c r="G1135" s="46">
        <v>0</v>
      </c>
      <c r="H1135" s="46">
        <v>0</v>
      </c>
      <c r="I1135" s="46">
        <v>0</v>
      </c>
      <c r="J1135" s="46">
        <v>0</v>
      </c>
      <c r="K1135" s="46">
        <v>0</v>
      </c>
      <c r="L1135" s="42">
        <v>31338</v>
      </c>
      <c r="M1135" s="42">
        <v>16018</v>
      </c>
      <c r="N1135" s="42">
        <v>15320</v>
      </c>
      <c r="O1135" s="54" t="s">
        <v>499</v>
      </c>
      <c r="P1135" s="54" t="s">
        <v>499</v>
      </c>
      <c r="Q1135" s="54" t="s">
        <v>499</v>
      </c>
      <c r="R1135" s="54" t="s">
        <v>499</v>
      </c>
      <c r="S1135" s="54" t="s">
        <v>499</v>
      </c>
      <c r="T1135" s="54" t="s">
        <v>499</v>
      </c>
      <c r="U1135" s="54" t="s">
        <v>499</v>
      </c>
      <c r="W1135" s="42" t="s">
        <v>469</v>
      </c>
    </row>
    <row r="1136" spans="1:23">
      <c r="A1136" s="49" t="s">
        <v>3404</v>
      </c>
      <c r="B1136" s="46" t="s">
        <v>222</v>
      </c>
      <c r="C1136" s="46" t="s">
        <v>328</v>
      </c>
      <c r="D1136" s="49" t="s">
        <v>155</v>
      </c>
      <c r="E1136" s="46">
        <v>8</v>
      </c>
      <c r="F1136" s="46">
        <v>0</v>
      </c>
      <c r="G1136" s="46">
        <v>6</v>
      </c>
      <c r="H1136" s="46">
        <v>6</v>
      </c>
      <c r="I1136" s="46">
        <v>0</v>
      </c>
      <c r="J1136" s="46">
        <v>0</v>
      </c>
      <c r="K1136" s="46">
        <v>20</v>
      </c>
      <c r="L1136" s="42">
        <v>31338</v>
      </c>
      <c r="M1136" s="42">
        <v>16018</v>
      </c>
      <c r="N1136" s="42">
        <v>15320</v>
      </c>
      <c r="O1136" s="54">
        <v>25.528112834258724</v>
      </c>
      <c r="P1136" s="54" t="s">
        <v>499</v>
      </c>
      <c r="Q1136" s="54">
        <v>19.146084625694044</v>
      </c>
      <c r="R1136" s="54">
        <v>19.146084625694044</v>
      </c>
      <c r="S1136" s="54" t="s">
        <v>499</v>
      </c>
      <c r="T1136" s="54" t="s">
        <v>499</v>
      </c>
      <c r="U1136" s="54">
        <v>63.820282085646824</v>
      </c>
      <c r="W1136" s="42" t="s">
        <v>469</v>
      </c>
    </row>
    <row r="1137" spans="1:23">
      <c r="A1137" s="49" t="s">
        <v>3405</v>
      </c>
      <c r="B1137" s="46" t="s">
        <v>222</v>
      </c>
      <c r="C1137" s="46" t="s">
        <v>328</v>
      </c>
      <c r="D1137" s="49" t="s">
        <v>99</v>
      </c>
      <c r="E1137" s="46">
        <v>6</v>
      </c>
      <c r="F1137" s="46">
        <v>0</v>
      </c>
      <c r="G1137" s="46">
        <v>9</v>
      </c>
      <c r="H1137" s="46">
        <v>7</v>
      </c>
      <c r="I1137" s="46">
        <v>0</v>
      </c>
      <c r="J1137" s="46">
        <v>0</v>
      </c>
      <c r="K1137" s="46">
        <v>22</v>
      </c>
      <c r="L1137" s="42">
        <v>31338</v>
      </c>
      <c r="M1137" s="42">
        <v>16018</v>
      </c>
      <c r="N1137" s="42">
        <v>15320</v>
      </c>
      <c r="O1137" s="54">
        <v>19.146084625694044</v>
      </c>
      <c r="P1137" s="54" t="s">
        <v>499</v>
      </c>
      <c r="Q1137" s="54">
        <v>28.71912693854107</v>
      </c>
      <c r="R1137" s="54">
        <v>22.337098729976386</v>
      </c>
      <c r="S1137" s="54" t="s">
        <v>499</v>
      </c>
      <c r="T1137" s="54" t="s">
        <v>499</v>
      </c>
      <c r="U1137" s="54">
        <v>70.2023102942115</v>
      </c>
      <c r="W1137" s="42" t="s">
        <v>469</v>
      </c>
    </row>
    <row r="1138" spans="1:23">
      <c r="A1138" s="49" t="s">
        <v>3406</v>
      </c>
      <c r="B1138" s="46" t="s">
        <v>222</v>
      </c>
      <c r="C1138" s="46" t="s">
        <v>328</v>
      </c>
      <c r="D1138" s="49" t="s">
        <v>481</v>
      </c>
      <c r="E1138" s="46">
        <v>0</v>
      </c>
      <c r="F1138" s="46">
        <v>0</v>
      </c>
      <c r="G1138" s="46">
        <v>0</v>
      </c>
      <c r="H1138" s="46">
        <v>0</v>
      </c>
      <c r="I1138" s="46">
        <v>0</v>
      </c>
      <c r="J1138" s="46">
        <v>0</v>
      </c>
      <c r="K1138" s="46">
        <v>0</v>
      </c>
      <c r="L1138" s="42">
        <v>31338</v>
      </c>
      <c r="M1138" s="42">
        <v>16018</v>
      </c>
      <c r="N1138" s="42">
        <v>15320</v>
      </c>
      <c r="O1138" s="54" t="s">
        <v>499</v>
      </c>
      <c r="P1138" s="54" t="s">
        <v>499</v>
      </c>
      <c r="Q1138" s="54" t="s">
        <v>499</v>
      </c>
      <c r="R1138" s="54" t="s">
        <v>499</v>
      </c>
      <c r="S1138" s="54" t="s">
        <v>499</v>
      </c>
      <c r="T1138" s="54" t="s">
        <v>499</v>
      </c>
      <c r="U1138" s="54" t="s">
        <v>499</v>
      </c>
      <c r="W1138" s="42" t="s">
        <v>469</v>
      </c>
    </row>
    <row r="1139" spans="1:23">
      <c r="A1139" s="49" t="s">
        <v>3407</v>
      </c>
      <c r="B1139" s="46" t="s">
        <v>222</v>
      </c>
      <c r="C1139" s="46" t="s">
        <v>328</v>
      </c>
      <c r="D1139" s="49" t="s">
        <v>483</v>
      </c>
      <c r="E1139" s="46">
        <v>0</v>
      </c>
      <c r="F1139" s="46">
        <v>0</v>
      </c>
      <c r="G1139" s="46">
        <v>9</v>
      </c>
      <c r="H1139" s="46">
        <v>7</v>
      </c>
      <c r="I1139" s="46">
        <v>6</v>
      </c>
      <c r="J1139" s="46">
        <v>6</v>
      </c>
      <c r="K1139" s="46">
        <v>28</v>
      </c>
      <c r="L1139" s="42">
        <v>31338</v>
      </c>
      <c r="M1139" s="42">
        <v>16018</v>
      </c>
      <c r="N1139" s="42">
        <v>15320</v>
      </c>
      <c r="O1139" s="54" t="s">
        <v>499</v>
      </c>
      <c r="P1139" s="54" t="s">
        <v>499</v>
      </c>
      <c r="Q1139" s="54">
        <v>28.71912693854107</v>
      </c>
      <c r="R1139" s="54">
        <v>22.337098729976386</v>
      </c>
      <c r="S1139" s="54">
        <v>19.146084625694044</v>
      </c>
      <c r="T1139" s="54">
        <v>19.146084625694044</v>
      </c>
      <c r="U1139" s="54">
        <v>89.348394919905544</v>
      </c>
      <c r="W1139" s="42" t="s">
        <v>469</v>
      </c>
    </row>
    <row r="1140" spans="1:23">
      <c r="A1140" s="49" t="s">
        <v>3408</v>
      </c>
      <c r="B1140" s="46" t="s">
        <v>222</v>
      </c>
      <c r="C1140" s="46" t="s">
        <v>328</v>
      </c>
      <c r="D1140" s="49" t="s">
        <v>128</v>
      </c>
      <c r="E1140" s="46">
        <v>0</v>
      </c>
      <c r="F1140" s="46">
        <v>0</v>
      </c>
      <c r="G1140" s="46">
        <v>0</v>
      </c>
      <c r="H1140" s="46">
        <v>0</v>
      </c>
      <c r="I1140" s="46">
        <v>0</v>
      </c>
      <c r="J1140" s="46">
        <v>0</v>
      </c>
      <c r="K1140" s="46">
        <v>0</v>
      </c>
      <c r="L1140" s="42">
        <v>31338</v>
      </c>
      <c r="M1140" s="42">
        <v>16018</v>
      </c>
      <c r="N1140" s="42">
        <v>15320</v>
      </c>
      <c r="O1140" s="54" t="s">
        <v>499</v>
      </c>
      <c r="P1140" s="54" t="s">
        <v>499</v>
      </c>
      <c r="Q1140" s="54" t="s">
        <v>499</v>
      </c>
      <c r="R1140" s="54" t="s">
        <v>499</v>
      </c>
      <c r="S1140" s="54" t="s">
        <v>499</v>
      </c>
      <c r="T1140" s="54" t="s">
        <v>499</v>
      </c>
      <c r="U1140" s="54" t="s">
        <v>499</v>
      </c>
      <c r="W1140" s="42" t="s">
        <v>469</v>
      </c>
    </row>
    <row r="1141" spans="1:23">
      <c r="A1141" s="49" t="s">
        <v>3409</v>
      </c>
      <c r="B1141" s="46" t="s">
        <v>222</v>
      </c>
      <c r="C1141" s="46" t="s">
        <v>328</v>
      </c>
      <c r="D1141" s="49" t="s">
        <v>164</v>
      </c>
      <c r="E1141" s="46">
        <v>29</v>
      </c>
      <c r="F1141" s="46">
        <v>32</v>
      </c>
      <c r="G1141" s="46">
        <v>63</v>
      </c>
      <c r="H1141" s="46">
        <v>58</v>
      </c>
      <c r="I1141" s="46">
        <v>21</v>
      </c>
      <c r="J1141" s="46">
        <v>6</v>
      </c>
      <c r="K1141" s="46">
        <v>209</v>
      </c>
      <c r="L1141" s="42">
        <v>31338</v>
      </c>
      <c r="M1141" s="42">
        <v>16018</v>
      </c>
      <c r="N1141" s="42">
        <v>15320</v>
      </c>
      <c r="O1141" s="54">
        <v>189.29503916449084</v>
      </c>
      <c r="P1141" s="54">
        <v>208.87728459530027</v>
      </c>
      <c r="Q1141" s="54">
        <v>411.22715404699744</v>
      </c>
      <c r="R1141" s="54">
        <v>378.59007832898169</v>
      </c>
      <c r="S1141" s="54">
        <v>137.07571801566581</v>
      </c>
      <c r="T1141" s="54">
        <v>39.164490861618802</v>
      </c>
      <c r="U1141" s="54">
        <v>1364.2297650130547</v>
      </c>
      <c r="W1141" s="42" t="s">
        <v>469</v>
      </c>
    </row>
    <row r="1142" spans="1:23">
      <c r="A1142" s="49" t="s">
        <v>3410</v>
      </c>
      <c r="B1142" s="46" t="s">
        <v>222</v>
      </c>
      <c r="C1142" s="46" t="s">
        <v>328</v>
      </c>
      <c r="D1142" s="49" t="s">
        <v>142</v>
      </c>
      <c r="E1142" s="46">
        <v>0</v>
      </c>
      <c r="F1142" s="46">
        <v>0</v>
      </c>
      <c r="G1142" s="46">
        <v>0</v>
      </c>
      <c r="H1142" s="46">
        <v>0</v>
      </c>
      <c r="I1142" s="46">
        <v>0</v>
      </c>
      <c r="J1142" s="46">
        <v>0</v>
      </c>
      <c r="K1142" s="46">
        <v>0</v>
      </c>
      <c r="L1142" s="42">
        <v>31338</v>
      </c>
      <c r="M1142" s="42">
        <v>16018</v>
      </c>
      <c r="N1142" s="42">
        <v>15320</v>
      </c>
      <c r="O1142" s="54" t="s">
        <v>499</v>
      </c>
      <c r="P1142" s="54" t="s">
        <v>499</v>
      </c>
      <c r="Q1142" s="54" t="s">
        <v>499</v>
      </c>
      <c r="R1142" s="54" t="s">
        <v>499</v>
      </c>
      <c r="S1142" s="54" t="s">
        <v>499</v>
      </c>
      <c r="T1142" s="54" t="s">
        <v>499</v>
      </c>
      <c r="U1142" s="54" t="s">
        <v>499</v>
      </c>
      <c r="W1142" s="42" t="s">
        <v>469</v>
      </c>
    </row>
    <row r="1143" spans="1:23">
      <c r="A1143" s="49" t="s">
        <v>3411</v>
      </c>
      <c r="B1143" s="46" t="s">
        <v>230</v>
      </c>
      <c r="C1143" s="46" t="s">
        <v>330</v>
      </c>
      <c r="D1143" s="49" t="s">
        <v>60</v>
      </c>
      <c r="E1143" s="46">
        <v>6</v>
      </c>
      <c r="F1143" s="46">
        <v>0</v>
      </c>
      <c r="G1143" s="46">
        <v>0</v>
      </c>
      <c r="H1143" s="46">
        <v>9</v>
      </c>
      <c r="I1143" s="46">
        <v>6</v>
      </c>
      <c r="J1143" s="46">
        <v>7</v>
      </c>
      <c r="K1143" s="46">
        <v>28</v>
      </c>
      <c r="L1143" s="42">
        <v>33362</v>
      </c>
      <c r="M1143" s="42">
        <v>17083</v>
      </c>
      <c r="N1143" s="42">
        <v>16279</v>
      </c>
      <c r="O1143" s="54">
        <v>17.98453330136083</v>
      </c>
      <c r="P1143" s="54" t="s">
        <v>499</v>
      </c>
      <c r="Q1143" s="54" t="s">
        <v>499</v>
      </c>
      <c r="R1143" s="54">
        <v>26.976799952041244</v>
      </c>
      <c r="S1143" s="54">
        <v>17.98453330136083</v>
      </c>
      <c r="T1143" s="54">
        <v>20.981955518254303</v>
      </c>
      <c r="U1143" s="54">
        <v>83.927822073017211</v>
      </c>
      <c r="W1143" s="42" t="s">
        <v>469</v>
      </c>
    </row>
    <row r="1144" spans="1:23">
      <c r="A1144" s="49" t="s">
        <v>3412</v>
      </c>
      <c r="B1144" s="46" t="s">
        <v>230</v>
      </c>
      <c r="C1144" s="46" t="s">
        <v>330</v>
      </c>
      <c r="D1144" s="49" t="s">
        <v>64</v>
      </c>
      <c r="E1144" s="46">
        <v>11</v>
      </c>
      <c r="F1144" s="46">
        <v>8</v>
      </c>
      <c r="G1144" s="46">
        <v>12</v>
      </c>
      <c r="H1144" s="46">
        <v>16</v>
      </c>
      <c r="I1144" s="46">
        <v>14</v>
      </c>
      <c r="J1144" s="46">
        <v>6</v>
      </c>
      <c r="K1144" s="46">
        <v>67</v>
      </c>
      <c r="L1144" s="42">
        <v>33362</v>
      </c>
      <c r="M1144" s="42">
        <v>17083</v>
      </c>
      <c r="N1144" s="42">
        <v>16279</v>
      </c>
      <c r="O1144" s="54">
        <v>32.971644385828185</v>
      </c>
      <c r="P1144" s="54">
        <v>23.979377735147771</v>
      </c>
      <c r="Q1144" s="54">
        <v>35.969066602721661</v>
      </c>
      <c r="R1144" s="54">
        <v>47.958755470295543</v>
      </c>
      <c r="S1144" s="54">
        <v>41.963911036508605</v>
      </c>
      <c r="T1144" s="54">
        <v>17.98453330136083</v>
      </c>
      <c r="U1144" s="54">
        <v>200.82728853186259</v>
      </c>
      <c r="W1144" s="42" t="s">
        <v>469</v>
      </c>
    </row>
    <row r="1145" spans="1:23">
      <c r="A1145" s="49" t="s">
        <v>3413</v>
      </c>
      <c r="B1145" s="46" t="s">
        <v>230</v>
      </c>
      <c r="C1145" s="46" t="s">
        <v>330</v>
      </c>
      <c r="D1145" s="49" t="s">
        <v>492</v>
      </c>
      <c r="E1145" s="46">
        <v>0</v>
      </c>
      <c r="F1145" s="46">
        <v>0</v>
      </c>
      <c r="G1145" s="46">
        <v>0</v>
      </c>
      <c r="H1145" s="46">
        <v>6</v>
      </c>
      <c r="I1145" s="46">
        <v>6</v>
      </c>
      <c r="J1145" s="46">
        <v>0</v>
      </c>
      <c r="K1145" s="46">
        <v>12</v>
      </c>
      <c r="L1145" s="42">
        <v>33362</v>
      </c>
      <c r="M1145" s="42">
        <v>17083</v>
      </c>
      <c r="N1145" s="42">
        <v>16279</v>
      </c>
      <c r="O1145" s="54" t="s">
        <v>499</v>
      </c>
      <c r="P1145" s="54" t="s">
        <v>499</v>
      </c>
      <c r="Q1145" s="54" t="s">
        <v>499</v>
      </c>
      <c r="R1145" s="54">
        <v>17.98453330136083</v>
      </c>
      <c r="S1145" s="54">
        <v>17.98453330136083</v>
      </c>
      <c r="T1145" s="54" t="s">
        <v>499</v>
      </c>
      <c r="U1145" s="54">
        <v>35.969066602721661</v>
      </c>
      <c r="W1145" s="42" t="s">
        <v>469</v>
      </c>
    </row>
    <row r="1146" spans="1:23">
      <c r="A1146" s="49" t="s">
        <v>3414</v>
      </c>
      <c r="B1146" s="46" t="s">
        <v>230</v>
      </c>
      <c r="C1146" s="46" t="s">
        <v>330</v>
      </c>
      <c r="D1146" s="49" t="s">
        <v>200</v>
      </c>
      <c r="E1146" s="46">
        <v>0</v>
      </c>
      <c r="F1146" s="46">
        <v>0</v>
      </c>
      <c r="G1146" s="46">
        <v>7</v>
      </c>
      <c r="H1146" s="46">
        <v>6</v>
      </c>
      <c r="I1146" s="46">
        <v>6</v>
      </c>
      <c r="J1146" s="46">
        <v>6</v>
      </c>
      <c r="K1146" s="46">
        <v>25</v>
      </c>
      <c r="L1146" s="42">
        <v>33362</v>
      </c>
      <c r="M1146" s="42">
        <v>17083</v>
      </c>
      <c r="N1146" s="42">
        <v>16279</v>
      </c>
      <c r="O1146" s="54" t="s">
        <v>499</v>
      </c>
      <c r="P1146" s="54" t="s">
        <v>499</v>
      </c>
      <c r="Q1146" s="54">
        <v>20.981955518254303</v>
      </c>
      <c r="R1146" s="54">
        <v>17.98453330136083</v>
      </c>
      <c r="S1146" s="54">
        <v>17.98453330136083</v>
      </c>
      <c r="T1146" s="54">
        <v>17.98453330136083</v>
      </c>
      <c r="U1146" s="54">
        <v>74.93555542233679</v>
      </c>
      <c r="W1146" s="42" t="s">
        <v>469</v>
      </c>
    </row>
    <row r="1147" spans="1:23">
      <c r="A1147" s="49" t="s">
        <v>3415</v>
      </c>
      <c r="B1147" s="46" t="s">
        <v>230</v>
      </c>
      <c r="C1147" s="46" t="s">
        <v>330</v>
      </c>
      <c r="D1147" s="49" t="s">
        <v>54</v>
      </c>
      <c r="E1147" s="46">
        <v>32</v>
      </c>
      <c r="F1147" s="46">
        <v>20</v>
      </c>
      <c r="G1147" s="46">
        <v>71</v>
      </c>
      <c r="H1147" s="46">
        <v>82</v>
      </c>
      <c r="I1147" s="46">
        <v>60</v>
      </c>
      <c r="J1147" s="46">
        <v>40</v>
      </c>
      <c r="K1147" s="46">
        <v>305</v>
      </c>
      <c r="L1147" s="42">
        <v>33362</v>
      </c>
      <c r="M1147" s="42">
        <v>17083</v>
      </c>
      <c r="N1147" s="42">
        <v>16279</v>
      </c>
      <c r="O1147" s="54">
        <v>187.32072820933092</v>
      </c>
      <c r="P1147" s="54">
        <v>117.07545513083183</v>
      </c>
      <c r="Q1147" s="54">
        <v>415.61786571445299</v>
      </c>
      <c r="R1147" s="54">
        <v>480.00936603641048</v>
      </c>
      <c r="S1147" s="54">
        <v>351.2263653924955</v>
      </c>
      <c r="T1147" s="54">
        <v>234.15091026166365</v>
      </c>
      <c r="U1147" s="54">
        <v>1785.4006907451851</v>
      </c>
      <c r="W1147" s="42" t="s">
        <v>469</v>
      </c>
    </row>
    <row r="1148" spans="1:23">
      <c r="A1148" s="49" t="s">
        <v>3416</v>
      </c>
      <c r="B1148" s="46" t="s">
        <v>230</v>
      </c>
      <c r="C1148" s="46" t="s">
        <v>330</v>
      </c>
      <c r="D1148" s="49" t="s">
        <v>69</v>
      </c>
      <c r="E1148" s="46">
        <v>0</v>
      </c>
      <c r="F1148" s="46">
        <v>0</v>
      </c>
      <c r="G1148" s="46">
        <v>0</v>
      </c>
      <c r="H1148" s="46">
        <v>0</v>
      </c>
      <c r="I1148" s="46">
        <v>7</v>
      </c>
      <c r="J1148" s="46">
        <v>0</v>
      </c>
      <c r="K1148" s="46">
        <v>7</v>
      </c>
      <c r="L1148" s="42">
        <v>33362</v>
      </c>
      <c r="M1148" s="42">
        <v>17083</v>
      </c>
      <c r="N1148" s="42">
        <v>16279</v>
      </c>
      <c r="O1148" s="54" t="s">
        <v>499</v>
      </c>
      <c r="P1148" s="54" t="s">
        <v>499</v>
      </c>
      <c r="Q1148" s="54" t="s">
        <v>499</v>
      </c>
      <c r="R1148" s="54" t="s">
        <v>499</v>
      </c>
      <c r="S1148" s="54">
        <v>40.976409295791136</v>
      </c>
      <c r="T1148" s="54" t="s">
        <v>499</v>
      </c>
      <c r="U1148" s="54">
        <v>40.976409295791136</v>
      </c>
      <c r="W1148" s="42" t="s">
        <v>469</v>
      </c>
    </row>
    <row r="1149" spans="1:23">
      <c r="A1149" s="49" t="s">
        <v>3417</v>
      </c>
      <c r="B1149" s="46" t="s">
        <v>230</v>
      </c>
      <c r="C1149" s="46" t="s">
        <v>330</v>
      </c>
      <c r="D1149" s="49" t="s">
        <v>473</v>
      </c>
      <c r="E1149" s="46">
        <v>0</v>
      </c>
      <c r="F1149" s="46">
        <v>0</v>
      </c>
      <c r="G1149" s="46">
        <v>0</v>
      </c>
      <c r="H1149" s="46">
        <v>0</v>
      </c>
      <c r="I1149" s="46">
        <v>0</v>
      </c>
      <c r="J1149" s="46">
        <v>0</v>
      </c>
      <c r="K1149" s="46">
        <v>0</v>
      </c>
      <c r="L1149" s="42">
        <v>33362</v>
      </c>
      <c r="M1149" s="42">
        <v>17083</v>
      </c>
      <c r="N1149" s="42">
        <v>16279</v>
      </c>
      <c r="O1149" s="54" t="s">
        <v>499</v>
      </c>
      <c r="P1149" s="54" t="s">
        <v>499</v>
      </c>
      <c r="Q1149" s="54" t="s">
        <v>499</v>
      </c>
      <c r="R1149" s="54" t="s">
        <v>499</v>
      </c>
      <c r="S1149" s="54" t="s">
        <v>499</v>
      </c>
      <c r="T1149" s="54" t="s">
        <v>499</v>
      </c>
      <c r="U1149" s="54" t="s">
        <v>499</v>
      </c>
      <c r="W1149" s="42" t="s">
        <v>469</v>
      </c>
    </row>
    <row r="1150" spans="1:23">
      <c r="A1150" s="49" t="s">
        <v>3418</v>
      </c>
      <c r="B1150" s="46" t="s">
        <v>230</v>
      </c>
      <c r="C1150" s="46" t="s">
        <v>330</v>
      </c>
      <c r="D1150" s="49" t="s">
        <v>201</v>
      </c>
      <c r="E1150" s="46">
        <v>6</v>
      </c>
      <c r="F1150" s="46">
        <v>0</v>
      </c>
      <c r="G1150" s="46">
        <v>6</v>
      </c>
      <c r="H1150" s="46">
        <v>6</v>
      </c>
      <c r="I1150" s="46">
        <v>0</v>
      </c>
      <c r="J1150" s="46">
        <v>0</v>
      </c>
      <c r="K1150" s="46">
        <v>18</v>
      </c>
      <c r="L1150" s="42">
        <v>33362</v>
      </c>
      <c r="M1150" s="42">
        <v>17083</v>
      </c>
      <c r="N1150" s="42">
        <v>16279</v>
      </c>
      <c r="O1150" s="54">
        <v>17.98453330136083</v>
      </c>
      <c r="P1150" s="54" t="s">
        <v>499</v>
      </c>
      <c r="Q1150" s="54">
        <v>17.98453330136083</v>
      </c>
      <c r="R1150" s="54">
        <v>17.98453330136083</v>
      </c>
      <c r="S1150" s="54" t="s">
        <v>499</v>
      </c>
      <c r="T1150" s="54" t="s">
        <v>499</v>
      </c>
      <c r="U1150" s="54">
        <v>53.953599904082488</v>
      </c>
      <c r="W1150" s="42" t="s">
        <v>469</v>
      </c>
    </row>
    <row r="1151" spans="1:23">
      <c r="A1151" s="49" t="s">
        <v>3419</v>
      </c>
      <c r="B1151" s="46" t="s">
        <v>230</v>
      </c>
      <c r="C1151" s="46" t="s">
        <v>330</v>
      </c>
      <c r="D1151" s="49" t="s">
        <v>151</v>
      </c>
      <c r="E1151" s="46">
        <v>0</v>
      </c>
      <c r="F1151" s="46">
        <v>0</v>
      </c>
      <c r="G1151" s="46">
        <v>0</v>
      </c>
      <c r="H1151" s="46">
        <v>0</v>
      </c>
      <c r="I1151" s="46">
        <v>0</v>
      </c>
      <c r="J1151" s="46">
        <v>0</v>
      </c>
      <c r="K1151" s="46">
        <v>0</v>
      </c>
      <c r="L1151" s="42">
        <v>33362</v>
      </c>
      <c r="M1151" s="42">
        <v>17083</v>
      </c>
      <c r="N1151" s="42">
        <v>16279</v>
      </c>
      <c r="O1151" s="54" t="s">
        <v>499</v>
      </c>
      <c r="P1151" s="54" t="s">
        <v>499</v>
      </c>
      <c r="Q1151" s="54" t="s">
        <v>499</v>
      </c>
      <c r="R1151" s="54" t="s">
        <v>499</v>
      </c>
      <c r="S1151" s="54" t="s">
        <v>499</v>
      </c>
      <c r="T1151" s="54" t="s">
        <v>499</v>
      </c>
      <c r="U1151" s="54" t="s">
        <v>499</v>
      </c>
      <c r="W1151" s="42" t="s">
        <v>469</v>
      </c>
    </row>
    <row r="1152" spans="1:23">
      <c r="A1152" s="49" t="s">
        <v>3420</v>
      </c>
      <c r="B1152" s="46" t="s">
        <v>230</v>
      </c>
      <c r="C1152" s="46" t="s">
        <v>330</v>
      </c>
      <c r="D1152" s="49" t="s">
        <v>95</v>
      </c>
      <c r="E1152" s="46">
        <v>0</v>
      </c>
      <c r="F1152" s="46">
        <v>0</v>
      </c>
      <c r="G1152" s="46">
        <v>6</v>
      </c>
      <c r="H1152" s="46">
        <v>6</v>
      </c>
      <c r="I1152" s="46">
        <v>0</v>
      </c>
      <c r="J1152" s="46">
        <v>0</v>
      </c>
      <c r="K1152" s="46">
        <v>12</v>
      </c>
      <c r="L1152" s="42">
        <v>33362</v>
      </c>
      <c r="M1152" s="42">
        <v>17083</v>
      </c>
      <c r="N1152" s="42">
        <v>16279</v>
      </c>
      <c r="O1152" s="54" t="s">
        <v>499</v>
      </c>
      <c r="P1152" s="54" t="s">
        <v>499</v>
      </c>
      <c r="Q1152" s="54">
        <v>17.98453330136083</v>
      </c>
      <c r="R1152" s="54">
        <v>17.98453330136083</v>
      </c>
      <c r="S1152" s="54" t="s">
        <v>499</v>
      </c>
      <c r="T1152" s="54" t="s">
        <v>499</v>
      </c>
      <c r="U1152" s="54">
        <v>35.969066602721661</v>
      </c>
      <c r="W1152" s="42" t="s">
        <v>469</v>
      </c>
    </row>
    <row r="1153" spans="1:23">
      <c r="A1153" s="49" t="s">
        <v>3421</v>
      </c>
      <c r="B1153" s="46" t="s">
        <v>230</v>
      </c>
      <c r="C1153" s="46" t="s">
        <v>330</v>
      </c>
      <c r="D1153" s="49" t="s">
        <v>154</v>
      </c>
      <c r="E1153" s="46">
        <v>0</v>
      </c>
      <c r="F1153" s="46">
        <v>0</v>
      </c>
      <c r="G1153" s="46">
        <v>0</v>
      </c>
      <c r="H1153" s="46">
        <v>0</v>
      </c>
      <c r="I1153" s="46">
        <v>0</v>
      </c>
      <c r="J1153" s="46">
        <v>0</v>
      </c>
      <c r="K1153" s="46">
        <v>0</v>
      </c>
      <c r="L1153" s="42">
        <v>33362</v>
      </c>
      <c r="M1153" s="42">
        <v>17083</v>
      </c>
      <c r="N1153" s="42">
        <v>16279</v>
      </c>
      <c r="O1153" s="54" t="s">
        <v>499</v>
      </c>
      <c r="P1153" s="54" t="s">
        <v>499</v>
      </c>
      <c r="Q1153" s="54" t="s">
        <v>499</v>
      </c>
      <c r="R1153" s="54" t="s">
        <v>499</v>
      </c>
      <c r="S1153" s="54" t="s">
        <v>499</v>
      </c>
      <c r="T1153" s="54" t="s">
        <v>499</v>
      </c>
      <c r="U1153" s="54" t="s">
        <v>499</v>
      </c>
      <c r="W1153" s="42" t="s">
        <v>469</v>
      </c>
    </row>
    <row r="1154" spans="1:23">
      <c r="A1154" s="49" t="s">
        <v>3422</v>
      </c>
      <c r="B1154" s="46" t="s">
        <v>230</v>
      </c>
      <c r="C1154" s="46" t="s">
        <v>330</v>
      </c>
      <c r="D1154" s="49" t="s">
        <v>155</v>
      </c>
      <c r="E1154" s="46">
        <v>0</v>
      </c>
      <c r="F1154" s="46">
        <v>0</v>
      </c>
      <c r="G1154" s="46">
        <v>6</v>
      </c>
      <c r="H1154" s="46">
        <v>0</v>
      </c>
      <c r="I1154" s="46">
        <v>0</v>
      </c>
      <c r="J1154" s="46">
        <v>0</v>
      </c>
      <c r="K1154" s="46">
        <v>6</v>
      </c>
      <c r="L1154" s="42">
        <v>33362</v>
      </c>
      <c r="M1154" s="42">
        <v>17083</v>
      </c>
      <c r="N1154" s="42">
        <v>16279</v>
      </c>
      <c r="O1154" s="54" t="s">
        <v>499</v>
      </c>
      <c r="P1154" s="54" t="s">
        <v>499</v>
      </c>
      <c r="Q1154" s="54">
        <v>17.98453330136083</v>
      </c>
      <c r="R1154" s="54" t="s">
        <v>499</v>
      </c>
      <c r="S1154" s="54" t="s">
        <v>499</v>
      </c>
      <c r="T1154" s="54" t="s">
        <v>499</v>
      </c>
      <c r="U1154" s="54">
        <v>17.98453330136083</v>
      </c>
      <c r="W1154" s="42" t="s">
        <v>469</v>
      </c>
    </row>
    <row r="1155" spans="1:23">
      <c r="A1155" s="49" t="s">
        <v>3423</v>
      </c>
      <c r="B1155" s="46" t="s">
        <v>230</v>
      </c>
      <c r="C1155" s="46" t="s">
        <v>330</v>
      </c>
      <c r="D1155" s="49" t="s">
        <v>99</v>
      </c>
      <c r="E1155" s="46">
        <v>0</v>
      </c>
      <c r="F1155" s="46">
        <v>6</v>
      </c>
      <c r="G1155" s="46">
        <v>7</v>
      </c>
      <c r="H1155" s="46">
        <v>12</v>
      </c>
      <c r="I1155" s="46">
        <v>7</v>
      </c>
      <c r="J1155" s="46">
        <v>0</v>
      </c>
      <c r="K1155" s="46">
        <v>32</v>
      </c>
      <c r="L1155" s="42">
        <v>33362</v>
      </c>
      <c r="M1155" s="42">
        <v>17083</v>
      </c>
      <c r="N1155" s="42">
        <v>16279</v>
      </c>
      <c r="O1155" s="54" t="s">
        <v>499</v>
      </c>
      <c r="P1155" s="54">
        <v>17.98453330136083</v>
      </c>
      <c r="Q1155" s="54">
        <v>20.981955518254303</v>
      </c>
      <c r="R1155" s="54">
        <v>35.969066602721661</v>
      </c>
      <c r="S1155" s="54">
        <v>20.981955518254303</v>
      </c>
      <c r="T1155" s="54" t="s">
        <v>499</v>
      </c>
      <c r="U1155" s="54">
        <v>95.917510940591086</v>
      </c>
      <c r="W1155" s="42" t="s">
        <v>469</v>
      </c>
    </row>
    <row r="1156" spans="1:23">
      <c r="A1156" s="49" t="s">
        <v>3424</v>
      </c>
      <c r="B1156" s="46" t="s">
        <v>230</v>
      </c>
      <c r="C1156" s="46" t="s">
        <v>330</v>
      </c>
      <c r="D1156" s="49" t="s">
        <v>481</v>
      </c>
      <c r="E1156" s="46">
        <v>0</v>
      </c>
      <c r="F1156" s="46">
        <v>0</v>
      </c>
      <c r="G1156" s="46">
        <v>0</v>
      </c>
      <c r="H1156" s="46">
        <v>0</v>
      </c>
      <c r="I1156" s="46">
        <v>0</v>
      </c>
      <c r="J1156" s="46">
        <v>0</v>
      </c>
      <c r="K1156" s="46">
        <v>0</v>
      </c>
      <c r="L1156" s="42">
        <v>33362</v>
      </c>
      <c r="M1156" s="42">
        <v>17083</v>
      </c>
      <c r="N1156" s="42">
        <v>16279</v>
      </c>
      <c r="O1156" s="54" t="s">
        <v>499</v>
      </c>
      <c r="P1156" s="54" t="s">
        <v>499</v>
      </c>
      <c r="Q1156" s="54" t="s">
        <v>499</v>
      </c>
      <c r="R1156" s="54" t="s">
        <v>499</v>
      </c>
      <c r="S1156" s="54" t="s">
        <v>499</v>
      </c>
      <c r="T1156" s="54" t="s">
        <v>499</v>
      </c>
      <c r="U1156" s="54" t="s">
        <v>499</v>
      </c>
      <c r="W1156" s="42" t="s">
        <v>469</v>
      </c>
    </row>
    <row r="1157" spans="1:23">
      <c r="A1157" s="49" t="s">
        <v>3425</v>
      </c>
      <c r="B1157" s="46" t="s">
        <v>230</v>
      </c>
      <c r="C1157" s="46" t="s">
        <v>330</v>
      </c>
      <c r="D1157" s="49" t="s">
        <v>483</v>
      </c>
      <c r="E1157" s="46">
        <v>0</v>
      </c>
      <c r="F1157" s="46">
        <v>0</v>
      </c>
      <c r="G1157" s="46">
        <v>0</v>
      </c>
      <c r="H1157" s="46">
        <v>6</v>
      </c>
      <c r="I1157" s="46">
        <v>8</v>
      </c>
      <c r="J1157" s="46">
        <v>0</v>
      </c>
      <c r="K1157" s="46">
        <v>14</v>
      </c>
      <c r="L1157" s="42">
        <v>33362</v>
      </c>
      <c r="M1157" s="42">
        <v>17083</v>
      </c>
      <c r="N1157" s="42">
        <v>16279</v>
      </c>
      <c r="O1157" s="54" t="s">
        <v>499</v>
      </c>
      <c r="P1157" s="54" t="s">
        <v>499</v>
      </c>
      <c r="Q1157" s="54" t="s">
        <v>499</v>
      </c>
      <c r="R1157" s="54">
        <v>17.98453330136083</v>
      </c>
      <c r="S1157" s="54">
        <v>23.979377735147771</v>
      </c>
      <c r="T1157" s="54" t="s">
        <v>499</v>
      </c>
      <c r="U1157" s="54">
        <v>41.963911036508605</v>
      </c>
      <c r="W1157" s="42" t="s">
        <v>469</v>
      </c>
    </row>
    <row r="1158" spans="1:23">
      <c r="A1158" s="49" t="s">
        <v>3426</v>
      </c>
      <c r="B1158" s="46" t="s">
        <v>230</v>
      </c>
      <c r="C1158" s="46" t="s">
        <v>330</v>
      </c>
      <c r="D1158" s="49" t="s">
        <v>128</v>
      </c>
      <c r="E1158" s="46">
        <v>0</v>
      </c>
      <c r="F1158" s="46">
        <v>0</v>
      </c>
      <c r="G1158" s="46">
        <v>0</v>
      </c>
      <c r="H1158" s="46">
        <v>0</v>
      </c>
      <c r="I1158" s="46">
        <v>0</v>
      </c>
      <c r="J1158" s="46">
        <v>0</v>
      </c>
      <c r="K1158" s="46">
        <v>0</v>
      </c>
      <c r="L1158" s="42">
        <v>33362</v>
      </c>
      <c r="M1158" s="42">
        <v>17083</v>
      </c>
      <c r="N1158" s="42">
        <v>16279</v>
      </c>
      <c r="O1158" s="54" t="s">
        <v>499</v>
      </c>
      <c r="P1158" s="54" t="s">
        <v>499</v>
      </c>
      <c r="Q1158" s="54" t="s">
        <v>499</v>
      </c>
      <c r="R1158" s="54" t="s">
        <v>499</v>
      </c>
      <c r="S1158" s="54" t="s">
        <v>499</v>
      </c>
      <c r="T1158" s="54" t="s">
        <v>499</v>
      </c>
      <c r="U1158" s="54" t="s">
        <v>499</v>
      </c>
      <c r="W1158" s="42" t="s">
        <v>469</v>
      </c>
    </row>
    <row r="1159" spans="1:23">
      <c r="A1159" s="49" t="s">
        <v>3427</v>
      </c>
      <c r="B1159" s="46" t="s">
        <v>230</v>
      </c>
      <c r="C1159" s="46" t="s">
        <v>330</v>
      </c>
      <c r="D1159" s="49" t="s">
        <v>132</v>
      </c>
      <c r="E1159" s="46">
        <v>6</v>
      </c>
      <c r="F1159" s="46">
        <v>6</v>
      </c>
      <c r="G1159" s="46">
        <v>6</v>
      </c>
      <c r="H1159" s="46">
        <v>7</v>
      </c>
      <c r="I1159" s="46">
        <v>8</v>
      </c>
      <c r="J1159" s="46">
        <v>6</v>
      </c>
      <c r="K1159" s="46">
        <v>39</v>
      </c>
      <c r="L1159" s="42">
        <v>33362</v>
      </c>
      <c r="M1159" s="42">
        <v>17083</v>
      </c>
      <c r="N1159" s="42">
        <v>16279</v>
      </c>
      <c r="O1159" s="54">
        <v>35.122636539249548</v>
      </c>
      <c r="P1159" s="54">
        <v>35.122636539249548</v>
      </c>
      <c r="Q1159" s="54">
        <v>35.122636539249548</v>
      </c>
      <c r="R1159" s="54">
        <v>40.976409295791136</v>
      </c>
      <c r="S1159" s="54">
        <v>46.830182052332731</v>
      </c>
      <c r="T1159" s="54">
        <v>35.122636539249548</v>
      </c>
      <c r="U1159" s="54">
        <v>228.29713750512204</v>
      </c>
      <c r="W1159" s="42" t="s">
        <v>469</v>
      </c>
    </row>
    <row r="1160" spans="1:23">
      <c r="A1160" s="49" t="s">
        <v>3428</v>
      </c>
      <c r="B1160" s="46" t="s">
        <v>230</v>
      </c>
      <c r="C1160" s="46" t="s">
        <v>330</v>
      </c>
      <c r="D1160" s="49" t="s">
        <v>161</v>
      </c>
      <c r="E1160" s="46">
        <v>0</v>
      </c>
      <c r="F1160" s="46">
        <v>0</v>
      </c>
      <c r="G1160" s="46">
        <v>0</v>
      </c>
      <c r="H1160" s="46">
        <v>0</v>
      </c>
      <c r="I1160" s="46">
        <v>0</v>
      </c>
      <c r="J1160" s="46">
        <v>0</v>
      </c>
      <c r="K1160" s="46">
        <v>0</v>
      </c>
      <c r="L1160" s="42">
        <v>33362</v>
      </c>
      <c r="M1160" s="42">
        <v>17083</v>
      </c>
      <c r="N1160" s="42">
        <v>16279</v>
      </c>
      <c r="O1160" s="54" t="s">
        <v>499</v>
      </c>
      <c r="P1160" s="54" t="s">
        <v>499</v>
      </c>
      <c r="Q1160" s="54" t="s">
        <v>499</v>
      </c>
      <c r="R1160" s="54" t="s">
        <v>499</v>
      </c>
      <c r="S1160" s="54" t="s">
        <v>499</v>
      </c>
      <c r="T1160" s="54" t="s">
        <v>499</v>
      </c>
      <c r="U1160" s="54" t="s">
        <v>499</v>
      </c>
      <c r="W1160" s="42" t="s">
        <v>469</v>
      </c>
    </row>
    <row r="1161" spans="1:23">
      <c r="A1161" s="49" t="s">
        <v>3429</v>
      </c>
      <c r="B1161" s="46" t="s">
        <v>230</v>
      </c>
      <c r="C1161" s="46" t="s">
        <v>330</v>
      </c>
      <c r="D1161" s="49" t="s">
        <v>142</v>
      </c>
      <c r="E1161" s="46">
        <v>0</v>
      </c>
      <c r="F1161" s="46">
        <v>0</v>
      </c>
      <c r="G1161" s="46">
        <v>0</v>
      </c>
      <c r="H1161" s="46">
        <v>0</v>
      </c>
      <c r="I1161" s="46">
        <v>0</v>
      </c>
      <c r="J1161" s="46">
        <v>0</v>
      </c>
      <c r="K1161" s="46">
        <v>0</v>
      </c>
      <c r="L1161" s="42">
        <v>33362</v>
      </c>
      <c r="M1161" s="42">
        <v>17083</v>
      </c>
      <c r="N1161" s="42">
        <v>16279</v>
      </c>
      <c r="O1161" s="54" t="s">
        <v>499</v>
      </c>
      <c r="P1161" s="54" t="s">
        <v>499</v>
      </c>
      <c r="Q1161" s="54" t="s">
        <v>499</v>
      </c>
      <c r="R1161" s="54" t="s">
        <v>499</v>
      </c>
      <c r="S1161" s="54" t="s">
        <v>499</v>
      </c>
      <c r="T1161" s="54" t="s">
        <v>499</v>
      </c>
      <c r="U1161" s="54" t="s">
        <v>499</v>
      </c>
      <c r="W1161" s="42" t="s">
        <v>469</v>
      </c>
    </row>
    <row r="1162" spans="1:23">
      <c r="A1162" s="49" t="s">
        <v>3430</v>
      </c>
      <c r="B1162" s="46" t="s">
        <v>230</v>
      </c>
      <c r="C1162" s="46" t="s">
        <v>330</v>
      </c>
      <c r="D1162" s="49" t="s">
        <v>146</v>
      </c>
      <c r="E1162" s="46">
        <v>9</v>
      </c>
      <c r="F1162" s="46">
        <v>6</v>
      </c>
      <c r="G1162" s="46">
        <v>12</v>
      </c>
      <c r="H1162" s="46">
        <v>15</v>
      </c>
      <c r="I1162" s="46">
        <v>6</v>
      </c>
      <c r="J1162" s="46">
        <v>6</v>
      </c>
      <c r="K1162" s="46">
        <v>54</v>
      </c>
      <c r="L1162" s="42">
        <v>33362</v>
      </c>
      <c r="M1162" s="42">
        <v>17083</v>
      </c>
      <c r="N1162" s="42">
        <v>16279</v>
      </c>
      <c r="O1162" s="54">
        <v>52.683954808874319</v>
      </c>
      <c r="P1162" s="54">
        <v>35.122636539249548</v>
      </c>
      <c r="Q1162" s="54">
        <v>70.245273078499096</v>
      </c>
      <c r="R1162" s="54">
        <v>87.806591348123874</v>
      </c>
      <c r="S1162" s="54">
        <v>35.122636539249548</v>
      </c>
      <c r="T1162" s="54">
        <v>35.122636539249548</v>
      </c>
      <c r="U1162" s="54">
        <v>316.10372885324591</v>
      </c>
      <c r="W1162" s="42" t="s">
        <v>469</v>
      </c>
    </row>
    <row r="1163" spans="1:23">
      <c r="A1163" s="49" t="s">
        <v>3431</v>
      </c>
      <c r="B1163" s="46" t="s">
        <v>222</v>
      </c>
      <c r="C1163" s="46" t="s">
        <v>330</v>
      </c>
      <c r="D1163" s="49" t="s">
        <v>60</v>
      </c>
      <c r="E1163" s="46">
        <v>6</v>
      </c>
      <c r="F1163" s="46">
        <v>0</v>
      </c>
      <c r="G1163" s="46">
        <v>0</v>
      </c>
      <c r="H1163" s="46">
        <v>8</v>
      </c>
      <c r="I1163" s="46">
        <v>6</v>
      </c>
      <c r="J1163" s="46">
        <v>6</v>
      </c>
      <c r="K1163" s="46">
        <v>26</v>
      </c>
      <c r="L1163" s="42">
        <v>33362</v>
      </c>
      <c r="M1163" s="42">
        <v>17083</v>
      </c>
      <c r="N1163" s="42">
        <v>16279</v>
      </c>
      <c r="O1163" s="54">
        <v>17.98453330136083</v>
      </c>
      <c r="P1163" s="54" t="s">
        <v>499</v>
      </c>
      <c r="Q1163" s="54" t="s">
        <v>499</v>
      </c>
      <c r="R1163" s="54">
        <v>23.979377735147771</v>
      </c>
      <c r="S1163" s="54">
        <v>17.98453330136083</v>
      </c>
      <c r="T1163" s="54">
        <v>17.98453330136083</v>
      </c>
      <c r="U1163" s="54">
        <v>77.932977639230259</v>
      </c>
      <c r="W1163" s="42" t="s">
        <v>469</v>
      </c>
    </row>
    <row r="1164" spans="1:23">
      <c r="A1164" s="49" t="s">
        <v>3432</v>
      </c>
      <c r="B1164" s="46" t="s">
        <v>222</v>
      </c>
      <c r="C1164" s="46" t="s">
        <v>330</v>
      </c>
      <c r="D1164" s="49" t="s">
        <v>64</v>
      </c>
      <c r="E1164" s="46">
        <v>13</v>
      </c>
      <c r="F1164" s="46">
        <v>13</v>
      </c>
      <c r="G1164" s="46">
        <v>16</v>
      </c>
      <c r="H1164" s="46">
        <v>26</v>
      </c>
      <c r="I1164" s="46">
        <v>14</v>
      </c>
      <c r="J1164" s="46">
        <v>6</v>
      </c>
      <c r="K1164" s="46">
        <v>88</v>
      </c>
      <c r="L1164" s="42">
        <v>33362</v>
      </c>
      <c r="M1164" s="42">
        <v>17083</v>
      </c>
      <c r="N1164" s="42">
        <v>16279</v>
      </c>
      <c r="O1164" s="54">
        <v>38.96648881961513</v>
      </c>
      <c r="P1164" s="54">
        <v>38.96648881961513</v>
      </c>
      <c r="Q1164" s="54">
        <v>47.958755470295543</v>
      </c>
      <c r="R1164" s="54">
        <v>77.932977639230259</v>
      </c>
      <c r="S1164" s="54">
        <v>41.963911036508605</v>
      </c>
      <c r="T1164" s="54">
        <v>17.98453330136083</v>
      </c>
      <c r="U1164" s="54">
        <v>263.77315508662548</v>
      </c>
      <c r="W1164" s="42" t="s">
        <v>469</v>
      </c>
    </row>
    <row r="1165" spans="1:23">
      <c r="A1165" s="49" t="s">
        <v>3433</v>
      </c>
      <c r="B1165" s="46" t="s">
        <v>222</v>
      </c>
      <c r="C1165" s="46" t="s">
        <v>330</v>
      </c>
      <c r="D1165" s="49" t="s">
        <v>492</v>
      </c>
      <c r="E1165" s="46">
        <v>6</v>
      </c>
      <c r="F1165" s="46">
        <v>0</v>
      </c>
      <c r="G1165" s="46">
        <v>8</v>
      </c>
      <c r="H1165" s="46">
        <v>10</v>
      </c>
      <c r="I1165" s="46">
        <v>0</v>
      </c>
      <c r="J1165" s="46">
        <v>6</v>
      </c>
      <c r="K1165" s="46">
        <v>30</v>
      </c>
      <c r="L1165" s="42">
        <v>33362</v>
      </c>
      <c r="M1165" s="42">
        <v>17083</v>
      </c>
      <c r="N1165" s="42">
        <v>16279</v>
      </c>
      <c r="O1165" s="54">
        <v>17.98453330136083</v>
      </c>
      <c r="P1165" s="54" t="s">
        <v>499</v>
      </c>
      <c r="Q1165" s="54">
        <v>23.979377735147771</v>
      </c>
      <c r="R1165" s="54">
        <v>29.974222168934713</v>
      </c>
      <c r="S1165" s="54" t="s">
        <v>499</v>
      </c>
      <c r="T1165" s="54">
        <v>17.98453330136083</v>
      </c>
      <c r="U1165" s="54">
        <v>89.922666506804148</v>
      </c>
      <c r="W1165" s="42" t="s">
        <v>469</v>
      </c>
    </row>
    <row r="1166" spans="1:23">
      <c r="A1166" s="49" t="s">
        <v>3434</v>
      </c>
      <c r="B1166" s="46" t="s">
        <v>222</v>
      </c>
      <c r="C1166" s="46" t="s">
        <v>330</v>
      </c>
      <c r="D1166" s="49" t="s">
        <v>200</v>
      </c>
      <c r="E1166" s="46">
        <v>0</v>
      </c>
      <c r="F1166" s="46">
        <v>0</v>
      </c>
      <c r="G1166" s="46">
        <v>12</v>
      </c>
      <c r="H1166" s="46">
        <v>19</v>
      </c>
      <c r="I1166" s="46">
        <v>10</v>
      </c>
      <c r="J1166" s="46">
        <v>6</v>
      </c>
      <c r="K1166" s="46">
        <v>47</v>
      </c>
      <c r="L1166" s="42">
        <v>33362</v>
      </c>
      <c r="M1166" s="42">
        <v>17083</v>
      </c>
      <c r="N1166" s="42">
        <v>16279</v>
      </c>
      <c r="O1166" s="54" t="s">
        <v>499</v>
      </c>
      <c r="P1166" s="54" t="s">
        <v>499</v>
      </c>
      <c r="Q1166" s="54">
        <v>35.969066602721661</v>
      </c>
      <c r="R1166" s="54">
        <v>56.951022120975956</v>
      </c>
      <c r="S1166" s="54">
        <v>29.974222168934713</v>
      </c>
      <c r="T1166" s="54">
        <v>17.98453330136083</v>
      </c>
      <c r="U1166" s="54">
        <v>140.87884419399316</v>
      </c>
      <c r="W1166" s="42" t="s">
        <v>469</v>
      </c>
    </row>
    <row r="1167" spans="1:23">
      <c r="A1167" s="49" t="s">
        <v>3435</v>
      </c>
      <c r="B1167" s="46" t="s">
        <v>222</v>
      </c>
      <c r="C1167" s="46" t="s">
        <v>330</v>
      </c>
      <c r="D1167" s="49" t="s">
        <v>473</v>
      </c>
      <c r="E1167" s="46">
        <v>0</v>
      </c>
      <c r="F1167" s="46">
        <v>0</v>
      </c>
      <c r="G1167" s="46">
        <v>6</v>
      </c>
      <c r="H1167" s="46">
        <v>0</v>
      </c>
      <c r="I1167" s="46">
        <v>0</v>
      </c>
      <c r="J1167" s="46">
        <v>6</v>
      </c>
      <c r="K1167" s="46">
        <v>12</v>
      </c>
      <c r="L1167" s="42">
        <v>33362</v>
      </c>
      <c r="M1167" s="42">
        <v>17083</v>
      </c>
      <c r="N1167" s="42">
        <v>16279</v>
      </c>
      <c r="O1167" s="54" t="s">
        <v>499</v>
      </c>
      <c r="P1167" s="54" t="s">
        <v>499</v>
      </c>
      <c r="Q1167" s="54">
        <v>17.98453330136083</v>
      </c>
      <c r="R1167" s="54" t="s">
        <v>499</v>
      </c>
      <c r="S1167" s="54" t="s">
        <v>499</v>
      </c>
      <c r="T1167" s="54">
        <v>17.98453330136083</v>
      </c>
      <c r="U1167" s="54">
        <v>35.969066602721661</v>
      </c>
      <c r="W1167" s="42" t="s">
        <v>469</v>
      </c>
    </row>
    <row r="1168" spans="1:23">
      <c r="A1168" s="49" t="s">
        <v>3436</v>
      </c>
      <c r="B1168" s="46" t="s">
        <v>222</v>
      </c>
      <c r="C1168" s="46" t="s">
        <v>330</v>
      </c>
      <c r="D1168" s="49" t="s">
        <v>201</v>
      </c>
      <c r="E1168" s="46">
        <v>0</v>
      </c>
      <c r="F1168" s="46">
        <v>6</v>
      </c>
      <c r="G1168" s="46">
        <v>7</v>
      </c>
      <c r="H1168" s="46">
        <v>6</v>
      </c>
      <c r="I1168" s="46">
        <v>0</v>
      </c>
      <c r="J1168" s="46">
        <v>0</v>
      </c>
      <c r="K1168" s="46">
        <v>19</v>
      </c>
      <c r="L1168" s="42">
        <v>33362</v>
      </c>
      <c r="M1168" s="42">
        <v>17083</v>
      </c>
      <c r="N1168" s="42">
        <v>16279</v>
      </c>
      <c r="O1168" s="54" t="s">
        <v>499</v>
      </c>
      <c r="P1168" s="54">
        <v>17.98453330136083</v>
      </c>
      <c r="Q1168" s="54">
        <v>20.981955518254303</v>
      </c>
      <c r="R1168" s="54">
        <v>17.98453330136083</v>
      </c>
      <c r="S1168" s="54" t="s">
        <v>499</v>
      </c>
      <c r="T1168" s="54" t="s">
        <v>499</v>
      </c>
      <c r="U1168" s="54">
        <v>56.951022120975956</v>
      </c>
      <c r="W1168" s="42" t="s">
        <v>469</v>
      </c>
    </row>
    <row r="1169" spans="1:23">
      <c r="A1169" s="49" t="s">
        <v>3437</v>
      </c>
      <c r="B1169" s="46" t="s">
        <v>222</v>
      </c>
      <c r="C1169" s="46" t="s">
        <v>330</v>
      </c>
      <c r="D1169" s="49" t="s">
        <v>95</v>
      </c>
      <c r="E1169" s="46">
        <v>0</v>
      </c>
      <c r="F1169" s="46">
        <v>0</v>
      </c>
      <c r="G1169" s="46">
        <v>0</v>
      </c>
      <c r="H1169" s="46">
        <v>6</v>
      </c>
      <c r="I1169" s="46">
        <v>0</v>
      </c>
      <c r="J1169" s="46">
        <v>0</v>
      </c>
      <c r="K1169" s="46">
        <v>6</v>
      </c>
      <c r="L1169" s="42">
        <v>33362</v>
      </c>
      <c r="M1169" s="42">
        <v>17083</v>
      </c>
      <c r="N1169" s="42">
        <v>16279</v>
      </c>
      <c r="O1169" s="54" t="s">
        <v>499</v>
      </c>
      <c r="P1169" s="54" t="s">
        <v>499</v>
      </c>
      <c r="Q1169" s="54" t="s">
        <v>499</v>
      </c>
      <c r="R1169" s="54">
        <v>17.98453330136083</v>
      </c>
      <c r="S1169" s="54" t="s">
        <v>499</v>
      </c>
      <c r="T1169" s="54" t="s">
        <v>499</v>
      </c>
      <c r="U1169" s="54">
        <v>17.98453330136083</v>
      </c>
      <c r="W1169" s="42" t="s">
        <v>469</v>
      </c>
    </row>
    <row r="1170" spans="1:23">
      <c r="A1170" s="49" t="s">
        <v>3438</v>
      </c>
      <c r="B1170" s="46" t="s">
        <v>222</v>
      </c>
      <c r="C1170" s="46" t="s">
        <v>330</v>
      </c>
      <c r="D1170" s="49" t="s">
        <v>155</v>
      </c>
      <c r="E1170" s="46">
        <v>6</v>
      </c>
      <c r="F1170" s="46">
        <v>6</v>
      </c>
      <c r="G1170" s="46">
        <v>0</v>
      </c>
      <c r="H1170" s="46">
        <v>6</v>
      </c>
      <c r="I1170" s="46">
        <v>0</v>
      </c>
      <c r="J1170" s="46">
        <v>0</v>
      </c>
      <c r="K1170" s="46">
        <v>18</v>
      </c>
      <c r="L1170" s="42">
        <v>33362</v>
      </c>
      <c r="M1170" s="42">
        <v>17083</v>
      </c>
      <c r="N1170" s="42">
        <v>16279</v>
      </c>
      <c r="O1170" s="54">
        <v>17.98453330136083</v>
      </c>
      <c r="P1170" s="54">
        <v>17.98453330136083</v>
      </c>
      <c r="Q1170" s="54" t="s">
        <v>499</v>
      </c>
      <c r="R1170" s="54">
        <v>17.98453330136083</v>
      </c>
      <c r="S1170" s="54" t="s">
        <v>499</v>
      </c>
      <c r="T1170" s="54" t="s">
        <v>499</v>
      </c>
      <c r="U1170" s="54">
        <v>53.953599904082488</v>
      </c>
      <c r="W1170" s="42" t="s">
        <v>469</v>
      </c>
    </row>
    <row r="1171" spans="1:23">
      <c r="A1171" s="49" t="s">
        <v>3439</v>
      </c>
      <c r="B1171" s="46" t="s">
        <v>222</v>
      </c>
      <c r="C1171" s="46" t="s">
        <v>330</v>
      </c>
      <c r="D1171" s="49" t="s">
        <v>99</v>
      </c>
      <c r="E1171" s="46">
        <v>7</v>
      </c>
      <c r="F1171" s="46">
        <v>6</v>
      </c>
      <c r="G1171" s="46">
        <v>7</v>
      </c>
      <c r="H1171" s="46">
        <v>7</v>
      </c>
      <c r="I1171" s="46">
        <v>0</v>
      </c>
      <c r="J1171" s="46">
        <v>0</v>
      </c>
      <c r="K1171" s="46">
        <v>27</v>
      </c>
      <c r="L1171" s="42">
        <v>33362</v>
      </c>
      <c r="M1171" s="42">
        <v>17083</v>
      </c>
      <c r="N1171" s="42">
        <v>16279</v>
      </c>
      <c r="O1171" s="54">
        <v>20.981955518254303</v>
      </c>
      <c r="P1171" s="54">
        <v>17.98453330136083</v>
      </c>
      <c r="Q1171" s="54">
        <v>20.981955518254303</v>
      </c>
      <c r="R1171" s="54">
        <v>20.981955518254303</v>
      </c>
      <c r="S1171" s="54" t="s">
        <v>499</v>
      </c>
      <c r="T1171" s="54" t="s">
        <v>499</v>
      </c>
      <c r="U1171" s="54">
        <v>80.930399856123728</v>
      </c>
      <c r="W1171" s="42" t="s">
        <v>469</v>
      </c>
    </row>
    <row r="1172" spans="1:23">
      <c r="A1172" s="49" t="s">
        <v>3440</v>
      </c>
      <c r="B1172" s="46" t="s">
        <v>222</v>
      </c>
      <c r="C1172" s="46" t="s">
        <v>330</v>
      </c>
      <c r="D1172" s="49" t="s">
        <v>481</v>
      </c>
      <c r="E1172" s="46">
        <v>0</v>
      </c>
      <c r="F1172" s="46">
        <v>0</v>
      </c>
      <c r="G1172" s="46">
        <v>0</v>
      </c>
      <c r="H1172" s="46">
        <v>0</v>
      </c>
      <c r="I1172" s="46">
        <v>0</v>
      </c>
      <c r="J1172" s="46">
        <v>0</v>
      </c>
      <c r="K1172" s="46">
        <v>0</v>
      </c>
      <c r="L1172" s="42">
        <v>33362</v>
      </c>
      <c r="M1172" s="42">
        <v>17083</v>
      </c>
      <c r="N1172" s="42">
        <v>16279</v>
      </c>
      <c r="O1172" s="54" t="s">
        <v>499</v>
      </c>
      <c r="P1172" s="54" t="s">
        <v>499</v>
      </c>
      <c r="Q1172" s="54" t="s">
        <v>499</v>
      </c>
      <c r="R1172" s="54" t="s">
        <v>499</v>
      </c>
      <c r="S1172" s="54" t="s">
        <v>499</v>
      </c>
      <c r="T1172" s="54" t="s">
        <v>499</v>
      </c>
      <c r="U1172" s="54" t="s">
        <v>499</v>
      </c>
      <c r="W1172" s="42" t="s">
        <v>469</v>
      </c>
    </row>
    <row r="1173" spans="1:23">
      <c r="A1173" s="49" t="s">
        <v>3441</v>
      </c>
      <c r="B1173" s="46" t="s">
        <v>222</v>
      </c>
      <c r="C1173" s="46" t="s">
        <v>330</v>
      </c>
      <c r="D1173" s="49" t="s">
        <v>483</v>
      </c>
      <c r="E1173" s="46">
        <v>6</v>
      </c>
      <c r="F1173" s="46">
        <v>6</v>
      </c>
      <c r="G1173" s="46">
        <v>13</v>
      </c>
      <c r="H1173" s="46">
        <v>9</v>
      </c>
      <c r="I1173" s="46">
        <v>6</v>
      </c>
      <c r="J1173" s="46">
        <v>0</v>
      </c>
      <c r="K1173" s="46">
        <v>40</v>
      </c>
      <c r="L1173" s="42">
        <v>33362</v>
      </c>
      <c r="M1173" s="42">
        <v>17083</v>
      </c>
      <c r="N1173" s="42">
        <v>16279</v>
      </c>
      <c r="O1173" s="54">
        <v>17.98453330136083</v>
      </c>
      <c r="P1173" s="54">
        <v>17.98453330136083</v>
      </c>
      <c r="Q1173" s="54">
        <v>38.96648881961513</v>
      </c>
      <c r="R1173" s="54">
        <v>26.976799952041244</v>
      </c>
      <c r="S1173" s="54">
        <v>17.98453330136083</v>
      </c>
      <c r="T1173" s="54" t="s">
        <v>499</v>
      </c>
      <c r="U1173" s="54">
        <v>119.89688867573885</v>
      </c>
      <c r="W1173" s="42" t="s">
        <v>469</v>
      </c>
    </row>
    <row r="1174" spans="1:23">
      <c r="A1174" s="49" t="s">
        <v>3442</v>
      </c>
      <c r="B1174" s="46" t="s">
        <v>222</v>
      </c>
      <c r="C1174" s="46" t="s">
        <v>330</v>
      </c>
      <c r="D1174" s="49" t="s">
        <v>128</v>
      </c>
      <c r="E1174" s="46">
        <v>0</v>
      </c>
      <c r="F1174" s="46">
        <v>0</v>
      </c>
      <c r="G1174" s="46">
        <v>0</v>
      </c>
      <c r="H1174" s="46">
        <v>0</v>
      </c>
      <c r="I1174" s="46">
        <v>0</v>
      </c>
      <c r="J1174" s="46">
        <v>0</v>
      </c>
      <c r="K1174" s="46">
        <v>0</v>
      </c>
      <c r="L1174" s="42">
        <v>33362</v>
      </c>
      <c r="M1174" s="42">
        <v>17083</v>
      </c>
      <c r="N1174" s="42">
        <v>16279</v>
      </c>
      <c r="O1174" s="54" t="s">
        <v>499</v>
      </c>
      <c r="P1174" s="54" t="s">
        <v>499</v>
      </c>
      <c r="Q1174" s="54" t="s">
        <v>499</v>
      </c>
      <c r="R1174" s="54" t="s">
        <v>499</v>
      </c>
      <c r="S1174" s="54" t="s">
        <v>499</v>
      </c>
      <c r="T1174" s="54" t="s">
        <v>499</v>
      </c>
      <c r="U1174" s="54" t="s">
        <v>499</v>
      </c>
      <c r="W1174" s="42" t="s">
        <v>469</v>
      </c>
    </row>
    <row r="1175" spans="1:23">
      <c r="A1175" s="49" t="s">
        <v>3443</v>
      </c>
      <c r="B1175" s="46" t="s">
        <v>222</v>
      </c>
      <c r="C1175" s="46" t="s">
        <v>330</v>
      </c>
      <c r="D1175" s="49" t="s">
        <v>161</v>
      </c>
      <c r="E1175" s="46">
        <v>0</v>
      </c>
      <c r="F1175" s="46">
        <v>0</v>
      </c>
      <c r="G1175" s="46">
        <v>0</v>
      </c>
      <c r="H1175" s="46">
        <v>0</v>
      </c>
      <c r="I1175" s="46">
        <v>0</v>
      </c>
      <c r="J1175" s="46">
        <v>0</v>
      </c>
      <c r="K1175" s="46">
        <v>0</v>
      </c>
      <c r="L1175" s="42">
        <v>33362</v>
      </c>
      <c r="M1175" s="42">
        <v>17083</v>
      </c>
      <c r="N1175" s="42">
        <v>16279</v>
      </c>
      <c r="O1175" s="54" t="s">
        <v>499</v>
      </c>
      <c r="P1175" s="54" t="s">
        <v>499</v>
      </c>
      <c r="Q1175" s="54" t="s">
        <v>499</v>
      </c>
      <c r="R1175" s="54" t="s">
        <v>499</v>
      </c>
      <c r="S1175" s="54" t="s">
        <v>499</v>
      </c>
      <c r="T1175" s="54" t="s">
        <v>499</v>
      </c>
      <c r="U1175" s="54" t="s">
        <v>499</v>
      </c>
      <c r="W1175" s="42" t="s">
        <v>469</v>
      </c>
    </row>
    <row r="1176" spans="1:23">
      <c r="A1176" s="49" t="s">
        <v>3444</v>
      </c>
      <c r="B1176" s="46" t="s">
        <v>222</v>
      </c>
      <c r="C1176" s="46" t="s">
        <v>330</v>
      </c>
      <c r="D1176" s="49" t="s">
        <v>164</v>
      </c>
      <c r="E1176" s="46">
        <v>34</v>
      </c>
      <c r="F1176" s="46">
        <v>15</v>
      </c>
      <c r="G1176" s="46">
        <v>65</v>
      </c>
      <c r="H1176" s="46">
        <v>58</v>
      </c>
      <c r="I1176" s="46">
        <v>13</v>
      </c>
      <c r="J1176" s="46">
        <v>6</v>
      </c>
      <c r="K1176" s="46">
        <v>191</v>
      </c>
      <c r="L1176" s="42">
        <v>33362</v>
      </c>
      <c r="M1176" s="42">
        <v>17083</v>
      </c>
      <c r="N1176" s="42">
        <v>16279</v>
      </c>
      <c r="O1176" s="54">
        <v>208.85803796301985</v>
      </c>
      <c r="P1176" s="54">
        <v>92.143252042508749</v>
      </c>
      <c r="Q1176" s="54">
        <v>399.28742551753794</v>
      </c>
      <c r="R1176" s="54">
        <v>356.28724123103387</v>
      </c>
      <c r="S1176" s="54">
        <v>79.857485103507585</v>
      </c>
      <c r="T1176" s="54">
        <v>36.857300817003505</v>
      </c>
      <c r="U1176" s="54">
        <v>1173.2907426746115</v>
      </c>
      <c r="W1176" s="42" t="s">
        <v>469</v>
      </c>
    </row>
    <row r="1177" spans="1:23">
      <c r="A1177" s="49" t="s">
        <v>3445</v>
      </c>
      <c r="B1177" s="46" t="s">
        <v>222</v>
      </c>
      <c r="C1177" s="46" t="s">
        <v>330</v>
      </c>
      <c r="D1177" s="49" t="s">
        <v>142</v>
      </c>
      <c r="E1177" s="46">
        <v>0</v>
      </c>
      <c r="F1177" s="46">
        <v>6</v>
      </c>
      <c r="G1177" s="46">
        <v>0</v>
      </c>
      <c r="H1177" s="46">
        <v>0</v>
      </c>
      <c r="I1177" s="46">
        <v>0</v>
      </c>
      <c r="J1177" s="46">
        <v>0</v>
      </c>
      <c r="K1177" s="46">
        <v>6</v>
      </c>
      <c r="L1177" s="42">
        <v>33362</v>
      </c>
      <c r="M1177" s="42">
        <v>17083</v>
      </c>
      <c r="N1177" s="42">
        <v>16279</v>
      </c>
      <c r="O1177" s="54" t="s">
        <v>499</v>
      </c>
      <c r="P1177" s="54">
        <v>17.98453330136083</v>
      </c>
      <c r="Q1177" s="54" t="s">
        <v>499</v>
      </c>
      <c r="R1177" s="54" t="s">
        <v>499</v>
      </c>
      <c r="S1177" s="54" t="s">
        <v>499</v>
      </c>
      <c r="T1177" s="54" t="s">
        <v>499</v>
      </c>
      <c r="U1177" s="54">
        <v>17.98453330136083</v>
      </c>
      <c r="W1177" s="42" t="s">
        <v>469</v>
      </c>
    </row>
    <row r="1178" spans="1:23">
      <c r="A1178" s="49" t="s">
        <v>3446</v>
      </c>
      <c r="B1178" s="46" t="s">
        <v>230</v>
      </c>
      <c r="C1178" s="46" t="s">
        <v>332</v>
      </c>
      <c r="D1178" s="49" t="s">
        <v>60</v>
      </c>
      <c r="E1178" s="46">
        <v>0</v>
      </c>
      <c r="F1178" s="46">
        <v>0</v>
      </c>
      <c r="G1178" s="46">
        <v>6</v>
      </c>
      <c r="H1178" s="46">
        <v>6</v>
      </c>
      <c r="I1178" s="46">
        <v>0</v>
      </c>
      <c r="J1178" s="46">
        <v>0</v>
      </c>
      <c r="K1178" s="46">
        <v>12</v>
      </c>
      <c r="L1178" s="42">
        <v>28587</v>
      </c>
      <c r="M1178" s="42">
        <v>14638</v>
      </c>
      <c r="N1178" s="42">
        <v>13949</v>
      </c>
      <c r="O1178" s="54" t="s">
        <v>499</v>
      </c>
      <c r="P1178" s="54" t="s">
        <v>499</v>
      </c>
      <c r="Q1178" s="54">
        <v>20.988561234127399</v>
      </c>
      <c r="R1178" s="54">
        <v>20.988561234127399</v>
      </c>
      <c r="S1178" s="54" t="s">
        <v>499</v>
      </c>
      <c r="T1178" s="54" t="s">
        <v>499</v>
      </c>
      <c r="U1178" s="54">
        <v>41.977122468254798</v>
      </c>
      <c r="W1178" s="42" t="s">
        <v>469</v>
      </c>
    </row>
    <row r="1179" spans="1:23">
      <c r="A1179" s="49" t="s">
        <v>3447</v>
      </c>
      <c r="B1179" s="46" t="s">
        <v>230</v>
      </c>
      <c r="C1179" s="46" t="s">
        <v>332</v>
      </c>
      <c r="D1179" s="49" t="s">
        <v>64</v>
      </c>
      <c r="E1179" s="46">
        <v>6</v>
      </c>
      <c r="F1179" s="46">
        <v>6</v>
      </c>
      <c r="G1179" s="46">
        <v>9</v>
      </c>
      <c r="H1179" s="46">
        <v>16</v>
      </c>
      <c r="I1179" s="46">
        <v>12</v>
      </c>
      <c r="J1179" s="46">
        <v>6</v>
      </c>
      <c r="K1179" s="46">
        <v>55</v>
      </c>
      <c r="L1179" s="42">
        <v>28587</v>
      </c>
      <c r="M1179" s="42">
        <v>14638</v>
      </c>
      <c r="N1179" s="42">
        <v>13949</v>
      </c>
      <c r="O1179" s="54">
        <v>20.988561234127399</v>
      </c>
      <c r="P1179" s="54">
        <v>20.988561234127399</v>
      </c>
      <c r="Q1179" s="54">
        <v>31.4828418511911</v>
      </c>
      <c r="R1179" s="54">
        <v>55.96949662433974</v>
      </c>
      <c r="S1179" s="54">
        <v>41.977122468254798</v>
      </c>
      <c r="T1179" s="54">
        <v>20.988561234127399</v>
      </c>
      <c r="U1179" s="54">
        <v>192.39514464616784</v>
      </c>
      <c r="W1179" s="42" t="s">
        <v>469</v>
      </c>
    </row>
    <row r="1180" spans="1:23">
      <c r="A1180" s="49" t="s">
        <v>3448</v>
      </c>
      <c r="B1180" s="46" t="s">
        <v>230</v>
      </c>
      <c r="C1180" s="46" t="s">
        <v>332</v>
      </c>
      <c r="D1180" s="49" t="s">
        <v>492</v>
      </c>
      <c r="E1180" s="46">
        <v>0</v>
      </c>
      <c r="F1180" s="46">
        <v>0</v>
      </c>
      <c r="G1180" s="46">
        <v>6</v>
      </c>
      <c r="H1180" s="46">
        <v>0</v>
      </c>
      <c r="I1180" s="46">
        <v>0</v>
      </c>
      <c r="J1180" s="46">
        <v>6</v>
      </c>
      <c r="K1180" s="46">
        <v>12</v>
      </c>
      <c r="L1180" s="42">
        <v>28587</v>
      </c>
      <c r="M1180" s="42">
        <v>14638</v>
      </c>
      <c r="N1180" s="42">
        <v>13949</v>
      </c>
      <c r="O1180" s="54" t="s">
        <v>499</v>
      </c>
      <c r="P1180" s="54" t="s">
        <v>499</v>
      </c>
      <c r="Q1180" s="54">
        <v>20.988561234127399</v>
      </c>
      <c r="R1180" s="54" t="s">
        <v>499</v>
      </c>
      <c r="S1180" s="54" t="s">
        <v>499</v>
      </c>
      <c r="T1180" s="54">
        <v>20.988561234127399</v>
      </c>
      <c r="U1180" s="54">
        <v>41.977122468254798</v>
      </c>
      <c r="W1180" s="42" t="s">
        <v>469</v>
      </c>
    </row>
    <row r="1181" spans="1:23">
      <c r="A1181" s="49" t="s">
        <v>3449</v>
      </c>
      <c r="B1181" s="46" t="s">
        <v>230</v>
      </c>
      <c r="C1181" s="46" t="s">
        <v>332</v>
      </c>
      <c r="D1181" s="49" t="s">
        <v>200</v>
      </c>
      <c r="E1181" s="46">
        <v>0</v>
      </c>
      <c r="F1181" s="46">
        <v>0</v>
      </c>
      <c r="G1181" s="46">
        <v>0</v>
      </c>
      <c r="H1181" s="46">
        <v>8</v>
      </c>
      <c r="I1181" s="46">
        <v>0</v>
      </c>
      <c r="J1181" s="46">
        <v>0</v>
      </c>
      <c r="K1181" s="46">
        <v>8</v>
      </c>
      <c r="L1181" s="42">
        <v>28587</v>
      </c>
      <c r="M1181" s="42">
        <v>14638</v>
      </c>
      <c r="N1181" s="42">
        <v>13949</v>
      </c>
      <c r="O1181" s="54" t="s">
        <v>499</v>
      </c>
      <c r="P1181" s="54" t="s">
        <v>499</v>
      </c>
      <c r="Q1181" s="54" t="s">
        <v>499</v>
      </c>
      <c r="R1181" s="54">
        <v>27.98474831216987</v>
      </c>
      <c r="S1181" s="54" t="s">
        <v>499</v>
      </c>
      <c r="T1181" s="54" t="s">
        <v>499</v>
      </c>
      <c r="U1181" s="54">
        <v>27.98474831216987</v>
      </c>
      <c r="W1181" s="42" t="s">
        <v>469</v>
      </c>
    </row>
    <row r="1182" spans="1:23">
      <c r="A1182" s="49" t="s">
        <v>3450</v>
      </c>
      <c r="B1182" s="46" t="s">
        <v>230</v>
      </c>
      <c r="C1182" s="46" t="s">
        <v>332</v>
      </c>
      <c r="D1182" s="49" t="s">
        <v>54</v>
      </c>
      <c r="E1182" s="46">
        <v>27</v>
      </c>
      <c r="F1182" s="46">
        <v>14</v>
      </c>
      <c r="G1182" s="46">
        <v>66</v>
      </c>
      <c r="H1182" s="46">
        <v>72</v>
      </c>
      <c r="I1182" s="46">
        <v>56</v>
      </c>
      <c r="J1182" s="46">
        <v>32</v>
      </c>
      <c r="K1182" s="46">
        <v>267</v>
      </c>
      <c r="L1182" s="42">
        <v>28587</v>
      </c>
      <c r="M1182" s="42">
        <v>14638</v>
      </c>
      <c r="N1182" s="42">
        <v>13949</v>
      </c>
      <c r="O1182" s="54">
        <v>184.45142779068178</v>
      </c>
      <c r="P1182" s="54">
        <v>95.641481076649811</v>
      </c>
      <c r="Q1182" s="54">
        <v>450.88126793277775</v>
      </c>
      <c r="R1182" s="54">
        <v>491.87047410848476</v>
      </c>
      <c r="S1182" s="54">
        <v>382.56592430659924</v>
      </c>
      <c r="T1182" s="54">
        <v>218.609099603771</v>
      </c>
      <c r="U1182" s="54">
        <v>1824.0196748189642</v>
      </c>
      <c r="W1182" s="42" t="s">
        <v>469</v>
      </c>
    </row>
    <row r="1183" spans="1:23">
      <c r="A1183" s="49" t="s">
        <v>3451</v>
      </c>
      <c r="B1183" s="46" t="s">
        <v>230</v>
      </c>
      <c r="C1183" s="46" t="s">
        <v>332</v>
      </c>
      <c r="D1183" s="49" t="s">
        <v>69</v>
      </c>
      <c r="E1183" s="46">
        <v>0</v>
      </c>
      <c r="F1183" s="46">
        <v>0</v>
      </c>
      <c r="G1183" s="46">
        <v>0</v>
      </c>
      <c r="H1183" s="46">
        <v>0</v>
      </c>
      <c r="I1183" s="46">
        <v>6</v>
      </c>
      <c r="J1183" s="46">
        <v>6</v>
      </c>
      <c r="K1183" s="46">
        <v>12</v>
      </c>
      <c r="L1183" s="42">
        <v>28587</v>
      </c>
      <c r="M1183" s="42">
        <v>14638</v>
      </c>
      <c r="N1183" s="42">
        <v>13949</v>
      </c>
      <c r="O1183" s="54" t="s">
        <v>499</v>
      </c>
      <c r="P1183" s="54" t="s">
        <v>499</v>
      </c>
      <c r="Q1183" s="54" t="s">
        <v>499</v>
      </c>
      <c r="R1183" s="54" t="s">
        <v>499</v>
      </c>
      <c r="S1183" s="54">
        <v>40.989206175707061</v>
      </c>
      <c r="T1183" s="54">
        <v>40.989206175707061</v>
      </c>
      <c r="U1183" s="54">
        <v>81.978412351414121</v>
      </c>
      <c r="W1183" s="42" t="s">
        <v>469</v>
      </c>
    </row>
    <row r="1184" spans="1:23">
      <c r="A1184" s="49" t="s">
        <v>3452</v>
      </c>
      <c r="B1184" s="46" t="s">
        <v>230</v>
      </c>
      <c r="C1184" s="46" t="s">
        <v>332</v>
      </c>
      <c r="D1184" s="49" t="s">
        <v>473</v>
      </c>
      <c r="E1184" s="46">
        <v>0</v>
      </c>
      <c r="F1184" s="46">
        <v>0</v>
      </c>
      <c r="G1184" s="46">
        <v>0</v>
      </c>
      <c r="H1184" s="46">
        <v>0</v>
      </c>
      <c r="I1184" s="46">
        <v>0</v>
      </c>
      <c r="J1184" s="46">
        <v>0</v>
      </c>
      <c r="K1184" s="46">
        <v>0</v>
      </c>
      <c r="L1184" s="42">
        <v>28587</v>
      </c>
      <c r="M1184" s="42">
        <v>14638</v>
      </c>
      <c r="N1184" s="42">
        <v>13949</v>
      </c>
      <c r="O1184" s="54" t="s">
        <v>499</v>
      </c>
      <c r="P1184" s="54" t="s">
        <v>499</v>
      </c>
      <c r="Q1184" s="54" t="s">
        <v>499</v>
      </c>
      <c r="R1184" s="54" t="s">
        <v>499</v>
      </c>
      <c r="S1184" s="54" t="s">
        <v>499</v>
      </c>
      <c r="T1184" s="54" t="s">
        <v>499</v>
      </c>
      <c r="U1184" s="54" t="s">
        <v>499</v>
      </c>
      <c r="W1184" s="42" t="s">
        <v>469</v>
      </c>
    </row>
    <row r="1185" spans="1:23">
      <c r="A1185" s="49" t="s">
        <v>3453</v>
      </c>
      <c r="B1185" s="46" t="s">
        <v>230</v>
      </c>
      <c r="C1185" s="46" t="s">
        <v>332</v>
      </c>
      <c r="D1185" s="49" t="s">
        <v>201</v>
      </c>
      <c r="E1185" s="46">
        <v>0</v>
      </c>
      <c r="F1185" s="46">
        <v>6</v>
      </c>
      <c r="G1185" s="46">
        <v>0</v>
      </c>
      <c r="H1185" s="46">
        <v>6</v>
      </c>
      <c r="I1185" s="46">
        <v>0</v>
      </c>
      <c r="J1185" s="46">
        <v>0</v>
      </c>
      <c r="K1185" s="46">
        <v>12</v>
      </c>
      <c r="L1185" s="42">
        <v>28587</v>
      </c>
      <c r="M1185" s="42">
        <v>14638</v>
      </c>
      <c r="N1185" s="42">
        <v>13949</v>
      </c>
      <c r="O1185" s="54" t="s">
        <v>499</v>
      </c>
      <c r="P1185" s="54">
        <v>20.988561234127399</v>
      </c>
      <c r="Q1185" s="54" t="s">
        <v>499</v>
      </c>
      <c r="R1185" s="54">
        <v>20.988561234127399</v>
      </c>
      <c r="S1185" s="54" t="s">
        <v>499</v>
      </c>
      <c r="T1185" s="54" t="s">
        <v>499</v>
      </c>
      <c r="U1185" s="54">
        <v>41.977122468254798</v>
      </c>
      <c r="W1185" s="42" t="s">
        <v>469</v>
      </c>
    </row>
    <row r="1186" spans="1:23">
      <c r="A1186" s="49" t="s">
        <v>3454</v>
      </c>
      <c r="B1186" s="46" t="s">
        <v>230</v>
      </c>
      <c r="C1186" s="46" t="s">
        <v>332</v>
      </c>
      <c r="D1186" s="49" t="s">
        <v>151</v>
      </c>
      <c r="E1186" s="46">
        <v>0</v>
      </c>
      <c r="F1186" s="46">
        <v>0</v>
      </c>
      <c r="G1186" s="46">
        <v>0</v>
      </c>
      <c r="H1186" s="46">
        <v>0</v>
      </c>
      <c r="I1186" s="46">
        <v>0</v>
      </c>
      <c r="J1186" s="46">
        <v>0</v>
      </c>
      <c r="K1186" s="46">
        <v>0</v>
      </c>
      <c r="L1186" s="42">
        <v>28587</v>
      </c>
      <c r="M1186" s="42">
        <v>14638</v>
      </c>
      <c r="N1186" s="42">
        <v>13949</v>
      </c>
      <c r="O1186" s="54" t="s">
        <v>499</v>
      </c>
      <c r="P1186" s="54" t="s">
        <v>499</v>
      </c>
      <c r="Q1186" s="54" t="s">
        <v>499</v>
      </c>
      <c r="R1186" s="54" t="s">
        <v>499</v>
      </c>
      <c r="S1186" s="54" t="s">
        <v>499</v>
      </c>
      <c r="T1186" s="54" t="s">
        <v>499</v>
      </c>
      <c r="U1186" s="54" t="s">
        <v>499</v>
      </c>
      <c r="W1186" s="42" t="s">
        <v>469</v>
      </c>
    </row>
    <row r="1187" spans="1:23">
      <c r="A1187" s="49" t="s">
        <v>3455</v>
      </c>
      <c r="B1187" s="46" t="s">
        <v>230</v>
      </c>
      <c r="C1187" s="46" t="s">
        <v>332</v>
      </c>
      <c r="D1187" s="49" t="s">
        <v>154</v>
      </c>
      <c r="E1187" s="46">
        <v>0</v>
      </c>
      <c r="F1187" s="46">
        <v>0</v>
      </c>
      <c r="G1187" s="46">
        <v>0</v>
      </c>
      <c r="H1187" s="46">
        <v>0</v>
      </c>
      <c r="I1187" s="46">
        <v>0</v>
      </c>
      <c r="J1187" s="46">
        <v>0</v>
      </c>
      <c r="K1187" s="46">
        <v>0</v>
      </c>
      <c r="L1187" s="42">
        <v>28587</v>
      </c>
      <c r="M1187" s="42">
        <v>14638</v>
      </c>
      <c r="N1187" s="42">
        <v>13949</v>
      </c>
      <c r="O1187" s="54" t="s">
        <v>499</v>
      </c>
      <c r="P1187" s="54" t="s">
        <v>499</v>
      </c>
      <c r="Q1187" s="54" t="s">
        <v>499</v>
      </c>
      <c r="R1187" s="54" t="s">
        <v>499</v>
      </c>
      <c r="S1187" s="54" t="s">
        <v>499</v>
      </c>
      <c r="T1187" s="54" t="s">
        <v>499</v>
      </c>
      <c r="U1187" s="54" t="s">
        <v>499</v>
      </c>
      <c r="W1187" s="42" t="s">
        <v>469</v>
      </c>
    </row>
    <row r="1188" spans="1:23">
      <c r="A1188" s="49" t="s">
        <v>3456</v>
      </c>
      <c r="B1188" s="46" t="s">
        <v>230</v>
      </c>
      <c r="C1188" s="46" t="s">
        <v>332</v>
      </c>
      <c r="D1188" s="49" t="s">
        <v>155</v>
      </c>
      <c r="E1188" s="46">
        <v>6</v>
      </c>
      <c r="F1188" s="46">
        <v>0</v>
      </c>
      <c r="G1188" s="46">
        <v>6</v>
      </c>
      <c r="H1188" s="46">
        <v>0</v>
      </c>
      <c r="I1188" s="46">
        <v>0</v>
      </c>
      <c r="J1188" s="46">
        <v>0</v>
      </c>
      <c r="K1188" s="46">
        <v>12</v>
      </c>
      <c r="L1188" s="42">
        <v>28587</v>
      </c>
      <c r="M1188" s="42">
        <v>14638</v>
      </c>
      <c r="N1188" s="42">
        <v>13949</v>
      </c>
      <c r="O1188" s="54">
        <v>20.988561234127399</v>
      </c>
      <c r="P1188" s="54" t="s">
        <v>499</v>
      </c>
      <c r="Q1188" s="54">
        <v>20.988561234127399</v>
      </c>
      <c r="R1188" s="54" t="s">
        <v>499</v>
      </c>
      <c r="S1188" s="54" t="s">
        <v>499</v>
      </c>
      <c r="T1188" s="54" t="s">
        <v>499</v>
      </c>
      <c r="U1188" s="54">
        <v>41.977122468254798</v>
      </c>
      <c r="W1188" s="42" t="s">
        <v>469</v>
      </c>
    </row>
    <row r="1189" spans="1:23">
      <c r="A1189" s="49" t="s">
        <v>3457</v>
      </c>
      <c r="B1189" s="46" t="s">
        <v>230</v>
      </c>
      <c r="C1189" s="46" t="s">
        <v>332</v>
      </c>
      <c r="D1189" s="49" t="s">
        <v>99</v>
      </c>
      <c r="E1189" s="46">
        <v>6</v>
      </c>
      <c r="F1189" s="46">
        <v>6</v>
      </c>
      <c r="G1189" s="46">
        <v>8</v>
      </c>
      <c r="H1189" s="46">
        <v>6</v>
      </c>
      <c r="I1189" s="46">
        <v>6</v>
      </c>
      <c r="J1189" s="46">
        <v>6</v>
      </c>
      <c r="K1189" s="46">
        <v>38</v>
      </c>
      <c r="L1189" s="42">
        <v>28587</v>
      </c>
      <c r="M1189" s="42">
        <v>14638</v>
      </c>
      <c r="N1189" s="42">
        <v>13949</v>
      </c>
      <c r="O1189" s="54">
        <v>20.988561234127399</v>
      </c>
      <c r="P1189" s="54">
        <v>20.988561234127399</v>
      </c>
      <c r="Q1189" s="54">
        <v>27.98474831216987</v>
      </c>
      <c r="R1189" s="54">
        <v>20.988561234127399</v>
      </c>
      <c r="S1189" s="54">
        <v>20.988561234127399</v>
      </c>
      <c r="T1189" s="54">
        <v>20.988561234127399</v>
      </c>
      <c r="U1189" s="54">
        <v>132.92755448280687</v>
      </c>
      <c r="W1189" s="42" t="s">
        <v>469</v>
      </c>
    </row>
    <row r="1190" spans="1:23">
      <c r="A1190" s="49" t="s">
        <v>3458</v>
      </c>
      <c r="B1190" s="46" t="s">
        <v>230</v>
      </c>
      <c r="C1190" s="46" t="s">
        <v>332</v>
      </c>
      <c r="D1190" s="49" t="s">
        <v>481</v>
      </c>
      <c r="E1190" s="46">
        <v>0</v>
      </c>
      <c r="F1190" s="46">
        <v>0</v>
      </c>
      <c r="G1190" s="46">
        <v>0</v>
      </c>
      <c r="H1190" s="46">
        <v>0</v>
      </c>
      <c r="I1190" s="46">
        <v>0</v>
      </c>
      <c r="J1190" s="46">
        <v>0</v>
      </c>
      <c r="K1190" s="46">
        <v>0</v>
      </c>
      <c r="L1190" s="42">
        <v>28587</v>
      </c>
      <c r="M1190" s="42">
        <v>14638</v>
      </c>
      <c r="N1190" s="42">
        <v>13949</v>
      </c>
      <c r="O1190" s="54" t="s">
        <v>499</v>
      </c>
      <c r="P1190" s="54" t="s">
        <v>499</v>
      </c>
      <c r="Q1190" s="54" t="s">
        <v>499</v>
      </c>
      <c r="R1190" s="54" t="s">
        <v>499</v>
      </c>
      <c r="S1190" s="54" t="s">
        <v>499</v>
      </c>
      <c r="T1190" s="54" t="s">
        <v>499</v>
      </c>
      <c r="U1190" s="54" t="s">
        <v>499</v>
      </c>
      <c r="W1190" s="42" t="s">
        <v>469</v>
      </c>
    </row>
    <row r="1191" spans="1:23">
      <c r="A1191" s="49" t="s">
        <v>3459</v>
      </c>
      <c r="B1191" s="46" t="s">
        <v>230</v>
      </c>
      <c r="C1191" s="46" t="s">
        <v>332</v>
      </c>
      <c r="D1191" s="49" t="s">
        <v>483</v>
      </c>
      <c r="E1191" s="46">
        <v>0</v>
      </c>
      <c r="F1191" s="46">
        <v>0</v>
      </c>
      <c r="G1191" s="46">
        <v>6</v>
      </c>
      <c r="H1191" s="46">
        <v>6</v>
      </c>
      <c r="I1191" s="46">
        <v>6</v>
      </c>
      <c r="J1191" s="46">
        <v>0</v>
      </c>
      <c r="K1191" s="46">
        <v>18</v>
      </c>
      <c r="L1191" s="42">
        <v>28587</v>
      </c>
      <c r="M1191" s="42">
        <v>14638</v>
      </c>
      <c r="N1191" s="42">
        <v>13949</v>
      </c>
      <c r="O1191" s="54" t="s">
        <v>499</v>
      </c>
      <c r="P1191" s="54" t="s">
        <v>499</v>
      </c>
      <c r="Q1191" s="54">
        <v>20.988561234127399</v>
      </c>
      <c r="R1191" s="54">
        <v>20.988561234127399</v>
      </c>
      <c r="S1191" s="54">
        <v>20.988561234127399</v>
      </c>
      <c r="T1191" s="54" t="s">
        <v>499</v>
      </c>
      <c r="U1191" s="54">
        <v>62.965683702382201</v>
      </c>
      <c r="W1191" s="42" t="s">
        <v>469</v>
      </c>
    </row>
    <row r="1192" spans="1:23">
      <c r="A1192" s="49" t="s">
        <v>3460</v>
      </c>
      <c r="B1192" s="46" t="s">
        <v>230</v>
      </c>
      <c r="C1192" s="46" t="s">
        <v>332</v>
      </c>
      <c r="D1192" s="49" t="s">
        <v>128</v>
      </c>
      <c r="E1192" s="46">
        <v>0</v>
      </c>
      <c r="F1192" s="46">
        <v>0</v>
      </c>
      <c r="G1192" s="46">
        <v>0</v>
      </c>
      <c r="H1192" s="46">
        <v>0</v>
      </c>
      <c r="I1192" s="46">
        <v>0</v>
      </c>
      <c r="J1192" s="46">
        <v>0</v>
      </c>
      <c r="K1192" s="46">
        <v>0</v>
      </c>
      <c r="L1192" s="42">
        <v>28587</v>
      </c>
      <c r="M1192" s="42">
        <v>14638</v>
      </c>
      <c r="N1192" s="42">
        <v>13949</v>
      </c>
      <c r="O1192" s="54" t="s">
        <v>499</v>
      </c>
      <c r="P1192" s="54" t="s">
        <v>499</v>
      </c>
      <c r="Q1192" s="54" t="s">
        <v>499</v>
      </c>
      <c r="R1192" s="54" t="s">
        <v>499</v>
      </c>
      <c r="S1192" s="54" t="s">
        <v>499</v>
      </c>
      <c r="T1192" s="54" t="s">
        <v>499</v>
      </c>
      <c r="U1192" s="54" t="s">
        <v>499</v>
      </c>
      <c r="W1192" s="42" t="s">
        <v>469</v>
      </c>
    </row>
    <row r="1193" spans="1:23">
      <c r="A1193" s="49" t="s">
        <v>3461</v>
      </c>
      <c r="B1193" s="46" t="s">
        <v>230</v>
      </c>
      <c r="C1193" s="46" t="s">
        <v>332</v>
      </c>
      <c r="D1193" s="49" t="s">
        <v>132</v>
      </c>
      <c r="E1193" s="46">
        <v>0</v>
      </c>
      <c r="F1193" s="46">
        <v>6</v>
      </c>
      <c r="G1193" s="46">
        <v>6</v>
      </c>
      <c r="H1193" s="46">
        <v>7</v>
      </c>
      <c r="I1193" s="46">
        <v>6</v>
      </c>
      <c r="J1193" s="46">
        <v>6</v>
      </c>
      <c r="K1193" s="46">
        <v>31</v>
      </c>
      <c r="L1193" s="42">
        <v>28587</v>
      </c>
      <c r="M1193" s="42">
        <v>14638</v>
      </c>
      <c r="N1193" s="42">
        <v>13949</v>
      </c>
      <c r="O1193" s="54" t="s">
        <v>499</v>
      </c>
      <c r="P1193" s="54">
        <v>40.989206175707061</v>
      </c>
      <c r="Q1193" s="54">
        <v>40.989206175707061</v>
      </c>
      <c r="R1193" s="54">
        <v>47.820740538324905</v>
      </c>
      <c r="S1193" s="54">
        <v>40.989206175707061</v>
      </c>
      <c r="T1193" s="54">
        <v>40.989206175707061</v>
      </c>
      <c r="U1193" s="54">
        <v>211.77756524115316</v>
      </c>
      <c r="W1193" s="42" t="s">
        <v>469</v>
      </c>
    </row>
    <row r="1194" spans="1:23">
      <c r="A1194" s="49" t="s">
        <v>3462</v>
      </c>
      <c r="B1194" s="46" t="s">
        <v>230</v>
      </c>
      <c r="C1194" s="46" t="s">
        <v>332</v>
      </c>
      <c r="D1194" s="49" t="s">
        <v>142</v>
      </c>
      <c r="E1194" s="46">
        <v>0</v>
      </c>
      <c r="F1194" s="46">
        <v>0</v>
      </c>
      <c r="G1194" s="46">
        <v>0</v>
      </c>
      <c r="H1194" s="46">
        <v>0</v>
      </c>
      <c r="I1194" s="46">
        <v>0</v>
      </c>
      <c r="J1194" s="46">
        <v>0</v>
      </c>
      <c r="K1194" s="46">
        <v>0</v>
      </c>
      <c r="L1194" s="42">
        <v>28587</v>
      </c>
      <c r="M1194" s="42">
        <v>14638</v>
      </c>
      <c r="N1194" s="42">
        <v>13949</v>
      </c>
      <c r="O1194" s="54" t="s">
        <v>499</v>
      </c>
      <c r="P1194" s="54" t="s">
        <v>499</v>
      </c>
      <c r="Q1194" s="54" t="s">
        <v>499</v>
      </c>
      <c r="R1194" s="54" t="s">
        <v>499</v>
      </c>
      <c r="S1194" s="54" t="s">
        <v>499</v>
      </c>
      <c r="T1194" s="54" t="s">
        <v>499</v>
      </c>
      <c r="U1194" s="54" t="s">
        <v>499</v>
      </c>
      <c r="W1194" s="42" t="s">
        <v>469</v>
      </c>
    </row>
    <row r="1195" spans="1:23">
      <c r="A1195" s="49" t="s">
        <v>3463</v>
      </c>
      <c r="B1195" s="46" t="s">
        <v>230</v>
      </c>
      <c r="C1195" s="46" t="s">
        <v>332</v>
      </c>
      <c r="D1195" s="49" t="s">
        <v>146</v>
      </c>
      <c r="E1195" s="46">
        <v>8</v>
      </c>
      <c r="F1195" s="46">
        <v>6</v>
      </c>
      <c r="G1195" s="46">
        <v>14</v>
      </c>
      <c r="H1195" s="46">
        <v>12</v>
      </c>
      <c r="I1195" s="46">
        <v>6</v>
      </c>
      <c r="J1195" s="46">
        <v>9</v>
      </c>
      <c r="K1195" s="46">
        <v>55</v>
      </c>
      <c r="L1195" s="42">
        <v>28587</v>
      </c>
      <c r="M1195" s="42">
        <v>14638</v>
      </c>
      <c r="N1195" s="42">
        <v>13949</v>
      </c>
      <c r="O1195" s="54">
        <v>54.65227490094275</v>
      </c>
      <c r="P1195" s="54">
        <v>40.989206175707061</v>
      </c>
      <c r="Q1195" s="54">
        <v>95.641481076649811</v>
      </c>
      <c r="R1195" s="54">
        <v>81.978412351414121</v>
      </c>
      <c r="S1195" s="54">
        <v>40.989206175707061</v>
      </c>
      <c r="T1195" s="54">
        <v>61.483809263560595</v>
      </c>
      <c r="U1195" s="54">
        <v>375.7343899439814</v>
      </c>
      <c r="W1195" s="42" t="s">
        <v>469</v>
      </c>
    </row>
    <row r="1196" spans="1:23">
      <c r="A1196" s="49" t="s">
        <v>3464</v>
      </c>
      <c r="B1196" s="46" t="s">
        <v>222</v>
      </c>
      <c r="C1196" s="46" t="s">
        <v>332</v>
      </c>
      <c r="D1196" s="49" t="s">
        <v>60</v>
      </c>
      <c r="E1196" s="46">
        <v>6</v>
      </c>
      <c r="F1196" s="46">
        <v>0</v>
      </c>
      <c r="G1196" s="46">
        <v>6</v>
      </c>
      <c r="H1196" s="46">
        <v>6</v>
      </c>
      <c r="I1196" s="46">
        <v>6</v>
      </c>
      <c r="J1196" s="46">
        <v>0</v>
      </c>
      <c r="K1196" s="46">
        <v>24</v>
      </c>
      <c r="L1196" s="42">
        <v>28587</v>
      </c>
      <c r="M1196" s="42">
        <v>14638</v>
      </c>
      <c r="N1196" s="42">
        <v>13949</v>
      </c>
      <c r="O1196" s="54">
        <v>20.988561234127399</v>
      </c>
      <c r="P1196" s="54" t="s">
        <v>499</v>
      </c>
      <c r="Q1196" s="54">
        <v>20.988561234127399</v>
      </c>
      <c r="R1196" s="54">
        <v>20.988561234127399</v>
      </c>
      <c r="S1196" s="54">
        <v>20.988561234127399</v>
      </c>
      <c r="T1196" s="54" t="s">
        <v>499</v>
      </c>
      <c r="U1196" s="54">
        <v>83.954244936509596</v>
      </c>
      <c r="W1196" s="42" t="s">
        <v>469</v>
      </c>
    </row>
    <row r="1197" spans="1:23">
      <c r="A1197" s="49" t="s">
        <v>3465</v>
      </c>
      <c r="B1197" s="46" t="s">
        <v>222</v>
      </c>
      <c r="C1197" s="46" t="s">
        <v>332</v>
      </c>
      <c r="D1197" s="49" t="s">
        <v>64</v>
      </c>
      <c r="E1197" s="46">
        <v>7</v>
      </c>
      <c r="F1197" s="46">
        <v>9</v>
      </c>
      <c r="G1197" s="46">
        <v>12</v>
      </c>
      <c r="H1197" s="46">
        <v>16</v>
      </c>
      <c r="I1197" s="46">
        <v>10</v>
      </c>
      <c r="J1197" s="46">
        <v>7</v>
      </c>
      <c r="K1197" s="46">
        <v>61</v>
      </c>
      <c r="L1197" s="42">
        <v>28587</v>
      </c>
      <c r="M1197" s="42">
        <v>14638</v>
      </c>
      <c r="N1197" s="42">
        <v>13949</v>
      </c>
      <c r="O1197" s="54">
        <v>24.486654773148636</v>
      </c>
      <c r="P1197" s="54">
        <v>31.4828418511911</v>
      </c>
      <c r="Q1197" s="54">
        <v>41.977122468254798</v>
      </c>
      <c r="R1197" s="54">
        <v>55.96949662433974</v>
      </c>
      <c r="S1197" s="54">
        <v>34.980935390212338</v>
      </c>
      <c r="T1197" s="54">
        <v>24.486654773148636</v>
      </c>
      <c r="U1197" s="54">
        <v>213.38370588029525</v>
      </c>
      <c r="W1197" s="42" t="s">
        <v>469</v>
      </c>
    </row>
    <row r="1198" spans="1:23">
      <c r="A1198" s="49" t="s">
        <v>3466</v>
      </c>
      <c r="B1198" s="46" t="s">
        <v>222</v>
      </c>
      <c r="C1198" s="46" t="s">
        <v>332</v>
      </c>
      <c r="D1198" s="49" t="s">
        <v>492</v>
      </c>
      <c r="E1198" s="46">
        <v>6</v>
      </c>
      <c r="F1198" s="46">
        <v>6</v>
      </c>
      <c r="G1198" s="46">
        <v>6</v>
      </c>
      <c r="H1198" s="46">
        <v>7</v>
      </c>
      <c r="I1198" s="46">
        <v>6</v>
      </c>
      <c r="J1198" s="46">
        <v>0</v>
      </c>
      <c r="K1198" s="46">
        <v>31</v>
      </c>
      <c r="L1198" s="42">
        <v>28587</v>
      </c>
      <c r="M1198" s="42">
        <v>14638</v>
      </c>
      <c r="N1198" s="42">
        <v>13949</v>
      </c>
      <c r="O1198" s="54">
        <v>20.988561234127399</v>
      </c>
      <c r="P1198" s="54">
        <v>20.988561234127399</v>
      </c>
      <c r="Q1198" s="54">
        <v>20.988561234127399</v>
      </c>
      <c r="R1198" s="54">
        <v>24.486654773148636</v>
      </c>
      <c r="S1198" s="54">
        <v>20.988561234127399</v>
      </c>
      <c r="T1198" s="54" t="s">
        <v>499</v>
      </c>
      <c r="U1198" s="54">
        <v>108.44089970965824</v>
      </c>
      <c r="W1198" s="42" t="s">
        <v>469</v>
      </c>
    </row>
    <row r="1199" spans="1:23">
      <c r="A1199" s="49" t="s">
        <v>3467</v>
      </c>
      <c r="B1199" s="46" t="s">
        <v>222</v>
      </c>
      <c r="C1199" s="46" t="s">
        <v>332</v>
      </c>
      <c r="D1199" s="49" t="s">
        <v>200</v>
      </c>
      <c r="E1199" s="46">
        <v>0</v>
      </c>
      <c r="F1199" s="46">
        <v>0</v>
      </c>
      <c r="G1199" s="46">
        <v>10</v>
      </c>
      <c r="H1199" s="46">
        <v>11</v>
      </c>
      <c r="I1199" s="46">
        <v>10</v>
      </c>
      <c r="J1199" s="46">
        <v>7</v>
      </c>
      <c r="K1199" s="46">
        <v>38</v>
      </c>
      <c r="L1199" s="42">
        <v>28587</v>
      </c>
      <c r="M1199" s="42">
        <v>14638</v>
      </c>
      <c r="N1199" s="42">
        <v>13949</v>
      </c>
      <c r="O1199" s="54" t="s">
        <v>499</v>
      </c>
      <c r="P1199" s="54" t="s">
        <v>499</v>
      </c>
      <c r="Q1199" s="54">
        <v>34.980935390212338</v>
      </c>
      <c r="R1199" s="54">
        <v>38.479028929233564</v>
      </c>
      <c r="S1199" s="54">
        <v>34.980935390212338</v>
      </c>
      <c r="T1199" s="54">
        <v>24.486654773148636</v>
      </c>
      <c r="U1199" s="54">
        <v>132.92755448280687</v>
      </c>
      <c r="W1199" s="42" t="s">
        <v>469</v>
      </c>
    </row>
    <row r="1200" spans="1:23">
      <c r="A1200" s="49" t="s">
        <v>3468</v>
      </c>
      <c r="B1200" s="46" t="s">
        <v>222</v>
      </c>
      <c r="C1200" s="46" t="s">
        <v>332</v>
      </c>
      <c r="D1200" s="49" t="s">
        <v>473</v>
      </c>
      <c r="E1200" s="46">
        <v>0</v>
      </c>
      <c r="F1200" s="46">
        <v>0</v>
      </c>
      <c r="G1200" s="46">
        <v>0</v>
      </c>
      <c r="H1200" s="46">
        <v>0</v>
      </c>
      <c r="I1200" s="46">
        <v>0</v>
      </c>
      <c r="J1200" s="46">
        <v>0</v>
      </c>
      <c r="K1200" s="46">
        <v>0</v>
      </c>
      <c r="L1200" s="42">
        <v>28587</v>
      </c>
      <c r="M1200" s="42">
        <v>14638</v>
      </c>
      <c r="N1200" s="42">
        <v>13949</v>
      </c>
      <c r="O1200" s="54" t="s">
        <v>499</v>
      </c>
      <c r="P1200" s="54" t="s">
        <v>499</v>
      </c>
      <c r="Q1200" s="54" t="s">
        <v>499</v>
      </c>
      <c r="R1200" s="54" t="s">
        <v>499</v>
      </c>
      <c r="S1200" s="54" t="s">
        <v>499</v>
      </c>
      <c r="T1200" s="54" t="s">
        <v>499</v>
      </c>
      <c r="U1200" s="54" t="s">
        <v>499</v>
      </c>
      <c r="W1200" s="42" t="s">
        <v>469</v>
      </c>
    </row>
    <row r="1201" spans="1:23">
      <c r="A1201" s="49" t="s">
        <v>3469</v>
      </c>
      <c r="B1201" s="46" t="s">
        <v>222</v>
      </c>
      <c r="C1201" s="46" t="s">
        <v>332</v>
      </c>
      <c r="D1201" s="49" t="s">
        <v>201</v>
      </c>
      <c r="E1201" s="46">
        <v>0</v>
      </c>
      <c r="F1201" s="46">
        <v>0</v>
      </c>
      <c r="G1201" s="46">
        <v>8</v>
      </c>
      <c r="H1201" s="46">
        <v>6</v>
      </c>
      <c r="I1201" s="46">
        <v>6</v>
      </c>
      <c r="J1201" s="46">
        <v>0</v>
      </c>
      <c r="K1201" s="46">
        <v>20</v>
      </c>
      <c r="L1201" s="42">
        <v>28587</v>
      </c>
      <c r="M1201" s="42">
        <v>14638</v>
      </c>
      <c r="N1201" s="42">
        <v>13949</v>
      </c>
      <c r="O1201" s="54" t="s">
        <v>499</v>
      </c>
      <c r="P1201" s="54" t="s">
        <v>499</v>
      </c>
      <c r="Q1201" s="54">
        <v>27.98474831216987</v>
      </c>
      <c r="R1201" s="54">
        <v>20.988561234127399</v>
      </c>
      <c r="S1201" s="54">
        <v>20.988561234127399</v>
      </c>
      <c r="T1201" s="54" t="s">
        <v>499</v>
      </c>
      <c r="U1201" s="54">
        <v>69.961870780424675</v>
      </c>
      <c r="W1201" s="42" t="s">
        <v>469</v>
      </c>
    </row>
    <row r="1202" spans="1:23">
      <c r="A1202" s="49" t="s">
        <v>3470</v>
      </c>
      <c r="B1202" s="46" t="s">
        <v>222</v>
      </c>
      <c r="C1202" s="46" t="s">
        <v>332</v>
      </c>
      <c r="D1202" s="49" t="s">
        <v>151</v>
      </c>
      <c r="E1202" s="46">
        <v>0</v>
      </c>
      <c r="F1202" s="46">
        <v>0</v>
      </c>
      <c r="G1202" s="46">
        <v>0</v>
      </c>
      <c r="H1202" s="46">
        <v>0</v>
      </c>
      <c r="I1202" s="46">
        <v>0</v>
      </c>
      <c r="J1202" s="46">
        <v>0</v>
      </c>
      <c r="K1202" s="46">
        <v>0</v>
      </c>
      <c r="L1202" s="42">
        <v>28587</v>
      </c>
      <c r="M1202" s="42">
        <v>14638</v>
      </c>
      <c r="N1202" s="42">
        <v>13949</v>
      </c>
      <c r="O1202" s="54" t="s">
        <v>499</v>
      </c>
      <c r="P1202" s="54" t="s">
        <v>499</v>
      </c>
      <c r="Q1202" s="54" t="s">
        <v>499</v>
      </c>
      <c r="R1202" s="54" t="s">
        <v>499</v>
      </c>
      <c r="S1202" s="54" t="s">
        <v>499</v>
      </c>
      <c r="T1202" s="54" t="s">
        <v>499</v>
      </c>
      <c r="U1202" s="54" t="s">
        <v>499</v>
      </c>
      <c r="W1202" s="42" t="s">
        <v>469</v>
      </c>
    </row>
    <row r="1203" spans="1:23">
      <c r="A1203" s="49" t="s">
        <v>3471</v>
      </c>
      <c r="B1203" s="46" t="s">
        <v>222</v>
      </c>
      <c r="C1203" s="46" t="s">
        <v>332</v>
      </c>
      <c r="D1203" s="49" t="s">
        <v>95</v>
      </c>
      <c r="E1203" s="46">
        <v>0</v>
      </c>
      <c r="F1203" s="46">
        <v>0</v>
      </c>
      <c r="G1203" s="46">
        <v>0</v>
      </c>
      <c r="H1203" s="46">
        <v>6</v>
      </c>
      <c r="I1203" s="46">
        <v>0</v>
      </c>
      <c r="J1203" s="46">
        <v>0</v>
      </c>
      <c r="K1203" s="46">
        <v>6</v>
      </c>
      <c r="L1203" s="42">
        <v>28587</v>
      </c>
      <c r="M1203" s="42">
        <v>14638</v>
      </c>
      <c r="N1203" s="42">
        <v>13949</v>
      </c>
      <c r="O1203" s="54" t="s">
        <v>499</v>
      </c>
      <c r="P1203" s="54" t="s">
        <v>499</v>
      </c>
      <c r="Q1203" s="54" t="s">
        <v>499</v>
      </c>
      <c r="R1203" s="54">
        <v>20.988561234127399</v>
      </c>
      <c r="S1203" s="54" t="s">
        <v>499</v>
      </c>
      <c r="T1203" s="54" t="s">
        <v>499</v>
      </c>
      <c r="U1203" s="54">
        <v>20.988561234127399</v>
      </c>
      <c r="W1203" s="42" t="s">
        <v>469</v>
      </c>
    </row>
    <row r="1204" spans="1:23">
      <c r="A1204" s="49" t="s">
        <v>3472</v>
      </c>
      <c r="B1204" s="46" t="s">
        <v>222</v>
      </c>
      <c r="C1204" s="46" t="s">
        <v>332</v>
      </c>
      <c r="D1204" s="49" t="s">
        <v>155</v>
      </c>
      <c r="E1204" s="46">
        <v>7</v>
      </c>
      <c r="F1204" s="46">
        <v>6</v>
      </c>
      <c r="G1204" s="46">
        <v>0</v>
      </c>
      <c r="H1204" s="46">
        <v>0</v>
      </c>
      <c r="I1204" s="46">
        <v>0</v>
      </c>
      <c r="J1204" s="46">
        <v>0</v>
      </c>
      <c r="K1204" s="46">
        <v>13</v>
      </c>
      <c r="L1204" s="42">
        <v>28587</v>
      </c>
      <c r="M1204" s="42">
        <v>14638</v>
      </c>
      <c r="N1204" s="42">
        <v>13949</v>
      </c>
      <c r="O1204" s="54">
        <v>24.486654773148636</v>
      </c>
      <c r="P1204" s="54">
        <v>20.988561234127399</v>
      </c>
      <c r="Q1204" s="54" t="s">
        <v>499</v>
      </c>
      <c r="R1204" s="54" t="s">
        <v>499</v>
      </c>
      <c r="S1204" s="54" t="s">
        <v>499</v>
      </c>
      <c r="T1204" s="54" t="s">
        <v>499</v>
      </c>
      <c r="U1204" s="54">
        <v>45.475216007276032</v>
      </c>
      <c r="W1204" s="42" t="s">
        <v>469</v>
      </c>
    </row>
    <row r="1205" spans="1:23">
      <c r="A1205" s="49" t="s">
        <v>3473</v>
      </c>
      <c r="B1205" s="46" t="s">
        <v>222</v>
      </c>
      <c r="C1205" s="46" t="s">
        <v>332</v>
      </c>
      <c r="D1205" s="49" t="s">
        <v>99</v>
      </c>
      <c r="E1205" s="46">
        <v>6</v>
      </c>
      <c r="F1205" s="46">
        <v>6</v>
      </c>
      <c r="G1205" s="46">
        <v>6</v>
      </c>
      <c r="H1205" s="46">
        <v>11</v>
      </c>
      <c r="I1205" s="46">
        <v>0</v>
      </c>
      <c r="J1205" s="46">
        <v>0</v>
      </c>
      <c r="K1205" s="46">
        <v>29</v>
      </c>
      <c r="L1205" s="42">
        <v>28587</v>
      </c>
      <c r="M1205" s="42">
        <v>14638</v>
      </c>
      <c r="N1205" s="42">
        <v>13949</v>
      </c>
      <c r="O1205" s="54">
        <v>20.988561234127399</v>
      </c>
      <c r="P1205" s="54">
        <v>20.988561234127399</v>
      </c>
      <c r="Q1205" s="54">
        <v>20.988561234127399</v>
      </c>
      <c r="R1205" s="54">
        <v>38.479028929233564</v>
      </c>
      <c r="S1205" s="54" t="s">
        <v>499</v>
      </c>
      <c r="T1205" s="54" t="s">
        <v>499</v>
      </c>
      <c r="U1205" s="54">
        <v>101.44471263161577</v>
      </c>
      <c r="W1205" s="42" t="s">
        <v>469</v>
      </c>
    </row>
    <row r="1206" spans="1:23">
      <c r="A1206" s="49" t="s">
        <v>3474</v>
      </c>
      <c r="B1206" s="46" t="s">
        <v>222</v>
      </c>
      <c r="C1206" s="46" t="s">
        <v>332</v>
      </c>
      <c r="D1206" s="49" t="s">
        <v>481</v>
      </c>
      <c r="E1206" s="46">
        <v>0</v>
      </c>
      <c r="F1206" s="46">
        <v>0</v>
      </c>
      <c r="G1206" s="46">
        <v>0</v>
      </c>
      <c r="H1206" s="46">
        <v>0</v>
      </c>
      <c r="I1206" s="46">
        <v>0</v>
      </c>
      <c r="J1206" s="46">
        <v>0</v>
      </c>
      <c r="K1206" s="46">
        <v>0</v>
      </c>
      <c r="L1206" s="42">
        <v>28587</v>
      </c>
      <c r="M1206" s="42">
        <v>14638</v>
      </c>
      <c r="N1206" s="42">
        <v>13949</v>
      </c>
      <c r="O1206" s="54" t="s">
        <v>499</v>
      </c>
      <c r="P1206" s="54" t="s">
        <v>499</v>
      </c>
      <c r="Q1206" s="54" t="s">
        <v>499</v>
      </c>
      <c r="R1206" s="54" t="s">
        <v>499</v>
      </c>
      <c r="S1206" s="54" t="s">
        <v>499</v>
      </c>
      <c r="T1206" s="54" t="s">
        <v>499</v>
      </c>
      <c r="U1206" s="54" t="s">
        <v>499</v>
      </c>
      <c r="W1206" s="42" t="s">
        <v>469</v>
      </c>
    </row>
    <row r="1207" spans="1:23">
      <c r="A1207" s="49" t="s">
        <v>3475</v>
      </c>
      <c r="B1207" s="46" t="s">
        <v>222</v>
      </c>
      <c r="C1207" s="46" t="s">
        <v>332</v>
      </c>
      <c r="D1207" s="49" t="s">
        <v>483</v>
      </c>
      <c r="E1207" s="46">
        <v>6</v>
      </c>
      <c r="F1207" s="46">
        <v>0</v>
      </c>
      <c r="G1207" s="46">
        <v>6</v>
      </c>
      <c r="H1207" s="46">
        <v>7</v>
      </c>
      <c r="I1207" s="46">
        <v>0</v>
      </c>
      <c r="J1207" s="46">
        <v>0</v>
      </c>
      <c r="K1207" s="46">
        <v>19</v>
      </c>
      <c r="L1207" s="42">
        <v>28587</v>
      </c>
      <c r="M1207" s="42">
        <v>14638</v>
      </c>
      <c r="N1207" s="42">
        <v>13949</v>
      </c>
      <c r="O1207" s="54">
        <v>20.988561234127399</v>
      </c>
      <c r="P1207" s="54" t="s">
        <v>499</v>
      </c>
      <c r="Q1207" s="54">
        <v>20.988561234127399</v>
      </c>
      <c r="R1207" s="54">
        <v>24.486654773148636</v>
      </c>
      <c r="S1207" s="54" t="s">
        <v>499</v>
      </c>
      <c r="T1207" s="54" t="s">
        <v>499</v>
      </c>
      <c r="U1207" s="54">
        <v>66.463777241403434</v>
      </c>
      <c r="W1207" s="42" t="s">
        <v>469</v>
      </c>
    </row>
    <row r="1208" spans="1:23">
      <c r="A1208" s="49" t="s">
        <v>3476</v>
      </c>
      <c r="B1208" s="46" t="s">
        <v>222</v>
      </c>
      <c r="C1208" s="46" t="s">
        <v>332</v>
      </c>
      <c r="D1208" s="49" t="s">
        <v>128</v>
      </c>
      <c r="E1208" s="46">
        <v>0</v>
      </c>
      <c r="F1208" s="46">
        <v>0</v>
      </c>
      <c r="G1208" s="46">
        <v>0</v>
      </c>
      <c r="H1208" s="46">
        <v>0</v>
      </c>
      <c r="I1208" s="46">
        <v>0</v>
      </c>
      <c r="J1208" s="46">
        <v>0</v>
      </c>
      <c r="K1208" s="46">
        <v>0</v>
      </c>
      <c r="L1208" s="42">
        <v>28587</v>
      </c>
      <c r="M1208" s="42">
        <v>14638</v>
      </c>
      <c r="N1208" s="42">
        <v>13949</v>
      </c>
      <c r="O1208" s="54" t="s">
        <v>499</v>
      </c>
      <c r="P1208" s="54" t="s">
        <v>499</v>
      </c>
      <c r="Q1208" s="54" t="s">
        <v>499</v>
      </c>
      <c r="R1208" s="54" t="s">
        <v>499</v>
      </c>
      <c r="S1208" s="54" t="s">
        <v>499</v>
      </c>
      <c r="T1208" s="54" t="s">
        <v>499</v>
      </c>
      <c r="U1208" s="54" t="s">
        <v>499</v>
      </c>
      <c r="W1208" s="42" t="s">
        <v>469</v>
      </c>
    </row>
    <row r="1209" spans="1:23">
      <c r="A1209" s="49" t="s">
        <v>3477</v>
      </c>
      <c r="B1209" s="46" t="s">
        <v>222</v>
      </c>
      <c r="C1209" s="46" t="s">
        <v>332</v>
      </c>
      <c r="D1209" s="49" t="s">
        <v>161</v>
      </c>
      <c r="E1209" s="46">
        <v>0</v>
      </c>
      <c r="F1209" s="46">
        <v>0</v>
      </c>
      <c r="G1209" s="46">
        <v>0</v>
      </c>
      <c r="H1209" s="46">
        <v>0</v>
      </c>
      <c r="I1209" s="46">
        <v>0</v>
      </c>
      <c r="J1209" s="46">
        <v>0</v>
      </c>
      <c r="K1209" s="46">
        <v>0</v>
      </c>
      <c r="L1209" s="42">
        <v>28587</v>
      </c>
      <c r="M1209" s="42">
        <v>14638</v>
      </c>
      <c r="N1209" s="42">
        <v>13949</v>
      </c>
      <c r="O1209" s="54" t="s">
        <v>499</v>
      </c>
      <c r="P1209" s="54" t="s">
        <v>499</v>
      </c>
      <c r="Q1209" s="54" t="s">
        <v>499</v>
      </c>
      <c r="R1209" s="54" t="s">
        <v>499</v>
      </c>
      <c r="S1209" s="54" t="s">
        <v>499</v>
      </c>
      <c r="T1209" s="54" t="s">
        <v>499</v>
      </c>
      <c r="U1209" s="54" t="s">
        <v>499</v>
      </c>
      <c r="W1209" s="42" t="s">
        <v>469</v>
      </c>
    </row>
    <row r="1210" spans="1:23">
      <c r="A1210" s="49" t="s">
        <v>3478</v>
      </c>
      <c r="B1210" s="46" t="s">
        <v>222</v>
      </c>
      <c r="C1210" s="46" t="s">
        <v>332</v>
      </c>
      <c r="D1210" s="49" t="s">
        <v>164</v>
      </c>
      <c r="E1210" s="46">
        <v>28</v>
      </c>
      <c r="F1210" s="46">
        <v>20</v>
      </c>
      <c r="G1210" s="46">
        <v>56</v>
      </c>
      <c r="H1210" s="46">
        <v>59</v>
      </c>
      <c r="I1210" s="46">
        <v>15</v>
      </c>
      <c r="J1210" s="46">
        <v>6</v>
      </c>
      <c r="K1210" s="46">
        <v>184</v>
      </c>
      <c r="L1210" s="42">
        <v>28587</v>
      </c>
      <c r="M1210" s="42">
        <v>14638</v>
      </c>
      <c r="N1210" s="42">
        <v>13949</v>
      </c>
      <c r="O1210" s="54">
        <v>200.73123521399384</v>
      </c>
      <c r="P1210" s="54">
        <v>143.37945372428132</v>
      </c>
      <c r="Q1210" s="54">
        <v>401.46247042798768</v>
      </c>
      <c r="R1210" s="54">
        <v>422.9693884866299</v>
      </c>
      <c r="S1210" s="54">
        <v>107.53459029321098</v>
      </c>
      <c r="T1210" s="54">
        <v>43.013836117284391</v>
      </c>
      <c r="U1210" s="54">
        <v>1319.090974263388</v>
      </c>
      <c r="W1210" s="42" t="s">
        <v>469</v>
      </c>
    </row>
    <row r="1211" spans="1:23">
      <c r="A1211" s="49" t="s">
        <v>3479</v>
      </c>
      <c r="B1211" s="46" t="s">
        <v>222</v>
      </c>
      <c r="C1211" s="46" t="s">
        <v>332</v>
      </c>
      <c r="D1211" s="49" t="s">
        <v>142</v>
      </c>
      <c r="E1211" s="46">
        <v>0</v>
      </c>
      <c r="F1211" s="46">
        <v>0</v>
      </c>
      <c r="G1211" s="46">
        <v>0</v>
      </c>
      <c r="H1211" s="46">
        <v>0</v>
      </c>
      <c r="I1211" s="46">
        <v>0</v>
      </c>
      <c r="J1211" s="46">
        <v>0</v>
      </c>
      <c r="K1211" s="46">
        <v>0</v>
      </c>
      <c r="L1211" s="42">
        <v>28587</v>
      </c>
      <c r="M1211" s="42">
        <v>14638</v>
      </c>
      <c r="N1211" s="42">
        <v>13949</v>
      </c>
      <c r="O1211" s="54" t="s">
        <v>499</v>
      </c>
      <c r="P1211" s="54" t="s">
        <v>499</v>
      </c>
      <c r="Q1211" s="54" t="s">
        <v>499</v>
      </c>
      <c r="R1211" s="54" t="s">
        <v>499</v>
      </c>
      <c r="S1211" s="54" t="s">
        <v>499</v>
      </c>
      <c r="T1211" s="54" t="s">
        <v>499</v>
      </c>
      <c r="U1211" s="54" t="s">
        <v>499</v>
      </c>
      <c r="W1211" s="42" t="s">
        <v>469</v>
      </c>
    </row>
    <row r="1212" spans="1:23">
      <c r="A1212" s="49" t="s">
        <v>3480</v>
      </c>
      <c r="B1212" s="46" t="s">
        <v>230</v>
      </c>
      <c r="C1212" s="46" t="s">
        <v>334</v>
      </c>
      <c r="D1212" s="49" t="s">
        <v>60</v>
      </c>
      <c r="E1212" s="46">
        <v>6</v>
      </c>
      <c r="F1212" s="46">
        <v>0</v>
      </c>
      <c r="G1212" s="46">
        <v>6</v>
      </c>
      <c r="H1212" s="46">
        <v>6</v>
      </c>
      <c r="I1212" s="46">
        <v>6</v>
      </c>
      <c r="J1212" s="46">
        <v>6</v>
      </c>
      <c r="K1212" s="46">
        <v>30</v>
      </c>
      <c r="L1212" s="42">
        <v>31305</v>
      </c>
      <c r="M1212" s="42">
        <v>16009</v>
      </c>
      <c r="N1212" s="42">
        <v>15296</v>
      </c>
      <c r="O1212" s="54">
        <v>19.166267369429804</v>
      </c>
      <c r="P1212" s="54" t="s">
        <v>499</v>
      </c>
      <c r="Q1212" s="54">
        <v>19.166267369429804</v>
      </c>
      <c r="R1212" s="54">
        <v>19.166267369429804</v>
      </c>
      <c r="S1212" s="54">
        <v>19.166267369429804</v>
      </c>
      <c r="T1212" s="54">
        <v>19.166267369429804</v>
      </c>
      <c r="U1212" s="54">
        <v>95.831336847149018</v>
      </c>
      <c r="W1212" s="42" t="s">
        <v>469</v>
      </c>
    </row>
    <row r="1213" spans="1:23">
      <c r="A1213" s="49" t="s">
        <v>3481</v>
      </c>
      <c r="B1213" s="46" t="s">
        <v>230</v>
      </c>
      <c r="C1213" s="46" t="s">
        <v>334</v>
      </c>
      <c r="D1213" s="49" t="s">
        <v>64</v>
      </c>
      <c r="E1213" s="46">
        <v>6</v>
      </c>
      <c r="F1213" s="46">
        <v>6</v>
      </c>
      <c r="G1213" s="46">
        <v>14</v>
      </c>
      <c r="H1213" s="46">
        <v>25</v>
      </c>
      <c r="I1213" s="46">
        <v>10</v>
      </c>
      <c r="J1213" s="46">
        <v>6</v>
      </c>
      <c r="K1213" s="46">
        <v>67</v>
      </c>
      <c r="L1213" s="42">
        <v>31305</v>
      </c>
      <c r="M1213" s="42">
        <v>16009</v>
      </c>
      <c r="N1213" s="42">
        <v>15296</v>
      </c>
      <c r="O1213" s="54">
        <v>19.166267369429804</v>
      </c>
      <c r="P1213" s="54">
        <v>19.166267369429804</v>
      </c>
      <c r="Q1213" s="54">
        <v>44.721290528669542</v>
      </c>
      <c r="R1213" s="54">
        <v>79.859447372624189</v>
      </c>
      <c r="S1213" s="54">
        <v>31.943778949049673</v>
      </c>
      <c r="T1213" s="54">
        <v>19.166267369429804</v>
      </c>
      <c r="U1213" s="54">
        <v>214.02331895863281</v>
      </c>
      <c r="W1213" s="42" t="s">
        <v>469</v>
      </c>
    </row>
    <row r="1214" spans="1:23">
      <c r="A1214" s="49" t="s">
        <v>3482</v>
      </c>
      <c r="B1214" s="46" t="s">
        <v>230</v>
      </c>
      <c r="C1214" s="46" t="s">
        <v>334</v>
      </c>
      <c r="D1214" s="49" t="s">
        <v>492</v>
      </c>
      <c r="E1214" s="46">
        <v>0</v>
      </c>
      <c r="F1214" s="46">
        <v>0</v>
      </c>
      <c r="G1214" s="46">
        <v>0</v>
      </c>
      <c r="H1214" s="46">
        <v>6</v>
      </c>
      <c r="I1214" s="46">
        <v>0</v>
      </c>
      <c r="J1214" s="46">
        <v>0</v>
      </c>
      <c r="K1214" s="46">
        <v>6</v>
      </c>
      <c r="L1214" s="42">
        <v>31305</v>
      </c>
      <c r="M1214" s="42">
        <v>16009</v>
      </c>
      <c r="N1214" s="42">
        <v>15296</v>
      </c>
      <c r="O1214" s="54" t="s">
        <v>499</v>
      </c>
      <c r="P1214" s="54" t="s">
        <v>499</v>
      </c>
      <c r="Q1214" s="54" t="s">
        <v>499</v>
      </c>
      <c r="R1214" s="54">
        <v>19.166267369429804</v>
      </c>
      <c r="S1214" s="54" t="s">
        <v>499</v>
      </c>
      <c r="T1214" s="54" t="s">
        <v>499</v>
      </c>
      <c r="U1214" s="54">
        <v>19.166267369429804</v>
      </c>
      <c r="W1214" s="42" t="s">
        <v>469</v>
      </c>
    </row>
    <row r="1215" spans="1:23">
      <c r="A1215" s="49" t="s">
        <v>3483</v>
      </c>
      <c r="B1215" s="46" t="s">
        <v>230</v>
      </c>
      <c r="C1215" s="46" t="s">
        <v>334</v>
      </c>
      <c r="D1215" s="49" t="s">
        <v>200</v>
      </c>
      <c r="E1215" s="46">
        <v>0</v>
      </c>
      <c r="F1215" s="46">
        <v>0</v>
      </c>
      <c r="G1215" s="46">
        <v>6</v>
      </c>
      <c r="H1215" s="46">
        <v>10</v>
      </c>
      <c r="I1215" s="46">
        <v>6</v>
      </c>
      <c r="J1215" s="46">
        <v>0</v>
      </c>
      <c r="K1215" s="46">
        <v>22</v>
      </c>
      <c r="L1215" s="42">
        <v>31305</v>
      </c>
      <c r="M1215" s="42">
        <v>16009</v>
      </c>
      <c r="N1215" s="42">
        <v>15296</v>
      </c>
      <c r="O1215" s="54" t="s">
        <v>499</v>
      </c>
      <c r="P1215" s="54" t="s">
        <v>499</v>
      </c>
      <c r="Q1215" s="54">
        <v>19.166267369429804</v>
      </c>
      <c r="R1215" s="54">
        <v>31.943778949049673</v>
      </c>
      <c r="S1215" s="54">
        <v>19.166267369429804</v>
      </c>
      <c r="T1215" s="54" t="s">
        <v>499</v>
      </c>
      <c r="U1215" s="54">
        <v>70.27631368790928</v>
      </c>
      <c r="W1215" s="42" t="s">
        <v>469</v>
      </c>
    </row>
    <row r="1216" spans="1:23">
      <c r="A1216" s="49" t="s">
        <v>3484</v>
      </c>
      <c r="B1216" s="46" t="s">
        <v>230</v>
      </c>
      <c r="C1216" s="46" t="s">
        <v>334</v>
      </c>
      <c r="D1216" s="49" t="s">
        <v>54</v>
      </c>
      <c r="E1216" s="46">
        <v>46</v>
      </c>
      <c r="F1216" s="46">
        <v>13</v>
      </c>
      <c r="G1216" s="46">
        <v>78</v>
      </c>
      <c r="H1216" s="46">
        <v>77</v>
      </c>
      <c r="I1216" s="46">
        <v>55</v>
      </c>
      <c r="J1216" s="46">
        <v>48</v>
      </c>
      <c r="K1216" s="46">
        <v>317</v>
      </c>
      <c r="L1216" s="42">
        <v>31305</v>
      </c>
      <c r="M1216" s="42">
        <v>16009</v>
      </c>
      <c r="N1216" s="42">
        <v>15296</v>
      </c>
      <c r="O1216" s="54">
        <v>287.33837216565678</v>
      </c>
      <c r="P1216" s="54">
        <v>81.204322568555185</v>
      </c>
      <c r="Q1216" s="54">
        <v>487.22593541133108</v>
      </c>
      <c r="R1216" s="54">
        <v>480.9794490599038</v>
      </c>
      <c r="S1216" s="54">
        <v>343.55674932850269</v>
      </c>
      <c r="T1216" s="54">
        <v>299.83134486851145</v>
      </c>
      <c r="U1216" s="54">
        <v>1980.1361734024613</v>
      </c>
      <c r="W1216" s="42" t="s">
        <v>469</v>
      </c>
    </row>
    <row r="1217" spans="1:23">
      <c r="A1217" s="49" t="s">
        <v>3485</v>
      </c>
      <c r="B1217" s="46" t="s">
        <v>230</v>
      </c>
      <c r="C1217" s="46" t="s">
        <v>334</v>
      </c>
      <c r="D1217" s="49" t="s">
        <v>69</v>
      </c>
      <c r="E1217" s="46">
        <v>0</v>
      </c>
      <c r="F1217" s="46">
        <v>0</v>
      </c>
      <c r="G1217" s="46">
        <v>6</v>
      </c>
      <c r="H1217" s="46">
        <v>6</v>
      </c>
      <c r="I1217" s="46">
        <v>6</v>
      </c>
      <c r="J1217" s="46">
        <v>6</v>
      </c>
      <c r="K1217" s="46">
        <v>24</v>
      </c>
      <c r="L1217" s="42">
        <v>31305</v>
      </c>
      <c r="M1217" s="42">
        <v>16009</v>
      </c>
      <c r="N1217" s="42">
        <v>15296</v>
      </c>
      <c r="O1217" s="54" t="s">
        <v>499</v>
      </c>
      <c r="P1217" s="54" t="s">
        <v>499</v>
      </c>
      <c r="Q1217" s="54">
        <v>37.478918108563931</v>
      </c>
      <c r="R1217" s="54">
        <v>37.478918108563931</v>
      </c>
      <c r="S1217" s="54">
        <v>37.478918108563931</v>
      </c>
      <c r="T1217" s="54">
        <v>37.478918108563931</v>
      </c>
      <c r="U1217" s="54">
        <v>149.91567243425573</v>
      </c>
      <c r="W1217" s="42" t="s">
        <v>469</v>
      </c>
    </row>
    <row r="1218" spans="1:23">
      <c r="A1218" s="49" t="s">
        <v>3486</v>
      </c>
      <c r="B1218" s="46" t="s">
        <v>230</v>
      </c>
      <c r="C1218" s="46" t="s">
        <v>334</v>
      </c>
      <c r="D1218" s="49" t="s">
        <v>201</v>
      </c>
      <c r="E1218" s="46">
        <v>0</v>
      </c>
      <c r="F1218" s="46">
        <v>0</v>
      </c>
      <c r="G1218" s="46">
        <v>0</v>
      </c>
      <c r="H1218" s="46">
        <v>6</v>
      </c>
      <c r="I1218" s="46">
        <v>6</v>
      </c>
      <c r="J1218" s="46">
        <v>0</v>
      </c>
      <c r="K1218" s="46">
        <v>12</v>
      </c>
      <c r="L1218" s="42">
        <v>31305</v>
      </c>
      <c r="M1218" s="42">
        <v>16009</v>
      </c>
      <c r="N1218" s="42">
        <v>15296</v>
      </c>
      <c r="O1218" s="54" t="s">
        <v>499</v>
      </c>
      <c r="P1218" s="54" t="s">
        <v>499</v>
      </c>
      <c r="Q1218" s="54" t="s">
        <v>499</v>
      </c>
      <c r="R1218" s="54">
        <v>19.166267369429804</v>
      </c>
      <c r="S1218" s="54">
        <v>19.166267369429804</v>
      </c>
      <c r="T1218" s="54" t="s">
        <v>499</v>
      </c>
      <c r="U1218" s="54">
        <v>38.332534738859607</v>
      </c>
      <c r="W1218" s="42" t="s">
        <v>469</v>
      </c>
    </row>
    <row r="1219" spans="1:23">
      <c r="A1219" s="49" t="s">
        <v>3487</v>
      </c>
      <c r="B1219" s="46" t="s">
        <v>230</v>
      </c>
      <c r="C1219" s="46" t="s">
        <v>334</v>
      </c>
      <c r="D1219" s="49" t="s">
        <v>151</v>
      </c>
      <c r="E1219" s="46">
        <v>0</v>
      </c>
      <c r="F1219" s="46">
        <v>0</v>
      </c>
      <c r="G1219" s="46">
        <v>0</v>
      </c>
      <c r="H1219" s="46">
        <v>0</v>
      </c>
      <c r="I1219" s="46">
        <v>0</v>
      </c>
      <c r="J1219" s="46">
        <v>0</v>
      </c>
      <c r="K1219" s="46">
        <v>0</v>
      </c>
      <c r="L1219" s="42">
        <v>31305</v>
      </c>
      <c r="M1219" s="42">
        <v>16009</v>
      </c>
      <c r="N1219" s="42">
        <v>15296</v>
      </c>
      <c r="O1219" s="54" t="s">
        <v>499</v>
      </c>
      <c r="P1219" s="54" t="s">
        <v>499</v>
      </c>
      <c r="Q1219" s="54" t="s">
        <v>499</v>
      </c>
      <c r="R1219" s="54" t="s">
        <v>499</v>
      </c>
      <c r="S1219" s="54" t="s">
        <v>499</v>
      </c>
      <c r="T1219" s="54" t="s">
        <v>499</v>
      </c>
      <c r="U1219" s="54" t="s">
        <v>499</v>
      </c>
      <c r="W1219" s="42" t="s">
        <v>469</v>
      </c>
    </row>
    <row r="1220" spans="1:23">
      <c r="A1220" s="49" t="s">
        <v>3488</v>
      </c>
      <c r="B1220" s="46" t="s">
        <v>230</v>
      </c>
      <c r="C1220" s="46" t="s">
        <v>334</v>
      </c>
      <c r="D1220" s="49" t="s">
        <v>95</v>
      </c>
      <c r="E1220" s="46">
        <v>0</v>
      </c>
      <c r="F1220" s="46">
        <v>0</v>
      </c>
      <c r="G1220" s="46">
        <v>6</v>
      </c>
      <c r="H1220" s="46">
        <v>6</v>
      </c>
      <c r="I1220" s="46">
        <v>0</v>
      </c>
      <c r="J1220" s="46">
        <v>0</v>
      </c>
      <c r="K1220" s="46">
        <v>12</v>
      </c>
      <c r="L1220" s="42">
        <v>31305</v>
      </c>
      <c r="M1220" s="42">
        <v>16009</v>
      </c>
      <c r="N1220" s="42">
        <v>15296</v>
      </c>
      <c r="O1220" s="54" t="s">
        <v>499</v>
      </c>
      <c r="P1220" s="54" t="s">
        <v>499</v>
      </c>
      <c r="Q1220" s="54">
        <v>19.166267369429804</v>
      </c>
      <c r="R1220" s="54">
        <v>19.166267369429804</v>
      </c>
      <c r="S1220" s="54" t="s">
        <v>499</v>
      </c>
      <c r="T1220" s="54" t="s">
        <v>499</v>
      </c>
      <c r="U1220" s="54">
        <v>38.332534738859607</v>
      </c>
      <c r="W1220" s="42" t="s">
        <v>469</v>
      </c>
    </row>
    <row r="1221" spans="1:23">
      <c r="A1221" s="49" t="s">
        <v>3489</v>
      </c>
      <c r="B1221" s="46" t="s">
        <v>230</v>
      </c>
      <c r="C1221" s="46" t="s">
        <v>334</v>
      </c>
      <c r="D1221" s="49" t="s">
        <v>155</v>
      </c>
      <c r="E1221" s="46">
        <v>6</v>
      </c>
      <c r="F1221" s="46">
        <v>6</v>
      </c>
      <c r="G1221" s="46">
        <v>0</v>
      </c>
      <c r="H1221" s="46">
        <v>0</v>
      </c>
      <c r="I1221" s="46">
        <v>0</v>
      </c>
      <c r="J1221" s="46">
        <v>0</v>
      </c>
      <c r="K1221" s="46">
        <v>12</v>
      </c>
      <c r="L1221" s="42">
        <v>31305</v>
      </c>
      <c r="M1221" s="42">
        <v>16009</v>
      </c>
      <c r="N1221" s="42">
        <v>15296</v>
      </c>
      <c r="O1221" s="54">
        <v>19.166267369429804</v>
      </c>
      <c r="P1221" s="54">
        <v>19.166267369429804</v>
      </c>
      <c r="Q1221" s="54" t="s">
        <v>499</v>
      </c>
      <c r="R1221" s="54" t="s">
        <v>499</v>
      </c>
      <c r="S1221" s="54" t="s">
        <v>499</v>
      </c>
      <c r="T1221" s="54" t="s">
        <v>499</v>
      </c>
      <c r="U1221" s="54">
        <v>38.332534738859607</v>
      </c>
      <c r="W1221" s="42" t="s">
        <v>469</v>
      </c>
    </row>
    <row r="1222" spans="1:23">
      <c r="A1222" s="49" t="s">
        <v>3490</v>
      </c>
      <c r="B1222" s="46" t="s">
        <v>230</v>
      </c>
      <c r="C1222" s="46" t="s">
        <v>334</v>
      </c>
      <c r="D1222" s="49" t="s">
        <v>99</v>
      </c>
      <c r="E1222" s="46">
        <v>8</v>
      </c>
      <c r="F1222" s="46">
        <v>7</v>
      </c>
      <c r="G1222" s="46">
        <v>13</v>
      </c>
      <c r="H1222" s="46">
        <v>11</v>
      </c>
      <c r="I1222" s="46">
        <v>6</v>
      </c>
      <c r="J1222" s="46">
        <v>6</v>
      </c>
      <c r="K1222" s="46">
        <v>51</v>
      </c>
      <c r="L1222" s="42">
        <v>31305</v>
      </c>
      <c r="M1222" s="42">
        <v>16009</v>
      </c>
      <c r="N1222" s="42">
        <v>15296</v>
      </c>
      <c r="O1222" s="54">
        <v>25.555023159239738</v>
      </c>
      <c r="P1222" s="54">
        <v>22.360645264334771</v>
      </c>
      <c r="Q1222" s="54">
        <v>41.526912633764574</v>
      </c>
      <c r="R1222" s="54">
        <v>35.13815684395464</v>
      </c>
      <c r="S1222" s="54">
        <v>19.166267369429804</v>
      </c>
      <c r="T1222" s="54">
        <v>19.166267369429804</v>
      </c>
      <c r="U1222" s="54">
        <v>162.91327264015334</v>
      </c>
      <c r="W1222" s="42" t="s">
        <v>469</v>
      </c>
    </row>
    <row r="1223" spans="1:23">
      <c r="A1223" s="49" t="s">
        <v>3491</v>
      </c>
      <c r="B1223" s="46" t="s">
        <v>230</v>
      </c>
      <c r="C1223" s="46" t="s">
        <v>334</v>
      </c>
      <c r="D1223" s="49" t="s">
        <v>481</v>
      </c>
      <c r="E1223" s="46">
        <v>6</v>
      </c>
      <c r="F1223" s="46">
        <v>0</v>
      </c>
      <c r="G1223" s="46">
        <v>0</v>
      </c>
      <c r="H1223" s="46">
        <v>0</v>
      </c>
      <c r="I1223" s="46">
        <v>0</v>
      </c>
      <c r="J1223" s="46">
        <v>0</v>
      </c>
      <c r="K1223" s="46">
        <v>6</v>
      </c>
      <c r="L1223" s="42">
        <v>31305</v>
      </c>
      <c r="M1223" s="42">
        <v>16009</v>
      </c>
      <c r="N1223" s="42">
        <v>15296</v>
      </c>
      <c r="O1223" s="54">
        <v>19.166267369429804</v>
      </c>
      <c r="P1223" s="54" t="s">
        <v>499</v>
      </c>
      <c r="Q1223" s="54" t="s">
        <v>499</v>
      </c>
      <c r="R1223" s="54" t="s">
        <v>499</v>
      </c>
      <c r="S1223" s="54" t="s">
        <v>499</v>
      </c>
      <c r="T1223" s="54" t="s">
        <v>499</v>
      </c>
      <c r="U1223" s="54">
        <v>19.166267369429804</v>
      </c>
      <c r="W1223" s="42" t="s">
        <v>469</v>
      </c>
    </row>
    <row r="1224" spans="1:23">
      <c r="A1224" s="49" t="s">
        <v>3492</v>
      </c>
      <c r="B1224" s="46" t="s">
        <v>230</v>
      </c>
      <c r="C1224" s="46" t="s">
        <v>334</v>
      </c>
      <c r="D1224" s="49" t="s">
        <v>483</v>
      </c>
      <c r="E1224" s="46">
        <v>6</v>
      </c>
      <c r="F1224" s="46">
        <v>0</v>
      </c>
      <c r="G1224" s="46">
        <v>6</v>
      </c>
      <c r="H1224" s="46">
        <v>6</v>
      </c>
      <c r="I1224" s="46">
        <v>6</v>
      </c>
      <c r="J1224" s="46">
        <v>0</v>
      </c>
      <c r="K1224" s="46">
        <v>24</v>
      </c>
      <c r="L1224" s="42">
        <v>31305</v>
      </c>
      <c r="M1224" s="42">
        <v>16009</v>
      </c>
      <c r="N1224" s="42">
        <v>15296</v>
      </c>
      <c r="O1224" s="54">
        <v>19.166267369429804</v>
      </c>
      <c r="P1224" s="54" t="s">
        <v>499</v>
      </c>
      <c r="Q1224" s="54">
        <v>19.166267369429804</v>
      </c>
      <c r="R1224" s="54">
        <v>19.166267369429804</v>
      </c>
      <c r="S1224" s="54">
        <v>19.166267369429804</v>
      </c>
      <c r="T1224" s="54" t="s">
        <v>499</v>
      </c>
      <c r="U1224" s="54">
        <v>76.665069477719214</v>
      </c>
      <c r="W1224" s="42" t="s">
        <v>469</v>
      </c>
    </row>
    <row r="1225" spans="1:23">
      <c r="A1225" s="49" t="s">
        <v>3493</v>
      </c>
      <c r="B1225" s="46" t="s">
        <v>230</v>
      </c>
      <c r="C1225" s="46" t="s">
        <v>334</v>
      </c>
      <c r="D1225" s="49" t="s">
        <v>128</v>
      </c>
      <c r="E1225" s="46">
        <v>0</v>
      </c>
      <c r="F1225" s="46">
        <v>0</v>
      </c>
      <c r="G1225" s="46">
        <v>0</v>
      </c>
      <c r="H1225" s="46">
        <v>0</v>
      </c>
      <c r="I1225" s="46">
        <v>0</v>
      </c>
      <c r="J1225" s="46">
        <v>0</v>
      </c>
      <c r="K1225" s="46">
        <v>0</v>
      </c>
      <c r="L1225" s="42">
        <v>31305</v>
      </c>
      <c r="M1225" s="42">
        <v>16009</v>
      </c>
      <c r="N1225" s="42">
        <v>15296</v>
      </c>
      <c r="O1225" s="54" t="s">
        <v>499</v>
      </c>
      <c r="P1225" s="54" t="s">
        <v>499</v>
      </c>
      <c r="Q1225" s="54" t="s">
        <v>499</v>
      </c>
      <c r="R1225" s="54" t="s">
        <v>499</v>
      </c>
      <c r="S1225" s="54" t="s">
        <v>499</v>
      </c>
      <c r="T1225" s="54" t="s">
        <v>499</v>
      </c>
      <c r="U1225" s="54" t="s">
        <v>499</v>
      </c>
      <c r="W1225" s="42" t="s">
        <v>469</v>
      </c>
    </row>
    <row r="1226" spans="1:23">
      <c r="A1226" s="49" t="s">
        <v>3494</v>
      </c>
      <c r="B1226" s="46" t="s">
        <v>230</v>
      </c>
      <c r="C1226" s="46" t="s">
        <v>334</v>
      </c>
      <c r="D1226" s="49" t="s">
        <v>132</v>
      </c>
      <c r="E1226" s="46">
        <v>6</v>
      </c>
      <c r="F1226" s="46">
        <v>0</v>
      </c>
      <c r="G1226" s="46">
        <v>6</v>
      </c>
      <c r="H1226" s="46">
        <v>6</v>
      </c>
      <c r="I1226" s="46">
        <v>6</v>
      </c>
      <c r="J1226" s="46">
        <v>6</v>
      </c>
      <c r="K1226" s="46">
        <v>30</v>
      </c>
      <c r="L1226" s="42">
        <v>31305</v>
      </c>
      <c r="M1226" s="42">
        <v>16009</v>
      </c>
      <c r="N1226" s="42">
        <v>15296</v>
      </c>
      <c r="O1226" s="54">
        <v>37.478918108563931</v>
      </c>
      <c r="P1226" s="54" t="s">
        <v>499</v>
      </c>
      <c r="Q1226" s="54">
        <v>37.478918108563931</v>
      </c>
      <c r="R1226" s="54">
        <v>37.478918108563931</v>
      </c>
      <c r="S1226" s="54">
        <v>37.478918108563931</v>
      </c>
      <c r="T1226" s="54">
        <v>37.478918108563931</v>
      </c>
      <c r="U1226" s="54">
        <v>187.39459054281969</v>
      </c>
      <c r="W1226" s="42" t="s">
        <v>469</v>
      </c>
    </row>
    <row r="1227" spans="1:23">
      <c r="A1227" s="49" t="s">
        <v>3495</v>
      </c>
      <c r="B1227" s="46" t="s">
        <v>230</v>
      </c>
      <c r="C1227" s="46" t="s">
        <v>334</v>
      </c>
      <c r="D1227" s="49" t="s">
        <v>161</v>
      </c>
      <c r="E1227" s="46">
        <v>0</v>
      </c>
      <c r="F1227" s="46">
        <v>0</v>
      </c>
      <c r="G1227" s="46">
        <v>0</v>
      </c>
      <c r="H1227" s="46">
        <v>0</v>
      </c>
      <c r="I1227" s="46">
        <v>0</v>
      </c>
      <c r="J1227" s="46">
        <v>0</v>
      </c>
      <c r="K1227" s="46">
        <v>0</v>
      </c>
      <c r="L1227" s="42">
        <v>31305</v>
      </c>
      <c r="M1227" s="42">
        <v>16009</v>
      </c>
      <c r="N1227" s="42">
        <v>15296</v>
      </c>
      <c r="O1227" s="54" t="s">
        <v>499</v>
      </c>
      <c r="P1227" s="54" t="s">
        <v>499</v>
      </c>
      <c r="Q1227" s="54" t="s">
        <v>499</v>
      </c>
      <c r="R1227" s="54" t="s">
        <v>499</v>
      </c>
      <c r="S1227" s="54" t="s">
        <v>499</v>
      </c>
      <c r="T1227" s="54" t="s">
        <v>499</v>
      </c>
      <c r="U1227" s="54" t="s">
        <v>499</v>
      </c>
      <c r="W1227" s="42" t="s">
        <v>469</v>
      </c>
    </row>
    <row r="1228" spans="1:23">
      <c r="A1228" s="49" t="s">
        <v>3496</v>
      </c>
      <c r="B1228" s="46" t="s">
        <v>230</v>
      </c>
      <c r="C1228" s="46" t="s">
        <v>334</v>
      </c>
      <c r="D1228" s="49" t="s">
        <v>142</v>
      </c>
      <c r="E1228" s="46">
        <v>0</v>
      </c>
      <c r="F1228" s="46">
        <v>0</v>
      </c>
      <c r="G1228" s="46">
        <v>0</v>
      </c>
      <c r="H1228" s="46">
        <v>6</v>
      </c>
      <c r="I1228" s="46">
        <v>0</v>
      </c>
      <c r="J1228" s="46">
        <v>0</v>
      </c>
      <c r="K1228" s="46">
        <v>6</v>
      </c>
      <c r="L1228" s="42">
        <v>31305</v>
      </c>
      <c r="M1228" s="42">
        <v>16009</v>
      </c>
      <c r="N1228" s="42">
        <v>15296</v>
      </c>
      <c r="O1228" s="54" t="s">
        <v>499</v>
      </c>
      <c r="P1228" s="54" t="s">
        <v>499</v>
      </c>
      <c r="Q1228" s="54" t="s">
        <v>499</v>
      </c>
      <c r="R1228" s="54">
        <v>19.166267369429804</v>
      </c>
      <c r="S1228" s="54" t="s">
        <v>499</v>
      </c>
      <c r="T1228" s="54" t="s">
        <v>499</v>
      </c>
      <c r="U1228" s="54">
        <v>19.166267369429804</v>
      </c>
      <c r="W1228" s="42" t="s">
        <v>469</v>
      </c>
    </row>
    <row r="1229" spans="1:23">
      <c r="A1229" s="49" t="s">
        <v>3497</v>
      </c>
      <c r="B1229" s="46" t="s">
        <v>230</v>
      </c>
      <c r="C1229" s="46" t="s">
        <v>334</v>
      </c>
      <c r="D1229" s="49" t="s">
        <v>146</v>
      </c>
      <c r="E1229" s="46">
        <v>6</v>
      </c>
      <c r="F1229" s="46">
        <v>6</v>
      </c>
      <c r="G1229" s="46">
        <v>17</v>
      </c>
      <c r="H1229" s="46">
        <v>10</v>
      </c>
      <c r="I1229" s="46">
        <v>17</v>
      </c>
      <c r="J1229" s="46">
        <v>10</v>
      </c>
      <c r="K1229" s="46">
        <v>66</v>
      </c>
      <c r="L1229" s="42">
        <v>31305</v>
      </c>
      <c r="M1229" s="42">
        <v>16009</v>
      </c>
      <c r="N1229" s="42">
        <v>15296</v>
      </c>
      <c r="O1229" s="54">
        <v>37.478918108563931</v>
      </c>
      <c r="P1229" s="54">
        <v>37.478918108563931</v>
      </c>
      <c r="Q1229" s="54">
        <v>106.19026797426447</v>
      </c>
      <c r="R1229" s="54">
        <v>62.464863514273226</v>
      </c>
      <c r="S1229" s="54">
        <v>106.19026797426447</v>
      </c>
      <c r="T1229" s="54">
        <v>62.464863514273226</v>
      </c>
      <c r="U1229" s="54">
        <v>412.26809919420327</v>
      </c>
      <c r="W1229" s="42" t="s">
        <v>469</v>
      </c>
    </row>
    <row r="1230" spans="1:23">
      <c r="A1230" s="49" t="s">
        <v>3498</v>
      </c>
      <c r="B1230" s="46" t="s">
        <v>222</v>
      </c>
      <c r="C1230" s="46" t="s">
        <v>334</v>
      </c>
      <c r="D1230" s="49" t="s">
        <v>60</v>
      </c>
      <c r="E1230" s="46">
        <v>6</v>
      </c>
      <c r="F1230" s="46">
        <v>6</v>
      </c>
      <c r="G1230" s="46">
        <v>6</v>
      </c>
      <c r="H1230" s="46">
        <v>6</v>
      </c>
      <c r="I1230" s="46">
        <v>6</v>
      </c>
      <c r="J1230" s="46">
        <v>6</v>
      </c>
      <c r="K1230" s="46">
        <v>36</v>
      </c>
      <c r="L1230" s="42">
        <v>31305</v>
      </c>
      <c r="M1230" s="42">
        <v>16009</v>
      </c>
      <c r="N1230" s="42">
        <v>15296</v>
      </c>
      <c r="O1230" s="54">
        <v>19.166267369429804</v>
      </c>
      <c r="P1230" s="54">
        <v>19.166267369429804</v>
      </c>
      <c r="Q1230" s="54">
        <v>19.166267369429804</v>
      </c>
      <c r="R1230" s="54">
        <v>19.166267369429804</v>
      </c>
      <c r="S1230" s="54">
        <v>19.166267369429804</v>
      </c>
      <c r="T1230" s="54">
        <v>19.166267369429804</v>
      </c>
      <c r="U1230" s="54">
        <v>114.99760421657882</v>
      </c>
      <c r="W1230" s="42" t="s">
        <v>469</v>
      </c>
    </row>
    <row r="1231" spans="1:23">
      <c r="A1231" s="49" t="s">
        <v>3499</v>
      </c>
      <c r="B1231" s="46" t="s">
        <v>222</v>
      </c>
      <c r="C1231" s="46" t="s">
        <v>334</v>
      </c>
      <c r="D1231" s="49" t="s">
        <v>64</v>
      </c>
      <c r="E1231" s="46">
        <v>18</v>
      </c>
      <c r="F1231" s="46">
        <v>13</v>
      </c>
      <c r="G1231" s="46">
        <v>14</v>
      </c>
      <c r="H1231" s="46">
        <v>17</v>
      </c>
      <c r="I1231" s="46">
        <v>18</v>
      </c>
      <c r="J1231" s="46">
        <v>8</v>
      </c>
      <c r="K1231" s="46">
        <v>88</v>
      </c>
      <c r="L1231" s="42">
        <v>31305</v>
      </c>
      <c r="M1231" s="42">
        <v>16009</v>
      </c>
      <c r="N1231" s="42">
        <v>15296</v>
      </c>
      <c r="O1231" s="54">
        <v>57.498802108289411</v>
      </c>
      <c r="P1231" s="54">
        <v>41.526912633764574</v>
      </c>
      <c r="Q1231" s="54">
        <v>44.721290528669542</v>
      </c>
      <c r="R1231" s="54">
        <v>54.304424213384443</v>
      </c>
      <c r="S1231" s="54">
        <v>57.498802108289411</v>
      </c>
      <c r="T1231" s="54">
        <v>25.555023159239738</v>
      </c>
      <c r="U1231" s="54">
        <v>281.10525475163712</v>
      </c>
      <c r="W1231" s="42" t="s">
        <v>469</v>
      </c>
    </row>
    <row r="1232" spans="1:23">
      <c r="A1232" s="49" t="s">
        <v>3500</v>
      </c>
      <c r="B1232" s="46" t="s">
        <v>222</v>
      </c>
      <c r="C1232" s="46" t="s">
        <v>334</v>
      </c>
      <c r="D1232" s="49" t="s">
        <v>492</v>
      </c>
      <c r="E1232" s="46">
        <v>6</v>
      </c>
      <c r="F1232" s="46">
        <v>6</v>
      </c>
      <c r="G1232" s="46">
        <v>10</v>
      </c>
      <c r="H1232" s="46">
        <v>6</v>
      </c>
      <c r="I1232" s="46">
        <v>6</v>
      </c>
      <c r="J1232" s="46">
        <v>0</v>
      </c>
      <c r="K1232" s="46">
        <v>34</v>
      </c>
      <c r="L1232" s="42">
        <v>31305</v>
      </c>
      <c r="M1232" s="42">
        <v>16009</v>
      </c>
      <c r="N1232" s="42">
        <v>15296</v>
      </c>
      <c r="O1232" s="54">
        <v>19.166267369429804</v>
      </c>
      <c r="P1232" s="54">
        <v>19.166267369429804</v>
      </c>
      <c r="Q1232" s="54">
        <v>31.943778949049673</v>
      </c>
      <c r="R1232" s="54">
        <v>19.166267369429804</v>
      </c>
      <c r="S1232" s="54">
        <v>19.166267369429804</v>
      </c>
      <c r="T1232" s="54" t="s">
        <v>499</v>
      </c>
      <c r="U1232" s="54">
        <v>108.60884842676889</v>
      </c>
      <c r="W1232" s="42" t="s">
        <v>469</v>
      </c>
    </row>
    <row r="1233" spans="1:23">
      <c r="A1233" s="49" t="s">
        <v>3501</v>
      </c>
      <c r="B1233" s="46" t="s">
        <v>222</v>
      </c>
      <c r="C1233" s="46" t="s">
        <v>334</v>
      </c>
      <c r="D1233" s="49" t="s">
        <v>200</v>
      </c>
      <c r="E1233" s="46">
        <v>6</v>
      </c>
      <c r="F1233" s="46">
        <v>6</v>
      </c>
      <c r="G1233" s="46">
        <v>8</v>
      </c>
      <c r="H1233" s="46">
        <v>15</v>
      </c>
      <c r="I1233" s="46">
        <v>11</v>
      </c>
      <c r="J1233" s="46">
        <v>10</v>
      </c>
      <c r="K1233" s="46">
        <v>56</v>
      </c>
      <c r="L1233" s="42">
        <v>31305</v>
      </c>
      <c r="M1233" s="42">
        <v>16009</v>
      </c>
      <c r="N1233" s="42">
        <v>15296</v>
      </c>
      <c r="O1233" s="54">
        <v>19.166267369429804</v>
      </c>
      <c r="P1233" s="54">
        <v>19.166267369429804</v>
      </c>
      <c r="Q1233" s="54">
        <v>25.555023159239738</v>
      </c>
      <c r="R1233" s="54">
        <v>47.915668423574509</v>
      </c>
      <c r="S1233" s="54">
        <v>35.13815684395464</v>
      </c>
      <c r="T1233" s="54">
        <v>31.943778949049673</v>
      </c>
      <c r="U1233" s="54">
        <v>178.88516211467817</v>
      </c>
      <c r="W1233" s="42" t="s">
        <v>469</v>
      </c>
    </row>
    <row r="1234" spans="1:23">
      <c r="A1234" s="49" t="s">
        <v>3502</v>
      </c>
      <c r="B1234" s="46" t="s">
        <v>222</v>
      </c>
      <c r="C1234" s="46" t="s">
        <v>334</v>
      </c>
      <c r="D1234" s="49" t="s">
        <v>473</v>
      </c>
      <c r="E1234" s="46">
        <v>0</v>
      </c>
      <c r="F1234" s="46">
        <v>0</v>
      </c>
      <c r="G1234" s="46">
        <v>0</v>
      </c>
      <c r="H1234" s="46">
        <v>0</v>
      </c>
      <c r="I1234" s="46">
        <v>6</v>
      </c>
      <c r="J1234" s="46">
        <v>0</v>
      </c>
      <c r="K1234" s="46">
        <v>6</v>
      </c>
      <c r="L1234" s="42">
        <v>31305</v>
      </c>
      <c r="M1234" s="42">
        <v>16009</v>
      </c>
      <c r="N1234" s="42">
        <v>15296</v>
      </c>
      <c r="O1234" s="54" t="s">
        <v>499</v>
      </c>
      <c r="P1234" s="54" t="s">
        <v>499</v>
      </c>
      <c r="Q1234" s="54" t="s">
        <v>499</v>
      </c>
      <c r="R1234" s="54" t="s">
        <v>499</v>
      </c>
      <c r="S1234" s="54">
        <v>19.166267369429804</v>
      </c>
      <c r="T1234" s="54" t="s">
        <v>499</v>
      </c>
      <c r="U1234" s="54">
        <v>19.166267369429804</v>
      </c>
      <c r="W1234" s="42" t="s">
        <v>469</v>
      </c>
    </row>
    <row r="1235" spans="1:23">
      <c r="A1235" s="49" t="s">
        <v>3503</v>
      </c>
      <c r="B1235" s="46" t="s">
        <v>222</v>
      </c>
      <c r="C1235" s="46" t="s">
        <v>334</v>
      </c>
      <c r="D1235" s="49" t="s">
        <v>201</v>
      </c>
      <c r="E1235" s="46">
        <v>6</v>
      </c>
      <c r="F1235" s="46">
        <v>0</v>
      </c>
      <c r="G1235" s="46">
        <v>0</v>
      </c>
      <c r="H1235" s="46">
        <v>8</v>
      </c>
      <c r="I1235" s="46">
        <v>6</v>
      </c>
      <c r="J1235" s="46">
        <v>0</v>
      </c>
      <c r="K1235" s="46">
        <v>20</v>
      </c>
      <c r="L1235" s="42">
        <v>31305</v>
      </c>
      <c r="M1235" s="42">
        <v>16009</v>
      </c>
      <c r="N1235" s="42">
        <v>15296</v>
      </c>
      <c r="O1235" s="54">
        <v>19.166267369429804</v>
      </c>
      <c r="P1235" s="54" t="s">
        <v>499</v>
      </c>
      <c r="Q1235" s="54" t="s">
        <v>499</v>
      </c>
      <c r="R1235" s="54">
        <v>25.555023159239738</v>
      </c>
      <c r="S1235" s="54">
        <v>19.166267369429804</v>
      </c>
      <c r="T1235" s="54" t="s">
        <v>499</v>
      </c>
      <c r="U1235" s="54">
        <v>63.887557898099345</v>
      </c>
      <c r="W1235" s="42" t="s">
        <v>469</v>
      </c>
    </row>
    <row r="1236" spans="1:23">
      <c r="A1236" s="49" t="s">
        <v>3504</v>
      </c>
      <c r="B1236" s="46" t="s">
        <v>222</v>
      </c>
      <c r="C1236" s="46" t="s">
        <v>334</v>
      </c>
      <c r="D1236" s="49" t="s">
        <v>95</v>
      </c>
      <c r="E1236" s="46">
        <v>0</v>
      </c>
      <c r="F1236" s="46">
        <v>0</v>
      </c>
      <c r="G1236" s="46">
        <v>0</v>
      </c>
      <c r="H1236" s="46">
        <v>6</v>
      </c>
      <c r="I1236" s="46">
        <v>0</v>
      </c>
      <c r="J1236" s="46">
        <v>0</v>
      </c>
      <c r="K1236" s="46">
        <v>6</v>
      </c>
      <c r="L1236" s="42">
        <v>31305</v>
      </c>
      <c r="M1236" s="42">
        <v>16009</v>
      </c>
      <c r="N1236" s="42">
        <v>15296</v>
      </c>
      <c r="O1236" s="54" t="s">
        <v>499</v>
      </c>
      <c r="P1236" s="54" t="s">
        <v>499</v>
      </c>
      <c r="Q1236" s="54" t="s">
        <v>499</v>
      </c>
      <c r="R1236" s="54">
        <v>19.166267369429804</v>
      </c>
      <c r="S1236" s="54" t="s">
        <v>499</v>
      </c>
      <c r="T1236" s="54" t="s">
        <v>499</v>
      </c>
      <c r="U1236" s="54">
        <v>19.166267369429804</v>
      </c>
      <c r="W1236" s="42" t="s">
        <v>469</v>
      </c>
    </row>
    <row r="1237" spans="1:23">
      <c r="A1237" s="49" t="s">
        <v>3505</v>
      </c>
      <c r="B1237" s="46" t="s">
        <v>222</v>
      </c>
      <c r="C1237" s="46" t="s">
        <v>334</v>
      </c>
      <c r="D1237" s="49" t="s">
        <v>154</v>
      </c>
      <c r="E1237" s="46">
        <v>0</v>
      </c>
      <c r="F1237" s="46">
        <v>0</v>
      </c>
      <c r="G1237" s="46">
        <v>0</v>
      </c>
      <c r="H1237" s="46">
        <v>0</v>
      </c>
      <c r="I1237" s="46">
        <v>0</v>
      </c>
      <c r="J1237" s="46">
        <v>0</v>
      </c>
      <c r="K1237" s="46">
        <v>0</v>
      </c>
      <c r="L1237" s="42">
        <v>31305</v>
      </c>
      <c r="M1237" s="42">
        <v>16009</v>
      </c>
      <c r="N1237" s="42">
        <v>15296</v>
      </c>
      <c r="O1237" s="54" t="s">
        <v>499</v>
      </c>
      <c r="P1237" s="54" t="s">
        <v>499</v>
      </c>
      <c r="Q1237" s="54" t="s">
        <v>499</v>
      </c>
      <c r="R1237" s="54" t="s">
        <v>499</v>
      </c>
      <c r="S1237" s="54" t="s">
        <v>499</v>
      </c>
      <c r="T1237" s="54" t="s">
        <v>499</v>
      </c>
      <c r="U1237" s="54" t="s">
        <v>499</v>
      </c>
      <c r="W1237" s="42" t="s">
        <v>469</v>
      </c>
    </row>
    <row r="1238" spans="1:23">
      <c r="A1238" s="49" t="s">
        <v>3506</v>
      </c>
      <c r="B1238" s="46" t="s">
        <v>222</v>
      </c>
      <c r="C1238" s="46" t="s">
        <v>334</v>
      </c>
      <c r="D1238" s="49" t="s">
        <v>155</v>
      </c>
      <c r="E1238" s="46">
        <v>6</v>
      </c>
      <c r="F1238" s="46">
        <v>6</v>
      </c>
      <c r="G1238" s="46">
        <v>6</v>
      </c>
      <c r="H1238" s="46">
        <v>0</v>
      </c>
      <c r="I1238" s="46">
        <v>0</v>
      </c>
      <c r="J1238" s="46">
        <v>0</v>
      </c>
      <c r="K1238" s="46">
        <v>18</v>
      </c>
      <c r="L1238" s="42">
        <v>31305</v>
      </c>
      <c r="M1238" s="42">
        <v>16009</v>
      </c>
      <c r="N1238" s="42">
        <v>15296</v>
      </c>
      <c r="O1238" s="54">
        <v>19.166267369429804</v>
      </c>
      <c r="P1238" s="54">
        <v>19.166267369429804</v>
      </c>
      <c r="Q1238" s="54">
        <v>19.166267369429804</v>
      </c>
      <c r="R1238" s="54" t="s">
        <v>499</v>
      </c>
      <c r="S1238" s="54" t="s">
        <v>499</v>
      </c>
      <c r="T1238" s="54" t="s">
        <v>499</v>
      </c>
      <c r="U1238" s="54">
        <v>57.498802108289411</v>
      </c>
      <c r="W1238" s="42" t="s">
        <v>469</v>
      </c>
    </row>
    <row r="1239" spans="1:23">
      <c r="A1239" s="49" t="s">
        <v>3507</v>
      </c>
      <c r="B1239" s="46" t="s">
        <v>222</v>
      </c>
      <c r="C1239" s="46" t="s">
        <v>334</v>
      </c>
      <c r="D1239" s="49" t="s">
        <v>99</v>
      </c>
      <c r="E1239" s="46">
        <v>6</v>
      </c>
      <c r="F1239" s="46">
        <v>6</v>
      </c>
      <c r="G1239" s="46">
        <v>6</v>
      </c>
      <c r="H1239" s="46">
        <v>8</v>
      </c>
      <c r="I1239" s="46">
        <v>8</v>
      </c>
      <c r="J1239" s="46">
        <v>6</v>
      </c>
      <c r="K1239" s="46">
        <v>40</v>
      </c>
      <c r="L1239" s="42">
        <v>31305</v>
      </c>
      <c r="M1239" s="42">
        <v>16009</v>
      </c>
      <c r="N1239" s="42">
        <v>15296</v>
      </c>
      <c r="O1239" s="54">
        <v>19.166267369429804</v>
      </c>
      <c r="P1239" s="54">
        <v>19.166267369429804</v>
      </c>
      <c r="Q1239" s="54">
        <v>19.166267369429804</v>
      </c>
      <c r="R1239" s="54">
        <v>25.555023159239738</v>
      </c>
      <c r="S1239" s="54">
        <v>25.555023159239738</v>
      </c>
      <c r="T1239" s="54">
        <v>19.166267369429804</v>
      </c>
      <c r="U1239" s="54">
        <v>127.77511579619869</v>
      </c>
      <c r="W1239" s="42" t="s">
        <v>469</v>
      </c>
    </row>
    <row r="1240" spans="1:23">
      <c r="A1240" s="49" t="s">
        <v>3508</v>
      </c>
      <c r="B1240" s="46" t="s">
        <v>222</v>
      </c>
      <c r="C1240" s="46" t="s">
        <v>334</v>
      </c>
      <c r="D1240" s="49" t="s">
        <v>481</v>
      </c>
      <c r="E1240" s="46">
        <v>0</v>
      </c>
      <c r="F1240" s="46">
        <v>0</v>
      </c>
      <c r="G1240" s="46">
        <v>0</v>
      </c>
      <c r="H1240" s="46">
        <v>0</v>
      </c>
      <c r="I1240" s="46">
        <v>0</v>
      </c>
      <c r="J1240" s="46">
        <v>0</v>
      </c>
      <c r="K1240" s="46">
        <v>0</v>
      </c>
      <c r="L1240" s="42">
        <v>31305</v>
      </c>
      <c r="M1240" s="42">
        <v>16009</v>
      </c>
      <c r="N1240" s="42">
        <v>15296</v>
      </c>
      <c r="O1240" s="54" t="s">
        <v>499</v>
      </c>
      <c r="P1240" s="54" t="s">
        <v>499</v>
      </c>
      <c r="Q1240" s="54" t="s">
        <v>499</v>
      </c>
      <c r="R1240" s="54" t="s">
        <v>499</v>
      </c>
      <c r="S1240" s="54" t="s">
        <v>499</v>
      </c>
      <c r="T1240" s="54" t="s">
        <v>499</v>
      </c>
      <c r="U1240" s="54" t="s">
        <v>499</v>
      </c>
      <c r="W1240" s="42" t="s">
        <v>469</v>
      </c>
    </row>
    <row r="1241" spans="1:23">
      <c r="A1241" s="49" t="s">
        <v>3509</v>
      </c>
      <c r="B1241" s="46" t="s">
        <v>222</v>
      </c>
      <c r="C1241" s="46" t="s">
        <v>334</v>
      </c>
      <c r="D1241" s="49" t="s">
        <v>483</v>
      </c>
      <c r="E1241" s="46">
        <v>6</v>
      </c>
      <c r="F1241" s="46">
        <v>6</v>
      </c>
      <c r="G1241" s="46">
        <v>10</v>
      </c>
      <c r="H1241" s="46">
        <v>6</v>
      </c>
      <c r="I1241" s="46">
        <v>6</v>
      </c>
      <c r="J1241" s="46">
        <v>6</v>
      </c>
      <c r="K1241" s="46">
        <v>40</v>
      </c>
      <c r="L1241" s="42">
        <v>31305</v>
      </c>
      <c r="M1241" s="42">
        <v>16009</v>
      </c>
      <c r="N1241" s="42">
        <v>15296</v>
      </c>
      <c r="O1241" s="54">
        <v>19.166267369429804</v>
      </c>
      <c r="P1241" s="54">
        <v>19.166267369429804</v>
      </c>
      <c r="Q1241" s="54">
        <v>31.943778949049673</v>
      </c>
      <c r="R1241" s="54">
        <v>19.166267369429804</v>
      </c>
      <c r="S1241" s="54">
        <v>19.166267369429804</v>
      </c>
      <c r="T1241" s="54">
        <v>19.166267369429804</v>
      </c>
      <c r="U1241" s="54">
        <v>127.77511579619869</v>
      </c>
      <c r="W1241" s="42" t="s">
        <v>469</v>
      </c>
    </row>
    <row r="1242" spans="1:23">
      <c r="A1242" s="49" t="s">
        <v>3510</v>
      </c>
      <c r="B1242" s="46" t="s">
        <v>222</v>
      </c>
      <c r="C1242" s="46" t="s">
        <v>334</v>
      </c>
      <c r="D1242" s="49" t="s">
        <v>128</v>
      </c>
      <c r="E1242" s="46">
        <v>0</v>
      </c>
      <c r="F1242" s="46">
        <v>0</v>
      </c>
      <c r="G1242" s="46">
        <v>0</v>
      </c>
      <c r="H1242" s="46">
        <v>0</v>
      </c>
      <c r="I1242" s="46">
        <v>0</v>
      </c>
      <c r="J1242" s="46">
        <v>0</v>
      </c>
      <c r="K1242" s="46">
        <v>0</v>
      </c>
      <c r="L1242" s="42">
        <v>31305</v>
      </c>
      <c r="M1242" s="42">
        <v>16009</v>
      </c>
      <c r="N1242" s="42">
        <v>15296</v>
      </c>
      <c r="O1242" s="54" t="s">
        <v>499</v>
      </c>
      <c r="P1242" s="54" t="s">
        <v>499</v>
      </c>
      <c r="Q1242" s="54" t="s">
        <v>499</v>
      </c>
      <c r="R1242" s="54" t="s">
        <v>499</v>
      </c>
      <c r="S1242" s="54" t="s">
        <v>499</v>
      </c>
      <c r="T1242" s="54" t="s">
        <v>499</v>
      </c>
      <c r="U1242" s="54" t="s">
        <v>499</v>
      </c>
      <c r="W1242" s="42" t="s">
        <v>469</v>
      </c>
    </row>
    <row r="1243" spans="1:23">
      <c r="A1243" s="49" t="s">
        <v>3511</v>
      </c>
      <c r="B1243" s="46" t="s">
        <v>222</v>
      </c>
      <c r="C1243" s="46" t="s">
        <v>334</v>
      </c>
      <c r="D1243" s="49" t="s">
        <v>161</v>
      </c>
      <c r="E1243" s="46">
        <v>0</v>
      </c>
      <c r="F1243" s="46">
        <v>0</v>
      </c>
      <c r="G1243" s="46">
        <v>0</v>
      </c>
      <c r="H1243" s="46">
        <v>0</v>
      </c>
      <c r="I1243" s="46">
        <v>0</v>
      </c>
      <c r="J1243" s="46">
        <v>0</v>
      </c>
      <c r="K1243" s="46">
        <v>0</v>
      </c>
      <c r="L1243" s="42">
        <v>31305</v>
      </c>
      <c r="M1243" s="42">
        <v>16009</v>
      </c>
      <c r="N1243" s="42">
        <v>15296</v>
      </c>
      <c r="O1243" s="54" t="s">
        <v>499</v>
      </c>
      <c r="P1243" s="54" t="s">
        <v>499</v>
      </c>
      <c r="Q1243" s="54" t="s">
        <v>499</v>
      </c>
      <c r="R1243" s="54" t="s">
        <v>499</v>
      </c>
      <c r="S1243" s="54" t="s">
        <v>499</v>
      </c>
      <c r="T1243" s="54" t="s">
        <v>499</v>
      </c>
      <c r="U1243" s="54" t="s">
        <v>499</v>
      </c>
      <c r="W1243" s="42" t="s">
        <v>469</v>
      </c>
    </row>
    <row r="1244" spans="1:23">
      <c r="A1244" s="49" t="s">
        <v>3512</v>
      </c>
      <c r="B1244" s="46" t="s">
        <v>222</v>
      </c>
      <c r="C1244" s="46" t="s">
        <v>334</v>
      </c>
      <c r="D1244" s="49" t="s">
        <v>164</v>
      </c>
      <c r="E1244" s="46">
        <v>43</v>
      </c>
      <c r="F1244" s="46">
        <v>42</v>
      </c>
      <c r="G1244" s="46">
        <v>62</v>
      </c>
      <c r="H1244" s="46">
        <v>63</v>
      </c>
      <c r="I1244" s="46">
        <v>19</v>
      </c>
      <c r="J1244" s="46">
        <v>6</v>
      </c>
      <c r="K1244" s="46">
        <v>235</v>
      </c>
      <c r="L1244" s="42">
        <v>31305</v>
      </c>
      <c r="M1244" s="42">
        <v>16009</v>
      </c>
      <c r="N1244" s="42">
        <v>15296</v>
      </c>
      <c r="O1244" s="54">
        <v>281.11924686192469</v>
      </c>
      <c r="P1244" s="54">
        <v>274.58158995815899</v>
      </c>
      <c r="Q1244" s="54">
        <v>405.3347280334728</v>
      </c>
      <c r="R1244" s="54">
        <v>411.87238493723851</v>
      </c>
      <c r="S1244" s="54">
        <v>124.21548117154812</v>
      </c>
      <c r="T1244" s="54">
        <v>39.22594142259414</v>
      </c>
      <c r="U1244" s="54">
        <v>1536.3493723849372</v>
      </c>
      <c r="W1244" s="42" t="s">
        <v>469</v>
      </c>
    </row>
    <row r="1245" spans="1:23">
      <c r="A1245" s="49" t="s">
        <v>3513</v>
      </c>
      <c r="B1245" s="46" t="s">
        <v>222</v>
      </c>
      <c r="C1245" s="46" t="s">
        <v>334</v>
      </c>
      <c r="D1245" s="49" t="s">
        <v>142</v>
      </c>
      <c r="E1245" s="46">
        <v>0</v>
      </c>
      <c r="F1245" s="46">
        <v>0</v>
      </c>
      <c r="G1245" s="46">
        <v>0</v>
      </c>
      <c r="H1245" s="46">
        <v>0</v>
      </c>
      <c r="I1245" s="46">
        <v>0</v>
      </c>
      <c r="J1245" s="46">
        <v>0</v>
      </c>
      <c r="K1245" s="46">
        <v>0</v>
      </c>
      <c r="L1245" s="42">
        <v>31305</v>
      </c>
      <c r="M1245" s="42">
        <v>16009</v>
      </c>
      <c r="N1245" s="42">
        <v>15296</v>
      </c>
      <c r="O1245" s="54" t="s">
        <v>499</v>
      </c>
      <c r="P1245" s="54" t="s">
        <v>499</v>
      </c>
      <c r="Q1245" s="54" t="s">
        <v>499</v>
      </c>
      <c r="R1245" s="54" t="s">
        <v>499</v>
      </c>
      <c r="S1245" s="54" t="s">
        <v>499</v>
      </c>
      <c r="T1245" s="54" t="s">
        <v>499</v>
      </c>
      <c r="U1245" s="54" t="s">
        <v>499</v>
      </c>
      <c r="W1245" s="42" t="s">
        <v>469</v>
      </c>
    </row>
    <row r="1246" spans="1:23">
      <c r="A1246" s="49" t="s">
        <v>3514</v>
      </c>
      <c r="B1246" s="46" t="s">
        <v>230</v>
      </c>
      <c r="C1246" s="46" t="s">
        <v>336</v>
      </c>
      <c r="D1246" s="49" t="s">
        <v>60</v>
      </c>
      <c r="E1246" s="46">
        <v>0</v>
      </c>
      <c r="F1246" s="46">
        <v>6</v>
      </c>
      <c r="G1246" s="46">
        <v>6</v>
      </c>
      <c r="H1246" s="46">
        <v>6</v>
      </c>
      <c r="I1246" s="46">
        <v>6</v>
      </c>
      <c r="J1246" s="46">
        <v>0</v>
      </c>
      <c r="K1246" s="46">
        <v>24</v>
      </c>
      <c r="L1246" s="42">
        <v>29750</v>
      </c>
      <c r="M1246" s="42">
        <v>15235</v>
      </c>
      <c r="N1246" s="42">
        <v>14515</v>
      </c>
      <c r="O1246" s="54" t="s">
        <v>499</v>
      </c>
      <c r="P1246" s="54">
        <v>20.168067226890756</v>
      </c>
      <c r="Q1246" s="54">
        <v>20.168067226890756</v>
      </c>
      <c r="R1246" s="54">
        <v>20.168067226890756</v>
      </c>
      <c r="S1246" s="54">
        <v>20.168067226890756</v>
      </c>
      <c r="T1246" s="54" t="s">
        <v>499</v>
      </c>
      <c r="U1246" s="54">
        <v>80.672268907563023</v>
      </c>
      <c r="W1246" s="42" t="s">
        <v>469</v>
      </c>
    </row>
    <row r="1247" spans="1:23">
      <c r="A1247" s="49" t="s">
        <v>3515</v>
      </c>
      <c r="B1247" s="46" t="s">
        <v>230</v>
      </c>
      <c r="C1247" s="46" t="s">
        <v>336</v>
      </c>
      <c r="D1247" s="49" t="s">
        <v>64</v>
      </c>
      <c r="E1247" s="46">
        <v>10</v>
      </c>
      <c r="F1247" s="46">
        <v>6</v>
      </c>
      <c r="G1247" s="46">
        <v>7</v>
      </c>
      <c r="H1247" s="46">
        <v>8</v>
      </c>
      <c r="I1247" s="46">
        <v>6</v>
      </c>
      <c r="J1247" s="46">
        <v>6</v>
      </c>
      <c r="K1247" s="46">
        <v>43</v>
      </c>
      <c r="L1247" s="42">
        <v>29750</v>
      </c>
      <c r="M1247" s="42">
        <v>15235</v>
      </c>
      <c r="N1247" s="42">
        <v>14515</v>
      </c>
      <c r="O1247" s="54">
        <v>33.613445378151262</v>
      </c>
      <c r="P1247" s="54">
        <v>20.168067226890756</v>
      </c>
      <c r="Q1247" s="54">
        <v>23.529411764705884</v>
      </c>
      <c r="R1247" s="54">
        <v>26.890756302521009</v>
      </c>
      <c r="S1247" s="54">
        <v>20.168067226890756</v>
      </c>
      <c r="T1247" s="54">
        <v>20.168067226890756</v>
      </c>
      <c r="U1247" s="54">
        <v>144.53781512605042</v>
      </c>
      <c r="W1247" s="42" t="s">
        <v>469</v>
      </c>
    </row>
    <row r="1248" spans="1:23">
      <c r="A1248" s="49" t="s">
        <v>3516</v>
      </c>
      <c r="B1248" s="46" t="s">
        <v>230</v>
      </c>
      <c r="C1248" s="46" t="s">
        <v>336</v>
      </c>
      <c r="D1248" s="49" t="s">
        <v>492</v>
      </c>
      <c r="E1248" s="46">
        <v>6</v>
      </c>
      <c r="F1248" s="46">
        <v>0</v>
      </c>
      <c r="G1248" s="46">
        <v>0</v>
      </c>
      <c r="H1248" s="46">
        <v>6</v>
      </c>
      <c r="I1248" s="46">
        <v>6</v>
      </c>
      <c r="J1248" s="46">
        <v>6</v>
      </c>
      <c r="K1248" s="46">
        <v>24</v>
      </c>
      <c r="L1248" s="42">
        <v>29750</v>
      </c>
      <c r="M1248" s="42">
        <v>15235</v>
      </c>
      <c r="N1248" s="42">
        <v>14515</v>
      </c>
      <c r="O1248" s="54">
        <v>20.168067226890756</v>
      </c>
      <c r="P1248" s="54" t="s">
        <v>499</v>
      </c>
      <c r="Q1248" s="54" t="s">
        <v>499</v>
      </c>
      <c r="R1248" s="54">
        <v>20.168067226890756</v>
      </c>
      <c r="S1248" s="54">
        <v>20.168067226890756</v>
      </c>
      <c r="T1248" s="54">
        <v>20.168067226890756</v>
      </c>
      <c r="U1248" s="54">
        <v>80.672268907563023</v>
      </c>
      <c r="W1248" s="42" t="s">
        <v>469</v>
      </c>
    </row>
    <row r="1249" spans="1:23">
      <c r="A1249" s="49" t="s">
        <v>3517</v>
      </c>
      <c r="B1249" s="46" t="s">
        <v>230</v>
      </c>
      <c r="C1249" s="46" t="s">
        <v>336</v>
      </c>
      <c r="D1249" s="49" t="s">
        <v>200</v>
      </c>
      <c r="E1249" s="46">
        <v>0</v>
      </c>
      <c r="F1249" s="46">
        <v>0</v>
      </c>
      <c r="G1249" s="46">
        <v>6</v>
      </c>
      <c r="H1249" s="46">
        <v>7</v>
      </c>
      <c r="I1249" s="46">
        <v>6</v>
      </c>
      <c r="J1249" s="46">
        <v>7</v>
      </c>
      <c r="K1249" s="46">
        <v>26</v>
      </c>
      <c r="L1249" s="42">
        <v>29750</v>
      </c>
      <c r="M1249" s="42">
        <v>15235</v>
      </c>
      <c r="N1249" s="42">
        <v>14515</v>
      </c>
      <c r="O1249" s="54" t="s">
        <v>499</v>
      </c>
      <c r="P1249" s="54" t="s">
        <v>499</v>
      </c>
      <c r="Q1249" s="54">
        <v>20.168067226890756</v>
      </c>
      <c r="R1249" s="54">
        <v>23.529411764705884</v>
      </c>
      <c r="S1249" s="54">
        <v>20.168067226890756</v>
      </c>
      <c r="T1249" s="54">
        <v>23.529411764705884</v>
      </c>
      <c r="U1249" s="54">
        <v>87.394957983193279</v>
      </c>
      <c r="W1249" s="42" t="s">
        <v>469</v>
      </c>
    </row>
    <row r="1250" spans="1:23">
      <c r="A1250" s="49" t="s">
        <v>3518</v>
      </c>
      <c r="B1250" s="46" t="s">
        <v>230</v>
      </c>
      <c r="C1250" s="46" t="s">
        <v>336</v>
      </c>
      <c r="D1250" s="49" t="s">
        <v>54</v>
      </c>
      <c r="E1250" s="46">
        <v>41</v>
      </c>
      <c r="F1250" s="46">
        <v>15</v>
      </c>
      <c r="G1250" s="46">
        <v>57</v>
      </c>
      <c r="H1250" s="46">
        <v>82</v>
      </c>
      <c r="I1250" s="46">
        <v>41</v>
      </c>
      <c r="J1250" s="46">
        <v>40</v>
      </c>
      <c r="K1250" s="46">
        <v>276</v>
      </c>
      <c r="L1250" s="42">
        <v>29750</v>
      </c>
      <c r="M1250" s="42">
        <v>15235</v>
      </c>
      <c r="N1250" s="42">
        <v>14515</v>
      </c>
      <c r="O1250" s="54">
        <v>269.1171644240236</v>
      </c>
      <c r="P1250" s="54">
        <v>98.457499179520852</v>
      </c>
      <c r="Q1250" s="54">
        <v>374.1384968821792</v>
      </c>
      <c r="R1250" s="54">
        <v>538.2343288480472</v>
      </c>
      <c r="S1250" s="54">
        <v>269.1171644240236</v>
      </c>
      <c r="T1250" s="54">
        <v>262.55333114538888</v>
      </c>
      <c r="U1250" s="54">
        <v>1811.6179849031835</v>
      </c>
      <c r="W1250" s="42" t="s">
        <v>469</v>
      </c>
    </row>
    <row r="1251" spans="1:23">
      <c r="A1251" s="49" t="s">
        <v>3519</v>
      </c>
      <c r="B1251" s="46" t="s">
        <v>230</v>
      </c>
      <c r="C1251" s="46" t="s">
        <v>336</v>
      </c>
      <c r="D1251" s="49" t="s">
        <v>69</v>
      </c>
      <c r="E1251" s="46">
        <v>6</v>
      </c>
      <c r="F1251" s="46">
        <v>0</v>
      </c>
      <c r="G1251" s="46">
        <v>0</v>
      </c>
      <c r="H1251" s="46">
        <v>7</v>
      </c>
      <c r="I1251" s="46">
        <v>6</v>
      </c>
      <c r="J1251" s="46">
        <v>0</v>
      </c>
      <c r="K1251" s="46">
        <v>19</v>
      </c>
      <c r="L1251" s="42">
        <v>29750</v>
      </c>
      <c r="M1251" s="42">
        <v>15235</v>
      </c>
      <c r="N1251" s="42">
        <v>14515</v>
      </c>
      <c r="O1251" s="54">
        <v>39.382999671808335</v>
      </c>
      <c r="P1251" s="54" t="s">
        <v>499</v>
      </c>
      <c r="Q1251" s="54" t="s">
        <v>499</v>
      </c>
      <c r="R1251" s="54">
        <v>45.946832950443053</v>
      </c>
      <c r="S1251" s="54">
        <v>39.382999671808335</v>
      </c>
      <c r="T1251" s="54" t="s">
        <v>499</v>
      </c>
      <c r="U1251" s="54">
        <v>124.71283229405974</v>
      </c>
      <c r="W1251" s="42" t="s">
        <v>469</v>
      </c>
    </row>
    <row r="1252" spans="1:23">
      <c r="A1252" s="49" t="s">
        <v>3520</v>
      </c>
      <c r="B1252" s="46" t="s">
        <v>230</v>
      </c>
      <c r="C1252" s="46" t="s">
        <v>336</v>
      </c>
      <c r="D1252" s="49" t="s">
        <v>473</v>
      </c>
      <c r="E1252" s="46">
        <v>0</v>
      </c>
      <c r="F1252" s="46">
        <v>0</v>
      </c>
      <c r="G1252" s="46">
        <v>0</v>
      </c>
      <c r="H1252" s="46">
        <v>0</v>
      </c>
      <c r="I1252" s="46">
        <v>0</v>
      </c>
      <c r="J1252" s="46">
        <v>0</v>
      </c>
      <c r="K1252" s="46">
        <v>0</v>
      </c>
      <c r="L1252" s="42">
        <v>29750</v>
      </c>
      <c r="M1252" s="42">
        <v>15235</v>
      </c>
      <c r="N1252" s="42">
        <v>14515</v>
      </c>
      <c r="O1252" s="54" t="s">
        <v>499</v>
      </c>
      <c r="P1252" s="54" t="s">
        <v>499</v>
      </c>
      <c r="Q1252" s="54" t="s">
        <v>499</v>
      </c>
      <c r="R1252" s="54" t="s">
        <v>499</v>
      </c>
      <c r="S1252" s="54" t="s">
        <v>499</v>
      </c>
      <c r="T1252" s="54" t="s">
        <v>499</v>
      </c>
      <c r="U1252" s="54" t="s">
        <v>499</v>
      </c>
      <c r="W1252" s="42" t="s">
        <v>469</v>
      </c>
    </row>
    <row r="1253" spans="1:23">
      <c r="A1253" s="49" t="s">
        <v>3521</v>
      </c>
      <c r="B1253" s="46" t="s">
        <v>230</v>
      </c>
      <c r="C1253" s="46" t="s">
        <v>336</v>
      </c>
      <c r="D1253" s="49" t="s">
        <v>201</v>
      </c>
      <c r="E1253" s="46">
        <v>0</v>
      </c>
      <c r="F1253" s="46">
        <v>0</v>
      </c>
      <c r="G1253" s="46">
        <v>0</v>
      </c>
      <c r="H1253" s="46">
        <v>6</v>
      </c>
      <c r="I1253" s="46">
        <v>0</v>
      </c>
      <c r="J1253" s="46">
        <v>0</v>
      </c>
      <c r="K1253" s="46">
        <v>6</v>
      </c>
      <c r="L1253" s="42">
        <v>29750</v>
      </c>
      <c r="M1253" s="42">
        <v>15235</v>
      </c>
      <c r="N1253" s="42">
        <v>14515</v>
      </c>
      <c r="O1253" s="54" t="s">
        <v>499</v>
      </c>
      <c r="P1253" s="54" t="s">
        <v>499</v>
      </c>
      <c r="Q1253" s="54" t="s">
        <v>499</v>
      </c>
      <c r="R1253" s="54">
        <v>20.168067226890756</v>
      </c>
      <c r="S1253" s="54" t="s">
        <v>499</v>
      </c>
      <c r="T1253" s="54" t="s">
        <v>499</v>
      </c>
      <c r="U1253" s="54">
        <v>20.168067226890756</v>
      </c>
      <c r="W1253" s="42" t="s">
        <v>469</v>
      </c>
    </row>
    <row r="1254" spans="1:23">
      <c r="A1254" s="49" t="s">
        <v>3522</v>
      </c>
      <c r="B1254" s="46" t="s">
        <v>230</v>
      </c>
      <c r="C1254" s="46" t="s">
        <v>336</v>
      </c>
      <c r="D1254" s="49" t="s">
        <v>151</v>
      </c>
      <c r="E1254" s="46">
        <v>0</v>
      </c>
      <c r="F1254" s="46">
        <v>0</v>
      </c>
      <c r="G1254" s="46">
        <v>0</v>
      </c>
      <c r="H1254" s="46">
        <v>0</v>
      </c>
      <c r="I1254" s="46">
        <v>0</v>
      </c>
      <c r="J1254" s="46">
        <v>0</v>
      </c>
      <c r="K1254" s="46">
        <v>0</v>
      </c>
      <c r="L1254" s="42">
        <v>29750</v>
      </c>
      <c r="M1254" s="42">
        <v>15235</v>
      </c>
      <c r="N1254" s="42">
        <v>14515</v>
      </c>
      <c r="O1254" s="54" t="s">
        <v>499</v>
      </c>
      <c r="P1254" s="54" t="s">
        <v>499</v>
      </c>
      <c r="Q1254" s="54" t="s">
        <v>499</v>
      </c>
      <c r="R1254" s="54" t="s">
        <v>499</v>
      </c>
      <c r="S1254" s="54" t="s">
        <v>499</v>
      </c>
      <c r="T1254" s="54" t="s">
        <v>499</v>
      </c>
      <c r="U1254" s="54" t="s">
        <v>499</v>
      </c>
      <c r="W1254" s="42" t="s">
        <v>469</v>
      </c>
    </row>
    <row r="1255" spans="1:23">
      <c r="A1255" s="49" t="s">
        <v>3523</v>
      </c>
      <c r="B1255" s="46" t="s">
        <v>230</v>
      </c>
      <c r="C1255" s="46" t="s">
        <v>336</v>
      </c>
      <c r="D1255" s="49" t="s">
        <v>95</v>
      </c>
      <c r="E1255" s="46">
        <v>0</v>
      </c>
      <c r="F1255" s="46">
        <v>0</v>
      </c>
      <c r="G1255" s="46">
        <v>0</v>
      </c>
      <c r="H1255" s="46">
        <v>0</v>
      </c>
      <c r="I1255" s="46">
        <v>0</v>
      </c>
      <c r="J1255" s="46">
        <v>0</v>
      </c>
      <c r="K1255" s="46">
        <v>0</v>
      </c>
      <c r="L1255" s="42">
        <v>29750</v>
      </c>
      <c r="M1255" s="42">
        <v>15235</v>
      </c>
      <c r="N1255" s="42">
        <v>14515</v>
      </c>
      <c r="O1255" s="54" t="s">
        <v>499</v>
      </c>
      <c r="P1255" s="54" t="s">
        <v>499</v>
      </c>
      <c r="Q1255" s="54" t="s">
        <v>499</v>
      </c>
      <c r="R1255" s="54" t="s">
        <v>499</v>
      </c>
      <c r="S1255" s="54" t="s">
        <v>499</v>
      </c>
      <c r="T1255" s="54" t="s">
        <v>499</v>
      </c>
      <c r="U1255" s="54" t="s">
        <v>499</v>
      </c>
      <c r="W1255" s="42" t="s">
        <v>469</v>
      </c>
    </row>
    <row r="1256" spans="1:23">
      <c r="A1256" s="49" t="s">
        <v>3524</v>
      </c>
      <c r="B1256" s="46" t="s">
        <v>230</v>
      </c>
      <c r="C1256" s="46" t="s">
        <v>336</v>
      </c>
      <c r="D1256" s="49" t="s">
        <v>155</v>
      </c>
      <c r="E1256" s="46">
        <v>6</v>
      </c>
      <c r="F1256" s="46">
        <v>0</v>
      </c>
      <c r="G1256" s="46">
        <v>0</v>
      </c>
      <c r="H1256" s="46">
        <v>0</v>
      </c>
      <c r="I1256" s="46">
        <v>0</v>
      </c>
      <c r="J1256" s="46">
        <v>0</v>
      </c>
      <c r="K1256" s="46">
        <v>6</v>
      </c>
      <c r="L1256" s="42">
        <v>29750</v>
      </c>
      <c r="M1256" s="42">
        <v>15235</v>
      </c>
      <c r="N1256" s="42">
        <v>14515</v>
      </c>
      <c r="O1256" s="54">
        <v>20.168067226890756</v>
      </c>
      <c r="P1256" s="54" t="s">
        <v>499</v>
      </c>
      <c r="Q1256" s="54" t="s">
        <v>499</v>
      </c>
      <c r="R1256" s="54" t="s">
        <v>499</v>
      </c>
      <c r="S1256" s="54" t="s">
        <v>499</v>
      </c>
      <c r="T1256" s="54" t="s">
        <v>499</v>
      </c>
      <c r="U1256" s="54">
        <v>20.168067226890756</v>
      </c>
      <c r="W1256" s="42" t="s">
        <v>469</v>
      </c>
    </row>
    <row r="1257" spans="1:23">
      <c r="A1257" s="49" t="s">
        <v>3525</v>
      </c>
      <c r="B1257" s="46" t="s">
        <v>230</v>
      </c>
      <c r="C1257" s="46" t="s">
        <v>336</v>
      </c>
      <c r="D1257" s="49" t="s">
        <v>99</v>
      </c>
      <c r="E1257" s="46">
        <v>0</v>
      </c>
      <c r="F1257" s="46">
        <v>6</v>
      </c>
      <c r="G1257" s="46">
        <v>6</v>
      </c>
      <c r="H1257" s="46">
        <v>15</v>
      </c>
      <c r="I1257" s="46">
        <v>6</v>
      </c>
      <c r="J1257" s="46">
        <v>0</v>
      </c>
      <c r="K1257" s="46">
        <v>33</v>
      </c>
      <c r="L1257" s="42">
        <v>29750</v>
      </c>
      <c r="M1257" s="42">
        <v>15235</v>
      </c>
      <c r="N1257" s="42">
        <v>14515</v>
      </c>
      <c r="O1257" s="54" t="s">
        <v>499</v>
      </c>
      <c r="P1257" s="54">
        <v>20.168067226890756</v>
      </c>
      <c r="Q1257" s="54">
        <v>20.168067226890756</v>
      </c>
      <c r="R1257" s="54">
        <v>50.420168067226889</v>
      </c>
      <c r="S1257" s="54">
        <v>20.168067226890756</v>
      </c>
      <c r="T1257" s="54" t="s">
        <v>499</v>
      </c>
      <c r="U1257" s="54">
        <v>110.92436974789916</v>
      </c>
      <c r="W1257" s="42" t="s">
        <v>469</v>
      </c>
    </row>
    <row r="1258" spans="1:23">
      <c r="A1258" s="49" t="s">
        <v>3526</v>
      </c>
      <c r="B1258" s="46" t="s">
        <v>230</v>
      </c>
      <c r="C1258" s="46" t="s">
        <v>336</v>
      </c>
      <c r="D1258" s="49" t="s">
        <v>481</v>
      </c>
      <c r="E1258" s="46">
        <v>0</v>
      </c>
      <c r="F1258" s="46">
        <v>0</v>
      </c>
      <c r="G1258" s="46">
        <v>0</v>
      </c>
      <c r="H1258" s="46">
        <v>0</v>
      </c>
      <c r="I1258" s="46">
        <v>0</v>
      </c>
      <c r="J1258" s="46">
        <v>0</v>
      </c>
      <c r="K1258" s="46">
        <v>0</v>
      </c>
      <c r="L1258" s="42">
        <v>29750</v>
      </c>
      <c r="M1258" s="42">
        <v>15235</v>
      </c>
      <c r="N1258" s="42">
        <v>14515</v>
      </c>
      <c r="O1258" s="54" t="s">
        <v>499</v>
      </c>
      <c r="P1258" s="54" t="s">
        <v>499</v>
      </c>
      <c r="Q1258" s="54" t="s">
        <v>499</v>
      </c>
      <c r="R1258" s="54" t="s">
        <v>499</v>
      </c>
      <c r="S1258" s="54" t="s">
        <v>499</v>
      </c>
      <c r="T1258" s="54" t="s">
        <v>499</v>
      </c>
      <c r="U1258" s="54" t="s">
        <v>499</v>
      </c>
      <c r="W1258" s="42" t="s">
        <v>469</v>
      </c>
    </row>
    <row r="1259" spans="1:23">
      <c r="A1259" s="49" t="s">
        <v>3527</v>
      </c>
      <c r="B1259" s="46" t="s">
        <v>230</v>
      </c>
      <c r="C1259" s="46" t="s">
        <v>336</v>
      </c>
      <c r="D1259" s="49" t="s">
        <v>483</v>
      </c>
      <c r="E1259" s="46">
        <v>0</v>
      </c>
      <c r="F1259" s="46">
        <v>0</v>
      </c>
      <c r="G1259" s="46">
        <v>6</v>
      </c>
      <c r="H1259" s="46">
        <v>0</v>
      </c>
      <c r="I1259" s="46">
        <v>0</v>
      </c>
      <c r="J1259" s="46">
        <v>0</v>
      </c>
      <c r="K1259" s="46">
        <v>6</v>
      </c>
      <c r="L1259" s="42">
        <v>29750</v>
      </c>
      <c r="M1259" s="42">
        <v>15235</v>
      </c>
      <c r="N1259" s="42">
        <v>14515</v>
      </c>
      <c r="O1259" s="54" t="s">
        <v>499</v>
      </c>
      <c r="P1259" s="54" t="s">
        <v>499</v>
      </c>
      <c r="Q1259" s="54">
        <v>20.168067226890756</v>
      </c>
      <c r="R1259" s="54" t="s">
        <v>499</v>
      </c>
      <c r="S1259" s="54" t="s">
        <v>499</v>
      </c>
      <c r="T1259" s="54" t="s">
        <v>499</v>
      </c>
      <c r="U1259" s="54">
        <v>20.168067226890756</v>
      </c>
      <c r="W1259" s="42" t="s">
        <v>469</v>
      </c>
    </row>
    <row r="1260" spans="1:23">
      <c r="A1260" s="49" t="s">
        <v>3528</v>
      </c>
      <c r="B1260" s="46" t="s">
        <v>230</v>
      </c>
      <c r="C1260" s="46" t="s">
        <v>336</v>
      </c>
      <c r="D1260" s="49" t="s">
        <v>128</v>
      </c>
      <c r="E1260" s="46">
        <v>0</v>
      </c>
      <c r="F1260" s="46">
        <v>0</v>
      </c>
      <c r="G1260" s="46">
        <v>0</v>
      </c>
      <c r="H1260" s="46">
        <v>0</v>
      </c>
      <c r="I1260" s="46">
        <v>0</v>
      </c>
      <c r="J1260" s="46">
        <v>0</v>
      </c>
      <c r="K1260" s="46">
        <v>0</v>
      </c>
      <c r="L1260" s="42">
        <v>29750</v>
      </c>
      <c r="M1260" s="42">
        <v>15235</v>
      </c>
      <c r="N1260" s="42">
        <v>14515</v>
      </c>
      <c r="O1260" s="54" t="s">
        <v>499</v>
      </c>
      <c r="P1260" s="54" t="s">
        <v>499</v>
      </c>
      <c r="Q1260" s="54" t="s">
        <v>499</v>
      </c>
      <c r="R1260" s="54" t="s">
        <v>499</v>
      </c>
      <c r="S1260" s="54" t="s">
        <v>499</v>
      </c>
      <c r="T1260" s="54" t="s">
        <v>499</v>
      </c>
      <c r="U1260" s="54" t="s">
        <v>499</v>
      </c>
      <c r="W1260" s="42" t="s">
        <v>469</v>
      </c>
    </row>
    <row r="1261" spans="1:23">
      <c r="A1261" s="49" t="s">
        <v>3529</v>
      </c>
      <c r="B1261" s="46" t="s">
        <v>230</v>
      </c>
      <c r="C1261" s="46" t="s">
        <v>336</v>
      </c>
      <c r="D1261" s="49" t="s">
        <v>132</v>
      </c>
      <c r="E1261" s="46">
        <v>0</v>
      </c>
      <c r="F1261" s="46">
        <v>0</v>
      </c>
      <c r="G1261" s="46">
        <v>6</v>
      </c>
      <c r="H1261" s="46">
        <v>6</v>
      </c>
      <c r="I1261" s="46">
        <v>6</v>
      </c>
      <c r="J1261" s="46">
        <v>0</v>
      </c>
      <c r="K1261" s="46">
        <v>18</v>
      </c>
      <c r="L1261" s="42">
        <v>29750</v>
      </c>
      <c r="M1261" s="42">
        <v>15235</v>
      </c>
      <c r="N1261" s="42">
        <v>14515</v>
      </c>
      <c r="O1261" s="54" t="s">
        <v>499</v>
      </c>
      <c r="P1261" s="54" t="s">
        <v>499</v>
      </c>
      <c r="Q1261" s="54">
        <v>39.382999671808335</v>
      </c>
      <c r="R1261" s="54">
        <v>39.382999671808335</v>
      </c>
      <c r="S1261" s="54">
        <v>39.382999671808335</v>
      </c>
      <c r="T1261" s="54" t="s">
        <v>499</v>
      </c>
      <c r="U1261" s="54">
        <v>118.14899901542501</v>
      </c>
      <c r="W1261" s="42" t="s">
        <v>469</v>
      </c>
    </row>
    <row r="1262" spans="1:23">
      <c r="A1262" s="49" t="s">
        <v>3530</v>
      </c>
      <c r="B1262" s="46" t="s">
        <v>230</v>
      </c>
      <c r="C1262" s="46" t="s">
        <v>336</v>
      </c>
      <c r="D1262" s="49" t="s">
        <v>142</v>
      </c>
      <c r="E1262" s="46">
        <v>0</v>
      </c>
      <c r="F1262" s="46">
        <v>0</v>
      </c>
      <c r="G1262" s="46">
        <v>0</v>
      </c>
      <c r="H1262" s="46">
        <v>0</v>
      </c>
      <c r="I1262" s="46">
        <v>0</v>
      </c>
      <c r="J1262" s="46">
        <v>0</v>
      </c>
      <c r="K1262" s="46">
        <v>0</v>
      </c>
      <c r="L1262" s="42">
        <v>29750</v>
      </c>
      <c r="M1262" s="42">
        <v>15235</v>
      </c>
      <c r="N1262" s="42">
        <v>14515</v>
      </c>
      <c r="O1262" s="54" t="s">
        <v>499</v>
      </c>
      <c r="P1262" s="54" t="s">
        <v>499</v>
      </c>
      <c r="Q1262" s="54" t="s">
        <v>499</v>
      </c>
      <c r="R1262" s="54" t="s">
        <v>499</v>
      </c>
      <c r="S1262" s="54" t="s">
        <v>499</v>
      </c>
      <c r="T1262" s="54" t="s">
        <v>499</v>
      </c>
      <c r="U1262" s="54" t="s">
        <v>499</v>
      </c>
      <c r="W1262" s="42" t="s">
        <v>469</v>
      </c>
    </row>
    <row r="1263" spans="1:23">
      <c r="A1263" s="49" t="s">
        <v>3531</v>
      </c>
      <c r="B1263" s="46" t="s">
        <v>230</v>
      </c>
      <c r="C1263" s="46" t="s">
        <v>336</v>
      </c>
      <c r="D1263" s="49" t="s">
        <v>146</v>
      </c>
      <c r="E1263" s="46">
        <v>6</v>
      </c>
      <c r="F1263" s="46">
        <v>0</v>
      </c>
      <c r="G1263" s="46">
        <v>13</v>
      </c>
      <c r="H1263" s="46">
        <v>7</v>
      </c>
      <c r="I1263" s="46">
        <v>9</v>
      </c>
      <c r="J1263" s="46">
        <v>8</v>
      </c>
      <c r="K1263" s="46">
        <v>43</v>
      </c>
      <c r="L1263" s="42">
        <v>29750</v>
      </c>
      <c r="M1263" s="42">
        <v>15235</v>
      </c>
      <c r="N1263" s="42">
        <v>14515</v>
      </c>
      <c r="O1263" s="54">
        <v>39.382999671808335</v>
      </c>
      <c r="P1263" s="54" t="s">
        <v>499</v>
      </c>
      <c r="Q1263" s="54">
        <v>85.329832622251388</v>
      </c>
      <c r="R1263" s="54">
        <v>45.946832950443053</v>
      </c>
      <c r="S1263" s="54">
        <v>59.074499507712503</v>
      </c>
      <c r="T1263" s="54">
        <v>52.510666229077778</v>
      </c>
      <c r="U1263" s="54">
        <v>282.24483098129309</v>
      </c>
      <c r="W1263" s="42" t="s">
        <v>469</v>
      </c>
    </row>
    <row r="1264" spans="1:23">
      <c r="A1264" s="49" t="s">
        <v>3532</v>
      </c>
      <c r="B1264" s="46" t="s">
        <v>222</v>
      </c>
      <c r="C1264" s="46" t="s">
        <v>336</v>
      </c>
      <c r="D1264" s="49" t="s">
        <v>60</v>
      </c>
      <c r="E1264" s="46">
        <v>0</v>
      </c>
      <c r="F1264" s="46">
        <v>0</v>
      </c>
      <c r="G1264" s="46">
        <v>6</v>
      </c>
      <c r="H1264" s="46">
        <v>0</v>
      </c>
      <c r="I1264" s="46">
        <v>6</v>
      </c>
      <c r="J1264" s="46">
        <v>0</v>
      </c>
      <c r="K1264" s="46">
        <v>12</v>
      </c>
      <c r="L1264" s="42">
        <v>29750</v>
      </c>
      <c r="M1264" s="42">
        <v>15235</v>
      </c>
      <c r="N1264" s="42">
        <v>14515</v>
      </c>
      <c r="O1264" s="54" t="s">
        <v>499</v>
      </c>
      <c r="P1264" s="54" t="s">
        <v>499</v>
      </c>
      <c r="Q1264" s="54">
        <v>20.168067226890756</v>
      </c>
      <c r="R1264" s="54" t="s">
        <v>499</v>
      </c>
      <c r="S1264" s="54">
        <v>20.168067226890756</v>
      </c>
      <c r="T1264" s="54" t="s">
        <v>499</v>
      </c>
      <c r="U1264" s="54">
        <v>40.336134453781511</v>
      </c>
      <c r="W1264" s="42" t="s">
        <v>469</v>
      </c>
    </row>
    <row r="1265" spans="1:40">
      <c r="A1265" s="49" t="s">
        <v>3533</v>
      </c>
      <c r="B1265" s="46" t="s">
        <v>222</v>
      </c>
      <c r="C1265" s="46" t="s">
        <v>336</v>
      </c>
      <c r="D1265" s="49" t="s">
        <v>64</v>
      </c>
      <c r="E1265" s="46">
        <v>8</v>
      </c>
      <c r="F1265" s="46">
        <v>6</v>
      </c>
      <c r="G1265" s="46">
        <v>24</v>
      </c>
      <c r="H1265" s="46">
        <v>14</v>
      </c>
      <c r="I1265" s="46">
        <v>13</v>
      </c>
      <c r="J1265" s="46">
        <v>6</v>
      </c>
      <c r="K1265" s="46">
        <v>71</v>
      </c>
      <c r="L1265" s="42">
        <v>29750</v>
      </c>
      <c r="M1265" s="42">
        <v>15235</v>
      </c>
      <c r="N1265" s="42">
        <v>14515</v>
      </c>
      <c r="O1265" s="54">
        <v>26.890756302521009</v>
      </c>
      <c r="P1265" s="54">
        <v>20.168067226890756</v>
      </c>
      <c r="Q1265" s="54">
        <v>80.672268907563023</v>
      </c>
      <c r="R1265" s="54">
        <v>47.058823529411768</v>
      </c>
      <c r="S1265" s="54">
        <v>43.69747899159664</v>
      </c>
      <c r="T1265" s="54">
        <v>20.168067226890756</v>
      </c>
      <c r="U1265" s="54">
        <v>238.65546218487395</v>
      </c>
      <c r="W1265" s="42" t="s">
        <v>469</v>
      </c>
    </row>
    <row r="1266" spans="1:40">
      <c r="A1266" s="49" t="s">
        <v>3534</v>
      </c>
      <c r="B1266" s="46" t="s">
        <v>222</v>
      </c>
      <c r="C1266" s="46" t="s">
        <v>336</v>
      </c>
      <c r="D1266" s="49" t="s">
        <v>492</v>
      </c>
      <c r="E1266" s="46">
        <v>6</v>
      </c>
      <c r="F1266" s="46">
        <v>6</v>
      </c>
      <c r="G1266" s="46">
        <v>6</v>
      </c>
      <c r="H1266" s="46">
        <v>6</v>
      </c>
      <c r="I1266" s="46">
        <v>6</v>
      </c>
      <c r="J1266" s="46">
        <v>6</v>
      </c>
      <c r="K1266" s="46">
        <v>36</v>
      </c>
      <c r="L1266" s="42">
        <v>29750</v>
      </c>
      <c r="M1266" s="42">
        <v>15235</v>
      </c>
      <c r="N1266" s="42">
        <v>14515</v>
      </c>
      <c r="O1266" s="54">
        <v>20.168067226890756</v>
      </c>
      <c r="P1266" s="54">
        <v>20.168067226890756</v>
      </c>
      <c r="Q1266" s="54">
        <v>20.168067226890756</v>
      </c>
      <c r="R1266" s="54">
        <v>20.168067226890756</v>
      </c>
      <c r="S1266" s="54">
        <v>20.168067226890756</v>
      </c>
      <c r="T1266" s="54">
        <v>20.168067226890756</v>
      </c>
      <c r="U1266" s="54">
        <v>121.00840336134453</v>
      </c>
      <c r="W1266" s="42" t="s">
        <v>469</v>
      </c>
    </row>
    <row r="1267" spans="1:40">
      <c r="A1267" s="49" t="s">
        <v>3535</v>
      </c>
      <c r="B1267" s="46" t="s">
        <v>222</v>
      </c>
      <c r="C1267" s="46" t="s">
        <v>336</v>
      </c>
      <c r="D1267" s="49" t="s">
        <v>200</v>
      </c>
      <c r="E1267" s="46">
        <v>0</v>
      </c>
      <c r="F1267" s="46">
        <v>0</v>
      </c>
      <c r="G1267" s="46">
        <v>7</v>
      </c>
      <c r="H1267" s="46">
        <v>17</v>
      </c>
      <c r="I1267" s="46">
        <v>6</v>
      </c>
      <c r="J1267" s="46">
        <v>6</v>
      </c>
      <c r="K1267" s="46">
        <v>36</v>
      </c>
      <c r="L1267" s="42">
        <v>29750</v>
      </c>
      <c r="M1267" s="42">
        <v>15235</v>
      </c>
      <c r="N1267" s="42">
        <v>14515</v>
      </c>
      <c r="O1267" s="54" t="s">
        <v>499</v>
      </c>
      <c r="P1267" s="54" t="s">
        <v>499</v>
      </c>
      <c r="Q1267" s="54">
        <v>23.529411764705884</v>
      </c>
      <c r="R1267" s="54">
        <v>57.142857142857146</v>
      </c>
      <c r="S1267" s="54">
        <v>20.168067226890756</v>
      </c>
      <c r="T1267" s="54">
        <v>20.168067226890756</v>
      </c>
      <c r="U1267" s="54">
        <v>121.00840336134453</v>
      </c>
      <c r="W1267" s="42" t="s">
        <v>469</v>
      </c>
    </row>
    <row r="1268" spans="1:40">
      <c r="A1268" s="49" t="s">
        <v>3536</v>
      </c>
      <c r="B1268" s="46" t="s">
        <v>222</v>
      </c>
      <c r="C1268" s="46" t="s">
        <v>336</v>
      </c>
      <c r="D1268" s="49" t="s">
        <v>473</v>
      </c>
      <c r="E1268" s="46">
        <v>0</v>
      </c>
      <c r="F1268" s="46">
        <v>0</v>
      </c>
      <c r="G1268" s="46">
        <v>0</v>
      </c>
      <c r="H1268" s="46">
        <v>0</v>
      </c>
      <c r="I1268" s="46">
        <v>0</v>
      </c>
      <c r="J1268" s="46">
        <v>0</v>
      </c>
      <c r="K1268" s="46">
        <v>0</v>
      </c>
      <c r="L1268" s="42">
        <v>29750</v>
      </c>
      <c r="M1268" s="42">
        <v>15235</v>
      </c>
      <c r="N1268" s="42">
        <v>14515</v>
      </c>
      <c r="O1268" s="54" t="s">
        <v>499</v>
      </c>
      <c r="P1268" s="54" t="s">
        <v>499</v>
      </c>
      <c r="Q1268" s="54" t="s">
        <v>499</v>
      </c>
      <c r="R1268" s="54" t="s">
        <v>499</v>
      </c>
      <c r="S1268" s="54" t="s">
        <v>499</v>
      </c>
      <c r="T1268" s="54" t="s">
        <v>499</v>
      </c>
      <c r="U1268" s="54" t="s">
        <v>499</v>
      </c>
      <c r="W1268" s="42" t="s">
        <v>469</v>
      </c>
    </row>
    <row r="1269" spans="1:40">
      <c r="A1269" s="49" t="s">
        <v>3537</v>
      </c>
      <c r="B1269" s="46" t="s">
        <v>222</v>
      </c>
      <c r="C1269" s="46" t="s">
        <v>336</v>
      </c>
      <c r="D1269" s="49" t="s">
        <v>201</v>
      </c>
      <c r="E1269" s="46">
        <v>0</v>
      </c>
      <c r="F1269" s="46">
        <v>0</v>
      </c>
      <c r="G1269" s="46">
        <v>6</v>
      </c>
      <c r="H1269" s="46">
        <v>0</v>
      </c>
      <c r="I1269" s="46">
        <v>6</v>
      </c>
      <c r="J1269" s="46">
        <v>0</v>
      </c>
      <c r="K1269" s="46">
        <v>12</v>
      </c>
      <c r="L1269" s="42">
        <v>29750</v>
      </c>
      <c r="M1269" s="42">
        <v>15235</v>
      </c>
      <c r="N1269" s="42">
        <v>14515</v>
      </c>
      <c r="O1269" s="54" t="s">
        <v>499</v>
      </c>
      <c r="P1269" s="54" t="s">
        <v>499</v>
      </c>
      <c r="Q1269" s="54">
        <v>20.168067226890756</v>
      </c>
      <c r="R1269" s="54" t="s">
        <v>499</v>
      </c>
      <c r="S1269" s="54">
        <v>20.168067226890756</v>
      </c>
      <c r="T1269" s="54" t="s">
        <v>499</v>
      </c>
      <c r="U1269" s="54">
        <v>40.336134453781511</v>
      </c>
      <c r="W1269" s="42" t="s">
        <v>469</v>
      </c>
    </row>
    <row r="1270" spans="1:40">
      <c r="A1270" s="49" t="s">
        <v>3538</v>
      </c>
      <c r="B1270" s="46" t="s">
        <v>222</v>
      </c>
      <c r="C1270" s="46" t="s">
        <v>336</v>
      </c>
      <c r="D1270" s="49" t="s">
        <v>151</v>
      </c>
      <c r="E1270" s="46">
        <v>0</v>
      </c>
      <c r="F1270" s="46">
        <v>0</v>
      </c>
      <c r="G1270" s="46">
        <v>0</v>
      </c>
      <c r="H1270" s="46">
        <v>0</v>
      </c>
      <c r="I1270" s="46">
        <v>0</v>
      </c>
      <c r="J1270" s="46">
        <v>0</v>
      </c>
      <c r="K1270" s="46">
        <v>0</v>
      </c>
      <c r="L1270" s="42">
        <v>29750</v>
      </c>
      <c r="M1270" s="42">
        <v>15235</v>
      </c>
      <c r="N1270" s="42">
        <v>14515</v>
      </c>
      <c r="O1270" s="54" t="s">
        <v>499</v>
      </c>
      <c r="P1270" s="54" t="s">
        <v>499</v>
      </c>
      <c r="Q1270" s="54" t="s">
        <v>499</v>
      </c>
      <c r="R1270" s="54" t="s">
        <v>499</v>
      </c>
      <c r="S1270" s="54" t="s">
        <v>499</v>
      </c>
      <c r="T1270" s="54" t="s">
        <v>499</v>
      </c>
      <c r="U1270" s="54" t="s">
        <v>499</v>
      </c>
      <c r="W1270" s="42" t="s">
        <v>469</v>
      </c>
    </row>
    <row r="1271" spans="1:40">
      <c r="A1271" s="49" t="s">
        <v>3539</v>
      </c>
      <c r="B1271" s="46" t="s">
        <v>222</v>
      </c>
      <c r="C1271" s="46" t="s">
        <v>336</v>
      </c>
      <c r="D1271" s="49" t="s">
        <v>95</v>
      </c>
      <c r="E1271" s="46">
        <v>0</v>
      </c>
      <c r="F1271" s="46">
        <v>0</v>
      </c>
      <c r="G1271" s="46">
        <v>6</v>
      </c>
      <c r="H1271" s="46">
        <v>0</v>
      </c>
      <c r="I1271" s="46">
        <v>0</v>
      </c>
      <c r="J1271" s="46">
        <v>0</v>
      </c>
      <c r="K1271" s="46">
        <v>6</v>
      </c>
      <c r="L1271" s="42">
        <v>29750</v>
      </c>
      <c r="M1271" s="42">
        <v>15235</v>
      </c>
      <c r="N1271" s="42">
        <v>14515</v>
      </c>
      <c r="O1271" s="54" t="s">
        <v>499</v>
      </c>
      <c r="P1271" s="54" t="s">
        <v>499</v>
      </c>
      <c r="Q1271" s="54">
        <v>20.168067226890756</v>
      </c>
      <c r="R1271" s="54" t="s">
        <v>499</v>
      </c>
      <c r="S1271" s="54" t="s">
        <v>499</v>
      </c>
      <c r="T1271" s="54" t="s">
        <v>499</v>
      </c>
      <c r="U1271" s="54">
        <v>20.168067226890756</v>
      </c>
      <c r="W1271" s="42" t="s">
        <v>469</v>
      </c>
      <c r="AJ1271" s="42">
        <v>29</v>
      </c>
      <c r="AK1271" s="42">
        <v>35</v>
      </c>
      <c r="AL1271" s="42">
        <v>20</v>
      </c>
      <c r="AM1271" s="42">
        <v>14</v>
      </c>
      <c r="AN1271" s="42">
        <v>128</v>
      </c>
    </row>
    <row r="1272" spans="1:40">
      <c r="A1272" s="49" t="s">
        <v>3540</v>
      </c>
      <c r="B1272" s="46" t="s">
        <v>222</v>
      </c>
      <c r="C1272" s="46" t="s">
        <v>336</v>
      </c>
      <c r="D1272" s="49" t="s">
        <v>154</v>
      </c>
      <c r="E1272" s="46">
        <v>0</v>
      </c>
      <c r="F1272" s="46">
        <v>6</v>
      </c>
      <c r="G1272" s="46">
        <v>0</v>
      </c>
      <c r="H1272" s="46">
        <v>0</v>
      </c>
      <c r="I1272" s="46">
        <v>0</v>
      </c>
      <c r="J1272" s="46">
        <v>0</v>
      </c>
      <c r="K1272" s="46">
        <v>6</v>
      </c>
      <c r="L1272" s="42">
        <v>29750</v>
      </c>
      <c r="M1272" s="42">
        <v>15235</v>
      </c>
      <c r="N1272" s="42">
        <v>14515</v>
      </c>
      <c r="O1272" s="54" t="s">
        <v>499</v>
      </c>
      <c r="P1272" s="54">
        <v>20.168067226890756</v>
      </c>
      <c r="Q1272" s="54" t="s">
        <v>499</v>
      </c>
      <c r="R1272" s="54" t="s">
        <v>499</v>
      </c>
      <c r="S1272" s="54" t="s">
        <v>499</v>
      </c>
      <c r="T1272" s="54" t="s">
        <v>499</v>
      </c>
      <c r="U1272" s="54">
        <v>20.168067226890756</v>
      </c>
      <c r="W1272" s="42" t="s">
        <v>469</v>
      </c>
      <c r="AJ1272" s="42">
        <v>64</v>
      </c>
      <c r="AK1272" s="42">
        <v>81</v>
      </c>
      <c r="AL1272" s="42">
        <v>41</v>
      </c>
      <c r="AM1272" s="42">
        <v>26</v>
      </c>
      <c r="AN1272" s="42">
        <v>287</v>
      </c>
    </row>
    <row r="1273" spans="1:40">
      <c r="A1273" s="49" t="s">
        <v>3541</v>
      </c>
      <c r="B1273" s="46" t="s">
        <v>222</v>
      </c>
      <c r="C1273" s="46" t="s">
        <v>336</v>
      </c>
      <c r="D1273" s="49" t="s">
        <v>155</v>
      </c>
      <c r="E1273" s="46">
        <v>6</v>
      </c>
      <c r="F1273" s="46">
        <v>0</v>
      </c>
      <c r="G1273" s="46">
        <v>6</v>
      </c>
      <c r="H1273" s="46">
        <v>6</v>
      </c>
      <c r="I1273" s="46">
        <v>0</v>
      </c>
      <c r="J1273" s="46">
        <v>0</v>
      </c>
      <c r="K1273" s="46">
        <v>18</v>
      </c>
      <c r="L1273" s="42">
        <v>29750</v>
      </c>
      <c r="M1273" s="42">
        <v>15235</v>
      </c>
      <c r="N1273" s="42">
        <v>14515</v>
      </c>
      <c r="O1273" s="54">
        <v>20.168067226890756</v>
      </c>
      <c r="P1273" s="54" t="s">
        <v>499</v>
      </c>
      <c r="Q1273" s="54">
        <v>20.168067226890756</v>
      </c>
      <c r="R1273" s="54">
        <v>20.168067226890756</v>
      </c>
      <c r="S1273" s="54" t="s">
        <v>499</v>
      </c>
      <c r="T1273" s="54" t="s">
        <v>499</v>
      </c>
      <c r="U1273" s="54">
        <v>60.504201680672267</v>
      </c>
      <c r="W1273" s="42" t="s">
        <v>469</v>
      </c>
      <c r="AJ1273" s="42">
        <v>20</v>
      </c>
      <c r="AK1273" s="42">
        <v>14</v>
      </c>
      <c r="AL1273" s="42">
        <v>5</v>
      </c>
      <c r="AM1273" s="42">
        <v>6</v>
      </c>
      <c r="AN1273" s="42">
        <v>60</v>
      </c>
    </row>
    <row r="1274" spans="1:40">
      <c r="A1274" s="49" t="s">
        <v>3542</v>
      </c>
      <c r="B1274" s="46" t="s">
        <v>222</v>
      </c>
      <c r="C1274" s="46" t="s">
        <v>336</v>
      </c>
      <c r="D1274" s="49" t="s">
        <v>99</v>
      </c>
      <c r="E1274" s="46">
        <v>6</v>
      </c>
      <c r="F1274" s="46">
        <v>0</v>
      </c>
      <c r="G1274" s="46">
        <v>6</v>
      </c>
      <c r="H1274" s="46">
        <v>6</v>
      </c>
      <c r="I1274" s="46">
        <v>0</v>
      </c>
      <c r="J1274" s="46">
        <v>0</v>
      </c>
      <c r="K1274" s="46">
        <v>18</v>
      </c>
      <c r="L1274" s="42">
        <v>29750</v>
      </c>
      <c r="M1274" s="42">
        <v>15235</v>
      </c>
      <c r="N1274" s="42">
        <v>14515</v>
      </c>
      <c r="O1274" s="54">
        <v>20.168067226890756</v>
      </c>
      <c r="P1274" s="54" t="s">
        <v>499</v>
      </c>
      <c r="Q1274" s="54">
        <v>20.168067226890756</v>
      </c>
      <c r="R1274" s="54">
        <v>20.168067226890756</v>
      </c>
      <c r="S1274" s="54" t="s">
        <v>499</v>
      </c>
      <c r="T1274" s="54" t="s">
        <v>499</v>
      </c>
      <c r="U1274" s="54">
        <v>60.504201680672267</v>
      </c>
      <c r="W1274" s="42" t="s">
        <v>469</v>
      </c>
      <c r="AJ1274" s="42">
        <v>71</v>
      </c>
      <c r="AK1274" s="42">
        <v>74</v>
      </c>
      <c r="AL1274" s="42">
        <v>47</v>
      </c>
      <c r="AM1274" s="42">
        <v>31</v>
      </c>
      <c r="AN1274" s="42">
        <v>280</v>
      </c>
    </row>
    <row r="1275" spans="1:40">
      <c r="A1275" s="49" t="s">
        <v>3543</v>
      </c>
      <c r="B1275" s="46" t="s">
        <v>222</v>
      </c>
      <c r="C1275" s="46" t="s">
        <v>336</v>
      </c>
      <c r="D1275" s="49" t="s">
        <v>481</v>
      </c>
      <c r="E1275" s="46">
        <v>0</v>
      </c>
      <c r="F1275" s="46">
        <v>0</v>
      </c>
      <c r="G1275" s="46">
        <v>6</v>
      </c>
      <c r="H1275" s="46">
        <v>0</v>
      </c>
      <c r="I1275" s="46">
        <v>0</v>
      </c>
      <c r="J1275" s="46">
        <v>0</v>
      </c>
      <c r="K1275" s="46">
        <v>6</v>
      </c>
      <c r="L1275" s="42">
        <v>29750</v>
      </c>
      <c r="M1275" s="42">
        <v>15235</v>
      </c>
      <c r="N1275" s="42">
        <v>14515</v>
      </c>
      <c r="O1275" s="54" t="s">
        <v>499</v>
      </c>
      <c r="P1275" s="54" t="s">
        <v>499</v>
      </c>
      <c r="Q1275" s="54">
        <v>20.168067226890756</v>
      </c>
      <c r="R1275" s="54" t="s">
        <v>499</v>
      </c>
      <c r="S1275" s="54" t="s">
        <v>499</v>
      </c>
      <c r="T1275" s="54" t="s">
        <v>499</v>
      </c>
      <c r="U1275" s="54">
        <v>20.168067226890756</v>
      </c>
      <c r="W1275" s="42" t="s">
        <v>469</v>
      </c>
      <c r="AJ1275" s="42">
        <v>13</v>
      </c>
      <c r="AK1275" s="42">
        <v>8</v>
      </c>
      <c r="AL1275" s="42">
        <v>9</v>
      </c>
      <c r="AM1275" s="42">
        <v>3</v>
      </c>
      <c r="AN1275" s="42">
        <v>45</v>
      </c>
    </row>
    <row r="1276" spans="1:40">
      <c r="A1276" s="49" t="s">
        <v>3544</v>
      </c>
      <c r="B1276" s="46" t="s">
        <v>222</v>
      </c>
      <c r="C1276" s="46" t="s">
        <v>336</v>
      </c>
      <c r="D1276" s="49" t="s">
        <v>483</v>
      </c>
      <c r="E1276" s="46">
        <v>0</v>
      </c>
      <c r="F1276" s="46">
        <v>0</v>
      </c>
      <c r="G1276" s="46">
        <v>7</v>
      </c>
      <c r="H1276" s="46">
        <v>6</v>
      </c>
      <c r="I1276" s="46">
        <v>0</v>
      </c>
      <c r="J1276" s="46">
        <v>0</v>
      </c>
      <c r="K1276" s="46">
        <v>13</v>
      </c>
      <c r="L1276" s="42">
        <v>29750</v>
      </c>
      <c r="M1276" s="42">
        <v>15235</v>
      </c>
      <c r="N1276" s="42">
        <v>14515</v>
      </c>
      <c r="O1276" s="54" t="s">
        <v>499</v>
      </c>
      <c r="P1276" s="54" t="s">
        <v>499</v>
      </c>
      <c r="Q1276" s="54">
        <v>23.529411764705884</v>
      </c>
      <c r="R1276" s="54">
        <v>20.168067226890756</v>
      </c>
      <c r="S1276" s="54" t="s">
        <v>499</v>
      </c>
      <c r="T1276" s="54" t="s">
        <v>499</v>
      </c>
      <c r="U1276" s="54">
        <v>43.69747899159664</v>
      </c>
      <c r="W1276" s="42" t="s">
        <v>469</v>
      </c>
      <c r="AJ1276" s="42">
        <v>52</v>
      </c>
      <c r="AK1276" s="42">
        <v>55</v>
      </c>
      <c r="AL1276" s="42">
        <v>25</v>
      </c>
      <c r="AM1276" s="42">
        <v>19</v>
      </c>
      <c r="AN1276" s="42">
        <v>196</v>
      </c>
    </row>
    <row r="1277" spans="1:40">
      <c r="A1277" s="49" t="s">
        <v>3545</v>
      </c>
      <c r="B1277" s="46" t="s">
        <v>222</v>
      </c>
      <c r="C1277" s="46" t="s">
        <v>336</v>
      </c>
      <c r="D1277" s="49" t="s">
        <v>128</v>
      </c>
      <c r="E1277" s="46">
        <v>0</v>
      </c>
      <c r="F1277" s="46">
        <v>0</v>
      </c>
      <c r="G1277" s="46">
        <v>0</v>
      </c>
      <c r="H1277" s="46">
        <v>0</v>
      </c>
      <c r="I1277" s="46">
        <v>0</v>
      </c>
      <c r="J1277" s="46">
        <v>0</v>
      </c>
      <c r="K1277" s="46">
        <v>0</v>
      </c>
      <c r="L1277" s="42">
        <v>29750</v>
      </c>
      <c r="M1277" s="42">
        <v>15235</v>
      </c>
      <c r="N1277" s="42">
        <v>14515</v>
      </c>
      <c r="O1277" s="54" t="s">
        <v>499</v>
      </c>
      <c r="P1277" s="54" t="s">
        <v>499</v>
      </c>
      <c r="Q1277" s="54" t="s">
        <v>499</v>
      </c>
      <c r="R1277" s="54" t="s">
        <v>499</v>
      </c>
      <c r="S1277" s="54" t="s">
        <v>499</v>
      </c>
      <c r="T1277" s="54" t="s">
        <v>499</v>
      </c>
      <c r="U1277" s="54" t="s">
        <v>499</v>
      </c>
      <c r="W1277" s="42" t="s">
        <v>469</v>
      </c>
      <c r="AJ1277" s="42">
        <v>98</v>
      </c>
      <c r="AK1277" s="42">
        <v>104</v>
      </c>
      <c r="AL1277" s="42">
        <v>53</v>
      </c>
      <c r="AM1277" s="42">
        <v>28</v>
      </c>
      <c r="AN1277" s="42">
        <v>378</v>
      </c>
    </row>
    <row r="1278" spans="1:40">
      <c r="A1278" s="49" t="s">
        <v>3546</v>
      </c>
      <c r="B1278" s="46" t="s">
        <v>222</v>
      </c>
      <c r="C1278" s="46" t="s">
        <v>336</v>
      </c>
      <c r="D1278" s="49" t="s">
        <v>161</v>
      </c>
      <c r="E1278" s="46">
        <v>0</v>
      </c>
      <c r="F1278" s="46">
        <v>0</v>
      </c>
      <c r="G1278" s="46">
        <v>0</v>
      </c>
      <c r="H1278" s="46">
        <v>0</v>
      </c>
      <c r="I1278" s="46">
        <v>0</v>
      </c>
      <c r="J1278" s="46">
        <v>0</v>
      </c>
      <c r="K1278" s="46">
        <v>0</v>
      </c>
      <c r="L1278" s="42">
        <v>29750</v>
      </c>
      <c r="M1278" s="42">
        <v>15235</v>
      </c>
      <c r="N1278" s="42">
        <v>14515</v>
      </c>
      <c r="O1278" s="54" t="s">
        <v>499</v>
      </c>
      <c r="P1278" s="54" t="s">
        <v>499</v>
      </c>
      <c r="Q1278" s="54" t="s">
        <v>499</v>
      </c>
      <c r="R1278" s="54" t="s">
        <v>499</v>
      </c>
      <c r="S1278" s="54" t="s">
        <v>499</v>
      </c>
      <c r="T1278" s="54" t="s">
        <v>499</v>
      </c>
      <c r="U1278" s="54" t="s">
        <v>499</v>
      </c>
      <c r="W1278" s="42" t="s">
        <v>469</v>
      </c>
      <c r="AJ1278" s="42">
        <v>20</v>
      </c>
      <c r="AK1278" s="42">
        <v>19</v>
      </c>
      <c r="AL1278" s="42">
        <v>15</v>
      </c>
      <c r="AM1278" s="42">
        <v>7</v>
      </c>
      <c r="AN1278" s="42">
        <v>85</v>
      </c>
    </row>
    <row r="1279" spans="1:40">
      <c r="A1279" s="49" t="s">
        <v>3547</v>
      </c>
      <c r="B1279" s="46" t="s">
        <v>222</v>
      </c>
      <c r="C1279" s="46" t="s">
        <v>336</v>
      </c>
      <c r="D1279" s="49" t="s">
        <v>164</v>
      </c>
      <c r="E1279" s="46">
        <v>23</v>
      </c>
      <c r="F1279" s="46">
        <v>21</v>
      </c>
      <c r="G1279" s="46">
        <v>48</v>
      </c>
      <c r="H1279" s="46">
        <v>39</v>
      </c>
      <c r="I1279" s="46">
        <v>20</v>
      </c>
      <c r="J1279" s="46">
        <v>6</v>
      </c>
      <c r="K1279" s="46">
        <v>157</v>
      </c>
      <c r="L1279" s="42">
        <v>29750</v>
      </c>
      <c r="M1279" s="42">
        <v>15235</v>
      </c>
      <c r="N1279" s="42">
        <v>14515</v>
      </c>
      <c r="O1279" s="54">
        <v>158.45676885980021</v>
      </c>
      <c r="P1279" s="54">
        <v>144.6779193937306</v>
      </c>
      <c r="Q1279" s="54">
        <v>330.69238718566999</v>
      </c>
      <c r="R1279" s="54">
        <v>268.68756458835691</v>
      </c>
      <c r="S1279" s="54">
        <v>137.78849466069585</v>
      </c>
      <c r="T1279" s="54">
        <v>41.336548398208748</v>
      </c>
      <c r="U1279" s="54">
        <v>1081.6396830864624</v>
      </c>
      <c r="W1279" s="42" t="s">
        <v>469</v>
      </c>
      <c r="AJ1279" s="42">
        <v>42</v>
      </c>
      <c r="AK1279" s="42">
        <v>44</v>
      </c>
      <c r="AL1279" s="42">
        <v>18</v>
      </c>
      <c r="AM1279" s="42">
        <v>13</v>
      </c>
      <c r="AN1279" s="42">
        <v>155</v>
      </c>
    </row>
    <row r="1280" spans="1:40">
      <c r="A1280" s="49" t="s">
        <v>3548</v>
      </c>
      <c r="B1280" s="46" t="s">
        <v>222</v>
      </c>
      <c r="C1280" s="46" t="s">
        <v>336</v>
      </c>
      <c r="D1280" s="49" t="s">
        <v>142</v>
      </c>
      <c r="E1280" s="46">
        <v>0</v>
      </c>
      <c r="F1280" s="46">
        <v>6</v>
      </c>
      <c r="G1280" s="46">
        <v>6</v>
      </c>
      <c r="H1280" s="46">
        <v>6</v>
      </c>
      <c r="I1280" s="46">
        <v>0</v>
      </c>
      <c r="J1280" s="46">
        <v>0</v>
      </c>
      <c r="K1280" s="46">
        <v>18</v>
      </c>
      <c r="L1280" s="42">
        <v>29750</v>
      </c>
      <c r="M1280" s="42">
        <v>15235</v>
      </c>
      <c r="N1280" s="42">
        <v>14515</v>
      </c>
      <c r="O1280" s="54" t="s">
        <v>499</v>
      </c>
      <c r="P1280" s="54">
        <v>20.168067226890756</v>
      </c>
      <c r="Q1280" s="54">
        <v>20.168067226890756</v>
      </c>
      <c r="R1280" s="54">
        <v>20.168067226890756</v>
      </c>
      <c r="S1280" s="54" t="s">
        <v>499</v>
      </c>
      <c r="T1280" s="54" t="s">
        <v>499</v>
      </c>
      <c r="U1280" s="54">
        <v>60.504201680672267</v>
      </c>
      <c r="W1280" s="42" t="s">
        <v>469</v>
      </c>
      <c r="AJ1280" s="42">
        <v>63</v>
      </c>
      <c r="AK1280" s="42">
        <v>58</v>
      </c>
      <c r="AL1280" s="42">
        <v>30</v>
      </c>
      <c r="AM1280" s="42">
        <v>21</v>
      </c>
      <c r="AN1280" s="42">
        <v>246</v>
      </c>
    </row>
    <row r="1281" spans="1:40">
      <c r="A1281" s="49" t="s">
        <v>3549</v>
      </c>
      <c r="B1281" s="46" t="s">
        <v>230</v>
      </c>
      <c r="C1281" s="46" t="s">
        <v>338</v>
      </c>
      <c r="D1281" s="49" t="s">
        <v>60</v>
      </c>
      <c r="E1281" s="46">
        <v>0</v>
      </c>
      <c r="F1281" s="46">
        <v>6</v>
      </c>
      <c r="G1281" s="46">
        <v>6</v>
      </c>
      <c r="H1281" s="46">
        <v>0</v>
      </c>
      <c r="I1281" s="46">
        <v>6</v>
      </c>
      <c r="J1281" s="46">
        <v>0</v>
      </c>
      <c r="K1281" s="46">
        <v>18</v>
      </c>
      <c r="L1281" s="42">
        <v>28662</v>
      </c>
      <c r="M1281" s="42">
        <v>14720</v>
      </c>
      <c r="N1281" s="42">
        <v>13942</v>
      </c>
      <c r="O1281" s="54" t="s">
        <v>499</v>
      </c>
      <c r="P1281" s="54">
        <v>20.933640360058615</v>
      </c>
      <c r="Q1281" s="54">
        <v>20.933640360058615</v>
      </c>
      <c r="R1281" s="54" t="s">
        <v>499</v>
      </c>
      <c r="S1281" s="54">
        <v>20.933640360058615</v>
      </c>
      <c r="T1281" s="54" t="s">
        <v>499</v>
      </c>
      <c r="U1281" s="54">
        <v>62.800921080175847</v>
      </c>
      <c r="W1281" s="42" t="s">
        <v>469</v>
      </c>
      <c r="AJ1281" s="42">
        <v>137</v>
      </c>
      <c r="AK1281" s="42">
        <v>148</v>
      </c>
      <c r="AL1281" s="42">
        <v>79</v>
      </c>
      <c r="AM1281" s="42">
        <v>57</v>
      </c>
      <c r="AN1281" s="42">
        <v>565</v>
      </c>
    </row>
    <row r="1282" spans="1:40">
      <c r="A1282" s="49" t="s">
        <v>3550</v>
      </c>
      <c r="B1282" s="46" t="s">
        <v>230</v>
      </c>
      <c r="C1282" s="46" t="s">
        <v>338</v>
      </c>
      <c r="D1282" s="49" t="s">
        <v>64</v>
      </c>
      <c r="E1282" s="46">
        <v>6</v>
      </c>
      <c r="F1282" s="46">
        <v>6</v>
      </c>
      <c r="G1282" s="46">
        <v>12</v>
      </c>
      <c r="H1282" s="46">
        <v>8</v>
      </c>
      <c r="I1282" s="46">
        <v>6</v>
      </c>
      <c r="J1282" s="46">
        <v>6</v>
      </c>
      <c r="K1282" s="46">
        <v>44</v>
      </c>
      <c r="L1282" s="42">
        <v>28662</v>
      </c>
      <c r="M1282" s="42">
        <v>14720</v>
      </c>
      <c r="N1282" s="42">
        <v>13942</v>
      </c>
      <c r="O1282" s="54">
        <v>20.933640360058615</v>
      </c>
      <c r="P1282" s="54">
        <v>20.933640360058615</v>
      </c>
      <c r="Q1282" s="54">
        <v>41.867280720117229</v>
      </c>
      <c r="R1282" s="54">
        <v>27.911520480078149</v>
      </c>
      <c r="S1282" s="54">
        <v>20.933640360058615</v>
      </c>
      <c r="T1282" s="54">
        <v>20.933640360058615</v>
      </c>
      <c r="U1282" s="54">
        <v>153.51336264042985</v>
      </c>
      <c r="W1282" s="42" t="s">
        <v>469</v>
      </c>
      <c r="AJ1282" s="42">
        <v>45</v>
      </c>
      <c r="AK1282" s="42">
        <v>50</v>
      </c>
      <c r="AL1282" s="42">
        <v>44</v>
      </c>
      <c r="AM1282" s="42">
        <v>21</v>
      </c>
      <c r="AN1282" s="42">
        <v>208</v>
      </c>
    </row>
    <row r="1283" spans="1:40">
      <c r="A1283" s="49" t="s">
        <v>3551</v>
      </c>
      <c r="B1283" s="46" t="s">
        <v>230</v>
      </c>
      <c r="C1283" s="46" t="s">
        <v>338</v>
      </c>
      <c r="D1283" s="49" t="s">
        <v>492</v>
      </c>
      <c r="E1283" s="46">
        <v>0</v>
      </c>
      <c r="F1283" s="46">
        <v>0</v>
      </c>
      <c r="G1283" s="46">
        <v>6</v>
      </c>
      <c r="H1283" s="46">
        <v>0</v>
      </c>
      <c r="I1283" s="46">
        <v>0</v>
      </c>
      <c r="J1283" s="46">
        <v>0</v>
      </c>
      <c r="K1283" s="46">
        <v>6</v>
      </c>
      <c r="L1283" s="42">
        <v>28662</v>
      </c>
      <c r="M1283" s="42">
        <v>14720</v>
      </c>
      <c r="N1283" s="42">
        <v>13942</v>
      </c>
      <c r="O1283" s="54" t="s">
        <v>499</v>
      </c>
      <c r="P1283" s="54" t="s">
        <v>499</v>
      </c>
      <c r="Q1283" s="54">
        <v>20.933640360058615</v>
      </c>
      <c r="R1283" s="54" t="s">
        <v>499</v>
      </c>
      <c r="S1283" s="54" t="s">
        <v>499</v>
      </c>
      <c r="T1283" s="54" t="s">
        <v>499</v>
      </c>
      <c r="U1283" s="54">
        <v>20.933640360058615</v>
      </c>
      <c r="W1283" s="42" t="s">
        <v>469</v>
      </c>
      <c r="AJ1283" s="42">
        <v>43</v>
      </c>
      <c r="AK1283" s="42">
        <v>50</v>
      </c>
      <c r="AL1283" s="42">
        <v>31</v>
      </c>
      <c r="AM1283" s="42">
        <v>27</v>
      </c>
      <c r="AN1283" s="42">
        <v>216</v>
      </c>
    </row>
    <row r="1284" spans="1:40">
      <c r="A1284" s="49" t="s">
        <v>3552</v>
      </c>
      <c r="B1284" s="46" t="s">
        <v>230</v>
      </c>
      <c r="C1284" s="46" t="s">
        <v>338</v>
      </c>
      <c r="D1284" s="49" t="s">
        <v>200</v>
      </c>
      <c r="E1284" s="46">
        <v>0</v>
      </c>
      <c r="F1284" s="46">
        <v>0</v>
      </c>
      <c r="G1284" s="46">
        <v>6</v>
      </c>
      <c r="H1284" s="46">
        <v>6</v>
      </c>
      <c r="I1284" s="46">
        <v>9</v>
      </c>
      <c r="J1284" s="46">
        <v>0</v>
      </c>
      <c r="K1284" s="46">
        <v>21</v>
      </c>
      <c r="L1284" s="42">
        <v>28662</v>
      </c>
      <c r="M1284" s="42">
        <v>14720</v>
      </c>
      <c r="N1284" s="42">
        <v>13942</v>
      </c>
      <c r="O1284" s="54" t="s">
        <v>499</v>
      </c>
      <c r="P1284" s="54" t="s">
        <v>499</v>
      </c>
      <c r="Q1284" s="54">
        <v>20.933640360058615</v>
      </c>
      <c r="R1284" s="54">
        <v>20.933640360058615</v>
      </c>
      <c r="S1284" s="54">
        <v>31.400460540087924</v>
      </c>
      <c r="T1284" s="54" t="s">
        <v>499</v>
      </c>
      <c r="U1284" s="54">
        <v>73.267741260205156</v>
      </c>
      <c r="W1284" s="42" t="s">
        <v>469</v>
      </c>
      <c r="AJ1284" s="42">
        <v>52</v>
      </c>
      <c r="AK1284" s="42">
        <v>54</v>
      </c>
      <c r="AL1284" s="42">
        <v>26</v>
      </c>
      <c r="AM1284" s="42">
        <v>22</v>
      </c>
      <c r="AN1284" s="42">
        <v>196</v>
      </c>
    </row>
    <row r="1285" spans="1:40">
      <c r="A1285" s="49" t="s">
        <v>3553</v>
      </c>
      <c r="B1285" s="46" t="s">
        <v>230</v>
      </c>
      <c r="C1285" s="46" t="s">
        <v>338</v>
      </c>
      <c r="D1285" s="49" t="s">
        <v>54</v>
      </c>
      <c r="E1285" s="46">
        <v>23</v>
      </c>
      <c r="F1285" s="46">
        <v>13</v>
      </c>
      <c r="G1285" s="46">
        <v>53</v>
      </c>
      <c r="H1285" s="46">
        <v>73</v>
      </c>
      <c r="I1285" s="46">
        <v>39</v>
      </c>
      <c r="J1285" s="46">
        <v>39</v>
      </c>
      <c r="K1285" s="46">
        <v>240</v>
      </c>
      <c r="L1285" s="42">
        <v>28662</v>
      </c>
      <c r="M1285" s="42">
        <v>14720</v>
      </c>
      <c r="N1285" s="42">
        <v>13942</v>
      </c>
      <c r="O1285" s="54">
        <v>156.25</v>
      </c>
      <c r="P1285" s="54">
        <v>88.315217391304344</v>
      </c>
      <c r="Q1285" s="54">
        <v>360.05434782608694</v>
      </c>
      <c r="R1285" s="54">
        <v>495.92391304347825</v>
      </c>
      <c r="S1285" s="54">
        <v>264.945652173913</v>
      </c>
      <c r="T1285" s="54">
        <v>264.945652173913</v>
      </c>
      <c r="U1285" s="54">
        <v>1630.4347826086955</v>
      </c>
      <c r="W1285" s="42" t="s">
        <v>469</v>
      </c>
      <c r="AJ1285" s="42">
        <v>69</v>
      </c>
      <c r="AK1285" s="42">
        <v>60</v>
      </c>
      <c r="AL1285" s="42">
        <v>38</v>
      </c>
      <c r="AM1285" s="42">
        <v>22</v>
      </c>
      <c r="AN1285" s="42">
        <v>260</v>
      </c>
    </row>
    <row r="1286" spans="1:40">
      <c r="A1286" s="49" t="s">
        <v>3554</v>
      </c>
      <c r="B1286" s="46" t="s">
        <v>230</v>
      </c>
      <c r="C1286" s="46" t="s">
        <v>338</v>
      </c>
      <c r="D1286" s="49" t="s">
        <v>69</v>
      </c>
      <c r="E1286" s="46">
        <v>0</v>
      </c>
      <c r="F1286" s="46">
        <v>0</v>
      </c>
      <c r="G1286" s="46">
        <v>0</v>
      </c>
      <c r="H1286" s="46">
        <v>0</v>
      </c>
      <c r="I1286" s="46">
        <v>6</v>
      </c>
      <c r="J1286" s="46">
        <v>6</v>
      </c>
      <c r="K1286" s="46">
        <v>12</v>
      </c>
      <c r="L1286" s="42">
        <v>28662</v>
      </c>
      <c r="M1286" s="42">
        <v>14720</v>
      </c>
      <c r="N1286" s="42">
        <v>13942</v>
      </c>
      <c r="O1286" s="54" t="s">
        <v>499</v>
      </c>
      <c r="P1286" s="54" t="s">
        <v>499</v>
      </c>
      <c r="Q1286" s="54" t="s">
        <v>499</v>
      </c>
      <c r="R1286" s="54" t="s">
        <v>499</v>
      </c>
      <c r="S1286" s="54">
        <v>40.760869565217391</v>
      </c>
      <c r="T1286" s="54">
        <v>40.760869565217391</v>
      </c>
      <c r="U1286" s="54">
        <v>81.521739130434781</v>
      </c>
      <c r="W1286" s="42" t="s">
        <v>469</v>
      </c>
      <c r="AJ1286" s="42">
        <v>77</v>
      </c>
      <c r="AK1286" s="42">
        <v>67</v>
      </c>
      <c r="AL1286" s="42">
        <v>46</v>
      </c>
      <c r="AM1286" s="42">
        <v>31</v>
      </c>
      <c r="AN1286" s="42">
        <v>283</v>
      </c>
    </row>
    <row r="1287" spans="1:40">
      <c r="A1287" s="49" t="s">
        <v>3555</v>
      </c>
      <c r="B1287" s="46" t="s">
        <v>230</v>
      </c>
      <c r="C1287" s="46" t="s">
        <v>338</v>
      </c>
      <c r="D1287" s="49" t="s">
        <v>473</v>
      </c>
      <c r="E1287" s="46">
        <v>0</v>
      </c>
      <c r="F1287" s="46">
        <v>0</v>
      </c>
      <c r="G1287" s="46">
        <v>0</v>
      </c>
      <c r="H1287" s="46">
        <v>0</v>
      </c>
      <c r="I1287" s="46">
        <v>0</v>
      </c>
      <c r="J1287" s="46">
        <v>0</v>
      </c>
      <c r="K1287" s="46">
        <v>0</v>
      </c>
      <c r="L1287" s="42">
        <v>28662</v>
      </c>
      <c r="M1287" s="42">
        <v>14720</v>
      </c>
      <c r="N1287" s="42">
        <v>13942</v>
      </c>
      <c r="O1287" s="54" t="s">
        <v>499</v>
      </c>
      <c r="P1287" s="54" t="s">
        <v>499</v>
      </c>
      <c r="Q1287" s="54" t="s">
        <v>499</v>
      </c>
      <c r="R1287" s="54" t="s">
        <v>499</v>
      </c>
      <c r="S1287" s="54" t="s">
        <v>499</v>
      </c>
      <c r="T1287" s="54" t="s">
        <v>499</v>
      </c>
      <c r="U1287" s="54" t="s">
        <v>499</v>
      </c>
      <c r="W1287" s="42" t="s">
        <v>469</v>
      </c>
      <c r="AJ1287" s="42">
        <v>40</v>
      </c>
      <c r="AK1287" s="42">
        <v>40</v>
      </c>
      <c r="AL1287" s="42">
        <v>23</v>
      </c>
      <c r="AM1287" s="42">
        <v>15</v>
      </c>
      <c r="AN1287" s="42">
        <v>174</v>
      </c>
    </row>
    <row r="1288" spans="1:40">
      <c r="A1288" s="49" t="s">
        <v>3556</v>
      </c>
      <c r="B1288" s="46" t="s">
        <v>230</v>
      </c>
      <c r="C1288" s="46" t="s">
        <v>338</v>
      </c>
      <c r="D1288" s="49" t="s">
        <v>201</v>
      </c>
      <c r="E1288" s="46">
        <v>6</v>
      </c>
      <c r="F1288" s="46">
        <v>6</v>
      </c>
      <c r="G1288" s="46">
        <v>0</v>
      </c>
      <c r="H1288" s="46">
        <v>0</v>
      </c>
      <c r="I1288" s="46">
        <v>0</v>
      </c>
      <c r="J1288" s="46">
        <v>0</v>
      </c>
      <c r="K1288" s="46">
        <v>12</v>
      </c>
      <c r="L1288" s="42">
        <v>28662</v>
      </c>
      <c r="M1288" s="42">
        <v>14720</v>
      </c>
      <c r="N1288" s="42">
        <v>13942</v>
      </c>
      <c r="O1288" s="54">
        <v>20.933640360058615</v>
      </c>
      <c r="P1288" s="54">
        <v>20.933640360058615</v>
      </c>
      <c r="Q1288" s="54" t="s">
        <v>499</v>
      </c>
      <c r="R1288" s="54" t="s">
        <v>499</v>
      </c>
      <c r="S1288" s="54" t="s">
        <v>499</v>
      </c>
      <c r="T1288" s="54" t="s">
        <v>499</v>
      </c>
      <c r="U1288" s="54">
        <v>41.867280720117229</v>
      </c>
      <c r="W1288" s="42" t="s">
        <v>469</v>
      </c>
      <c r="AJ1288" s="42">
        <v>72</v>
      </c>
      <c r="AK1288" s="42">
        <v>68</v>
      </c>
      <c r="AL1288" s="42">
        <v>23</v>
      </c>
      <c r="AM1288" s="42">
        <v>31</v>
      </c>
      <c r="AN1288" s="42">
        <v>246</v>
      </c>
    </row>
    <row r="1289" spans="1:40">
      <c r="A1289" s="49" t="s">
        <v>3557</v>
      </c>
      <c r="B1289" s="46" t="s">
        <v>230</v>
      </c>
      <c r="C1289" s="46" t="s">
        <v>338</v>
      </c>
      <c r="D1289" s="49" t="s">
        <v>95</v>
      </c>
      <c r="E1289" s="46">
        <v>0</v>
      </c>
      <c r="F1289" s="46">
        <v>0</v>
      </c>
      <c r="G1289" s="46">
        <v>0</v>
      </c>
      <c r="H1289" s="46">
        <v>0</v>
      </c>
      <c r="I1289" s="46">
        <v>0</v>
      </c>
      <c r="J1289" s="46">
        <v>0</v>
      </c>
      <c r="K1289" s="46">
        <v>0</v>
      </c>
      <c r="L1289" s="42">
        <v>28662</v>
      </c>
      <c r="M1289" s="42">
        <v>14720</v>
      </c>
      <c r="N1289" s="42">
        <v>13942</v>
      </c>
      <c r="O1289" s="54" t="s">
        <v>499</v>
      </c>
      <c r="P1289" s="54" t="s">
        <v>499</v>
      </c>
      <c r="Q1289" s="54" t="s">
        <v>499</v>
      </c>
      <c r="R1289" s="54" t="s">
        <v>499</v>
      </c>
      <c r="S1289" s="54" t="s">
        <v>499</v>
      </c>
      <c r="T1289" s="54" t="s">
        <v>499</v>
      </c>
      <c r="U1289" s="54" t="s">
        <v>499</v>
      </c>
      <c r="W1289" s="42" t="s">
        <v>469</v>
      </c>
      <c r="AJ1289" s="42">
        <v>13</v>
      </c>
      <c r="AK1289" s="42">
        <v>30</v>
      </c>
      <c r="AL1289" s="42">
        <v>11</v>
      </c>
      <c r="AM1289" s="42">
        <v>3</v>
      </c>
      <c r="AN1289" s="42">
        <v>77</v>
      </c>
    </row>
    <row r="1290" spans="1:40">
      <c r="A1290" s="49" t="s">
        <v>3558</v>
      </c>
      <c r="B1290" s="46" t="s">
        <v>230</v>
      </c>
      <c r="C1290" s="46" t="s">
        <v>338</v>
      </c>
      <c r="D1290" s="49" t="s">
        <v>154</v>
      </c>
      <c r="E1290" s="46">
        <v>0</v>
      </c>
      <c r="F1290" s="46">
        <v>0</v>
      </c>
      <c r="G1290" s="46">
        <v>0</v>
      </c>
      <c r="H1290" s="46">
        <v>0</v>
      </c>
      <c r="I1290" s="46">
        <v>0</v>
      </c>
      <c r="J1290" s="46">
        <v>0</v>
      </c>
      <c r="K1290" s="46">
        <v>0</v>
      </c>
      <c r="L1290" s="42">
        <v>28662</v>
      </c>
      <c r="M1290" s="42">
        <v>14720</v>
      </c>
      <c r="N1290" s="42">
        <v>13942</v>
      </c>
      <c r="O1290" s="54" t="s">
        <v>499</v>
      </c>
      <c r="P1290" s="54" t="s">
        <v>499</v>
      </c>
      <c r="Q1290" s="54" t="s">
        <v>499</v>
      </c>
      <c r="R1290" s="54" t="s">
        <v>499</v>
      </c>
      <c r="S1290" s="54" t="s">
        <v>499</v>
      </c>
      <c r="T1290" s="54" t="s">
        <v>499</v>
      </c>
      <c r="U1290" s="54" t="s">
        <v>499</v>
      </c>
      <c r="W1290" s="42" t="s">
        <v>469</v>
      </c>
      <c r="AJ1290" s="42">
        <v>26</v>
      </c>
      <c r="AK1290" s="42">
        <v>30</v>
      </c>
      <c r="AL1290" s="42">
        <v>15</v>
      </c>
      <c r="AM1290" s="42">
        <v>4</v>
      </c>
      <c r="AN1290" s="42">
        <v>100</v>
      </c>
    </row>
    <row r="1291" spans="1:40">
      <c r="A1291" s="49" t="s">
        <v>3559</v>
      </c>
      <c r="B1291" s="46" t="s">
        <v>230</v>
      </c>
      <c r="C1291" s="46" t="s">
        <v>338</v>
      </c>
      <c r="D1291" s="49" t="s">
        <v>155</v>
      </c>
      <c r="E1291" s="46">
        <v>6</v>
      </c>
      <c r="F1291" s="46">
        <v>0</v>
      </c>
      <c r="G1291" s="46">
        <v>6</v>
      </c>
      <c r="H1291" s="46">
        <v>6</v>
      </c>
      <c r="I1291" s="46">
        <v>0</v>
      </c>
      <c r="J1291" s="46">
        <v>0</v>
      </c>
      <c r="K1291" s="46">
        <v>18</v>
      </c>
      <c r="L1291" s="42">
        <v>28662</v>
      </c>
      <c r="M1291" s="42">
        <v>14720</v>
      </c>
      <c r="N1291" s="42">
        <v>13942</v>
      </c>
      <c r="O1291" s="54">
        <v>20.933640360058615</v>
      </c>
      <c r="P1291" s="54" t="s">
        <v>499</v>
      </c>
      <c r="Q1291" s="54">
        <v>20.933640360058615</v>
      </c>
      <c r="R1291" s="54">
        <v>20.933640360058615</v>
      </c>
      <c r="S1291" s="54" t="s">
        <v>499</v>
      </c>
      <c r="T1291" s="54" t="s">
        <v>499</v>
      </c>
      <c r="U1291" s="54">
        <v>62.800921080175847</v>
      </c>
      <c r="W1291" s="42" t="s">
        <v>469</v>
      </c>
      <c r="AJ1291" s="42">
        <v>37</v>
      </c>
      <c r="AK1291" s="42">
        <v>32</v>
      </c>
      <c r="AL1291" s="42">
        <v>17</v>
      </c>
      <c r="AM1291" s="42">
        <v>7</v>
      </c>
      <c r="AN1291" s="42">
        <v>126</v>
      </c>
    </row>
    <row r="1292" spans="1:40">
      <c r="A1292" s="49" t="s">
        <v>3560</v>
      </c>
      <c r="B1292" s="46" t="s">
        <v>230</v>
      </c>
      <c r="C1292" s="46" t="s">
        <v>338</v>
      </c>
      <c r="D1292" s="49" t="s">
        <v>99</v>
      </c>
      <c r="E1292" s="46">
        <v>0</v>
      </c>
      <c r="F1292" s="46">
        <v>0</v>
      </c>
      <c r="G1292" s="46">
        <v>7</v>
      </c>
      <c r="H1292" s="46">
        <v>6</v>
      </c>
      <c r="I1292" s="46">
        <v>6</v>
      </c>
      <c r="J1292" s="46">
        <v>6</v>
      </c>
      <c r="K1292" s="46">
        <v>25</v>
      </c>
      <c r="L1292" s="42">
        <v>28662</v>
      </c>
      <c r="M1292" s="42">
        <v>14720</v>
      </c>
      <c r="N1292" s="42">
        <v>13942</v>
      </c>
      <c r="O1292" s="54" t="s">
        <v>499</v>
      </c>
      <c r="P1292" s="54" t="s">
        <v>499</v>
      </c>
      <c r="Q1292" s="54">
        <v>24.422580420068385</v>
      </c>
      <c r="R1292" s="54">
        <v>20.933640360058615</v>
      </c>
      <c r="S1292" s="54">
        <v>20.933640360058615</v>
      </c>
      <c r="T1292" s="54">
        <v>20.933640360058615</v>
      </c>
      <c r="U1292" s="54">
        <v>87.223501500244225</v>
      </c>
      <c r="W1292" s="42" t="s">
        <v>469</v>
      </c>
      <c r="AJ1292" s="42">
        <v>18</v>
      </c>
      <c r="AK1292" s="42">
        <v>35</v>
      </c>
      <c r="AL1292" s="42">
        <v>24</v>
      </c>
      <c r="AM1292" s="42">
        <v>9</v>
      </c>
      <c r="AN1292" s="42">
        <v>114</v>
      </c>
    </row>
    <row r="1293" spans="1:40">
      <c r="A1293" s="49" t="s">
        <v>3561</v>
      </c>
      <c r="B1293" s="46" t="s">
        <v>230</v>
      </c>
      <c r="C1293" s="46" t="s">
        <v>338</v>
      </c>
      <c r="D1293" s="49" t="s">
        <v>481</v>
      </c>
      <c r="E1293" s="46">
        <v>0</v>
      </c>
      <c r="F1293" s="46">
        <v>0</v>
      </c>
      <c r="G1293" s="46">
        <v>0</v>
      </c>
      <c r="H1293" s="46">
        <v>0</v>
      </c>
      <c r="I1293" s="46">
        <v>0</v>
      </c>
      <c r="J1293" s="46">
        <v>0</v>
      </c>
      <c r="K1293" s="46">
        <v>0</v>
      </c>
      <c r="L1293" s="42">
        <v>28662</v>
      </c>
      <c r="M1293" s="42">
        <v>14720</v>
      </c>
      <c r="N1293" s="42">
        <v>13942</v>
      </c>
      <c r="O1293" s="54" t="s">
        <v>499</v>
      </c>
      <c r="P1293" s="54" t="s">
        <v>499</v>
      </c>
      <c r="Q1293" s="54" t="s">
        <v>499</v>
      </c>
      <c r="R1293" s="54" t="s">
        <v>499</v>
      </c>
      <c r="S1293" s="54" t="s">
        <v>499</v>
      </c>
      <c r="T1293" s="54" t="s">
        <v>499</v>
      </c>
      <c r="U1293" s="54" t="s">
        <v>499</v>
      </c>
      <c r="W1293" s="42" t="s">
        <v>469</v>
      </c>
      <c r="AJ1293" s="42">
        <v>40</v>
      </c>
      <c r="AK1293" s="42">
        <v>32</v>
      </c>
      <c r="AL1293" s="42">
        <v>26</v>
      </c>
      <c r="AM1293" s="42">
        <v>23</v>
      </c>
      <c r="AN1293" s="42">
        <v>164</v>
      </c>
    </row>
    <row r="1294" spans="1:40">
      <c r="A1294" s="49" t="s">
        <v>3562</v>
      </c>
      <c r="B1294" s="46" t="s">
        <v>230</v>
      </c>
      <c r="C1294" s="46" t="s">
        <v>338</v>
      </c>
      <c r="D1294" s="49" t="s">
        <v>483</v>
      </c>
      <c r="E1294" s="46">
        <v>0</v>
      </c>
      <c r="F1294" s="46">
        <v>0</v>
      </c>
      <c r="G1294" s="46">
        <v>6</v>
      </c>
      <c r="H1294" s="46">
        <v>6</v>
      </c>
      <c r="I1294" s="46">
        <v>6</v>
      </c>
      <c r="J1294" s="46">
        <v>0</v>
      </c>
      <c r="K1294" s="46">
        <v>18</v>
      </c>
      <c r="L1294" s="42">
        <v>28662</v>
      </c>
      <c r="M1294" s="42">
        <v>14720</v>
      </c>
      <c r="N1294" s="42">
        <v>13942</v>
      </c>
      <c r="O1294" s="54" t="s">
        <v>499</v>
      </c>
      <c r="P1294" s="54" t="s">
        <v>499</v>
      </c>
      <c r="Q1294" s="54">
        <v>20.933640360058615</v>
      </c>
      <c r="R1294" s="54">
        <v>20.933640360058615</v>
      </c>
      <c r="S1294" s="54">
        <v>20.933640360058615</v>
      </c>
      <c r="T1294" s="54" t="s">
        <v>499</v>
      </c>
      <c r="U1294" s="54">
        <v>62.800921080175847</v>
      </c>
      <c r="W1294" s="42" t="s">
        <v>469</v>
      </c>
      <c r="AJ1294" s="42">
        <v>17</v>
      </c>
      <c r="AK1294" s="42">
        <v>16</v>
      </c>
      <c r="AL1294" s="42">
        <v>14</v>
      </c>
      <c r="AM1294" s="42">
        <v>4</v>
      </c>
      <c r="AN1294" s="42">
        <v>70</v>
      </c>
    </row>
    <row r="1295" spans="1:40">
      <c r="A1295" s="49" t="s">
        <v>3563</v>
      </c>
      <c r="B1295" s="46" t="s">
        <v>230</v>
      </c>
      <c r="C1295" s="46" t="s">
        <v>338</v>
      </c>
      <c r="D1295" s="49" t="s">
        <v>132</v>
      </c>
      <c r="E1295" s="46">
        <v>6</v>
      </c>
      <c r="F1295" s="46">
        <v>0</v>
      </c>
      <c r="G1295" s="46">
        <v>6</v>
      </c>
      <c r="H1295" s="46">
        <v>6</v>
      </c>
      <c r="I1295" s="46">
        <v>6</v>
      </c>
      <c r="J1295" s="46">
        <v>6</v>
      </c>
      <c r="K1295" s="46">
        <v>30</v>
      </c>
      <c r="L1295" s="42">
        <v>28662</v>
      </c>
      <c r="M1295" s="42">
        <v>14720</v>
      </c>
      <c r="N1295" s="42">
        <v>13942</v>
      </c>
      <c r="O1295" s="54">
        <v>40.760869565217391</v>
      </c>
      <c r="P1295" s="54" t="s">
        <v>499</v>
      </c>
      <c r="Q1295" s="54">
        <v>40.760869565217391</v>
      </c>
      <c r="R1295" s="54">
        <v>40.760869565217391</v>
      </c>
      <c r="S1295" s="54">
        <v>40.760869565217391</v>
      </c>
      <c r="T1295" s="54">
        <v>40.760869565217391</v>
      </c>
      <c r="U1295" s="54">
        <v>203.80434782608694</v>
      </c>
      <c r="W1295" s="42" t="s">
        <v>469</v>
      </c>
      <c r="AJ1295" s="42">
        <v>30</v>
      </c>
      <c r="AK1295" s="42">
        <v>32</v>
      </c>
      <c r="AL1295" s="42">
        <v>26</v>
      </c>
      <c r="AM1295" s="42">
        <v>11</v>
      </c>
      <c r="AN1295" s="42">
        <v>132</v>
      </c>
    </row>
    <row r="1296" spans="1:40">
      <c r="A1296" s="49" t="s">
        <v>3564</v>
      </c>
      <c r="B1296" s="46" t="s">
        <v>230</v>
      </c>
      <c r="C1296" s="46" t="s">
        <v>338</v>
      </c>
      <c r="D1296" s="49" t="s">
        <v>142</v>
      </c>
      <c r="E1296" s="46">
        <v>0</v>
      </c>
      <c r="F1296" s="46">
        <v>0</v>
      </c>
      <c r="G1296" s="46">
        <v>0</v>
      </c>
      <c r="H1296" s="46">
        <v>0</v>
      </c>
      <c r="I1296" s="46">
        <v>0</v>
      </c>
      <c r="J1296" s="46">
        <v>0</v>
      </c>
      <c r="K1296" s="46">
        <v>0</v>
      </c>
      <c r="L1296" s="42">
        <v>28662</v>
      </c>
      <c r="M1296" s="42">
        <v>14720</v>
      </c>
      <c r="N1296" s="42">
        <v>13942</v>
      </c>
      <c r="O1296" s="54" t="s">
        <v>499</v>
      </c>
      <c r="P1296" s="54" t="s">
        <v>499</v>
      </c>
      <c r="Q1296" s="54" t="s">
        <v>499</v>
      </c>
      <c r="R1296" s="54" t="s">
        <v>499</v>
      </c>
      <c r="S1296" s="54" t="s">
        <v>499</v>
      </c>
      <c r="T1296" s="54" t="s">
        <v>499</v>
      </c>
      <c r="U1296" s="54" t="s">
        <v>499</v>
      </c>
      <c r="W1296" s="42" t="s">
        <v>469</v>
      </c>
      <c r="AJ1296" s="42">
        <v>41</v>
      </c>
      <c r="AK1296" s="42">
        <v>34</v>
      </c>
      <c r="AL1296" s="42">
        <v>22</v>
      </c>
      <c r="AM1296" s="42">
        <v>17</v>
      </c>
      <c r="AN1296" s="42">
        <v>148</v>
      </c>
    </row>
    <row r="1297" spans="1:40">
      <c r="A1297" s="49" t="s">
        <v>3565</v>
      </c>
      <c r="B1297" s="46" t="s">
        <v>230</v>
      </c>
      <c r="C1297" s="46" t="s">
        <v>338</v>
      </c>
      <c r="D1297" s="49" t="s">
        <v>146</v>
      </c>
      <c r="E1297" s="46">
        <v>6</v>
      </c>
      <c r="F1297" s="46">
        <v>0</v>
      </c>
      <c r="G1297" s="46">
        <v>7</v>
      </c>
      <c r="H1297" s="46">
        <v>8</v>
      </c>
      <c r="I1297" s="46">
        <v>8</v>
      </c>
      <c r="J1297" s="46">
        <v>6</v>
      </c>
      <c r="K1297" s="46">
        <v>35</v>
      </c>
      <c r="L1297" s="42">
        <v>28662</v>
      </c>
      <c r="M1297" s="42">
        <v>14720</v>
      </c>
      <c r="N1297" s="42">
        <v>13942</v>
      </c>
      <c r="O1297" s="54">
        <v>40.760869565217391</v>
      </c>
      <c r="P1297" s="54" t="s">
        <v>499</v>
      </c>
      <c r="Q1297" s="54">
        <v>47.554347826086961</v>
      </c>
      <c r="R1297" s="54">
        <v>54.347826086956523</v>
      </c>
      <c r="S1297" s="54">
        <v>54.347826086956523</v>
      </c>
      <c r="T1297" s="54">
        <v>40.760869565217391</v>
      </c>
      <c r="U1297" s="54">
        <v>237.77173913043481</v>
      </c>
      <c r="W1297" s="42" t="s">
        <v>469</v>
      </c>
      <c r="AJ1297" s="42">
        <v>44</v>
      </c>
      <c r="AK1297" s="42">
        <v>52</v>
      </c>
      <c r="AL1297" s="42">
        <v>25</v>
      </c>
      <c r="AM1297" s="42">
        <v>17</v>
      </c>
      <c r="AN1297" s="42">
        <v>188</v>
      </c>
    </row>
    <row r="1298" spans="1:40">
      <c r="A1298" s="49" t="s">
        <v>3566</v>
      </c>
      <c r="B1298" s="46" t="s">
        <v>222</v>
      </c>
      <c r="C1298" s="46" t="s">
        <v>338</v>
      </c>
      <c r="D1298" s="49" t="s">
        <v>60</v>
      </c>
      <c r="E1298" s="46">
        <v>0</v>
      </c>
      <c r="F1298" s="46">
        <v>0</v>
      </c>
      <c r="G1298" s="46">
        <v>6</v>
      </c>
      <c r="H1298" s="46">
        <v>6</v>
      </c>
      <c r="I1298" s="46">
        <v>0</v>
      </c>
      <c r="J1298" s="46">
        <v>0</v>
      </c>
      <c r="K1298" s="46">
        <v>12</v>
      </c>
      <c r="L1298" s="42">
        <v>28662</v>
      </c>
      <c r="M1298" s="42">
        <v>14720</v>
      </c>
      <c r="N1298" s="42">
        <v>13942</v>
      </c>
      <c r="O1298" s="54" t="s">
        <v>499</v>
      </c>
      <c r="P1298" s="54" t="s">
        <v>499</v>
      </c>
      <c r="Q1298" s="54">
        <v>20.933640360058615</v>
      </c>
      <c r="R1298" s="54">
        <v>20.933640360058615</v>
      </c>
      <c r="S1298" s="54" t="s">
        <v>499</v>
      </c>
      <c r="T1298" s="54" t="s">
        <v>499</v>
      </c>
      <c r="U1298" s="54">
        <v>41.867280720117229</v>
      </c>
      <c r="W1298" s="42" t="s">
        <v>469</v>
      </c>
      <c r="AJ1298" s="42">
        <v>94</v>
      </c>
      <c r="AK1298" s="42">
        <v>97</v>
      </c>
      <c r="AL1298" s="42">
        <v>55</v>
      </c>
      <c r="AM1298" s="42">
        <v>20</v>
      </c>
      <c r="AN1298" s="42">
        <v>366</v>
      </c>
    </row>
    <row r="1299" spans="1:40">
      <c r="A1299" s="49" t="s">
        <v>3567</v>
      </c>
      <c r="B1299" s="46" t="s">
        <v>222</v>
      </c>
      <c r="C1299" s="46" t="s">
        <v>338</v>
      </c>
      <c r="D1299" s="49" t="s">
        <v>64</v>
      </c>
      <c r="E1299" s="46">
        <v>14</v>
      </c>
      <c r="F1299" s="46">
        <v>7</v>
      </c>
      <c r="G1299" s="46">
        <v>13</v>
      </c>
      <c r="H1299" s="46">
        <v>16</v>
      </c>
      <c r="I1299" s="46">
        <v>6</v>
      </c>
      <c r="J1299" s="46">
        <v>0</v>
      </c>
      <c r="K1299" s="46">
        <v>56</v>
      </c>
      <c r="L1299" s="42">
        <v>28662</v>
      </c>
      <c r="M1299" s="42">
        <v>14720</v>
      </c>
      <c r="N1299" s="42">
        <v>13942</v>
      </c>
      <c r="O1299" s="54">
        <v>48.845160840136771</v>
      </c>
      <c r="P1299" s="54">
        <v>24.422580420068385</v>
      </c>
      <c r="Q1299" s="54">
        <v>45.356220780126996</v>
      </c>
      <c r="R1299" s="54">
        <v>55.823040960156298</v>
      </c>
      <c r="S1299" s="54">
        <v>20.933640360058615</v>
      </c>
      <c r="T1299" s="54" t="s">
        <v>499</v>
      </c>
      <c r="U1299" s="54">
        <v>195.38064336054708</v>
      </c>
      <c r="W1299" s="42" t="s">
        <v>469</v>
      </c>
      <c r="AJ1299" s="42">
        <v>50</v>
      </c>
      <c r="AK1299" s="42">
        <v>47</v>
      </c>
      <c r="AL1299" s="42">
        <v>29</v>
      </c>
      <c r="AM1299" s="42">
        <v>23</v>
      </c>
      <c r="AN1299" s="42">
        <v>201</v>
      </c>
    </row>
    <row r="1300" spans="1:40">
      <c r="A1300" s="49" t="s">
        <v>3568</v>
      </c>
      <c r="B1300" s="46" t="s">
        <v>222</v>
      </c>
      <c r="C1300" s="46" t="s">
        <v>338</v>
      </c>
      <c r="D1300" s="49" t="s">
        <v>492</v>
      </c>
      <c r="E1300" s="46">
        <v>0</v>
      </c>
      <c r="F1300" s="46">
        <v>6</v>
      </c>
      <c r="G1300" s="46">
        <v>0</v>
      </c>
      <c r="H1300" s="46">
        <v>6</v>
      </c>
      <c r="I1300" s="46">
        <v>6</v>
      </c>
      <c r="J1300" s="46">
        <v>0</v>
      </c>
      <c r="K1300" s="46">
        <v>18</v>
      </c>
      <c r="L1300" s="42">
        <v>28662</v>
      </c>
      <c r="M1300" s="42">
        <v>14720</v>
      </c>
      <c r="N1300" s="42">
        <v>13942</v>
      </c>
      <c r="O1300" s="54" t="s">
        <v>499</v>
      </c>
      <c r="P1300" s="54">
        <v>20.933640360058615</v>
      </c>
      <c r="Q1300" s="54" t="s">
        <v>499</v>
      </c>
      <c r="R1300" s="54">
        <v>20.933640360058615</v>
      </c>
      <c r="S1300" s="54">
        <v>20.933640360058615</v>
      </c>
      <c r="T1300" s="54" t="s">
        <v>499</v>
      </c>
      <c r="U1300" s="54">
        <v>62.800921080175847</v>
      </c>
      <c r="W1300" s="42" t="s">
        <v>469</v>
      </c>
      <c r="AJ1300" s="42">
        <v>33</v>
      </c>
      <c r="AK1300" s="42">
        <v>34</v>
      </c>
      <c r="AL1300" s="42">
        <v>17</v>
      </c>
      <c r="AM1300" s="42">
        <v>9</v>
      </c>
      <c r="AN1300" s="42">
        <v>120</v>
      </c>
    </row>
    <row r="1301" spans="1:40">
      <c r="A1301" s="49" t="s">
        <v>3569</v>
      </c>
      <c r="B1301" s="46" t="s">
        <v>222</v>
      </c>
      <c r="C1301" s="46" t="s">
        <v>338</v>
      </c>
      <c r="D1301" s="49" t="s">
        <v>200</v>
      </c>
      <c r="E1301" s="46">
        <v>6</v>
      </c>
      <c r="F1301" s="46">
        <v>6</v>
      </c>
      <c r="G1301" s="46">
        <v>9</v>
      </c>
      <c r="H1301" s="46">
        <v>19</v>
      </c>
      <c r="I1301" s="46">
        <v>13</v>
      </c>
      <c r="J1301" s="46">
        <v>10</v>
      </c>
      <c r="K1301" s="46">
        <v>63</v>
      </c>
      <c r="L1301" s="42">
        <v>28662</v>
      </c>
      <c r="M1301" s="42">
        <v>14720</v>
      </c>
      <c r="N1301" s="42">
        <v>13942</v>
      </c>
      <c r="O1301" s="54">
        <v>20.933640360058615</v>
      </c>
      <c r="P1301" s="54">
        <v>20.933640360058615</v>
      </c>
      <c r="Q1301" s="54">
        <v>31.400460540087924</v>
      </c>
      <c r="R1301" s="54">
        <v>66.289861140185607</v>
      </c>
      <c r="S1301" s="54">
        <v>45.356220780126996</v>
      </c>
      <c r="T1301" s="54">
        <v>34.889400600097687</v>
      </c>
      <c r="U1301" s="54">
        <v>219.80322378061544</v>
      </c>
      <c r="W1301" s="42" t="s">
        <v>469</v>
      </c>
      <c r="AJ1301" s="42">
        <v>35</v>
      </c>
      <c r="AK1301" s="42">
        <v>38</v>
      </c>
      <c r="AL1301" s="42">
        <v>17</v>
      </c>
      <c r="AM1301" s="42">
        <v>16</v>
      </c>
      <c r="AN1301" s="42">
        <v>150</v>
      </c>
    </row>
    <row r="1302" spans="1:40">
      <c r="A1302" s="49" t="s">
        <v>3570</v>
      </c>
      <c r="B1302" s="46" t="s">
        <v>222</v>
      </c>
      <c r="C1302" s="46" t="s">
        <v>338</v>
      </c>
      <c r="D1302" s="49" t="s">
        <v>473</v>
      </c>
      <c r="E1302" s="46">
        <v>0</v>
      </c>
      <c r="F1302" s="46">
        <v>0</v>
      </c>
      <c r="G1302" s="46">
        <v>0</v>
      </c>
      <c r="H1302" s="46">
        <v>0</v>
      </c>
      <c r="I1302" s="46">
        <v>0</v>
      </c>
      <c r="J1302" s="46">
        <v>0</v>
      </c>
      <c r="K1302" s="46">
        <v>0</v>
      </c>
      <c r="L1302" s="42">
        <v>28662</v>
      </c>
      <c r="M1302" s="42">
        <v>14720</v>
      </c>
      <c r="N1302" s="42">
        <v>13942</v>
      </c>
      <c r="O1302" s="54" t="s">
        <v>499</v>
      </c>
      <c r="P1302" s="54" t="s">
        <v>499</v>
      </c>
      <c r="Q1302" s="54" t="s">
        <v>499</v>
      </c>
      <c r="R1302" s="54" t="s">
        <v>499</v>
      </c>
      <c r="S1302" s="54" t="s">
        <v>499</v>
      </c>
      <c r="T1302" s="54" t="s">
        <v>499</v>
      </c>
      <c r="U1302" s="54" t="s">
        <v>499</v>
      </c>
      <c r="W1302" s="42" t="s">
        <v>469</v>
      </c>
      <c r="AJ1302" s="42">
        <v>35</v>
      </c>
      <c r="AK1302" s="42">
        <v>33</v>
      </c>
      <c r="AL1302" s="42">
        <v>27</v>
      </c>
      <c r="AM1302" s="42">
        <v>13</v>
      </c>
      <c r="AN1302" s="42">
        <v>139</v>
      </c>
    </row>
    <row r="1303" spans="1:40">
      <c r="A1303" s="49" t="s">
        <v>3571</v>
      </c>
      <c r="B1303" s="46" t="s">
        <v>222</v>
      </c>
      <c r="C1303" s="46" t="s">
        <v>338</v>
      </c>
      <c r="D1303" s="49" t="s">
        <v>201</v>
      </c>
      <c r="E1303" s="46">
        <v>6</v>
      </c>
      <c r="F1303" s="46">
        <v>0</v>
      </c>
      <c r="G1303" s="46">
        <v>6</v>
      </c>
      <c r="H1303" s="46">
        <v>6</v>
      </c>
      <c r="I1303" s="46">
        <v>0</v>
      </c>
      <c r="J1303" s="46">
        <v>0</v>
      </c>
      <c r="K1303" s="46">
        <v>18</v>
      </c>
      <c r="L1303" s="42">
        <v>28662</v>
      </c>
      <c r="M1303" s="42">
        <v>14720</v>
      </c>
      <c r="N1303" s="42">
        <v>13942</v>
      </c>
      <c r="O1303" s="54">
        <v>20.933640360058615</v>
      </c>
      <c r="P1303" s="54" t="s">
        <v>499</v>
      </c>
      <c r="Q1303" s="54">
        <v>20.933640360058615</v>
      </c>
      <c r="R1303" s="54">
        <v>20.933640360058615</v>
      </c>
      <c r="S1303" s="54" t="s">
        <v>499</v>
      </c>
      <c r="T1303" s="54" t="s">
        <v>499</v>
      </c>
      <c r="U1303" s="54">
        <v>62.800921080175847</v>
      </c>
      <c r="W1303" s="42" t="s">
        <v>469</v>
      </c>
      <c r="AJ1303" s="42">
        <v>21</v>
      </c>
      <c r="AK1303" s="42">
        <v>36</v>
      </c>
      <c r="AL1303" s="42">
        <v>21</v>
      </c>
      <c r="AM1303" s="42">
        <v>9</v>
      </c>
      <c r="AN1303" s="42">
        <v>110</v>
      </c>
    </row>
    <row r="1304" spans="1:40">
      <c r="A1304" s="49" t="s">
        <v>3572</v>
      </c>
      <c r="B1304" s="46" t="s">
        <v>222</v>
      </c>
      <c r="C1304" s="46" t="s">
        <v>338</v>
      </c>
      <c r="D1304" s="49" t="s">
        <v>151</v>
      </c>
      <c r="E1304" s="46">
        <v>0</v>
      </c>
      <c r="F1304" s="46">
        <v>0</v>
      </c>
      <c r="G1304" s="46">
        <v>0</v>
      </c>
      <c r="H1304" s="46">
        <v>0</v>
      </c>
      <c r="I1304" s="46">
        <v>0</v>
      </c>
      <c r="J1304" s="46">
        <v>0</v>
      </c>
      <c r="K1304" s="46">
        <v>0</v>
      </c>
      <c r="L1304" s="42">
        <v>28662</v>
      </c>
      <c r="M1304" s="42">
        <v>14720</v>
      </c>
      <c r="N1304" s="42">
        <v>13942</v>
      </c>
      <c r="O1304" s="54" t="s">
        <v>499</v>
      </c>
      <c r="P1304" s="54" t="s">
        <v>499</v>
      </c>
      <c r="Q1304" s="54" t="s">
        <v>499</v>
      </c>
      <c r="R1304" s="54" t="s">
        <v>499</v>
      </c>
      <c r="S1304" s="54" t="s">
        <v>499</v>
      </c>
      <c r="T1304" s="54" t="s">
        <v>499</v>
      </c>
      <c r="U1304" s="54" t="s">
        <v>499</v>
      </c>
      <c r="W1304" s="42" t="s">
        <v>469</v>
      </c>
      <c r="AJ1304" s="42">
        <v>30</v>
      </c>
      <c r="AK1304" s="42">
        <v>22</v>
      </c>
      <c r="AL1304" s="42">
        <v>8</v>
      </c>
      <c r="AM1304" s="42">
        <v>7</v>
      </c>
      <c r="AN1304" s="42">
        <v>91</v>
      </c>
    </row>
    <row r="1305" spans="1:40">
      <c r="A1305" s="49" t="s">
        <v>3573</v>
      </c>
      <c r="B1305" s="46" t="s">
        <v>222</v>
      </c>
      <c r="C1305" s="46" t="s">
        <v>338</v>
      </c>
      <c r="D1305" s="49" t="s">
        <v>95</v>
      </c>
      <c r="E1305" s="46">
        <v>0</v>
      </c>
      <c r="F1305" s="46">
        <v>0</v>
      </c>
      <c r="G1305" s="46">
        <v>0</v>
      </c>
      <c r="H1305" s="46">
        <v>6</v>
      </c>
      <c r="I1305" s="46">
        <v>0</v>
      </c>
      <c r="J1305" s="46">
        <v>0</v>
      </c>
      <c r="K1305" s="46">
        <v>6</v>
      </c>
      <c r="L1305" s="42">
        <v>28662</v>
      </c>
      <c r="M1305" s="42">
        <v>14720</v>
      </c>
      <c r="N1305" s="42">
        <v>13942</v>
      </c>
      <c r="O1305" s="54" t="s">
        <v>499</v>
      </c>
      <c r="P1305" s="54" t="s">
        <v>499</v>
      </c>
      <c r="Q1305" s="54" t="s">
        <v>499</v>
      </c>
      <c r="R1305" s="54">
        <v>20.933640360058615</v>
      </c>
      <c r="S1305" s="54" t="s">
        <v>499</v>
      </c>
      <c r="T1305" s="54" t="s">
        <v>499</v>
      </c>
      <c r="U1305" s="54">
        <v>20.933640360058615</v>
      </c>
      <c r="W1305" s="42" t="s">
        <v>469</v>
      </c>
      <c r="AJ1305" s="42">
        <v>28</v>
      </c>
      <c r="AK1305" s="42">
        <v>27</v>
      </c>
      <c r="AL1305" s="42">
        <v>18</v>
      </c>
      <c r="AM1305" s="42">
        <v>10</v>
      </c>
      <c r="AN1305" s="42">
        <v>110</v>
      </c>
    </row>
    <row r="1306" spans="1:40">
      <c r="A1306" s="49" t="s">
        <v>3574</v>
      </c>
      <c r="B1306" s="46" t="s">
        <v>222</v>
      </c>
      <c r="C1306" s="46" t="s">
        <v>338</v>
      </c>
      <c r="D1306" s="49" t="s">
        <v>154</v>
      </c>
      <c r="E1306" s="46">
        <v>0</v>
      </c>
      <c r="F1306" s="46">
        <v>0</v>
      </c>
      <c r="G1306" s="46">
        <v>0</v>
      </c>
      <c r="H1306" s="46">
        <v>0</v>
      </c>
      <c r="I1306" s="46">
        <v>0</v>
      </c>
      <c r="J1306" s="46">
        <v>0</v>
      </c>
      <c r="K1306" s="46">
        <v>0</v>
      </c>
      <c r="L1306" s="42">
        <v>28662</v>
      </c>
      <c r="M1306" s="42">
        <v>14720</v>
      </c>
      <c r="N1306" s="42">
        <v>13942</v>
      </c>
      <c r="O1306" s="54" t="s">
        <v>499</v>
      </c>
      <c r="P1306" s="54" t="s">
        <v>499</v>
      </c>
      <c r="Q1306" s="54" t="s">
        <v>499</v>
      </c>
      <c r="R1306" s="54" t="s">
        <v>499</v>
      </c>
      <c r="S1306" s="54" t="s">
        <v>499</v>
      </c>
      <c r="T1306" s="54" t="s">
        <v>499</v>
      </c>
      <c r="U1306" s="54" t="s">
        <v>499</v>
      </c>
      <c r="W1306" s="42" t="s">
        <v>469</v>
      </c>
      <c r="AJ1306" s="42">
        <v>31</v>
      </c>
      <c r="AK1306" s="42">
        <v>33</v>
      </c>
      <c r="AL1306" s="42">
        <v>19</v>
      </c>
      <c r="AM1306" s="42">
        <v>9</v>
      </c>
      <c r="AN1306" s="42">
        <v>116</v>
      </c>
    </row>
    <row r="1307" spans="1:40">
      <c r="A1307" s="49" t="s">
        <v>3575</v>
      </c>
      <c r="B1307" s="46" t="s">
        <v>222</v>
      </c>
      <c r="C1307" s="46" t="s">
        <v>338</v>
      </c>
      <c r="D1307" s="49" t="s">
        <v>155</v>
      </c>
      <c r="E1307" s="46">
        <v>8</v>
      </c>
      <c r="F1307" s="46">
        <v>0</v>
      </c>
      <c r="G1307" s="46">
        <v>0</v>
      </c>
      <c r="H1307" s="46">
        <v>6</v>
      </c>
      <c r="I1307" s="46">
        <v>0</v>
      </c>
      <c r="J1307" s="46">
        <v>0</v>
      </c>
      <c r="K1307" s="46">
        <v>14</v>
      </c>
      <c r="L1307" s="42">
        <v>28662</v>
      </c>
      <c r="M1307" s="42">
        <v>14720</v>
      </c>
      <c r="N1307" s="42">
        <v>13942</v>
      </c>
      <c r="O1307" s="54">
        <v>27.911520480078149</v>
      </c>
      <c r="P1307" s="54" t="s">
        <v>499</v>
      </c>
      <c r="Q1307" s="54" t="s">
        <v>499</v>
      </c>
      <c r="R1307" s="54">
        <v>20.933640360058615</v>
      </c>
      <c r="S1307" s="54" t="s">
        <v>499</v>
      </c>
      <c r="T1307" s="54" t="s">
        <v>499</v>
      </c>
      <c r="U1307" s="54">
        <v>48.845160840136771</v>
      </c>
      <c r="W1307" s="42" t="s">
        <v>469</v>
      </c>
      <c r="AJ1307" s="42">
        <v>22</v>
      </c>
      <c r="AK1307" s="42">
        <v>19</v>
      </c>
      <c r="AL1307" s="42">
        <v>11</v>
      </c>
      <c r="AM1307" s="42">
        <v>11</v>
      </c>
      <c r="AN1307" s="42">
        <v>87</v>
      </c>
    </row>
    <row r="1308" spans="1:40">
      <c r="A1308" s="49" t="s">
        <v>3576</v>
      </c>
      <c r="B1308" s="46" t="s">
        <v>222</v>
      </c>
      <c r="C1308" s="46" t="s">
        <v>338</v>
      </c>
      <c r="D1308" s="49" t="s">
        <v>99</v>
      </c>
      <c r="E1308" s="46">
        <v>6</v>
      </c>
      <c r="F1308" s="46">
        <v>6</v>
      </c>
      <c r="G1308" s="46">
        <v>8</v>
      </c>
      <c r="H1308" s="46">
        <v>10</v>
      </c>
      <c r="I1308" s="46">
        <v>0</v>
      </c>
      <c r="J1308" s="46">
        <v>0</v>
      </c>
      <c r="K1308" s="46">
        <v>30</v>
      </c>
      <c r="L1308" s="42">
        <v>28662</v>
      </c>
      <c r="M1308" s="42">
        <v>14720</v>
      </c>
      <c r="N1308" s="42">
        <v>13942</v>
      </c>
      <c r="O1308" s="54">
        <v>20.933640360058615</v>
      </c>
      <c r="P1308" s="54">
        <v>20.933640360058615</v>
      </c>
      <c r="Q1308" s="54">
        <v>27.911520480078149</v>
      </c>
      <c r="R1308" s="54">
        <v>34.889400600097687</v>
      </c>
      <c r="S1308" s="54" t="s">
        <v>499</v>
      </c>
      <c r="T1308" s="54" t="s">
        <v>499</v>
      </c>
      <c r="U1308" s="54">
        <v>104.66820180029308</v>
      </c>
      <c r="W1308" s="42" t="s">
        <v>469</v>
      </c>
      <c r="AJ1308" s="42">
        <v>28</v>
      </c>
      <c r="AK1308" s="42">
        <v>37</v>
      </c>
      <c r="AL1308" s="42">
        <v>32</v>
      </c>
      <c r="AM1308" s="42">
        <v>17</v>
      </c>
      <c r="AN1308" s="42">
        <v>147</v>
      </c>
    </row>
    <row r="1309" spans="1:40">
      <c r="A1309" s="49" t="s">
        <v>3577</v>
      </c>
      <c r="B1309" s="46" t="s">
        <v>222</v>
      </c>
      <c r="C1309" s="46" t="s">
        <v>338</v>
      </c>
      <c r="D1309" s="49" t="s">
        <v>481</v>
      </c>
      <c r="E1309" s="46">
        <v>0</v>
      </c>
      <c r="F1309" s="46">
        <v>0</v>
      </c>
      <c r="G1309" s="46">
        <v>0</v>
      </c>
      <c r="H1309" s="46">
        <v>0</v>
      </c>
      <c r="I1309" s="46">
        <v>0</v>
      </c>
      <c r="J1309" s="46">
        <v>0</v>
      </c>
      <c r="K1309" s="46">
        <v>0</v>
      </c>
      <c r="L1309" s="42">
        <v>28662</v>
      </c>
      <c r="M1309" s="42">
        <v>14720</v>
      </c>
      <c r="N1309" s="42">
        <v>13942</v>
      </c>
      <c r="O1309" s="54" t="s">
        <v>499</v>
      </c>
      <c r="P1309" s="54" t="s">
        <v>499</v>
      </c>
      <c r="Q1309" s="54" t="s">
        <v>499</v>
      </c>
      <c r="R1309" s="54" t="s">
        <v>499</v>
      </c>
      <c r="S1309" s="54" t="s">
        <v>499</v>
      </c>
      <c r="T1309" s="54" t="s">
        <v>499</v>
      </c>
      <c r="U1309" s="54" t="s">
        <v>499</v>
      </c>
      <c r="W1309" s="42" t="s">
        <v>469</v>
      </c>
      <c r="AJ1309" s="42">
        <v>25</v>
      </c>
      <c r="AK1309" s="42">
        <v>23</v>
      </c>
      <c r="AL1309" s="42">
        <v>14</v>
      </c>
      <c r="AM1309" s="42">
        <v>17</v>
      </c>
      <c r="AN1309" s="42">
        <v>104</v>
      </c>
    </row>
    <row r="1310" spans="1:40">
      <c r="A1310" s="49" t="s">
        <v>3578</v>
      </c>
      <c r="B1310" s="46" t="s">
        <v>222</v>
      </c>
      <c r="C1310" s="46" t="s">
        <v>338</v>
      </c>
      <c r="D1310" s="49" t="s">
        <v>483</v>
      </c>
      <c r="E1310" s="46">
        <v>0</v>
      </c>
      <c r="F1310" s="46">
        <v>0</v>
      </c>
      <c r="G1310" s="46">
        <v>7</v>
      </c>
      <c r="H1310" s="46">
        <v>7</v>
      </c>
      <c r="I1310" s="46">
        <v>0</v>
      </c>
      <c r="J1310" s="46">
        <v>0</v>
      </c>
      <c r="K1310" s="46">
        <v>14</v>
      </c>
      <c r="L1310" s="42">
        <v>28662</v>
      </c>
      <c r="M1310" s="42">
        <v>14720</v>
      </c>
      <c r="N1310" s="42">
        <v>13942</v>
      </c>
      <c r="O1310" s="54" t="s">
        <v>499</v>
      </c>
      <c r="P1310" s="54" t="s">
        <v>499</v>
      </c>
      <c r="Q1310" s="54">
        <v>24.422580420068385</v>
      </c>
      <c r="R1310" s="54">
        <v>24.422580420068385</v>
      </c>
      <c r="S1310" s="54" t="s">
        <v>499</v>
      </c>
      <c r="T1310" s="54" t="s">
        <v>499</v>
      </c>
      <c r="U1310" s="54">
        <v>48.845160840136771</v>
      </c>
      <c r="W1310" s="42" t="s">
        <v>469</v>
      </c>
      <c r="AJ1310" s="42">
        <v>23</v>
      </c>
      <c r="AK1310" s="42">
        <v>28</v>
      </c>
      <c r="AL1310" s="42">
        <v>26</v>
      </c>
      <c r="AM1310" s="42">
        <v>10</v>
      </c>
      <c r="AN1310" s="42">
        <v>106</v>
      </c>
    </row>
    <row r="1311" spans="1:40">
      <c r="A1311" s="49" t="s">
        <v>3579</v>
      </c>
      <c r="B1311" s="46" t="s">
        <v>222</v>
      </c>
      <c r="C1311" s="46" t="s">
        <v>338</v>
      </c>
      <c r="D1311" s="49" t="s">
        <v>128</v>
      </c>
      <c r="E1311" s="46">
        <v>0</v>
      </c>
      <c r="F1311" s="46">
        <v>0</v>
      </c>
      <c r="G1311" s="46">
        <v>0</v>
      </c>
      <c r="H1311" s="46">
        <v>0</v>
      </c>
      <c r="I1311" s="46">
        <v>0</v>
      </c>
      <c r="J1311" s="46">
        <v>0</v>
      </c>
      <c r="K1311" s="46">
        <v>0</v>
      </c>
      <c r="L1311" s="42">
        <v>28662</v>
      </c>
      <c r="M1311" s="42">
        <v>14720</v>
      </c>
      <c r="N1311" s="42">
        <v>13942</v>
      </c>
      <c r="O1311" s="54" t="s">
        <v>499</v>
      </c>
      <c r="P1311" s="54" t="s">
        <v>499</v>
      </c>
      <c r="Q1311" s="54" t="s">
        <v>499</v>
      </c>
      <c r="R1311" s="54" t="s">
        <v>499</v>
      </c>
      <c r="S1311" s="54" t="s">
        <v>499</v>
      </c>
      <c r="T1311" s="54" t="s">
        <v>499</v>
      </c>
      <c r="U1311" s="54" t="s">
        <v>499</v>
      </c>
      <c r="W1311" s="42" t="s">
        <v>469</v>
      </c>
      <c r="AJ1311" s="42">
        <v>47</v>
      </c>
      <c r="AK1311" s="42">
        <v>61</v>
      </c>
      <c r="AL1311" s="42">
        <v>37</v>
      </c>
      <c r="AM1311" s="42">
        <v>17</v>
      </c>
      <c r="AN1311" s="42">
        <v>215</v>
      </c>
    </row>
    <row r="1312" spans="1:40">
      <c r="A1312" s="49" t="s">
        <v>3580</v>
      </c>
      <c r="B1312" s="46" t="s">
        <v>222</v>
      </c>
      <c r="C1312" s="46" t="s">
        <v>338</v>
      </c>
      <c r="D1312" s="49" t="s">
        <v>164</v>
      </c>
      <c r="E1312" s="46">
        <v>23</v>
      </c>
      <c r="F1312" s="46">
        <v>13</v>
      </c>
      <c r="G1312" s="46">
        <v>52</v>
      </c>
      <c r="H1312" s="46">
        <v>35</v>
      </c>
      <c r="I1312" s="46">
        <v>10</v>
      </c>
      <c r="J1312" s="46">
        <v>0</v>
      </c>
      <c r="K1312" s="46">
        <v>133</v>
      </c>
      <c r="L1312" s="42">
        <v>28662</v>
      </c>
      <c r="M1312" s="42">
        <v>14720</v>
      </c>
      <c r="N1312" s="42">
        <v>13942</v>
      </c>
      <c r="O1312" s="54">
        <v>164.96915794003729</v>
      </c>
      <c r="P1312" s="54">
        <v>93.24343709654282</v>
      </c>
      <c r="Q1312" s="54">
        <v>372.97374838617128</v>
      </c>
      <c r="R1312" s="54">
        <v>251.04002295223069</v>
      </c>
      <c r="S1312" s="54">
        <v>71.725720843494472</v>
      </c>
      <c r="T1312" s="54" t="s">
        <v>499</v>
      </c>
      <c r="U1312" s="54">
        <v>953.95208721847644</v>
      </c>
      <c r="W1312" s="42" t="s">
        <v>469</v>
      </c>
      <c r="AJ1312" s="42">
        <v>33</v>
      </c>
      <c r="AK1312" s="42">
        <v>34</v>
      </c>
      <c r="AL1312" s="42">
        <v>17</v>
      </c>
      <c r="AM1312" s="42">
        <v>11</v>
      </c>
      <c r="AN1312" s="42">
        <v>134</v>
      </c>
    </row>
    <row r="1313" spans="1:40">
      <c r="A1313" s="49" t="s">
        <v>3581</v>
      </c>
      <c r="B1313" s="46" t="s">
        <v>222</v>
      </c>
      <c r="C1313" s="46" t="s">
        <v>338</v>
      </c>
      <c r="D1313" s="49" t="s">
        <v>142</v>
      </c>
      <c r="E1313" s="46">
        <v>0</v>
      </c>
      <c r="F1313" s="46">
        <v>0</v>
      </c>
      <c r="G1313" s="46">
        <v>0</v>
      </c>
      <c r="H1313" s="46">
        <v>0</v>
      </c>
      <c r="I1313" s="46">
        <v>0</v>
      </c>
      <c r="J1313" s="46">
        <v>0</v>
      </c>
      <c r="K1313" s="46">
        <v>0</v>
      </c>
      <c r="L1313" s="42">
        <v>28662</v>
      </c>
      <c r="M1313" s="42">
        <v>14720</v>
      </c>
      <c r="N1313" s="42">
        <v>13942</v>
      </c>
      <c r="O1313" s="54" t="s">
        <v>499</v>
      </c>
      <c r="P1313" s="54" t="s">
        <v>499</v>
      </c>
      <c r="Q1313" s="54" t="s">
        <v>499</v>
      </c>
      <c r="R1313" s="54" t="s">
        <v>499</v>
      </c>
      <c r="S1313" s="54" t="s">
        <v>499</v>
      </c>
      <c r="T1313" s="54" t="s">
        <v>499</v>
      </c>
      <c r="U1313" s="54" t="s">
        <v>499</v>
      </c>
      <c r="W1313" s="42" t="s">
        <v>469</v>
      </c>
      <c r="AJ1313" s="42">
        <v>34</v>
      </c>
      <c r="AK1313" s="42">
        <v>30</v>
      </c>
      <c r="AL1313" s="42">
        <v>28</v>
      </c>
      <c r="AM1313" s="42">
        <v>9</v>
      </c>
      <c r="AN1313" s="42">
        <v>136</v>
      </c>
    </row>
    <row r="1314" spans="1:40">
      <c r="A1314" s="49" t="s">
        <v>3582</v>
      </c>
      <c r="B1314" s="46" t="s">
        <v>230</v>
      </c>
      <c r="C1314" s="46" t="s">
        <v>340</v>
      </c>
      <c r="D1314" s="49" t="s">
        <v>60</v>
      </c>
      <c r="E1314" s="46">
        <v>0</v>
      </c>
      <c r="F1314" s="46">
        <v>0</v>
      </c>
      <c r="G1314" s="46">
        <v>6</v>
      </c>
      <c r="H1314" s="46">
        <v>6</v>
      </c>
      <c r="I1314" s="46">
        <v>7</v>
      </c>
      <c r="J1314" s="46">
        <v>0</v>
      </c>
      <c r="K1314" s="46">
        <v>19</v>
      </c>
      <c r="L1314" s="42">
        <v>32695</v>
      </c>
      <c r="M1314" s="42">
        <v>16738</v>
      </c>
      <c r="N1314" s="42">
        <v>15957</v>
      </c>
      <c r="O1314" s="54" t="s">
        <v>499</v>
      </c>
      <c r="P1314" s="54" t="s">
        <v>499</v>
      </c>
      <c r="Q1314" s="54">
        <v>18.351429882244989</v>
      </c>
      <c r="R1314" s="54">
        <v>18.351429882244989</v>
      </c>
      <c r="S1314" s="54">
        <v>21.410001529285822</v>
      </c>
      <c r="T1314" s="54" t="s">
        <v>499</v>
      </c>
      <c r="U1314" s="54">
        <v>58.112861293775801</v>
      </c>
      <c r="W1314" s="42" t="s">
        <v>469</v>
      </c>
      <c r="AJ1314" s="42">
        <v>24</v>
      </c>
      <c r="AK1314" s="42">
        <v>33</v>
      </c>
      <c r="AL1314" s="42">
        <v>15</v>
      </c>
      <c r="AM1314" s="42">
        <v>6</v>
      </c>
      <c r="AN1314" s="42">
        <v>103</v>
      </c>
    </row>
    <row r="1315" spans="1:40">
      <c r="A1315" s="49" t="s">
        <v>3583</v>
      </c>
      <c r="B1315" s="46" t="s">
        <v>230</v>
      </c>
      <c r="C1315" s="46" t="s">
        <v>340</v>
      </c>
      <c r="D1315" s="49" t="s">
        <v>64</v>
      </c>
      <c r="E1315" s="46">
        <v>10</v>
      </c>
      <c r="F1315" s="46">
        <v>6</v>
      </c>
      <c r="G1315" s="46">
        <v>12</v>
      </c>
      <c r="H1315" s="46">
        <v>15</v>
      </c>
      <c r="I1315" s="46">
        <v>6</v>
      </c>
      <c r="J1315" s="46">
        <v>6</v>
      </c>
      <c r="K1315" s="46">
        <v>55</v>
      </c>
      <c r="L1315" s="42">
        <v>32695</v>
      </c>
      <c r="M1315" s="42">
        <v>16738</v>
      </c>
      <c r="N1315" s="42">
        <v>15957</v>
      </c>
      <c r="O1315" s="54">
        <v>30.585716470408318</v>
      </c>
      <c r="P1315" s="54">
        <v>18.351429882244989</v>
      </c>
      <c r="Q1315" s="54">
        <v>36.702859764489979</v>
      </c>
      <c r="R1315" s="54">
        <v>45.878574705612479</v>
      </c>
      <c r="S1315" s="54">
        <v>18.351429882244989</v>
      </c>
      <c r="T1315" s="54">
        <v>18.351429882244989</v>
      </c>
      <c r="U1315" s="54">
        <v>168.22144058724575</v>
      </c>
      <c r="W1315" s="42" t="s">
        <v>469</v>
      </c>
      <c r="AJ1315" s="42">
        <v>67</v>
      </c>
      <c r="AK1315" s="42">
        <v>77</v>
      </c>
      <c r="AL1315" s="42">
        <v>53</v>
      </c>
      <c r="AM1315" s="42">
        <v>39</v>
      </c>
      <c r="AN1315" s="42">
        <v>297</v>
      </c>
    </row>
    <row r="1316" spans="1:40">
      <c r="A1316" s="49" t="s">
        <v>3584</v>
      </c>
      <c r="B1316" s="46" t="s">
        <v>230</v>
      </c>
      <c r="C1316" s="46" t="s">
        <v>340</v>
      </c>
      <c r="D1316" s="49" t="s">
        <v>492</v>
      </c>
      <c r="E1316" s="46">
        <v>0</v>
      </c>
      <c r="F1316" s="46">
        <v>6</v>
      </c>
      <c r="G1316" s="46">
        <v>0</v>
      </c>
      <c r="H1316" s="46">
        <v>6</v>
      </c>
      <c r="I1316" s="46">
        <v>6</v>
      </c>
      <c r="J1316" s="46">
        <v>0</v>
      </c>
      <c r="K1316" s="46">
        <v>18</v>
      </c>
      <c r="L1316" s="42">
        <v>32695</v>
      </c>
      <c r="M1316" s="42">
        <v>16738</v>
      </c>
      <c r="N1316" s="42">
        <v>15957</v>
      </c>
      <c r="O1316" s="54" t="s">
        <v>499</v>
      </c>
      <c r="P1316" s="54">
        <v>18.351429882244989</v>
      </c>
      <c r="Q1316" s="54" t="s">
        <v>499</v>
      </c>
      <c r="R1316" s="54">
        <v>18.351429882244989</v>
      </c>
      <c r="S1316" s="54">
        <v>18.351429882244989</v>
      </c>
      <c r="T1316" s="54" t="s">
        <v>499</v>
      </c>
      <c r="U1316" s="54">
        <v>55.054289646734979</v>
      </c>
      <c r="W1316" s="42" t="s">
        <v>469</v>
      </c>
      <c r="AJ1316" s="42">
        <v>33</v>
      </c>
      <c r="AK1316" s="42">
        <v>46</v>
      </c>
      <c r="AL1316" s="42">
        <v>23</v>
      </c>
      <c r="AM1316" s="42">
        <v>12</v>
      </c>
      <c r="AN1316" s="42">
        <v>152</v>
      </c>
    </row>
    <row r="1317" spans="1:40">
      <c r="A1317" s="49" t="s">
        <v>3585</v>
      </c>
      <c r="B1317" s="46" t="s">
        <v>230</v>
      </c>
      <c r="C1317" s="46" t="s">
        <v>340</v>
      </c>
      <c r="D1317" s="49" t="s">
        <v>200</v>
      </c>
      <c r="E1317" s="46">
        <v>0</v>
      </c>
      <c r="F1317" s="46">
        <v>0</v>
      </c>
      <c r="G1317" s="46">
        <v>6</v>
      </c>
      <c r="H1317" s="46">
        <v>0</v>
      </c>
      <c r="I1317" s="46">
        <v>6</v>
      </c>
      <c r="J1317" s="46">
        <v>0</v>
      </c>
      <c r="K1317" s="46">
        <v>12</v>
      </c>
      <c r="L1317" s="42">
        <v>32695</v>
      </c>
      <c r="M1317" s="42">
        <v>16738</v>
      </c>
      <c r="N1317" s="42">
        <v>15957</v>
      </c>
      <c r="O1317" s="54" t="s">
        <v>499</v>
      </c>
      <c r="P1317" s="54" t="s">
        <v>499</v>
      </c>
      <c r="Q1317" s="54">
        <v>18.351429882244989</v>
      </c>
      <c r="R1317" s="54" t="s">
        <v>499</v>
      </c>
      <c r="S1317" s="54">
        <v>18.351429882244989</v>
      </c>
      <c r="T1317" s="54" t="s">
        <v>499</v>
      </c>
      <c r="U1317" s="54">
        <v>36.702859764489979</v>
      </c>
      <c r="W1317" s="42" t="s">
        <v>469</v>
      </c>
      <c r="AJ1317" s="42">
        <v>26</v>
      </c>
      <c r="AK1317" s="42">
        <v>37</v>
      </c>
      <c r="AL1317" s="42">
        <v>11</v>
      </c>
      <c r="AM1317" s="42">
        <v>4</v>
      </c>
      <c r="AN1317" s="42">
        <v>116</v>
      </c>
    </row>
    <row r="1318" spans="1:40">
      <c r="A1318" s="49" t="s">
        <v>3586</v>
      </c>
      <c r="B1318" s="46" t="s">
        <v>230</v>
      </c>
      <c r="C1318" s="46" t="s">
        <v>340</v>
      </c>
      <c r="D1318" s="49" t="s">
        <v>54</v>
      </c>
      <c r="E1318" s="46">
        <v>15</v>
      </c>
      <c r="F1318" s="46">
        <v>16</v>
      </c>
      <c r="G1318" s="46">
        <v>55</v>
      </c>
      <c r="H1318" s="46">
        <v>72</v>
      </c>
      <c r="I1318" s="46">
        <v>46</v>
      </c>
      <c r="J1318" s="46">
        <v>34</v>
      </c>
      <c r="K1318" s="46">
        <v>238</v>
      </c>
      <c r="L1318" s="42">
        <v>32695</v>
      </c>
      <c r="M1318" s="42">
        <v>16738</v>
      </c>
      <c r="N1318" s="42">
        <v>15957</v>
      </c>
      <c r="O1318" s="54">
        <v>89.616441629824351</v>
      </c>
      <c r="P1318" s="54">
        <v>95.590871071812643</v>
      </c>
      <c r="Q1318" s="54">
        <v>328.59361930935597</v>
      </c>
      <c r="R1318" s="54">
        <v>430.15891982315691</v>
      </c>
      <c r="S1318" s="54">
        <v>274.82375433146137</v>
      </c>
      <c r="T1318" s="54">
        <v>203.13060102760187</v>
      </c>
      <c r="U1318" s="54">
        <v>1421.9142071932131</v>
      </c>
      <c r="W1318" s="42" t="s">
        <v>469</v>
      </c>
      <c r="AJ1318" s="42">
        <v>35</v>
      </c>
      <c r="AK1318" s="42">
        <v>25</v>
      </c>
      <c r="AL1318" s="42">
        <v>17</v>
      </c>
      <c r="AM1318" s="42">
        <v>8</v>
      </c>
      <c r="AN1318" s="42">
        <v>118</v>
      </c>
    </row>
    <row r="1319" spans="1:40">
      <c r="A1319" s="49" t="s">
        <v>3587</v>
      </c>
      <c r="B1319" s="46" t="s">
        <v>230</v>
      </c>
      <c r="C1319" s="46" t="s">
        <v>340</v>
      </c>
      <c r="D1319" s="49" t="s">
        <v>69</v>
      </c>
      <c r="E1319" s="46">
        <v>0</v>
      </c>
      <c r="F1319" s="46">
        <v>0</v>
      </c>
      <c r="G1319" s="46">
        <v>6</v>
      </c>
      <c r="H1319" s="46">
        <v>6</v>
      </c>
      <c r="I1319" s="46">
        <v>6</v>
      </c>
      <c r="J1319" s="46">
        <v>0</v>
      </c>
      <c r="K1319" s="46">
        <v>18</v>
      </c>
      <c r="L1319" s="42">
        <v>32695</v>
      </c>
      <c r="M1319" s="42">
        <v>16738</v>
      </c>
      <c r="N1319" s="42">
        <v>15957</v>
      </c>
      <c r="O1319" s="54" t="s">
        <v>499</v>
      </c>
      <c r="P1319" s="54" t="s">
        <v>499</v>
      </c>
      <c r="Q1319" s="54">
        <v>35.846576651929738</v>
      </c>
      <c r="R1319" s="54">
        <v>35.846576651929738</v>
      </c>
      <c r="S1319" s="54">
        <v>35.846576651929738</v>
      </c>
      <c r="T1319" s="54" t="s">
        <v>499</v>
      </c>
      <c r="U1319" s="54">
        <v>107.53972995578923</v>
      </c>
      <c r="W1319" s="42" t="s">
        <v>469</v>
      </c>
      <c r="AJ1319" s="42">
        <v>31</v>
      </c>
      <c r="AK1319" s="42">
        <v>30</v>
      </c>
      <c r="AL1319" s="42">
        <v>15</v>
      </c>
      <c r="AM1319" s="42">
        <v>10</v>
      </c>
      <c r="AN1319" s="42">
        <v>119</v>
      </c>
    </row>
    <row r="1320" spans="1:40">
      <c r="A1320" s="49" t="s">
        <v>3588</v>
      </c>
      <c r="B1320" s="46" t="s">
        <v>230</v>
      </c>
      <c r="C1320" s="46" t="s">
        <v>340</v>
      </c>
      <c r="D1320" s="49" t="s">
        <v>473</v>
      </c>
      <c r="E1320" s="46">
        <v>0</v>
      </c>
      <c r="F1320" s="46">
        <v>0</v>
      </c>
      <c r="G1320" s="46">
        <v>0</v>
      </c>
      <c r="H1320" s="46">
        <v>0</v>
      </c>
      <c r="I1320" s="46">
        <v>0</v>
      </c>
      <c r="J1320" s="46">
        <v>6</v>
      </c>
      <c r="K1320" s="46">
        <v>6</v>
      </c>
      <c r="L1320" s="42">
        <v>32695</v>
      </c>
      <c r="M1320" s="42">
        <v>16738</v>
      </c>
      <c r="N1320" s="42">
        <v>15957</v>
      </c>
      <c r="O1320" s="54" t="s">
        <v>499</v>
      </c>
      <c r="P1320" s="54" t="s">
        <v>499</v>
      </c>
      <c r="Q1320" s="54" t="s">
        <v>499</v>
      </c>
      <c r="R1320" s="54" t="s">
        <v>499</v>
      </c>
      <c r="S1320" s="54" t="s">
        <v>499</v>
      </c>
      <c r="T1320" s="54">
        <v>18.351429882244989</v>
      </c>
      <c r="U1320" s="54">
        <v>18.351429882244989</v>
      </c>
      <c r="W1320" s="42" t="s">
        <v>469</v>
      </c>
      <c r="AJ1320" s="42">
        <v>34</v>
      </c>
      <c r="AK1320" s="42">
        <v>36</v>
      </c>
      <c r="AL1320" s="42">
        <v>20</v>
      </c>
      <c r="AM1320" s="42">
        <v>7</v>
      </c>
      <c r="AN1320" s="42">
        <v>132</v>
      </c>
    </row>
    <row r="1321" spans="1:40">
      <c r="A1321" s="49" t="s">
        <v>3589</v>
      </c>
      <c r="B1321" s="46" t="s">
        <v>230</v>
      </c>
      <c r="C1321" s="46" t="s">
        <v>340</v>
      </c>
      <c r="D1321" s="49" t="s">
        <v>201</v>
      </c>
      <c r="E1321" s="46">
        <v>0</v>
      </c>
      <c r="F1321" s="46">
        <v>0</v>
      </c>
      <c r="G1321" s="46">
        <v>6</v>
      </c>
      <c r="H1321" s="46">
        <v>0</v>
      </c>
      <c r="I1321" s="46">
        <v>0</v>
      </c>
      <c r="J1321" s="46">
        <v>0</v>
      </c>
      <c r="K1321" s="46">
        <v>6</v>
      </c>
      <c r="L1321" s="42">
        <v>32695</v>
      </c>
      <c r="M1321" s="42">
        <v>16738</v>
      </c>
      <c r="N1321" s="42">
        <v>15957</v>
      </c>
      <c r="O1321" s="54" t="s">
        <v>499</v>
      </c>
      <c r="P1321" s="54" t="s">
        <v>499</v>
      </c>
      <c r="Q1321" s="54">
        <v>18.351429882244989</v>
      </c>
      <c r="R1321" s="54" t="s">
        <v>499</v>
      </c>
      <c r="S1321" s="54" t="s">
        <v>499</v>
      </c>
      <c r="T1321" s="54" t="s">
        <v>499</v>
      </c>
      <c r="U1321" s="54">
        <v>18.351429882244989</v>
      </c>
      <c r="W1321" s="42" t="s">
        <v>469</v>
      </c>
      <c r="AJ1321" s="42">
        <v>61</v>
      </c>
      <c r="AK1321" s="42">
        <v>51</v>
      </c>
      <c r="AL1321" s="42">
        <v>31</v>
      </c>
      <c r="AM1321" s="42">
        <v>28</v>
      </c>
      <c r="AN1321" s="42">
        <v>214</v>
      </c>
    </row>
    <row r="1322" spans="1:40">
      <c r="A1322" s="49" t="s">
        <v>3590</v>
      </c>
      <c r="B1322" s="46" t="s">
        <v>230</v>
      </c>
      <c r="C1322" s="46" t="s">
        <v>340</v>
      </c>
      <c r="D1322" s="49" t="s">
        <v>151</v>
      </c>
      <c r="E1322" s="46">
        <v>0</v>
      </c>
      <c r="F1322" s="46">
        <v>0</v>
      </c>
      <c r="G1322" s="46">
        <v>0</v>
      </c>
      <c r="H1322" s="46">
        <v>0</v>
      </c>
      <c r="I1322" s="46">
        <v>0</v>
      </c>
      <c r="J1322" s="46">
        <v>0</v>
      </c>
      <c r="K1322" s="46">
        <v>0</v>
      </c>
      <c r="L1322" s="42">
        <v>32695</v>
      </c>
      <c r="M1322" s="42">
        <v>16738</v>
      </c>
      <c r="N1322" s="42">
        <v>15957</v>
      </c>
      <c r="O1322" s="54" t="s">
        <v>499</v>
      </c>
      <c r="P1322" s="54" t="s">
        <v>499</v>
      </c>
      <c r="Q1322" s="54" t="s">
        <v>499</v>
      </c>
      <c r="R1322" s="54" t="s">
        <v>499</v>
      </c>
      <c r="S1322" s="54" t="s">
        <v>499</v>
      </c>
      <c r="T1322" s="54" t="s">
        <v>499</v>
      </c>
      <c r="U1322" s="54" t="s">
        <v>499</v>
      </c>
      <c r="W1322" s="42" t="s">
        <v>469</v>
      </c>
      <c r="AJ1322" s="42">
        <v>71</v>
      </c>
      <c r="AK1322" s="42">
        <v>78</v>
      </c>
      <c r="AL1322" s="42">
        <v>43</v>
      </c>
      <c r="AM1322" s="42">
        <v>31</v>
      </c>
      <c r="AN1322" s="42">
        <v>281</v>
      </c>
    </row>
    <row r="1323" spans="1:40">
      <c r="A1323" s="49" t="s">
        <v>3591</v>
      </c>
      <c r="B1323" s="46" t="s">
        <v>230</v>
      </c>
      <c r="C1323" s="46" t="s">
        <v>340</v>
      </c>
      <c r="D1323" s="49" t="s">
        <v>95</v>
      </c>
      <c r="E1323" s="46">
        <v>0</v>
      </c>
      <c r="F1323" s="46">
        <v>0</v>
      </c>
      <c r="G1323" s="46">
        <v>0</v>
      </c>
      <c r="H1323" s="46">
        <v>0</v>
      </c>
      <c r="I1323" s="46">
        <v>0</v>
      </c>
      <c r="J1323" s="46">
        <v>0</v>
      </c>
      <c r="K1323" s="46">
        <v>0</v>
      </c>
      <c r="L1323" s="42">
        <v>32695</v>
      </c>
      <c r="M1323" s="42">
        <v>16738</v>
      </c>
      <c r="N1323" s="42">
        <v>15957</v>
      </c>
      <c r="O1323" s="54" t="s">
        <v>499</v>
      </c>
      <c r="P1323" s="54" t="s">
        <v>499</v>
      </c>
      <c r="Q1323" s="54" t="s">
        <v>499</v>
      </c>
      <c r="R1323" s="54" t="s">
        <v>499</v>
      </c>
      <c r="S1323" s="54" t="s">
        <v>499</v>
      </c>
      <c r="T1323" s="54" t="s">
        <v>499</v>
      </c>
      <c r="U1323" s="54" t="s">
        <v>499</v>
      </c>
      <c r="W1323" s="42" t="s">
        <v>469</v>
      </c>
      <c r="AJ1323" s="42">
        <v>30</v>
      </c>
      <c r="AK1323" s="42">
        <v>23</v>
      </c>
      <c r="AL1323" s="42">
        <v>24</v>
      </c>
      <c r="AM1323" s="42">
        <v>8</v>
      </c>
      <c r="AN1323" s="42">
        <v>107</v>
      </c>
    </row>
    <row r="1324" spans="1:40">
      <c r="A1324" s="49" t="s">
        <v>3592</v>
      </c>
      <c r="B1324" s="46" t="s">
        <v>230</v>
      </c>
      <c r="C1324" s="46" t="s">
        <v>340</v>
      </c>
      <c r="D1324" s="49" t="s">
        <v>154</v>
      </c>
      <c r="E1324" s="46">
        <v>0</v>
      </c>
      <c r="F1324" s="46">
        <v>0</v>
      </c>
      <c r="G1324" s="46">
        <v>0</v>
      </c>
      <c r="H1324" s="46">
        <v>0</v>
      </c>
      <c r="I1324" s="46">
        <v>0</v>
      </c>
      <c r="J1324" s="46">
        <v>0</v>
      </c>
      <c r="K1324" s="46">
        <v>0</v>
      </c>
      <c r="L1324" s="42">
        <v>32695</v>
      </c>
      <c r="M1324" s="42">
        <v>16738</v>
      </c>
      <c r="N1324" s="42">
        <v>15957</v>
      </c>
      <c r="O1324" s="54" t="s">
        <v>499</v>
      </c>
      <c r="P1324" s="54" t="s">
        <v>499</v>
      </c>
      <c r="Q1324" s="54" t="s">
        <v>499</v>
      </c>
      <c r="R1324" s="54" t="s">
        <v>499</v>
      </c>
      <c r="S1324" s="54" t="s">
        <v>499</v>
      </c>
      <c r="T1324" s="54" t="s">
        <v>499</v>
      </c>
      <c r="U1324" s="54" t="s">
        <v>499</v>
      </c>
      <c r="W1324" s="42" t="s">
        <v>469</v>
      </c>
      <c r="AJ1324" s="42">
        <v>21</v>
      </c>
      <c r="AK1324" s="42">
        <v>39</v>
      </c>
      <c r="AL1324" s="42">
        <v>16</v>
      </c>
      <c r="AM1324" s="42">
        <v>14</v>
      </c>
      <c r="AN1324" s="42">
        <v>113</v>
      </c>
    </row>
    <row r="1325" spans="1:40">
      <c r="A1325" s="49" t="s">
        <v>3593</v>
      </c>
      <c r="B1325" s="46" t="s">
        <v>230</v>
      </c>
      <c r="C1325" s="46" t="s">
        <v>340</v>
      </c>
      <c r="D1325" s="49" t="s">
        <v>155</v>
      </c>
      <c r="E1325" s="46">
        <v>6</v>
      </c>
      <c r="F1325" s="46">
        <v>0</v>
      </c>
      <c r="G1325" s="46">
        <v>0</v>
      </c>
      <c r="H1325" s="46">
        <v>6</v>
      </c>
      <c r="I1325" s="46">
        <v>6</v>
      </c>
      <c r="J1325" s="46">
        <v>0</v>
      </c>
      <c r="K1325" s="46">
        <v>18</v>
      </c>
      <c r="L1325" s="42">
        <v>32695</v>
      </c>
      <c r="M1325" s="42">
        <v>16738</v>
      </c>
      <c r="N1325" s="42">
        <v>15957</v>
      </c>
      <c r="O1325" s="54">
        <v>18.351429882244989</v>
      </c>
      <c r="P1325" s="54" t="s">
        <v>499</v>
      </c>
      <c r="Q1325" s="54" t="s">
        <v>499</v>
      </c>
      <c r="R1325" s="54">
        <v>18.351429882244989</v>
      </c>
      <c r="S1325" s="54">
        <v>18.351429882244989</v>
      </c>
      <c r="T1325" s="54" t="s">
        <v>499</v>
      </c>
      <c r="U1325" s="54">
        <v>55.054289646734979</v>
      </c>
      <c r="W1325" s="42" t="s">
        <v>469</v>
      </c>
      <c r="AJ1325" s="42">
        <v>88</v>
      </c>
      <c r="AK1325" s="42">
        <v>94</v>
      </c>
      <c r="AL1325" s="42">
        <v>48</v>
      </c>
      <c r="AM1325" s="42">
        <v>21</v>
      </c>
      <c r="AN1325" s="42">
        <v>362</v>
      </c>
    </row>
    <row r="1326" spans="1:40">
      <c r="A1326" s="49" t="s">
        <v>3594</v>
      </c>
      <c r="B1326" s="46" t="s">
        <v>230</v>
      </c>
      <c r="C1326" s="46" t="s">
        <v>340</v>
      </c>
      <c r="D1326" s="49" t="s">
        <v>99</v>
      </c>
      <c r="E1326" s="46">
        <v>6</v>
      </c>
      <c r="F1326" s="46">
        <v>0</v>
      </c>
      <c r="G1326" s="46">
        <v>0</v>
      </c>
      <c r="H1326" s="46">
        <v>13</v>
      </c>
      <c r="I1326" s="46">
        <v>6</v>
      </c>
      <c r="J1326" s="46">
        <v>6</v>
      </c>
      <c r="K1326" s="46">
        <v>31</v>
      </c>
      <c r="L1326" s="42">
        <v>32695</v>
      </c>
      <c r="M1326" s="42">
        <v>16738</v>
      </c>
      <c r="N1326" s="42">
        <v>15957</v>
      </c>
      <c r="O1326" s="54">
        <v>18.351429882244989</v>
      </c>
      <c r="P1326" s="54" t="s">
        <v>499</v>
      </c>
      <c r="Q1326" s="54" t="s">
        <v>499</v>
      </c>
      <c r="R1326" s="54">
        <v>39.761431411530815</v>
      </c>
      <c r="S1326" s="54">
        <v>18.351429882244989</v>
      </c>
      <c r="T1326" s="54">
        <v>18.351429882244989</v>
      </c>
      <c r="U1326" s="54">
        <v>94.815721058265794</v>
      </c>
      <c r="W1326" s="42" t="s">
        <v>469</v>
      </c>
      <c r="AJ1326" s="42">
        <v>24</v>
      </c>
      <c r="AK1326" s="42">
        <v>28</v>
      </c>
      <c r="AL1326" s="42">
        <v>13</v>
      </c>
      <c r="AM1326" s="42">
        <v>8</v>
      </c>
      <c r="AN1326" s="42">
        <v>95</v>
      </c>
    </row>
    <row r="1327" spans="1:40">
      <c r="A1327" s="49" t="s">
        <v>3595</v>
      </c>
      <c r="B1327" s="46" t="s">
        <v>230</v>
      </c>
      <c r="C1327" s="46" t="s">
        <v>340</v>
      </c>
      <c r="D1327" s="49" t="s">
        <v>481</v>
      </c>
      <c r="E1327" s="46">
        <v>0</v>
      </c>
      <c r="F1327" s="46">
        <v>0</v>
      </c>
      <c r="G1327" s="46">
        <v>6</v>
      </c>
      <c r="H1327" s="46">
        <v>0</v>
      </c>
      <c r="I1327" s="46">
        <v>0</v>
      </c>
      <c r="J1327" s="46">
        <v>0</v>
      </c>
      <c r="K1327" s="46">
        <v>6</v>
      </c>
      <c r="L1327" s="42">
        <v>32695</v>
      </c>
      <c r="M1327" s="42">
        <v>16738</v>
      </c>
      <c r="N1327" s="42">
        <v>15957</v>
      </c>
      <c r="O1327" s="54" t="s">
        <v>499</v>
      </c>
      <c r="P1327" s="54" t="s">
        <v>499</v>
      </c>
      <c r="Q1327" s="54">
        <v>18.351429882244989</v>
      </c>
      <c r="R1327" s="54" t="s">
        <v>499</v>
      </c>
      <c r="S1327" s="54" t="s">
        <v>499</v>
      </c>
      <c r="T1327" s="54" t="s">
        <v>499</v>
      </c>
      <c r="U1327" s="54">
        <v>18.351429882244989</v>
      </c>
      <c r="W1327" s="42" t="s">
        <v>469</v>
      </c>
      <c r="AJ1327" s="42">
        <v>27</v>
      </c>
      <c r="AK1327" s="42">
        <v>35</v>
      </c>
      <c r="AL1327" s="42">
        <v>18</v>
      </c>
      <c r="AM1327" s="42">
        <v>9</v>
      </c>
      <c r="AN1327" s="42">
        <v>124</v>
      </c>
    </row>
    <row r="1328" spans="1:40">
      <c r="A1328" s="49" t="s">
        <v>3596</v>
      </c>
      <c r="B1328" s="46" t="s">
        <v>230</v>
      </c>
      <c r="C1328" s="46" t="s">
        <v>340</v>
      </c>
      <c r="D1328" s="49" t="s">
        <v>483</v>
      </c>
      <c r="E1328" s="46">
        <v>6</v>
      </c>
      <c r="F1328" s="46">
        <v>6</v>
      </c>
      <c r="G1328" s="46">
        <v>8</v>
      </c>
      <c r="H1328" s="46">
        <v>6</v>
      </c>
      <c r="I1328" s="46">
        <v>0</v>
      </c>
      <c r="J1328" s="46">
        <v>0</v>
      </c>
      <c r="K1328" s="46">
        <v>26</v>
      </c>
      <c r="L1328" s="42">
        <v>32695</v>
      </c>
      <c r="M1328" s="42">
        <v>16738</v>
      </c>
      <c r="N1328" s="42">
        <v>15957</v>
      </c>
      <c r="O1328" s="54">
        <v>18.351429882244989</v>
      </c>
      <c r="P1328" s="54">
        <v>18.351429882244989</v>
      </c>
      <c r="Q1328" s="54">
        <v>24.468573176326654</v>
      </c>
      <c r="R1328" s="54">
        <v>18.351429882244989</v>
      </c>
      <c r="S1328" s="54" t="s">
        <v>499</v>
      </c>
      <c r="T1328" s="54" t="s">
        <v>499</v>
      </c>
      <c r="U1328" s="54">
        <v>79.522862823061629</v>
      </c>
      <c r="W1328" s="42" t="s">
        <v>469</v>
      </c>
      <c r="AJ1328" s="42">
        <v>39</v>
      </c>
      <c r="AK1328" s="42">
        <v>42</v>
      </c>
      <c r="AL1328" s="42">
        <v>22</v>
      </c>
      <c r="AM1328" s="42">
        <v>21</v>
      </c>
      <c r="AN1328" s="42">
        <v>165</v>
      </c>
    </row>
    <row r="1329" spans="1:40">
      <c r="A1329" s="49" t="s">
        <v>3597</v>
      </c>
      <c r="B1329" s="46" t="s">
        <v>230</v>
      </c>
      <c r="C1329" s="46" t="s">
        <v>340</v>
      </c>
      <c r="D1329" s="49" t="s">
        <v>128</v>
      </c>
      <c r="E1329" s="46">
        <v>0</v>
      </c>
      <c r="F1329" s="46">
        <v>0</v>
      </c>
      <c r="G1329" s="46">
        <v>0</v>
      </c>
      <c r="H1329" s="46">
        <v>0</v>
      </c>
      <c r="I1329" s="46">
        <v>0</v>
      </c>
      <c r="J1329" s="46">
        <v>0</v>
      </c>
      <c r="K1329" s="46">
        <v>0</v>
      </c>
      <c r="L1329" s="42">
        <v>32695</v>
      </c>
      <c r="M1329" s="42">
        <v>16738</v>
      </c>
      <c r="N1329" s="42">
        <v>15957</v>
      </c>
      <c r="O1329" s="54" t="s">
        <v>499</v>
      </c>
      <c r="P1329" s="54" t="s">
        <v>499</v>
      </c>
      <c r="Q1329" s="54" t="s">
        <v>499</v>
      </c>
      <c r="R1329" s="54" t="s">
        <v>499</v>
      </c>
      <c r="S1329" s="54" t="s">
        <v>499</v>
      </c>
      <c r="T1329" s="54" t="s">
        <v>499</v>
      </c>
      <c r="U1329" s="54" t="s">
        <v>499</v>
      </c>
      <c r="W1329" s="42" t="s">
        <v>469</v>
      </c>
      <c r="AJ1329" s="42">
        <v>25</v>
      </c>
      <c r="AK1329" s="42">
        <v>29</v>
      </c>
      <c r="AL1329" s="42">
        <v>27</v>
      </c>
      <c r="AM1329" s="42">
        <v>11</v>
      </c>
      <c r="AN1329" s="42">
        <v>121</v>
      </c>
    </row>
    <row r="1330" spans="1:40">
      <c r="A1330" s="49" t="s">
        <v>3598</v>
      </c>
      <c r="B1330" s="46" t="s">
        <v>230</v>
      </c>
      <c r="C1330" s="46" t="s">
        <v>340</v>
      </c>
      <c r="D1330" s="49" t="s">
        <v>132</v>
      </c>
      <c r="E1330" s="46">
        <v>0</v>
      </c>
      <c r="F1330" s="46">
        <v>0</v>
      </c>
      <c r="G1330" s="46">
        <v>6</v>
      </c>
      <c r="H1330" s="46">
        <v>7</v>
      </c>
      <c r="I1330" s="46">
        <v>8</v>
      </c>
      <c r="J1330" s="46">
        <v>6</v>
      </c>
      <c r="K1330" s="46">
        <v>27</v>
      </c>
      <c r="L1330" s="42">
        <v>32695</v>
      </c>
      <c r="M1330" s="42">
        <v>16738</v>
      </c>
      <c r="N1330" s="42">
        <v>15957</v>
      </c>
      <c r="O1330" s="54" t="s">
        <v>499</v>
      </c>
      <c r="P1330" s="54" t="s">
        <v>499</v>
      </c>
      <c r="Q1330" s="54">
        <v>35.846576651929738</v>
      </c>
      <c r="R1330" s="54">
        <v>41.821006093918029</v>
      </c>
      <c r="S1330" s="54">
        <v>47.795435535906321</v>
      </c>
      <c r="T1330" s="54">
        <v>35.846576651929738</v>
      </c>
      <c r="U1330" s="54">
        <v>161.30959493368383</v>
      </c>
      <c r="W1330" s="42" t="s">
        <v>469</v>
      </c>
      <c r="AJ1330" s="42">
        <v>29</v>
      </c>
      <c r="AK1330" s="42">
        <v>32</v>
      </c>
      <c r="AL1330" s="42">
        <v>20</v>
      </c>
      <c r="AM1330" s="42">
        <v>13</v>
      </c>
      <c r="AN1330" s="42">
        <v>129</v>
      </c>
    </row>
    <row r="1331" spans="1:40">
      <c r="A1331" s="49" t="s">
        <v>3599</v>
      </c>
      <c r="B1331" s="46" t="s">
        <v>230</v>
      </c>
      <c r="C1331" s="46" t="s">
        <v>340</v>
      </c>
      <c r="D1331" s="49" t="s">
        <v>161</v>
      </c>
      <c r="E1331" s="46">
        <v>0</v>
      </c>
      <c r="F1331" s="46">
        <v>0</v>
      </c>
      <c r="G1331" s="46">
        <v>0</v>
      </c>
      <c r="H1331" s="46">
        <v>0</v>
      </c>
      <c r="I1331" s="46">
        <v>0</v>
      </c>
      <c r="J1331" s="46">
        <v>0</v>
      </c>
      <c r="K1331" s="46">
        <v>0</v>
      </c>
      <c r="L1331" s="42">
        <v>32695</v>
      </c>
      <c r="M1331" s="42">
        <v>16738</v>
      </c>
      <c r="N1331" s="42">
        <v>15957</v>
      </c>
      <c r="O1331" s="54" t="s">
        <v>499</v>
      </c>
      <c r="P1331" s="54" t="s">
        <v>499</v>
      </c>
      <c r="Q1331" s="54" t="s">
        <v>499</v>
      </c>
      <c r="R1331" s="54" t="s">
        <v>499</v>
      </c>
      <c r="S1331" s="54" t="s">
        <v>499</v>
      </c>
      <c r="T1331" s="54" t="s">
        <v>499</v>
      </c>
      <c r="U1331" s="54" t="s">
        <v>499</v>
      </c>
      <c r="W1331" s="42" t="s">
        <v>469</v>
      </c>
      <c r="AJ1331" s="42">
        <v>45</v>
      </c>
      <c r="AK1331" s="42">
        <v>41</v>
      </c>
      <c r="AL1331" s="42">
        <v>39</v>
      </c>
      <c r="AM1331" s="42">
        <v>14</v>
      </c>
      <c r="AN1331" s="42">
        <v>178</v>
      </c>
    </row>
    <row r="1332" spans="1:40">
      <c r="A1332" s="49" t="s">
        <v>3600</v>
      </c>
      <c r="B1332" s="46" t="s">
        <v>230</v>
      </c>
      <c r="C1332" s="46" t="s">
        <v>340</v>
      </c>
      <c r="D1332" s="49" t="s">
        <v>142</v>
      </c>
      <c r="E1332" s="46">
        <v>0</v>
      </c>
      <c r="F1332" s="46">
        <v>0</v>
      </c>
      <c r="G1332" s="46">
        <v>0</v>
      </c>
      <c r="H1332" s="46">
        <v>0</v>
      </c>
      <c r="I1332" s="46">
        <v>0</v>
      </c>
      <c r="J1332" s="46">
        <v>0</v>
      </c>
      <c r="K1332" s="46">
        <v>0</v>
      </c>
      <c r="L1332" s="42">
        <v>32695</v>
      </c>
      <c r="M1332" s="42">
        <v>16738</v>
      </c>
      <c r="N1332" s="42">
        <v>15957</v>
      </c>
      <c r="O1332" s="54" t="s">
        <v>499</v>
      </c>
      <c r="P1332" s="54" t="s">
        <v>499</v>
      </c>
      <c r="Q1332" s="54" t="s">
        <v>499</v>
      </c>
      <c r="R1332" s="54" t="s">
        <v>499</v>
      </c>
      <c r="S1332" s="54" t="s">
        <v>499</v>
      </c>
      <c r="T1332" s="54" t="s">
        <v>499</v>
      </c>
      <c r="U1332" s="54" t="s">
        <v>499</v>
      </c>
      <c r="W1332" s="42" t="s">
        <v>469</v>
      </c>
      <c r="AJ1332" s="42">
        <v>47</v>
      </c>
      <c r="AK1332" s="42">
        <v>63</v>
      </c>
      <c r="AL1332" s="42">
        <v>44</v>
      </c>
      <c r="AM1332" s="42">
        <v>19</v>
      </c>
      <c r="AN1332" s="42">
        <v>220</v>
      </c>
    </row>
    <row r="1333" spans="1:40">
      <c r="A1333" s="49" t="s">
        <v>3601</v>
      </c>
      <c r="B1333" s="46" t="s">
        <v>230</v>
      </c>
      <c r="C1333" s="46" t="s">
        <v>340</v>
      </c>
      <c r="D1333" s="49" t="s">
        <v>146</v>
      </c>
      <c r="E1333" s="46">
        <v>0</v>
      </c>
      <c r="F1333" s="46">
        <v>6</v>
      </c>
      <c r="G1333" s="46">
        <v>17</v>
      </c>
      <c r="H1333" s="46">
        <v>15</v>
      </c>
      <c r="I1333" s="46">
        <v>14</v>
      </c>
      <c r="J1333" s="46">
        <v>6</v>
      </c>
      <c r="K1333" s="46">
        <v>58</v>
      </c>
      <c r="L1333" s="42">
        <v>32695</v>
      </c>
      <c r="M1333" s="42">
        <v>16738</v>
      </c>
      <c r="N1333" s="42">
        <v>15957</v>
      </c>
      <c r="O1333" s="54" t="s">
        <v>499</v>
      </c>
      <c r="P1333" s="54">
        <v>35.846576651929738</v>
      </c>
      <c r="Q1333" s="54">
        <v>101.56530051380093</v>
      </c>
      <c r="R1333" s="54">
        <v>89.616441629824351</v>
      </c>
      <c r="S1333" s="54">
        <v>83.642012187836059</v>
      </c>
      <c r="T1333" s="54">
        <v>35.846576651929738</v>
      </c>
      <c r="U1333" s="54">
        <v>346.51690763532082</v>
      </c>
      <c r="W1333" s="42" t="s">
        <v>469</v>
      </c>
      <c r="AJ1333" s="42">
        <v>37</v>
      </c>
      <c r="AK1333" s="42">
        <v>48</v>
      </c>
      <c r="AL1333" s="42">
        <v>27</v>
      </c>
      <c r="AM1333" s="42">
        <v>15</v>
      </c>
      <c r="AN1333" s="42">
        <v>173</v>
      </c>
    </row>
    <row r="1334" spans="1:40">
      <c r="A1334" s="49" t="s">
        <v>3602</v>
      </c>
      <c r="B1334" s="46" t="s">
        <v>222</v>
      </c>
      <c r="C1334" s="46" t="s">
        <v>340</v>
      </c>
      <c r="D1334" s="49" t="s">
        <v>60</v>
      </c>
      <c r="E1334" s="46">
        <v>6</v>
      </c>
      <c r="F1334" s="46">
        <v>0</v>
      </c>
      <c r="G1334" s="46">
        <v>0</v>
      </c>
      <c r="H1334" s="46">
        <v>0</v>
      </c>
      <c r="I1334" s="46">
        <v>0</v>
      </c>
      <c r="J1334" s="46">
        <v>0</v>
      </c>
      <c r="K1334" s="46">
        <v>6</v>
      </c>
      <c r="L1334" s="42">
        <v>32695</v>
      </c>
      <c r="M1334" s="42">
        <v>16738</v>
      </c>
      <c r="N1334" s="42">
        <v>15957</v>
      </c>
      <c r="O1334" s="54">
        <v>18.351429882244989</v>
      </c>
      <c r="P1334" s="54" t="s">
        <v>499</v>
      </c>
      <c r="Q1334" s="54" t="s">
        <v>499</v>
      </c>
      <c r="R1334" s="54" t="s">
        <v>499</v>
      </c>
      <c r="S1334" s="54" t="s">
        <v>499</v>
      </c>
      <c r="T1334" s="54" t="s">
        <v>499</v>
      </c>
      <c r="U1334" s="54">
        <v>18.351429882244989</v>
      </c>
      <c r="W1334" s="42" t="s">
        <v>469</v>
      </c>
      <c r="AJ1334" s="42">
        <v>41</v>
      </c>
      <c r="AK1334" s="42">
        <v>33</v>
      </c>
      <c r="AL1334" s="42">
        <v>17</v>
      </c>
      <c r="AM1334" s="42">
        <v>19</v>
      </c>
      <c r="AN1334" s="42">
        <v>142</v>
      </c>
    </row>
    <row r="1335" spans="1:40">
      <c r="A1335" s="49" t="s">
        <v>3603</v>
      </c>
      <c r="B1335" s="46" t="s">
        <v>222</v>
      </c>
      <c r="C1335" s="46" t="s">
        <v>340</v>
      </c>
      <c r="D1335" s="49" t="s">
        <v>64</v>
      </c>
      <c r="E1335" s="46">
        <v>12</v>
      </c>
      <c r="F1335" s="46">
        <v>8</v>
      </c>
      <c r="G1335" s="46">
        <v>25</v>
      </c>
      <c r="H1335" s="46">
        <v>15</v>
      </c>
      <c r="I1335" s="46">
        <v>13</v>
      </c>
      <c r="J1335" s="46">
        <v>7</v>
      </c>
      <c r="K1335" s="46">
        <v>80</v>
      </c>
      <c r="L1335" s="42">
        <v>32695</v>
      </c>
      <c r="M1335" s="42">
        <v>16738</v>
      </c>
      <c r="N1335" s="42">
        <v>15957</v>
      </c>
      <c r="O1335" s="54">
        <v>36.702859764489979</v>
      </c>
      <c r="P1335" s="54">
        <v>24.468573176326654</v>
      </c>
      <c r="Q1335" s="54">
        <v>76.464291176020794</v>
      </c>
      <c r="R1335" s="54">
        <v>45.878574705612479</v>
      </c>
      <c r="S1335" s="54">
        <v>39.761431411530815</v>
      </c>
      <c r="T1335" s="54">
        <v>21.410001529285822</v>
      </c>
      <c r="U1335" s="54">
        <v>244.68573176326655</v>
      </c>
      <c r="W1335" s="42" t="s">
        <v>469</v>
      </c>
      <c r="AJ1335" s="42">
        <v>38</v>
      </c>
      <c r="AK1335" s="42">
        <v>36</v>
      </c>
      <c r="AL1335" s="42">
        <v>26</v>
      </c>
      <c r="AM1335" s="42">
        <v>16</v>
      </c>
      <c r="AN1335" s="42">
        <v>172</v>
      </c>
    </row>
    <row r="1336" spans="1:40">
      <c r="A1336" s="49" t="s">
        <v>3604</v>
      </c>
      <c r="B1336" s="46" t="s">
        <v>222</v>
      </c>
      <c r="C1336" s="46" t="s">
        <v>340</v>
      </c>
      <c r="D1336" s="49" t="s">
        <v>492</v>
      </c>
      <c r="E1336" s="46">
        <v>6</v>
      </c>
      <c r="F1336" s="46">
        <v>0</v>
      </c>
      <c r="G1336" s="46">
        <v>6</v>
      </c>
      <c r="H1336" s="46">
        <v>6</v>
      </c>
      <c r="I1336" s="46">
        <v>0</v>
      </c>
      <c r="J1336" s="46">
        <v>0</v>
      </c>
      <c r="K1336" s="46">
        <v>18</v>
      </c>
      <c r="L1336" s="42">
        <v>32695</v>
      </c>
      <c r="M1336" s="42">
        <v>16738</v>
      </c>
      <c r="N1336" s="42">
        <v>15957</v>
      </c>
      <c r="O1336" s="54">
        <v>18.351429882244989</v>
      </c>
      <c r="P1336" s="54" t="s">
        <v>499</v>
      </c>
      <c r="Q1336" s="54">
        <v>18.351429882244989</v>
      </c>
      <c r="R1336" s="54">
        <v>18.351429882244989</v>
      </c>
      <c r="S1336" s="54" t="s">
        <v>499</v>
      </c>
      <c r="T1336" s="54" t="s">
        <v>499</v>
      </c>
      <c r="U1336" s="54">
        <v>55.054289646734979</v>
      </c>
      <c r="W1336" s="42" t="s">
        <v>469</v>
      </c>
      <c r="AJ1336" s="42">
        <v>31</v>
      </c>
      <c r="AK1336" s="42">
        <v>31</v>
      </c>
      <c r="AL1336" s="42">
        <v>16</v>
      </c>
      <c r="AM1336" s="42">
        <v>5</v>
      </c>
      <c r="AN1336" s="42">
        <v>120</v>
      </c>
    </row>
    <row r="1337" spans="1:40">
      <c r="A1337" s="49" t="s">
        <v>3605</v>
      </c>
      <c r="B1337" s="46" t="s">
        <v>222</v>
      </c>
      <c r="C1337" s="46" t="s">
        <v>340</v>
      </c>
      <c r="D1337" s="49" t="s">
        <v>200</v>
      </c>
      <c r="E1337" s="46">
        <v>7</v>
      </c>
      <c r="F1337" s="46">
        <v>6</v>
      </c>
      <c r="G1337" s="46">
        <v>16</v>
      </c>
      <c r="H1337" s="46">
        <v>17</v>
      </c>
      <c r="I1337" s="46">
        <v>12</v>
      </c>
      <c r="J1337" s="46">
        <v>6</v>
      </c>
      <c r="K1337" s="46">
        <v>64</v>
      </c>
      <c r="L1337" s="42">
        <v>32695</v>
      </c>
      <c r="M1337" s="42">
        <v>16738</v>
      </c>
      <c r="N1337" s="42">
        <v>15957</v>
      </c>
      <c r="O1337" s="54">
        <v>21.410001529285822</v>
      </c>
      <c r="P1337" s="54">
        <v>18.351429882244989</v>
      </c>
      <c r="Q1337" s="54">
        <v>48.937146352653308</v>
      </c>
      <c r="R1337" s="54">
        <v>51.995717999694143</v>
      </c>
      <c r="S1337" s="54">
        <v>36.702859764489979</v>
      </c>
      <c r="T1337" s="54">
        <v>18.351429882244989</v>
      </c>
      <c r="U1337" s="54">
        <v>195.74858541061323</v>
      </c>
      <c r="W1337" s="42" t="s">
        <v>469</v>
      </c>
      <c r="AJ1337" s="42">
        <v>108</v>
      </c>
      <c r="AK1337" s="42">
        <v>104</v>
      </c>
      <c r="AL1337" s="42">
        <v>61</v>
      </c>
      <c r="AM1337" s="42">
        <v>32</v>
      </c>
      <c r="AN1337" s="42">
        <v>414</v>
      </c>
    </row>
    <row r="1338" spans="1:40">
      <c r="A1338" s="49" t="s">
        <v>3606</v>
      </c>
      <c r="B1338" s="46" t="s">
        <v>222</v>
      </c>
      <c r="C1338" s="46" t="s">
        <v>340</v>
      </c>
      <c r="D1338" s="49" t="s">
        <v>473</v>
      </c>
      <c r="E1338" s="46">
        <v>0</v>
      </c>
      <c r="F1338" s="46">
        <v>0</v>
      </c>
      <c r="G1338" s="46">
        <v>0</v>
      </c>
      <c r="H1338" s="46">
        <v>0</v>
      </c>
      <c r="I1338" s="46">
        <v>0</v>
      </c>
      <c r="J1338" s="46">
        <v>0</v>
      </c>
      <c r="K1338" s="46">
        <v>0</v>
      </c>
      <c r="L1338" s="42">
        <v>32695</v>
      </c>
      <c r="M1338" s="42">
        <v>16738</v>
      </c>
      <c r="N1338" s="42">
        <v>15957</v>
      </c>
      <c r="O1338" s="54" t="s">
        <v>499</v>
      </c>
      <c r="P1338" s="54" t="s">
        <v>499</v>
      </c>
      <c r="Q1338" s="54" t="s">
        <v>499</v>
      </c>
      <c r="R1338" s="54" t="s">
        <v>499</v>
      </c>
      <c r="S1338" s="54" t="s">
        <v>499</v>
      </c>
      <c r="T1338" s="54" t="s">
        <v>499</v>
      </c>
      <c r="U1338" s="54" t="s">
        <v>499</v>
      </c>
      <c r="W1338" s="42" t="s">
        <v>469</v>
      </c>
      <c r="AJ1338" s="42">
        <v>27</v>
      </c>
      <c r="AK1338" s="42">
        <v>31</v>
      </c>
      <c r="AL1338" s="42">
        <v>14</v>
      </c>
      <c r="AM1338" s="42">
        <v>9</v>
      </c>
      <c r="AN1338" s="42">
        <v>109</v>
      </c>
    </row>
    <row r="1339" spans="1:40">
      <c r="A1339" s="49" t="s">
        <v>3607</v>
      </c>
      <c r="B1339" s="46" t="s">
        <v>222</v>
      </c>
      <c r="C1339" s="46" t="s">
        <v>340</v>
      </c>
      <c r="D1339" s="49" t="s">
        <v>201</v>
      </c>
      <c r="E1339" s="46">
        <v>0</v>
      </c>
      <c r="F1339" s="46">
        <v>0</v>
      </c>
      <c r="G1339" s="46">
        <v>0</v>
      </c>
      <c r="H1339" s="46">
        <v>6</v>
      </c>
      <c r="I1339" s="46">
        <v>0</v>
      </c>
      <c r="J1339" s="46">
        <v>0</v>
      </c>
      <c r="K1339" s="46">
        <v>6</v>
      </c>
      <c r="L1339" s="42">
        <v>32695</v>
      </c>
      <c r="M1339" s="42">
        <v>16738</v>
      </c>
      <c r="N1339" s="42">
        <v>15957</v>
      </c>
      <c r="O1339" s="54" t="s">
        <v>499</v>
      </c>
      <c r="P1339" s="54" t="s">
        <v>499</v>
      </c>
      <c r="Q1339" s="54" t="s">
        <v>499</v>
      </c>
      <c r="R1339" s="54">
        <v>18.351429882244989</v>
      </c>
      <c r="S1339" s="54" t="s">
        <v>499</v>
      </c>
      <c r="T1339" s="54" t="s">
        <v>499</v>
      </c>
      <c r="U1339" s="54">
        <v>18.351429882244989</v>
      </c>
      <c r="W1339" s="42" t="s">
        <v>469</v>
      </c>
      <c r="AJ1339" s="42">
        <v>32</v>
      </c>
      <c r="AK1339" s="42">
        <v>47</v>
      </c>
      <c r="AL1339" s="42">
        <v>11</v>
      </c>
      <c r="AM1339" s="42">
        <v>11</v>
      </c>
      <c r="AN1339" s="42">
        <v>147</v>
      </c>
    </row>
    <row r="1340" spans="1:40">
      <c r="A1340" s="49" t="s">
        <v>3608</v>
      </c>
      <c r="B1340" s="46" t="s">
        <v>222</v>
      </c>
      <c r="C1340" s="46" t="s">
        <v>340</v>
      </c>
      <c r="D1340" s="49" t="s">
        <v>151</v>
      </c>
      <c r="E1340" s="46">
        <v>0</v>
      </c>
      <c r="F1340" s="46">
        <v>0</v>
      </c>
      <c r="G1340" s="46">
        <v>0</v>
      </c>
      <c r="H1340" s="46">
        <v>0</v>
      </c>
      <c r="I1340" s="46">
        <v>0</v>
      </c>
      <c r="J1340" s="46">
        <v>0</v>
      </c>
      <c r="K1340" s="46">
        <v>0</v>
      </c>
      <c r="L1340" s="42">
        <v>32695</v>
      </c>
      <c r="M1340" s="42">
        <v>16738</v>
      </c>
      <c r="N1340" s="42">
        <v>15957</v>
      </c>
      <c r="O1340" s="54" t="s">
        <v>499</v>
      </c>
      <c r="P1340" s="54" t="s">
        <v>499</v>
      </c>
      <c r="Q1340" s="54" t="s">
        <v>499</v>
      </c>
      <c r="R1340" s="54" t="s">
        <v>499</v>
      </c>
      <c r="S1340" s="54" t="s">
        <v>499</v>
      </c>
      <c r="T1340" s="54" t="s">
        <v>499</v>
      </c>
      <c r="U1340" s="54" t="s">
        <v>499</v>
      </c>
      <c r="W1340" s="42" t="s">
        <v>469</v>
      </c>
      <c r="AJ1340" s="42">
        <v>25</v>
      </c>
      <c r="AK1340" s="42">
        <v>36</v>
      </c>
      <c r="AL1340" s="42">
        <v>12</v>
      </c>
      <c r="AM1340" s="42">
        <v>16</v>
      </c>
      <c r="AN1340" s="42">
        <v>120</v>
      </c>
    </row>
    <row r="1341" spans="1:40">
      <c r="A1341" s="49" t="s">
        <v>3609</v>
      </c>
      <c r="B1341" s="46" t="s">
        <v>222</v>
      </c>
      <c r="C1341" s="46" t="s">
        <v>340</v>
      </c>
      <c r="D1341" s="49" t="s">
        <v>95</v>
      </c>
      <c r="E1341" s="46">
        <v>0</v>
      </c>
      <c r="F1341" s="46">
        <v>0</v>
      </c>
      <c r="G1341" s="46">
        <v>0</v>
      </c>
      <c r="H1341" s="46">
        <v>6</v>
      </c>
      <c r="I1341" s="46">
        <v>0</v>
      </c>
      <c r="J1341" s="46">
        <v>0</v>
      </c>
      <c r="K1341" s="46">
        <v>6</v>
      </c>
      <c r="L1341" s="42">
        <v>32695</v>
      </c>
      <c r="M1341" s="42">
        <v>16738</v>
      </c>
      <c r="N1341" s="42">
        <v>15957</v>
      </c>
      <c r="O1341" s="54" t="s">
        <v>499</v>
      </c>
      <c r="P1341" s="54" t="s">
        <v>499</v>
      </c>
      <c r="Q1341" s="54" t="s">
        <v>499</v>
      </c>
      <c r="R1341" s="54">
        <v>18.351429882244989</v>
      </c>
      <c r="S1341" s="54" t="s">
        <v>499</v>
      </c>
      <c r="T1341" s="54" t="s">
        <v>499</v>
      </c>
      <c r="U1341" s="54">
        <v>18.351429882244989</v>
      </c>
      <c r="W1341" s="42" t="s">
        <v>469</v>
      </c>
      <c r="AJ1341" s="42">
        <v>28</v>
      </c>
      <c r="AK1341" s="42">
        <v>24</v>
      </c>
      <c r="AL1341" s="42">
        <v>18</v>
      </c>
      <c r="AM1341" s="42">
        <v>12</v>
      </c>
      <c r="AN1341" s="42">
        <v>103</v>
      </c>
    </row>
    <row r="1342" spans="1:40">
      <c r="A1342" s="49" t="s">
        <v>3610</v>
      </c>
      <c r="B1342" s="46" t="s">
        <v>222</v>
      </c>
      <c r="C1342" s="46" t="s">
        <v>340</v>
      </c>
      <c r="D1342" s="49" t="s">
        <v>155</v>
      </c>
      <c r="E1342" s="46">
        <v>8</v>
      </c>
      <c r="F1342" s="46">
        <v>0</v>
      </c>
      <c r="G1342" s="46">
        <v>0</v>
      </c>
      <c r="H1342" s="46">
        <v>0</v>
      </c>
      <c r="I1342" s="46">
        <v>0</v>
      </c>
      <c r="J1342" s="46">
        <v>0</v>
      </c>
      <c r="K1342" s="46">
        <v>8</v>
      </c>
      <c r="L1342" s="42">
        <v>32695</v>
      </c>
      <c r="M1342" s="42">
        <v>16738</v>
      </c>
      <c r="N1342" s="42">
        <v>15957</v>
      </c>
      <c r="O1342" s="54">
        <v>24.468573176326654</v>
      </c>
      <c r="P1342" s="54" t="s">
        <v>499</v>
      </c>
      <c r="Q1342" s="54" t="s">
        <v>499</v>
      </c>
      <c r="R1342" s="54" t="s">
        <v>499</v>
      </c>
      <c r="S1342" s="54" t="s">
        <v>499</v>
      </c>
      <c r="T1342" s="54" t="s">
        <v>499</v>
      </c>
      <c r="U1342" s="54">
        <v>24.468573176326654</v>
      </c>
      <c r="W1342" s="42" t="s">
        <v>469</v>
      </c>
      <c r="AJ1342" s="42">
        <v>50</v>
      </c>
      <c r="AK1342" s="42">
        <v>55</v>
      </c>
      <c r="AL1342" s="42">
        <v>15</v>
      </c>
      <c r="AM1342" s="42">
        <v>15</v>
      </c>
      <c r="AN1342" s="42">
        <v>194</v>
      </c>
    </row>
    <row r="1343" spans="1:40">
      <c r="A1343" s="49" t="s">
        <v>3611</v>
      </c>
      <c r="B1343" s="46" t="s">
        <v>222</v>
      </c>
      <c r="C1343" s="46" t="s">
        <v>340</v>
      </c>
      <c r="D1343" s="49" t="s">
        <v>99</v>
      </c>
      <c r="E1343" s="46">
        <v>6</v>
      </c>
      <c r="F1343" s="46">
        <v>6</v>
      </c>
      <c r="G1343" s="46">
        <v>6</v>
      </c>
      <c r="H1343" s="46">
        <v>0</v>
      </c>
      <c r="I1343" s="46">
        <v>6</v>
      </c>
      <c r="J1343" s="46">
        <v>0</v>
      </c>
      <c r="K1343" s="46">
        <v>24</v>
      </c>
      <c r="L1343" s="42">
        <v>32695</v>
      </c>
      <c r="M1343" s="42">
        <v>16738</v>
      </c>
      <c r="N1343" s="42">
        <v>15957</v>
      </c>
      <c r="O1343" s="54">
        <v>18.351429882244989</v>
      </c>
      <c r="P1343" s="54">
        <v>18.351429882244989</v>
      </c>
      <c r="Q1343" s="54">
        <v>18.351429882244989</v>
      </c>
      <c r="R1343" s="54" t="s">
        <v>499</v>
      </c>
      <c r="S1343" s="54">
        <v>18.351429882244989</v>
      </c>
      <c r="T1343" s="54" t="s">
        <v>499</v>
      </c>
      <c r="U1343" s="54">
        <v>73.405719528979958</v>
      </c>
      <c r="W1343" s="42" t="s">
        <v>469</v>
      </c>
      <c r="AJ1343" s="42">
        <v>31</v>
      </c>
      <c r="AK1343" s="42">
        <v>32</v>
      </c>
      <c r="AL1343" s="42">
        <v>20</v>
      </c>
      <c r="AM1343" s="42">
        <v>5</v>
      </c>
      <c r="AN1343" s="42">
        <v>126</v>
      </c>
    </row>
    <row r="1344" spans="1:40">
      <c r="A1344" s="49" t="s">
        <v>3612</v>
      </c>
      <c r="B1344" s="46" t="s">
        <v>222</v>
      </c>
      <c r="C1344" s="46" t="s">
        <v>340</v>
      </c>
      <c r="D1344" s="49" t="s">
        <v>481</v>
      </c>
      <c r="E1344" s="46">
        <v>0</v>
      </c>
      <c r="F1344" s="46">
        <v>0</v>
      </c>
      <c r="G1344" s="46">
        <v>0</v>
      </c>
      <c r="H1344" s="46">
        <v>6</v>
      </c>
      <c r="I1344" s="46">
        <v>0</v>
      </c>
      <c r="J1344" s="46">
        <v>0</v>
      </c>
      <c r="K1344" s="46">
        <v>6</v>
      </c>
      <c r="L1344" s="42">
        <v>32695</v>
      </c>
      <c r="M1344" s="42">
        <v>16738</v>
      </c>
      <c r="N1344" s="42">
        <v>15957</v>
      </c>
      <c r="O1344" s="54" t="s">
        <v>499</v>
      </c>
      <c r="P1344" s="54" t="s">
        <v>499</v>
      </c>
      <c r="Q1344" s="54" t="s">
        <v>499</v>
      </c>
      <c r="R1344" s="54">
        <v>18.351429882244989</v>
      </c>
      <c r="S1344" s="54" t="s">
        <v>499</v>
      </c>
      <c r="T1344" s="54" t="s">
        <v>499</v>
      </c>
      <c r="U1344" s="54">
        <v>18.351429882244989</v>
      </c>
      <c r="W1344" s="42" t="s">
        <v>469</v>
      </c>
      <c r="AJ1344" s="42">
        <v>90</v>
      </c>
      <c r="AK1344" s="42">
        <v>79</v>
      </c>
      <c r="AL1344" s="42">
        <v>52</v>
      </c>
      <c r="AM1344" s="42">
        <v>47</v>
      </c>
      <c r="AN1344" s="42">
        <v>359</v>
      </c>
    </row>
    <row r="1345" spans="1:40">
      <c r="A1345" s="49" t="s">
        <v>3613</v>
      </c>
      <c r="B1345" s="46" t="s">
        <v>222</v>
      </c>
      <c r="C1345" s="46" t="s">
        <v>340</v>
      </c>
      <c r="D1345" s="49" t="s">
        <v>483</v>
      </c>
      <c r="E1345" s="46">
        <v>0</v>
      </c>
      <c r="F1345" s="46">
        <v>6</v>
      </c>
      <c r="G1345" s="46">
        <v>9</v>
      </c>
      <c r="H1345" s="46">
        <v>6</v>
      </c>
      <c r="I1345" s="46">
        <v>0</v>
      </c>
      <c r="J1345" s="46">
        <v>0</v>
      </c>
      <c r="K1345" s="46">
        <v>21</v>
      </c>
      <c r="L1345" s="42">
        <v>32695</v>
      </c>
      <c r="M1345" s="42">
        <v>16738</v>
      </c>
      <c r="N1345" s="42">
        <v>15957</v>
      </c>
      <c r="O1345" s="54" t="s">
        <v>499</v>
      </c>
      <c r="P1345" s="54">
        <v>18.351429882244989</v>
      </c>
      <c r="Q1345" s="54">
        <v>27.52714482336749</v>
      </c>
      <c r="R1345" s="54">
        <v>18.351429882244989</v>
      </c>
      <c r="S1345" s="54" t="s">
        <v>499</v>
      </c>
      <c r="T1345" s="54" t="s">
        <v>499</v>
      </c>
      <c r="U1345" s="54">
        <v>64.230004587857479</v>
      </c>
      <c r="W1345" s="42" t="s">
        <v>469</v>
      </c>
      <c r="AJ1345" s="42">
        <v>15</v>
      </c>
      <c r="AK1345" s="42">
        <v>24</v>
      </c>
      <c r="AL1345" s="42">
        <v>11</v>
      </c>
      <c r="AM1345" s="42">
        <v>10</v>
      </c>
      <c r="AN1345" s="42">
        <v>82</v>
      </c>
    </row>
    <row r="1346" spans="1:40">
      <c r="A1346" s="49" t="s">
        <v>3614</v>
      </c>
      <c r="B1346" s="46" t="s">
        <v>222</v>
      </c>
      <c r="C1346" s="46" t="s">
        <v>340</v>
      </c>
      <c r="D1346" s="49" t="s">
        <v>128</v>
      </c>
      <c r="E1346" s="46">
        <v>0</v>
      </c>
      <c r="F1346" s="46">
        <v>0</v>
      </c>
      <c r="G1346" s="46">
        <v>0</v>
      </c>
      <c r="H1346" s="46">
        <v>0</v>
      </c>
      <c r="I1346" s="46">
        <v>0</v>
      </c>
      <c r="J1346" s="46">
        <v>0</v>
      </c>
      <c r="K1346" s="46">
        <v>0</v>
      </c>
      <c r="L1346" s="42">
        <v>32695</v>
      </c>
      <c r="M1346" s="42">
        <v>16738</v>
      </c>
      <c r="N1346" s="42">
        <v>15957</v>
      </c>
      <c r="O1346" s="54" t="s">
        <v>499</v>
      </c>
      <c r="P1346" s="54" t="s">
        <v>499</v>
      </c>
      <c r="Q1346" s="54" t="s">
        <v>499</v>
      </c>
      <c r="R1346" s="54" t="s">
        <v>499</v>
      </c>
      <c r="S1346" s="54" t="s">
        <v>499</v>
      </c>
      <c r="T1346" s="54" t="s">
        <v>499</v>
      </c>
      <c r="U1346" s="54" t="s">
        <v>499</v>
      </c>
      <c r="W1346" s="42" t="s">
        <v>469</v>
      </c>
      <c r="AJ1346" s="42">
        <v>20</v>
      </c>
      <c r="AK1346" s="42">
        <v>16</v>
      </c>
      <c r="AL1346" s="42">
        <v>12</v>
      </c>
      <c r="AM1346" s="42">
        <v>7</v>
      </c>
      <c r="AN1346" s="42">
        <v>73</v>
      </c>
    </row>
    <row r="1347" spans="1:40">
      <c r="A1347" s="49" t="s">
        <v>3615</v>
      </c>
      <c r="B1347" s="46" t="s">
        <v>222</v>
      </c>
      <c r="C1347" s="46" t="s">
        <v>340</v>
      </c>
      <c r="D1347" s="49" t="s">
        <v>161</v>
      </c>
      <c r="E1347" s="46">
        <v>0</v>
      </c>
      <c r="F1347" s="46">
        <v>0</v>
      </c>
      <c r="G1347" s="46">
        <v>0</v>
      </c>
      <c r="H1347" s="46">
        <v>0</v>
      </c>
      <c r="I1347" s="46">
        <v>0</v>
      </c>
      <c r="J1347" s="46">
        <v>0</v>
      </c>
      <c r="K1347" s="46">
        <v>0</v>
      </c>
      <c r="L1347" s="42">
        <v>32695</v>
      </c>
      <c r="M1347" s="42">
        <v>16738</v>
      </c>
      <c r="N1347" s="42">
        <v>15957</v>
      </c>
      <c r="O1347" s="54" t="s">
        <v>499</v>
      </c>
      <c r="P1347" s="54" t="s">
        <v>499</v>
      </c>
      <c r="Q1347" s="54" t="s">
        <v>499</v>
      </c>
      <c r="R1347" s="54" t="s">
        <v>499</v>
      </c>
      <c r="S1347" s="54" t="s">
        <v>499</v>
      </c>
      <c r="T1347" s="54" t="s">
        <v>499</v>
      </c>
      <c r="U1347" s="54" t="s">
        <v>499</v>
      </c>
      <c r="W1347" s="42" t="s">
        <v>469</v>
      </c>
      <c r="AJ1347" s="42">
        <v>22</v>
      </c>
      <c r="AK1347" s="42">
        <v>23</v>
      </c>
      <c r="AL1347" s="42">
        <v>16</v>
      </c>
      <c r="AM1347" s="42">
        <v>8</v>
      </c>
      <c r="AN1347" s="42">
        <v>89</v>
      </c>
    </row>
    <row r="1348" spans="1:40">
      <c r="A1348" s="49" t="s">
        <v>3616</v>
      </c>
      <c r="B1348" s="46" t="s">
        <v>222</v>
      </c>
      <c r="C1348" s="46" t="s">
        <v>340</v>
      </c>
      <c r="D1348" s="49" t="s">
        <v>164</v>
      </c>
      <c r="E1348" s="46">
        <v>15</v>
      </c>
      <c r="F1348" s="46">
        <v>18</v>
      </c>
      <c r="G1348" s="46">
        <v>48</v>
      </c>
      <c r="H1348" s="46">
        <v>30</v>
      </c>
      <c r="I1348" s="46">
        <v>18</v>
      </c>
      <c r="J1348" s="46">
        <v>6</v>
      </c>
      <c r="K1348" s="46">
        <v>135</v>
      </c>
      <c r="L1348" s="42">
        <v>32695</v>
      </c>
      <c r="M1348" s="42">
        <v>16738</v>
      </c>
      <c r="N1348" s="42">
        <v>15957</v>
      </c>
      <c r="O1348" s="54">
        <v>94.002632073698067</v>
      </c>
      <c r="P1348" s="54">
        <v>112.80315848843769</v>
      </c>
      <c r="Q1348" s="54">
        <v>300.80842263583384</v>
      </c>
      <c r="R1348" s="54">
        <v>188.00526414739613</v>
      </c>
      <c r="S1348" s="54">
        <v>112.80315848843769</v>
      </c>
      <c r="T1348" s="54">
        <v>37.601052829479229</v>
      </c>
      <c r="U1348" s="54">
        <v>846.02368866328254</v>
      </c>
      <c r="W1348" s="42" t="s">
        <v>469</v>
      </c>
      <c r="AJ1348" s="42">
        <v>28</v>
      </c>
      <c r="AK1348" s="42">
        <v>33</v>
      </c>
      <c r="AL1348" s="42">
        <v>26</v>
      </c>
      <c r="AM1348" s="42">
        <v>7</v>
      </c>
      <c r="AN1348" s="42">
        <v>123</v>
      </c>
    </row>
    <row r="1349" spans="1:40">
      <c r="A1349" s="49" t="s">
        <v>3617</v>
      </c>
      <c r="B1349" s="46" t="s">
        <v>222</v>
      </c>
      <c r="C1349" s="46" t="s">
        <v>340</v>
      </c>
      <c r="D1349" s="49" t="s">
        <v>142</v>
      </c>
      <c r="E1349" s="46">
        <v>6</v>
      </c>
      <c r="F1349" s="46">
        <v>0</v>
      </c>
      <c r="G1349" s="46">
        <v>6</v>
      </c>
      <c r="H1349" s="46">
        <v>0</v>
      </c>
      <c r="I1349" s="46">
        <v>0</v>
      </c>
      <c r="J1349" s="46">
        <v>0</v>
      </c>
      <c r="K1349" s="46">
        <v>12</v>
      </c>
      <c r="L1349" s="42">
        <v>32695</v>
      </c>
      <c r="M1349" s="42">
        <v>16738</v>
      </c>
      <c r="N1349" s="42">
        <v>15957</v>
      </c>
      <c r="O1349" s="54">
        <v>18.351429882244989</v>
      </c>
      <c r="P1349" s="54" t="s">
        <v>499</v>
      </c>
      <c r="Q1349" s="54">
        <v>18.351429882244989</v>
      </c>
      <c r="R1349" s="54" t="s">
        <v>499</v>
      </c>
      <c r="S1349" s="54" t="s">
        <v>499</v>
      </c>
      <c r="T1349" s="54" t="s">
        <v>499</v>
      </c>
      <c r="U1349" s="54">
        <v>36.702859764489979</v>
      </c>
      <c r="W1349" s="42" t="s">
        <v>469</v>
      </c>
      <c r="AJ1349" s="42">
        <v>29</v>
      </c>
      <c r="AK1349" s="42">
        <v>39</v>
      </c>
      <c r="AL1349" s="42">
        <v>11</v>
      </c>
      <c r="AM1349" s="42">
        <v>13</v>
      </c>
      <c r="AN1349" s="42">
        <v>119</v>
      </c>
    </row>
    <row r="1350" spans="1:40">
      <c r="A1350" s="49" t="s">
        <v>3618</v>
      </c>
      <c r="B1350" s="46" t="s">
        <v>230</v>
      </c>
      <c r="C1350" s="46" t="s">
        <v>342</v>
      </c>
      <c r="D1350" s="49" t="s">
        <v>60</v>
      </c>
      <c r="E1350" s="46">
        <v>0</v>
      </c>
      <c r="F1350" s="46">
        <v>6</v>
      </c>
      <c r="G1350" s="46">
        <v>6</v>
      </c>
      <c r="H1350" s="46">
        <v>0</v>
      </c>
      <c r="I1350" s="46">
        <v>6</v>
      </c>
      <c r="J1350" s="46">
        <v>0</v>
      </c>
      <c r="K1350" s="46">
        <v>18</v>
      </c>
      <c r="L1350" s="42">
        <v>26282</v>
      </c>
      <c r="M1350" s="42">
        <v>13456</v>
      </c>
      <c r="N1350" s="42">
        <v>12826</v>
      </c>
      <c r="O1350" s="54" t="s">
        <v>499</v>
      </c>
      <c r="P1350" s="54">
        <v>22.829312837683585</v>
      </c>
      <c r="Q1350" s="54">
        <v>22.829312837683585</v>
      </c>
      <c r="R1350" s="54" t="s">
        <v>499</v>
      </c>
      <c r="S1350" s="54">
        <v>22.829312837683585</v>
      </c>
      <c r="T1350" s="54" t="s">
        <v>499</v>
      </c>
      <c r="U1350" s="54">
        <v>68.48793851305075</v>
      </c>
      <c r="W1350" s="42" t="s">
        <v>469</v>
      </c>
      <c r="AJ1350" s="42">
        <v>11</v>
      </c>
      <c r="AK1350" s="42">
        <v>15</v>
      </c>
      <c r="AL1350" s="42">
        <v>9</v>
      </c>
      <c r="AM1350" s="42">
        <v>4</v>
      </c>
      <c r="AN1350" s="42">
        <v>50</v>
      </c>
    </row>
    <row r="1351" spans="1:40">
      <c r="A1351" s="49" t="s">
        <v>3619</v>
      </c>
      <c r="B1351" s="46" t="s">
        <v>230</v>
      </c>
      <c r="C1351" s="46" t="s">
        <v>342</v>
      </c>
      <c r="D1351" s="49" t="s">
        <v>64</v>
      </c>
      <c r="E1351" s="46">
        <v>6</v>
      </c>
      <c r="F1351" s="46">
        <v>6</v>
      </c>
      <c r="G1351" s="46">
        <v>16</v>
      </c>
      <c r="H1351" s="46">
        <v>7</v>
      </c>
      <c r="I1351" s="46">
        <v>7</v>
      </c>
      <c r="J1351" s="46">
        <v>6</v>
      </c>
      <c r="K1351" s="46">
        <v>48</v>
      </c>
      <c r="L1351" s="42">
        <v>26282</v>
      </c>
      <c r="M1351" s="42">
        <v>13456</v>
      </c>
      <c r="N1351" s="42">
        <v>12826</v>
      </c>
      <c r="O1351" s="54">
        <v>22.829312837683585</v>
      </c>
      <c r="P1351" s="54">
        <v>22.829312837683585</v>
      </c>
      <c r="Q1351" s="54">
        <v>60.878167567156233</v>
      </c>
      <c r="R1351" s="54">
        <v>26.63419831063085</v>
      </c>
      <c r="S1351" s="54">
        <v>26.63419831063085</v>
      </c>
      <c r="T1351" s="54">
        <v>22.829312837683585</v>
      </c>
      <c r="U1351" s="54">
        <v>182.63450270146868</v>
      </c>
      <c r="W1351" s="42" t="s">
        <v>469</v>
      </c>
      <c r="AJ1351" s="42">
        <v>60</v>
      </c>
      <c r="AK1351" s="42">
        <v>61</v>
      </c>
      <c r="AL1351" s="42">
        <v>21</v>
      </c>
      <c r="AM1351" s="42">
        <v>13</v>
      </c>
      <c r="AN1351" s="42">
        <v>214</v>
      </c>
    </row>
    <row r="1352" spans="1:40">
      <c r="A1352" s="49" t="s">
        <v>3620</v>
      </c>
      <c r="B1352" s="46" t="s">
        <v>230</v>
      </c>
      <c r="C1352" s="46" t="s">
        <v>342</v>
      </c>
      <c r="D1352" s="49" t="s">
        <v>492</v>
      </c>
      <c r="E1352" s="46">
        <v>6</v>
      </c>
      <c r="F1352" s="46">
        <v>0</v>
      </c>
      <c r="G1352" s="46">
        <v>0</v>
      </c>
      <c r="H1352" s="46">
        <v>6</v>
      </c>
      <c r="I1352" s="46">
        <v>6</v>
      </c>
      <c r="J1352" s="46">
        <v>0</v>
      </c>
      <c r="K1352" s="46">
        <v>18</v>
      </c>
      <c r="L1352" s="42">
        <v>26282</v>
      </c>
      <c r="M1352" s="42">
        <v>13456</v>
      </c>
      <c r="N1352" s="42">
        <v>12826</v>
      </c>
      <c r="O1352" s="54">
        <v>22.829312837683585</v>
      </c>
      <c r="P1352" s="54" t="s">
        <v>499</v>
      </c>
      <c r="Q1352" s="54" t="s">
        <v>499</v>
      </c>
      <c r="R1352" s="54">
        <v>22.829312837683585</v>
      </c>
      <c r="S1352" s="54">
        <v>22.829312837683585</v>
      </c>
      <c r="T1352" s="54" t="s">
        <v>499</v>
      </c>
      <c r="U1352" s="54">
        <v>68.48793851305075</v>
      </c>
      <c r="W1352" s="42" t="s">
        <v>469</v>
      </c>
      <c r="AJ1352" s="42">
        <v>44</v>
      </c>
      <c r="AK1352" s="42">
        <v>48</v>
      </c>
      <c r="AL1352" s="42">
        <v>28</v>
      </c>
      <c r="AM1352" s="42">
        <v>11</v>
      </c>
      <c r="AN1352" s="42">
        <v>175</v>
      </c>
    </row>
    <row r="1353" spans="1:40">
      <c r="A1353" s="49" t="s">
        <v>3621</v>
      </c>
      <c r="B1353" s="46" t="s">
        <v>230</v>
      </c>
      <c r="C1353" s="46" t="s">
        <v>342</v>
      </c>
      <c r="D1353" s="49" t="s">
        <v>200</v>
      </c>
      <c r="E1353" s="46">
        <v>0</v>
      </c>
      <c r="F1353" s="46">
        <v>0</v>
      </c>
      <c r="G1353" s="46">
        <v>6</v>
      </c>
      <c r="H1353" s="46">
        <v>6</v>
      </c>
      <c r="I1353" s="46">
        <v>6</v>
      </c>
      <c r="J1353" s="46">
        <v>0</v>
      </c>
      <c r="K1353" s="46">
        <v>18</v>
      </c>
      <c r="L1353" s="42">
        <v>26282</v>
      </c>
      <c r="M1353" s="42">
        <v>13456</v>
      </c>
      <c r="N1353" s="42">
        <v>12826</v>
      </c>
      <c r="O1353" s="54" t="s">
        <v>499</v>
      </c>
      <c r="P1353" s="54" t="s">
        <v>499</v>
      </c>
      <c r="Q1353" s="54">
        <v>22.829312837683585</v>
      </c>
      <c r="R1353" s="54">
        <v>22.829312837683585</v>
      </c>
      <c r="S1353" s="54">
        <v>22.829312837683585</v>
      </c>
      <c r="T1353" s="54" t="s">
        <v>499</v>
      </c>
      <c r="U1353" s="54">
        <v>68.48793851305075</v>
      </c>
      <c r="W1353" s="42" t="s">
        <v>469</v>
      </c>
      <c r="AJ1353" s="42">
        <v>60</v>
      </c>
      <c r="AK1353" s="42">
        <v>41</v>
      </c>
      <c r="AL1353" s="42">
        <v>25</v>
      </c>
      <c r="AM1353" s="42">
        <v>10</v>
      </c>
      <c r="AN1353" s="42">
        <v>182</v>
      </c>
    </row>
    <row r="1354" spans="1:40">
      <c r="A1354" s="49" t="s">
        <v>3622</v>
      </c>
      <c r="B1354" s="46" t="s">
        <v>230</v>
      </c>
      <c r="C1354" s="46" t="s">
        <v>342</v>
      </c>
      <c r="D1354" s="49" t="s">
        <v>54</v>
      </c>
      <c r="E1354" s="46">
        <v>22</v>
      </c>
      <c r="F1354" s="46">
        <v>16</v>
      </c>
      <c r="G1354" s="46">
        <v>61</v>
      </c>
      <c r="H1354" s="46">
        <v>56</v>
      </c>
      <c r="I1354" s="46">
        <v>53</v>
      </c>
      <c r="J1354" s="46">
        <v>35</v>
      </c>
      <c r="K1354" s="46">
        <v>243</v>
      </c>
      <c r="L1354" s="42">
        <v>26282</v>
      </c>
      <c r="M1354" s="42">
        <v>13456</v>
      </c>
      <c r="N1354" s="42">
        <v>12826</v>
      </c>
      <c r="O1354" s="54">
        <v>163.49583828775266</v>
      </c>
      <c r="P1354" s="54">
        <v>118.90606420927466</v>
      </c>
      <c r="Q1354" s="54">
        <v>453.32936979785967</v>
      </c>
      <c r="R1354" s="54">
        <v>416.17122473246138</v>
      </c>
      <c r="S1354" s="54">
        <v>393.87633769322235</v>
      </c>
      <c r="T1354" s="54">
        <v>260.10701545778835</v>
      </c>
      <c r="U1354" s="54">
        <v>1805.8858501783591</v>
      </c>
      <c r="W1354" s="42" t="s">
        <v>469</v>
      </c>
      <c r="AJ1354" s="42">
        <v>23</v>
      </c>
      <c r="AK1354" s="42">
        <v>25</v>
      </c>
      <c r="AL1354" s="42">
        <v>21</v>
      </c>
      <c r="AM1354" s="42">
        <v>10</v>
      </c>
      <c r="AN1354" s="42">
        <v>105</v>
      </c>
    </row>
    <row r="1355" spans="1:40">
      <c r="A1355" s="49" t="s">
        <v>3623</v>
      </c>
      <c r="B1355" s="46" t="s">
        <v>230</v>
      </c>
      <c r="C1355" s="46" t="s">
        <v>342</v>
      </c>
      <c r="D1355" s="49" t="s">
        <v>69</v>
      </c>
      <c r="E1355" s="46">
        <v>0</v>
      </c>
      <c r="F1355" s="46">
        <v>0</v>
      </c>
      <c r="G1355" s="46">
        <v>9</v>
      </c>
      <c r="H1355" s="46">
        <v>6</v>
      </c>
      <c r="I1355" s="46">
        <v>0</v>
      </c>
      <c r="J1355" s="46">
        <v>0</v>
      </c>
      <c r="K1355" s="46">
        <v>15</v>
      </c>
      <c r="L1355" s="42">
        <v>26282</v>
      </c>
      <c r="M1355" s="42">
        <v>13456</v>
      </c>
      <c r="N1355" s="42">
        <v>12826</v>
      </c>
      <c r="O1355" s="54" t="s">
        <v>499</v>
      </c>
      <c r="P1355" s="54" t="s">
        <v>499</v>
      </c>
      <c r="Q1355" s="54">
        <v>66.884661117717002</v>
      </c>
      <c r="R1355" s="54">
        <v>44.589774078478001</v>
      </c>
      <c r="S1355" s="54" t="s">
        <v>499</v>
      </c>
      <c r="T1355" s="54" t="s">
        <v>499</v>
      </c>
      <c r="U1355" s="54">
        <v>111.474435196195</v>
      </c>
      <c r="W1355" s="42" t="s">
        <v>469</v>
      </c>
      <c r="AJ1355" s="42">
        <v>40</v>
      </c>
      <c r="AK1355" s="42">
        <v>32</v>
      </c>
      <c r="AL1355" s="42">
        <v>26</v>
      </c>
      <c r="AM1355" s="42">
        <v>7</v>
      </c>
      <c r="AN1355" s="42">
        <v>137</v>
      </c>
    </row>
    <row r="1356" spans="1:40">
      <c r="A1356" s="49" t="s">
        <v>3624</v>
      </c>
      <c r="B1356" s="46" t="s">
        <v>230</v>
      </c>
      <c r="C1356" s="46" t="s">
        <v>342</v>
      </c>
      <c r="D1356" s="49" t="s">
        <v>473</v>
      </c>
      <c r="E1356" s="46">
        <v>0</v>
      </c>
      <c r="F1356" s="46">
        <v>0</v>
      </c>
      <c r="G1356" s="46">
        <v>0</v>
      </c>
      <c r="H1356" s="46">
        <v>0</v>
      </c>
      <c r="I1356" s="46">
        <v>0</v>
      </c>
      <c r="J1356" s="46">
        <v>0</v>
      </c>
      <c r="K1356" s="46">
        <v>0</v>
      </c>
      <c r="L1356" s="42">
        <v>26282</v>
      </c>
      <c r="M1356" s="42">
        <v>13456</v>
      </c>
      <c r="N1356" s="42">
        <v>12826</v>
      </c>
      <c r="O1356" s="54" t="s">
        <v>499</v>
      </c>
      <c r="P1356" s="54" t="s">
        <v>499</v>
      </c>
      <c r="Q1356" s="54" t="s">
        <v>499</v>
      </c>
      <c r="R1356" s="54" t="s">
        <v>499</v>
      </c>
      <c r="S1356" s="54" t="s">
        <v>499</v>
      </c>
      <c r="T1356" s="54" t="s">
        <v>499</v>
      </c>
      <c r="U1356" s="54" t="s">
        <v>499</v>
      </c>
      <c r="W1356" s="42" t="s">
        <v>469</v>
      </c>
      <c r="AJ1356" s="42">
        <v>26</v>
      </c>
      <c r="AK1356" s="42">
        <v>29</v>
      </c>
      <c r="AL1356" s="42">
        <v>21</v>
      </c>
      <c r="AM1356" s="42">
        <v>13</v>
      </c>
      <c r="AN1356" s="42">
        <v>122</v>
      </c>
    </row>
    <row r="1357" spans="1:40">
      <c r="A1357" s="49" t="s">
        <v>3625</v>
      </c>
      <c r="B1357" s="46" t="s">
        <v>230</v>
      </c>
      <c r="C1357" s="46" t="s">
        <v>342</v>
      </c>
      <c r="D1357" s="49" t="s">
        <v>201</v>
      </c>
      <c r="E1357" s="46">
        <v>0</v>
      </c>
      <c r="F1357" s="46">
        <v>0</v>
      </c>
      <c r="G1357" s="46">
        <v>0</v>
      </c>
      <c r="H1357" s="46">
        <v>6</v>
      </c>
      <c r="I1357" s="46">
        <v>0</v>
      </c>
      <c r="J1357" s="46">
        <v>0</v>
      </c>
      <c r="K1357" s="46">
        <v>6</v>
      </c>
      <c r="L1357" s="42">
        <v>26282</v>
      </c>
      <c r="M1357" s="42">
        <v>13456</v>
      </c>
      <c r="N1357" s="42">
        <v>12826</v>
      </c>
      <c r="O1357" s="54" t="s">
        <v>499</v>
      </c>
      <c r="P1357" s="54" t="s">
        <v>499</v>
      </c>
      <c r="Q1357" s="54" t="s">
        <v>499</v>
      </c>
      <c r="R1357" s="54">
        <v>22.829312837683585</v>
      </c>
      <c r="S1357" s="54" t="s">
        <v>499</v>
      </c>
      <c r="T1357" s="54" t="s">
        <v>499</v>
      </c>
      <c r="U1357" s="54">
        <v>22.829312837683585</v>
      </c>
      <c r="W1357" s="42" t="s">
        <v>469</v>
      </c>
      <c r="AJ1357" s="42">
        <v>18</v>
      </c>
      <c r="AK1357" s="42">
        <v>33</v>
      </c>
      <c r="AL1357" s="42">
        <v>29</v>
      </c>
      <c r="AM1357" s="42">
        <v>15</v>
      </c>
      <c r="AN1357" s="42">
        <v>120</v>
      </c>
    </row>
    <row r="1358" spans="1:40">
      <c r="A1358" s="49" t="s">
        <v>3626</v>
      </c>
      <c r="B1358" s="46" t="s">
        <v>230</v>
      </c>
      <c r="C1358" s="46" t="s">
        <v>342</v>
      </c>
      <c r="D1358" s="49" t="s">
        <v>151</v>
      </c>
      <c r="E1358" s="46">
        <v>0</v>
      </c>
      <c r="F1358" s="46">
        <v>0</v>
      </c>
      <c r="G1358" s="46">
        <v>0</v>
      </c>
      <c r="H1358" s="46">
        <v>0</v>
      </c>
      <c r="I1358" s="46">
        <v>0</v>
      </c>
      <c r="J1358" s="46">
        <v>0</v>
      </c>
      <c r="K1358" s="46">
        <v>0</v>
      </c>
      <c r="L1358" s="42">
        <v>26282</v>
      </c>
      <c r="M1358" s="42">
        <v>13456</v>
      </c>
      <c r="N1358" s="42">
        <v>12826</v>
      </c>
      <c r="O1358" s="54" t="s">
        <v>499</v>
      </c>
      <c r="P1358" s="54" t="s">
        <v>499</v>
      </c>
      <c r="Q1358" s="54" t="s">
        <v>499</v>
      </c>
      <c r="R1358" s="54" t="s">
        <v>499</v>
      </c>
      <c r="S1358" s="54" t="s">
        <v>499</v>
      </c>
      <c r="T1358" s="54" t="s">
        <v>499</v>
      </c>
      <c r="U1358" s="54" t="s">
        <v>499</v>
      </c>
      <c r="W1358" s="42" t="s">
        <v>469</v>
      </c>
      <c r="AJ1358" s="42">
        <v>31</v>
      </c>
      <c r="AK1358" s="42">
        <v>31</v>
      </c>
      <c r="AL1358" s="42">
        <v>26</v>
      </c>
      <c r="AM1358" s="42">
        <v>7</v>
      </c>
      <c r="AN1358" s="42">
        <v>116</v>
      </c>
    </row>
    <row r="1359" spans="1:40">
      <c r="A1359" s="49" t="s">
        <v>3627</v>
      </c>
      <c r="B1359" s="46" t="s">
        <v>230</v>
      </c>
      <c r="C1359" s="46" t="s">
        <v>342</v>
      </c>
      <c r="D1359" s="49" t="s">
        <v>95</v>
      </c>
      <c r="E1359" s="46">
        <v>0</v>
      </c>
      <c r="F1359" s="46">
        <v>0</v>
      </c>
      <c r="G1359" s="46">
        <v>0</v>
      </c>
      <c r="H1359" s="46">
        <v>0</v>
      </c>
      <c r="I1359" s="46">
        <v>0</v>
      </c>
      <c r="J1359" s="46">
        <v>0</v>
      </c>
      <c r="K1359" s="46">
        <v>0</v>
      </c>
      <c r="L1359" s="42">
        <v>26282</v>
      </c>
      <c r="M1359" s="42">
        <v>13456</v>
      </c>
      <c r="N1359" s="42">
        <v>12826</v>
      </c>
      <c r="O1359" s="54" t="s">
        <v>499</v>
      </c>
      <c r="P1359" s="54" t="s">
        <v>499</v>
      </c>
      <c r="Q1359" s="54" t="s">
        <v>499</v>
      </c>
      <c r="R1359" s="54" t="s">
        <v>499</v>
      </c>
      <c r="S1359" s="54" t="s">
        <v>499</v>
      </c>
      <c r="T1359" s="54" t="s">
        <v>499</v>
      </c>
      <c r="U1359" s="54" t="s">
        <v>499</v>
      </c>
      <c r="W1359" s="42" t="s">
        <v>469</v>
      </c>
      <c r="AJ1359" s="42">
        <v>38</v>
      </c>
      <c r="AK1359" s="42">
        <v>35</v>
      </c>
      <c r="AL1359" s="42">
        <v>21</v>
      </c>
      <c r="AM1359" s="42">
        <v>13</v>
      </c>
      <c r="AN1359" s="42">
        <v>138</v>
      </c>
    </row>
    <row r="1360" spans="1:40">
      <c r="A1360" s="49" t="s">
        <v>3628</v>
      </c>
      <c r="B1360" s="46" t="s">
        <v>230</v>
      </c>
      <c r="C1360" s="46" t="s">
        <v>342</v>
      </c>
      <c r="D1360" s="49" t="s">
        <v>154</v>
      </c>
      <c r="E1360" s="46">
        <v>0</v>
      </c>
      <c r="F1360" s="46">
        <v>0</v>
      </c>
      <c r="G1360" s="46">
        <v>0</v>
      </c>
      <c r="H1360" s="46">
        <v>0</v>
      </c>
      <c r="I1360" s="46">
        <v>0</v>
      </c>
      <c r="J1360" s="46">
        <v>0</v>
      </c>
      <c r="K1360" s="46">
        <v>0</v>
      </c>
      <c r="L1360" s="42">
        <v>26282</v>
      </c>
      <c r="M1360" s="42">
        <v>13456</v>
      </c>
      <c r="N1360" s="42">
        <v>12826</v>
      </c>
      <c r="O1360" s="54" t="s">
        <v>499</v>
      </c>
      <c r="P1360" s="54" t="s">
        <v>499</v>
      </c>
      <c r="Q1360" s="54" t="s">
        <v>499</v>
      </c>
      <c r="R1360" s="54" t="s">
        <v>499</v>
      </c>
      <c r="S1360" s="54" t="s">
        <v>499</v>
      </c>
      <c r="T1360" s="54" t="s">
        <v>499</v>
      </c>
      <c r="U1360" s="54" t="s">
        <v>499</v>
      </c>
      <c r="W1360" s="42" t="s">
        <v>469</v>
      </c>
      <c r="AJ1360" s="42">
        <v>37</v>
      </c>
      <c r="AK1360" s="42">
        <v>43</v>
      </c>
      <c r="AL1360" s="42">
        <v>24</v>
      </c>
      <c r="AM1360" s="42">
        <v>8</v>
      </c>
      <c r="AN1360" s="42">
        <v>136</v>
      </c>
    </row>
    <row r="1361" spans="1:40">
      <c r="A1361" s="49" t="s">
        <v>3629</v>
      </c>
      <c r="B1361" s="46" t="s">
        <v>230</v>
      </c>
      <c r="C1361" s="46" t="s">
        <v>342</v>
      </c>
      <c r="D1361" s="49" t="s">
        <v>155</v>
      </c>
      <c r="E1361" s="46">
        <v>6</v>
      </c>
      <c r="F1361" s="46">
        <v>6</v>
      </c>
      <c r="G1361" s="46">
        <v>6</v>
      </c>
      <c r="H1361" s="46">
        <v>0</v>
      </c>
      <c r="I1361" s="46">
        <v>0</v>
      </c>
      <c r="J1361" s="46">
        <v>0</v>
      </c>
      <c r="K1361" s="46">
        <v>18</v>
      </c>
      <c r="L1361" s="42">
        <v>26282</v>
      </c>
      <c r="M1361" s="42">
        <v>13456</v>
      </c>
      <c r="N1361" s="42">
        <v>12826</v>
      </c>
      <c r="O1361" s="54">
        <v>22.829312837683585</v>
      </c>
      <c r="P1361" s="54">
        <v>22.829312837683585</v>
      </c>
      <c r="Q1361" s="54">
        <v>22.829312837683585</v>
      </c>
      <c r="R1361" s="54" t="s">
        <v>499</v>
      </c>
      <c r="S1361" s="54" t="s">
        <v>499</v>
      </c>
      <c r="T1361" s="54" t="s">
        <v>499</v>
      </c>
      <c r="U1361" s="54">
        <v>68.48793851305075</v>
      </c>
      <c r="W1361" s="42" t="s">
        <v>469</v>
      </c>
      <c r="AJ1361" s="42">
        <v>31</v>
      </c>
      <c r="AK1361" s="42">
        <v>26</v>
      </c>
      <c r="AL1361" s="42">
        <v>25</v>
      </c>
      <c r="AM1361" s="42">
        <v>8</v>
      </c>
      <c r="AN1361" s="42">
        <v>124</v>
      </c>
    </row>
    <row r="1362" spans="1:40">
      <c r="A1362" s="49" t="s">
        <v>3630</v>
      </c>
      <c r="B1362" s="46" t="s">
        <v>230</v>
      </c>
      <c r="C1362" s="46" t="s">
        <v>342</v>
      </c>
      <c r="D1362" s="49" t="s">
        <v>99</v>
      </c>
      <c r="E1362" s="46">
        <v>0</v>
      </c>
      <c r="F1362" s="46">
        <v>0</v>
      </c>
      <c r="G1362" s="46">
        <v>6</v>
      </c>
      <c r="H1362" s="46">
        <v>15</v>
      </c>
      <c r="I1362" s="46">
        <v>0</v>
      </c>
      <c r="J1362" s="46">
        <v>6</v>
      </c>
      <c r="K1362" s="46">
        <v>27</v>
      </c>
      <c r="L1362" s="42">
        <v>26282</v>
      </c>
      <c r="M1362" s="42">
        <v>13456</v>
      </c>
      <c r="N1362" s="42">
        <v>12826</v>
      </c>
      <c r="O1362" s="54" t="s">
        <v>499</v>
      </c>
      <c r="P1362" s="54" t="s">
        <v>499</v>
      </c>
      <c r="Q1362" s="54">
        <v>22.829312837683585</v>
      </c>
      <c r="R1362" s="54">
        <v>57.073282094208963</v>
      </c>
      <c r="S1362" s="54" t="s">
        <v>499</v>
      </c>
      <c r="T1362" s="54">
        <v>22.829312837683585</v>
      </c>
      <c r="U1362" s="54">
        <v>102.73190776957614</v>
      </c>
      <c r="W1362" s="42" t="s">
        <v>469</v>
      </c>
      <c r="AJ1362" s="42">
        <v>35</v>
      </c>
      <c r="AK1362" s="42">
        <v>50</v>
      </c>
      <c r="AL1362" s="42">
        <v>26</v>
      </c>
      <c r="AM1362" s="42">
        <v>9</v>
      </c>
      <c r="AN1362" s="42">
        <v>163</v>
      </c>
    </row>
    <row r="1363" spans="1:40">
      <c r="A1363" s="49" t="s">
        <v>3631</v>
      </c>
      <c r="B1363" s="46" t="s">
        <v>230</v>
      </c>
      <c r="C1363" s="46" t="s">
        <v>342</v>
      </c>
      <c r="D1363" s="49" t="s">
        <v>481</v>
      </c>
      <c r="E1363" s="46">
        <v>0</v>
      </c>
      <c r="F1363" s="46">
        <v>0</v>
      </c>
      <c r="G1363" s="46">
        <v>0</v>
      </c>
      <c r="H1363" s="46">
        <v>0</v>
      </c>
      <c r="I1363" s="46">
        <v>0</v>
      </c>
      <c r="J1363" s="46">
        <v>0</v>
      </c>
      <c r="K1363" s="46">
        <v>0</v>
      </c>
      <c r="L1363" s="42">
        <v>26282</v>
      </c>
      <c r="M1363" s="42">
        <v>13456</v>
      </c>
      <c r="N1363" s="42">
        <v>12826</v>
      </c>
      <c r="O1363" s="54" t="s">
        <v>499</v>
      </c>
      <c r="P1363" s="54" t="s">
        <v>499</v>
      </c>
      <c r="Q1363" s="54" t="s">
        <v>499</v>
      </c>
      <c r="R1363" s="54" t="s">
        <v>499</v>
      </c>
      <c r="S1363" s="54" t="s">
        <v>499</v>
      </c>
      <c r="T1363" s="54" t="s">
        <v>499</v>
      </c>
      <c r="U1363" s="54" t="s">
        <v>499</v>
      </c>
      <c r="W1363" s="42" t="s">
        <v>469</v>
      </c>
      <c r="AJ1363" s="42">
        <v>38</v>
      </c>
      <c r="AK1363" s="42">
        <v>43</v>
      </c>
      <c r="AL1363" s="42">
        <v>21</v>
      </c>
      <c r="AM1363" s="42">
        <v>10</v>
      </c>
      <c r="AN1363" s="42">
        <v>159</v>
      </c>
    </row>
    <row r="1364" spans="1:40">
      <c r="A1364" s="49" t="s">
        <v>3632</v>
      </c>
      <c r="B1364" s="46" t="s">
        <v>230</v>
      </c>
      <c r="C1364" s="46" t="s">
        <v>342</v>
      </c>
      <c r="D1364" s="49" t="s">
        <v>483</v>
      </c>
      <c r="E1364" s="46">
        <v>0</v>
      </c>
      <c r="F1364" s="46">
        <v>0</v>
      </c>
      <c r="G1364" s="46">
        <v>6</v>
      </c>
      <c r="H1364" s="46">
        <v>8</v>
      </c>
      <c r="I1364" s="46">
        <v>6</v>
      </c>
      <c r="J1364" s="46">
        <v>0</v>
      </c>
      <c r="K1364" s="46">
        <v>20</v>
      </c>
      <c r="L1364" s="42">
        <v>26282</v>
      </c>
      <c r="M1364" s="42">
        <v>13456</v>
      </c>
      <c r="N1364" s="42">
        <v>12826</v>
      </c>
      <c r="O1364" s="54" t="s">
        <v>499</v>
      </c>
      <c r="P1364" s="54" t="s">
        <v>499</v>
      </c>
      <c r="Q1364" s="54">
        <v>22.829312837683585</v>
      </c>
      <c r="R1364" s="54">
        <v>30.439083783578116</v>
      </c>
      <c r="S1364" s="54">
        <v>22.829312837683585</v>
      </c>
      <c r="T1364" s="54" t="s">
        <v>499</v>
      </c>
      <c r="U1364" s="54">
        <v>76.097709458945289</v>
      </c>
      <c r="W1364" s="42" t="s">
        <v>469</v>
      </c>
      <c r="AJ1364" s="42">
        <v>52</v>
      </c>
      <c r="AK1364" s="42">
        <v>48</v>
      </c>
      <c r="AL1364" s="42">
        <v>23</v>
      </c>
      <c r="AM1364" s="42">
        <v>14</v>
      </c>
      <c r="AN1364" s="42">
        <v>183</v>
      </c>
    </row>
    <row r="1365" spans="1:40">
      <c r="A1365" s="49" t="s">
        <v>3633</v>
      </c>
      <c r="B1365" s="46" t="s">
        <v>230</v>
      </c>
      <c r="C1365" s="46" t="s">
        <v>342</v>
      </c>
      <c r="D1365" s="49" t="s">
        <v>128</v>
      </c>
      <c r="E1365" s="46">
        <v>0</v>
      </c>
      <c r="F1365" s="46">
        <v>0</v>
      </c>
      <c r="G1365" s="46">
        <v>0</v>
      </c>
      <c r="H1365" s="46">
        <v>0</v>
      </c>
      <c r="I1365" s="46">
        <v>0</v>
      </c>
      <c r="J1365" s="46">
        <v>0</v>
      </c>
      <c r="K1365" s="46">
        <v>0</v>
      </c>
      <c r="L1365" s="42">
        <v>26282</v>
      </c>
      <c r="M1365" s="42">
        <v>13456</v>
      </c>
      <c r="N1365" s="42">
        <v>12826</v>
      </c>
      <c r="O1365" s="54" t="s">
        <v>499</v>
      </c>
      <c r="P1365" s="54" t="s">
        <v>499</v>
      </c>
      <c r="Q1365" s="54" t="s">
        <v>499</v>
      </c>
      <c r="R1365" s="54" t="s">
        <v>499</v>
      </c>
      <c r="S1365" s="54" t="s">
        <v>499</v>
      </c>
      <c r="T1365" s="54" t="s">
        <v>499</v>
      </c>
      <c r="U1365" s="54" t="s">
        <v>499</v>
      </c>
      <c r="W1365" s="42" t="s">
        <v>469</v>
      </c>
      <c r="AJ1365" s="42">
        <v>143</v>
      </c>
      <c r="AK1365" s="42">
        <v>159</v>
      </c>
      <c r="AL1365" s="42">
        <v>82</v>
      </c>
      <c r="AM1365" s="42">
        <v>30</v>
      </c>
      <c r="AN1365" s="42">
        <v>589</v>
      </c>
    </row>
    <row r="1366" spans="1:40">
      <c r="A1366" s="49" t="s">
        <v>3634</v>
      </c>
      <c r="B1366" s="46" t="s">
        <v>230</v>
      </c>
      <c r="C1366" s="46" t="s">
        <v>342</v>
      </c>
      <c r="D1366" s="49" t="s">
        <v>132</v>
      </c>
      <c r="E1366" s="46">
        <v>6</v>
      </c>
      <c r="F1366" s="46">
        <v>6</v>
      </c>
      <c r="G1366" s="46">
        <v>6</v>
      </c>
      <c r="H1366" s="46">
        <v>7</v>
      </c>
      <c r="I1366" s="46">
        <v>8</v>
      </c>
      <c r="J1366" s="46">
        <v>0</v>
      </c>
      <c r="K1366" s="46">
        <v>33</v>
      </c>
      <c r="L1366" s="42">
        <v>26282</v>
      </c>
      <c r="M1366" s="42">
        <v>13456</v>
      </c>
      <c r="N1366" s="42">
        <v>12826</v>
      </c>
      <c r="O1366" s="54">
        <v>44.589774078478001</v>
      </c>
      <c r="P1366" s="54">
        <v>44.589774078478001</v>
      </c>
      <c r="Q1366" s="54">
        <v>44.589774078478001</v>
      </c>
      <c r="R1366" s="54">
        <v>52.021403091557673</v>
      </c>
      <c r="S1366" s="54">
        <v>59.45303210463733</v>
      </c>
      <c r="T1366" s="54" t="s">
        <v>499</v>
      </c>
      <c r="U1366" s="54">
        <v>245.24375743162904</v>
      </c>
      <c r="W1366" s="42" t="s">
        <v>469</v>
      </c>
      <c r="AJ1366" s="42">
        <v>61</v>
      </c>
      <c r="AK1366" s="42">
        <v>72</v>
      </c>
      <c r="AL1366" s="42">
        <v>44</v>
      </c>
      <c r="AM1366" s="42">
        <v>21</v>
      </c>
      <c r="AN1366" s="42">
        <v>259</v>
      </c>
    </row>
    <row r="1367" spans="1:40">
      <c r="A1367" s="49" t="s">
        <v>3635</v>
      </c>
      <c r="B1367" s="46" t="s">
        <v>230</v>
      </c>
      <c r="C1367" s="46" t="s">
        <v>342</v>
      </c>
      <c r="D1367" s="49" t="s">
        <v>161</v>
      </c>
      <c r="E1367" s="46">
        <v>0</v>
      </c>
      <c r="F1367" s="46">
        <v>0</v>
      </c>
      <c r="G1367" s="46">
        <v>0</v>
      </c>
      <c r="H1367" s="46">
        <v>0</v>
      </c>
      <c r="I1367" s="46">
        <v>0</v>
      </c>
      <c r="J1367" s="46">
        <v>0</v>
      </c>
      <c r="K1367" s="46">
        <v>0</v>
      </c>
      <c r="L1367" s="42">
        <v>26282</v>
      </c>
      <c r="M1367" s="42">
        <v>13456</v>
      </c>
      <c r="N1367" s="42">
        <v>12826</v>
      </c>
      <c r="O1367" s="54" t="s">
        <v>499</v>
      </c>
      <c r="P1367" s="54" t="s">
        <v>499</v>
      </c>
      <c r="Q1367" s="54" t="s">
        <v>499</v>
      </c>
      <c r="R1367" s="54" t="s">
        <v>499</v>
      </c>
      <c r="S1367" s="54" t="s">
        <v>499</v>
      </c>
      <c r="T1367" s="54" t="s">
        <v>499</v>
      </c>
      <c r="U1367" s="54" t="s">
        <v>499</v>
      </c>
      <c r="W1367" s="42" t="s">
        <v>469</v>
      </c>
      <c r="AJ1367" s="42">
        <v>38</v>
      </c>
      <c r="AK1367" s="42">
        <v>31</v>
      </c>
      <c r="AL1367" s="42">
        <v>21</v>
      </c>
      <c r="AM1367" s="42">
        <v>8</v>
      </c>
      <c r="AN1367" s="42">
        <v>132</v>
      </c>
    </row>
    <row r="1368" spans="1:40">
      <c r="A1368" s="49" t="s">
        <v>3636</v>
      </c>
      <c r="B1368" s="46" t="s">
        <v>230</v>
      </c>
      <c r="C1368" s="46" t="s">
        <v>342</v>
      </c>
      <c r="D1368" s="49" t="s">
        <v>142</v>
      </c>
      <c r="E1368" s="46">
        <v>0</v>
      </c>
      <c r="F1368" s="46">
        <v>0</v>
      </c>
      <c r="G1368" s="46">
        <v>0</v>
      </c>
      <c r="H1368" s="46">
        <v>0</v>
      </c>
      <c r="I1368" s="46">
        <v>0</v>
      </c>
      <c r="J1368" s="46">
        <v>0</v>
      </c>
      <c r="K1368" s="46">
        <v>0</v>
      </c>
      <c r="L1368" s="42">
        <v>26282</v>
      </c>
      <c r="M1368" s="42">
        <v>13456</v>
      </c>
      <c r="N1368" s="42">
        <v>12826</v>
      </c>
      <c r="O1368" s="54" t="s">
        <v>499</v>
      </c>
      <c r="P1368" s="54" t="s">
        <v>499</v>
      </c>
      <c r="Q1368" s="54" t="s">
        <v>499</v>
      </c>
      <c r="R1368" s="54" t="s">
        <v>499</v>
      </c>
      <c r="S1368" s="54" t="s">
        <v>499</v>
      </c>
      <c r="T1368" s="54" t="s">
        <v>499</v>
      </c>
      <c r="U1368" s="54" t="s">
        <v>499</v>
      </c>
      <c r="W1368" s="42" t="s">
        <v>469</v>
      </c>
      <c r="AJ1368" s="42">
        <v>60</v>
      </c>
      <c r="AK1368" s="42">
        <v>42</v>
      </c>
      <c r="AL1368" s="42">
        <v>26</v>
      </c>
      <c r="AM1368" s="42">
        <v>17</v>
      </c>
      <c r="AN1368" s="42">
        <v>202</v>
      </c>
    </row>
    <row r="1369" spans="1:40">
      <c r="A1369" s="49" t="s">
        <v>3637</v>
      </c>
      <c r="B1369" s="46" t="s">
        <v>230</v>
      </c>
      <c r="C1369" s="46" t="s">
        <v>342</v>
      </c>
      <c r="D1369" s="49" t="s">
        <v>146</v>
      </c>
      <c r="E1369" s="46">
        <v>7</v>
      </c>
      <c r="F1369" s="46">
        <v>0</v>
      </c>
      <c r="G1369" s="46">
        <v>16</v>
      </c>
      <c r="H1369" s="46">
        <v>6</v>
      </c>
      <c r="I1369" s="46">
        <v>10</v>
      </c>
      <c r="J1369" s="46">
        <v>6</v>
      </c>
      <c r="K1369" s="46">
        <v>45</v>
      </c>
      <c r="L1369" s="42">
        <v>26282</v>
      </c>
      <c r="M1369" s="42">
        <v>13456</v>
      </c>
      <c r="N1369" s="42">
        <v>12826</v>
      </c>
      <c r="O1369" s="54">
        <v>52.021403091557673</v>
      </c>
      <c r="P1369" s="54" t="s">
        <v>499</v>
      </c>
      <c r="Q1369" s="54">
        <v>118.90606420927466</v>
      </c>
      <c r="R1369" s="54">
        <v>44.589774078478001</v>
      </c>
      <c r="S1369" s="54">
        <v>74.316290130796673</v>
      </c>
      <c r="T1369" s="54">
        <v>44.589774078478001</v>
      </c>
      <c r="U1369" s="54">
        <v>334.42330558858498</v>
      </c>
      <c r="W1369" s="42" t="s">
        <v>469</v>
      </c>
      <c r="AJ1369" s="42">
        <v>27</v>
      </c>
      <c r="AK1369" s="42">
        <v>31</v>
      </c>
      <c r="AL1369" s="42">
        <v>14</v>
      </c>
      <c r="AM1369" s="42">
        <v>14</v>
      </c>
      <c r="AN1369" s="42">
        <v>111</v>
      </c>
    </row>
    <row r="1370" spans="1:40">
      <c r="A1370" s="49" t="s">
        <v>3638</v>
      </c>
      <c r="B1370" s="46" t="s">
        <v>222</v>
      </c>
      <c r="C1370" s="46" t="s">
        <v>342</v>
      </c>
      <c r="D1370" s="49" t="s">
        <v>60</v>
      </c>
      <c r="E1370" s="46">
        <v>0</v>
      </c>
      <c r="F1370" s="46">
        <v>0</v>
      </c>
      <c r="G1370" s="46">
        <v>6</v>
      </c>
      <c r="H1370" s="46">
        <v>0</v>
      </c>
      <c r="I1370" s="46">
        <v>6</v>
      </c>
      <c r="J1370" s="46">
        <v>0</v>
      </c>
      <c r="K1370" s="46">
        <v>12</v>
      </c>
      <c r="L1370" s="42">
        <v>26282</v>
      </c>
      <c r="M1370" s="42">
        <v>13456</v>
      </c>
      <c r="N1370" s="42">
        <v>12826</v>
      </c>
      <c r="O1370" s="54" t="s">
        <v>499</v>
      </c>
      <c r="P1370" s="54" t="s">
        <v>499</v>
      </c>
      <c r="Q1370" s="54">
        <v>22.829312837683585</v>
      </c>
      <c r="R1370" s="54" t="s">
        <v>499</v>
      </c>
      <c r="S1370" s="54">
        <v>22.829312837683585</v>
      </c>
      <c r="T1370" s="54" t="s">
        <v>499</v>
      </c>
      <c r="U1370" s="54">
        <v>45.658625675367169</v>
      </c>
      <c r="W1370" s="42" t="s">
        <v>469</v>
      </c>
      <c r="AJ1370" s="42">
        <v>13</v>
      </c>
      <c r="AK1370" s="42">
        <v>26</v>
      </c>
      <c r="AL1370" s="42">
        <v>11</v>
      </c>
      <c r="AM1370" s="42">
        <v>6</v>
      </c>
      <c r="AN1370" s="42">
        <v>76</v>
      </c>
    </row>
    <row r="1371" spans="1:40">
      <c r="A1371" s="49" t="s">
        <v>3639</v>
      </c>
      <c r="B1371" s="46" t="s">
        <v>222</v>
      </c>
      <c r="C1371" s="46" t="s">
        <v>342</v>
      </c>
      <c r="D1371" s="49" t="s">
        <v>64</v>
      </c>
      <c r="E1371" s="46">
        <v>7</v>
      </c>
      <c r="F1371" s="46">
        <v>6</v>
      </c>
      <c r="G1371" s="46">
        <v>17</v>
      </c>
      <c r="H1371" s="46">
        <v>8</v>
      </c>
      <c r="I1371" s="46">
        <v>18</v>
      </c>
      <c r="J1371" s="46">
        <v>6</v>
      </c>
      <c r="K1371" s="46">
        <v>62</v>
      </c>
      <c r="L1371" s="42">
        <v>26282</v>
      </c>
      <c r="M1371" s="42">
        <v>13456</v>
      </c>
      <c r="N1371" s="42">
        <v>12826</v>
      </c>
      <c r="O1371" s="54">
        <v>26.63419831063085</v>
      </c>
      <c r="P1371" s="54">
        <v>22.829312837683585</v>
      </c>
      <c r="Q1371" s="54">
        <v>64.683053040103502</v>
      </c>
      <c r="R1371" s="54">
        <v>30.439083783578116</v>
      </c>
      <c r="S1371" s="54">
        <v>68.48793851305075</v>
      </c>
      <c r="T1371" s="54">
        <v>22.829312837683585</v>
      </c>
      <c r="U1371" s="54">
        <v>235.90289932273038</v>
      </c>
      <c r="W1371" s="42" t="s">
        <v>469</v>
      </c>
      <c r="AJ1371" s="42">
        <v>40</v>
      </c>
      <c r="AK1371" s="42">
        <v>48</v>
      </c>
      <c r="AL1371" s="42">
        <v>30</v>
      </c>
      <c r="AM1371" s="42">
        <v>14</v>
      </c>
      <c r="AN1371" s="42">
        <v>181</v>
      </c>
    </row>
    <row r="1372" spans="1:40">
      <c r="A1372" s="49" t="s">
        <v>3640</v>
      </c>
      <c r="B1372" s="46" t="s">
        <v>222</v>
      </c>
      <c r="C1372" s="46" t="s">
        <v>342</v>
      </c>
      <c r="D1372" s="49" t="s">
        <v>492</v>
      </c>
      <c r="E1372" s="46">
        <v>6</v>
      </c>
      <c r="F1372" s="46">
        <v>6</v>
      </c>
      <c r="G1372" s="46">
        <v>6</v>
      </c>
      <c r="H1372" s="46">
        <v>6</v>
      </c>
      <c r="I1372" s="46">
        <v>7</v>
      </c>
      <c r="J1372" s="46">
        <v>6</v>
      </c>
      <c r="K1372" s="46">
        <v>37</v>
      </c>
      <c r="L1372" s="42">
        <v>26282</v>
      </c>
      <c r="M1372" s="42">
        <v>13456</v>
      </c>
      <c r="N1372" s="42">
        <v>12826</v>
      </c>
      <c r="O1372" s="54">
        <v>22.829312837683585</v>
      </c>
      <c r="P1372" s="54">
        <v>22.829312837683585</v>
      </c>
      <c r="Q1372" s="54">
        <v>22.829312837683585</v>
      </c>
      <c r="R1372" s="54">
        <v>22.829312837683585</v>
      </c>
      <c r="S1372" s="54">
        <v>26.63419831063085</v>
      </c>
      <c r="T1372" s="54">
        <v>22.829312837683585</v>
      </c>
      <c r="U1372" s="54">
        <v>140.78076249904879</v>
      </c>
      <c r="W1372" s="42" t="s">
        <v>469</v>
      </c>
      <c r="AJ1372" s="42">
        <v>109</v>
      </c>
      <c r="AK1372" s="42">
        <v>128</v>
      </c>
      <c r="AL1372" s="42">
        <v>67</v>
      </c>
      <c r="AM1372" s="42">
        <v>36</v>
      </c>
      <c r="AN1372" s="42">
        <v>433</v>
      </c>
    </row>
    <row r="1373" spans="1:40">
      <c r="A1373" s="49" t="s">
        <v>3641</v>
      </c>
      <c r="B1373" s="46" t="s">
        <v>222</v>
      </c>
      <c r="C1373" s="46" t="s">
        <v>342</v>
      </c>
      <c r="D1373" s="49" t="s">
        <v>200</v>
      </c>
      <c r="E1373" s="46">
        <v>6</v>
      </c>
      <c r="F1373" s="46">
        <v>6</v>
      </c>
      <c r="G1373" s="46">
        <v>12</v>
      </c>
      <c r="H1373" s="46">
        <v>11</v>
      </c>
      <c r="I1373" s="46">
        <v>6</v>
      </c>
      <c r="J1373" s="46">
        <v>6</v>
      </c>
      <c r="K1373" s="46">
        <v>47</v>
      </c>
      <c r="L1373" s="42">
        <v>26282</v>
      </c>
      <c r="M1373" s="42">
        <v>13456</v>
      </c>
      <c r="N1373" s="42">
        <v>12826</v>
      </c>
      <c r="O1373" s="54">
        <v>22.829312837683585</v>
      </c>
      <c r="P1373" s="54">
        <v>22.829312837683585</v>
      </c>
      <c r="Q1373" s="54">
        <v>45.658625675367169</v>
      </c>
      <c r="R1373" s="54">
        <v>41.853740202419907</v>
      </c>
      <c r="S1373" s="54">
        <v>22.829312837683585</v>
      </c>
      <c r="T1373" s="54">
        <v>22.829312837683585</v>
      </c>
      <c r="U1373" s="54">
        <v>178.82961722852144</v>
      </c>
      <c r="W1373" s="42" t="s">
        <v>469</v>
      </c>
      <c r="AJ1373" s="42">
        <v>34</v>
      </c>
      <c r="AK1373" s="42">
        <v>27</v>
      </c>
      <c r="AL1373" s="42">
        <v>18</v>
      </c>
      <c r="AM1373" s="42">
        <v>10</v>
      </c>
      <c r="AN1373" s="42">
        <v>119</v>
      </c>
    </row>
    <row r="1374" spans="1:40">
      <c r="A1374" s="49" t="s">
        <v>3642</v>
      </c>
      <c r="B1374" s="46" t="s">
        <v>222</v>
      </c>
      <c r="C1374" s="46" t="s">
        <v>342</v>
      </c>
      <c r="D1374" s="49" t="s">
        <v>473</v>
      </c>
      <c r="E1374" s="46">
        <v>0</v>
      </c>
      <c r="F1374" s="46">
        <v>0</v>
      </c>
      <c r="G1374" s="46">
        <v>0</v>
      </c>
      <c r="H1374" s="46">
        <v>0</v>
      </c>
      <c r="I1374" s="46">
        <v>0</v>
      </c>
      <c r="J1374" s="46">
        <v>0</v>
      </c>
      <c r="K1374" s="46">
        <v>0</v>
      </c>
      <c r="L1374" s="42">
        <v>26282</v>
      </c>
      <c r="M1374" s="42">
        <v>13456</v>
      </c>
      <c r="N1374" s="42">
        <v>12826</v>
      </c>
      <c r="O1374" s="54" t="s">
        <v>499</v>
      </c>
      <c r="P1374" s="54" t="s">
        <v>499</v>
      </c>
      <c r="Q1374" s="54" t="s">
        <v>499</v>
      </c>
      <c r="R1374" s="54" t="s">
        <v>499</v>
      </c>
      <c r="S1374" s="54" t="s">
        <v>499</v>
      </c>
      <c r="T1374" s="54" t="s">
        <v>499</v>
      </c>
      <c r="U1374" s="54" t="s">
        <v>499</v>
      </c>
      <c r="W1374" s="42" t="s">
        <v>469</v>
      </c>
      <c r="AJ1374" s="42">
        <v>35</v>
      </c>
      <c r="AK1374" s="42">
        <v>19</v>
      </c>
      <c r="AL1374" s="42">
        <v>16</v>
      </c>
      <c r="AM1374" s="42">
        <v>12</v>
      </c>
      <c r="AN1374" s="42">
        <v>105</v>
      </c>
    </row>
    <row r="1375" spans="1:40">
      <c r="A1375" s="49" t="s">
        <v>3643</v>
      </c>
      <c r="B1375" s="46" t="s">
        <v>222</v>
      </c>
      <c r="C1375" s="46" t="s">
        <v>342</v>
      </c>
      <c r="D1375" s="49" t="s">
        <v>201</v>
      </c>
      <c r="E1375" s="46">
        <v>6</v>
      </c>
      <c r="F1375" s="46">
        <v>6</v>
      </c>
      <c r="G1375" s="46">
        <v>6</v>
      </c>
      <c r="H1375" s="46">
        <v>0</v>
      </c>
      <c r="I1375" s="46">
        <v>0</v>
      </c>
      <c r="J1375" s="46">
        <v>0</v>
      </c>
      <c r="K1375" s="46">
        <v>18</v>
      </c>
      <c r="L1375" s="42">
        <v>26282</v>
      </c>
      <c r="M1375" s="42">
        <v>13456</v>
      </c>
      <c r="N1375" s="42">
        <v>12826</v>
      </c>
      <c r="O1375" s="54">
        <v>22.829312837683585</v>
      </c>
      <c r="P1375" s="54">
        <v>22.829312837683585</v>
      </c>
      <c r="Q1375" s="54">
        <v>22.829312837683585</v>
      </c>
      <c r="R1375" s="54" t="s">
        <v>499</v>
      </c>
      <c r="S1375" s="54" t="s">
        <v>499</v>
      </c>
      <c r="T1375" s="54" t="s">
        <v>499</v>
      </c>
      <c r="U1375" s="54">
        <v>68.48793851305075</v>
      </c>
      <c r="W1375" s="42" t="s">
        <v>469</v>
      </c>
      <c r="AJ1375" s="42">
        <v>23</v>
      </c>
      <c r="AK1375" s="42">
        <v>25</v>
      </c>
      <c r="AL1375" s="42">
        <v>19</v>
      </c>
      <c r="AM1375" s="42">
        <v>13</v>
      </c>
      <c r="AN1375" s="42">
        <v>120</v>
      </c>
    </row>
    <row r="1376" spans="1:40">
      <c r="A1376" s="49" t="s">
        <v>3644</v>
      </c>
      <c r="B1376" s="46" t="s">
        <v>222</v>
      </c>
      <c r="C1376" s="46" t="s">
        <v>342</v>
      </c>
      <c r="D1376" s="49" t="s">
        <v>151</v>
      </c>
      <c r="E1376" s="46">
        <v>0</v>
      </c>
      <c r="F1376" s="46">
        <v>0</v>
      </c>
      <c r="G1376" s="46">
        <v>0</v>
      </c>
      <c r="H1376" s="46">
        <v>0</v>
      </c>
      <c r="I1376" s="46">
        <v>0</v>
      </c>
      <c r="J1376" s="46">
        <v>0</v>
      </c>
      <c r="K1376" s="46">
        <v>0</v>
      </c>
      <c r="L1376" s="42">
        <v>26282</v>
      </c>
      <c r="M1376" s="42">
        <v>13456</v>
      </c>
      <c r="N1376" s="42">
        <v>12826</v>
      </c>
      <c r="O1376" s="54" t="s">
        <v>499</v>
      </c>
      <c r="P1376" s="54" t="s">
        <v>499</v>
      </c>
      <c r="Q1376" s="54" t="s">
        <v>499</v>
      </c>
      <c r="R1376" s="54" t="s">
        <v>499</v>
      </c>
      <c r="S1376" s="54" t="s">
        <v>499</v>
      </c>
      <c r="T1376" s="54" t="s">
        <v>499</v>
      </c>
      <c r="U1376" s="54" t="s">
        <v>499</v>
      </c>
      <c r="W1376" s="42" t="s">
        <v>469</v>
      </c>
      <c r="AJ1376" s="42">
        <v>37</v>
      </c>
      <c r="AK1376" s="42">
        <v>36</v>
      </c>
      <c r="AL1376" s="42">
        <v>12</v>
      </c>
      <c r="AM1376" s="42">
        <v>10</v>
      </c>
      <c r="AN1376" s="42">
        <v>120</v>
      </c>
    </row>
    <row r="1377" spans="1:40">
      <c r="A1377" s="49" t="s">
        <v>3645</v>
      </c>
      <c r="B1377" s="46" t="s">
        <v>222</v>
      </c>
      <c r="C1377" s="46" t="s">
        <v>342</v>
      </c>
      <c r="D1377" s="49" t="s">
        <v>95</v>
      </c>
      <c r="E1377" s="46">
        <v>0</v>
      </c>
      <c r="F1377" s="46">
        <v>0</v>
      </c>
      <c r="G1377" s="46">
        <v>6</v>
      </c>
      <c r="H1377" s="46">
        <v>6</v>
      </c>
      <c r="I1377" s="46">
        <v>0</v>
      </c>
      <c r="J1377" s="46">
        <v>0</v>
      </c>
      <c r="K1377" s="46">
        <v>12</v>
      </c>
      <c r="L1377" s="42">
        <v>26282</v>
      </c>
      <c r="M1377" s="42">
        <v>13456</v>
      </c>
      <c r="N1377" s="42">
        <v>12826</v>
      </c>
      <c r="O1377" s="54" t="s">
        <v>499</v>
      </c>
      <c r="P1377" s="54" t="s">
        <v>499</v>
      </c>
      <c r="Q1377" s="54">
        <v>22.829312837683585</v>
      </c>
      <c r="R1377" s="54">
        <v>22.829312837683585</v>
      </c>
      <c r="S1377" s="54" t="s">
        <v>499</v>
      </c>
      <c r="T1377" s="54" t="s">
        <v>499</v>
      </c>
      <c r="U1377" s="54">
        <v>45.658625675367169</v>
      </c>
      <c r="W1377" s="42" t="s">
        <v>469</v>
      </c>
      <c r="AJ1377" s="42">
        <v>45</v>
      </c>
      <c r="AK1377" s="42">
        <v>59</v>
      </c>
      <c r="AL1377" s="42">
        <v>24</v>
      </c>
      <c r="AM1377" s="42">
        <v>10</v>
      </c>
      <c r="AN1377" s="42">
        <v>195</v>
      </c>
    </row>
    <row r="1378" spans="1:40">
      <c r="A1378" s="49" t="s">
        <v>3646</v>
      </c>
      <c r="B1378" s="46" t="s">
        <v>222</v>
      </c>
      <c r="C1378" s="46" t="s">
        <v>342</v>
      </c>
      <c r="D1378" s="49" t="s">
        <v>154</v>
      </c>
      <c r="E1378" s="46">
        <v>0</v>
      </c>
      <c r="F1378" s="46">
        <v>0</v>
      </c>
      <c r="G1378" s="46">
        <v>0</v>
      </c>
      <c r="H1378" s="46">
        <v>0</v>
      </c>
      <c r="I1378" s="46">
        <v>0</v>
      </c>
      <c r="J1378" s="46">
        <v>0</v>
      </c>
      <c r="K1378" s="46">
        <v>0</v>
      </c>
      <c r="L1378" s="42">
        <v>26282</v>
      </c>
      <c r="M1378" s="42">
        <v>13456</v>
      </c>
      <c r="N1378" s="42">
        <v>12826</v>
      </c>
      <c r="O1378" s="54" t="s">
        <v>499</v>
      </c>
      <c r="P1378" s="54" t="s">
        <v>499</v>
      </c>
      <c r="Q1378" s="54" t="s">
        <v>499</v>
      </c>
      <c r="R1378" s="54" t="s">
        <v>499</v>
      </c>
      <c r="S1378" s="54" t="s">
        <v>499</v>
      </c>
      <c r="T1378" s="54" t="s">
        <v>499</v>
      </c>
      <c r="U1378" s="54" t="s">
        <v>499</v>
      </c>
      <c r="W1378" s="42" t="s">
        <v>469</v>
      </c>
      <c r="AJ1378" s="42">
        <v>16</v>
      </c>
      <c r="AK1378" s="42">
        <v>18</v>
      </c>
      <c r="AL1378" s="42">
        <v>5</v>
      </c>
      <c r="AM1378" s="42">
        <v>3</v>
      </c>
      <c r="AN1378" s="42">
        <v>57</v>
      </c>
    </row>
    <row r="1379" spans="1:40">
      <c r="A1379" s="49" t="s">
        <v>3647</v>
      </c>
      <c r="B1379" s="46" t="s">
        <v>222</v>
      </c>
      <c r="C1379" s="46" t="s">
        <v>342</v>
      </c>
      <c r="D1379" s="49" t="s">
        <v>155</v>
      </c>
      <c r="E1379" s="46">
        <v>7</v>
      </c>
      <c r="F1379" s="46">
        <v>6</v>
      </c>
      <c r="G1379" s="46">
        <v>6</v>
      </c>
      <c r="H1379" s="46">
        <v>0</v>
      </c>
      <c r="I1379" s="46">
        <v>0</v>
      </c>
      <c r="J1379" s="46">
        <v>6</v>
      </c>
      <c r="K1379" s="46">
        <v>25</v>
      </c>
      <c r="L1379" s="42">
        <v>26282</v>
      </c>
      <c r="M1379" s="42">
        <v>13456</v>
      </c>
      <c r="N1379" s="42">
        <v>12826</v>
      </c>
      <c r="O1379" s="54">
        <v>26.63419831063085</v>
      </c>
      <c r="P1379" s="54">
        <v>22.829312837683585</v>
      </c>
      <c r="Q1379" s="54">
        <v>22.829312837683585</v>
      </c>
      <c r="R1379" s="54" t="s">
        <v>499</v>
      </c>
      <c r="S1379" s="54" t="s">
        <v>499</v>
      </c>
      <c r="T1379" s="54">
        <v>22.829312837683585</v>
      </c>
      <c r="U1379" s="54">
        <v>95.122136823681601</v>
      </c>
      <c r="W1379" s="42" t="s">
        <v>469</v>
      </c>
      <c r="AJ1379" s="42">
        <v>42</v>
      </c>
      <c r="AK1379" s="42">
        <v>50</v>
      </c>
      <c r="AL1379" s="42">
        <v>24</v>
      </c>
      <c r="AM1379" s="42">
        <v>12</v>
      </c>
      <c r="AN1379" s="42">
        <v>182</v>
      </c>
    </row>
    <row r="1380" spans="1:40">
      <c r="A1380" s="49" t="s">
        <v>3648</v>
      </c>
      <c r="B1380" s="46" t="s">
        <v>222</v>
      </c>
      <c r="C1380" s="46" t="s">
        <v>342</v>
      </c>
      <c r="D1380" s="49" t="s">
        <v>99</v>
      </c>
      <c r="E1380" s="46">
        <v>0</v>
      </c>
      <c r="F1380" s="46">
        <v>0</v>
      </c>
      <c r="G1380" s="46">
        <v>7</v>
      </c>
      <c r="H1380" s="46">
        <v>6</v>
      </c>
      <c r="I1380" s="46">
        <v>0</v>
      </c>
      <c r="J1380" s="46">
        <v>6</v>
      </c>
      <c r="K1380" s="46">
        <v>19</v>
      </c>
      <c r="L1380" s="42">
        <v>26282</v>
      </c>
      <c r="M1380" s="42">
        <v>13456</v>
      </c>
      <c r="N1380" s="42">
        <v>12826</v>
      </c>
      <c r="O1380" s="54" t="s">
        <v>499</v>
      </c>
      <c r="P1380" s="54" t="s">
        <v>499</v>
      </c>
      <c r="Q1380" s="54">
        <v>26.63419831063085</v>
      </c>
      <c r="R1380" s="54">
        <v>22.829312837683585</v>
      </c>
      <c r="S1380" s="54" t="s">
        <v>499</v>
      </c>
      <c r="T1380" s="54">
        <v>22.829312837683585</v>
      </c>
      <c r="U1380" s="54">
        <v>72.292823985998027</v>
      </c>
      <c r="W1380" s="42" t="s">
        <v>469</v>
      </c>
      <c r="AJ1380" s="42">
        <v>57</v>
      </c>
      <c r="AK1380" s="42">
        <v>58</v>
      </c>
      <c r="AL1380" s="42">
        <v>46</v>
      </c>
      <c r="AM1380" s="42">
        <v>27</v>
      </c>
      <c r="AN1380" s="42">
        <v>259</v>
      </c>
    </row>
    <row r="1381" spans="1:40">
      <c r="A1381" s="49" t="s">
        <v>3649</v>
      </c>
      <c r="B1381" s="46" t="s">
        <v>222</v>
      </c>
      <c r="C1381" s="46" t="s">
        <v>342</v>
      </c>
      <c r="D1381" s="49" t="s">
        <v>481</v>
      </c>
      <c r="E1381" s="46">
        <v>0</v>
      </c>
      <c r="F1381" s="46">
        <v>0</v>
      </c>
      <c r="G1381" s="46">
        <v>0</v>
      </c>
      <c r="H1381" s="46">
        <v>0</v>
      </c>
      <c r="I1381" s="46">
        <v>0</v>
      </c>
      <c r="J1381" s="46">
        <v>0</v>
      </c>
      <c r="K1381" s="46">
        <v>0</v>
      </c>
      <c r="L1381" s="42">
        <v>26282</v>
      </c>
      <c r="M1381" s="42">
        <v>13456</v>
      </c>
      <c r="N1381" s="42">
        <v>12826</v>
      </c>
      <c r="O1381" s="54" t="s">
        <v>499</v>
      </c>
      <c r="P1381" s="54" t="s">
        <v>499</v>
      </c>
      <c r="Q1381" s="54" t="s">
        <v>499</v>
      </c>
      <c r="R1381" s="54" t="s">
        <v>499</v>
      </c>
      <c r="S1381" s="54" t="s">
        <v>499</v>
      </c>
      <c r="T1381" s="54" t="s">
        <v>499</v>
      </c>
      <c r="U1381" s="54" t="s">
        <v>499</v>
      </c>
      <c r="W1381" s="42" t="s">
        <v>469</v>
      </c>
      <c r="AJ1381" s="42">
        <v>20</v>
      </c>
      <c r="AK1381" s="42">
        <v>23</v>
      </c>
      <c r="AL1381" s="42">
        <v>16</v>
      </c>
      <c r="AM1381" s="42">
        <v>8</v>
      </c>
      <c r="AN1381" s="42">
        <v>94</v>
      </c>
    </row>
    <row r="1382" spans="1:40">
      <c r="A1382" s="49" t="s">
        <v>3650</v>
      </c>
      <c r="B1382" s="46" t="s">
        <v>222</v>
      </c>
      <c r="C1382" s="46" t="s">
        <v>342</v>
      </c>
      <c r="D1382" s="49" t="s">
        <v>483</v>
      </c>
      <c r="E1382" s="46">
        <v>0</v>
      </c>
      <c r="F1382" s="46">
        <v>0</v>
      </c>
      <c r="G1382" s="46">
        <v>6</v>
      </c>
      <c r="H1382" s="46">
        <v>11</v>
      </c>
      <c r="I1382" s="46">
        <v>6</v>
      </c>
      <c r="J1382" s="46">
        <v>0</v>
      </c>
      <c r="K1382" s="46">
        <v>23</v>
      </c>
      <c r="L1382" s="42">
        <v>26282</v>
      </c>
      <c r="M1382" s="42">
        <v>13456</v>
      </c>
      <c r="N1382" s="42">
        <v>12826</v>
      </c>
      <c r="O1382" s="54" t="s">
        <v>499</v>
      </c>
      <c r="P1382" s="54" t="s">
        <v>499</v>
      </c>
      <c r="Q1382" s="54">
        <v>22.829312837683585</v>
      </c>
      <c r="R1382" s="54">
        <v>41.853740202419907</v>
      </c>
      <c r="S1382" s="54">
        <v>22.829312837683585</v>
      </c>
      <c r="T1382" s="54" t="s">
        <v>499</v>
      </c>
      <c r="U1382" s="54">
        <v>87.512365877787076</v>
      </c>
      <c r="W1382" s="42" t="s">
        <v>469</v>
      </c>
      <c r="AJ1382" s="42">
        <v>82</v>
      </c>
      <c r="AK1382" s="42">
        <v>74</v>
      </c>
      <c r="AL1382" s="42">
        <v>40</v>
      </c>
      <c r="AM1382" s="42">
        <v>29</v>
      </c>
      <c r="AN1382" s="42">
        <v>312</v>
      </c>
    </row>
    <row r="1383" spans="1:40">
      <c r="A1383" s="49" t="s">
        <v>3651</v>
      </c>
      <c r="B1383" s="46" t="s">
        <v>222</v>
      </c>
      <c r="C1383" s="46" t="s">
        <v>342</v>
      </c>
      <c r="D1383" s="49" t="s">
        <v>128</v>
      </c>
      <c r="E1383" s="46">
        <v>0</v>
      </c>
      <c r="F1383" s="46">
        <v>0</v>
      </c>
      <c r="G1383" s="46">
        <v>0</v>
      </c>
      <c r="H1383" s="46">
        <v>0</v>
      </c>
      <c r="I1383" s="46">
        <v>0</v>
      </c>
      <c r="J1383" s="46">
        <v>0</v>
      </c>
      <c r="K1383" s="46">
        <v>0</v>
      </c>
      <c r="L1383" s="42">
        <v>26282</v>
      </c>
      <c r="M1383" s="42">
        <v>13456</v>
      </c>
      <c r="N1383" s="42">
        <v>12826</v>
      </c>
      <c r="O1383" s="54" t="s">
        <v>499</v>
      </c>
      <c r="P1383" s="54" t="s">
        <v>499</v>
      </c>
      <c r="Q1383" s="54" t="s">
        <v>499</v>
      </c>
      <c r="R1383" s="54" t="s">
        <v>499</v>
      </c>
      <c r="S1383" s="54" t="s">
        <v>499</v>
      </c>
      <c r="T1383" s="54" t="s">
        <v>499</v>
      </c>
      <c r="U1383" s="54" t="s">
        <v>499</v>
      </c>
      <c r="W1383" s="42" t="s">
        <v>469</v>
      </c>
      <c r="AJ1383" s="42">
        <v>54</v>
      </c>
      <c r="AK1383" s="42">
        <v>55</v>
      </c>
      <c r="AL1383" s="42">
        <v>23</v>
      </c>
      <c r="AM1383" s="42">
        <v>14</v>
      </c>
      <c r="AN1383" s="42">
        <v>190</v>
      </c>
    </row>
    <row r="1384" spans="1:40">
      <c r="A1384" s="49" t="s">
        <v>3652</v>
      </c>
      <c r="B1384" s="46" t="s">
        <v>222</v>
      </c>
      <c r="C1384" s="46" t="s">
        <v>342</v>
      </c>
      <c r="D1384" s="49" t="s">
        <v>161</v>
      </c>
      <c r="E1384" s="46">
        <v>0</v>
      </c>
      <c r="F1384" s="46">
        <v>0</v>
      </c>
      <c r="G1384" s="46">
        <v>0</v>
      </c>
      <c r="H1384" s="46">
        <v>0</v>
      </c>
      <c r="I1384" s="46">
        <v>0</v>
      </c>
      <c r="J1384" s="46">
        <v>0</v>
      </c>
      <c r="K1384" s="46">
        <v>0</v>
      </c>
      <c r="L1384" s="42">
        <v>26282</v>
      </c>
      <c r="M1384" s="42">
        <v>13456</v>
      </c>
      <c r="N1384" s="42">
        <v>12826</v>
      </c>
      <c r="O1384" s="54" t="s">
        <v>499</v>
      </c>
      <c r="P1384" s="54" t="s">
        <v>499</v>
      </c>
      <c r="Q1384" s="54" t="s">
        <v>499</v>
      </c>
      <c r="R1384" s="54" t="s">
        <v>499</v>
      </c>
      <c r="S1384" s="54" t="s">
        <v>499</v>
      </c>
      <c r="T1384" s="54" t="s">
        <v>499</v>
      </c>
      <c r="U1384" s="54" t="s">
        <v>499</v>
      </c>
      <c r="W1384" s="42" t="s">
        <v>469</v>
      </c>
      <c r="AJ1384" s="42">
        <v>13</v>
      </c>
      <c r="AK1384" s="42">
        <v>21</v>
      </c>
      <c r="AL1384" s="42">
        <v>12</v>
      </c>
      <c r="AM1384" s="42">
        <v>3</v>
      </c>
      <c r="AN1384" s="42">
        <v>64</v>
      </c>
    </row>
    <row r="1385" spans="1:40">
      <c r="A1385" s="49" t="s">
        <v>3653</v>
      </c>
      <c r="B1385" s="46" t="s">
        <v>222</v>
      </c>
      <c r="C1385" s="46" t="s">
        <v>342</v>
      </c>
      <c r="D1385" s="49" t="s">
        <v>164</v>
      </c>
      <c r="E1385" s="46">
        <v>15</v>
      </c>
      <c r="F1385" s="46">
        <v>9</v>
      </c>
      <c r="G1385" s="46">
        <v>39</v>
      </c>
      <c r="H1385" s="46">
        <v>40</v>
      </c>
      <c r="I1385" s="46">
        <v>14</v>
      </c>
      <c r="J1385" s="46">
        <v>0</v>
      </c>
      <c r="K1385" s="46">
        <v>117</v>
      </c>
      <c r="L1385" s="42">
        <v>26282</v>
      </c>
      <c r="M1385" s="42">
        <v>13456</v>
      </c>
      <c r="N1385" s="42">
        <v>12826</v>
      </c>
      <c r="O1385" s="54">
        <v>116.94994542335881</v>
      </c>
      <c r="P1385" s="54">
        <v>70.169967254015276</v>
      </c>
      <c r="Q1385" s="54">
        <v>304.06985810073286</v>
      </c>
      <c r="R1385" s="54">
        <v>311.86652112895678</v>
      </c>
      <c r="S1385" s="54">
        <v>109.15328239513488</v>
      </c>
      <c r="T1385" s="54" t="s">
        <v>499</v>
      </c>
      <c r="U1385" s="54">
        <v>912.20957430219858</v>
      </c>
      <c r="W1385" s="42" t="s">
        <v>469</v>
      </c>
      <c r="AJ1385" s="42">
        <v>31</v>
      </c>
      <c r="AK1385" s="42">
        <v>39</v>
      </c>
      <c r="AL1385" s="42">
        <v>21</v>
      </c>
      <c r="AM1385" s="42">
        <v>11</v>
      </c>
      <c r="AN1385" s="42">
        <v>144</v>
      </c>
    </row>
    <row r="1386" spans="1:40">
      <c r="A1386" s="49" t="s">
        <v>3654</v>
      </c>
      <c r="B1386" s="46" t="s">
        <v>222</v>
      </c>
      <c r="C1386" s="46" t="s">
        <v>342</v>
      </c>
      <c r="D1386" s="49" t="s">
        <v>142</v>
      </c>
      <c r="E1386" s="46">
        <v>0</v>
      </c>
      <c r="F1386" s="46">
        <v>0</v>
      </c>
      <c r="G1386" s="46">
        <v>0</v>
      </c>
      <c r="H1386" s="46">
        <v>0</v>
      </c>
      <c r="I1386" s="46">
        <v>0</v>
      </c>
      <c r="J1386" s="46">
        <v>0</v>
      </c>
      <c r="K1386" s="46">
        <v>0</v>
      </c>
      <c r="L1386" s="42">
        <v>26282</v>
      </c>
      <c r="M1386" s="42">
        <v>13456</v>
      </c>
      <c r="N1386" s="42">
        <v>12826</v>
      </c>
      <c r="O1386" s="54" t="s">
        <v>499</v>
      </c>
      <c r="P1386" s="54" t="s">
        <v>499</v>
      </c>
      <c r="Q1386" s="54" t="s">
        <v>499</v>
      </c>
      <c r="R1386" s="54" t="s">
        <v>499</v>
      </c>
      <c r="S1386" s="54" t="s">
        <v>499</v>
      </c>
      <c r="T1386" s="54" t="s">
        <v>499</v>
      </c>
      <c r="U1386" s="54" t="s">
        <v>499</v>
      </c>
      <c r="W1386" s="42" t="s">
        <v>469</v>
      </c>
      <c r="AJ1386" s="42">
        <v>113</v>
      </c>
      <c r="AK1386" s="42">
        <v>93</v>
      </c>
      <c r="AL1386" s="42">
        <v>55</v>
      </c>
      <c r="AM1386" s="42">
        <v>18</v>
      </c>
      <c r="AN1386" s="42">
        <v>373</v>
      </c>
    </row>
    <row r="1387" spans="1:40">
      <c r="A1387" s="49" t="s">
        <v>3655</v>
      </c>
      <c r="B1387" s="46" t="s">
        <v>230</v>
      </c>
      <c r="C1387" s="46" t="s">
        <v>344</v>
      </c>
      <c r="D1387" s="49" t="s">
        <v>60</v>
      </c>
      <c r="E1387" s="46">
        <v>0</v>
      </c>
      <c r="F1387" s="46">
        <v>0</v>
      </c>
      <c r="G1387" s="46">
        <v>6</v>
      </c>
      <c r="H1387" s="46">
        <v>0</v>
      </c>
      <c r="I1387" s="46">
        <v>6</v>
      </c>
      <c r="J1387" s="46">
        <v>0</v>
      </c>
      <c r="K1387" s="46">
        <v>12</v>
      </c>
      <c r="L1387" s="42">
        <v>27977</v>
      </c>
      <c r="M1387" s="42">
        <v>14285</v>
      </c>
      <c r="N1387" s="42">
        <v>13692</v>
      </c>
      <c r="O1387" s="54" t="s">
        <v>499</v>
      </c>
      <c r="P1387" s="54" t="s">
        <v>499</v>
      </c>
      <c r="Q1387" s="54">
        <v>21.446187940093647</v>
      </c>
      <c r="R1387" s="54" t="s">
        <v>499</v>
      </c>
      <c r="S1387" s="54">
        <v>21.446187940093647</v>
      </c>
      <c r="T1387" s="54" t="s">
        <v>499</v>
      </c>
      <c r="U1387" s="54">
        <v>42.892375880187295</v>
      </c>
      <c r="W1387" s="42" t="s">
        <v>469</v>
      </c>
      <c r="AJ1387" s="42">
        <v>16</v>
      </c>
      <c r="AK1387" s="42">
        <v>19</v>
      </c>
      <c r="AL1387" s="42">
        <v>19</v>
      </c>
      <c r="AM1387" s="42">
        <v>10</v>
      </c>
      <c r="AN1387" s="42">
        <v>102</v>
      </c>
    </row>
    <row r="1388" spans="1:40">
      <c r="A1388" s="49" t="s">
        <v>3656</v>
      </c>
      <c r="B1388" s="46" t="s">
        <v>230</v>
      </c>
      <c r="C1388" s="46" t="s">
        <v>344</v>
      </c>
      <c r="D1388" s="49" t="s">
        <v>64</v>
      </c>
      <c r="E1388" s="46">
        <v>0</v>
      </c>
      <c r="F1388" s="46">
        <v>6</v>
      </c>
      <c r="G1388" s="46">
        <v>7</v>
      </c>
      <c r="H1388" s="46">
        <v>10</v>
      </c>
      <c r="I1388" s="46">
        <v>7</v>
      </c>
      <c r="J1388" s="46">
        <v>0</v>
      </c>
      <c r="K1388" s="46">
        <v>30</v>
      </c>
      <c r="L1388" s="42">
        <v>27977</v>
      </c>
      <c r="M1388" s="42">
        <v>14285</v>
      </c>
      <c r="N1388" s="42">
        <v>13692</v>
      </c>
      <c r="O1388" s="54" t="s">
        <v>499</v>
      </c>
      <c r="P1388" s="54">
        <v>21.446187940093647</v>
      </c>
      <c r="Q1388" s="54">
        <v>25.020552596775925</v>
      </c>
      <c r="R1388" s="54">
        <v>35.743646566822747</v>
      </c>
      <c r="S1388" s="54">
        <v>25.020552596775925</v>
      </c>
      <c r="T1388" s="54" t="s">
        <v>499</v>
      </c>
      <c r="U1388" s="54">
        <v>107.23093970046824</v>
      </c>
      <c r="W1388" s="42" t="s">
        <v>469</v>
      </c>
      <c r="AJ1388" s="42">
        <v>67</v>
      </c>
      <c r="AK1388" s="42">
        <v>56</v>
      </c>
      <c r="AL1388" s="42">
        <v>31</v>
      </c>
      <c r="AM1388" s="42">
        <v>13</v>
      </c>
      <c r="AN1388" s="42">
        <v>225</v>
      </c>
    </row>
    <row r="1389" spans="1:40">
      <c r="A1389" s="49" t="s">
        <v>3657</v>
      </c>
      <c r="B1389" s="46" t="s">
        <v>230</v>
      </c>
      <c r="C1389" s="46" t="s">
        <v>344</v>
      </c>
      <c r="D1389" s="49" t="s">
        <v>492</v>
      </c>
      <c r="E1389" s="46">
        <v>0</v>
      </c>
      <c r="F1389" s="46">
        <v>0</v>
      </c>
      <c r="G1389" s="46">
        <v>0</v>
      </c>
      <c r="H1389" s="46">
        <v>6</v>
      </c>
      <c r="I1389" s="46">
        <v>6</v>
      </c>
      <c r="J1389" s="46">
        <v>0</v>
      </c>
      <c r="K1389" s="46">
        <v>12</v>
      </c>
      <c r="L1389" s="42">
        <v>27977</v>
      </c>
      <c r="M1389" s="42">
        <v>14285</v>
      </c>
      <c r="N1389" s="42">
        <v>13692</v>
      </c>
      <c r="O1389" s="54" t="s">
        <v>499</v>
      </c>
      <c r="P1389" s="54" t="s">
        <v>499</v>
      </c>
      <c r="Q1389" s="54" t="s">
        <v>499</v>
      </c>
      <c r="R1389" s="54">
        <v>21.446187940093647</v>
      </c>
      <c r="S1389" s="54">
        <v>21.446187940093647</v>
      </c>
      <c r="T1389" s="54" t="s">
        <v>499</v>
      </c>
      <c r="U1389" s="54">
        <v>42.892375880187295</v>
      </c>
      <c r="W1389" s="42" t="s">
        <v>469</v>
      </c>
      <c r="AJ1389" s="42">
        <v>29</v>
      </c>
      <c r="AK1389" s="42">
        <v>34</v>
      </c>
      <c r="AL1389" s="42">
        <v>22</v>
      </c>
      <c r="AM1389" s="42">
        <v>8</v>
      </c>
      <c r="AN1389" s="42">
        <v>118</v>
      </c>
    </row>
    <row r="1390" spans="1:40">
      <c r="A1390" s="49" t="s">
        <v>3658</v>
      </c>
      <c r="B1390" s="46" t="s">
        <v>230</v>
      </c>
      <c r="C1390" s="46" t="s">
        <v>344</v>
      </c>
      <c r="D1390" s="49" t="s">
        <v>200</v>
      </c>
      <c r="E1390" s="46">
        <v>0</v>
      </c>
      <c r="F1390" s="46">
        <v>0</v>
      </c>
      <c r="G1390" s="46">
        <v>0</v>
      </c>
      <c r="H1390" s="46">
        <v>0</v>
      </c>
      <c r="I1390" s="46">
        <v>6</v>
      </c>
      <c r="J1390" s="46">
        <v>0</v>
      </c>
      <c r="K1390" s="46">
        <v>6</v>
      </c>
      <c r="L1390" s="42">
        <v>27977</v>
      </c>
      <c r="M1390" s="42">
        <v>14285</v>
      </c>
      <c r="N1390" s="42">
        <v>13692</v>
      </c>
      <c r="O1390" s="54" t="s">
        <v>499</v>
      </c>
      <c r="P1390" s="54" t="s">
        <v>499</v>
      </c>
      <c r="Q1390" s="54" t="s">
        <v>499</v>
      </c>
      <c r="R1390" s="54" t="s">
        <v>499</v>
      </c>
      <c r="S1390" s="54">
        <v>21.446187940093647</v>
      </c>
      <c r="T1390" s="54" t="s">
        <v>499</v>
      </c>
      <c r="U1390" s="54">
        <v>21.446187940093647</v>
      </c>
      <c r="W1390" s="42" t="s">
        <v>469</v>
      </c>
      <c r="AJ1390" s="42">
        <v>32</v>
      </c>
      <c r="AK1390" s="42">
        <v>32</v>
      </c>
      <c r="AL1390" s="42">
        <v>43</v>
      </c>
      <c r="AM1390" s="42">
        <v>13</v>
      </c>
      <c r="AN1390" s="42">
        <v>159</v>
      </c>
    </row>
    <row r="1391" spans="1:40">
      <c r="A1391" s="49" t="s">
        <v>3659</v>
      </c>
      <c r="B1391" s="46" t="s">
        <v>230</v>
      </c>
      <c r="C1391" s="46" t="s">
        <v>344</v>
      </c>
      <c r="D1391" s="49" t="s">
        <v>54</v>
      </c>
      <c r="E1391" s="46">
        <v>17</v>
      </c>
      <c r="F1391" s="46">
        <v>13</v>
      </c>
      <c r="G1391" s="46">
        <v>54</v>
      </c>
      <c r="H1391" s="46">
        <v>49</v>
      </c>
      <c r="I1391" s="46">
        <v>39</v>
      </c>
      <c r="J1391" s="46">
        <v>24</v>
      </c>
      <c r="K1391" s="46">
        <v>196</v>
      </c>
      <c r="L1391" s="42">
        <v>27977</v>
      </c>
      <c r="M1391" s="42">
        <v>14285</v>
      </c>
      <c r="N1391" s="42">
        <v>13692</v>
      </c>
      <c r="O1391" s="54">
        <v>119.00595029751487</v>
      </c>
      <c r="P1391" s="54">
        <v>91.004550227511373</v>
      </c>
      <c r="Q1391" s="54">
        <v>378.01890094504728</v>
      </c>
      <c r="R1391" s="54">
        <v>343.0171508575429</v>
      </c>
      <c r="S1391" s="54">
        <v>273.01365068253415</v>
      </c>
      <c r="T1391" s="54">
        <v>168.00840042002099</v>
      </c>
      <c r="U1391" s="54">
        <v>1372.0686034301716</v>
      </c>
      <c r="W1391" s="42" t="s">
        <v>469</v>
      </c>
      <c r="AJ1391" s="42">
        <v>39</v>
      </c>
      <c r="AK1391" s="42">
        <v>38</v>
      </c>
      <c r="AL1391" s="42">
        <v>16</v>
      </c>
      <c r="AM1391" s="42">
        <v>13</v>
      </c>
      <c r="AN1391" s="42">
        <v>137</v>
      </c>
    </row>
    <row r="1392" spans="1:40">
      <c r="A1392" s="49" t="s">
        <v>3660</v>
      </c>
      <c r="B1392" s="46" t="s">
        <v>230</v>
      </c>
      <c r="C1392" s="46" t="s">
        <v>344</v>
      </c>
      <c r="D1392" s="49" t="s">
        <v>69</v>
      </c>
      <c r="E1392" s="46">
        <v>6</v>
      </c>
      <c r="F1392" s="46">
        <v>0</v>
      </c>
      <c r="G1392" s="46">
        <v>6</v>
      </c>
      <c r="H1392" s="46">
        <v>6</v>
      </c>
      <c r="I1392" s="46">
        <v>6</v>
      </c>
      <c r="J1392" s="46">
        <v>0</v>
      </c>
      <c r="K1392" s="46">
        <v>24</v>
      </c>
      <c r="L1392" s="42">
        <v>27977</v>
      </c>
      <c r="M1392" s="42">
        <v>14285</v>
      </c>
      <c r="N1392" s="42">
        <v>13692</v>
      </c>
      <c r="O1392" s="54">
        <v>42.002100105005248</v>
      </c>
      <c r="P1392" s="54" t="s">
        <v>499</v>
      </c>
      <c r="Q1392" s="54">
        <v>42.002100105005248</v>
      </c>
      <c r="R1392" s="54">
        <v>42.002100105005248</v>
      </c>
      <c r="S1392" s="54">
        <v>42.002100105005248</v>
      </c>
      <c r="T1392" s="54" t="s">
        <v>499</v>
      </c>
      <c r="U1392" s="54">
        <v>168.00840042002099</v>
      </c>
      <c r="W1392" s="42" t="s">
        <v>469</v>
      </c>
      <c r="AJ1392" s="42">
        <v>25</v>
      </c>
      <c r="AK1392" s="42">
        <v>33</v>
      </c>
      <c r="AL1392" s="42">
        <v>23</v>
      </c>
      <c r="AM1392" s="42">
        <v>12</v>
      </c>
      <c r="AN1392" s="42">
        <v>141</v>
      </c>
    </row>
    <row r="1393" spans="1:40">
      <c r="A1393" s="49" t="s">
        <v>3661</v>
      </c>
      <c r="B1393" s="46" t="s">
        <v>230</v>
      </c>
      <c r="C1393" s="46" t="s">
        <v>344</v>
      </c>
      <c r="D1393" s="49" t="s">
        <v>473</v>
      </c>
      <c r="E1393" s="46">
        <v>0</v>
      </c>
      <c r="F1393" s="46">
        <v>0</v>
      </c>
      <c r="G1393" s="46">
        <v>0</v>
      </c>
      <c r="H1393" s="46">
        <v>0</v>
      </c>
      <c r="I1393" s="46">
        <v>0</v>
      </c>
      <c r="J1393" s="46">
        <v>0</v>
      </c>
      <c r="K1393" s="46">
        <v>0</v>
      </c>
      <c r="L1393" s="42">
        <v>27977</v>
      </c>
      <c r="M1393" s="42">
        <v>14285</v>
      </c>
      <c r="N1393" s="42">
        <v>13692</v>
      </c>
      <c r="O1393" s="54" t="s">
        <v>499</v>
      </c>
      <c r="P1393" s="54" t="s">
        <v>499</v>
      </c>
      <c r="Q1393" s="54" t="s">
        <v>499</v>
      </c>
      <c r="R1393" s="54" t="s">
        <v>499</v>
      </c>
      <c r="S1393" s="54" t="s">
        <v>499</v>
      </c>
      <c r="T1393" s="54" t="s">
        <v>499</v>
      </c>
      <c r="U1393" s="54" t="s">
        <v>499</v>
      </c>
      <c r="W1393" s="42" t="s">
        <v>469</v>
      </c>
      <c r="AJ1393" s="42">
        <v>29</v>
      </c>
      <c r="AK1393" s="42">
        <v>20</v>
      </c>
      <c r="AL1393" s="42">
        <v>11</v>
      </c>
      <c r="AM1393" s="42">
        <v>10</v>
      </c>
      <c r="AN1393" s="42">
        <v>89</v>
      </c>
    </row>
    <row r="1394" spans="1:40">
      <c r="A1394" s="49" t="s">
        <v>3662</v>
      </c>
      <c r="B1394" s="46" t="s">
        <v>230</v>
      </c>
      <c r="C1394" s="46" t="s">
        <v>344</v>
      </c>
      <c r="D1394" s="49" t="s">
        <v>201</v>
      </c>
      <c r="E1394" s="46">
        <v>0</v>
      </c>
      <c r="F1394" s="46">
        <v>0</v>
      </c>
      <c r="G1394" s="46">
        <v>7</v>
      </c>
      <c r="H1394" s="46">
        <v>0</v>
      </c>
      <c r="I1394" s="46">
        <v>6</v>
      </c>
      <c r="J1394" s="46">
        <v>6</v>
      </c>
      <c r="K1394" s="46">
        <v>19</v>
      </c>
      <c r="L1394" s="42">
        <v>27977</v>
      </c>
      <c r="M1394" s="42">
        <v>14285</v>
      </c>
      <c r="N1394" s="42">
        <v>13692</v>
      </c>
      <c r="O1394" s="54" t="s">
        <v>499</v>
      </c>
      <c r="P1394" s="54" t="s">
        <v>499</v>
      </c>
      <c r="Q1394" s="54">
        <v>25.020552596775925</v>
      </c>
      <c r="R1394" s="54" t="s">
        <v>499</v>
      </c>
      <c r="S1394" s="54">
        <v>21.446187940093647</v>
      </c>
      <c r="T1394" s="54">
        <v>21.446187940093647</v>
      </c>
      <c r="U1394" s="54">
        <v>67.912928476963231</v>
      </c>
      <c r="W1394" s="42" t="s">
        <v>469</v>
      </c>
      <c r="AJ1394" s="42">
        <v>44</v>
      </c>
      <c r="AK1394" s="42">
        <v>32</v>
      </c>
      <c r="AL1394" s="42">
        <v>19</v>
      </c>
      <c r="AM1394" s="42">
        <v>11</v>
      </c>
      <c r="AN1394" s="42">
        <v>135</v>
      </c>
    </row>
    <row r="1395" spans="1:40">
      <c r="A1395" s="49" t="s">
        <v>3663</v>
      </c>
      <c r="B1395" s="46" t="s">
        <v>230</v>
      </c>
      <c r="C1395" s="46" t="s">
        <v>344</v>
      </c>
      <c r="D1395" s="49" t="s">
        <v>151</v>
      </c>
      <c r="E1395" s="46">
        <v>0</v>
      </c>
      <c r="F1395" s="46">
        <v>0</v>
      </c>
      <c r="G1395" s="46">
        <v>0</v>
      </c>
      <c r="H1395" s="46">
        <v>0</v>
      </c>
      <c r="I1395" s="46">
        <v>0</v>
      </c>
      <c r="J1395" s="46">
        <v>0</v>
      </c>
      <c r="K1395" s="46">
        <v>0</v>
      </c>
      <c r="L1395" s="42">
        <v>27977</v>
      </c>
      <c r="M1395" s="42">
        <v>14285</v>
      </c>
      <c r="N1395" s="42">
        <v>13692</v>
      </c>
      <c r="O1395" s="54" t="s">
        <v>499</v>
      </c>
      <c r="P1395" s="54" t="s">
        <v>499</v>
      </c>
      <c r="Q1395" s="54" t="s">
        <v>499</v>
      </c>
      <c r="R1395" s="54" t="s">
        <v>499</v>
      </c>
      <c r="S1395" s="54" t="s">
        <v>499</v>
      </c>
      <c r="T1395" s="54" t="s">
        <v>499</v>
      </c>
      <c r="U1395" s="54" t="s">
        <v>499</v>
      </c>
      <c r="W1395" s="42" t="s">
        <v>469</v>
      </c>
      <c r="AJ1395" s="42">
        <v>45</v>
      </c>
      <c r="AK1395" s="42">
        <v>43</v>
      </c>
      <c r="AL1395" s="42">
        <v>21</v>
      </c>
      <c r="AM1395" s="42">
        <v>19</v>
      </c>
      <c r="AN1395" s="42">
        <v>165</v>
      </c>
    </row>
    <row r="1396" spans="1:40">
      <c r="A1396" s="49" t="s">
        <v>3664</v>
      </c>
      <c r="B1396" s="46" t="s">
        <v>230</v>
      </c>
      <c r="C1396" s="46" t="s">
        <v>344</v>
      </c>
      <c r="D1396" s="49" t="s">
        <v>95</v>
      </c>
      <c r="E1396" s="46">
        <v>0</v>
      </c>
      <c r="F1396" s="46">
        <v>0</v>
      </c>
      <c r="G1396" s="46">
        <v>0</v>
      </c>
      <c r="H1396" s="46">
        <v>0</v>
      </c>
      <c r="I1396" s="46">
        <v>0</v>
      </c>
      <c r="J1396" s="46">
        <v>0</v>
      </c>
      <c r="K1396" s="46">
        <v>0</v>
      </c>
      <c r="L1396" s="42">
        <v>27977</v>
      </c>
      <c r="M1396" s="42">
        <v>14285</v>
      </c>
      <c r="N1396" s="42">
        <v>13692</v>
      </c>
      <c r="O1396" s="54" t="s">
        <v>499</v>
      </c>
      <c r="P1396" s="54" t="s">
        <v>499</v>
      </c>
      <c r="Q1396" s="54" t="s">
        <v>499</v>
      </c>
      <c r="R1396" s="54" t="s">
        <v>499</v>
      </c>
      <c r="S1396" s="54" t="s">
        <v>499</v>
      </c>
      <c r="T1396" s="54" t="s">
        <v>499</v>
      </c>
      <c r="U1396" s="54" t="s">
        <v>499</v>
      </c>
      <c r="W1396" s="42" t="s">
        <v>469</v>
      </c>
      <c r="AJ1396" s="42">
        <v>17</v>
      </c>
      <c r="AK1396" s="42">
        <v>19</v>
      </c>
      <c r="AL1396" s="42">
        <v>4</v>
      </c>
      <c r="AM1396" s="42">
        <v>8</v>
      </c>
      <c r="AN1396" s="42">
        <v>61</v>
      </c>
    </row>
    <row r="1397" spans="1:40">
      <c r="A1397" s="49" t="s">
        <v>3665</v>
      </c>
      <c r="B1397" s="46" t="s">
        <v>230</v>
      </c>
      <c r="C1397" s="46" t="s">
        <v>344</v>
      </c>
      <c r="D1397" s="49" t="s">
        <v>155</v>
      </c>
      <c r="E1397" s="46">
        <v>6</v>
      </c>
      <c r="F1397" s="46">
        <v>6</v>
      </c>
      <c r="G1397" s="46">
        <v>6</v>
      </c>
      <c r="H1397" s="46">
        <v>0</v>
      </c>
      <c r="I1397" s="46">
        <v>0</v>
      </c>
      <c r="J1397" s="46">
        <v>0</v>
      </c>
      <c r="K1397" s="46">
        <v>18</v>
      </c>
      <c r="L1397" s="42">
        <v>27977</v>
      </c>
      <c r="M1397" s="42">
        <v>14285</v>
      </c>
      <c r="N1397" s="42">
        <v>13692</v>
      </c>
      <c r="O1397" s="54">
        <v>21.446187940093647</v>
      </c>
      <c r="P1397" s="54">
        <v>21.446187940093647</v>
      </c>
      <c r="Q1397" s="54">
        <v>21.446187940093647</v>
      </c>
      <c r="R1397" s="54" t="s">
        <v>499</v>
      </c>
      <c r="S1397" s="54" t="s">
        <v>499</v>
      </c>
      <c r="T1397" s="54" t="s">
        <v>499</v>
      </c>
      <c r="U1397" s="54">
        <v>64.338563820280939</v>
      </c>
      <c r="W1397" s="42" t="s">
        <v>469</v>
      </c>
      <c r="AJ1397" s="42">
        <v>45</v>
      </c>
      <c r="AK1397" s="42">
        <v>21</v>
      </c>
      <c r="AL1397" s="42">
        <v>20</v>
      </c>
      <c r="AM1397" s="42">
        <v>19</v>
      </c>
      <c r="AN1397" s="42">
        <v>159</v>
      </c>
    </row>
    <row r="1398" spans="1:40">
      <c r="A1398" s="49" t="s">
        <v>3666</v>
      </c>
      <c r="B1398" s="46" t="s">
        <v>230</v>
      </c>
      <c r="C1398" s="46" t="s">
        <v>344</v>
      </c>
      <c r="D1398" s="49" t="s">
        <v>99</v>
      </c>
      <c r="E1398" s="46">
        <v>0</v>
      </c>
      <c r="F1398" s="46">
        <v>6</v>
      </c>
      <c r="G1398" s="46">
        <v>0</v>
      </c>
      <c r="H1398" s="46">
        <v>0</v>
      </c>
      <c r="I1398" s="46">
        <v>6</v>
      </c>
      <c r="J1398" s="46">
        <v>6</v>
      </c>
      <c r="K1398" s="46">
        <v>18</v>
      </c>
      <c r="L1398" s="42">
        <v>27977</v>
      </c>
      <c r="M1398" s="42">
        <v>14285</v>
      </c>
      <c r="N1398" s="42">
        <v>13692</v>
      </c>
      <c r="O1398" s="54" t="s">
        <v>499</v>
      </c>
      <c r="P1398" s="54">
        <v>21.446187940093647</v>
      </c>
      <c r="Q1398" s="54" t="s">
        <v>499</v>
      </c>
      <c r="R1398" s="54" t="s">
        <v>499</v>
      </c>
      <c r="S1398" s="54">
        <v>21.446187940093647</v>
      </c>
      <c r="T1398" s="54">
        <v>21.446187940093647</v>
      </c>
      <c r="U1398" s="54">
        <v>64.338563820280939</v>
      </c>
      <c r="W1398" s="42" t="s">
        <v>469</v>
      </c>
      <c r="AJ1398" s="42">
        <v>51</v>
      </c>
      <c r="AK1398" s="42">
        <v>59</v>
      </c>
      <c r="AL1398" s="42">
        <v>37</v>
      </c>
      <c r="AM1398" s="42">
        <v>19</v>
      </c>
      <c r="AN1398" s="42">
        <v>215</v>
      </c>
    </row>
    <row r="1399" spans="1:40">
      <c r="A1399" s="49" t="s">
        <v>3667</v>
      </c>
      <c r="B1399" s="46" t="s">
        <v>230</v>
      </c>
      <c r="C1399" s="46" t="s">
        <v>344</v>
      </c>
      <c r="D1399" s="49" t="s">
        <v>481</v>
      </c>
      <c r="E1399" s="46">
        <v>0</v>
      </c>
      <c r="F1399" s="46">
        <v>0</v>
      </c>
      <c r="G1399" s="46">
        <v>0</v>
      </c>
      <c r="H1399" s="46">
        <v>0</v>
      </c>
      <c r="I1399" s="46">
        <v>0</v>
      </c>
      <c r="J1399" s="46">
        <v>0</v>
      </c>
      <c r="K1399" s="46">
        <v>0</v>
      </c>
      <c r="L1399" s="42">
        <v>27977</v>
      </c>
      <c r="M1399" s="42">
        <v>14285</v>
      </c>
      <c r="N1399" s="42">
        <v>13692</v>
      </c>
      <c r="O1399" s="54" t="s">
        <v>499</v>
      </c>
      <c r="P1399" s="54" t="s">
        <v>499</v>
      </c>
      <c r="Q1399" s="54" t="s">
        <v>499</v>
      </c>
      <c r="R1399" s="54" t="s">
        <v>499</v>
      </c>
      <c r="S1399" s="54" t="s">
        <v>499</v>
      </c>
      <c r="T1399" s="54" t="s">
        <v>499</v>
      </c>
      <c r="U1399" s="54" t="s">
        <v>499</v>
      </c>
      <c r="W1399" s="42" t="s">
        <v>469</v>
      </c>
      <c r="AJ1399" s="42">
        <v>37</v>
      </c>
      <c r="AK1399" s="42">
        <v>43</v>
      </c>
      <c r="AL1399" s="42">
        <v>26</v>
      </c>
      <c r="AM1399" s="42">
        <v>14</v>
      </c>
      <c r="AN1399" s="42">
        <v>158</v>
      </c>
    </row>
    <row r="1400" spans="1:40">
      <c r="A1400" s="49" t="s">
        <v>3668</v>
      </c>
      <c r="B1400" s="46" t="s">
        <v>230</v>
      </c>
      <c r="C1400" s="46" t="s">
        <v>344</v>
      </c>
      <c r="D1400" s="49" t="s">
        <v>483</v>
      </c>
      <c r="E1400" s="46">
        <v>0</v>
      </c>
      <c r="F1400" s="46">
        <v>6</v>
      </c>
      <c r="G1400" s="46">
        <v>6</v>
      </c>
      <c r="H1400" s="46">
        <v>6</v>
      </c>
      <c r="I1400" s="46">
        <v>0</v>
      </c>
      <c r="J1400" s="46">
        <v>0</v>
      </c>
      <c r="K1400" s="46">
        <v>18</v>
      </c>
      <c r="L1400" s="42">
        <v>27977</v>
      </c>
      <c r="M1400" s="42">
        <v>14285</v>
      </c>
      <c r="N1400" s="42">
        <v>13692</v>
      </c>
      <c r="O1400" s="54" t="s">
        <v>499</v>
      </c>
      <c r="P1400" s="54">
        <v>21.446187940093647</v>
      </c>
      <c r="Q1400" s="54">
        <v>21.446187940093647</v>
      </c>
      <c r="R1400" s="54">
        <v>21.446187940093647</v>
      </c>
      <c r="S1400" s="54" t="s">
        <v>499</v>
      </c>
      <c r="T1400" s="54" t="s">
        <v>499</v>
      </c>
      <c r="U1400" s="54">
        <v>64.338563820280939</v>
      </c>
      <c r="W1400" s="42" t="s">
        <v>469</v>
      </c>
      <c r="AJ1400" s="42">
        <v>29</v>
      </c>
      <c r="AK1400" s="42">
        <v>38</v>
      </c>
      <c r="AL1400" s="42">
        <v>23</v>
      </c>
      <c r="AM1400" s="42">
        <v>18</v>
      </c>
      <c r="AN1400" s="42">
        <v>140</v>
      </c>
    </row>
    <row r="1401" spans="1:40">
      <c r="A1401" s="49" t="s">
        <v>3669</v>
      </c>
      <c r="B1401" s="46" t="s">
        <v>230</v>
      </c>
      <c r="C1401" s="46" t="s">
        <v>344</v>
      </c>
      <c r="D1401" s="49" t="s">
        <v>128</v>
      </c>
      <c r="E1401" s="46">
        <v>0</v>
      </c>
      <c r="F1401" s="46">
        <v>0</v>
      </c>
      <c r="G1401" s="46">
        <v>0</v>
      </c>
      <c r="H1401" s="46">
        <v>0</v>
      </c>
      <c r="I1401" s="46">
        <v>0</v>
      </c>
      <c r="J1401" s="46">
        <v>0</v>
      </c>
      <c r="K1401" s="46">
        <v>0</v>
      </c>
      <c r="L1401" s="42">
        <v>27977</v>
      </c>
      <c r="M1401" s="42">
        <v>14285</v>
      </c>
      <c r="N1401" s="42">
        <v>13692</v>
      </c>
      <c r="O1401" s="54" t="s">
        <v>499</v>
      </c>
      <c r="P1401" s="54" t="s">
        <v>499</v>
      </c>
      <c r="Q1401" s="54" t="s">
        <v>499</v>
      </c>
      <c r="R1401" s="54" t="s">
        <v>499</v>
      </c>
      <c r="S1401" s="54" t="s">
        <v>499</v>
      </c>
      <c r="T1401" s="54" t="s">
        <v>499</v>
      </c>
      <c r="U1401" s="54" t="s">
        <v>499</v>
      </c>
      <c r="W1401" s="42" t="s">
        <v>469</v>
      </c>
      <c r="AJ1401" s="42">
        <v>16</v>
      </c>
      <c r="AK1401" s="42">
        <v>26</v>
      </c>
      <c r="AL1401" s="42">
        <v>16</v>
      </c>
      <c r="AM1401" s="42">
        <v>8</v>
      </c>
      <c r="AN1401" s="42">
        <v>85</v>
      </c>
    </row>
    <row r="1402" spans="1:40">
      <c r="A1402" s="49" t="s">
        <v>3670</v>
      </c>
      <c r="B1402" s="46" t="s">
        <v>230</v>
      </c>
      <c r="C1402" s="46" t="s">
        <v>344</v>
      </c>
      <c r="D1402" s="49" t="s">
        <v>132</v>
      </c>
      <c r="E1402" s="46">
        <v>0</v>
      </c>
      <c r="F1402" s="46">
        <v>0</v>
      </c>
      <c r="G1402" s="46">
        <v>6</v>
      </c>
      <c r="H1402" s="46">
        <v>9</v>
      </c>
      <c r="I1402" s="46">
        <v>6</v>
      </c>
      <c r="J1402" s="46">
        <v>6</v>
      </c>
      <c r="K1402" s="46">
        <v>27</v>
      </c>
      <c r="L1402" s="42">
        <v>27977</v>
      </c>
      <c r="M1402" s="42">
        <v>14285</v>
      </c>
      <c r="N1402" s="42">
        <v>13692</v>
      </c>
      <c r="O1402" s="54" t="s">
        <v>499</v>
      </c>
      <c r="P1402" s="54" t="s">
        <v>499</v>
      </c>
      <c r="Q1402" s="54">
        <v>42.002100105005248</v>
      </c>
      <c r="R1402" s="54">
        <v>63.003150157507875</v>
      </c>
      <c r="S1402" s="54">
        <v>42.002100105005248</v>
      </c>
      <c r="T1402" s="54">
        <v>42.002100105005248</v>
      </c>
      <c r="U1402" s="54">
        <v>189.00945047252364</v>
      </c>
      <c r="W1402" s="42" t="s">
        <v>469</v>
      </c>
      <c r="AJ1402" s="42">
        <v>44</v>
      </c>
      <c r="AK1402" s="42">
        <v>43</v>
      </c>
      <c r="AL1402" s="42">
        <v>27</v>
      </c>
      <c r="AM1402" s="42">
        <v>11</v>
      </c>
      <c r="AN1402" s="42">
        <v>171</v>
      </c>
    </row>
    <row r="1403" spans="1:40">
      <c r="A1403" s="49" t="s">
        <v>3671</v>
      </c>
      <c r="B1403" s="46" t="s">
        <v>230</v>
      </c>
      <c r="C1403" s="46" t="s">
        <v>344</v>
      </c>
      <c r="D1403" s="49" t="s">
        <v>161</v>
      </c>
      <c r="E1403" s="46">
        <v>0</v>
      </c>
      <c r="F1403" s="46">
        <v>0</v>
      </c>
      <c r="G1403" s="46">
        <v>0</v>
      </c>
      <c r="H1403" s="46">
        <v>0</v>
      </c>
      <c r="I1403" s="46">
        <v>0</v>
      </c>
      <c r="J1403" s="46">
        <v>0</v>
      </c>
      <c r="K1403" s="46">
        <v>0</v>
      </c>
      <c r="L1403" s="42">
        <v>27977</v>
      </c>
      <c r="M1403" s="42">
        <v>14285</v>
      </c>
      <c r="N1403" s="42">
        <v>13692</v>
      </c>
      <c r="O1403" s="54" t="s">
        <v>499</v>
      </c>
      <c r="P1403" s="54" t="s">
        <v>499</v>
      </c>
      <c r="Q1403" s="54" t="s">
        <v>499</v>
      </c>
      <c r="R1403" s="54" t="s">
        <v>499</v>
      </c>
      <c r="S1403" s="54" t="s">
        <v>499</v>
      </c>
      <c r="T1403" s="54" t="s">
        <v>499</v>
      </c>
      <c r="U1403" s="54" t="s">
        <v>499</v>
      </c>
      <c r="W1403" s="42" t="s">
        <v>469</v>
      </c>
      <c r="AJ1403" s="42">
        <v>34</v>
      </c>
      <c r="AK1403" s="42">
        <v>40</v>
      </c>
      <c r="AL1403" s="42">
        <v>27</v>
      </c>
      <c r="AM1403" s="42">
        <v>18</v>
      </c>
      <c r="AN1403" s="42">
        <v>156</v>
      </c>
    </row>
    <row r="1404" spans="1:40">
      <c r="A1404" s="49" t="s">
        <v>3672</v>
      </c>
      <c r="B1404" s="46" t="s">
        <v>230</v>
      </c>
      <c r="C1404" s="46" t="s">
        <v>344</v>
      </c>
      <c r="D1404" s="49" t="s">
        <v>142</v>
      </c>
      <c r="E1404" s="46">
        <v>0</v>
      </c>
      <c r="F1404" s="46">
        <v>0</v>
      </c>
      <c r="G1404" s="46">
        <v>0</v>
      </c>
      <c r="H1404" s="46">
        <v>0</v>
      </c>
      <c r="I1404" s="46">
        <v>0</v>
      </c>
      <c r="J1404" s="46">
        <v>0</v>
      </c>
      <c r="K1404" s="46">
        <v>0</v>
      </c>
      <c r="L1404" s="42">
        <v>27977</v>
      </c>
      <c r="M1404" s="42">
        <v>14285</v>
      </c>
      <c r="N1404" s="42">
        <v>13692</v>
      </c>
      <c r="O1404" s="54" t="s">
        <v>499</v>
      </c>
      <c r="P1404" s="54" t="s">
        <v>499</v>
      </c>
      <c r="Q1404" s="54" t="s">
        <v>499</v>
      </c>
      <c r="R1404" s="54" t="s">
        <v>499</v>
      </c>
      <c r="S1404" s="54" t="s">
        <v>499</v>
      </c>
      <c r="T1404" s="54" t="s">
        <v>499</v>
      </c>
      <c r="U1404" s="54" t="s">
        <v>499</v>
      </c>
      <c r="W1404" s="42" t="s">
        <v>469</v>
      </c>
      <c r="AJ1404" s="42">
        <v>25</v>
      </c>
      <c r="AK1404" s="42">
        <v>26</v>
      </c>
      <c r="AL1404" s="42">
        <v>32</v>
      </c>
      <c r="AM1404" s="42">
        <v>4</v>
      </c>
      <c r="AN1404" s="42">
        <v>118</v>
      </c>
    </row>
    <row r="1405" spans="1:40">
      <c r="A1405" s="49" t="s">
        <v>3673</v>
      </c>
      <c r="B1405" s="46" t="s">
        <v>230</v>
      </c>
      <c r="C1405" s="46" t="s">
        <v>344</v>
      </c>
      <c r="D1405" s="49" t="s">
        <v>146</v>
      </c>
      <c r="E1405" s="46">
        <v>0</v>
      </c>
      <c r="F1405" s="46">
        <v>0</v>
      </c>
      <c r="G1405" s="46">
        <v>14</v>
      </c>
      <c r="H1405" s="46">
        <v>8</v>
      </c>
      <c r="I1405" s="46">
        <v>6</v>
      </c>
      <c r="J1405" s="46">
        <v>6</v>
      </c>
      <c r="K1405" s="46">
        <v>34</v>
      </c>
      <c r="L1405" s="42">
        <v>27977</v>
      </c>
      <c r="M1405" s="42">
        <v>14285</v>
      </c>
      <c r="N1405" s="42">
        <v>13692</v>
      </c>
      <c r="O1405" s="54" t="s">
        <v>499</v>
      </c>
      <c r="P1405" s="54" t="s">
        <v>499</v>
      </c>
      <c r="Q1405" s="54">
        <v>98.004900245012252</v>
      </c>
      <c r="R1405" s="54">
        <v>56.002800140007004</v>
      </c>
      <c r="S1405" s="54">
        <v>42.002100105005248</v>
      </c>
      <c r="T1405" s="54">
        <v>42.002100105005248</v>
      </c>
      <c r="U1405" s="54">
        <v>238.01190059502974</v>
      </c>
      <c r="W1405" s="42" t="s">
        <v>469</v>
      </c>
      <c r="AJ1405" s="42">
        <v>85</v>
      </c>
      <c r="AK1405" s="42">
        <v>76</v>
      </c>
      <c r="AL1405" s="42">
        <v>63</v>
      </c>
      <c r="AM1405" s="42">
        <v>21</v>
      </c>
      <c r="AN1405" s="42">
        <v>334</v>
      </c>
    </row>
    <row r="1406" spans="1:40">
      <c r="A1406" s="49" t="s">
        <v>3674</v>
      </c>
      <c r="B1406" s="46" t="s">
        <v>222</v>
      </c>
      <c r="C1406" s="46" t="s">
        <v>344</v>
      </c>
      <c r="D1406" s="49" t="s">
        <v>60</v>
      </c>
      <c r="E1406" s="46">
        <v>6</v>
      </c>
      <c r="F1406" s="46">
        <v>0</v>
      </c>
      <c r="G1406" s="46">
        <v>0</v>
      </c>
      <c r="H1406" s="46">
        <v>6</v>
      </c>
      <c r="I1406" s="46">
        <v>0</v>
      </c>
      <c r="J1406" s="46">
        <v>0</v>
      </c>
      <c r="K1406" s="46">
        <v>12</v>
      </c>
      <c r="L1406" s="42">
        <v>27977</v>
      </c>
      <c r="M1406" s="42">
        <v>14285</v>
      </c>
      <c r="N1406" s="42">
        <v>13692</v>
      </c>
      <c r="O1406" s="54">
        <v>21.446187940093647</v>
      </c>
      <c r="P1406" s="54" t="s">
        <v>499</v>
      </c>
      <c r="Q1406" s="54" t="s">
        <v>499</v>
      </c>
      <c r="R1406" s="54">
        <v>21.446187940093647</v>
      </c>
      <c r="S1406" s="54" t="s">
        <v>499</v>
      </c>
      <c r="T1406" s="54" t="s">
        <v>499</v>
      </c>
      <c r="U1406" s="54">
        <v>42.892375880187295</v>
      </c>
      <c r="W1406" s="42" t="s">
        <v>469</v>
      </c>
      <c r="AJ1406" s="42">
        <v>11</v>
      </c>
      <c r="AK1406" s="42">
        <v>20</v>
      </c>
      <c r="AL1406" s="42">
        <v>10</v>
      </c>
      <c r="AM1406" s="42">
        <v>9</v>
      </c>
      <c r="AN1406" s="42">
        <v>75</v>
      </c>
    </row>
    <row r="1407" spans="1:40">
      <c r="A1407" s="49" t="s">
        <v>3675</v>
      </c>
      <c r="B1407" s="46" t="s">
        <v>222</v>
      </c>
      <c r="C1407" s="46" t="s">
        <v>344</v>
      </c>
      <c r="D1407" s="49" t="s">
        <v>64</v>
      </c>
      <c r="E1407" s="46">
        <v>10</v>
      </c>
      <c r="F1407" s="46">
        <v>6</v>
      </c>
      <c r="G1407" s="46">
        <v>9</v>
      </c>
      <c r="H1407" s="46">
        <v>11</v>
      </c>
      <c r="I1407" s="46">
        <v>7</v>
      </c>
      <c r="J1407" s="46">
        <v>6</v>
      </c>
      <c r="K1407" s="46">
        <v>49</v>
      </c>
      <c r="L1407" s="42">
        <v>27977</v>
      </c>
      <c r="M1407" s="42">
        <v>14285</v>
      </c>
      <c r="N1407" s="42">
        <v>13692</v>
      </c>
      <c r="O1407" s="54">
        <v>35.743646566822747</v>
      </c>
      <c r="P1407" s="54">
        <v>21.446187940093647</v>
      </c>
      <c r="Q1407" s="54">
        <v>32.169281910140469</v>
      </c>
      <c r="R1407" s="54">
        <v>39.318011223505025</v>
      </c>
      <c r="S1407" s="54">
        <v>25.020552596775925</v>
      </c>
      <c r="T1407" s="54">
        <v>21.446187940093647</v>
      </c>
      <c r="U1407" s="54">
        <v>175.14386817743147</v>
      </c>
      <c r="W1407" s="42" t="s">
        <v>469</v>
      </c>
      <c r="AJ1407" s="42">
        <v>30</v>
      </c>
      <c r="AK1407" s="42">
        <v>52</v>
      </c>
      <c r="AL1407" s="42">
        <v>21</v>
      </c>
      <c r="AM1407" s="42">
        <v>8</v>
      </c>
      <c r="AN1407" s="42">
        <v>145</v>
      </c>
    </row>
    <row r="1408" spans="1:40">
      <c r="A1408" s="49" t="s">
        <v>3676</v>
      </c>
      <c r="B1408" s="46" t="s">
        <v>222</v>
      </c>
      <c r="C1408" s="46" t="s">
        <v>344</v>
      </c>
      <c r="D1408" s="49" t="s">
        <v>492</v>
      </c>
      <c r="E1408" s="46">
        <v>6</v>
      </c>
      <c r="F1408" s="46">
        <v>6</v>
      </c>
      <c r="G1408" s="46">
        <v>6</v>
      </c>
      <c r="H1408" s="46">
        <v>6</v>
      </c>
      <c r="I1408" s="46">
        <v>6</v>
      </c>
      <c r="J1408" s="46">
        <v>6</v>
      </c>
      <c r="K1408" s="46">
        <v>36</v>
      </c>
      <c r="L1408" s="42">
        <v>27977</v>
      </c>
      <c r="M1408" s="42">
        <v>14285</v>
      </c>
      <c r="N1408" s="42">
        <v>13692</v>
      </c>
      <c r="O1408" s="54">
        <v>21.446187940093647</v>
      </c>
      <c r="P1408" s="54">
        <v>21.446187940093647</v>
      </c>
      <c r="Q1408" s="54">
        <v>21.446187940093647</v>
      </c>
      <c r="R1408" s="54">
        <v>21.446187940093647</v>
      </c>
      <c r="S1408" s="54">
        <v>21.446187940093647</v>
      </c>
      <c r="T1408" s="54">
        <v>21.446187940093647</v>
      </c>
      <c r="U1408" s="54">
        <v>128.67712764056188</v>
      </c>
      <c r="W1408" s="42" t="s">
        <v>469</v>
      </c>
      <c r="AJ1408" s="42">
        <v>33</v>
      </c>
      <c r="AK1408" s="42">
        <v>22</v>
      </c>
      <c r="AL1408" s="42">
        <v>25</v>
      </c>
      <c r="AM1408" s="42">
        <v>17</v>
      </c>
      <c r="AN1408" s="42">
        <v>141</v>
      </c>
    </row>
    <row r="1409" spans="1:40">
      <c r="A1409" s="49" t="s">
        <v>3677</v>
      </c>
      <c r="B1409" s="46" t="s">
        <v>222</v>
      </c>
      <c r="C1409" s="46" t="s">
        <v>344</v>
      </c>
      <c r="D1409" s="49" t="s">
        <v>200</v>
      </c>
      <c r="E1409" s="46">
        <v>0</v>
      </c>
      <c r="F1409" s="46">
        <v>6</v>
      </c>
      <c r="G1409" s="46">
        <v>10</v>
      </c>
      <c r="H1409" s="46">
        <v>8</v>
      </c>
      <c r="I1409" s="46">
        <v>6</v>
      </c>
      <c r="J1409" s="46">
        <v>0</v>
      </c>
      <c r="K1409" s="46">
        <v>30</v>
      </c>
      <c r="L1409" s="42">
        <v>27977</v>
      </c>
      <c r="M1409" s="42">
        <v>14285</v>
      </c>
      <c r="N1409" s="42">
        <v>13692</v>
      </c>
      <c r="O1409" s="54" t="s">
        <v>499</v>
      </c>
      <c r="P1409" s="54">
        <v>21.446187940093647</v>
      </c>
      <c r="Q1409" s="54">
        <v>35.743646566822747</v>
      </c>
      <c r="R1409" s="54">
        <v>28.594917253458195</v>
      </c>
      <c r="S1409" s="54">
        <v>21.446187940093647</v>
      </c>
      <c r="T1409" s="54" t="s">
        <v>499</v>
      </c>
      <c r="U1409" s="54">
        <v>107.23093970046824</v>
      </c>
      <c r="W1409" s="42" t="s">
        <v>469</v>
      </c>
      <c r="AJ1409" s="42">
        <v>28</v>
      </c>
      <c r="AK1409" s="42">
        <v>31</v>
      </c>
      <c r="AL1409" s="42">
        <v>12</v>
      </c>
      <c r="AM1409" s="42">
        <v>11</v>
      </c>
      <c r="AN1409" s="42">
        <v>107</v>
      </c>
    </row>
    <row r="1410" spans="1:40">
      <c r="A1410" s="49" t="s">
        <v>3678</v>
      </c>
      <c r="B1410" s="46" t="s">
        <v>222</v>
      </c>
      <c r="C1410" s="46" t="s">
        <v>344</v>
      </c>
      <c r="D1410" s="49" t="s">
        <v>473</v>
      </c>
      <c r="E1410" s="46">
        <v>0</v>
      </c>
      <c r="F1410" s="46">
        <v>6</v>
      </c>
      <c r="G1410" s="46">
        <v>0</v>
      </c>
      <c r="H1410" s="46">
        <v>0</v>
      </c>
      <c r="I1410" s="46">
        <v>6</v>
      </c>
      <c r="J1410" s="46">
        <v>0</v>
      </c>
      <c r="K1410" s="46">
        <v>12</v>
      </c>
      <c r="L1410" s="42">
        <v>27977</v>
      </c>
      <c r="M1410" s="42">
        <v>14285</v>
      </c>
      <c r="N1410" s="42">
        <v>13692</v>
      </c>
      <c r="O1410" s="54" t="s">
        <v>499</v>
      </c>
      <c r="P1410" s="54">
        <v>21.446187940093647</v>
      </c>
      <c r="Q1410" s="54" t="s">
        <v>499</v>
      </c>
      <c r="R1410" s="54" t="s">
        <v>499</v>
      </c>
      <c r="S1410" s="54">
        <v>21.446187940093647</v>
      </c>
      <c r="T1410" s="54" t="s">
        <v>499</v>
      </c>
      <c r="U1410" s="54">
        <v>42.892375880187295</v>
      </c>
      <c r="W1410" s="42" t="s">
        <v>469</v>
      </c>
      <c r="AJ1410" s="42">
        <v>59</v>
      </c>
      <c r="AK1410" s="42">
        <v>65</v>
      </c>
      <c r="AL1410" s="42">
        <v>28</v>
      </c>
      <c r="AM1410" s="42">
        <v>33</v>
      </c>
      <c r="AN1410" s="42">
        <v>243</v>
      </c>
    </row>
    <row r="1411" spans="1:40">
      <c r="A1411" s="49" t="s">
        <v>3679</v>
      </c>
      <c r="B1411" s="46" t="s">
        <v>222</v>
      </c>
      <c r="C1411" s="46" t="s">
        <v>344</v>
      </c>
      <c r="D1411" s="49" t="s">
        <v>201</v>
      </c>
      <c r="E1411" s="46">
        <v>0</v>
      </c>
      <c r="F1411" s="46">
        <v>6</v>
      </c>
      <c r="G1411" s="46">
        <v>0</v>
      </c>
      <c r="H1411" s="46">
        <v>0</v>
      </c>
      <c r="I1411" s="46">
        <v>0</v>
      </c>
      <c r="J1411" s="46">
        <v>0</v>
      </c>
      <c r="K1411" s="46">
        <v>6</v>
      </c>
      <c r="L1411" s="42">
        <v>27977</v>
      </c>
      <c r="M1411" s="42">
        <v>14285</v>
      </c>
      <c r="N1411" s="42">
        <v>13692</v>
      </c>
      <c r="O1411" s="54" t="s">
        <v>499</v>
      </c>
      <c r="P1411" s="54">
        <v>21.446187940093647</v>
      </c>
      <c r="Q1411" s="54" t="s">
        <v>499</v>
      </c>
      <c r="R1411" s="54" t="s">
        <v>499</v>
      </c>
      <c r="S1411" s="54" t="s">
        <v>499</v>
      </c>
      <c r="T1411" s="54" t="s">
        <v>499</v>
      </c>
      <c r="U1411" s="54">
        <v>21.446187940093647</v>
      </c>
      <c r="W1411" s="42" t="s">
        <v>469</v>
      </c>
      <c r="AJ1411" s="42">
        <v>38</v>
      </c>
      <c r="AK1411" s="42">
        <v>48</v>
      </c>
      <c r="AL1411" s="42">
        <v>21</v>
      </c>
      <c r="AM1411" s="42">
        <v>21</v>
      </c>
      <c r="AN1411" s="42">
        <v>173</v>
      </c>
    </row>
    <row r="1412" spans="1:40">
      <c r="A1412" s="49" t="s">
        <v>3680</v>
      </c>
      <c r="B1412" s="46" t="s">
        <v>222</v>
      </c>
      <c r="C1412" s="46" t="s">
        <v>344</v>
      </c>
      <c r="D1412" s="49" t="s">
        <v>95</v>
      </c>
      <c r="E1412" s="46">
        <v>0</v>
      </c>
      <c r="F1412" s="46">
        <v>0</v>
      </c>
      <c r="G1412" s="46">
        <v>0</v>
      </c>
      <c r="H1412" s="46">
        <v>0</v>
      </c>
      <c r="I1412" s="46">
        <v>0</v>
      </c>
      <c r="J1412" s="46">
        <v>0</v>
      </c>
      <c r="K1412" s="46">
        <v>0</v>
      </c>
      <c r="L1412" s="42">
        <v>27977</v>
      </c>
      <c r="M1412" s="42">
        <v>14285</v>
      </c>
      <c r="N1412" s="42">
        <v>13692</v>
      </c>
      <c r="O1412" s="54" t="s">
        <v>499</v>
      </c>
      <c r="P1412" s="54" t="s">
        <v>499</v>
      </c>
      <c r="Q1412" s="54" t="s">
        <v>499</v>
      </c>
      <c r="R1412" s="54" t="s">
        <v>499</v>
      </c>
      <c r="S1412" s="54" t="s">
        <v>499</v>
      </c>
      <c r="T1412" s="54" t="s">
        <v>499</v>
      </c>
      <c r="U1412" s="54" t="s">
        <v>499</v>
      </c>
      <c r="W1412" s="42" t="s">
        <v>469</v>
      </c>
      <c r="AJ1412" s="42">
        <v>64</v>
      </c>
      <c r="AK1412" s="42">
        <v>51</v>
      </c>
      <c r="AL1412" s="42">
        <v>44</v>
      </c>
      <c r="AM1412" s="42">
        <v>21</v>
      </c>
      <c r="AN1412" s="42">
        <v>244</v>
      </c>
    </row>
    <row r="1413" spans="1:40">
      <c r="A1413" s="49" t="s">
        <v>3681</v>
      </c>
      <c r="B1413" s="46" t="s">
        <v>222</v>
      </c>
      <c r="C1413" s="46" t="s">
        <v>344</v>
      </c>
      <c r="D1413" s="49" t="s">
        <v>155</v>
      </c>
      <c r="E1413" s="46">
        <v>6</v>
      </c>
      <c r="F1413" s="46">
        <v>6</v>
      </c>
      <c r="G1413" s="46">
        <v>6</v>
      </c>
      <c r="H1413" s="46">
        <v>0</v>
      </c>
      <c r="I1413" s="46">
        <v>0</v>
      </c>
      <c r="J1413" s="46">
        <v>0</v>
      </c>
      <c r="K1413" s="46">
        <v>18</v>
      </c>
      <c r="L1413" s="42">
        <v>27977</v>
      </c>
      <c r="M1413" s="42">
        <v>14285</v>
      </c>
      <c r="N1413" s="42">
        <v>13692</v>
      </c>
      <c r="O1413" s="54">
        <v>21.446187940093647</v>
      </c>
      <c r="P1413" s="54">
        <v>21.446187940093647</v>
      </c>
      <c r="Q1413" s="54">
        <v>21.446187940093647</v>
      </c>
      <c r="R1413" s="54" t="s">
        <v>499</v>
      </c>
      <c r="S1413" s="54" t="s">
        <v>499</v>
      </c>
      <c r="T1413" s="54" t="s">
        <v>499</v>
      </c>
      <c r="U1413" s="54">
        <v>64.338563820280939</v>
      </c>
      <c r="W1413" s="42" t="s">
        <v>469</v>
      </c>
      <c r="AJ1413" s="42">
        <v>54</v>
      </c>
      <c r="AK1413" s="42">
        <v>45</v>
      </c>
      <c r="AL1413" s="42">
        <v>31</v>
      </c>
      <c r="AM1413" s="42">
        <v>18</v>
      </c>
      <c r="AN1413" s="42">
        <v>187</v>
      </c>
    </row>
    <row r="1414" spans="1:40">
      <c r="A1414" s="49" t="s">
        <v>3682</v>
      </c>
      <c r="B1414" s="46" t="s">
        <v>222</v>
      </c>
      <c r="C1414" s="46" t="s">
        <v>344</v>
      </c>
      <c r="D1414" s="49" t="s">
        <v>99</v>
      </c>
      <c r="E1414" s="46">
        <v>6</v>
      </c>
      <c r="F1414" s="46">
        <v>0</v>
      </c>
      <c r="G1414" s="46">
        <v>0</v>
      </c>
      <c r="H1414" s="46">
        <v>0</v>
      </c>
      <c r="I1414" s="46">
        <v>0</v>
      </c>
      <c r="J1414" s="46">
        <v>0</v>
      </c>
      <c r="K1414" s="46">
        <v>6</v>
      </c>
      <c r="L1414" s="42">
        <v>27977</v>
      </c>
      <c r="M1414" s="42">
        <v>14285</v>
      </c>
      <c r="N1414" s="42">
        <v>13692</v>
      </c>
      <c r="O1414" s="54">
        <v>21.446187940093647</v>
      </c>
      <c r="P1414" s="54" t="s">
        <v>499</v>
      </c>
      <c r="Q1414" s="54" t="s">
        <v>499</v>
      </c>
      <c r="R1414" s="54" t="s">
        <v>499</v>
      </c>
      <c r="S1414" s="54" t="s">
        <v>499</v>
      </c>
      <c r="T1414" s="54" t="s">
        <v>499</v>
      </c>
      <c r="U1414" s="54">
        <v>21.446187940093647</v>
      </c>
      <c r="W1414" s="42" t="s">
        <v>469</v>
      </c>
      <c r="AJ1414" s="42">
        <v>17</v>
      </c>
      <c r="AK1414" s="42">
        <v>16</v>
      </c>
      <c r="AL1414" s="42">
        <v>9</v>
      </c>
      <c r="AM1414" s="42">
        <v>6</v>
      </c>
      <c r="AN1414" s="42">
        <v>69</v>
      </c>
    </row>
    <row r="1415" spans="1:40">
      <c r="A1415" s="49" t="s">
        <v>3683</v>
      </c>
      <c r="B1415" s="46" t="s">
        <v>222</v>
      </c>
      <c r="C1415" s="46" t="s">
        <v>344</v>
      </c>
      <c r="D1415" s="49" t="s">
        <v>481</v>
      </c>
      <c r="E1415" s="46">
        <v>0</v>
      </c>
      <c r="F1415" s="46">
        <v>0</v>
      </c>
      <c r="G1415" s="46">
        <v>0</v>
      </c>
      <c r="H1415" s="46">
        <v>0</v>
      </c>
      <c r="I1415" s="46">
        <v>0</v>
      </c>
      <c r="J1415" s="46">
        <v>0</v>
      </c>
      <c r="K1415" s="46">
        <v>0</v>
      </c>
      <c r="L1415" s="42">
        <v>27977</v>
      </c>
      <c r="M1415" s="42">
        <v>14285</v>
      </c>
      <c r="N1415" s="42">
        <v>13692</v>
      </c>
      <c r="O1415" s="54" t="s">
        <v>499</v>
      </c>
      <c r="P1415" s="54" t="s">
        <v>499</v>
      </c>
      <c r="Q1415" s="54" t="s">
        <v>499</v>
      </c>
      <c r="R1415" s="54" t="s">
        <v>499</v>
      </c>
      <c r="S1415" s="54" t="s">
        <v>499</v>
      </c>
      <c r="T1415" s="54" t="s">
        <v>499</v>
      </c>
      <c r="U1415" s="54" t="s">
        <v>499</v>
      </c>
      <c r="W1415" s="42" t="s">
        <v>469</v>
      </c>
      <c r="AJ1415" s="42">
        <v>36</v>
      </c>
      <c r="AK1415" s="42">
        <v>40</v>
      </c>
      <c r="AL1415" s="42">
        <v>25</v>
      </c>
      <c r="AM1415" s="42">
        <v>13</v>
      </c>
      <c r="AN1415" s="42">
        <v>142</v>
      </c>
    </row>
    <row r="1416" spans="1:40">
      <c r="A1416" s="49" t="s">
        <v>3684</v>
      </c>
      <c r="B1416" s="46" t="s">
        <v>222</v>
      </c>
      <c r="C1416" s="46" t="s">
        <v>344</v>
      </c>
      <c r="D1416" s="49" t="s">
        <v>483</v>
      </c>
      <c r="E1416" s="46">
        <v>6</v>
      </c>
      <c r="F1416" s="46">
        <v>0</v>
      </c>
      <c r="G1416" s="46">
        <v>6</v>
      </c>
      <c r="H1416" s="46">
        <v>6</v>
      </c>
      <c r="I1416" s="46">
        <v>0</v>
      </c>
      <c r="J1416" s="46">
        <v>0</v>
      </c>
      <c r="K1416" s="46">
        <v>18</v>
      </c>
      <c r="L1416" s="42">
        <v>27977</v>
      </c>
      <c r="M1416" s="42">
        <v>14285</v>
      </c>
      <c r="N1416" s="42">
        <v>13692</v>
      </c>
      <c r="O1416" s="54">
        <v>21.446187940093647</v>
      </c>
      <c r="P1416" s="54" t="s">
        <v>499</v>
      </c>
      <c r="Q1416" s="54">
        <v>21.446187940093647</v>
      </c>
      <c r="R1416" s="54">
        <v>21.446187940093647</v>
      </c>
      <c r="S1416" s="54" t="s">
        <v>499</v>
      </c>
      <c r="T1416" s="54" t="s">
        <v>499</v>
      </c>
      <c r="U1416" s="54">
        <v>64.338563820280939</v>
      </c>
      <c r="W1416" s="42" t="s">
        <v>469</v>
      </c>
      <c r="AJ1416" s="42">
        <v>12</v>
      </c>
      <c r="AK1416" s="42">
        <v>16</v>
      </c>
      <c r="AL1416" s="42">
        <v>7</v>
      </c>
      <c r="AM1416" s="42">
        <v>6</v>
      </c>
      <c r="AN1416" s="42">
        <v>63</v>
      </c>
    </row>
    <row r="1417" spans="1:40">
      <c r="A1417" s="49" t="s">
        <v>3685</v>
      </c>
      <c r="B1417" s="46" t="s">
        <v>222</v>
      </c>
      <c r="C1417" s="46" t="s">
        <v>344</v>
      </c>
      <c r="D1417" s="49" t="s">
        <v>128</v>
      </c>
      <c r="E1417" s="46">
        <v>0</v>
      </c>
      <c r="F1417" s="46">
        <v>0</v>
      </c>
      <c r="G1417" s="46">
        <v>0</v>
      </c>
      <c r="H1417" s="46">
        <v>0</v>
      </c>
      <c r="I1417" s="46">
        <v>0</v>
      </c>
      <c r="J1417" s="46">
        <v>0</v>
      </c>
      <c r="K1417" s="46">
        <v>0</v>
      </c>
      <c r="L1417" s="42">
        <v>27977</v>
      </c>
      <c r="M1417" s="42">
        <v>14285</v>
      </c>
      <c r="N1417" s="42">
        <v>13692</v>
      </c>
      <c r="O1417" s="54" t="s">
        <v>499</v>
      </c>
      <c r="P1417" s="54" t="s">
        <v>499</v>
      </c>
      <c r="Q1417" s="54" t="s">
        <v>499</v>
      </c>
      <c r="R1417" s="54" t="s">
        <v>499</v>
      </c>
      <c r="S1417" s="54" t="s">
        <v>499</v>
      </c>
      <c r="T1417" s="54" t="s">
        <v>499</v>
      </c>
      <c r="U1417" s="54" t="s">
        <v>499</v>
      </c>
      <c r="W1417" s="42" t="s">
        <v>469</v>
      </c>
      <c r="AJ1417" s="42">
        <v>26</v>
      </c>
      <c r="AK1417" s="42">
        <v>32</v>
      </c>
      <c r="AL1417" s="42">
        <v>28</v>
      </c>
      <c r="AM1417" s="42">
        <v>8</v>
      </c>
      <c r="AN1417" s="42">
        <v>116</v>
      </c>
    </row>
    <row r="1418" spans="1:40">
      <c r="A1418" s="49" t="s">
        <v>3686</v>
      </c>
      <c r="B1418" s="46" t="s">
        <v>222</v>
      </c>
      <c r="C1418" s="46" t="s">
        <v>344</v>
      </c>
      <c r="D1418" s="49" t="s">
        <v>161</v>
      </c>
      <c r="E1418" s="46">
        <v>0</v>
      </c>
      <c r="F1418" s="46">
        <v>0</v>
      </c>
      <c r="G1418" s="46">
        <v>0</v>
      </c>
      <c r="H1418" s="46">
        <v>0</v>
      </c>
      <c r="I1418" s="46">
        <v>0</v>
      </c>
      <c r="J1418" s="46">
        <v>0</v>
      </c>
      <c r="K1418" s="46">
        <v>0</v>
      </c>
      <c r="L1418" s="42">
        <v>27977</v>
      </c>
      <c r="M1418" s="42">
        <v>14285</v>
      </c>
      <c r="N1418" s="42">
        <v>13692</v>
      </c>
      <c r="O1418" s="54" t="s">
        <v>499</v>
      </c>
      <c r="P1418" s="54" t="s">
        <v>499</v>
      </c>
      <c r="Q1418" s="54" t="s">
        <v>499</v>
      </c>
      <c r="R1418" s="54" t="s">
        <v>499</v>
      </c>
      <c r="S1418" s="54" t="s">
        <v>499</v>
      </c>
      <c r="T1418" s="54" t="s">
        <v>499</v>
      </c>
      <c r="U1418" s="54" t="s">
        <v>499</v>
      </c>
      <c r="W1418" s="42" t="s">
        <v>469</v>
      </c>
      <c r="AJ1418" s="42">
        <v>61</v>
      </c>
      <c r="AK1418" s="42">
        <v>51</v>
      </c>
      <c r="AL1418" s="42">
        <v>32</v>
      </c>
      <c r="AM1418" s="42">
        <v>18</v>
      </c>
      <c r="AN1418" s="42">
        <v>226</v>
      </c>
    </row>
    <row r="1419" spans="1:40">
      <c r="A1419" s="49" t="s">
        <v>3687</v>
      </c>
      <c r="B1419" s="46" t="s">
        <v>222</v>
      </c>
      <c r="C1419" s="46" t="s">
        <v>344</v>
      </c>
      <c r="D1419" s="49" t="s">
        <v>164</v>
      </c>
      <c r="E1419" s="46">
        <v>7</v>
      </c>
      <c r="F1419" s="46">
        <v>12</v>
      </c>
      <c r="G1419" s="46">
        <v>35</v>
      </c>
      <c r="H1419" s="46">
        <v>37</v>
      </c>
      <c r="I1419" s="46">
        <v>11</v>
      </c>
      <c r="J1419" s="46">
        <v>6</v>
      </c>
      <c r="K1419" s="46">
        <v>108</v>
      </c>
      <c r="L1419" s="42">
        <v>27977</v>
      </c>
      <c r="M1419" s="42">
        <v>14285</v>
      </c>
      <c r="N1419" s="42">
        <v>13692</v>
      </c>
      <c r="O1419" s="54">
        <v>51.124744376278123</v>
      </c>
      <c r="P1419" s="54">
        <v>87.642418930762489</v>
      </c>
      <c r="Q1419" s="54">
        <v>255.62372188139059</v>
      </c>
      <c r="R1419" s="54">
        <v>270.23079170318437</v>
      </c>
      <c r="S1419" s="54">
        <v>80.338884019865617</v>
      </c>
      <c r="T1419" s="54">
        <v>43.821209465381244</v>
      </c>
      <c r="U1419" s="54">
        <v>788.78177037686237</v>
      </c>
      <c r="W1419" s="42" t="s">
        <v>469</v>
      </c>
      <c r="AJ1419" s="42">
        <v>25</v>
      </c>
      <c r="AK1419" s="42">
        <v>25</v>
      </c>
      <c r="AL1419" s="42">
        <v>13</v>
      </c>
      <c r="AM1419" s="42">
        <v>9</v>
      </c>
      <c r="AN1419" s="42">
        <v>102</v>
      </c>
    </row>
    <row r="1420" spans="1:40">
      <c r="A1420" s="49" t="s">
        <v>3688</v>
      </c>
      <c r="B1420" s="46" t="s">
        <v>222</v>
      </c>
      <c r="C1420" s="46" t="s">
        <v>344</v>
      </c>
      <c r="D1420" s="49" t="s">
        <v>142</v>
      </c>
      <c r="E1420" s="46">
        <v>0</v>
      </c>
      <c r="F1420" s="46">
        <v>0</v>
      </c>
      <c r="G1420" s="46">
        <v>0</v>
      </c>
      <c r="H1420" s="46">
        <v>0</v>
      </c>
      <c r="I1420" s="46">
        <v>0</v>
      </c>
      <c r="J1420" s="46">
        <v>0</v>
      </c>
      <c r="K1420" s="46">
        <v>0</v>
      </c>
      <c r="L1420" s="42">
        <v>27977</v>
      </c>
      <c r="M1420" s="42">
        <v>14285</v>
      </c>
      <c r="N1420" s="42">
        <v>13692</v>
      </c>
      <c r="O1420" s="54" t="s">
        <v>499</v>
      </c>
      <c r="P1420" s="54" t="s">
        <v>499</v>
      </c>
      <c r="Q1420" s="54" t="s">
        <v>499</v>
      </c>
      <c r="R1420" s="54" t="s">
        <v>499</v>
      </c>
      <c r="S1420" s="54" t="s">
        <v>499</v>
      </c>
      <c r="T1420" s="54" t="s">
        <v>499</v>
      </c>
      <c r="U1420" s="54" t="s">
        <v>499</v>
      </c>
      <c r="W1420" s="42" t="s">
        <v>469</v>
      </c>
      <c r="AJ1420" s="42">
        <v>22</v>
      </c>
      <c r="AK1420" s="42">
        <v>22</v>
      </c>
      <c r="AL1420" s="42">
        <v>8</v>
      </c>
      <c r="AM1420" s="42">
        <v>8</v>
      </c>
      <c r="AN1420" s="42">
        <v>79</v>
      </c>
    </row>
    <row r="1421" spans="1:40">
      <c r="A1421" s="49" t="s">
        <v>3689</v>
      </c>
      <c r="B1421" s="46" t="s">
        <v>230</v>
      </c>
      <c r="C1421" s="46" t="s">
        <v>346</v>
      </c>
      <c r="D1421" s="49" t="s">
        <v>60</v>
      </c>
      <c r="E1421" s="46">
        <v>0</v>
      </c>
      <c r="F1421" s="46">
        <v>0</v>
      </c>
      <c r="G1421" s="46">
        <v>0</v>
      </c>
      <c r="H1421" s="46">
        <v>6</v>
      </c>
      <c r="I1421" s="46">
        <v>6</v>
      </c>
      <c r="J1421" s="46">
        <v>0</v>
      </c>
      <c r="K1421" s="46">
        <v>12</v>
      </c>
      <c r="L1421" s="42">
        <v>26094</v>
      </c>
      <c r="M1421" s="42">
        <v>13273</v>
      </c>
      <c r="N1421" s="42">
        <v>12821</v>
      </c>
      <c r="O1421" s="54" t="s">
        <v>499</v>
      </c>
      <c r="P1421" s="54" t="s">
        <v>499</v>
      </c>
      <c r="Q1421" s="54" t="s">
        <v>499</v>
      </c>
      <c r="R1421" s="54">
        <v>22.993791676247415</v>
      </c>
      <c r="S1421" s="54">
        <v>22.993791676247415</v>
      </c>
      <c r="T1421" s="54" t="s">
        <v>499</v>
      </c>
      <c r="U1421" s="54">
        <v>45.987583352494831</v>
      </c>
      <c r="W1421" s="42" t="s">
        <v>469</v>
      </c>
      <c r="AJ1421" s="42">
        <v>15</v>
      </c>
      <c r="AK1421" s="42">
        <v>22</v>
      </c>
      <c r="AL1421" s="42">
        <v>5</v>
      </c>
      <c r="AM1421" s="42">
        <v>4</v>
      </c>
      <c r="AN1421" s="42">
        <v>69</v>
      </c>
    </row>
    <row r="1422" spans="1:40">
      <c r="A1422" s="49" t="s">
        <v>3690</v>
      </c>
      <c r="B1422" s="46" t="s">
        <v>230</v>
      </c>
      <c r="C1422" s="46" t="s">
        <v>346</v>
      </c>
      <c r="D1422" s="49" t="s">
        <v>64</v>
      </c>
      <c r="E1422" s="46">
        <v>7</v>
      </c>
      <c r="F1422" s="46">
        <v>6</v>
      </c>
      <c r="G1422" s="46">
        <v>13</v>
      </c>
      <c r="H1422" s="46">
        <v>8</v>
      </c>
      <c r="I1422" s="46">
        <v>16</v>
      </c>
      <c r="J1422" s="46">
        <v>6</v>
      </c>
      <c r="K1422" s="46">
        <v>56</v>
      </c>
      <c r="L1422" s="42">
        <v>26094</v>
      </c>
      <c r="M1422" s="42">
        <v>13273</v>
      </c>
      <c r="N1422" s="42">
        <v>12821</v>
      </c>
      <c r="O1422" s="54">
        <v>26.826090288955314</v>
      </c>
      <c r="P1422" s="54">
        <v>22.993791676247415</v>
      </c>
      <c r="Q1422" s="54">
        <v>49.819881965202725</v>
      </c>
      <c r="R1422" s="54">
        <v>30.658388901663216</v>
      </c>
      <c r="S1422" s="54">
        <v>61.316777803326431</v>
      </c>
      <c r="T1422" s="54">
        <v>22.993791676247415</v>
      </c>
      <c r="U1422" s="54">
        <v>214.60872231164251</v>
      </c>
      <c r="W1422" s="42" t="s">
        <v>469</v>
      </c>
      <c r="AJ1422" s="42">
        <v>27</v>
      </c>
      <c r="AK1422" s="42">
        <v>37</v>
      </c>
      <c r="AL1422" s="42">
        <v>18</v>
      </c>
      <c r="AM1422" s="42">
        <v>7</v>
      </c>
      <c r="AN1422" s="42">
        <v>117</v>
      </c>
    </row>
    <row r="1423" spans="1:40">
      <c r="A1423" s="49" t="s">
        <v>3691</v>
      </c>
      <c r="B1423" s="46" t="s">
        <v>230</v>
      </c>
      <c r="C1423" s="46" t="s">
        <v>346</v>
      </c>
      <c r="D1423" s="49" t="s">
        <v>492</v>
      </c>
      <c r="E1423" s="46">
        <v>0</v>
      </c>
      <c r="F1423" s="46">
        <v>0</v>
      </c>
      <c r="G1423" s="46">
        <v>0</v>
      </c>
      <c r="H1423" s="46">
        <v>0</v>
      </c>
      <c r="I1423" s="46">
        <v>0</v>
      </c>
      <c r="J1423" s="46">
        <v>0</v>
      </c>
      <c r="K1423" s="46">
        <v>0</v>
      </c>
      <c r="L1423" s="42">
        <v>26094</v>
      </c>
      <c r="M1423" s="42">
        <v>13273</v>
      </c>
      <c r="N1423" s="42">
        <v>12821</v>
      </c>
      <c r="O1423" s="54" t="s">
        <v>499</v>
      </c>
      <c r="P1423" s="54" t="s">
        <v>499</v>
      </c>
      <c r="Q1423" s="54" t="s">
        <v>499</v>
      </c>
      <c r="R1423" s="54" t="s">
        <v>499</v>
      </c>
      <c r="S1423" s="54" t="s">
        <v>499</v>
      </c>
      <c r="T1423" s="54" t="s">
        <v>499</v>
      </c>
      <c r="U1423" s="54" t="s">
        <v>499</v>
      </c>
      <c r="W1423" s="42" t="s">
        <v>469</v>
      </c>
      <c r="AJ1423" s="42">
        <v>46</v>
      </c>
      <c r="AK1423" s="42">
        <v>46</v>
      </c>
      <c r="AL1423" s="42">
        <v>25</v>
      </c>
      <c r="AM1423" s="42">
        <v>17</v>
      </c>
      <c r="AN1423" s="42">
        <v>178</v>
      </c>
    </row>
    <row r="1424" spans="1:40">
      <c r="A1424" s="49" t="s">
        <v>3692</v>
      </c>
      <c r="B1424" s="46" t="s">
        <v>230</v>
      </c>
      <c r="C1424" s="46" t="s">
        <v>346</v>
      </c>
      <c r="D1424" s="49" t="s">
        <v>200</v>
      </c>
      <c r="E1424" s="46">
        <v>0</v>
      </c>
      <c r="F1424" s="46">
        <v>0</v>
      </c>
      <c r="G1424" s="46">
        <v>6</v>
      </c>
      <c r="H1424" s="46">
        <v>6</v>
      </c>
      <c r="I1424" s="46">
        <v>6</v>
      </c>
      <c r="J1424" s="46">
        <v>6</v>
      </c>
      <c r="K1424" s="46">
        <v>24</v>
      </c>
      <c r="L1424" s="42">
        <v>26094</v>
      </c>
      <c r="M1424" s="42">
        <v>13273</v>
      </c>
      <c r="N1424" s="42">
        <v>12821</v>
      </c>
      <c r="O1424" s="54" t="s">
        <v>499</v>
      </c>
      <c r="P1424" s="54" t="s">
        <v>499</v>
      </c>
      <c r="Q1424" s="54">
        <v>22.993791676247415</v>
      </c>
      <c r="R1424" s="54">
        <v>22.993791676247415</v>
      </c>
      <c r="S1424" s="54">
        <v>22.993791676247415</v>
      </c>
      <c r="T1424" s="54">
        <v>22.993791676247415</v>
      </c>
      <c r="U1424" s="54">
        <v>91.975166704989661</v>
      </c>
      <c r="W1424" s="42" t="s">
        <v>469</v>
      </c>
      <c r="AJ1424" s="42">
        <v>46</v>
      </c>
      <c r="AK1424" s="42">
        <v>51</v>
      </c>
      <c r="AL1424" s="42">
        <v>32</v>
      </c>
      <c r="AM1424" s="42">
        <v>25</v>
      </c>
      <c r="AN1424" s="42">
        <v>218</v>
      </c>
    </row>
    <row r="1425" spans="1:40">
      <c r="A1425" s="49" t="s">
        <v>3693</v>
      </c>
      <c r="B1425" s="46" t="s">
        <v>230</v>
      </c>
      <c r="C1425" s="46" t="s">
        <v>346</v>
      </c>
      <c r="D1425" s="49" t="s">
        <v>54</v>
      </c>
      <c r="E1425" s="46">
        <v>15</v>
      </c>
      <c r="F1425" s="46">
        <v>26</v>
      </c>
      <c r="G1425" s="46">
        <v>50</v>
      </c>
      <c r="H1425" s="46">
        <v>59</v>
      </c>
      <c r="I1425" s="46">
        <v>53</v>
      </c>
      <c r="J1425" s="46">
        <v>28</v>
      </c>
      <c r="K1425" s="46">
        <v>231</v>
      </c>
      <c r="L1425" s="42">
        <v>26094</v>
      </c>
      <c r="M1425" s="42">
        <v>13273</v>
      </c>
      <c r="N1425" s="42">
        <v>12821</v>
      </c>
      <c r="O1425" s="54">
        <v>113.01137647856551</v>
      </c>
      <c r="P1425" s="54">
        <v>195.88638589618023</v>
      </c>
      <c r="Q1425" s="54">
        <v>376.70458826188502</v>
      </c>
      <c r="R1425" s="54">
        <v>444.51141414902429</v>
      </c>
      <c r="S1425" s="54">
        <v>399.30686355759815</v>
      </c>
      <c r="T1425" s="54">
        <v>210.95456942665561</v>
      </c>
      <c r="U1425" s="54">
        <v>1740.3751977699087</v>
      </c>
      <c r="W1425" s="42" t="s">
        <v>469</v>
      </c>
      <c r="AJ1425" s="42">
        <v>12</v>
      </c>
      <c r="AK1425" s="42">
        <v>16</v>
      </c>
      <c r="AL1425" s="42">
        <v>8</v>
      </c>
      <c r="AM1425" s="42">
        <v>3</v>
      </c>
      <c r="AN1425" s="42">
        <v>56</v>
      </c>
    </row>
    <row r="1426" spans="1:40">
      <c r="A1426" s="49" t="s">
        <v>3694</v>
      </c>
      <c r="B1426" s="46" t="s">
        <v>230</v>
      </c>
      <c r="C1426" s="46" t="s">
        <v>346</v>
      </c>
      <c r="D1426" s="49" t="s">
        <v>69</v>
      </c>
      <c r="E1426" s="46">
        <v>0</v>
      </c>
      <c r="F1426" s="46">
        <v>6</v>
      </c>
      <c r="G1426" s="46">
        <v>6</v>
      </c>
      <c r="H1426" s="46">
        <v>6</v>
      </c>
      <c r="I1426" s="46">
        <v>6</v>
      </c>
      <c r="J1426" s="46">
        <v>6</v>
      </c>
      <c r="K1426" s="46">
        <v>30</v>
      </c>
      <c r="L1426" s="42">
        <v>26094</v>
      </c>
      <c r="M1426" s="42">
        <v>13273</v>
      </c>
      <c r="N1426" s="42">
        <v>12821</v>
      </c>
      <c r="O1426" s="54" t="s">
        <v>499</v>
      </c>
      <c r="P1426" s="54">
        <v>45.204550591426205</v>
      </c>
      <c r="Q1426" s="54">
        <v>45.204550591426205</v>
      </c>
      <c r="R1426" s="54">
        <v>45.204550591426205</v>
      </c>
      <c r="S1426" s="54">
        <v>45.204550591426205</v>
      </c>
      <c r="T1426" s="54">
        <v>45.204550591426205</v>
      </c>
      <c r="U1426" s="54">
        <v>226.02275295713102</v>
      </c>
      <c r="W1426" s="42" t="s">
        <v>469</v>
      </c>
      <c r="AJ1426" s="42">
        <v>50</v>
      </c>
      <c r="AK1426" s="42">
        <v>64</v>
      </c>
      <c r="AL1426" s="42">
        <v>41</v>
      </c>
      <c r="AM1426" s="42">
        <v>22</v>
      </c>
      <c r="AN1426" s="42">
        <v>241</v>
      </c>
    </row>
    <row r="1427" spans="1:40">
      <c r="A1427" s="49" t="s">
        <v>3695</v>
      </c>
      <c r="B1427" s="46" t="s">
        <v>230</v>
      </c>
      <c r="C1427" s="46" t="s">
        <v>346</v>
      </c>
      <c r="D1427" s="49" t="s">
        <v>473</v>
      </c>
      <c r="E1427" s="46">
        <v>0</v>
      </c>
      <c r="F1427" s="46">
        <v>0</v>
      </c>
      <c r="G1427" s="46">
        <v>0</v>
      </c>
      <c r="H1427" s="46">
        <v>0</v>
      </c>
      <c r="I1427" s="46">
        <v>0</v>
      </c>
      <c r="J1427" s="46">
        <v>0</v>
      </c>
      <c r="K1427" s="46">
        <v>0</v>
      </c>
      <c r="L1427" s="42">
        <v>26094</v>
      </c>
      <c r="M1427" s="42">
        <v>13273</v>
      </c>
      <c r="N1427" s="42">
        <v>12821</v>
      </c>
      <c r="O1427" s="54" t="s">
        <v>499</v>
      </c>
      <c r="P1427" s="54" t="s">
        <v>499</v>
      </c>
      <c r="Q1427" s="54" t="s">
        <v>499</v>
      </c>
      <c r="R1427" s="54" t="s">
        <v>499</v>
      </c>
      <c r="S1427" s="54" t="s">
        <v>499</v>
      </c>
      <c r="T1427" s="54" t="s">
        <v>499</v>
      </c>
      <c r="U1427" s="54" t="s">
        <v>499</v>
      </c>
      <c r="W1427" s="42" t="s">
        <v>469</v>
      </c>
      <c r="AJ1427" s="42">
        <v>34</v>
      </c>
      <c r="AK1427" s="42">
        <v>58</v>
      </c>
      <c r="AL1427" s="42">
        <v>22</v>
      </c>
      <c r="AM1427" s="42">
        <v>24</v>
      </c>
      <c r="AN1427" s="42">
        <v>185</v>
      </c>
    </row>
    <row r="1428" spans="1:40">
      <c r="A1428" s="49" t="s">
        <v>3696</v>
      </c>
      <c r="B1428" s="46" t="s">
        <v>230</v>
      </c>
      <c r="C1428" s="46" t="s">
        <v>346</v>
      </c>
      <c r="D1428" s="49" t="s">
        <v>201</v>
      </c>
      <c r="E1428" s="46">
        <v>6</v>
      </c>
      <c r="F1428" s="46">
        <v>6</v>
      </c>
      <c r="G1428" s="46">
        <v>7</v>
      </c>
      <c r="H1428" s="46">
        <v>0</v>
      </c>
      <c r="I1428" s="46">
        <v>0</v>
      </c>
      <c r="J1428" s="46">
        <v>0</v>
      </c>
      <c r="K1428" s="46">
        <v>19</v>
      </c>
      <c r="L1428" s="42">
        <v>26094</v>
      </c>
      <c r="M1428" s="42">
        <v>13273</v>
      </c>
      <c r="N1428" s="42">
        <v>12821</v>
      </c>
      <c r="O1428" s="54">
        <v>22.993791676247415</v>
      </c>
      <c r="P1428" s="54">
        <v>22.993791676247415</v>
      </c>
      <c r="Q1428" s="54">
        <v>26.826090288955314</v>
      </c>
      <c r="R1428" s="54" t="s">
        <v>499</v>
      </c>
      <c r="S1428" s="54" t="s">
        <v>499</v>
      </c>
      <c r="T1428" s="54" t="s">
        <v>499</v>
      </c>
      <c r="U1428" s="54">
        <v>72.813673641450137</v>
      </c>
      <c r="W1428" s="42" t="s">
        <v>469</v>
      </c>
      <c r="AJ1428" s="42">
        <v>34</v>
      </c>
      <c r="AK1428" s="42">
        <v>26</v>
      </c>
      <c r="AL1428" s="42">
        <v>14</v>
      </c>
      <c r="AM1428" s="42">
        <v>8</v>
      </c>
      <c r="AN1428" s="42">
        <v>112</v>
      </c>
    </row>
    <row r="1429" spans="1:40">
      <c r="A1429" s="49" t="s">
        <v>3697</v>
      </c>
      <c r="B1429" s="46" t="s">
        <v>230</v>
      </c>
      <c r="C1429" s="46" t="s">
        <v>346</v>
      </c>
      <c r="D1429" s="49" t="s">
        <v>95</v>
      </c>
      <c r="E1429" s="46">
        <v>0</v>
      </c>
      <c r="F1429" s="46">
        <v>0</v>
      </c>
      <c r="G1429" s="46">
        <v>0</v>
      </c>
      <c r="H1429" s="46">
        <v>6</v>
      </c>
      <c r="I1429" s="46">
        <v>0</v>
      </c>
      <c r="J1429" s="46">
        <v>0</v>
      </c>
      <c r="K1429" s="46">
        <v>6</v>
      </c>
      <c r="L1429" s="42">
        <v>26094</v>
      </c>
      <c r="M1429" s="42">
        <v>13273</v>
      </c>
      <c r="N1429" s="42">
        <v>12821</v>
      </c>
      <c r="O1429" s="54" t="s">
        <v>499</v>
      </c>
      <c r="P1429" s="54" t="s">
        <v>499</v>
      </c>
      <c r="Q1429" s="54" t="s">
        <v>499</v>
      </c>
      <c r="R1429" s="54">
        <v>22.993791676247415</v>
      </c>
      <c r="S1429" s="54" t="s">
        <v>499</v>
      </c>
      <c r="T1429" s="54" t="s">
        <v>499</v>
      </c>
      <c r="U1429" s="54">
        <v>22.993791676247415</v>
      </c>
      <c r="W1429" s="42" t="s">
        <v>469</v>
      </c>
      <c r="AJ1429" s="42">
        <v>41</v>
      </c>
      <c r="AK1429" s="42">
        <v>42</v>
      </c>
      <c r="AL1429" s="42">
        <v>27</v>
      </c>
      <c r="AM1429" s="42">
        <v>18</v>
      </c>
      <c r="AN1429" s="42">
        <v>169</v>
      </c>
    </row>
    <row r="1430" spans="1:40">
      <c r="A1430" s="49" t="s">
        <v>3698</v>
      </c>
      <c r="B1430" s="46" t="s">
        <v>230</v>
      </c>
      <c r="C1430" s="46" t="s">
        <v>346</v>
      </c>
      <c r="D1430" s="49" t="s">
        <v>154</v>
      </c>
      <c r="E1430" s="46">
        <v>0</v>
      </c>
      <c r="F1430" s="46">
        <v>0</v>
      </c>
      <c r="G1430" s="46">
        <v>0</v>
      </c>
      <c r="H1430" s="46">
        <v>0</v>
      </c>
      <c r="I1430" s="46">
        <v>0</v>
      </c>
      <c r="J1430" s="46">
        <v>0</v>
      </c>
      <c r="K1430" s="46">
        <v>0</v>
      </c>
      <c r="L1430" s="42">
        <v>26094</v>
      </c>
      <c r="M1430" s="42">
        <v>13273</v>
      </c>
      <c r="N1430" s="42">
        <v>12821</v>
      </c>
      <c r="O1430" s="54" t="s">
        <v>499</v>
      </c>
      <c r="P1430" s="54" t="s">
        <v>499</v>
      </c>
      <c r="Q1430" s="54" t="s">
        <v>499</v>
      </c>
      <c r="R1430" s="54" t="s">
        <v>499</v>
      </c>
      <c r="S1430" s="54" t="s">
        <v>499</v>
      </c>
      <c r="T1430" s="54" t="s">
        <v>499</v>
      </c>
      <c r="U1430" s="54" t="s">
        <v>499</v>
      </c>
      <c r="W1430" s="42" t="s">
        <v>469</v>
      </c>
      <c r="AJ1430" s="42">
        <v>34</v>
      </c>
      <c r="AK1430" s="42">
        <v>27</v>
      </c>
      <c r="AL1430" s="42">
        <v>21</v>
      </c>
      <c r="AM1430" s="42">
        <v>16</v>
      </c>
      <c r="AN1430" s="42">
        <v>131</v>
      </c>
    </row>
    <row r="1431" spans="1:40">
      <c r="A1431" s="49" t="s">
        <v>3699</v>
      </c>
      <c r="B1431" s="46" t="s">
        <v>230</v>
      </c>
      <c r="C1431" s="46" t="s">
        <v>346</v>
      </c>
      <c r="D1431" s="49" t="s">
        <v>155</v>
      </c>
      <c r="E1431" s="46">
        <v>6</v>
      </c>
      <c r="F1431" s="46">
        <v>6</v>
      </c>
      <c r="G1431" s="46">
        <v>6</v>
      </c>
      <c r="H1431" s="46">
        <v>0</v>
      </c>
      <c r="I1431" s="46">
        <v>0</v>
      </c>
      <c r="J1431" s="46">
        <v>0</v>
      </c>
      <c r="K1431" s="46">
        <v>18</v>
      </c>
      <c r="L1431" s="42">
        <v>26094</v>
      </c>
      <c r="M1431" s="42">
        <v>13273</v>
      </c>
      <c r="N1431" s="42">
        <v>12821</v>
      </c>
      <c r="O1431" s="54">
        <v>22.993791676247415</v>
      </c>
      <c r="P1431" s="54">
        <v>22.993791676247415</v>
      </c>
      <c r="Q1431" s="54">
        <v>22.993791676247415</v>
      </c>
      <c r="R1431" s="54" t="s">
        <v>499</v>
      </c>
      <c r="S1431" s="54" t="s">
        <v>499</v>
      </c>
      <c r="T1431" s="54" t="s">
        <v>499</v>
      </c>
      <c r="U1431" s="54">
        <v>68.981375028742235</v>
      </c>
      <c r="W1431" s="42" t="s">
        <v>469</v>
      </c>
      <c r="AJ1431" s="42">
        <v>28</v>
      </c>
      <c r="AK1431" s="42">
        <v>34</v>
      </c>
      <c r="AL1431" s="42">
        <v>14</v>
      </c>
      <c r="AM1431" s="42">
        <v>18</v>
      </c>
      <c r="AN1431" s="42">
        <v>132</v>
      </c>
    </row>
    <row r="1432" spans="1:40">
      <c r="A1432" s="49" t="s">
        <v>3700</v>
      </c>
      <c r="B1432" s="46" t="s">
        <v>230</v>
      </c>
      <c r="C1432" s="46" t="s">
        <v>346</v>
      </c>
      <c r="D1432" s="49" t="s">
        <v>99</v>
      </c>
      <c r="E1432" s="46">
        <v>0</v>
      </c>
      <c r="F1432" s="46">
        <v>6</v>
      </c>
      <c r="G1432" s="46">
        <v>0</v>
      </c>
      <c r="H1432" s="46">
        <v>0</v>
      </c>
      <c r="I1432" s="46">
        <v>0</v>
      </c>
      <c r="J1432" s="46">
        <v>0</v>
      </c>
      <c r="K1432" s="46">
        <v>6</v>
      </c>
      <c r="L1432" s="42">
        <v>26094</v>
      </c>
      <c r="M1432" s="42">
        <v>13273</v>
      </c>
      <c r="N1432" s="42">
        <v>12821</v>
      </c>
      <c r="O1432" s="54" t="s">
        <v>499</v>
      </c>
      <c r="P1432" s="54">
        <v>22.993791676247415</v>
      </c>
      <c r="Q1432" s="54" t="s">
        <v>499</v>
      </c>
      <c r="R1432" s="54" t="s">
        <v>499</v>
      </c>
      <c r="S1432" s="54" t="s">
        <v>499</v>
      </c>
      <c r="T1432" s="54" t="s">
        <v>499</v>
      </c>
      <c r="U1432" s="54">
        <v>22.993791676247415</v>
      </c>
      <c r="W1432" s="42" t="s">
        <v>469</v>
      </c>
      <c r="AJ1432" s="42">
        <v>35</v>
      </c>
      <c r="AK1432" s="42">
        <v>31</v>
      </c>
      <c r="AL1432" s="42">
        <v>33</v>
      </c>
      <c r="AM1432" s="42">
        <v>12</v>
      </c>
      <c r="AN1432" s="42">
        <v>150</v>
      </c>
    </row>
    <row r="1433" spans="1:40">
      <c r="A1433" s="49" t="s">
        <v>3701</v>
      </c>
      <c r="B1433" s="46" t="s">
        <v>230</v>
      </c>
      <c r="C1433" s="46" t="s">
        <v>346</v>
      </c>
      <c r="D1433" s="49" t="s">
        <v>481</v>
      </c>
      <c r="E1433" s="46">
        <v>0</v>
      </c>
      <c r="F1433" s="46">
        <v>0</v>
      </c>
      <c r="G1433" s="46">
        <v>0</v>
      </c>
      <c r="H1433" s="46">
        <v>0</v>
      </c>
      <c r="I1433" s="46">
        <v>0</v>
      </c>
      <c r="J1433" s="46">
        <v>0</v>
      </c>
      <c r="K1433" s="46">
        <v>0</v>
      </c>
      <c r="L1433" s="42">
        <v>26094</v>
      </c>
      <c r="M1433" s="42">
        <v>13273</v>
      </c>
      <c r="N1433" s="42">
        <v>12821</v>
      </c>
      <c r="O1433" s="54" t="s">
        <v>499</v>
      </c>
      <c r="P1433" s="54" t="s">
        <v>499</v>
      </c>
      <c r="Q1433" s="54" t="s">
        <v>499</v>
      </c>
      <c r="R1433" s="54" t="s">
        <v>499</v>
      </c>
      <c r="S1433" s="54" t="s">
        <v>499</v>
      </c>
      <c r="T1433" s="54" t="s">
        <v>499</v>
      </c>
      <c r="U1433" s="54" t="s">
        <v>499</v>
      </c>
      <c r="W1433" s="42" t="s">
        <v>469</v>
      </c>
      <c r="AJ1433" s="42">
        <v>42</v>
      </c>
      <c r="AK1433" s="42">
        <v>34</v>
      </c>
      <c r="AL1433" s="42">
        <v>21</v>
      </c>
      <c r="AM1433" s="42">
        <v>10</v>
      </c>
      <c r="AN1433" s="42">
        <v>151</v>
      </c>
    </row>
    <row r="1434" spans="1:40">
      <c r="A1434" s="49" t="s">
        <v>3702</v>
      </c>
      <c r="B1434" s="46" t="s">
        <v>230</v>
      </c>
      <c r="C1434" s="46" t="s">
        <v>346</v>
      </c>
      <c r="D1434" s="49" t="s">
        <v>483</v>
      </c>
      <c r="E1434" s="46">
        <v>6</v>
      </c>
      <c r="F1434" s="46">
        <v>0</v>
      </c>
      <c r="G1434" s="46">
        <v>6</v>
      </c>
      <c r="H1434" s="46">
        <v>0</v>
      </c>
      <c r="I1434" s="46">
        <v>0</v>
      </c>
      <c r="J1434" s="46">
        <v>0</v>
      </c>
      <c r="K1434" s="46">
        <v>12</v>
      </c>
      <c r="L1434" s="42">
        <v>26094</v>
      </c>
      <c r="M1434" s="42">
        <v>13273</v>
      </c>
      <c r="N1434" s="42">
        <v>12821</v>
      </c>
      <c r="O1434" s="54">
        <v>22.993791676247415</v>
      </c>
      <c r="P1434" s="54" t="s">
        <v>499</v>
      </c>
      <c r="Q1434" s="54">
        <v>22.993791676247415</v>
      </c>
      <c r="R1434" s="54" t="s">
        <v>499</v>
      </c>
      <c r="S1434" s="54" t="s">
        <v>499</v>
      </c>
      <c r="T1434" s="54" t="s">
        <v>499</v>
      </c>
      <c r="U1434" s="54">
        <v>45.987583352494831</v>
      </c>
      <c r="W1434" s="42" t="s">
        <v>469</v>
      </c>
      <c r="AJ1434" s="42">
        <v>88</v>
      </c>
      <c r="AK1434" s="42">
        <v>85</v>
      </c>
      <c r="AL1434" s="42">
        <v>59</v>
      </c>
      <c r="AM1434" s="42">
        <v>34</v>
      </c>
      <c r="AN1434" s="42">
        <v>355</v>
      </c>
    </row>
    <row r="1435" spans="1:40">
      <c r="A1435" s="49" t="s">
        <v>3703</v>
      </c>
      <c r="B1435" s="46" t="s">
        <v>230</v>
      </c>
      <c r="C1435" s="46" t="s">
        <v>346</v>
      </c>
      <c r="D1435" s="49" t="s">
        <v>128</v>
      </c>
      <c r="E1435" s="46">
        <v>0</v>
      </c>
      <c r="F1435" s="46">
        <v>0</v>
      </c>
      <c r="G1435" s="46">
        <v>0</v>
      </c>
      <c r="H1435" s="46">
        <v>0</v>
      </c>
      <c r="I1435" s="46">
        <v>0</v>
      </c>
      <c r="J1435" s="46">
        <v>0</v>
      </c>
      <c r="K1435" s="46">
        <v>0</v>
      </c>
      <c r="L1435" s="42">
        <v>26094</v>
      </c>
      <c r="M1435" s="42">
        <v>13273</v>
      </c>
      <c r="N1435" s="42">
        <v>12821</v>
      </c>
      <c r="O1435" s="54" t="s">
        <v>499</v>
      </c>
      <c r="P1435" s="54" t="s">
        <v>499</v>
      </c>
      <c r="Q1435" s="54" t="s">
        <v>499</v>
      </c>
      <c r="R1435" s="54" t="s">
        <v>499</v>
      </c>
      <c r="S1435" s="54" t="s">
        <v>499</v>
      </c>
      <c r="T1435" s="54" t="s">
        <v>499</v>
      </c>
      <c r="U1435" s="54" t="s">
        <v>499</v>
      </c>
      <c r="W1435" s="42" t="s">
        <v>469</v>
      </c>
      <c r="AJ1435" s="42">
        <v>73</v>
      </c>
      <c r="AK1435" s="42">
        <v>56</v>
      </c>
      <c r="AL1435" s="42">
        <v>38</v>
      </c>
      <c r="AM1435" s="42">
        <v>17</v>
      </c>
      <c r="AN1435" s="42">
        <v>228</v>
      </c>
    </row>
    <row r="1436" spans="1:40">
      <c r="A1436" s="49" t="s">
        <v>3704</v>
      </c>
      <c r="B1436" s="46" t="s">
        <v>230</v>
      </c>
      <c r="C1436" s="46" t="s">
        <v>346</v>
      </c>
      <c r="D1436" s="49" t="s">
        <v>132</v>
      </c>
      <c r="E1436" s="46">
        <v>6</v>
      </c>
      <c r="F1436" s="46">
        <v>6</v>
      </c>
      <c r="G1436" s="46">
        <v>0</v>
      </c>
      <c r="H1436" s="46">
        <v>9</v>
      </c>
      <c r="I1436" s="46">
        <v>6</v>
      </c>
      <c r="J1436" s="46">
        <v>0</v>
      </c>
      <c r="K1436" s="46">
        <v>27</v>
      </c>
      <c r="L1436" s="42">
        <v>26094</v>
      </c>
      <c r="M1436" s="42">
        <v>13273</v>
      </c>
      <c r="N1436" s="42">
        <v>12821</v>
      </c>
      <c r="O1436" s="54">
        <v>45.204550591426205</v>
      </c>
      <c r="P1436" s="54">
        <v>45.204550591426205</v>
      </c>
      <c r="Q1436" s="54" t="s">
        <v>499</v>
      </c>
      <c r="R1436" s="54">
        <v>67.806825887139311</v>
      </c>
      <c r="S1436" s="54">
        <v>45.204550591426205</v>
      </c>
      <c r="T1436" s="54" t="s">
        <v>499</v>
      </c>
      <c r="U1436" s="54">
        <v>203.42047766141792</v>
      </c>
      <c r="W1436" s="42" t="s">
        <v>469</v>
      </c>
      <c r="AJ1436" s="42">
        <v>21</v>
      </c>
      <c r="AK1436" s="42">
        <v>9</v>
      </c>
      <c r="AL1436" s="42">
        <v>15</v>
      </c>
      <c r="AM1436" s="42">
        <v>8</v>
      </c>
      <c r="AN1436" s="42">
        <v>70</v>
      </c>
    </row>
    <row r="1437" spans="1:40">
      <c r="A1437" s="49" t="s">
        <v>3705</v>
      </c>
      <c r="B1437" s="46" t="s">
        <v>230</v>
      </c>
      <c r="C1437" s="46" t="s">
        <v>346</v>
      </c>
      <c r="D1437" s="49" t="s">
        <v>161</v>
      </c>
      <c r="E1437" s="46">
        <v>0</v>
      </c>
      <c r="F1437" s="46">
        <v>0</v>
      </c>
      <c r="G1437" s="46">
        <v>0</v>
      </c>
      <c r="H1437" s="46">
        <v>0</v>
      </c>
      <c r="I1437" s="46">
        <v>0</v>
      </c>
      <c r="J1437" s="46">
        <v>0</v>
      </c>
      <c r="K1437" s="46">
        <v>0</v>
      </c>
      <c r="L1437" s="42">
        <v>26094</v>
      </c>
      <c r="M1437" s="42">
        <v>13273</v>
      </c>
      <c r="N1437" s="42">
        <v>12821</v>
      </c>
      <c r="O1437" s="54" t="s">
        <v>499</v>
      </c>
      <c r="P1437" s="54" t="s">
        <v>499</v>
      </c>
      <c r="Q1437" s="54" t="s">
        <v>499</v>
      </c>
      <c r="R1437" s="54" t="s">
        <v>499</v>
      </c>
      <c r="S1437" s="54" t="s">
        <v>499</v>
      </c>
      <c r="T1437" s="54" t="s">
        <v>499</v>
      </c>
      <c r="U1437" s="54" t="s">
        <v>499</v>
      </c>
      <c r="W1437" s="42" t="s">
        <v>469</v>
      </c>
      <c r="AJ1437" s="42">
        <v>42</v>
      </c>
      <c r="AK1437" s="42">
        <v>58</v>
      </c>
      <c r="AL1437" s="42">
        <v>32</v>
      </c>
      <c r="AM1437" s="42">
        <v>12</v>
      </c>
      <c r="AN1437" s="42">
        <v>202</v>
      </c>
    </row>
    <row r="1438" spans="1:40">
      <c r="A1438" s="49" t="s">
        <v>3706</v>
      </c>
      <c r="B1438" s="46" t="s">
        <v>230</v>
      </c>
      <c r="C1438" s="46" t="s">
        <v>346</v>
      </c>
      <c r="D1438" s="49" t="s">
        <v>142</v>
      </c>
      <c r="E1438" s="46">
        <v>0</v>
      </c>
      <c r="F1438" s="46">
        <v>0</v>
      </c>
      <c r="G1438" s="46">
        <v>0</v>
      </c>
      <c r="H1438" s="46">
        <v>0</v>
      </c>
      <c r="I1438" s="46">
        <v>0</v>
      </c>
      <c r="J1438" s="46">
        <v>0</v>
      </c>
      <c r="K1438" s="46">
        <v>0</v>
      </c>
      <c r="L1438" s="42">
        <v>26094</v>
      </c>
      <c r="M1438" s="42">
        <v>13273</v>
      </c>
      <c r="N1438" s="42">
        <v>12821</v>
      </c>
      <c r="O1438" s="54" t="s">
        <v>499</v>
      </c>
      <c r="P1438" s="54" t="s">
        <v>499</v>
      </c>
      <c r="Q1438" s="54" t="s">
        <v>499</v>
      </c>
      <c r="R1438" s="54" t="s">
        <v>499</v>
      </c>
      <c r="S1438" s="54" t="s">
        <v>499</v>
      </c>
      <c r="T1438" s="54" t="s">
        <v>499</v>
      </c>
      <c r="U1438" s="54" t="s">
        <v>499</v>
      </c>
      <c r="W1438" s="42" t="s">
        <v>469</v>
      </c>
      <c r="AJ1438" s="42">
        <v>38</v>
      </c>
      <c r="AK1438" s="42">
        <v>42</v>
      </c>
      <c r="AL1438" s="42">
        <v>39</v>
      </c>
      <c r="AM1438" s="42">
        <v>25</v>
      </c>
      <c r="AN1438" s="42">
        <v>188</v>
      </c>
    </row>
    <row r="1439" spans="1:40">
      <c r="A1439" s="49" t="s">
        <v>3707</v>
      </c>
      <c r="B1439" s="46" t="s">
        <v>230</v>
      </c>
      <c r="C1439" s="46" t="s">
        <v>346</v>
      </c>
      <c r="D1439" s="49" t="s">
        <v>146</v>
      </c>
      <c r="E1439" s="46">
        <v>0</v>
      </c>
      <c r="F1439" s="46">
        <v>6</v>
      </c>
      <c r="G1439" s="46">
        <v>9</v>
      </c>
      <c r="H1439" s="46">
        <v>12</v>
      </c>
      <c r="I1439" s="46">
        <v>7</v>
      </c>
      <c r="J1439" s="46">
        <v>10</v>
      </c>
      <c r="K1439" s="46">
        <v>44</v>
      </c>
      <c r="L1439" s="42">
        <v>26094</v>
      </c>
      <c r="M1439" s="42">
        <v>13273</v>
      </c>
      <c r="N1439" s="42">
        <v>12821</v>
      </c>
      <c r="O1439" s="54" t="s">
        <v>499</v>
      </c>
      <c r="P1439" s="54">
        <v>45.204550591426205</v>
      </c>
      <c r="Q1439" s="54">
        <v>67.806825887139311</v>
      </c>
      <c r="R1439" s="54">
        <v>90.40910118285241</v>
      </c>
      <c r="S1439" s="54">
        <v>52.738642356663902</v>
      </c>
      <c r="T1439" s="54">
        <v>75.340917652377001</v>
      </c>
      <c r="U1439" s="54">
        <v>331.50003767045882</v>
      </c>
      <c r="W1439" s="42" t="s">
        <v>469</v>
      </c>
      <c r="AJ1439" s="42">
        <v>37</v>
      </c>
      <c r="AK1439" s="42">
        <v>28</v>
      </c>
      <c r="AL1439" s="42">
        <v>19</v>
      </c>
      <c r="AM1439" s="42">
        <v>13</v>
      </c>
      <c r="AN1439" s="42">
        <v>129</v>
      </c>
    </row>
    <row r="1440" spans="1:40">
      <c r="A1440" s="49" t="s">
        <v>3708</v>
      </c>
      <c r="B1440" s="46" t="s">
        <v>222</v>
      </c>
      <c r="C1440" s="46" t="s">
        <v>346</v>
      </c>
      <c r="D1440" s="49" t="s">
        <v>60</v>
      </c>
      <c r="E1440" s="46">
        <v>0</v>
      </c>
      <c r="F1440" s="46">
        <v>0</v>
      </c>
      <c r="G1440" s="46">
        <v>0</v>
      </c>
      <c r="H1440" s="46">
        <v>0</v>
      </c>
      <c r="I1440" s="46">
        <v>0</v>
      </c>
      <c r="J1440" s="46">
        <v>0</v>
      </c>
      <c r="K1440" s="46">
        <v>0</v>
      </c>
      <c r="L1440" s="42">
        <v>26094</v>
      </c>
      <c r="M1440" s="42">
        <v>13273</v>
      </c>
      <c r="N1440" s="42">
        <v>12821</v>
      </c>
      <c r="O1440" s="54" t="s">
        <v>499</v>
      </c>
      <c r="P1440" s="54" t="s">
        <v>499</v>
      </c>
      <c r="Q1440" s="54" t="s">
        <v>499</v>
      </c>
      <c r="R1440" s="54" t="s">
        <v>499</v>
      </c>
      <c r="S1440" s="54" t="s">
        <v>499</v>
      </c>
      <c r="T1440" s="54" t="s">
        <v>499</v>
      </c>
      <c r="U1440" s="54" t="s">
        <v>499</v>
      </c>
      <c r="W1440" s="42" t="s">
        <v>469</v>
      </c>
      <c r="AJ1440" s="42">
        <v>40</v>
      </c>
      <c r="AK1440" s="42">
        <v>36</v>
      </c>
      <c r="AL1440" s="42">
        <v>20</v>
      </c>
      <c r="AM1440" s="42">
        <v>16</v>
      </c>
      <c r="AN1440" s="42">
        <v>156</v>
      </c>
    </row>
    <row r="1441" spans="1:40">
      <c r="A1441" s="49" t="s">
        <v>3709</v>
      </c>
      <c r="B1441" s="46" t="s">
        <v>222</v>
      </c>
      <c r="C1441" s="46" t="s">
        <v>346</v>
      </c>
      <c r="D1441" s="49" t="s">
        <v>64</v>
      </c>
      <c r="E1441" s="46">
        <v>11</v>
      </c>
      <c r="F1441" s="46">
        <v>12</v>
      </c>
      <c r="G1441" s="46">
        <v>21</v>
      </c>
      <c r="H1441" s="46">
        <v>13</v>
      </c>
      <c r="I1441" s="46">
        <v>7</v>
      </c>
      <c r="J1441" s="46">
        <v>7</v>
      </c>
      <c r="K1441" s="46">
        <v>71</v>
      </c>
      <c r="L1441" s="42">
        <v>26094</v>
      </c>
      <c r="M1441" s="42">
        <v>13273</v>
      </c>
      <c r="N1441" s="42">
        <v>12821</v>
      </c>
      <c r="O1441" s="54">
        <v>42.155284739786921</v>
      </c>
      <c r="P1441" s="54">
        <v>45.987583352494831</v>
      </c>
      <c r="Q1441" s="54">
        <v>80.478270866865941</v>
      </c>
      <c r="R1441" s="54">
        <v>49.819881965202725</v>
      </c>
      <c r="S1441" s="54">
        <v>26.826090288955314</v>
      </c>
      <c r="T1441" s="54">
        <v>26.826090288955314</v>
      </c>
      <c r="U1441" s="54">
        <v>272.09320150226102</v>
      </c>
      <c r="W1441" s="42" t="s">
        <v>469</v>
      </c>
      <c r="AJ1441" s="42">
        <v>55</v>
      </c>
      <c r="AK1441" s="42">
        <v>47</v>
      </c>
      <c r="AL1441" s="42">
        <v>20</v>
      </c>
      <c r="AM1441" s="42">
        <v>20</v>
      </c>
      <c r="AN1441" s="42">
        <v>196</v>
      </c>
    </row>
    <row r="1442" spans="1:40">
      <c r="A1442" s="49" t="s">
        <v>3710</v>
      </c>
      <c r="B1442" s="46" t="s">
        <v>222</v>
      </c>
      <c r="C1442" s="46" t="s">
        <v>346</v>
      </c>
      <c r="D1442" s="49" t="s">
        <v>492</v>
      </c>
      <c r="E1442" s="46">
        <v>6</v>
      </c>
      <c r="F1442" s="46">
        <v>6</v>
      </c>
      <c r="G1442" s="46">
        <v>6</v>
      </c>
      <c r="H1442" s="46">
        <v>6</v>
      </c>
      <c r="I1442" s="46">
        <v>9</v>
      </c>
      <c r="J1442" s="46">
        <v>6</v>
      </c>
      <c r="K1442" s="46">
        <v>39</v>
      </c>
      <c r="L1442" s="42">
        <v>26094</v>
      </c>
      <c r="M1442" s="42">
        <v>13273</v>
      </c>
      <c r="N1442" s="42">
        <v>12821</v>
      </c>
      <c r="O1442" s="54">
        <v>22.993791676247415</v>
      </c>
      <c r="P1442" s="54">
        <v>22.993791676247415</v>
      </c>
      <c r="Q1442" s="54">
        <v>22.993791676247415</v>
      </c>
      <c r="R1442" s="54">
        <v>22.993791676247415</v>
      </c>
      <c r="S1442" s="54">
        <v>34.490687514371118</v>
      </c>
      <c r="T1442" s="54">
        <v>22.993791676247415</v>
      </c>
      <c r="U1442" s="54">
        <v>149.45964589560819</v>
      </c>
      <c r="W1442" s="42" t="s">
        <v>469</v>
      </c>
      <c r="AJ1442" s="42">
        <v>81</v>
      </c>
      <c r="AK1442" s="42">
        <v>61</v>
      </c>
      <c r="AL1442" s="42">
        <v>45</v>
      </c>
      <c r="AM1442" s="42">
        <v>29</v>
      </c>
      <c r="AN1442" s="42">
        <v>289</v>
      </c>
    </row>
    <row r="1443" spans="1:40">
      <c r="A1443" s="49" t="s">
        <v>3711</v>
      </c>
      <c r="B1443" s="46" t="s">
        <v>222</v>
      </c>
      <c r="C1443" s="46" t="s">
        <v>346</v>
      </c>
      <c r="D1443" s="49" t="s">
        <v>200</v>
      </c>
      <c r="E1443" s="46">
        <v>0</v>
      </c>
      <c r="F1443" s="46">
        <v>0</v>
      </c>
      <c r="G1443" s="46">
        <v>6</v>
      </c>
      <c r="H1443" s="46">
        <v>10</v>
      </c>
      <c r="I1443" s="46">
        <v>10</v>
      </c>
      <c r="J1443" s="46">
        <v>6</v>
      </c>
      <c r="K1443" s="46">
        <v>32</v>
      </c>
      <c r="L1443" s="42">
        <v>26094</v>
      </c>
      <c r="M1443" s="42">
        <v>13273</v>
      </c>
      <c r="N1443" s="42">
        <v>12821</v>
      </c>
      <c r="O1443" s="54" t="s">
        <v>499</v>
      </c>
      <c r="P1443" s="54" t="s">
        <v>499</v>
      </c>
      <c r="Q1443" s="54">
        <v>22.993791676247415</v>
      </c>
      <c r="R1443" s="54">
        <v>38.32298612707902</v>
      </c>
      <c r="S1443" s="54">
        <v>38.32298612707902</v>
      </c>
      <c r="T1443" s="54">
        <v>22.993791676247415</v>
      </c>
      <c r="U1443" s="54">
        <v>122.63355560665286</v>
      </c>
      <c r="W1443" s="42" t="s">
        <v>469</v>
      </c>
      <c r="AJ1443" s="42">
        <v>31</v>
      </c>
      <c r="AK1443" s="42">
        <v>28</v>
      </c>
      <c r="AL1443" s="42">
        <v>13</v>
      </c>
      <c r="AM1443" s="42">
        <v>6</v>
      </c>
      <c r="AN1443" s="42">
        <v>94</v>
      </c>
    </row>
    <row r="1444" spans="1:40">
      <c r="A1444" s="49" t="s">
        <v>3712</v>
      </c>
      <c r="B1444" s="46" t="s">
        <v>222</v>
      </c>
      <c r="C1444" s="46" t="s">
        <v>346</v>
      </c>
      <c r="D1444" s="49" t="s">
        <v>473</v>
      </c>
      <c r="E1444" s="46">
        <v>0</v>
      </c>
      <c r="F1444" s="46">
        <v>0</v>
      </c>
      <c r="G1444" s="46">
        <v>0</v>
      </c>
      <c r="H1444" s="46">
        <v>6</v>
      </c>
      <c r="I1444" s="46">
        <v>0</v>
      </c>
      <c r="J1444" s="46">
        <v>0</v>
      </c>
      <c r="K1444" s="46">
        <v>6</v>
      </c>
      <c r="L1444" s="42">
        <v>26094</v>
      </c>
      <c r="M1444" s="42">
        <v>13273</v>
      </c>
      <c r="N1444" s="42">
        <v>12821</v>
      </c>
      <c r="O1444" s="54" t="s">
        <v>499</v>
      </c>
      <c r="P1444" s="54" t="s">
        <v>499</v>
      </c>
      <c r="Q1444" s="54" t="s">
        <v>499</v>
      </c>
      <c r="R1444" s="54">
        <v>22.993791676247415</v>
      </c>
      <c r="S1444" s="54" t="s">
        <v>499</v>
      </c>
      <c r="T1444" s="54" t="s">
        <v>499</v>
      </c>
      <c r="U1444" s="54">
        <v>22.993791676247415</v>
      </c>
      <c r="W1444" s="42" t="s">
        <v>469</v>
      </c>
      <c r="AJ1444" s="42">
        <v>60</v>
      </c>
      <c r="AK1444" s="42">
        <v>58</v>
      </c>
      <c r="AL1444" s="42">
        <v>35</v>
      </c>
      <c r="AM1444" s="42">
        <v>24</v>
      </c>
      <c r="AN1444" s="42">
        <v>244</v>
      </c>
    </row>
    <row r="1445" spans="1:40">
      <c r="A1445" s="49" t="s">
        <v>3713</v>
      </c>
      <c r="B1445" s="46" t="s">
        <v>222</v>
      </c>
      <c r="C1445" s="46" t="s">
        <v>346</v>
      </c>
      <c r="D1445" s="49" t="s">
        <v>201</v>
      </c>
      <c r="E1445" s="46">
        <v>0</v>
      </c>
      <c r="F1445" s="46">
        <v>0</v>
      </c>
      <c r="G1445" s="46">
        <v>6</v>
      </c>
      <c r="H1445" s="46">
        <v>6</v>
      </c>
      <c r="I1445" s="46">
        <v>6</v>
      </c>
      <c r="J1445" s="46">
        <v>0</v>
      </c>
      <c r="K1445" s="46">
        <v>18</v>
      </c>
      <c r="L1445" s="42">
        <v>26094</v>
      </c>
      <c r="M1445" s="42">
        <v>13273</v>
      </c>
      <c r="N1445" s="42">
        <v>12821</v>
      </c>
      <c r="O1445" s="54" t="s">
        <v>499</v>
      </c>
      <c r="P1445" s="54" t="s">
        <v>499</v>
      </c>
      <c r="Q1445" s="54">
        <v>22.993791676247415</v>
      </c>
      <c r="R1445" s="54">
        <v>22.993791676247415</v>
      </c>
      <c r="S1445" s="54">
        <v>22.993791676247415</v>
      </c>
      <c r="T1445" s="54" t="s">
        <v>499</v>
      </c>
      <c r="U1445" s="54">
        <v>68.981375028742235</v>
      </c>
      <c r="W1445" s="42" t="s">
        <v>469</v>
      </c>
      <c r="AJ1445" s="42">
        <v>22</v>
      </c>
      <c r="AK1445" s="42">
        <v>23</v>
      </c>
      <c r="AL1445" s="42">
        <v>18</v>
      </c>
      <c r="AM1445" s="42">
        <v>12</v>
      </c>
      <c r="AN1445" s="42">
        <v>93</v>
      </c>
    </row>
    <row r="1446" spans="1:40">
      <c r="A1446" s="49" t="s">
        <v>3714</v>
      </c>
      <c r="B1446" s="46" t="s">
        <v>222</v>
      </c>
      <c r="C1446" s="46" t="s">
        <v>346</v>
      </c>
      <c r="D1446" s="49" t="s">
        <v>151</v>
      </c>
      <c r="E1446" s="46">
        <v>0</v>
      </c>
      <c r="F1446" s="46">
        <v>0</v>
      </c>
      <c r="G1446" s="46">
        <v>0</v>
      </c>
      <c r="H1446" s="46">
        <v>0</v>
      </c>
      <c r="I1446" s="46">
        <v>0</v>
      </c>
      <c r="J1446" s="46">
        <v>0</v>
      </c>
      <c r="K1446" s="46">
        <v>0</v>
      </c>
      <c r="L1446" s="42">
        <v>26094</v>
      </c>
      <c r="M1446" s="42">
        <v>13273</v>
      </c>
      <c r="N1446" s="42">
        <v>12821</v>
      </c>
      <c r="O1446" s="54" t="s">
        <v>499</v>
      </c>
      <c r="P1446" s="54" t="s">
        <v>499</v>
      </c>
      <c r="Q1446" s="54" t="s">
        <v>499</v>
      </c>
      <c r="R1446" s="54" t="s">
        <v>499</v>
      </c>
      <c r="S1446" s="54" t="s">
        <v>499</v>
      </c>
      <c r="T1446" s="54" t="s">
        <v>499</v>
      </c>
      <c r="U1446" s="54" t="s">
        <v>499</v>
      </c>
      <c r="W1446" s="42" t="s">
        <v>469</v>
      </c>
      <c r="AJ1446" s="42">
        <v>40</v>
      </c>
      <c r="AK1446" s="42">
        <v>36</v>
      </c>
      <c r="AL1446" s="42">
        <v>15</v>
      </c>
      <c r="AM1446" s="42">
        <v>20</v>
      </c>
      <c r="AN1446" s="42">
        <v>161</v>
      </c>
    </row>
    <row r="1447" spans="1:40">
      <c r="A1447" s="49" t="s">
        <v>3715</v>
      </c>
      <c r="B1447" s="46" t="s">
        <v>222</v>
      </c>
      <c r="C1447" s="46" t="s">
        <v>346</v>
      </c>
      <c r="D1447" s="49" t="s">
        <v>95</v>
      </c>
      <c r="E1447" s="46">
        <v>0</v>
      </c>
      <c r="F1447" s="46">
        <v>0</v>
      </c>
      <c r="G1447" s="46">
        <v>0</v>
      </c>
      <c r="H1447" s="46">
        <v>0</v>
      </c>
      <c r="I1447" s="46">
        <v>0</v>
      </c>
      <c r="J1447" s="46">
        <v>0</v>
      </c>
      <c r="K1447" s="46">
        <v>0</v>
      </c>
      <c r="L1447" s="42">
        <v>26094</v>
      </c>
      <c r="M1447" s="42">
        <v>13273</v>
      </c>
      <c r="N1447" s="42">
        <v>12821</v>
      </c>
      <c r="O1447" s="54" t="s">
        <v>499</v>
      </c>
      <c r="P1447" s="54" t="s">
        <v>499</v>
      </c>
      <c r="Q1447" s="54" t="s">
        <v>499</v>
      </c>
      <c r="R1447" s="54" t="s">
        <v>499</v>
      </c>
      <c r="S1447" s="54" t="s">
        <v>499</v>
      </c>
      <c r="T1447" s="54" t="s">
        <v>499</v>
      </c>
      <c r="U1447" s="54" t="s">
        <v>499</v>
      </c>
      <c r="W1447" s="42" t="s">
        <v>469</v>
      </c>
      <c r="AJ1447" s="42">
        <v>14</v>
      </c>
      <c r="AK1447" s="42">
        <v>15</v>
      </c>
      <c r="AL1447" s="42">
        <v>7</v>
      </c>
      <c r="AM1447" s="42">
        <v>8</v>
      </c>
      <c r="AN1447" s="42">
        <v>68</v>
      </c>
    </row>
    <row r="1448" spans="1:40">
      <c r="A1448" s="49" t="s">
        <v>3716</v>
      </c>
      <c r="B1448" s="46" t="s">
        <v>222</v>
      </c>
      <c r="C1448" s="46" t="s">
        <v>346</v>
      </c>
      <c r="D1448" s="49" t="s">
        <v>154</v>
      </c>
      <c r="E1448" s="46">
        <v>0</v>
      </c>
      <c r="F1448" s="46">
        <v>0</v>
      </c>
      <c r="G1448" s="46">
        <v>0</v>
      </c>
      <c r="H1448" s="46">
        <v>0</v>
      </c>
      <c r="I1448" s="46">
        <v>0</v>
      </c>
      <c r="J1448" s="46">
        <v>0</v>
      </c>
      <c r="K1448" s="46">
        <v>0</v>
      </c>
      <c r="L1448" s="42">
        <v>26094</v>
      </c>
      <c r="M1448" s="42">
        <v>13273</v>
      </c>
      <c r="N1448" s="42">
        <v>12821</v>
      </c>
      <c r="O1448" s="54" t="s">
        <v>499</v>
      </c>
      <c r="P1448" s="54" t="s">
        <v>499</v>
      </c>
      <c r="Q1448" s="54" t="s">
        <v>499</v>
      </c>
      <c r="R1448" s="54" t="s">
        <v>499</v>
      </c>
      <c r="S1448" s="54" t="s">
        <v>499</v>
      </c>
      <c r="T1448" s="54" t="s">
        <v>499</v>
      </c>
      <c r="U1448" s="54" t="s">
        <v>499</v>
      </c>
      <c r="W1448" s="42" t="s">
        <v>469</v>
      </c>
    </row>
    <row r="1449" spans="1:40">
      <c r="A1449" s="49" t="s">
        <v>3717</v>
      </c>
      <c r="B1449" s="46" t="s">
        <v>222</v>
      </c>
      <c r="C1449" s="46" t="s">
        <v>346</v>
      </c>
      <c r="D1449" s="49" t="s">
        <v>155</v>
      </c>
      <c r="E1449" s="46">
        <v>6</v>
      </c>
      <c r="F1449" s="46">
        <v>0</v>
      </c>
      <c r="G1449" s="46">
        <v>0</v>
      </c>
      <c r="H1449" s="46">
        <v>0</v>
      </c>
      <c r="I1449" s="46">
        <v>0</v>
      </c>
      <c r="J1449" s="46">
        <v>0</v>
      </c>
      <c r="K1449" s="46">
        <v>6</v>
      </c>
      <c r="L1449" s="42">
        <v>26094</v>
      </c>
      <c r="M1449" s="42">
        <v>13273</v>
      </c>
      <c r="N1449" s="42">
        <v>12821</v>
      </c>
      <c r="O1449" s="54">
        <v>22.993791676247415</v>
      </c>
      <c r="P1449" s="54" t="s">
        <v>499</v>
      </c>
      <c r="Q1449" s="54" t="s">
        <v>499</v>
      </c>
      <c r="R1449" s="54" t="s">
        <v>499</v>
      </c>
      <c r="S1449" s="54" t="s">
        <v>499</v>
      </c>
      <c r="T1449" s="54" t="s">
        <v>499</v>
      </c>
      <c r="U1449" s="54">
        <v>22.993791676247415</v>
      </c>
      <c r="W1449" s="42" t="s">
        <v>469</v>
      </c>
    </row>
    <row r="1450" spans="1:40">
      <c r="A1450" s="49" t="s">
        <v>3718</v>
      </c>
      <c r="B1450" s="46" t="s">
        <v>222</v>
      </c>
      <c r="C1450" s="46" t="s">
        <v>346</v>
      </c>
      <c r="D1450" s="49" t="s">
        <v>99</v>
      </c>
      <c r="E1450" s="46">
        <v>6</v>
      </c>
      <c r="F1450" s="46">
        <v>6</v>
      </c>
      <c r="G1450" s="46">
        <v>8</v>
      </c>
      <c r="H1450" s="46">
        <v>6</v>
      </c>
      <c r="I1450" s="46">
        <v>6</v>
      </c>
      <c r="J1450" s="46">
        <v>0</v>
      </c>
      <c r="K1450" s="46">
        <v>32</v>
      </c>
      <c r="L1450" s="42">
        <v>26094</v>
      </c>
      <c r="M1450" s="42">
        <v>13273</v>
      </c>
      <c r="N1450" s="42">
        <v>12821</v>
      </c>
      <c r="O1450" s="54">
        <v>22.993791676247415</v>
      </c>
      <c r="P1450" s="54">
        <v>22.993791676247415</v>
      </c>
      <c r="Q1450" s="54">
        <v>30.658388901663216</v>
      </c>
      <c r="R1450" s="54">
        <v>22.993791676247415</v>
      </c>
      <c r="S1450" s="54">
        <v>22.993791676247415</v>
      </c>
      <c r="T1450" s="54" t="s">
        <v>499</v>
      </c>
      <c r="U1450" s="54">
        <v>122.63355560665286</v>
      </c>
      <c r="W1450" s="42" t="s">
        <v>469</v>
      </c>
    </row>
    <row r="1451" spans="1:40">
      <c r="A1451" s="49" t="s">
        <v>3719</v>
      </c>
      <c r="B1451" s="46" t="s">
        <v>222</v>
      </c>
      <c r="C1451" s="46" t="s">
        <v>346</v>
      </c>
      <c r="D1451" s="49" t="s">
        <v>481</v>
      </c>
      <c r="E1451" s="46">
        <v>0</v>
      </c>
      <c r="F1451" s="46">
        <v>0</v>
      </c>
      <c r="G1451" s="46">
        <v>0</v>
      </c>
      <c r="H1451" s="46">
        <v>0</v>
      </c>
      <c r="I1451" s="46">
        <v>0</v>
      </c>
      <c r="J1451" s="46">
        <v>0</v>
      </c>
      <c r="K1451" s="46">
        <v>0</v>
      </c>
      <c r="L1451" s="42">
        <v>26094</v>
      </c>
      <c r="M1451" s="42">
        <v>13273</v>
      </c>
      <c r="N1451" s="42">
        <v>12821</v>
      </c>
      <c r="O1451" s="54" t="s">
        <v>499</v>
      </c>
      <c r="P1451" s="54" t="s">
        <v>499</v>
      </c>
      <c r="Q1451" s="54" t="s">
        <v>499</v>
      </c>
      <c r="R1451" s="54" t="s">
        <v>499</v>
      </c>
      <c r="S1451" s="54" t="s">
        <v>499</v>
      </c>
      <c r="T1451" s="54" t="s">
        <v>499</v>
      </c>
      <c r="U1451" s="54" t="s">
        <v>499</v>
      </c>
      <c r="W1451" s="42" t="s">
        <v>469</v>
      </c>
    </row>
    <row r="1452" spans="1:40">
      <c r="A1452" s="49" t="s">
        <v>3720</v>
      </c>
      <c r="B1452" s="46" t="s">
        <v>222</v>
      </c>
      <c r="C1452" s="46" t="s">
        <v>346</v>
      </c>
      <c r="D1452" s="49" t="s">
        <v>483</v>
      </c>
      <c r="E1452" s="46">
        <v>0</v>
      </c>
      <c r="F1452" s="46">
        <v>0</v>
      </c>
      <c r="G1452" s="46">
        <v>0</v>
      </c>
      <c r="H1452" s="46">
        <v>6</v>
      </c>
      <c r="I1452" s="46">
        <v>6</v>
      </c>
      <c r="J1452" s="46">
        <v>0</v>
      </c>
      <c r="K1452" s="46">
        <v>12</v>
      </c>
      <c r="L1452" s="42">
        <v>26094</v>
      </c>
      <c r="M1452" s="42">
        <v>13273</v>
      </c>
      <c r="N1452" s="42">
        <v>12821</v>
      </c>
      <c r="O1452" s="54" t="s">
        <v>499</v>
      </c>
      <c r="P1452" s="54" t="s">
        <v>499</v>
      </c>
      <c r="Q1452" s="54" t="s">
        <v>499</v>
      </c>
      <c r="R1452" s="54">
        <v>22.993791676247415</v>
      </c>
      <c r="S1452" s="54">
        <v>22.993791676247415</v>
      </c>
      <c r="T1452" s="54" t="s">
        <v>499</v>
      </c>
      <c r="U1452" s="54">
        <v>45.987583352494831</v>
      </c>
      <c r="W1452" s="42" t="s">
        <v>469</v>
      </c>
    </row>
    <row r="1453" spans="1:40">
      <c r="A1453" s="49" t="s">
        <v>3721</v>
      </c>
      <c r="B1453" s="46" t="s">
        <v>222</v>
      </c>
      <c r="C1453" s="46" t="s">
        <v>346</v>
      </c>
      <c r="D1453" s="49" t="s">
        <v>128</v>
      </c>
      <c r="E1453" s="46">
        <v>0</v>
      </c>
      <c r="F1453" s="46">
        <v>0</v>
      </c>
      <c r="G1453" s="46">
        <v>0</v>
      </c>
      <c r="H1453" s="46">
        <v>0</v>
      </c>
      <c r="I1453" s="46">
        <v>0</v>
      </c>
      <c r="J1453" s="46">
        <v>0</v>
      </c>
      <c r="K1453" s="46">
        <v>0</v>
      </c>
      <c r="L1453" s="42">
        <v>26094</v>
      </c>
      <c r="M1453" s="42">
        <v>13273</v>
      </c>
      <c r="N1453" s="42">
        <v>12821</v>
      </c>
      <c r="O1453" s="54" t="s">
        <v>499</v>
      </c>
      <c r="P1453" s="54" t="s">
        <v>499</v>
      </c>
      <c r="Q1453" s="54" t="s">
        <v>499</v>
      </c>
      <c r="R1453" s="54" t="s">
        <v>499</v>
      </c>
      <c r="S1453" s="54" t="s">
        <v>499</v>
      </c>
      <c r="T1453" s="54" t="s">
        <v>499</v>
      </c>
      <c r="U1453" s="54" t="s">
        <v>499</v>
      </c>
      <c r="W1453" s="42" t="s">
        <v>469</v>
      </c>
    </row>
    <row r="1454" spans="1:40">
      <c r="A1454" s="49" t="s">
        <v>3722</v>
      </c>
      <c r="B1454" s="46" t="s">
        <v>222</v>
      </c>
      <c r="C1454" s="46" t="s">
        <v>346</v>
      </c>
      <c r="D1454" s="49" t="s">
        <v>161</v>
      </c>
      <c r="E1454" s="46">
        <v>0</v>
      </c>
      <c r="F1454" s="46">
        <v>0</v>
      </c>
      <c r="G1454" s="46">
        <v>0</v>
      </c>
      <c r="H1454" s="46">
        <v>0</v>
      </c>
      <c r="I1454" s="46">
        <v>0</v>
      </c>
      <c r="J1454" s="46">
        <v>0</v>
      </c>
      <c r="K1454" s="46">
        <v>0</v>
      </c>
      <c r="L1454" s="42">
        <v>26094</v>
      </c>
      <c r="M1454" s="42">
        <v>13273</v>
      </c>
      <c r="N1454" s="42">
        <v>12821</v>
      </c>
      <c r="O1454" s="54" t="s">
        <v>499</v>
      </c>
      <c r="P1454" s="54" t="s">
        <v>499</v>
      </c>
      <c r="Q1454" s="54" t="s">
        <v>499</v>
      </c>
      <c r="R1454" s="54" t="s">
        <v>499</v>
      </c>
      <c r="S1454" s="54" t="s">
        <v>499</v>
      </c>
      <c r="T1454" s="54" t="s">
        <v>499</v>
      </c>
      <c r="U1454" s="54" t="s">
        <v>499</v>
      </c>
      <c r="W1454" s="42" t="s">
        <v>469</v>
      </c>
    </row>
    <row r="1455" spans="1:40">
      <c r="A1455" s="49" t="s">
        <v>3723</v>
      </c>
      <c r="B1455" s="46" t="s">
        <v>222</v>
      </c>
      <c r="C1455" s="46" t="s">
        <v>346</v>
      </c>
      <c r="D1455" s="49" t="s">
        <v>164</v>
      </c>
      <c r="E1455" s="46">
        <v>11</v>
      </c>
      <c r="F1455" s="46">
        <v>12</v>
      </c>
      <c r="G1455" s="46">
        <v>46</v>
      </c>
      <c r="H1455" s="46">
        <v>44</v>
      </c>
      <c r="I1455" s="46">
        <v>18</v>
      </c>
      <c r="J1455" s="46">
        <v>6</v>
      </c>
      <c r="K1455" s="46">
        <v>137</v>
      </c>
      <c r="L1455" s="42">
        <v>26094</v>
      </c>
      <c r="M1455" s="42">
        <v>13273</v>
      </c>
      <c r="N1455" s="42">
        <v>12821</v>
      </c>
      <c r="O1455" s="54">
        <v>85.796739723890497</v>
      </c>
      <c r="P1455" s="54">
        <v>93.596443335153268</v>
      </c>
      <c r="Q1455" s="54">
        <v>358.78636611808747</v>
      </c>
      <c r="R1455" s="54">
        <v>343.18695889556199</v>
      </c>
      <c r="S1455" s="54">
        <v>140.39466500272991</v>
      </c>
      <c r="T1455" s="54">
        <v>46.798221667576634</v>
      </c>
      <c r="U1455" s="54">
        <v>1068.5593947429998</v>
      </c>
      <c r="W1455" s="42" t="s">
        <v>469</v>
      </c>
    </row>
    <row r="1456" spans="1:40">
      <c r="A1456" s="49" t="s">
        <v>3724</v>
      </c>
      <c r="B1456" s="46" t="s">
        <v>222</v>
      </c>
      <c r="C1456" s="46" t="s">
        <v>346</v>
      </c>
      <c r="D1456" s="49" t="s">
        <v>142</v>
      </c>
      <c r="E1456" s="46">
        <v>0</v>
      </c>
      <c r="F1456" s="46">
        <v>0</v>
      </c>
      <c r="G1456" s="46">
        <v>0</v>
      </c>
      <c r="H1456" s="46">
        <v>0</v>
      </c>
      <c r="I1456" s="46">
        <v>0</v>
      </c>
      <c r="J1456" s="46">
        <v>0</v>
      </c>
      <c r="K1456" s="46">
        <v>0</v>
      </c>
      <c r="L1456" s="42">
        <v>26094</v>
      </c>
      <c r="M1456" s="42">
        <v>13273</v>
      </c>
      <c r="N1456" s="42">
        <v>12821</v>
      </c>
      <c r="O1456" s="54" t="s">
        <v>499</v>
      </c>
      <c r="P1456" s="54" t="s">
        <v>499</v>
      </c>
      <c r="Q1456" s="54" t="s">
        <v>499</v>
      </c>
      <c r="R1456" s="54" t="s">
        <v>499</v>
      </c>
      <c r="S1456" s="54" t="s">
        <v>499</v>
      </c>
      <c r="T1456" s="54" t="s">
        <v>499</v>
      </c>
      <c r="U1456" s="54" t="s">
        <v>499</v>
      </c>
      <c r="W1456" s="42" t="s">
        <v>469</v>
      </c>
    </row>
    <row r="1457" spans="1:23">
      <c r="A1457" s="49" t="s">
        <v>3725</v>
      </c>
      <c r="B1457" s="46" t="s">
        <v>230</v>
      </c>
      <c r="C1457" s="46" t="s">
        <v>348</v>
      </c>
      <c r="D1457" s="49" t="s">
        <v>60</v>
      </c>
      <c r="E1457" s="46">
        <v>0</v>
      </c>
      <c r="F1457" s="46">
        <v>0</v>
      </c>
      <c r="G1457" s="46">
        <v>9</v>
      </c>
      <c r="H1457" s="46">
        <v>6</v>
      </c>
      <c r="I1457" s="46">
        <v>0</v>
      </c>
      <c r="J1457" s="46">
        <v>0</v>
      </c>
      <c r="K1457" s="46">
        <v>15</v>
      </c>
      <c r="L1457" s="42">
        <v>31925</v>
      </c>
      <c r="M1457" s="42">
        <v>16519</v>
      </c>
      <c r="N1457" s="42">
        <v>15406</v>
      </c>
      <c r="O1457" s="54" t="s">
        <v>499</v>
      </c>
      <c r="P1457" s="54" t="s">
        <v>499</v>
      </c>
      <c r="Q1457" s="54">
        <v>28.191072826938132</v>
      </c>
      <c r="R1457" s="54">
        <v>18.794048551292089</v>
      </c>
      <c r="S1457" s="54" t="s">
        <v>499</v>
      </c>
      <c r="T1457" s="54" t="s">
        <v>499</v>
      </c>
      <c r="U1457" s="54">
        <v>46.985121378230225</v>
      </c>
      <c r="W1457" s="42" t="s">
        <v>469</v>
      </c>
    </row>
    <row r="1458" spans="1:23">
      <c r="A1458" s="49" t="s">
        <v>3726</v>
      </c>
      <c r="B1458" s="46" t="s">
        <v>230</v>
      </c>
      <c r="C1458" s="46" t="s">
        <v>348</v>
      </c>
      <c r="D1458" s="49" t="s">
        <v>64</v>
      </c>
      <c r="E1458" s="46">
        <v>6</v>
      </c>
      <c r="F1458" s="46">
        <v>6</v>
      </c>
      <c r="G1458" s="46">
        <v>11</v>
      </c>
      <c r="H1458" s="46">
        <v>19</v>
      </c>
      <c r="I1458" s="46">
        <v>9</v>
      </c>
      <c r="J1458" s="46">
        <v>6</v>
      </c>
      <c r="K1458" s="46">
        <v>57</v>
      </c>
      <c r="L1458" s="42">
        <v>31925</v>
      </c>
      <c r="M1458" s="42">
        <v>16519</v>
      </c>
      <c r="N1458" s="42">
        <v>15406</v>
      </c>
      <c r="O1458" s="54">
        <v>18.794048551292089</v>
      </c>
      <c r="P1458" s="54">
        <v>18.794048551292089</v>
      </c>
      <c r="Q1458" s="54">
        <v>34.455755677368835</v>
      </c>
      <c r="R1458" s="54">
        <v>59.514487079091616</v>
      </c>
      <c r="S1458" s="54">
        <v>28.191072826938132</v>
      </c>
      <c r="T1458" s="54">
        <v>18.794048551292089</v>
      </c>
      <c r="U1458" s="54">
        <v>178.54346123727487</v>
      </c>
      <c r="W1458" s="42" t="s">
        <v>469</v>
      </c>
    </row>
    <row r="1459" spans="1:23">
      <c r="A1459" s="49" t="s">
        <v>3727</v>
      </c>
      <c r="B1459" s="46" t="s">
        <v>230</v>
      </c>
      <c r="C1459" s="46" t="s">
        <v>348</v>
      </c>
      <c r="D1459" s="49" t="s">
        <v>492</v>
      </c>
      <c r="E1459" s="46">
        <v>6</v>
      </c>
      <c r="F1459" s="46">
        <v>0</v>
      </c>
      <c r="G1459" s="46">
        <v>6</v>
      </c>
      <c r="H1459" s="46">
        <v>6</v>
      </c>
      <c r="I1459" s="46">
        <v>6</v>
      </c>
      <c r="J1459" s="46">
        <v>0</v>
      </c>
      <c r="K1459" s="46">
        <v>24</v>
      </c>
      <c r="L1459" s="42">
        <v>31925</v>
      </c>
      <c r="M1459" s="42">
        <v>16519</v>
      </c>
      <c r="N1459" s="42">
        <v>15406</v>
      </c>
      <c r="O1459" s="54">
        <v>18.794048551292089</v>
      </c>
      <c r="P1459" s="54" t="s">
        <v>499</v>
      </c>
      <c r="Q1459" s="54">
        <v>18.794048551292089</v>
      </c>
      <c r="R1459" s="54">
        <v>18.794048551292089</v>
      </c>
      <c r="S1459" s="54">
        <v>18.794048551292089</v>
      </c>
      <c r="T1459" s="54" t="s">
        <v>499</v>
      </c>
      <c r="U1459" s="54">
        <v>75.176194205168358</v>
      </c>
      <c r="W1459" s="42" t="s">
        <v>469</v>
      </c>
    </row>
    <row r="1460" spans="1:23">
      <c r="A1460" s="49" t="s">
        <v>3728</v>
      </c>
      <c r="B1460" s="46" t="s">
        <v>230</v>
      </c>
      <c r="C1460" s="46" t="s">
        <v>348</v>
      </c>
      <c r="D1460" s="49" t="s">
        <v>200</v>
      </c>
      <c r="E1460" s="46">
        <v>0</v>
      </c>
      <c r="F1460" s="46">
        <v>0</v>
      </c>
      <c r="G1460" s="46">
        <v>6</v>
      </c>
      <c r="H1460" s="46">
        <v>6</v>
      </c>
      <c r="I1460" s="46">
        <v>7</v>
      </c>
      <c r="J1460" s="46">
        <v>0</v>
      </c>
      <c r="K1460" s="46">
        <v>19</v>
      </c>
      <c r="L1460" s="42">
        <v>31925</v>
      </c>
      <c r="M1460" s="42">
        <v>16519</v>
      </c>
      <c r="N1460" s="42">
        <v>15406</v>
      </c>
      <c r="O1460" s="54" t="s">
        <v>499</v>
      </c>
      <c r="P1460" s="54" t="s">
        <v>499</v>
      </c>
      <c r="Q1460" s="54">
        <v>18.794048551292089</v>
      </c>
      <c r="R1460" s="54">
        <v>18.794048551292089</v>
      </c>
      <c r="S1460" s="54">
        <v>21.926389976507437</v>
      </c>
      <c r="T1460" s="54" t="s">
        <v>499</v>
      </c>
      <c r="U1460" s="54">
        <v>59.514487079091616</v>
      </c>
      <c r="W1460" s="42" t="s">
        <v>469</v>
      </c>
    </row>
    <row r="1461" spans="1:23">
      <c r="A1461" s="49" t="s">
        <v>3729</v>
      </c>
      <c r="B1461" s="46" t="s">
        <v>230</v>
      </c>
      <c r="C1461" s="46" t="s">
        <v>348</v>
      </c>
      <c r="D1461" s="49" t="s">
        <v>54</v>
      </c>
      <c r="E1461" s="46">
        <v>16</v>
      </c>
      <c r="F1461" s="46">
        <v>19</v>
      </c>
      <c r="G1461" s="46">
        <v>63</v>
      </c>
      <c r="H1461" s="46">
        <v>77</v>
      </c>
      <c r="I1461" s="46">
        <v>50</v>
      </c>
      <c r="J1461" s="46">
        <v>34</v>
      </c>
      <c r="K1461" s="46">
        <v>259</v>
      </c>
      <c r="L1461" s="42">
        <v>31925</v>
      </c>
      <c r="M1461" s="42">
        <v>16519</v>
      </c>
      <c r="N1461" s="42">
        <v>15406</v>
      </c>
      <c r="O1461" s="54">
        <v>96.858163327077904</v>
      </c>
      <c r="P1461" s="54">
        <v>115.01906895090502</v>
      </c>
      <c r="Q1461" s="54">
        <v>381.37901810036925</v>
      </c>
      <c r="R1461" s="54">
        <v>466.12991101156246</v>
      </c>
      <c r="S1461" s="54">
        <v>302.68176039711847</v>
      </c>
      <c r="T1461" s="54">
        <v>205.82359707004056</v>
      </c>
      <c r="U1461" s="54">
        <v>1567.8915188570736</v>
      </c>
      <c r="W1461" s="42" t="s">
        <v>469</v>
      </c>
    </row>
    <row r="1462" spans="1:23">
      <c r="A1462" s="49" t="s">
        <v>3730</v>
      </c>
      <c r="B1462" s="46" t="s">
        <v>230</v>
      </c>
      <c r="C1462" s="46" t="s">
        <v>348</v>
      </c>
      <c r="D1462" s="49" t="s">
        <v>69</v>
      </c>
      <c r="E1462" s="46">
        <v>0</v>
      </c>
      <c r="F1462" s="46">
        <v>0</v>
      </c>
      <c r="G1462" s="46">
        <v>6</v>
      </c>
      <c r="H1462" s="46">
        <v>6</v>
      </c>
      <c r="I1462" s="46">
        <v>9</v>
      </c>
      <c r="J1462" s="46">
        <v>6</v>
      </c>
      <c r="K1462" s="46">
        <v>27</v>
      </c>
      <c r="L1462" s="42">
        <v>31925</v>
      </c>
      <c r="M1462" s="42">
        <v>16519</v>
      </c>
      <c r="N1462" s="42">
        <v>15406</v>
      </c>
      <c r="O1462" s="54" t="s">
        <v>499</v>
      </c>
      <c r="P1462" s="54" t="s">
        <v>499</v>
      </c>
      <c r="Q1462" s="54">
        <v>36.321811247654217</v>
      </c>
      <c r="R1462" s="54">
        <v>36.321811247654217</v>
      </c>
      <c r="S1462" s="54">
        <v>54.48271687148133</v>
      </c>
      <c r="T1462" s="54">
        <v>36.321811247654217</v>
      </c>
      <c r="U1462" s="54">
        <v>163.44815061444396</v>
      </c>
      <c r="W1462" s="42" t="s">
        <v>469</v>
      </c>
    </row>
    <row r="1463" spans="1:23">
      <c r="A1463" s="49" t="s">
        <v>3731</v>
      </c>
      <c r="B1463" s="46" t="s">
        <v>230</v>
      </c>
      <c r="C1463" s="46" t="s">
        <v>348</v>
      </c>
      <c r="D1463" s="49" t="s">
        <v>473</v>
      </c>
      <c r="E1463" s="46">
        <v>0</v>
      </c>
      <c r="F1463" s="46">
        <v>0</v>
      </c>
      <c r="G1463" s="46">
        <v>0</v>
      </c>
      <c r="H1463" s="46">
        <v>0</v>
      </c>
      <c r="I1463" s="46">
        <v>0</v>
      </c>
      <c r="J1463" s="46">
        <v>0</v>
      </c>
      <c r="K1463" s="46">
        <v>0</v>
      </c>
      <c r="L1463" s="42">
        <v>31925</v>
      </c>
      <c r="M1463" s="42">
        <v>16519</v>
      </c>
      <c r="N1463" s="42">
        <v>15406</v>
      </c>
      <c r="O1463" s="54" t="s">
        <v>499</v>
      </c>
      <c r="P1463" s="54" t="s">
        <v>499</v>
      </c>
      <c r="Q1463" s="54" t="s">
        <v>499</v>
      </c>
      <c r="R1463" s="54" t="s">
        <v>499</v>
      </c>
      <c r="S1463" s="54" t="s">
        <v>499</v>
      </c>
      <c r="T1463" s="54" t="s">
        <v>499</v>
      </c>
      <c r="U1463" s="54" t="s">
        <v>499</v>
      </c>
      <c r="W1463" s="42" t="s">
        <v>469</v>
      </c>
    </row>
    <row r="1464" spans="1:23">
      <c r="A1464" s="49" t="s">
        <v>3732</v>
      </c>
      <c r="B1464" s="46" t="s">
        <v>230</v>
      </c>
      <c r="C1464" s="46" t="s">
        <v>348</v>
      </c>
      <c r="D1464" s="49" t="s">
        <v>201</v>
      </c>
      <c r="E1464" s="46">
        <v>0</v>
      </c>
      <c r="F1464" s="46">
        <v>0</v>
      </c>
      <c r="G1464" s="46">
        <v>0</v>
      </c>
      <c r="H1464" s="46">
        <v>0</v>
      </c>
      <c r="I1464" s="46">
        <v>6</v>
      </c>
      <c r="J1464" s="46">
        <v>0</v>
      </c>
      <c r="K1464" s="46">
        <v>6</v>
      </c>
      <c r="L1464" s="42">
        <v>31925</v>
      </c>
      <c r="M1464" s="42">
        <v>16519</v>
      </c>
      <c r="N1464" s="42">
        <v>15406</v>
      </c>
      <c r="O1464" s="54" t="s">
        <v>499</v>
      </c>
      <c r="P1464" s="54" t="s">
        <v>499</v>
      </c>
      <c r="Q1464" s="54" t="s">
        <v>499</v>
      </c>
      <c r="R1464" s="54" t="s">
        <v>499</v>
      </c>
      <c r="S1464" s="54">
        <v>18.794048551292089</v>
      </c>
      <c r="T1464" s="54" t="s">
        <v>499</v>
      </c>
      <c r="U1464" s="54">
        <v>18.794048551292089</v>
      </c>
      <c r="W1464" s="42" t="s">
        <v>469</v>
      </c>
    </row>
    <row r="1465" spans="1:23">
      <c r="A1465" s="49" t="s">
        <v>3733</v>
      </c>
      <c r="B1465" s="46" t="s">
        <v>230</v>
      </c>
      <c r="C1465" s="46" t="s">
        <v>348</v>
      </c>
      <c r="D1465" s="49" t="s">
        <v>151</v>
      </c>
      <c r="E1465" s="46">
        <v>0</v>
      </c>
      <c r="F1465" s="46">
        <v>0</v>
      </c>
      <c r="G1465" s="46">
        <v>0</v>
      </c>
      <c r="H1465" s="46">
        <v>0</v>
      </c>
      <c r="I1465" s="46">
        <v>0</v>
      </c>
      <c r="J1465" s="46">
        <v>0</v>
      </c>
      <c r="K1465" s="46">
        <v>0</v>
      </c>
      <c r="L1465" s="42">
        <v>31925</v>
      </c>
      <c r="M1465" s="42">
        <v>16519</v>
      </c>
      <c r="N1465" s="42">
        <v>15406</v>
      </c>
      <c r="O1465" s="54" t="s">
        <v>499</v>
      </c>
      <c r="P1465" s="54" t="s">
        <v>499</v>
      </c>
      <c r="Q1465" s="54" t="s">
        <v>499</v>
      </c>
      <c r="R1465" s="54" t="s">
        <v>499</v>
      </c>
      <c r="S1465" s="54" t="s">
        <v>499</v>
      </c>
      <c r="T1465" s="54" t="s">
        <v>499</v>
      </c>
      <c r="U1465" s="54" t="s">
        <v>499</v>
      </c>
      <c r="W1465" s="42" t="s">
        <v>469</v>
      </c>
    </row>
    <row r="1466" spans="1:23">
      <c r="A1466" s="49" t="s">
        <v>3734</v>
      </c>
      <c r="B1466" s="46" t="s">
        <v>230</v>
      </c>
      <c r="C1466" s="46" t="s">
        <v>348</v>
      </c>
      <c r="D1466" s="49" t="s">
        <v>95</v>
      </c>
      <c r="E1466" s="46">
        <v>0</v>
      </c>
      <c r="F1466" s="46">
        <v>0</v>
      </c>
      <c r="G1466" s="46">
        <v>6</v>
      </c>
      <c r="H1466" s="46">
        <v>0</v>
      </c>
      <c r="I1466" s="46">
        <v>0</v>
      </c>
      <c r="J1466" s="46">
        <v>0</v>
      </c>
      <c r="K1466" s="46">
        <v>6</v>
      </c>
      <c r="L1466" s="42">
        <v>31925</v>
      </c>
      <c r="M1466" s="42">
        <v>16519</v>
      </c>
      <c r="N1466" s="42">
        <v>15406</v>
      </c>
      <c r="O1466" s="54" t="s">
        <v>499</v>
      </c>
      <c r="P1466" s="54" t="s">
        <v>499</v>
      </c>
      <c r="Q1466" s="54">
        <v>18.794048551292089</v>
      </c>
      <c r="R1466" s="54" t="s">
        <v>499</v>
      </c>
      <c r="S1466" s="54" t="s">
        <v>499</v>
      </c>
      <c r="T1466" s="54" t="s">
        <v>499</v>
      </c>
      <c r="U1466" s="54">
        <v>18.794048551292089</v>
      </c>
      <c r="W1466" s="42" t="s">
        <v>469</v>
      </c>
    </row>
    <row r="1467" spans="1:23">
      <c r="A1467" s="49" t="s">
        <v>3735</v>
      </c>
      <c r="B1467" s="46" t="s">
        <v>230</v>
      </c>
      <c r="C1467" s="46" t="s">
        <v>348</v>
      </c>
      <c r="D1467" s="49" t="s">
        <v>155</v>
      </c>
      <c r="E1467" s="46">
        <v>6</v>
      </c>
      <c r="F1467" s="46">
        <v>6</v>
      </c>
      <c r="G1467" s="46">
        <v>0</v>
      </c>
      <c r="H1467" s="46">
        <v>0</v>
      </c>
      <c r="I1467" s="46">
        <v>0</v>
      </c>
      <c r="J1467" s="46">
        <v>0</v>
      </c>
      <c r="K1467" s="46">
        <v>12</v>
      </c>
      <c r="L1467" s="42">
        <v>31925</v>
      </c>
      <c r="M1467" s="42">
        <v>16519</v>
      </c>
      <c r="N1467" s="42">
        <v>15406</v>
      </c>
      <c r="O1467" s="54">
        <v>18.794048551292089</v>
      </c>
      <c r="P1467" s="54">
        <v>18.794048551292089</v>
      </c>
      <c r="Q1467" s="54" t="s">
        <v>499</v>
      </c>
      <c r="R1467" s="54" t="s">
        <v>499</v>
      </c>
      <c r="S1467" s="54" t="s">
        <v>499</v>
      </c>
      <c r="T1467" s="54" t="s">
        <v>499</v>
      </c>
      <c r="U1467" s="54">
        <v>37.588097102584179</v>
      </c>
      <c r="W1467" s="42" t="s">
        <v>469</v>
      </c>
    </row>
    <row r="1468" spans="1:23">
      <c r="A1468" s="49" t="s">
        <v>3736</v>
      </c>
      <c r="B1468" s="46" t="s">
        <v>230</v>
      </c>
      <c r="C1468" s="46" t="s">
        <v>348</v>
      </c>
      <c r="D1468" s="49" t="s">
        <v>99</v>
      </c>
      <c r="E1468" s="46">
        <v>0</v>
      </c>
      <c r="F1468" s="46">
        <v>6</v>
      </c>
      <c r="G1468" s="46">
        <v>0</v>
      </c>
      <c r="H1468" s="46">
        <v>9</v>
      </c>
      <c r="I1468" s="46">
        <v>8</v>
      </c>
      <c r="J1468" s="46">
        <v>6</v>
      </c>
      <c r="K1468" s="46">
        <v>29</v>
      </c>
      <c r="L1468" s="42">
        <v>31925</v>
      </c>
      <c r="M1468" s="42">
        <v>16519</v>
      </c>
      <c r="N1468" s="42">
        <v>15406</v>
      </c>
      <c r="O1468" s="54" t="s">
        <v>499</v>
      </c>
      <c r="P1468" s="54">
        <v>18.794048551292089</v>
      </c>
      <c r="Q1468" s="54" t="s">
        <v>499</v>
      </c>
      <c r="R1468" s="54">
        <v>28.191072826938132</v>
      </c>
      <c r="S1468" s="54">
        <v>25.058731401722788</v>
      </c>
      <c r="T1468" s="54">
        <v>18.794048551292089</v>
      </c>
      <c r="U1468" s="54">
        <v>90.837901331245106</v>
      </c>
      <c r="W1468" s="42" t="s">
        <v>469</v>
      </c>
    </row>
    <row r="1469" spans="1:23">
      <c r="A1469" s="49" t="s">
        <v>3737</v>
      </c>
      <c r="B1469" s="46" t="s">
        <v>230</v>
      </c>
      <c r="C1469" s="46" t="s">
        <v>348</v>
      </c>
      <c r="D1469" s="49" t="s">
        <v>481</v>
      </c>
      <c r="E1469" s="46">
        <v>6</v>
      </c>
      <c r="F1469" s="46">
        <v>0</v>
      </c>
      <c r="G1469" s="46">
        <v>6</v>
      </c>
      <c r="H1469" s="46">
        <v>0</v>
      </c>
      <c r="I1469" s="46">
        <v>0</v>
      </c>
      <c r="J1469" s="46">
        <v>0</v>
      </c>
      <c r="K1469" s="46">
        <v>12</v>
      </c>
      <c r="L1469" s="42">
        <v>31925</v>
      </c>
      <c r="M1469" s="42">
        <v>16519</v>
      </c>
      <c r="N1469" s="42">
        <v>15406</v>
      </c>
      <c r="O1469" s="54">
        <v>18.794048551292089</v>
      </c>
      <c r="P1469" s="54" t="s">
        <v>499</v>
      </c>
      <c r="Q1469" s="54">
        <v>18.794048551292089</v>
      </c>
      <c r="R1469" s="54" t="s">
        <v>499</v>
      </c>
      <c r="S1469" s="54" t="s">
        <v>499</v>
      </c>
      <c r="T1469" s="54" t="s">
        <v>499</v>
      </c>
      <c r="U1469" s="54">
        <v>37.588097102584179</v>
      </c>
      <c r="W1469" s="42" t="s">
        <v>469</v>
      </c>
    </row>
    <row r="1470" spans="1:23">
      <c r="A1470" s="49" t="s">
        <v>3738</v>
      </c>
      <c r="B1470" s="46" t="s">
        <v>230</v>
      </c>
      <c r="C1470" s="46" t="s">
        <v>348</v>
      </c>
      <c r="D1470" s="49" t="s">
        <v>483</v>
      </c>
      <c r="E1470" s="46">
        <v>0</v>
      </c>
      <c r="F1470" s="46">
        <v>7</v>
      </c>
      <c r="G1470" s="46">
        <v>7</v>
      </c>
      <c r="H1470" s="46">
        <v>6</v>
      </c>
      <c r="I1470" s="46">
        <v>0</v>
      </c>
      <c r="J1470" s="46">
        <v>0</v>
      </c>
      <c r="K1470" s="46">
        <v>20</v>
      </c>
      <c r="L1470" s="42">
        <v>31925</v>
      </c>
      <c r="M1470" s="42">
        <v>16519</v>
      </c>
      <c r="N1470" s="42">
        <v>15406</v>
      </c>
      <c r="O1470" s="54" t="s">
        <v>499</v>
      </c>
      <c r="P1470" s="54">
        <v>21.926389976507437</v>
      </c>
      <c r="Q1470" s="54">
        <v>21.926389976507437</v>
      </c>
      <c r="R1470" s="54">
        <v>18.794048551292089</v>
      </c>
      <c r="S1470" s="54" t="s">
        <v>499</v>
      </c>
      <c r="T1470" s="54" t="s">
        <v>499</v>
      </c>
      <c r="U1470" s="54">
        <v>62.646828504306967</v>
      </c>
      <c r="W1470" s="42" t="s">
        <v>469</v>
      </c>
    </row>
    <row r="1471" spans="1:23">
      <c r="A1471" s="49" t="s">
        <v>3739</v>
      </c>
      <c r="B1471" s="46" t="s">
        <v>230</v>
      </c>
      <c r="C1471" s="46" t="s">
        <v>348</v>
      </c>
      <c r="D1471" s="49" t="s">
        <v>128</v>
      </c>
      <c r="E1471" s="46">
        <v>0</v>
      </c>
      <c r="F1471" s="46">
        <v>0</v>
      </c>
      <c r="G1471" s="46">
        <v>0</v>
      </c>
      <c r="H1471" s="46">
        <v>0</v>
      </c>
      <c r="I1471" s="46">
        <v>0</v>
      </c>
      <c r="J1471" s="46">
        <v>0</v>
      </c>
      <c r="K1471" s="46">
        <v>0</v>
      </c>
      <c r="L1471" s="42">
        <v>31925</v>
      </c>
      <c r="M1471" s="42">
        <v>16519</v>
      </c>
      <c r="N1471" s="42">
        <v>15406</v>
      </c>
      <c r="O1471" s="54" t="s">
        <v>499</v>
      </c>
      <c r="P1471" s="54" t="s">
        <v>499</v>
      </c>
      <c r="Q1471" s="54" t="s">
        <v>499</v>
      </c>
      <c r="R1471" s="54" t="s">
        <v>499</v>
      </c>
      <c r="S1471" s="54" t="s">
        <v>499</v>
      </c>
      <c r="T1471" s="54" t="s">
        <v>499</v>
      </c>
      <c r="U1471" s="54" t="s">
        <v>499</v>
      </c>
      <c r="W1471" s="42" t="s">
        <v>469</v>
      </c>
    </row>
    <row r="1472" spans="1:23">
      <c r="A1472" s="49" t="s">
        <v>3740</v>
      </c>
      <c r="B1472" s="46" t="s">
        <v>230</v>
      </c>
      <c r="C1472" s="46" t="s">
        <v>348</v>
      </c>
      <c r="D1472" s="49" t="s">
        <v>132</v>
      </c>
      <c r="E1472" s="46">
        <v>6</v>
      </c>
      <c r="F1472" s="46">
        <v>0</v>
      </c>
      <c r="G1472" s="46">
        <v>8</v>
      </c>
      <c r="H1472" s="46">
        <v>10</v>
      </c>
      <c r="I1472" s="46">
        <v>6</v>
      </c>
      <c r="J1472" s="46">
        <v>0</v>
      </c>
      <c r="K1472" s="46">
        <v>30</v>
      </c>
      <c r="L1472" s="42">
        <v>31925</v>
      </c>
      <c r="M1472" s="42">
        <v>16519</v>
      </c>
      <c r="N1472" s="42">
        <v>15406</v>
      </c>
      <c r="O1472" s="54">
        <v>36.321811247654217</v>
      </c>
      <c r="P1472" s="54" t="s">
        <v>499</v>
      </c>
      <c r="Q1472" s="54">
        <v>48.429081663538952</v>
      </c>
      <c r="R1472" s="54">
        <v>60.5363520794237</v>
      </c>
      <c r="S1472" s="54">
        <v>36.321811247654217</v>
      </c>
      <c r="T1472" s="54" t="s">
        <v>499</v>
      </c>
      <c r="U1472" s="54">
        <v>181.60905623827108</v>
      </c>
      <c r="W1472" s="42" t="s">
        <v>469</v>
      </c>
    </row>
    <row r="1473" spans="1:23">
      <c r="A1473" s="49" t="s">
        <v>3741</v>
      </c>
      <c r="B1473" s="46" t="s">
        <v>230</v>
      </c>
      <c r="C1473" s="46" t="s">
        <v>348</v>
      </c>
      <c r="D1473" s="49" t="s">
        <v>161</v>
      </c>
      <c r="E1473" s="46">
        <v>0</v>
      </c>
      <c r="F1473" s="46">
        <v>0</v>
      </c>
      <c r="G1473" s="46">
        <v>0</v>
      </c>
      <c r="H1473" s="46">
        <v>0</v>
      </c>
      <c r="I1473" s="46">
        <v>0</v>
      </c>
      <c r="J1473" s="46">
        <v>0</v>
      </c>
      <c r="K1473" s="46">
        <v>0</v>
      </c>
      <c r="L1473" s="42">
        <v>31925</v>
      </c>
      <c r="M1473" s="42">
        <v>16519</v>
      </c>
      <c r="N1473" s="42">
        <v>15406</v>
      </c>
      <c r="O1473" s="54" t="s">
        <v>499</v>
      </c>
      <c r="P1473" s="54" t="s">
        <v>499</v>
      </c>
      <c r="Q1473" s="54" t="s">
        <v>499</v>
      </c>
      <c r="R1473" s="54" t="s">
        <v>499</v>
      </c>
      <c r="S1473" s="54" t="s">
        <v>499</v>
      </c>
      <c r="T1473" s="54" t="s">
        <v>499</v>
      </c>
      <c r="U1473" s="54" t="s">
        <v>499</v>
      </c>
      <c r="W1473" s="42" t="s">
        <v>469</v>
      </c>
    </row>
    <row r="1474" spans="1:23">
      <c r="A1474" s="49" t="s">
        <v>3742</v>
      </c>
      <c r="B1474" s="46" t="s">
        <v>230</v>
      </c>
      <c r="C1474" s="46" t="s">
        <v>348</v>
      </c>
      <c r="D1474" s="49" t="s">
        <v>142</v>
      </c>
      <c r="E1474" s="46">
        <v>0</v>
      </c>
      <c r="F1474" s="46">
        <v>0</v>
      </c>
      <c r="G1474" s="46">
        <v>0</v>
      </c>
      <c r="H1474" s="46">
        <v>0</v>
      </c>
      <c r="I1474" s="46">
        <v>0</v>
      </c>
      <c r="J1474" s="46">
        <v>0</v>
      </c>
      <c r="K1474" s="46">
        <v>0</v>
      </c>
      <c r="L1474" s="42">
        <v>31925</v>
      </c>
      <c r="M1474" s="42">
        <v>16519</v>
      </c>
      <c r="N1474" s="42">
        <v>15406</v>
      </c>
      <c r="O1474" s="54" t="s">
        <v>499</v>
      </c>
      <c r="P1474" s="54" t="s">
        <v>499</v>
      </c>
      <c r="Q1474" s="54" t="s">
        <v>499</v>
      </c>
      <c r="R1474" s="54" t="s">
        <v>499</v>
      </c>
      <c r="S1474" s="54" t="s">
        <v>499</v>
      </c>
      <c r="T1474" s="54" t="s">
        <v>499</v>
      </c>
      <c r="U1474" s="54" t="s">
        <v>499</v>
      </c>
      <c r="W1474" s="42" t="s">
        <v>469</v>
      </c>
    </row>
    <row r="1475" spans="1:23">
      <c r="A1475" s="49" t="s">
        <v>3743</v>
      </c>
      <c r="B1475" s="46" t="s">
        <v>230</v>
      </c>
      <c r="C1475" s="46" t="s">
        <v>348</v>
      </c>
      <c r="D1475" s="49" t="s">
        <v>146</v>
      </c>
      <c r="E1475" s="46">
        <v>11</v>
      </c>
      <c r="F1475" s="46">
        <v>6</v>
      </c>
      <c r="G1475" s="46">
        <v>10</v>
      </c>
      <c r="H1475" s="46">
        <v>11</v>
      </c>
      <c r="I1475" s="46">
        <v>7</v>
      </c>
      <c r="J1475" s="46">
        <v>7</v>
      </c>
      <c r="K1475" s="46">
        <v>52</v>
      </c>
      <c r="L1475" s="42">
        <v>31925</v>
      </c>
      <c r="M1475" s="42">
        <v>16519</v>
      </c>
      <c r="N1475" s="42">
        <v>15406</v>
      </c>
      <c r="O1475" s="54">
        <v>66.589987287366071</v>
      </c>
      <c r="P1475" s="54">
        <v>36.321811247654217</v>
      </c>
      <c r="Q1475" s="54">
        <v>60.5363520794237</v>
      </c>
      <c r="R1475" s="54">
        <v>66.589987287366071</v>
      </c>
      <c r="S1475" s="54">
        <v>42.375446455596581</v>
      </c>
      <c r="T1475" s="54">
        <v>42.375446455596581</v>
      </c>
      <c r="U1475" s="54">
        <v>314.78903081300319</v>
      </c>
      <c r="W1475" s="42" t="s">
        <v>469</v>
      </c>
    </row>
    <row r="1476" spans="1:23">
      <c r="A1476" s="49" t="s">
        <v>3744</v>
      </c>
      <c r="B1476" s="46" t="s">
        <v>222</v>
      </c>
      <c r="C1476" s="46" t="s">
        <v>348</v>
      </c>
      <c r="D1476" s="49" t="s">
        <v>60</v>
      </c>
      <c r="E1476" s="46">
        <v>0</v>
      </c>
      <c r="F1476" s="46">
        <v>0</v>
      </c>
      <c r="G1476" s="46">
        <v>6</v>
      </c>
      <c r="H1476" s="46">
        <v>6</v>
      </c>
      <c r="I1476" s="46">
        <v>6</v>
      </c>
      <c r="J1476" s="46">
        <v>6</v>
      </c>
      <c r="K1476" s="46">
        <v>24</v>
      </c>
      <c r="L1476" s="42">
        <v>31925</v>
      </c>
      <c r="M1476" s="42">
        <v>16519</v>
      </c>
      <c r="N1476" s="42">
        <v>15406</v>
      </c>
      <c r="O1476" s="54" t="s">
        <v>499</v>
      </c>
      <c r="P1476" s="54" t="s">
        <v>499</v>
      </c>
      <c r="Q1476" s="54">
        <v>18.794048551292089</v>
      </c>
      <c r="R1476" s="54">
        <v>18.794048551292089</v>
      </c>
      <c r="S1476" s="54">
        <v>18.794048551292089</v>
      </c>
      <c r="T1476" s="54">
        <v>18.794048551292089</v>
      </c>
      <c r="U1476" s="54">
        <v>75.176194205168358</v>
      </c>
      <c r="W1476" s="42" t="s">
        <v>469</v>
      </c>
    </row>
    <row r="1477" spans="1:23">
      <c r="A1477" s="49" t="s">
        <v>3745</v>
      </c>
      <c r="B1477" s="46" t="s">
        <v>222</v>
      </c>
      <c r="C1477" s="46" t="s">
        <v>348</v>
      </c>
      <c r="D1477" s="49" t="s">
        <v>64</v>
      </c>
      <c r="E1477" s="46">
        <v>6</v>
      </c>
      <c r="F1477" s="46">
        <v>9</v>
      </c>
      <c r="G1477" s="46">
        <v>16</v>
      </c>
      <c r="H1477" s="46">
        <v>14</v>
      </c>
      <c r="I1477" s="46">
        <v>8</v>
      </c>
      <c r="J1477" s="46">
        <v>9</v>
      </c>
      <c r="K1477" s="46">
        <v>62</v>
      </c>
      <c r="L1477" s="42">
        <v>31925</v>
      </c>
      <c r="M1477" s="42">
        <v>16519</v>
      </c>
      <c r="N1477" s="42">
        <v>15406</v>
      </c>
      <c r="O1477" s="54">
        <v>18.794048551292089</v>
      </c>
      <c r="P1477" s="54">
        <v>28.191072826938132</v>
      </c>
      <c r="Q1477" s="54">
        <v>50.117462803445576</v>
      </c>
      <c r="R1477" s="54">
        <v>43.852779953014874</v>
      </c>
      <c r="S1477" s="54">
        <v>25.058731401722788</v>
      </c>
      <c r="T1477" s="54">
        <v>28.191072826938132</v>
      </c>
      <c r="U1477" s="54">
        <v>194.20516836335162</v>
      </c>
      <c r="W1477" s="42" t="s">
        <v>469</v>
      </c>
    </row>
    <row r="1478" spans="1:23">
      <c r="A1478" s="49" t="s">
        <v>3746</v>
      </c>
      <c r="B1478" s="46" t="s">
        <v>222</v>
      </c>
      <c r="C1478" s="46" t="s">
        <v>348</v>
      </c>
      <c r="D1478" s="49" t="s">
        <v>492</v>
      </c>
      <c r="E1478" s="46">
        <v>6</v>
      </c>
      <c r="F1478" s="46">
        <v>0</v>
      </c>
      <c r="G1478" s="46">
        <v>0</v>
      </c>
      <c r="H1478" s="46">
        <v>8</v>
      </c>
      <c r="I1478" s="46">
        <v>6</v>
      </c>
      <c r="J1478" s="46">
        <v>6</v>
      </c>
      <c r="K1478" s="46">
        <v>26</v>
      </c>
      <c r="L1478" s="42">
        <v>31925</v>
      </c>
      <c r="M1478" s="42">
        <v>16519</v>
      </c>
      <c r="N1478" s="42">
        <v>15406</v>
      </c>
      <c r="O1478" s="54">
        <v>18.794048551292089</v>
      </c>
      <c r="P1478" s="54" t="s">
        <v>499</v>
      </c>
      <c r="Q1478" s="54" t="s">
        <v>499</v>
      </c>
      <c r="R1478" s="54">
        <v>25.058731401722788</v>
      </c>
      <c r="S1478" s="54">
        <v>18.794048551292089</v>
      </c>
      <c r="T1478" s="54">
        <v>18.794048551292089</v>
      </c>
      <c r="U1478" s="54">
        <v>81.44087705559906</v>
      </c>
      <c r="W1478" s="42" t="s">
        <v>469</v>
      </c>
    </row>
    <row r="1479" spans="1:23">
      <c r="A1479" s="49" t="s">
        <v>3747</v>
      </c>
      <c r="B1479" s="46" t="s">
        <v>222</v>
      </c>
      <c r="C1479" s="46" t="s">
        <v>348</v>
      </c>
      <c r="D1479" s="49" t="s">
        <v>200</v>
      </c>
      <c r="E1479" s="46">
        <v>7</v>
      </c>
      <c r="F1479" s="46">
        <v>6</v>
      </c>
      <c r="G1479" s="46">
        <v>11</v>
      </c>
      <c r="H1479" s="46">
        <v>8</v>
      </c>
      <c r="I1479" s="46">
        <v>17</v>
      </c>
      <c r="J1479" s="46">
        <v>7</v>
      </c>
      <c r="K1479" s="46">
        <v>56</v>
      </c>
      <c r="L1479" s="42">
        <v>31925</v>
      </c>
      <c r="M1479" s="42">
        <v>16519</v>
      </c>
      <c r="N1479" s="42">
        <v>15406</v>
      </c>
      <c r="O1479" s="54">
        <v>21.926389976507437</v>
      </c>
      <c r="P1479" s="54">
        <v>18.794048551292089</v>
      </c>
      <c r="Q1479" s="54">
        <v>34.455755677368835</v>
      </c>
      <c r="R1479" s="54">
        <v>25.058731401722788</v>
      </c>
      <c r="S1479" s="54">
        <v>53.249804228660928</v>
      </c>
      <c r="T1479" s="54">
        <v>21.926389976507437</v>
      </c>
      <c r="U1479" s="54">
        <v>175.4111198120595</v>
      </c>
      <c r="W1479" s="42" t="s">
        <v>469</v>
      </c>
    </row>
    <row r="1480" spans="1:23">
      <c r="A1480" s="49" t="s">
        <v>3748</v>
      </c>
      <c r="B1480" s="46" t="s">
        <v>222</v>
      </c>
      <c r="C1480" s="46" t="s">
        <v>348</v>
      </c>
      <c r="D1480" s="49" t="s">
        <v>473</v>
      </c>
      <c r="E1480" s="46">
        <v>0</v>
      </c>
      <c r="F1480" s="46">
        <v>0</v>
      </c>
      <c r="G1480" s="46">
        <v>0</v>
      </c>
      <c r="H1480" s="46">
        <v>0</v>
      </c>
      <c r="I1480" s="46">
        <v>0</v>
      </c>
      <c r="J1480" s="46">
        <v>0</v>
      </c>
      <c r="K1480" s="46">
        <v>0</v>
      </c>
      <c r="L1480" s="42">
        <v>31925</v>
      </c>
      <c r="M1480" s="42">
        <v>16519</v>
      </c>
      <c r="N1480" s="42">
        <v>15406</v>
      </c>
      <c r="O1480" s="54" t="s">
        <v>499</v>
      </c>
      <c r="P1480" s="54" t="s">
        <v>499</v>
      </c>
      <c r="Q1480" s="54" t="s">
        <v>499</v>
      </c>
      <c r="R1480" s="54" t="s">
        <v>499</v>
      </c>
      <c r="S1480" s="54" t="s">
        <v>499</v>
      </c>
      <c r="T1480" s="54" t="s">
        <v>499</v>
      </c>
      <c r="U1480" s="54" t="s">
        <v>499</v>
      </c>
      <c r="W1480" s="42" t="s">
        <v>469</v>
      </c>
    </row>
    <row r="1481" spans="1:23">
      <c r="A1481" s="49" t="s">
        <v>3749</v>
      </c>
      <c r="B1481" s="46" t="s">
        <v>222</v>
      </c>
      <c r="C1481" s="46" t="s">
        <v>348</v>
      </c>
      <c r="D1481" s="49" t="s">
        <v>201</v>
      </c>
      <c r="E1481" s="46">
        <v>0</v>
      </c>
      <c r="F1481" s="46">
        <v>0</v>
      </c>
      <c r="G1481" s="46">
        <v>6</v>
      </c>
      <c r="H1481" s="46">
        <v>6</v>
      </c>
      <c r="I1481" s="46">
        <v>0</v>
      </c>
      <c r="J1481" s="46">
        <v>0</v>
      </c>
      <c r="K1481" s="46">
        <v>12</v>
      </c>
      <c r="L1481" s="42">
        <v>31925</v>
      </c>
      <c r="M1481" s="42">
        <v>16519</v>
      </c>
      <c r="N1481" s="42">
        <v>15406</v>
      </c>
      <c r="O1481" s="54" t="s">
        <v>499</v>
      </c>
      <c r="P1481" s="54" t="s">
        <v>499</v>
      </c>
      <c r="Q1481" s="54">
        <v>18.794048551292089</v>
      </c>
      <c r="R1481" s="54">
        <v>18.794048551292089</v>
      </c>
      <c r="S1481" s="54" t="s">
        <v>499</v>
      </c>
      <c r="T1481" s="54" t="s">
        <v>499</v>
      </c>
      <c r="U1481" s="54">
        <v>37.588097102584179</v>
      </c>
      <c r="W1481" s="42" t="s">
        <v>469</v>
      </c>
    </row>
    <row r="1482" spans="1:23">
      <c r="A1482" s="49" t="s">
        <v>3750</v>
      </c>
      <c r="B1482" s="46" t="s">
        <v>222</v>
      </c>
      <c r="C1482" s="46" t="s">
        <v>348</v>
      </c>
      <c r="D1482" s="49" t="s">
        <v>95</v>
      </c>
      <c r="E1482" s="46">
        <v>0</v>
      </c>
      <c r="F1482" s="46">
        <v>0</v>
      </c>
      <c r="G1482" s="46">
        <v>0</v>
      </c>
      <c r="H1482" s="46">
        <v>0</v>
      </c>
      <c r="I1482" s="46">
        <v>0</v>
      </c>
      <c r="J1482" s="46">
        <v>0</v>
      </c>
      <c r="K1482" s="46">
        <v>0</v>
      </c>
      <c r="L1482" s="42">
        <v>31925</v>
      </c>
      <c r="M1482" s="42">
        <v>16519</v>
      </c>
      <c r="N1482" s="42">
        <v>15406</v>
      </c>
      <c r="O1482" s="54" t="s">
        <v>499</v>
      </c>
      <c r="P1482" s="54" t="s">
        <v>499</v>
      </c>
      <c r="Q1482" s="54" t="s">
        <v>499</v>
      </c>
      <c r="R1482" s="54" t="s">
        <v>499</v>
      </c>
      <c r="S1482" s="54" t="s">
        <v>499</v>
      </c>
      <c r="T1482" s="54" t="s">
        <v>499</v>
      </c>
      <c r="U1482" s="54" t="s">
        <v>499</v>
      </c>
      <c r="W1482" s="42" t="s">
        <v>469</v>
      </c>
    </row>
    <row r="1483" spans="1:23">
      <c r="A1483" s="49" t="s">
        <v>3751</v>
      </c>
      <c r="B1483" s="46" t="s">
        <v>222</v>
      </c>
      <c r="C1483" s="46" t="s">
        <v>348</v>
      </c>
      <c r="D1483" s="49" t="s">
        <v>154</v>
      </c>
      <c r="E1483" s="46">
        <v>0</v>
      </c>
      <c r="F1483" s="46">
        <v>0</v>
      </c>
      <c r="G1483" s="46">
        <v>0</v>
      </c>
      <c r="H1483" s="46">
        <v>0</v>
      </c>
      <c r="I1483" s="46">
        <v>0</v>
      </c>
      <c r="J1483" s="46">
        <v>0</v>
      </c>
      <c r="K1483" s="46">
        <v>0</v>
      </c>
      <c r="L1483" s="42">
        <v>31925</v>
      </c>
      <c r="M1483" s="42">
        <v>16519</v>
      </c>
      <c r="N1483" s="42">
        <v>15406</v>
      </c>
      <c r="O1483" s="54" t="s">
        <v>499</v>
      </c>
      <c r="P1483" s="54" t="s">
        <v>499</v>
      </c>
      <c r="Q1483" s="54" t="s">
        <v>499</v>
      </c>
      <c r="R1483" s="54" t="s">
        <v>499</v>
      </c>
      <c r="S1483" s="54" t="s">
        <v>499</v>
      </c>
      <c r="T1483" s="54" t="s">
        <v>499</v>
      </c>
      <c r="U1483" s="54" t="s">
        <v>499</v>
      </c>
      <c r="W1483" s="42" t="s">
        <v>469</v>
      </c>
    </row>
    <row r="1484" spans="1:23">
      <c r="A1484" s="49" t="s">
        <v>3752</v>
      </c>
      <c r="B1484" s="46" t="s">
        <v>222</v>
      </c>
      <c r="C1484" s="46" t="s">
        <v>348</v>
      </c>
      <c r="D1484" s="49" t="s">
        <v>155</v>
      </c>
      <c r="E1484" s="46">
        <v>8</v>
      </c>
      <c r="F1484" s="46">
        <v>6</v>
      </c>
      <c r="G1484" s="46">
        <v>0</v>
      </c>
      <c r="H1484" s="46">
        <v>6</v>
      </c>
      <c r="I1484" s="46">
        <v>0</v>
      </c>
      <c r="J1484" s="46">
        <v>0</v>
      </c>
      <c r="K1484" s="46">
        <v>20</v>
      </c>
      <c r="L1484" s="42">
        <v>31925</v>
      </c>
      <c r="M1484" s="42">
        <v>16519</v>
      </c>
      <c r="N1484" s="42">
        <v>15406</v>
      </c>
      <c r="O1484" s="54">
        <v>25.058731401722788</v>
      </c>
      <c r="P1484" s="54">
        <v>18.794048551292089</v>
      </c>
      <c r="Q1484" s="54" t="s">
        <v>499</v>
      </c>
      <c r="R1484" s="54">
        <v>18.794048551292089</v>
      </c>
      <c r="S1484" s="54" t="s">
        <v>499</v>
      </c>
      <c r="T1484" s="54" t="s">
        <v>499</v>
      </c>
      <c r="U1484" s="54">
        <v>62.646828504306967</v>
      </c>
      <c r="W1484" s="42" t="s">
        <v>469</v>
      </c>
    </row>
    <row r="1485" spans="1:23">
      <c r="A1485" s="49" t="s">
        <v>3753</v>
      </c>
      <c r="B1485" s="46" t="s">
        <v>222</v>
      </c>
      <c r="C1485" s="46" t="s">
        <v>348</v>
      </c>
      <c r="D1485" s="49" t="s">
        <v>99</v>
      </c>
      <c r="E1485" s="46">
        <v>0</v>
      </c>
      <c r="F1485" s="46">
        <v>0</v>
      </c>
      <c r="G1485" s="46">
        <v>0</v>
      </c>
      <c r="H1485" s="46">
        <v>7</v>
      </c>
      <c r="I1485" s="46">
        <v>6</v>
      </c>
      <c r="J1485" s="46">
        <v>0</v>
      </c>
      <c r="K1485" s="46">
        <v>13</v>
      </c>
      <c r="L1485" s="42">
        <v>31925</v>
      </c>
      <c r="M1485" s="42">
        <v>16519</v>
      </c>
      <c r="N1485" s="42">
        <v>15406</v>
      </c>
      <c r="O1485" s="54" t="s">
        <v>499</v>
      </c>
      <c r="P1485" s="54" t="s">
        <v>499</v>
      </c>
      <c r="Q1485" s="54" t="s">
        <v>499</v>
      </c>
      <c r="R1485" s="54">
        <v>21.926389976507437</v>
      </c>
      <c r="S1485" s="54">
        <v>18.794048551292089</v>
      </c>
      <c r="T1485" s="54" t="s">
        <v>499</v>
      </c>
      <c r="U1485" s="54">
        <v>40.72043852779953</v>
      </c>
      <c r="W1485" s="42" t="s">
        <v>469</v>
      </c>
    </row>
    <row r="1486" spans="1:23">
      <c r="A1486" s="49" t="s">
        <v>3754</v>
      </c>
      <c r="B1486" s="46" t="s">
        <v>222</v>
      </c>
      <c r="C1486" s="46" t="s">
        <v>348</v>
      </c>
      <c r="D1486" s="49" t="s">
        <v>481</v>
      </c>
      <c r="E1486" s="46">
        <v>0</v>
      </c>
      <c r="F1486" s="46">
        <v>0</v>
      </c>
      <c r="G1486" s="46">
        <v>0</v>
      </c>
      <c r="H1486" s="46">
        <v>0</v>
      </c>
      <c r="I1486" s="46">
        <v>0</v>
      </c>
      <c r="J1486" s="46">
        <v>0</v>
      </c>
      <c r="K1486" s="46">
        <v>0</v>
      </c>
      <c r="L1486" s="42">
        <v>31925</v>
      </c>
      <c r="M1486" s="42">
        <v>16519</v>
      </c>
      <c r="N1486" s="42">
        <v>15406</v>
      </c>
      <c r="O1486" s="54" t="s">
        <v>499</v>
      </c>
      <c r="P1486" s="54" t="s">
        <v>499</v>
      </c>
      <c r="Q1486" s="54" t="s">
        <v>499</v>
      </c>
      <c r="R1486" s="54" t="s">
        <v>499</v>
      </c>
      <c r="S1486" s="54" t="s">
        <v>499</v>
      </c>
      <c r="T1486" s="54" t="s">
        <v>499</v>
      </c>
      <c r="U1486" s="54" t="s">
        <v>499</v>
      </c>
      <c r="W1486" s="42" t="s">
        <v>469</v>
      </c>
    </row>
    <row r="1487" spans="1:23">
      <c r="A1487" s="49" t="s">
        <v>3755</v>
      </c>
      <c r="B1487" s="46" t="s">
        <v>222</v>
      </c>
      <c r="C1487" s="46" t="s">
        <v>348</v>
      </c>
      <c r="D1487" s="49" t="s">
        <v>483</v>
      </c>
      <c r="E1487" s="46">
        <v>6</v>
      </c>
      <c r="F1487" s="46">
        <v>0</v>
      </c>
      <c r="G1487" s="46">
        <v>6</v>
      </c>
      <c r="H1487" s="46">
        <v>6</v>
      </c>
      <c r="I1487" s="46">
        <v>6</v>
      </c>
      <c r="J1487" s="46">
        <v>0</v>
      </c>
      <c r="K1487" s="46">
        <v>24</v>
      </c>
      <c r="L1487" s="42">
        <v>31925</v>
      </c>
      <c r="M1487" s="42">
        <v>16519</v>
      </c>
      <c r="N1487" s="42">
        <v>15406</v>
      </c>
      <c r="O1487" s="54">
        <v>18.794048551292089</v>
      </c>
      <c r="P1487" s="54" t="s">
        <v>499</v>
      </c>
      <c r="Q1487" s="54">
        <v>18.794048551292089</v>
      </c>
      <c r="R1487" s="54">
        <v>18.794048551292089</v>
      </c>
      <c r="S1487" s="54">
        <v>18.794048551292089</v>
      </c>
      <c r="T1487" s="54" t="s">
        <v>499</v>
      </c>
      <c r="U1487" s="54">
        <v>75.176194205168358</v>
      </c>
      <c r="W1487" s="42" t="s">
        <v>469</v>
      </c>
    </row>
    <row r="1488" spans="1:23">
      <c r="A1488" s="49" t="s">
        <v>3756</v>
      </c>
      <c r="B1488" s="46" t="s">
        <v>222</v>
      </c>
      <c r="C1488" s="46" t="s">
        <v>348</v>
      </c>
      <c r="D1488" s="49" t="s">
        <v>128</v>
      </c>
      <c r="E1488" s="46">
        <v>6</v>
      </c>
      <c r="F1488" s="46">
        <v>0</v>
      </c>
      <c r="G1488" s="46">
        <v>0</v>
      </c>
      <c r="H1488" s="46">
        <v>0</v>
      </c>
      <c r="I1488" s="46">
        <v>0</v>
      </c>
      <c r="J1488" s="46">
        <v>0</v>
      </c>
      <c r="K1488" s="46">
        <v>6</v>
      </c>
      <c r="L1488" s="42">
        <v>31925</v>
      </c>
      <c r="M1488" s="42">
        <v>16519</v>
      </c>
      <c r="N1488" s="42">
        <v>15406</v>
      </c>
      <c r="O1488" s="54">
        <v>18.794048551292089</v>
      </c>
      <c r="P1488" s="54" t="s">
        <v>499</v>
      </c>
      <c r="Q1488" s="54" t="s">
        <v>499</v>
      </c>
      <c r="R1488" s="54" t="s">
        <v>499</v>
      </c>
      <c r="S1488" s="54" t="s">
        <v>499</v>
      </c>
      <c r="T1488" s="54" t="s">
        <v>499</v>
      </c>
      <c r="U1488" s="54">
        <v>18.794048551292089</v>
      </c>
      <c r="W1488" s="42" t="s">
        <v>469</v>
      </c>
    </row>
    <row r="1489" spans="1:23">
      <c r="A1489" s="49" t="s">
        <v>3757</v>
      </c>
      <c r="B1489" s="46" t="s">
        <v>222</v>
      </c>
      <c r="C1489" s="46" t="s">
        <v>348</v>
      </c>
      <c r="D1489" s="49" t="s">
        <v>161</v>
      </c>
      <c r="E1489" s="46">
        <v>0</v>
      </c>
      <c r="F1489" s="46">
        <v>0</v>
      </c>
      <c r="G1489" s="46">
        <v>0</v>
      </c>
      <c r="H1489" s="46">
        <v>0</v>
      </c>
      <c r="I1489" s="46">
        <v>0</v>
      </c>
      <c r="J1489" s="46">
        <v>0</v>
      </c>
      <c r="K1489" s="46">
        <v>0</v>
      </c>
      <c r="L1489" s="42">
        <v>31925</v>
      </c>
      <c r="M1489" s="42">
        <v>16519</v>
      </c>
      <c r="N1489" s="42">
        <v>15406</v>
      </c>
      <c r="O1489" s="54" t="s">
        <v>499</v>
      </c>
      <c r="P1489" s="54" t="s">
        <v>499</v>
      </c>
      <c r="Q1489" s="54" t="s">
        <v>499</v>
      </c>
      <c r="R1489" s="54" t="s">
        <v>499</v>
      </c>
      <c r="S1489" s="54" t="s">
        <v>499</v>
      </c>
      <c r="T1489" s="54" t="s">
        <v>499</v>
      </c>
      <c r="U1489" s="54" t="s">
        <v>499</v>
      </c>
      <c r="W1489" s="42" t="s">
        <v>469</v>
      </c>
    </row>
    <row r="1490" spans="1:23">
      <c r="A1490" s="49" t="s">
        <v>3758</v>
      </c>
      <c r="B1490" s="46" t="s">
        <v>222</v>
      </c>
      <c r="C1490" s="46" t="s">
        <v>348</v>
      </c>
      <c r="D1490" s="49" t="s">
        <v>164</v>
      </c>
      <c r="E1490" s="46">
        <v>12</v>
      </c>
      <c r="F1490" s="46">
        <v>10</v>
      </c>
      <c r="G1490" s="46">
        <v>35</v>
      </c>
      <c r="H1490" s="46">
        <v>43</v>
      </c>
      <c r="I1490" s="46">
        <v>17</v>
      </c>
      <c r="J1490" s="46">
        <v>10</v>
      </c>
      <c r="K1490" s="46">
        <v>127</v>
      </c>
      <c r="L1490" s="42">
        <v>31925</v>
      </c>
      <c r="M1490" s="42">
        <v>16519</v>
      </c>
      <c r="N1490" s="42">
        <v>15406</v>
      </c>
      <c r="O1490" s="54">
        <v>77.891730494612489</v>
      </c>
      <c r="P1490" s="54">
        <v>64.909775412177069</v>
      </c>
      <c r="Q1490" s="54">
        <v>227.18421394261975</v>
      </c>
      <c r="R1490" s="54">
        <v>279.11203427236143</v>
      </c>
      <c r="S1490" s="54">
        <v>110.34661820070102</v>
      </c>
      <c r="T1490" s="54">
        <v>64.909775412177069</v>
      </c>
      <c r="U1490" s="54">
        <v>824.3541477346489</v>
      </c>
      <c r="W1490" s="42" t="s">
        <v>469</v>
      </c>
    </row>
    <row r="1491" spans="1:23">
      <c r="A1491" s="49" t="s">
        <v>3759</v>
      </c>
      <c r="B1491" s="46" t="s">
        <v>222</v>
      </c>
      <c r="C1491" s="46" t="s">
        <v>348</v>
      </c>
      <c r="D1491" s="49" t="s">
        <v>142</v>
      </c>
      <c r="E1491" s="46">
        <v>0</v>
      </c>
      <c r="F1491" s="46">
        <v>0</v>
      </c>
      <c r="G1491" s="46">
        <v>0</v>
      </c>
      <c r="H1491" s="46">
        <v>0</v>
      </c>
      <c r="I1491" s="46">
        <v>6</v>
      </c>
      <c r="J1491" s="46">
        <v>0</v>
      </c>
      <c r="K1491" s="46">
        <v>6</v>
      </c>
      <c r="L1491" s="42">
        <v>31925</v>
      </c>
      <c r="M1491" s="42">
        <v>16519</v>
      </c>
      <c r="N1491" s="42">
        <v>15406</v>
      </c>
      <c r="O1491" s="54" t="s">
        <v>499</v>
      </c>
      <c r="P1491" s="54" t="s">
        <v>499</v>
      </c>
      <c r="Q1491" s="54" t="s">
        <v>499</v>
      </c>
      <c r="R1491" s="54" t="s">
        <v>499</v>
      </c>
      <c r="S1491" s="54">
        <v>18.794048551292089</v>
      </c>
      <c r="T1491" s="54" t="s">
        <v>499</v>
      </c>
      <c r="U1491" s="54">
        <v>18.794048551292089</v>
      </c>
      <c r="W1491" s="42" t="s">
        <v>469</v>
      </c>
    </row>
    <row r="1492" spans="1:23">
      <c r="A1492" s="49" t="s">
        <v>3760</v>
      </c>
      <c r="B1492" s="46" t="s">
        <v>230</v>
      </c>
      <c r="C1492" s="46" t="s">
        <v>350</v>
      </c>
      <c r="D1492" s="49" t="s">
        <v>60</v>
      </c>
      <c r="E1492" s="46">
        <v>6</v>
      </c>
      <c r="F1492" s="46">
        <v>6</v>
      </c>
      <c r="G1492" s="46">
        <v>6</v>
      </c>
      <c r="H1492" s="46">
        <v>0</v>
      </c>
      <c r="I1492" s="46">
        <v>6</v>
      </c>
      <c r="J1492" s="46">
        <v>6</v>
      </c>
      <c r="K1492" s="46">
        <v>30</v>
      </c>
      <c r="L1492" s="42">
        <v>29748</v>
      </c>
      <c r="M1492" s="42">
        <v>15202</v>
      </c>
      <c r="N1492" s="42">
        <v>14546</v>
      </c>
      <c r="O1492" s="54">
        <v>20.169423154497782</v>
      </c>
      <c r="P1492" s="54">
        <v>20.169423154497782</v>
      </c>
      <c r="Q1492" s="54">
        <v>20.169423154497782</v>
      </c>
      <c r="R1492" s="54" t="s">
        <v>499</v>
      </c>
      <c r="S1492" s="54">
        <v>20.169423154497782</v>
      </c>
      <c r="T1492" s="54">
        <v>20.169423154497782</v>
      </c>
      <c r="U1492" s="54">
        <v>100.84711577248891</v>
      </c>
      <c r="W1492" s="42" t="s">
        <v>469</v>
      </c>
    </row>
    <row r="1493" spans="1:23">
      <c r="A1493" s="49" t="s">
        <v>3761</v>
      </c>
      <c r="B1493" s="46" t="s">
        <v>230</v>
      </c>
      <c r="C1493" s="46" t="s">
        <v>350</v>
      </c>
      <c r="D1493" s="49" t="s">
        <v>64</v>
      </c>
      <c r="E1493" s="46">
        <v>8</v>
      </c>
      <c r="F1493" s="46">
        <v>10</v>
      </c>
      <c r="G1493" s="46">
        <v>21</v>
      </c>
      <c r="H1493" s="46">
        <v>16</v>
      </c>
      <c r="I1493" s="46">
        <v>11</v>
      </c>
      <c r="J1493" s="46">
        <v>8</v>
      </c>
      <c r="K1493" s="46">
        <v>74</v>
      </c>
      <c r="L1493" s="42">
        <v>29748</v>
      </c>
      <c r="M1493" s="42">
        <v>15202</v>
      </c>
      <c r="N1493" s="42">
        <v>14546</v>
      </c>
      <c r="O1493" s="54">
        <v>26.89256420599704</v>
      </c>
      <c r="P1493" s="54">
        <v>33.615705257496302</v>
      </c>
      <c r="Q1493" s="54">
        <v>70.592981040742231</v>
      </c>
      <c r="R1493" s="54">
        <v>53.78512841199408</v>
      </c>
      <c r="S1493" s="54">
        <v>36.977275783245929</v>
      </c>
      <c r="T1493" s="54">
        <v>26.89256420599704</v>
      </c>
      <c r="U1493" s="54">
        <v>248.75621890547262</v>
      </c>
      <c r="W1493" s="42" t="s">
        <v>469</v>
      </c>
    </row>
    <row r="1494" spans="1:23">
      <c r="A1494" s="49" t="s">
        <v>3762</v>
      </c>
      <c r="B1494" s="46" t="s">
        <v>230</v>
      </c>
      <c r="C1494" s="46" t="s">
        <v>350</v>
      </c>
      <c r="D1494" s="49" t="s">
        <v>492</v>
      </c>
      <c r="E1494" s="46">
        <v>0</v>
      </c>
      <c r="F1494" s="46">
        <v>0</v>
      </c>
      <c r="G1494" s="46">
        <v>6</v>
      </c>
      <c r="H1494" s="46">
        <v>0</v>
      </c>
      <c r="I1494" s="46">
        <v>6</v>
      </c>
      <c r="J1494" s="46">
        <v>0</v>
      </c>
      <c r="K1494" s="46">
        <v>12</v>
      </c>
      <c r="L1494" s="42">
        <v>29748</v>
      </c>
      <c r="M1494" s="42">
        <v>15202</v>
      </c>
      <c r="N1494" s="42">
        <v>14546</v>
      </c>
      <c r="O1494" s="54" t="s">
        <v>499</v>
      </c>
      <c r="P1494" s="54" t="s">
        <v>499</v>
      </c>
      <c r="Q1494" s="54">
        <v>20.169423154497782</v>
      </c>
      <c r="R1494" s="54" t="s">
        <v>499</v>
      </c>
      <c r="S1494" s="54">
        <v>20.169423154497782</v>
      </c>
      <c r="T1494" s="54" t="s">
        <v>499</v>
      </c>
      <c r="U1494" s="54">
        <v>40.338846308995564</v>
      </c>
      <c r="W1494" s="42" t="s">
        <v>469</v>
      </c>
    </row>
    <row r="1495" spans="1:23">
      <c r="A1495" s="49" t="s">
        <v>3763</v>
      </c>
      <c r="B1495" s="46" t="s">
        <v>230</v>
      </c>
      <c r="C1495" s="46" t="s">
        <v>350</v>
      </c>
      <c r="D1495" s="49" t="s">
        <v>200</v>
      </c>
      <c r="E1495" s="46">
        <v>0</v>
      </c>
      <c r="F1495" s="46">
        <v>0</v>
      </c>
      <c r="G1495" s="46">
        <v>0</v>
      </c>
      <c r="H1495" s="46">
        <v>7</v>
      </c>
      <c r="I1495" s="46">
        <v>0</v>
      </c>
      <c r="J1495" s="46">
        <v>0</v>
      </c>
      <c r="K1495" s="46">
        <v>7</v>
      </c>
      <c r="L1495" s="42">
        <v>29748</v>
      </c>
      <c r="M1495" s="42">
        <v>15202</v>
      </c>
      <c r="N1495" s="42">
        <v>14546</v>
      </c>
      <c r="O1495" s="54" t="s">
        <v>499</v>
      </c>
      <c r="P1495" s="54" t="s">
        <v>499</v>
      </c>
      <c r="Q1495" s="54" t="s">
        <v>499</v>
      </c>
      <c r="R1495" s="54">
        <v>23.530993680247413</v>
      </c>
      <c r="S1495" s="54" t="s">
        <v>499</v>
      </c>
      <c r="T1495" s="54" t="s">
        <v>499</v>
      </c>
      <c r="U1495" s="54">
        <v>23.530993680247413</v>
      </c>
      <c r="W1495" s="42" t="s">
        <v>469</v>
      </c>
    </row>
    <row r="1496" spans="1:23">
      <c r="A1496" s="49" t="s">
        <v>3764</v>
      </c>
      <c r="B1496" s="46" t="s">
        <v>230</v>
      </c>
      <c r="C1496" s="46" t="s">
        <v>350</v>
      </c>
      <c r="D1496" s="49" t="s">
        <v>54</v>
      </c>
      <c r="E1496" s="46">
        <v>20</v>
      </c>
      <c r="F1496" s="46">
        <v>11</v>
      </c>
      <c r="G1496" s="46">
        <v>52</v>
      </c>
      <c r="H1496" s="46">
        <v>76</v>
      </c>
      <c r="I1496" s="46">
        <v>50</v>
      </c>
      <c r="J1496" s="46">
        <v>39</v>
      </c>
      <c r="K1496" s="46">
        <v>248</v>
      </c>
      <c r="L1496" s="42">
        <v>29748</v>
      </c>
      <c r="M1496" s="42">
        <v>15202</v>
      </c>
      <c r="N1496" s="42">
        <v>14546</v>
      </c>
      <c r="O1496" s="54">
        <v>131.56163662675965</v>
      </c>
      <c r="P1496" s="54">
        <v>72.358900144717794</v>
      </c>
      <c r="Q1496" s="54">
        <v>342.06025522957503</v>
      </c>
      <c r="R1496" s="54">
        <v>499.93421918168667</v>
      </c>
      <c r="S1496" s="54">
        <v>328.90409156689907</v>
      </c>
      <c r="T1496" s="54">
        <v>256.54519142218129</v>
      </c>
      <c r="U1496" s="54">
        <v>1631.3642941718197</v>
      </c>
      <c r="W1496" s="42" t="s">
        <v>469</v>
      </c>
    </row>
    <row r="1497" spans="1:23">
      <c r="A1497" s="49" t="s">
        <v>3765</v>
      </c>
      <c r="B1497" s="46" t="s">
        <v>230</v>
      </c>
      <c r="C1497" s="46" t="s">
        <v>350</v>
      </c>
      <c r="D1497" s="49" t="s">
        <v>69</v>
      </c>
      <c r="E1497" s="46">
        <v>0</v>
      </c>
      <c r="F1497" s="46">
        <v>0</v>
      </c>
      <c r="G1497" s="46">
        <v>6</v>
      </c>
      <c r="H1497" s="46">
        <v>6</v>
      </c>
      <c r="I1497" s="46">
        <v>0</v>
      </c>
      <c r="J1497" s="46">
        <v>0</v>
      </c>
      <c r="K1497" s="46">
        <v>12</v>
      </c>
      <c r="L1497" s="42">
        <v>29748</v>
      </c>
      <c r="M1497" s="42">
        <v>15202</v>
      </c>
      <c r="N1497" s="42">
        <v>14546</v>
      </c>
      <c r="O1497" s="54" t="s">
        <v>499</v>
      </c>
      <c r="P1497" s="54" t="s">
        <v>499</v>
      </c>
      <c r="Q1497" s="54">
        <v>39.468490988027888</v>
      </c>
      <c r="R1497" s="54">
        <v>39.468490988027888</v>
      </c>
      <c r="S1497" s="54" t="s">
        <v>499</v>
      </c>
      <c r="T1497" s="54" t="s">
        <v>499</v>
      </c>
      <c r="U1497" s="54">
        <v>78.936981976055776</v>
      </c>
      <c r="W1497" s="42" t="s">
        <v>469</v>
      </c>
    </row>
    <row r="1498" spans="1:23">
      <c r="A1498" s="49" t="s">
        <v>3766</v>
      </c>
      <c r="B1498" s="46" t="s">
        <v>230</v>
      </c>
      <c r="C1498" s="46" t="s">
        <v>350</v>
      </c>
      <c r="D1498" s="49" t="s">
        <v>473</v>
      </c>
      <c r="E1498" s="46">
        <v>0</v>
      </c>
      <c r="F1498" s="46">
        <v>0</v>
      </c>
      <c r="G1498" s="46">
        <v>0</v>
      </c>
      <c r="H1498" s="46">
        <v>0</v>
      </c>
      <c r="I1498" s="46">
        <v>0</v>
      </c>
      <c r="J1498" s="46">
        <v>0</v>
      </c>
      <c r="K1498" s="46">
        <v>0</v>
      </c>
      <c r="L1498" s="42">
        <v>29748</v>
      </c>
      <c r="M1498" s="42">
        <v>15202</v>
      </c>
      <c r="N1498" s="42">
        <v>14546</v>
      </c>
      <c r="O1498" s="54" t="s">
        <v>499</v>
      </c>
      <c r="P1498" s="54" t="s">
        <v>499</v>
      </c>
      <c r="Q1498" s="54" t="s">
        <v>499</v>
      </c>
      <c r="R1498" s="54" t="s">
        <v>499</v>
      </c>
      <c r="S1498" s="54" t="s">
        <v>499</v>
      </c>
      <c r="T1498" s="54" t="s">
        <v>499</v>
      </c>
      <c r="U1498" s="54" t="s">
        <v>499</v>
      </c>
      <c r="W1498" s="42" t="s">
        <v>469</v>
      </c>
    </row>
    <row r="1499" spans="1:23">
      <c r="A1499" s="49" t="s">
        <v>3767</v>
      </c>
      <c r="B1499" s="46" t="s">
        <v>230</v>
      </c>
      <c r="C1499" s="46" t="s">
        <v>350</v>
      </c>
      <c r="D1499" s="49" t="s">
        <v>201</v>
      </c>
      <c r="E1499" s="46">
        <v>0</v>
      </c>
      <c r="F1499" s="46">
        <v>0</v>
      </c>
      <c r="G1499" s="46">
        <v>6</v>
      </c>
      <c r="H1499" s="46">
        <v>6</v>
      </c>
      <c r="I1499" s="46">
        <v>0</v>
      </c>
      <c r="J1499" s="46">
        <v>0</v>
      </c>
      <c r="K1499" s="46">
        <v>12</v>
      </c>
      <c r="L1499" s="42">
        <v>29748</v>
      </c>
      <c r="M1499" s="42">
        <v>15202</v>
      </c>
      <c r="N1499" s="42">
        <v>14546</v>
      </c>
      <c r="O1499" s="54" t="s">
        <v>499</v>
      </c>
      <c r="P1499" s="54" t="s">
        <v>499</v>
      </c>
      <c r="Q1499" s="54">
        <v>20.169423154497782</v>
      </c>
      <c r="R1499" s="54">
        <v>20.169423154497782</v>
      </c>
      <c r="S1499" s="54" t="s">
        <v>499</v>
      </c>
      <c r="T1499" s="54" t="s">
        <v>499</v>
      </c>
      <c r="U1499" s="54">
        <v>40.338846308995564</v>
      </c>
      <c r="W1499" s="42" t="s">
        <v>469</v>
      </c>
    </row>
    <row r="1500" spans="1:23">
      <c r="A1500" s="49" t="s">
        <v>3768</v>
      </c>
      <c r="B1500" s="46" t="s">
        <v>230</v>
      </c>
      <c r="C1500" s="46" t="s">
        <v>350</v>
      </c>
      <c r="D1500" s="49" t="s">
        <v>151</v>
      </c>
      <c r="E1500" s="46">
        <v>0</v>
      </c>
      <c r="F1500" s="46">
        <v>0</v>
      </c>
      <c r="G1500" s="46">
        <v>0</v>
      </c>
      <c r="H1500" s="46">
        <v>0</v>
      </c>
      <c r="I1500" s="46">
        <v>0</v>
      </c>
      <c r="J1500" s="46">
        <v>0</v>
      </c>
      <c r="K1500" s="46">
        <v>0</v>
      </c>
      <c r="L1500" s="42">
        <v>29748</v>
      </c>
      <c r="M1500" s="42">
        <v>15202</v>
      </c>
      <c r="N1500" s="42">
        <v>14546</v>
      </c>
      <c r="O1500" s="54" t="s">
        <v>499</v>
      </c>
      <c r="P1500" s="54" t="s">
        <v>499</v>
      </c>
      <c r="Q1500" s="54" t="s">
        <v>499</v>
      </c>
      <c r="R1500" s="54" t="s">
        <v>499</v>
      </c>
      <c r="S1500" s="54" t="s">
        <v>499</v>
      </c>
      <c r="T1500" s="54" t="s">
        <v>499</v>
      </c>
      <c r="U1500" s="54" t="s">
        <v>499</v>
      </c>
      <c r="W1500" s="42" t="s">
        <v>469</v>
      </c>
    </row>
    <row r="1501" spans="1:23">
      <c r="A1501" s="49" t="s">
        <v>3769</v>
      </c>
      <c r="B1501" s="46" t="s">
        <v>230</v>
      </c>
      <c r="C1501" s="46" t="s">
        <v>350</v>
      </c>
      <c r="D1501" s="49" t="s">
        <v>95</v>
      </c>
      <c r="E1501" s="46">
        <v>0</v>
      </c>
      <c r="F1501" s="46">
        <v>0</v>
      </c>
      <c r="G1501" s="46">
        <v>6</v>
      </c>
      <c r="H1501" s="46">
        <v>0</v>
      </c>
      <c r="I1501" s="46">
        <v>0</v>
      </c>
      <c r="J1501" s="46">
        <v>0</v>
      </c>
      <c r="K1501" s="46">
        <v>6</v>
      </c>
      <c r="L1501" s="42">
        <v>29748</v>
      </c>
      <c r="M1501" s="42">
        <v>15202</v>
      </c>
      <c r="N1501" s="42">
        <v>14546</v>
      </c>
      <c r="O1501" s="54" t="s">
        <v>499</v>
      </c>
      <c r="P1501" s="54" t="s">
        <v>499</v>
      </c>
      <c r="Q1501" s="54">
        <v>20.169423154497782</v>
      </c>
      <c r="R1501" s="54" t="s">
        <v>499</v>
      </c>
      <c r="S1501" s="54" t="s">
        <v>499</v>
      </c>
      <c r="T1501" s="54" t="s">
        <v>499</v>
      </c>
      <c r="U1501" s="54">
        <v>20.169423154497782</v>
      </c>
      <c r="W1501" s="42" t="s">
        <v>469</v>
      </c>
    </row>
    <row r="1502" spans="1:23">
      <c r="A1502" s="49" t="s">
        <v>3770</v>
      </c>
      <c r="B1502" s="46" t="s">
        <v>230</v>
      </c>
      <c r="C1502" s="46" t="s">
        <v>350</v>
      </c>
      <c r="D1502" s="49" t="s">
        <v>154</v>
      </c>
      <c r="E1502" s="46">
        <v>0</v>
      </c>
      <c r="F1502" s="46">
        <v>0</v>
      </c>
      <c r="G1502" s="46">
        <v>0</v>
      </c>
      <c r="H1502" s="46">
        <v>0</v>
      </c>
      <c r="I1502" s="46">
        <v>0</v>
      </c>
      <c r="J1502" s="46">
        <v>0</v>
      </c>
      <c r="K1502" s="46">
        <v>0</v>
      </c>
      <c r="L1502" s="42">
        <v>29748</v>
      </c>
      <c r="M1502" s="42">
        <v>15202</v>
      </c>
      <c r="N1502" s="42">
        <v>14546</v>
      </c>
      <c r="O1502" s="54" t="s">
        <v>499</v>
      </c>
      <c r="P1502" s="54" t="s">
        <v>499</v>
      </c>
      <c r="Q1502" s="54" t="s">
        <v>499</v>
      </c>
      <c r="R1502" s="54" t="s">
        <v>499</v>
      </c>
      <c r="S1502" s="54" t="s">
        <v>499</v>
      </c>
      <c r="T1502" s="54" t="s">
        <v>499</v>
      </c>
      <c r="U1502" s="54" t="s">
        <v>499</v>
      </c>
      <c r="W1502" s="42" t="s">
        <v>469</v>
      </c>
    </row>
    <row r="1503" spans="1:23">
      <c r="A1503" s="49" t="s">
        <v>3771</v>
      </c>
      <c r="B1503" s="46" t="s">
        <v>230</v>
      </c>
      <c r="C1503" s="46" t="s">
        <v>350</v>
      </c>
      <c r="D1503" s="49" t="s">
        <v>155</v>
      </c>
      <c r="E1503" s="46">
        <v>7</v>
      </c>
      <c r="F1503" s="46">
        <v>0</v>
      </c>
      <c r="G1503" s="46">
        <v>0</v>
      </c>
      <c r="H1503" s="46">
        <v>0</v>
      </c>
      <c r="I1503" s="46">
        <v>0</v>
      </c>
      <c r="J1503" s="46">
        <v>0</v>
      </c>
      <c r="K1503" s="46">
        <v>7</v>
      </c>
      <c r="L1503" s="42">
        <v>29748</v>
      </c>
      <c r="M1503" s="42">
        <v>15202</v>
      </c>
      <c r="N1503" s="42">
        <v>14546</v>
      </c>
      <c r="O1503" s="54">
        <v>23.530993680247413</v>
      </c>
      <c r="P1503" s="54" t="s">
        <v>499</v>
      </c>
      <c r="Q1503" s="54" t="s">
        <v>499</v>
      </c>
      <c r="R1503" s="54" t="s">
        <v>499</v>
      </c>
      <c r="S1503" s="54" t="s">
        <v>499</v>
      </c>
      <c r="T1503" s="54" t="s">
        <v>499</v>
      </c>
      <c r="U1503" s="54">
        <v>23.530993680247413</v>
      </c>
      <c r="W1503" s="42" t="s">
        <v>469</v>
      </c>
    </row>
    <row r="1504" spans="1:23">
      <c r="A1504" s="49" t="s">
        <v>3772</v>
      </c>
      <c r="B1504" s="46" t="s">
        <v>230</v>
      </c>
      <c r="C1504" s="46" t="s">
        <v>350</v>
      </c>
      <c r="D1504" s="49" t="s">
        <v>99</v>
      </c>
      <c r="E1504" s="46">
        <v>8</v>
      </c>
      <c r="F1504" s="46">
        <v>6</v>
      </c>
      <c r="G1504" s="46">
        <v>12</v>
      </c>
      <c r="H1504" s="46">
        <v>19</v>
      </c>
      <c r="I1504" s="46">
        <v>12</v>
      </c>
      <c r="J1504" s="46">
        <v>6</v>
      </c>
      <c r="K1504" s="46">
        <v>63</v>
      </c>
      <c r="L1504" s="42">
        <v>29748</v>
      </c>
      <c r="M1504" s="42">
        <v>15202</v>
      </c>
      <c r="N1504" s="42">
        <v>14546</v>
      </c>
      <c r="O1504" s="54">
        <v>26.89256420599704</v>
      </c>
      <c r="P1504" s="54">
        <v>20.169423154497782</v>
      </c>
      <c r="Q1504" s="54">
        <v>40.338846308995564</v>
      </c>
      <c r="R1504" s="54">
        <v>63.869839989242976</v>
      </c>
      <c r="S1504" s="54">
        <v>40.338846308995564</v>
      </c>
      <c r="T1504" s="54">
        <v>20.169423154497782</v>
      </c>
      <c r="U1504" s="54">
        <v>211.77894312222674</v>
      </c>
      <c r="W1504" s="42" t="s">
        <v>469</v>
      </c>
    </row>
    <row r="1505" spans="1:23">
      <c r="A1505" s="49" t="s">
        <v>3773</v>
      </c>
      <c r="B1505" s="46" t="s">
        <v>230</v>
      </c>
      <c r="C1505" s="46" t="s">
        <v>350</v>
      </c>
      <c r="D1505" s="49" t="s">
        <v>481</v>
      </c>
      <c r="E1505" s="46">
        <v>0</v>
      </c>
      <c r="F1505" s="46">
        <v>0</v>
      </c>
      <c r="G1505" s="46">
        <v>0</v>
      </c>
      <c r="H1505" s="46">
        <v>0</v>
      </c>
      <c r="I1505" s="46">
        <v>0</v>
      </c>
      <c r="J1505" s="46">
        <v>0</v>
      </c>
      <c r="K1505" s="46">
        <v>0</v>
      </c>
      <c r="L1505" s="42">
        <v>29748</v>
      </c>
      <c r="M1505" s="42">
        <v>15202</v>
      </c>
      <c r="N1505" s="42">
        <v>14546</v>
      </c>
      <c r="O1505" s="54" t="s">
        <v>499</v>
      </c>
      <c r="P1505" s="54" t="s">
        <v>499</v>
      </c>
      <c r="Q1505" s="54" t="s">
        <v>499</v>
      </c>
      <c r="R1505" s="54" t="s">
        <v>499</v>
      </c>
      <c r="S1505" s="54" t="s">
        <v>499</v>
      </c>
      <c r="T1505" s="54" t="s">
        <v>499</v>
      </c>
      <c r="U1505" s="54" t="s">
        <v>499</v>
      </c>
      <c r="W1505" s="42" t="s">
        <v>469</v>
      </c>
    </row>
    <row r="1506" spans="1:23">
      <c r="A1506" s="49" t="s">
        <v>3774</v>
      </c>
      <c r="B1506" s="46" t="s">
        <v>230</v>
      </c>
      <c r="C1506" s="46" t="s">
        <v>350</v>
      </c>
      <c r="D1506" s="49" t="s">
        <v>483</v>
      </c>
      <c r="E1506" s="46">
        <v>6</v>
      </c>
      <c r="F1506" s="46">
        <v>0</v>
      </c>
      <c r="G1506" s="46">
        <v>6</v>
      </c>
      <c r="H1506" s="46">
        <v>6</v>
      </c>
      <c r="I1506" s="46">
        <v>6</v>
      </c>
      <c r="J1506" s="46">
        <v>0</v>
      </c>
      <c r="K1506" s="46">
        <v>24</v>
      </c>
      <c r="L1506" s="42">
        <v>29748</v>
      </c>
      <c r="M1506" s="42">
        <v>15202</v>
      </c>
      <c r="N1506" s="42">
        <v>14546</v>
      </c>
      <c r="O1506" s="54">
        <v>20.169423154497782</v>
      </c>
      <c r="P1506" s="54" t="s">
        <v>499</v>
      </c>
      <c r="Q1506" s="54">
        <v>20.169423154497782</v>
      </c>
      <c r="R1506" s="54">
        <v>20.169423154497782</v>
      </c>
      <c r="S1506" s="54">
        <v>20.169423154497782</v>
      </c>
      <c r="T1506" s="54" t="s">
        <v>499</v>
      </c>
      <c r="U1506" s="54">
        <v>80.677692617991127</v>
      </c>
      <c r="W1506" s="42" t="s">
        <v>469</v>
      </c>
    </row>
    <row r="1507" spans="1:23">
      <c r="A1507" s="49" t="s">
        <v>3775</v>
      </c>
      <c r="B1507" s="46" t="s">
        <v>230</v>
      </c>
      <c r="C1507" s="46" t="s">
        <v>350</v>
      </c>
      <c r="D1507" s="49" t="s">
        <v>128</v>
      </c>
      <c r="E1507" s="46">
        <v>0</v>
      </c>
      <c r="F1507" s="46">
        <v>0</v>
      </c>
      <c r="G1507" s="46">
        <v>0</v>
      </c>
      <c r="H1507" s="46">
        <v>0</v>
      </c>
      <c r="I1507" s="46">
        <v>0</v>
      </c>
      <c r="J1507" s="46">
        <v>0</v>
      </c>
      <c r="K1507" s="46">
        <v>0</v>
      </c>
      <c r="L1507" s="42">
        <v>29748</v>
      </c>
      <c r="M1507" s="42">
        <v>15202</v>
      </c>
      <c r="N1507" s="42">
        <v>14546</v>
      </c>
      <c r="O1507" s="54" t="s">
        <v>499</v>
      </c>
      <c r="P1507" s="54" t="s">
        <v>499</v>
      </c>
      <c r="Q1507" s="54" t="s">
        <v>499</v>
      </c>
      <c r="R1507" s="54" t="s">
        <v>499</v>
      </c>
      <c r="S1507" s="54" t="s">
        <v>499</v>
      </c>
      <c r="T1507" s="54" t="s">
        <v>499</v>
      </c>
      <c r="U1507" s="54" t="s">
        <v>499</v>
      </c>
      <c r="W1507" s="42" t="s">
        <v>469</v>
      </c>
    </row>
    <row r="1508" spans="1:23">
      <c r="A1508" s="49" t="s">
        <v>3776</v>
      </c>
      <c r="B1508" s="46" t="s">
        <v>230</v>
      </c>
      <c r="C1508" s="46" t="s">
        <v>350</v>
      </c>
      <c r="D1508" s="49" t="s">
        <v>132</v>
      </c>
      <c r="E1508" s="46">
        <v>8</v>
      </c>
      <c r="F1508" s="46">
        <v>6</v>
      </c>
      <c r="G1508" s="46">
        <v>7</v>
      </c>
      <c r="H1508" s="46">
        <v>6</v>
      </c>
      <c r="I1508" s="46">
        <v>7</v>
      </c>
      <c r="J1508" s="46">
        <v>6</v>
      </c>
      <c r="K1508" s="46">
        <v>40</v>
      </c>
      <c r="L1508" s="42">
        <v>29748</v>
      </c>
      <c r="M1508" s="42">
        <v>15202</v>
      </c>
      <c r="N1508" s="42">
        <v>14546</v>
      </c>
      <c r="O1508" s="54">
        <v>52.62465465070386</v>
      </c>
      <c r="P1508" s="54">
        <v>39.468490988027888</v>
      </c>
      <c r="Q1508" s="54">
        <v>46.046572819365871</v>
      </c>
      <c r="R1508" s="54">
        <v>39.468490988027888</v>
      </c>
      <c r="S1508" s="54">
        <v>46.046572819365871</v>
      </c>
      <c r="T1508" s="54">
        <v>39.468490988027888</v>
      </c>
      <c r="U1508" s="54">
        <v>263.1232732535193</v>
      </c>
      <c r="W1508" s="42" t="s">
        <v>469</v>
      </c>
    </row>
    <row r="1509" spans="1:23">
      <c r="A1509" s="49" t="s">
        <v>3777</v>
      </c>
      <c r="B1509" s="46" t="s">
        <v>230</v>
      </c>
      <c r="C1509" s="46" t="s">
        <v>350</v>
      </c>
      <c r="D1509" s="49" t="s">
        <v>161</v>
      </c>
      <c r="E1509" s="46">
        <v>0</v>
      </c>
      <c r="F1509" s="46">
        <v>0</v>
      </c>
      <c r="G1509" s="46">
        <v>6</v>
      </c>
      <c r="H1509" s="46">
        <v>0</v>
      </c>
      <c r="I1509" s="46">
        <v>0</v>
      </c>
      <c r="J1509" s="46">
        <v>0</v>
      </c>
      <c r="K1509" s="46">
        <v>6</v>
      </c>
      <c r="L1509" s="42">
        <v>29748</v>
      </c>
      <c r="M1509" s="42">
        <v>15202</v>
      </c>
      <c r="N1509" s="42">
        <v>14546</v>
      </c>
      <c r="O1509" s="54" t="s">
        <v>499</v>
      </c>
      <c r="P1509" s="54" t="s">
        <v>499</v>
      </c>
      <c r="Q1509" s="54">
        <v>20.169423154497782</v>
      </c>
      <c r="R1509" s="54" t="s">
        <v>499</v>
      </c>
      <c r="S1509" s="54" t="s">
        <v>499</v>
      </c>
      <c r="T1509" s="54" t="s">
        <v>499</v>
      </c>
      <c r="U1509" s="54">
        <v>20.169423154497782</v>
      </c>
      <c r="W1509" s="42" t="s">
        <v>469</v>
      </c>
    </row>
    <row r="1510" spans="1:23">
      <c r="A1510" s="49" t="s">
        <v>3778</v>
      </c>
      <c r="B1510" s="46" t="s">
        <v>230</v>
      </c>
      <c r="C1510" s="46" t="s">
        <v>350</v>
      </c>
      <c r="D1510" s="49" t="s">
        <v>142</v>
      </c>
      <c r="E1510" s="46">
        <v>0</v>
      </c>
      <c r="F1510" s="46">
        <v>0</v>
      </c>
      <c r="G1510" s="46">
        <v>0</v>
      </c>
      <c r="H1510" s="46">
        <v>0</v>
      </c>
      <c r="I1510" s="46">
        <v>0</v>
      </c>
      <c r="J1510" s="46">
        <v>0</v>
      </c>
      <c r="K1510" s="46">
        <v>0</v>
      </c>
      <c r="L1510" s="42">
        <v>29748</v>
      </c>
      <c r="M1510" s="42">
        <v>15202</v>
      </c>
      <c r="N1510" s="42">
        <v>14546</v>
      </c>
      <c r="O1510" s="54" t="s">
        <v>499</v>
      </c>
      <c r="P1510" s="54" t="s">
        <v>499</v>
      </c>
      <c r="Q1510" s="54" t="s">
        <v>499</v>
      </c>
      <c r="R1510" s="54" t="s">
        <v>499</v>
      </c>
      <c r="S1510" s="54" t="s">
        <v>499</v>
      </c>
      <c r="T1510" s="54" t="s">
        <v>499</v>
      </c>
      <c r="U1510" s="54" t="s">
        <v>499</v>
      </c>
      <c r="W1510" s="42" t="s">
        <v>469</v>
      </c>
    </row>
    <row r="1511" spans="1:23">
      <c r="A1511" s="49" t="s">
        <v>3779</v>
      </c>
      <c r="B1511" s="46" t="s">
        <v>230</v>
      </c>
      <c r="C1511" s="46" t="s">
        <v>350</v>
      </c>
      <c r="D1511" s="49" t="s">
        <v>146</v>
      </c>
      <c r="E1511" s="46">
        <v>6</v>
      </c>
      <c r="F1511" s="46">
        <v>6</v>
      </c>
      <c r="G1511" s="46">
        <v>16</v>
      </c>
      <c r="H1511" s="46">
        <v>13</v>
      </c>
      <c r="I1511" s="46">
        <v>8</v>
      </c>
      <c r="J1511" s="46">
        <v>8</v>
      </c>
      <c r="K1511" s="46">
        <v>57</v>
      </c>
      <c r="L1511" s="42">
        <v>29748</v>
      </c>
      <c r="M1511" s="42">
        <v>15202</v>
      </c>
      <c r="N1511" s="42">
        <v>14546</v>
      </c>
      <c r="O1511" s="54">
        <v>39.468490988027888</v>
      </c>
      <c r="P1511" s="54">
        <v>39.468490988027888</v>
      </c>
      <c r="Q1511" s="54">
        <v>105.24930930140772</v>
      </c>
      <c r="R1511" s="54">
        <v>85.515063807393759</v>
      </c>
      <c r="S1511" s="54">
        <v>52.62465465070386</v>
      </c>
      <c r="T1511" s="54">
        <v>52.62465465070386</v>
      </c>
      <c r="U1511" s="54">
        <v>374.95066438626498</v>
      </c>
      <c r="W1511" s="42" t="s">
        <v>469</v>
      </c>
    </row>
    <row r="1512" spans="1:23">
      <c r="A1512" s="49" t="s">
        <v>3780</v>
      </c>
      <c r="B1512" s="46" t="s">
        <v>222</v>
      </c>
      <c r="C1512" s="46" t="s">
        <v>350</v>
      </c>
      <c r="D1512" s="49" t="s">
        <v>60</v>
      </c>
      <c r="E1512" s="46">
        <v>0</v>
      </c>
      <c r="F1512" s="46">
        <v>0</v>
      </c>
      <c r="G1512" s="46">
        <v>6</v>
      </c>
      <c r="H1512" s="46">
        <v>6</v>
      </c>
      <c r="I1512" s="46">
        <v>0</v>
      </c>
      <c r="J1512" s="46">
        <v>6</v>
      </c>
      <c r="K1512" s="46">
        <v>18</v>
      </c>
      <c r="L1512" s="42">
        <v>29748</v>
      </c>
      <c r="M1512" s="42">
        <v>15202</v>
      </c>
      <c r="N1512" s="42">
        <v>14546</v>
      </c>
      <c r="O1512" s="54" t="s">
        <v>499</v>
      </c>
      <c r="P1512" s="54" t="s">
        <v>499</v>
      </c>
      <c r="Q1512" s="54">
        <v>20.169423154497782</v>
      </c>
      <c r="R1512" s="54">
        <v>20.169423154497782</v>
      </c>
      <c r="S1512" s="54" t="s">
        <v>499</v>
      </c>
      <c r="T1512" s="54">
        <v>20.169423154497782</v>
      </c>
      <c r="U1512" s="54">
        <v>60.508269463493342</v>
      </c>
      <c r="W1512" s="42" t="s">
        <v>469</v>
      </c>
    </row>
    <row r="1513" spans="1:23">
      <c r="A1513" s="49" t="s">
        <v>3781</v>
      </c>
      <c r="B1513" s="46" t="s">
        <v>222</v>
      </c>
      <c r="C1513" s="46" t="s">
        <v>350</v>
      </c>
      <c r="D1513" s="49" t="s">
        <v>64</v>
      </c>
      <c r="E1513" s="46">
        <v>10</v>
      </c>
      <c r="F1513" s="46">
        <v>6</v>
      </c>
      <c r="G1513" s="46">
        <v>17</v>
      </c>
      <c r="H1513" s="46">
        <v>15</v>
      </c>
      <c r="I1513" s="46">
        <v>13</v>
      </c>
      <c r="J1513" s="46">
        <v>6</v>
      </c>
      <c r="K1513" s="46">
        <v>67</v>
      </c>
      <c r="L1513" s="42">
        <v>29748</v>
      </c>
      <c r="M1513" s="42">
        <v>15202</v>
      </c>
      <c r="N1513" s="42">
        <v>14546</v>
      </c>
      <c r="O1513" s="54">
        <v>33.615705257496302</v>
      </c>
      <c r="P1513" s="54">
        <v>20.169423154497782</v>
      </c>
      <c r="Q1513" s="54">
        <v>57.146698937743714</v>
      </c>
      <c r="R1513" s="54">
        <v>50.423557886244453</v>
      </c>
      <c r="S1513" s="54">
        <v>43.700416834745191</v>
      </c>
      <c r="T1513" s="54">
        <v>20.169423154497782</v>
      </c>
      <c r="U1513" s="54">
        <v>225.22522522522522</v>
      </c>
      <c r="W1513" s="42" t="s">
        <v>469</v>
      </c>
    </row>
    <row r="1514" spans="1:23">
      <c r="A1514" s="49" t="s">
        <v>3782</v>
      </c>
      <c r="B1514" s="46" t="s">
        <v>222</v>
      </c>
      <c r="C1514" s="46" t="s">
        <v>350</v>
      </c>
      <c r="D1514" s="49" t="s">
        <v>492</v>
      </c>
      <c r="E1514" s="46">
        <v>0</v>
      </c>
      <c r="F1514" s="46">
        <v>0</v>
      </c>
      <c r="G1514" s="46">
        <v>8</v>
      </c>
      <c r="H1514" s="46">
        <v>6</v>
      </c>
      <c r="I1514" s="46">
        <v>6</v>
      </c>
      <c r="J1514" s="46">
        <v>0</v>
      </c>
      <c r="K1514" s="46">
        <v>20</v>
      </c>
      <c r="L1514" s="42">
        <v>29748</v>
      </c>
      <c r="M1514" s="42">
        <v>15202</v>
      </c>
      <c r="N1514" s="42">
        <v>14546</v>
      </c>
      <c r="O1514" s="54" t="s">
        <v>499</v>
      </c>
      <c r="P1514" s="54" t="s">
        <v>499</v>
      </c>
      <c r="Q1514" s="54">
        <v>26.89256420599704</v>
      </c>
      <c r="R1514" s="54">
        <v>20.169423154497782</v>
      </c>
      <c r="S1514" s="54">
        <v>20.169423154497782</v>
      </c>
      <c r="T1514" s="54" t="s">
        <v>499</v>
      </c>
      <c r="U1514" s="54">
        <v>67.231410514992604</v>
      </c>
      <c r="W1514" s="42" t="s">
        <v>469</v>
      </c>
    </row>
    <row r="1515" spans="1:23">
      <c r="A1515" s="49" t="s">
        <v>3783</v>
      </c>
      <c r="B1515" s="46" t="s">
        <v>222</v>
      </c>
      <c r="C1515" s="46" t="s">
        <v>350</v>
      </c>
      <c r="D1515" s="49" t="s">
        <v>200</v>
      </c>
      <c r="E1515" s="46">
        <v>6</v>
      </c>
      <c r="F1515" s="46">
        <v>0</v>
      </c>
      <c r="G1515" s="46">
        <v>10</v>
      </c>
      <c r="H1515" s="46">
        <v>23</v>
      </c>
      <c r="I1515" s="46">
        <v>21</v>
      </c>
      <c r="J1515" s="46">
        <v>6</v>
      </c>
      <c r="K1515" s="46">
        <v>66</v>
      </c>
      <c r="L1515" s="42">
        <v>29748</v>
      </c>
      <c r="M1515" s="42">
        <v>15202</v>
      </c>
      <c r="N1515" s="42">
        <v>14546</v>
      </c>
      <c r="O1515" s="54">
        <v>20.169423154497782</v>
      </c>
      <c r="P1515" s="54" t="s">
        <v>499</v>
      </c>
      <c r="Q1515" s="54">
        <v>33.615705257496302</v>
      </c>
      <c r="R1515" s="54">
        <v>77.3161220922415</v>
      </c>
      <c r="S1515" s="54">
        <v>70.592981040742231</v>
      </c>
      <c r="T1515" s="54">
        <v>20.169423154497782</v>
      </c>
      <c r="U1515" s="54">
        <v>221.86365469947557</v>
      </c>
      <c r="W1515" s="42" t="s">
        <v>469</v>
      </c>
    </row>
    <row r="1516" spans="1:23">
      <c r="A1516" s="49" t="s">
        <v>3784</v>
      </c>
      <c r="B1516" s="46" t="s">
        <v>222</v>
      </c>
      <c r="C1516" s="46" t="s">
        <v>350</v>
      </c>
      <c r="D1516" s="49" t="s">
        <v>473</v>
      </c>
      <c r="E1516" s="46">
        <v>0</v>
      </c>
      <c r="F1516" s="46">
        <v>0</v>
      </c>
      <c r="G1516" s="46">
        <v>0</v>
      </c>
      <c r="H1516" s="46">
        <v>0</v>
      </c>
      <c r="I1516" s="46">
        <v>0</v>
      </c>
      <c r="J1516" s="46">
        <v>0</v>
      </c>
      <c r="K1516" s="46">
        <v>0</v>
      </c>
      <c r="L1516" s="42">
        <v>29748</v>
      </c>
      <c r="M1516" s="42">
        <v>15202</v>
      </c>
      <c r="N1516" s="42">
        <v>14546</v>
      </c>
      <c r="O1516" s="54" t="s">
        <v>499</v>
      </c>
      <c r="P1516" s="54" t="s">
        <v>499</v>
      </c>
      <c r="Q1516" s="54" t="s">
        <v>499</v>
      </c>
      <c r="R1516" s="54" t="s">
        <v>499</v>
      </c>
      <c r="S1516" s="54" t="s">
        <v>499</v>
      </c>
      <c r="T1516" s="54" t="s">
        <v>499</v>
      </c>
      <c r="U1516" s="54" t="s">
        <v>499</v>
      </c>
      <c r="W1516" s="42" t="s">
        <v>469</v>
      </c>
    </row>
    <row r="1517" spans="1:23">
      <c r="A1517" s="49" t="s">
        <v>3785</v>
      </c>
      <c r="B1517" s="46" t="s">
        <v>222</v>
      </c>
      <c r="C1517" s="46" t="s">
        <v>350</v>
      </c>
      <c r="D1517" s="49" t="s">
        <v>201</v>
      </c>
      <c r="E1517" s="46">
        <v>0</v>
      </c>
      <c r="F1517" s="46">
        <v>0</v>
      </c>
      <c r="G1517" s="46">
        <v>6</v>
      </c>
      <c r="H1517" s="46">
        <v>6</v>
      </c>
      <c r="I1517" s="46">
        <v>0</v>
      </c>
      <c r="J1517" s="46">
        <v>0</v>
      </c>
      <c r="K1517" s="46">
        <v>12</v>
      </c>
      <c r="L1517" s="42">
        <v>29748</v>
      </c>
      <c r="M1517" s="42">
        <v>15202</v>
      </c>
      <c r="N1517" s="42">
        <v>14546</v>
      </c>
      <c r="O1517" s="54" t="s">
        <v>499</v>
      </c>
      <c r="P1517" s="54" t="s">
        <v>499</v>
      </c>
      <c r="Q1517" s="54">
        <v>20.169423154497782</v>
      </c>
      <c r="R1517" s="54">
        <v>20.169423154497782</v>
      </c>
      <c r="S1517" s="54" t="s">
        <v>499</v>
      </c>
      <c r="T1517" s="54" t="s">
        <v>499</v>
      </c>
      <c r="U1517" s="54">
        <v>40.338846308995564</v>
      </c>
      <c r="W1517" s="42" t="s">
        <v>469</v>
      </c>
    </row>
    <row r="1518" spans="1:23">
      <c r="A1518" s="49" t="s">
        <v>3786</v>
      </c>
      <c r="B1518" s="46" t="s">
        <v>222</v>
      </c>
      <c r="C1518" s="46" t="s">
        <v>350</v>
      </c>
      <c r="D1518" s="49" t="s">
        <v>151</v>
      </c>
      <c r="E1518" s="46">
        <v>0</v>
      </c>
      <c r="F1518" s="46">
        <v>0</v>
      </c>
      <c r="G1518" s="46">
        <v>0</v>
      </c>
      <c r="H1518" s="46">
        <v>0</v>
      </c>
      <c r="I1518" s="46">
        <v>0</v>
      </c>
      <c r="J1518" s="46">
        <v>0</v>
      </c>
      <c r="K1518" s="46">
        <v>0</v>
      </c>
      <c r="L1518" s="42">
        <v>29748</v>
      </c>
      <c r="M1518" s="42">
        <v>15202</v>
      </c>
      <c r="N1518" s="42">
        <v>14546</v>
      </c>
      <c r="O1518" s="54" t="s">
        <v>499</v>
      </c>
      <c r="P1518" s="54" t="s">
        <v>499</v>
      </c>
      <c r="Q1518" s="54" t="s">
        <v>499</v>
      </c>
      <c r="R1518" s="54" t="s">
        <v>499</v>
      </c>
      <c r="S1518" s="54" t="s">
        <v>499</v>
      </c>
      <c r="T1518" s="54" t="s">
        <v>499</v>
      </c>
      <c r="U1518" s="54" t="s">
        <v>499</v>
      </c>
      <c r="W1518" s="42" t="s">
        <v>469</v>
      </c>
    </row>
    <row r="1519" spans="1:23">
      <c r="A1519" s="49" t="s">
        <v>3787</v>
      </c>
      <c r="B1519" s="46" t="s">
        <v>222</v>
      </c>
      <c r="C1519" s="46" t="s">
        <v>350</v>
      </c>
      <c r="D1519" s="49" t="s">
        <v>95</v>
      </c>
      <c r="E1519" s="46">
        <v>6</v>
      </c>
      <c r="F1519" s="46">
        <v>0</v>
      </c>
      <c r="G1519" s="46">
        <v>0</v>
      </c>
      <c r="H1519" s="46">
        <v>0</v>
      </c>
      <c r="I1519" s="46">
        <v>0</v>
      </c>
      <c r="J1519" s="46">
        <v>0</v>
      </c>
      <c r="K1519" s="46">
        <v>6</v>
      </c>
      <c r="L1519" s="42">
        <v>29748</v>
      </c>
      <c r="M1519" s="42">
        <v>15202</v>
      </c>
      <c r="N1519" s="42">
        <v>14546</v>
      </c>
      <c r="O1519" s="54">
        <v>20.169423154497782</v>
      </c>
      <c r="P1519" s="54" t="s">
        <v>499</v>
      </c>
      <c r="Q1519" s="54" t="s">
        <v>499</v>
      </c>
      <c r="R1519" s="54" t="s">
        <v>499</v>
      </c>
      <c r="S1519" s="54" t="s">
        <v>499</v>
      </c>
      <c r="T1519" s="54" t="s">
        <v>499</v>
      </c>
      <c r="U1519" s="54">
        <v>20.169423154497782</v>
      </c>
      <c r="W1519" s="42" t="s">
        <v>469</v>
      </c>
    </row>
    <row r="1520" spans="1:23">
      <c r="A1520" s="49" t="s">
        <v>3788</v>
      </c>
      <c r="B1520" s="46" t="s">
        <v>222</v>
      </c>
      <c r="C1520" s="46" t="s">
        <v>350</v>
      </c>
      <c r="D1520" s="49" t="s">
        <v>154</v>
      </c>
      <c r="E1520" s="46">
        <v>0</v>
      </c>
      <c r="F1520" s="46">
        <v>0</v>
      </c>
      <c r="G1520" s="46">
        <v>0</v>
      </c>
      <c r="H1520" s="46">
        <v>0</v>
      </c>
      <c r="I1520" s="46">
        <v>0</v>
      </c>
      <c r="J1520" s="46">
        <v>0</v>
      </c>
      <c r="K1520" s="46">
        <v>0</v>
      </c>
      <c r="L1520" s="42">
        <v>29748</v>
      </c>
      <c r="M1520" s="42">
        <v>15202</v>
      </c>
      <c r="N1520" s="42">
        <v>14546</v>
      </c>
      <c r="O1520" s="54" t="s">
        <v>499</v>
      </c>
      <c r="P1520" s="54" t="s">
        <v>499</v>
      </c>
      <c r="Q1520" s="54" t="s">
        <v>499</v>
      </c>
      <c r="R1520" s="54" t="s">
        <v>499</v>
      </c>
      <c r="S1520" s="54" t="s">
        <v>499</v>
      </c>
      <c r="T1520" s="54" t="s">
        <v>499</v>
      </c>
      <c r="U1520" s="54" t="s">
        <v>499</v>
      </c>
      <c r="W1520" s="42" t="s">
        <v>469</v>
      </c>
    </row>
    <row r="1521" spans="1:23">
      <c r="A1521" s="49" t="s">
        <v>3789</v>
      </c>
      <c r="B1521" s="46" t="s">
        <v>222</v>
      </c>
      <c r="C1521" s="46" t="s">
        <v>350</v>
      </c>
      <c r="D1521" s="49" t="s">
        <v>155</v>
      </c>
      <c r="E1521" s="46">
        <v>6</v>
      </c>
      <c r="F1521" s="46">
        <v>6</v>
      </c>
      <c r="G1521" s="46">
        <v>0</v>
      </c>
      <c r="H1521" s="46">
        <v>0</v>
      </c>
      <c r="I1521" s="46">
        <v>0</v>
      </c>
      <c r="J1521" s="46">
        <v>0</v>
      </c>
      <c r="K1521" s="46">
        <v>12</v>
      </c>
      <c r="L1521" s="42">
        <v>29748</v>
      </c>
      <c r="M1521" s="42">
        <v>15202</v>
      </c>
      <c r="N1521" s="42">
        <v>14546</v>
      </c>
      <c r="O1521" s="54">
        <v>20.169423154497782</v>
      </c>
      <c r="P1521" s="54">
        <v>20.169423154497782</v>
      </c>
      <c r="Q1521" s="54" t="s">
        <v>499</v>
      </c>
      <c r="R1521" s="54" t="s">
        <v>499</v>
      </c>
      <c r="S1521" s="54" t="s">
        <v>499</v>
      </c>
      <c r="T1521" s="54" t="s">
        <v>499</v>
      </c>
      <c r="U1521" s="54">
        <v>40.338846308995564</v>
      </c>
      <c r="W1521" s="42" t="s">
        <v>469</v>
      </c>
    </row>
    <row r="1522" spans="1:23">
      <c r="A1522" s="49" t="s">
        <v>3790</v>
      </c>
      <c r="B1522" s="46" t="s">
        <v>222</v>
      </c>
      <c r="C1522" s="46" t="s">
        <v>350</v>
      </c>
      <c r="D1522" s="49" t="s">
        <v>99</v>
      </c>
      <c r="E1522" s="46">
        <v>6</v>
      </c>
      <c r="F1522" s="46">
        <v>6</v>
      </c>
      <c r="G1522" s="46">
        <v>6</v>
      </c>
      <c r="H1522" s="46">
        <v>8</v>
      </c>
      <c r="I1522" s="46">
        <v>6</v>
      </c>
      <c r="J1522" s="46">
        <v>6</v>
      </c>
      <c r="K1522" s="46">
        <v>38</v>
      </c>
      <c r="L1522" s="42">
        <v>29748</v>
      </c>
      <c r="M1522" s="42">
        <v>15202</v>
      </c>
      <c r="N1522" s="42">
        <v>14546</v>
      </c>
      <c r="O1522" s="54">
        <v>20.169423154497782</v>
      </c>
      <c r="P1522" s="54">
        <v>20.169423154497782</v>
      </c>
      <c r="Q1522" s="54">
        <v>20.169423154497782</v>
      </c>
      <c r="R1522" s="54">
        <v>26.89256420599704</v>
      </c>
      <c r="S1522" s="54">
        <v>20.169423154497782</v>
      </c>
      <c r="T1522" s="54">
        <v>20.169423154497782</v>
      </c>
      <c r="U1522" s="54">
        <v>127.73967997848595</v>
      </c>
      <c r="W1522" s="42" t="s">
        <v>469</v>
      </c>
    </row>
    <row r="1523" spans="1:23">
      <c r="A1523" s="49" t="s">
        <v>3791</v>
      </c>
      <c r="B1523" s="46" t="s">
        <v>222</v>
      </c>
      <c r="C1523" s="46" t="s">
        <v>350</v>
      </c>
      <c r="D1523" s="49" t="s">
        <v>481</v>
      </c>
      <c r="E1523" s="46">
        <v>0</v>
      </c>
      <c r="F1523" s="46">
        <v>0</v>
      </c>
      <c r="G1523" s="46">
        <v>0</v>
      </c>
      <c r="H1523" s="46">
        <v>0</v>
      </c>
      <c r="I1523" s="46">
        <v>0</v>
      </c>
      <c r="J1523" s="46">
        <v>0</v>
      </c>
      <c r="K1523" s="46">
        <v>0</v>
      </c>
      <c r="L1523" s="42">
        <v>29748</v>
      </c>
      <c r="M1523" s="42">
        <v>15202</v>
      </c>
      <c r="N1523" s="42">
        <v>14546</v>
      </c>
      <c r="O1523" s="54" t="s">
        <v>499</v>
      </c>
      <c r="P1523" s="54" t="s">
        <v>499</v>
      </c>
      <c r="Q1523" s="54" t="s">
        <v>499</v>
      </c>
      <c r="R1523" s="54" t="s">
        <v>499</v>
      </c>
      <c r="S1523" s="54" t="s">
        <v>499</v>
      </c>
      <c r="T1523" s="54" t="s">
        <v>499</v>
      </c>
      <c r="U1523" s="54" t="s">
        <v>499</v>
      </c>
      <c r="W1523" s="42" t="s">
        <v>469</v>
      </c>
    </row>
    <row r="1524" spans="1:23">
      <c r="A1524" s="49" t="s">
        <v>3792</v>
      </c>
      <c r="B1524" s="46" t="s">
        <v>222</v>
      </c>
      <c r="C1524" s="46" t="s">
        <v>350</v>
      </c>
      <c r="D1524" s="49" t="s">
        <v>483</v>
      </c>
      <c r="E1524" s="46">
        <v>6</v>
      </c>
      <c r="F1524" s="46">
        <v>0</v>
      </c>
      <c r="G1524" s="46">
        <v>6</v>
      </c>
      <c r="H1524" s="46">
        <v>0</v>
      </c>
      <c r="I1524" s="46">
        <v>6</v>
      </c>
      <c r="J1524" s="46">
        <v>6</v>
      </c>
      <c r="K1524" s="46">
        <v>24</v>
      </c>
      <c r="L1524" s="42">
        <v>29748</v>
      </c>
      <c r="M1524" s="42">
        <v>15202</v>
      </c>
      <c r="N1524" s="42">
        <v>14546</v>
      </c>
      <c r="O1524" s="54">
        <v>20.169423154497782</v>
      </c>
      <c r="P1524" s="54" t="s">
        <v>499</v>
      </c>
      <c r="Q1524" s="54">
        <v>20.169423154497782</v>
      </c>
      <c r="R1524" s="54" t="s">
        <v>499</v>
      </c>
      <c r="S1524" s="54">
        <v>20.169423154497782</v>
      </c>
      <c r="T1524" s="54">
        <v>20.169423154497782</v>
      </c>
      <c r="U1524" s="54">
        <v>80.677692617991127</v>
      </c>
      <c r="W1524" s="42" t="s">
        <v>469</v>
      </c>
    </row>
    <row r="1525" spans="1:23">
      <c r="A1525" s="49" t="s">
        <v>3793</v>
      </c>
      <c r="B1525" s="46" t="s">
        <v>222</v>
      </c>
      <c r="C1525" s="46" t="s">
        <v>350</v>
      </c>
      <c r="D1525" s="49" t="s">
        <v>128</v>
      </c>
      <c r="E1525" s="46">
        <v>0</v>
      </c>
      <c r="F1525" s="46">
        <v>0</v>
      </c>
      <c r="G1525" s="46">
        <v>0</v>
      </c>
      <c r="H1525" s="46">
        <v>0</v>
      </c>
      <c r="I1525" s="46">
        <v>0</v>
      </c>
      <c r="J1525" s="46">
        <v>0</v>
      </c>
      <c r="K1525" s="46">
        <v>0</v>
      </c>
      <c r="L1525" s="42">
        <v>29748</v>
      </c>
      <c r="M1525" s="42">
        <v>15202</v>
      </c>
      <c r="N1525" s="42">
        <v>14546</v>
      </c>
      <c r="O1525" s="54" t="s">
        <v>499</v>
      </c>
      <c r="P1525" s="54" t="s">
        <v>499</v>
      </c>
      <c r="Q1525" s="54" t="s">
        <v>499</v>
      </c>
      <c r="R1525" s="54" t="s">
        <v>499</v>
      </c>
      <c r="S1525" s="54" t="s">
        <v>499</v>
      </c>
      <c r="T1525" s="54" t="s">
        <v>499</v>
      </c>
      <c r="U1525" s="54" t="s">
        <v>499</v>
      </c>
      <c r="W1525" s="42" t="s">
        <v>469</v>
      </c>
    </row>
    <row r="1526" spans="1:23">
      <c r="A1526" s="49" t="s">
        <v>3794</v>
      </c>
      <c r="B1526" s="46" t="s">
        <v>222</v>
      </c>
      <c r="C1526" s="46" t="s">
        <v>350</v>
      </c>
      <c r="D1526" s="49" t="s">
        <v>161</v>
      </c>
      <c r="E1526" s="46">
        <v>0</v>
      </c>
      <c r="F1526" s="46">
        <v>0</v>
      </c>
      <c r="G1526" s="46">
        <v>0</v>
      </c>
      <c r="H1526" s="46">
        <v>0</v>
      </c>
      <c r="I1526" s="46">
        <v>0</v>
      </c>
      <c r="J1526" s="46">
        <v>0</v>
      </c>
      <c r="K1526" s="46">
        <v>0</v>
      </c>
      <c r="L1526" s="42">
        <v>29748</v>
      </c>
      <c r="M1526" s="42">
        <v>15202</v>
      </c>
      <c r="N1526" s="42">
        <v>14546</v>
      </c>
      <c r="O1526" s="54" t="s">
        <v>499</v>
      </c>
      <c r="P1526" s="54" t="s">
        <v>499</v>
      </c>
      <c r="Q1526" s="54" t="s">
        <v>499</v>
      </c>
      <c r="R1526" s="54" t="s">
        <v>499</v>
      </c>
      <c r="S1526" s="54" t="s">
        <v>499</v>
      </c>
      <c r="T1526" s="54" t="s">
        <v>499</v>
      </c>
      <c r="U1526" s="54" t="s">
        <v>499</v>
      </c>
      <c r="W1526" s="42" t="s">
        <v>469</v>
      </c>
    </row>
    <row r="1527" spans="1:23">
      <c r="A1527" s="49" t="s">
        <v>3795</v>
      </c>
      <c r="B1527" s="46" t="s">
        <v>222</v>
      </c>
      <c r="C1527" s="46" t="s">
        <v>350</v>
      </c>
      <c r="D1527" s="49" t="s">
        <v>164</v>
      </c>
      <c r="E1527" s="46">
        <v>20</v>
      </c>
      <c r="F1527" s="46">
        <v>19</v>
      </c>
      <c r="G1527" s="46">
        <v>65</v>
      </c>
      <c r="H1527" s="46">
        <v>70</v>
      </c>
      <c r="I1527" s="46">
        <v>24</v>
      </c>
      <c r="J1527" s="46">
        <v>6</v>
      </c>
      <c r="K1527" s="46">
        <v>204</v>
      </c>
      <c r="L1527" s="42">
        <v>29748</v>
      </c>
      <c r="M1527" s="42">
        <v>15202</v>
      </c>
      <c r="N1527" s="42">
        <v>14546</v>
      </c>
      <c r="O1527" s="54">
        <v>137.49484394335212</v>
      </c>
      <c r="P1527" s="54">
        <v>130.62010174618453</v>
      </c>
      <c r="Q1527" s="54">
        <v>446.85824281589436</v>
      </c>
      <c r="R1527" s="54">
        <v>481.2319538017324</v>
      </c>
      <c r="S1527" s="54">
        <v>164.99381273202255</v>
      </c>
      <c r="T1527" s="54">
        <v>41.248453183005637</v>
      </c>
      <c r="U1527" s="54">
        <v>1402.4474082221916</v>
      </c>
      <c r="W1527" s="42" t="s">
        <v>469</v>
      </c>
    </row>
    <row r="1528" spans="1:23">
      <c r="A1528" s="49" t="s">
        <v>3796</v>
      </c>
      <c r="B1528" s="46" t="s">
        <v>222</v>
      </c>
      <c r="C1528" s="46" t="s">
        <v>350</v>
      </c>
      <c r="D1528" s="49" t="s">
        <v>142</v>
      </c>
      <c r="E1528" s="46">
        <v>6</v>
      </c>
      <c r="F1528" s="46">
        <v>0</v>
      </c>
      <c r="G1528" s="46">
        <v>0</v>
      </c>
      <c r="H1528" s="46">
        <v>0</v>
      </c>
      <c r="I1528" s="46">
        <v>0</v>
      </c>
      <c r="J1528" s="46">
        <v>0</v>
      </c>
      <c r="K1528" s="46">
        <v>6</v>
      </c>
      <c r="L1528" s="42">
        <v>29748</v>
      </c>
      <c r="M1528" s="42">
        <v>15202</v>
      </c>
      <c r="N1528" s="42">
        <v>14546</v>
      </c>
      <c r="O1528" s="54">
        <v>20.169423154497782</v>
      </c>
      <c r="P1528" s="54" t="s">
        <v>499</v>
      </c>
      <c r="Q1528" s="54" t="s">
        <v>499</v>
      </c>
      <c r="R1528" s="54" t="s">
        <v>499</v>
      </c>
      <c r="S1528" s="54" t="s">
        <v>499</v>
      </c>
      <c r="T1528" s="54" t="s">
        <v>499</v>
      </c>
      <c r="U1528" s="54">
        <v>20.169423154497782</v>
      </c>
      <c r="W1528" s="42" t="s">
        <v>469</v>
      </c>
    </row>
    <row r="1529" spans="1:23">
      <c r="A1529" s="49" t="s">
        <v>3797</v>
      </c>
      <c r="B1529" s="46" t="s">
        <v>230</v>
      </c>
      <c r="C1529" s="46" t="s">
        <v>352</v>
      </c>
      <c r="D1529" s="49" t="s">
        <v>60</v>
      </c>
      <c r="E1529" s="46">
        <v>0</v>
      </c>
      <c r="F1529" s="46">
        <v>0</v>
      </c>
      <c r="G1529" s="46">
        <v>7</v>
      </c>
      <c r="H1529" s="46">
        <v>6</v>
      </c>
      <c r="I1529" s="46">
        <v>0</v>
      </c>
      <c r="J1529" s="46">
        <v>6</v>
      </c>
      <c r="K1529" s="46">
        <v>19</v>
      </c>
      <c r="L1529" s="42">
        <v>36403</v>
      </c>
      <c r="M1529" s="42">
        <v>17195</v>
      </c>
      <c r="N1529" s="42">
        <v>19208</v>
      </c>
      <c r="O1529" s="54" t="s">
        <v>499</v>
      </c>
      <c r="P1529" s="54" t="s">
        <v>499</v>
      </c>
      <c r="Q1529" s="54">
        <v>19.229184407878471</v>
      </c>
      <c r="R1529" s="54">
        <v>16.482158063895834</v>
      </c>
      <c r="S1529" s="54" t="s">
        <v>499</v>
      </c>
      <c r="T1529" s="54">
        <v>16.482158063895834</v>
      </c>
      <c r="U1529" s="54">
        <v>52.19350053567014</v>
      </c>
      <c r="W1529" s="42" t="s">
        <v>469</v>
      </c>
    </row>
    <row r="1530" spans="1:23">
      <c r="A1530" s="49" t="s">
        <v>3798</v>
      </c>
      <c r="B1530" s="46" t="s">
        <v>230</v>
      </c>
      <c r="C1530" s="46" t="s">
        <v>352</v>
      </c>
      <c r="D1530" s="49" t="s">
        <v>64</v>
      </c>
      <c r="E1530" s="46">
        <v>7</v>
      </c>
      <c r="F1530" s="46">
        <v>0</v>
      </c>
      <c r="G1530" s="46">
        <v>13</v>
      </c>
      <c r="H1530" s="46">
        <v>8</v>
      </c>
      <c r="I1530" s="46">
        <v>8</v>
      </c>
      <c r="J1530" s="46">
        <v>6</v>
      </c>
      <c r="K1530" s="46">
        <v>42</v>
      </c>
      <c r="L1530" s="42">
        <v>36403</v>
      </c>
      <c r="M1530" s="42">
        <v>17195</v>
      </c>
      <c r="N1530" s="42">
        <v>19208</v>
      </c>
      <c r="O1530" s="54">
        <v>19.229184407878471</v>
      </c>
      <c r="P1530" s="54" t="s">
        <v>499</v>
      </c>
      <c r="Q1530" s="54">
        <v>35.711342471774309</v>
      </c>
      <c r="R1530" s="54">
        <v>21.97621075186111</v>
      </c>
      <c r="S1530" s="54">
        <v>21.97621075186111</v>
      </c>
      <c r="T1530" s="54">
        <v>16.482158063895834</v>
      </c>
      <c r="U1530" s="54">
        <v>115.37510644727084</v>
      </c>
      <c r="W1530" s="42" t="s">
        <v>469</v>
      </c>
    </row>
    <row r="1531" spans="1:23">
      <c r="A1531" s="49" t="s">
        <v>3799</v>
      </c>
      <c r="B1531" s="46" t="s">
        <v>230</v>
      </c>
      <c r="C1531" s="46" t="s">
        <v>352</v>
      </c>
      <c r="D1531" s="49" t="s">
        <v>492</v>
      </c>
      <c r="E1531" s="46">
        <v>6</v>
      </c>
      <c r="F1531" s="46">
        <v>0</v>
      </c>
      <c r="G1531" s="46">
        <v>0</v>
      </c>
      <c r="H1531" s="46">
        <v>6</v>
      </c>
      <c r="I1531" s="46">
        <v>6</v>
      </c>
      <c r="J1531" s="46">
        <v>0</v>
      </c>
      <c r="K1531" s="46">
        <v>18</v>
      </c>
      <c r="L1531" s="42">
        <v>36403</v>
      </c>
      <c r="M1531" s="42">
        <v>17195</v>
      </c>
      <c r="N1531" s="42">
        <v>19208</v>
      </c>
      <c r="O1531" s="54">
        <v>16.482158063895834</v>
      </c>
      <c r="P1531" s="54" t="s">
        <v>499</v>
      </c>
      <c r="Q1531" s="54" t="s">
        <v>499</v>
      </c>
      <c r="R1531" s="54">
        <v>16.482158063895834</v>
      </c>
      <c r="S1531" s="54">
        <v>16.482158063895834</v>
      </c>
      <c r="T1531" s="54" t="s">
        <v>499</v>
      </c>
      <c r="U1531" s="54">
        <v>49.446474191687493</v>
      </c>
      <c r="W1531" s="42" t="s">
        <v>469</v>
      </c>
    </row>
    <row r="1532" spans="1:23">
      <c r="A1532" s="49" t="s">
        <v>3800</v>
      </c>
      <c r="B1532" s="46" t="s">
        <v>230</v>
      </c>
      <c r="C1532" s="46" t="s">
        <v>352</v>
      </c>
      <c r="D1532" s="49" t="s">
        <v>200</v>
      </c>
      <c r="E1532" s="46">
        <v>0</v>
      </c>
      <c r="F1532" s="46">
        <v>0</v>
      </c>
      <c r="G1532" s="46">
        <v>6</v>
      </c>
      <c r="H1532" s="46">
        <v>0</v>
      </c>
      <c r="I1532" s="46">
        <v>6</v>
      </c>
      <c r="J1532" s="46">
        <v>0</v>
      </c>
      <c r="K1532" s="46">
        <v>12</v>
      </c>
      <c r="L1532" s="42">
        <v>36403</v>
      </c>
      <c r="M1532" s="42">
        <v>17195</v>
      </c>
      <c r="N1532" s="42">
        <v>19208</v>
      </c>
      <c r="O1532" s="54" t="s">
        <v>499</v>
      </c>
      <c r="P1532" s="54" t="s">
        <v>499</v>
      </c>
      <c r="Q1532" s="54">
        <v>16.482158063895834</v>
      </c>
      <c r="R1532" s="54" t="s">
        <v>499</v>
      </c>
      <c r="S1532" s="54">
        <v>16.482158063895834</v>
      </c>
      <c r="T1532" s="54" t="s">
        <v>499</v>
      </c>
      <c r="U1532" s="54">
        <v>32.964316127791669</v>
      </c>
      <c r="W1532" s="42" t="s">
        <v>469</v>
      </c>
    </row>
    <row r="1533" spans="1:23">
      <c r="A1533" s="49" t="s">
        <v>3801</v>
      </c>
      <c r="B1533" s="46" t="s">
        <v>230</v>
      </c>
      <c r="C1533" s="46" t="s">
        <v>352</v>
      </c>
      <c r="D1533" s="49" t="s">
        <v>54</v>
      </c>
      <c r="E1533" s="46">
        <v>25</v>
      </c>
      <c r="F1533" s="46">
        <v>17</v>
      </c>
      <c r="G1533" s="46">
        <v>42</v>
      </c>
      <c r="H1533" s="46">
        <v>46</v>
      </c>
      <c r="I1533" s="46">
        <v>43</v>
      </c>
      <c r="J1533" s="46">
        <v>27</v>
      </c>
      <c r="K1533" s="46">
        <v>200</v>
      </c>
      <c r="L1533" s="42">
        <v>36403</v>
      </c>
      <c r="M1533" s="42">
        <v>17195</v>
      </c>
      <c r="N1533" s="42">
        <v>19208</v>
      </c>
      <c r="O1533" s="54">
        <v>145.39110206455365</v>
      </c>
      <c r="P1533" s="54">
        <v>98.865949403896465</v>
      </c>
      <c r="Q1533" s="54">
        <v>244.25705146845013</v>
      </c>
      <c r="R1533" s="54">
        <v>267.51962779877874</v>
      </c>
      <c r="S1533" s="54">
        <v>250.07269555103227</v>
      </c>
      <c r="T1533" s="54">
        <v>157.02239022971793</v>
      </c>
      <c r="U1533" s="54">
        <v>1163.1288165164292</v>
      </c>
      <c r="W1533" s="42" t="s">
        <v>469</v>
      </c>
    </row>
    <row r="1534" spans="1:23">
      <c r="A1534" s="49" t="s">
        <v>3802</v>
      </c>
      <c r="B1534" s="46" t="s">
        <v>230</v>
      </c>
      <c r="C1534" s="46" t="s">
        <v>352</v>
      </c>
      <c r="D1534" s="49" t="s">
        <v>69</v>
      </c>
      <c r="E1534" s="46">
        <v>0</v>
      </c>
      <c r="F1534" s="46">
        <v>0</v>
      </c>
      <c r="G1534" s="46">
        <v>0</v>
      </c>
      <c r="H1534" s="46">
        <v>6</v>
      </c>
      <c r="I1534" s="46">
        <v>0</v>
      </c>
      <c r="J1534" s="46">
        <v>6</v>
      </c>
      <c r="K1534" s="46">
        <v>12</v>
      </c>
      <c r="L1534" s="42">
        <v>36403</v>
      </c>
      <c r="M1534" s="42">
        <v>17195</v>
      </c>
      <c r="N1534" s="42">
        <v>19208</v>
      </c>
      <c r="O1534" s="54" t="s">
        <v>499</v>
      </c>
      <c r="P1534" s="54" t="s">
        <v>499</v>
      </c>
      <c r="Q1534" s="54" t="s">
        <v>499</v>
      </c>
      <c r="R1534" s="54">
        <v>34.893864495492871</v>
      </c>
      <c r="S1534" s="54" t="s">
        <v>499</v>
      </c>
      <c r="T1534" s="54">
        <v>34.893864495492871</v>
      </c>
      <c r="U1534" s="54">
        <v>69.787728990985741</v>
      </c>
      <c r="W1534" s="42" t="s">
        <v>469</v>
      </c>
    </row>
    <row r="1535" spans="1:23">
      <c r="A1535" s="49" t="s">
        <v>3803</v>
      </c>
      <c r="B1535" s="46" t="s">
        <v>230</v>
      </c>
      <c r="C1535" s="46" t="s">
        <v>352</v>
      </c>
      <c r="D1535" s="49" t="s">
        <v>473</v>
      </c>
      <c r="E1535" s="46">
        <v>0</v>
      </c>
      <c r="F1535" s="46">
        <v>0</v>
      </c>
      <c r="G1535" s="46">
        <v>0</v>
      </c>
      <c r="H1535" s="46">
        <v>6</v>
      </c>
      <c r="I1535" s="46">
        <v>0</v>
      </c>
      <c r="J1535" s="46">
        <v>0</v>
      </c>
      <c r="K1535" s="46">
        <v>6</v>
      </c>
      <c r="L1535" s="42">
        <v>36403</v>
      </c>
      <c r="M1535" s="42">
        <v>17195</v>
      </c>
      <c r="N1535" s="42">
        <v>19208</v>
      </c>
      <c r="O1535" s="54" t="s">
        <v>499</v>
      </c>
      <c r="P1535" s="54" t="s">
        <v>499</v>
      </c>
      <c r="Q1535" s="54" t="s">
        <v>499</v>
      </c>
      <c r="R1535" s="54">
        <v>16.482158063895834</v>
      </c>
      <c r="S1535" s="54" t="s">
        <v>499</v>
      </c>
      <c r="T1535" s="54" t="s">
        <v>499</v>
      </c>
      <c r="U1535" s="54">
        <v>16.482158063895834</v>
      </c>
      <c r="W1535" s="42" t="s">
        <v>469</v>
      </c>
    </row>
    <row r="1536" spans="1:23">
      <c r="A1536" s="49" t="s">
        <v>3804</v>
      </c>
      <c r="B1536" s="46" t="s">
        <v>230</v>
      </c>
      <c r="C1536" s="46" t="s">
        <v>352</v>
      </c>
      <c r="D1536" s="49" t="s">
        <v>201</v>
      </c>
      <c r="E1536" s="46">
        <v>0</v>
      </c>
      <c r="F1536" s="46">
        <v>0</v>
      </c>
      <c r="G1536" s="46">
        <v>0</v>
      </c>
      <c r="H1536" s="46">
        <v>6</v>
      </c>
      <c r="I1536" s="46">
        <v>0</v>
      </c>
      <c r="J1536" s="46">
        <v>0</v>
      </c>
      <c r="K1536" s="46">
        <v>6</v>
      </c>
      <c r="L1536" s="42">
        <v>36403</v>
      </c>
      <c r="M1536" s="42">
        <v>17195</v>
      </c>
      <c r="N1536" s="42">
        <v>19208</v>
      </c>
      <c r="O1536" s="54" t="s">
        <v>499</v>
      </c>
      <c r="P1536" s="54" t="s">
        <v>499</v>
      </c>
      <c r="Q1536" s="54" t="s">
        <v>499</v>
      </c>
      <c r="R1536" s="54">
        <v>16.482158063895834</v>
      </c>
      <c r="S1536" s="54" t="s">
        <v>499</v>
      </c>
      <c r="T1536" s="54" t="s">
        <v>499</v>
      </c>
      <c r="U1536" s="54">
        <v>16.482158063895834</v>
      </c>
      <c r="W1536" s="42" t="s">
        <v>469</v>
      </c>
    </row>
    <row r="1537" spans="1:23">
      <c r="A1537" s="49" t="s">
        <v>3805</v>
      </c>
      <c r="B1537" s="46" t="s">
        <v>230</v>
      </c>
      <c r="C1537" s="46" t="s">
        <v>352</v>
      </c>
      <c r="D1537" s="49" t="s">
        <v>151</v>
      </c>
      <c r="E1537" s="46">
        <v>0</v>
      </c>
      <c r="F1537" s="46">
        <v>0</v>
      </c>
      <c r="G1537" s="46">
        <v>0</v>
      </c>
      <c r="H1537" s="46">
        <v>0</v>
      </c>
      <c r="I1537" s="46">
        <v>0</v>
      </c>
      <c r="J1537" s="46">
        <v>0</v>
      </c>
      <c r="K1537" s="46">
        <v>0</v>
      </c>
      <c r="L1537" s="42">
        <v>36403</v>
      </c>
      <c r="M1537" s="42">
        <v>17195</v>
      </c>
      <c r="N1537" s="42">
        <v>19208</v>
      </c>
      <c r="O1537" s="54" t="s">
        <v>499</v>
      </c>
      <c r="P1537" s="54" t="s">
        <v>499</v>
      </c>
      <c r="Q1537" s="54" t="s">
        <v>499</v>
      </c>
      <c r="R1537" s="54" t="s">
        <v>499</v>
      </c>
      <c r="S1537" s="54" t="s">
        <v>499</v>
      </c>
      <c r="T1537" s="54" t="s">
        <v>499</v>
      </c>
      <c r="U1537" s="54" t="s">
        <v>499</v>
      </c>
      <c r="W1537" s="42" t="s">
        <v>469</v>
      </c>
    </row>
    <row r="1538" spans="1:23">
      <c r="A1538" s="49" t="s">
        <v>3806</v>
      </c>
      <c r="B1538" s="46" t="s">
        <v>230</v>
      </c>
      <c r="C1538" s="46" t="s">
        <v>352</v>
      </c>
      <c r="D1538" s="49" t="s">
        <v>95</v>
      </c>
      <c r="E1538" s="46">
        <v>0</v>
      </c>
      <c r="F1538" s="46">
        <v>0</v>
      </c>
      <c r="G1538" s="46">
        <v>0</v>
      </c>
      <c r="H1538" s="46">
        <v>0</v>
      </c>
      <c r="I1538" s="46">
        <v>0</v>
      </c>
      <c r="J1538" s="46">
        <v>0</v>
      </c>
      <c r="K1538" s="46">
        <v>0</v>
      </c>
      <c r="L1538" s="42">
        <v>36403</v>
      </c>
      <c r="M1538" s="42">
        <v>17195</v>
      </c>
      <c r="N1538" s="42">
        <v>19208</v>
      </c>
      <c r="O1538" s="54" t="s">
        <v>499</v>
      </c>
      <c r="P1538" s="54" t="s">
        <v>499</v>
      </c>
      <c r="Q1538" s="54" t="s">
        <v>499</v>
      </c>
      <c r="R1538" s="54" t="s">
        <v>499</v>
      </c>
      <c r="S1538" s="54" t="s">
        <v>499</v>
      </c>
      <c r="T1538" s="54" t="s">
        <v>499</v>
      </c>
      <c r="U1538" s="54" t="s">
        <v>499</v>
      </c>
      <c r="W1538" s="42" t="s">
        <v>469</v>
      </c>
    </row>
    <row r="1539" spans="1:23">
      <c r="A1539" s="49" t="s">
        <v>3807</v>
      </c>
      <c r="B1539" s="46" t="s">
        <v>230</v>
      </c>
      <c r="C1539" s="46" t="s">
        <v>352</v>
      </c>
      <c r="D1539" s="49" t="s">
        <v>155</v>
      </c>
      <c r="E1539" s="46">
        <v>6</v>
      </c>
      <c r="F1539" s="46">
        <v>0</v>
      </c>
      <c r="G1539" s="46">
        <v>0</v>
      </c>
      <c r="H1539" s="46">
        <v>0</v>
      </c>
      <c r="I1539" s="46">
        <v>0</v>
      </c>
      <c r="J1539" s="46">
        <v>0</v>
      </c>
      <c r="K1539" s="46">
        <v>6</v>
      </c>
      <c r="L1539" s="42">
        <v>36403</v>
      </c>
      <c r="M1539" s="42">
        <v>17195</v>
      </c>
      <c r="N1539" s="42">
        <v>19208</v>
      </c>
      <c r="O1539" s="54">
        <v>16.482158063895834</v>
      </c>
      <c r="P1539" s="54" t="s">
        <v>499</v>
      </c>
      <c r="Q1539" s="54" t="s">
        <v>499</v>
      </c>
      <c r="R1539" s="54" t="s">
        <v>499</v>
      </c>
      <c r="S1539" s="54" t="s">
        <v>499</v>
      </c>
      <c r="T1539" s="54" t="s">
        <v>499</v>
      </c>
      <c r="U1539" s="54">
        <v>16.482158063895834</v>
      </c>
      <c r="W1539" s="42" t="s">
        <v>469</v>
      </c>
    </row>
    <row r="1540" spans="1:23">
      <c r="A1540" s="49" t="s">
        <v>3808</v>
      </c>
      <c r="B1540" s="46" t="s">
        <v>230</v>
      </c>
      <c r="C1540" s="46" t="s">
        <v>352</v>
      </c>
      <c r="D1540" s="49" t="s">
        <v>99</v>
      </c>
      <c r="E1540" s="46">
        <v>6</v>
      </c>
      <c r="F1540" s="46">
        <v>0</v>
      </c>
      <c r="G1540" s="46">
        <v>6</v>
      </c>
      <c r="H1540" s="46">
        <v>6</v>
      </c>
      <c r="I1540" s="46">
        <v>6</v>
      </c>
      <c r="J1540" s="46">
        <v>6</v>
      </c>
      <c r="K1540" s="46">
        <v>30</v>
      </c>
      <c r="L1540" s="42">
        <v>36403</v>
      </c>
      <c r="M1540" s="42">
        <v>17195</v>
      </c>
      <c r="N1540" s="42">
        <v>19208</v>
      </c>
      <c r="O1540" s="54">
        <v>16.482158063895834</v>
      </c>
      <c r="P1540" s="54" t="s">
        <v>499</v>
      </c>
      <c r="Q1540" s="54">
        <v>16.482158063895834</v>
      </c>
      <c r="R1540" s="54">
        <v>16.482158063895834</v>
      </c>
      <c r="S1540" s="54">
        <v>16.482158063895834</v>
      </c>
      <c r="T1540" s="54">
        <v>16.482158063895834</v>
      </c>
      <c r="U1540" s="54">
        <v>82.410790319479162</v>
      </c>
      <c r="W1540" s="42" t="s">
        <v>469</v>
      </c>
    </row>
    <row r="1541" spans="1:23">
      <c r="A1541" s="49" t="s">
        <v>3809</v>
      </c>
      <c r="B1541" s="46" t="s">
        <v>230</v>
      </c>
      <c r="C1541" s="46" t="s">
        <v>352</v>
      </c>
      <c r="D1541" s="49" t="s">
        <v>481</v>
      </c>
      <c r="E1541" s="46">
        <v>0</v>
      </c>
      <c r="F1541" s="46">
        <v>0</v>
      </c>
      <c r="G1541" s="46">
        <v>6</v>
      </c>
      <c r="H1541" s="46">
        <v>6</v>
      </c>
      <c r="I1541" s="46">
        <v>0</v>
      </c>
      <c r="J1541" s="46">
        <v>0</v>
      </c>
      <c r="K1541" s="46">
        <v>12</v>
      </c>
      <c r="L1541" s="42">
        <v>36403</v>
      </c>
      <c r="M1541" s="42">
        <v>17195</v>
      </c>
      <c r="N1541" s="42">
        <v>19208</v>
      </c>
      <c r="O1541" s="54" t="s">
        <v>499</v>
      </c>
      <c r="P1541" s="54" t="s">
        <v>499</v>
      </c>
      <c r="Q1541" s="54">
        <v>16.482158063895834</v>
      </c>
      <c r="R1541" s="54">
        <v>16.482158063895834</v>
      </c>
      <c r="S1541" s="54" t="s">
        <v>499</v>
      </c>
      <c r="T1541" s="54" t="s">
        <v>499</v>
      </c>
      <c r="U1541" s="54">
        <v>32.964316127791669</v>
      </c>
      <c r="W1541" s="42" t="s">
        <v>469</v>
      </c>
    </row>
    <row r="1542" spans="1:23">
      <c r="A1542" s="49" t="s">
        <v>3810</v>
      </c>
      <c r="B1542" s="46" t="s">
        <v>230</v>
      </c>
      <c r="C1542" s="46" t="s">
        <v>352</v>
      </c>
      <c r="D1542" s="49" t="s">
        <v>483</v>
      </c>
      <c r="E1542" s="46">
        <v>6</v>
      </c>
      <c r="F1542" s="46">
        <v>0</v>
      </c>
      <c r="G1542" s="46">
        <v>6</v>
      </c>
      <c r="H1542" s="46">
        <v>6</v>
      </c>
      <c r="I1542" s="46">
        <v>6</v>
      </c>
      <c r="J1542" s="46">
        <v>0</v>
      </c>
      <c r="K1542" s="46">
        <v>24</v>
      </c>
      <c r="L1542" s="42">
        <v>36403</v>
      </c>
      <c r="M1542" s="42">
        <v>17195</v>
      </c>
      <c r="N1542" s="42">
        <v>19208</v>
      </c>
      <c r="O1542" s="54">
        <v>16.482158063895834</v>
      </c>
      <c r="P1542" s="54" t="s">
        <v>499</v>
      </c>
      <c r="Q1542" s="54">
        <v>16.482158063895834</v>
      </c>
      <c r="R1542" s="54">
        <v>16.482158063895834</v>
      </c>
      <c r="S1542" s="54">
        <v>16.482158063895834</v>
      </c>
      <c r="T1542" s="54" t="s">
        <v>499</v>
      </c>
      <c r="U1542" s="54">
        <v>65.928632255583338</v>
      </c>
      <c r="W1542" s="42" t="s">
        <v>469</v>
      </c>
    </row>
    <row r="1543" spans="1:23">
      <c r="A1543" s="49" t="s">
        <v>3811</v>
      </c>
      <c r="B1543" s="46" t="s">
        <v>230</v>
      </c>
      <c r="C1543" s="46" t="s">
        <v>352</v>
      </c>
      <c r="D1543" s="49" t="s">
        <v>128</v>
      </c>
      <c r="E1543" s="46">
        <v>0</v>
      </c>
      <c r="F1543" s="46">
        <v>0</v>
      </c>
      <c r="G1543" s="46">
        <v>0</v>
      </c>
      <c r="H1543" s="46">
        <v>0</v>
      </c>
      <c r="I1543" s="46">
        <v>0</v>
      </c>
      <c r="J1543" s="46">
        <v>0</v>
      </c>
      <c r="K1543" s="46">
        <v>0</v>
      </c>
      <c r="L1543" s="42">
        <v>36403</v>
      </c>
      <c r="M1543" s="42">
        <v>17195</v>
      </c>
      <c r="N1543" s="42">
        <v>19208</v>
      </c>
      <c r="O1543" s="54" t="s">
        <v>499</v>
      </c>
      <c r="P1543" s="54" t="s">
        <v>499</v>
      </c>
      <c r="Q1543" s="54" t="s">
        <v>499</v>
      </c>
      <c r="R1543" s="54" t="s">
        <v>499</v>
      </c>
      <c r="S1543" s="54" t="s">
        <v>499</v>
      </c>
      <c r="T1543" s="54" t="s">
        <v>499</v>
      </c>
      <c r="U1543" s="54" t="s">
        <v>499</v>
      </c>
      <c r="W1543" s="42" t="s">
        <v>469</v>
      </c>
    </row>
    <row r="1544" spans="1:23">
      <c r="A1544" s="49" t="s">
        <v>3812</v>
      </c>
      <c r="B1544" s="46" t="s">
        <v>230</v>
      </c>
      <c r="C1544" s="46" t="s">
        <v>352</v>
      </c>
      <c r="D1544" s="49" t="s">
        <v>132</v>
      </c>
      <c r="E1544" s="46">
        <v>6</v>
      </c>
      <c r="F1544" s="46">
        <v>0</v>
      </c>
      <c r="G1544" s="46">
        <v>0</v>
      </c>
      <c r="H1544" s="46">
        <v>8</v>
      </c>
      <c r="I1544" s="46">
        <v>0</v>
      </c>
      <c r="J1544" s="46">
        <v>0</v>
      </c>
      <c r="K1544" s="46">
        <v>14</v>
      </c>
      <c r="L1544" s="42">
        <v>36403</v>
      </c>
      <c r="M1544" s="42">
        <v>17195</v>
      </c>
      <c r="N1544" s="42">
        <v>19208</v>
      </c>
      <c r="O1544" s="54">
        <v>34.893864495492871</v>
      </c>
      <c r="P1544" s="54" t="s">
        <v>499</v>
      </c>
      <c r="Q1544" s="54" t="s">
        <v>499</v>
      </c>
      <c r="R1544" s="54">
        <v>46.52515266065717</v>
      </c>
      <c r="S1544" s="54" t="s">
        <v>499</v>
      </c>
      <c r="T1544" s="54" t="s">
        <v>499</v>
      </c>
      <c r="U1544" s="54">
        <v>81.419017156150048</v>
      </c>
      <c r="W1544" s="42" t="s">
        <v>469</v>
      </c>
    </row>
    <row r="1545" spans="1:23">
      <c r="A1545" s="49" t="s">
        <v>3813</v>
      </c>
      <c r="B1545" s="46" t="s">
        <v>230</v>
      </c>
      <c r="C1545" s="46" t="s">
        <v>352</v>
      </c>
      <c r="D1545" s="49" t="s">
        <v>161</v>
      </c>
      <c r="E1545" s="46">
        <v>0</v>
      </c>
      <c r="F1545" s="46">
        <v>0</v>
      </c>
      <c r="G1545" s="46">
        <v>0</v>
      </c>
      <c r="H1545" s="46">
        <v>0</v>
      </c>
      <c r="I1545" s="46">
        <v>0</v>
      </c>
      <c r="J1545" s="46">
        <v>0</v>
      </c>
      <c r="K1545" s="46">
        <v>0</v>
      </c>
      <c r="L1545" s="42">
        <v>36403</v>
      </c>
      <c r="M1545" s="42">
        <v>17195</v>
      </c>
      <c r="N1545" s="42">
        <v>19208</v>
      </c>
      <c r="O1545" s="54" t="s">
        <v>499</v>
      </c>
      <c r="P1545" s="54" t="s">
        <v>499</v>
      </c>
      <c r="Q1545" s="54" t="s">
        <v>499</v>
      </c>
      <c r="R1545" s="54" t="s">
        <v>499</v>
      </c>
      <c r="S1545" s="54" t="s">
        <v>499</v>
      </c>
      <c r="T1545" s="54" t="s">
        <v>499</v>
      </c>
      <c r="U1545" s="54" t="s">
        <v>499</v>
      </c>
      <c r="W1545" s="42" t="s">
        <v>469</v>
      </c>
    </row>
    <row r="1546" spans="1:23">
      <c r="A1546" s="49" t="s">
        <v>3814</v>
      </c>
      <c r="B1546" s="46" t="s">
        <v>230</v>
      </c>
      <c r="C1546" s="46" t="s">
        <v>352</v>
      </c>
      <c r="D1546" s="49" t="s">
        <v>142</v>
      </c>
      <c r="E1546" s="46">
        <v>0</v>
      </c>
      <c r="F1546" s="46">
        <v>0</v>
      </c>
      <c r="G1546" s="46">
        <v>0</v>
      </c>
      <c r="H1546" s="46">
        <v>0</v>
      </c>
      <c r="I1546" s="46">
        <v>6</v>
      </c>
      <c r="J1546" s="46">
        <v>0</v>
      </c>
      <c r="K1546" s="46">
        <v>6</v>
      </c>
      <c r="L1546" s="42">
        <v>36403</v>
      </c>
      <c r="M1546" s="42">
        <v>17195</v>
      </c>
      <c r="N1546" s="42">
        <v>19208</v>
      </c>
      <c r="O1546" s="54" t="s">
        <v>499</v>
      </c>
      <c r="P1546" s="54" t="s">
        <v>499</v>
      </c>
      <c r="Q1546" s="54" t="s">
        <v>499</v>
      </c>
      <c r="R1546" s="54" t="s">
        <v>499</v>
      </c>
      <c r="S1546" s="54">
        <v>16.482158063895834</v>
      </c>
      <c r="T1546" s="54" t="s">
        <v>499</v>
      </c>
      <c r="U1546" s="54">
        <v>16.482158063895834</v>
      </c>
      <c r="W1546" s="42" t="s">
        <v>469</v>
      </c>
    </row>
    <row r="1547" spans="1:23">
      <c r="A1547" s="49" t="s">
        <v>3815</v>
      </c>
      <c r="B1547" s="46" t="s">
        <v>230</v>
      </c>
      <c r="C1547" s="46" t="s">
        <v>352</v>
      </c>
      <c r="D1547" s="49" t="s">
        <v>146</v>
      </c>
      <c r="E1547" s="46">
        <v>0</v>
      </c>
      <c r="F1547" s="46">
        <v>0</v>
      </c>
      <c r="G1547" s="46">
        <v>8</v>
      </c>
      <c r="H1547" s="46">
        <v>6</v>
      </c>
      <c r="I1547" s="46">
        <v>6</v>
      </c>
      <c r="J1547" s="46">
        <v>7</v>
      </c>
      <c r="K1547" s="46">
        <v>27</v>
      </c>
      <c r="L1547" s="42">
        <v>36403</v>
      </c>
      <c r="M1547" s="42">
        <v>17195</v>
      </c>
      <c r="N1547" s="42">
        <v>19208</v>
      </c>
      <c r="O1547" s="54" t="s">
        <v>499</v>
      </c>
      <c r="P1547" s="54" t="s">
        <v>499</v>
      </c>
      <c r="Q1547" s="54">
        <v>46.52515266065717</v>
      </c>
      <c r="R1547" s="54">
        <v>34.893864495492871</v>
      </c>
      <c r="S1547" s="54">
        <v>34.893864495492871</v>
      </c>
      <c r="T1547" s="54">
        <v>40.709508578075024</v>
      </c>
      <c r="U1547" s="54">
        <v>157.02239022971793</v>
      </c>
      <c r="W1547" s="42" t="s">
        <v>469</v>
      </c>
    </row>
    <row r="1548" spans="1:23">
      <c r="A1548" s="49" t="s">
        <v>3816</v>
      </c>
      <c r="B1548" s="46" t="s">
        <v>222</v>
      </c>
      <c r="C1548" s="46" t="s">
        <v>352</v>
      </c>
      <c r="D1548" s="49" t="s">
        <v>60</v>
      </c>
      <c r="E1548" s="46">
        <v>6</v>
      </c>
      <c r="F1548" s="46">
        <v>0</v>
      </c>
      <c r="G1548" s="46">
        <v>6</v>
      </c>
      <c r="H1548" s="46">
        <v>6</v>
      </c>
      <c r="I1548" s="46">
        <v>6</v>
      </c>
      <c r="J1548" s="46">
        <v>0</v>
      </c>
      <c r="K1548" s="46">
        <v>24</v>
      </c>
      <c r="L1548" s="42">
        <v>36403</v>
      </c>
      <c r="M1548" s="42">
        <v>17195</v>
      </c>
      <c r="N1548" s="42">
        <v>19208</v>
      </c>
      <c r="O1548" s="54">
        <v>16.482158063895834</v>
      </c>
      <c r="P1548" s="54" t="s">
        <v>499</v>
      </c>
      <c r="Q1548" s="54">
        <v>16.482158063895834</v>
      </c>
      <c r="R1548" s="54">
        <v>16.482158063895834</v>
      </c>
      <c r="S1548" s="54">
        <v>16.482158063895834</v>
      </c>
      <c r="T1548" s="54" t="s">
        <v>499</v>
      </c>
      <c r="U1548" s="54">
        <v>65.928632255583338</v>
      </c>
      <c r="W1548" s="42" t="s">
        <v>469</v>
      </c>
    </row>
    <row r="1549" spans="1:23">
      <c r="A1549" s="49" t="s">
        <v>3817</v>
      </c>
      <c r="B1549" s="46" t="s">
        <v>222</v>
      </c>
      <c r="C1549" s="46" t="s">
        <v>352</v>
      </c>
      <c r="D1549" s="49" t="s">
        <v>64</v>
      </c>
      <c r="E1549" s="46">
        <v>11</v>
      </c>
      <c r="F1549" s="46">
        <v>7</v>
      </c>
      <c r="G1549" s="46">
        <v>15</v>
      </c>
      <c r="H1549" s="46">
        <v>11</v>
      </c>
      <c r="I1549" s="46">
        <v>10</v>
      </c>
      <c r="J1549" s="46">
        <v>6</v>
      </c>
      <c r="K1549" s="46">
        <v>60</v>
      </c>
      <c r="L1549" s="42">
        <v>36403</v>
      </c>
      <c r="M1549" s="42">
        <v>17195</v>
      </c>
      <c r="N1549" s="42">
        <v>19208</v>
      </c>
      <c r="O1549" s="54">
        <v>30.217289783809026</v>
      </c>
      <c r="P1549" s="54">
        <v>19.229184407878471</v>
      </c>
      <c r="Q1549" s="54">
        <v>41.205395159739581</v>
      </c>
      <c r="R1549" s="54">
        <v>30.217289783809026</v>
      </c>
      <c r="S1549" s="54">
        <v>27.47026343982639</v>
      </c>
      <c r="T1549" s="54">
        <v>16.482158063895834</v>
      </c>
      <c r="U1549" s="54">
        <v>164.82158063895832</v>
      </c>
      <c r="W1549" s="42" t="s">
        <v>469</v>
      </c>
    </row>
    <row r="1550" spans="1:23">
      <c r="A1550" s="49" t="s">
        <v>3818</v>
      </c>
      <c r="B1550" s="46" t="s">
        <v>222</v>
      </c>
      <c r="C1550" s="46" t="s">
        <v>352</v>
      </c>
      <c r="D1550" s="49" t="s">
        <v>492</v>
      </c>
      <c r="E1550" s="46">
        <v>8</v>
      </c>
      <c r="F1550" s="46">
        <v>6</v>
      </c>
      <c r="G1550" s="46">
        <v>6</v>
      </c>
      <c r="H1550" s="46">
        <v>8</v>
      </c>
      <c r="I1550" s="46">
        <v>7</v>
      </c>
      <c r="J1550" s="46">
        <v>0</v>
      </c>
      <c r="K1550" s="46">
        <v>35</v>
      </c>
      <c r="L1550" s="42">
        <v>36403</v>
      </c>
      <c r="M1550" s="42">
        <v>17195</v>
      </c>
      <c r="N1550" s="42">
        <v>19208</v>
      </c>
      <c r="O1550" s="54">
        <v>21.97621075186111</v>
      </c>
      <c r="P1550" s="54">
        <v>16.482158063895834</v>
      </c>
      <c r="Q1550" s="54">
        <v>16.482158063895834</v>
      </c>
      <c r="R1550" s="54">
        <v>21.97621075186111</v>
      </c>
      <c r="S1550" s="54">
        <v>19.229184407878471</v>
      </c>
      <c r="T1550" s="54" t="s">
        <v>499</v>
      </c>
      <c r="U1550" s="54">
        <v>96.14592203939236</v>
      </c>
      <c r="W1550" s="42" t="s">
        <v>469</v>
      </c>
    </row>
    <row r="1551" spans="1:23">
      <c r="A1551" s="49" t="s">
        <v>3819</v>
      </c>
      <c r="B1551" s="46" t="s">
        <v>222</v>
      </c>
      <c r="C1551" s="46" t="s">
        <v>352</v>
      </c>
      <c r="D1551" s="49" t="s">
        <v>200</v>
      </c>
      <c r="E1551" s="46">
        <v>6</v>
      </c>
      <c r="F1551" s="46">
        <v>0</v>
      </c>
      <c r="G1551" s="46">
        <v>9</v>
      </c>
      <c r="H1551" s="46">
        <v>12</v>
      </c>
      <c r="I1551" s="46">
        <v>6</v>
      </c>
      <c r="J1551" s="46">
        <v>7</v>
      </c>
      <c r="K1551" s="46">
        <v>40</v>
      </c>
      <c r="L1551" s="42">
        <v>36403</v>
      </c>
      <c r="M1551" s="42">
        <v>17195</v>
      </c>
      <c r="N1551" s="42">
        <v>19208</v>
      </c>
      <c r="O1551" s="54">
        <v>16.482158063895834</v>
      </c>
      <c r="P1551" s="54" t="s">
        <v>499</v>
      </c>
      <c r="Q1551" s="54">
        <v>24.723237095843746</v>
      </c>
      <c r="R1551" s="54">
        <v>32.964316127791669</v>
      </c>
      <c r="S1551" s="54">
        <v>16.482158063895834</v>
      </c>
      <c r="T1551" s="54">
        <v>19.229184407878471</v>
      </c>
      <c r="U1551" s="54">
        <v>109.88105375930556</v>
      </c>
      <c r="W1551" s="42" t="s">
        <v>469</v>
      </c>
    </row>
    <row r="1552" spans="1:23">
      <c r="A1552" s="49" t="s">
        <v>3820</v>
      </c>
      <c r="B1552" s="46" t="s">
        <v>222</v>
      </c>
      <c r="C1552" s="46" t="s">
        <v>352</v>
      </c>
      <c r="D1552" s="49" t="s">
        <v>473</v>
      </c>
      <c r="E1552" s="46">
        <v>0</v>
      </c>
      <c r="F1552" s="46">
        <v>0</v>
      </c>
      <c r="G1552" s="46">
        <v>0</v>
      </c>
      <c r="H1552" s="46">
        <v>0</v>
      </c>
      <c r="I1552" s="46">
        <v>6</v>
      </c>
      <c r="J1552" s="46">
        <v>0</v>
      </c>
      <c r="K1552" s="46">
        <v>6</v>
      </c>
      <c r="L1552" s="42">
        <v>36403</v>
      </c>
      <c r="M1552" s="42">
        <v>17195</v>
      </c>
      <c r="N1552" s="42">
        <v>19208</v>
      </c>
      <c r="O1552" s="54" t="s">
        <v>499</v>
      </c>
      <c r="P1552" s="54" t="s">
        <v>499</v>
      </c>
      <c r="Q1552" s="54" t="s">
        <v>499</v>
      </c>
      <c r="R1552" s="54" t="s">
        <v>499</v>
      </c>
      <c r="S1552" s="54">
        <v>16.482158063895834</v>
      </c>
      <c r="T1552" s="54" t="s">
        <v>499</v>
      </c>
      <c r="U1552" s="54">
        <v>16.482158063895834</v>
      </c>
      <c r="W1552" s="42" t="s">
        <v>469</v>
      </c>
    </row>
    <row r="1553" spans="1:23">
      <c r="A1553" s="49" t="s">
        <v>3821</v>
      </c>
      <c r="B1553" s="46" t="s">
        <v>222</v>
      </c>
      <c r="C1553" s="46" t="s">
        <v>352</v>
      </c>
      <c r="D1553" s="49" t="s">
        <v>201</v>
      </c>
      <c r="E1553" s="46">
        <v>6</v>
      </c>
      <c r="F1553" s="46">
        <v>0</v>
      </c>
      <c r="G1553" s="46">
        <v>6</v>
      </c>
      <c r="H1553" s="46">
        <v>6</v>
      </c>
      <c r="I1553" s="46">
        <v>6</v>
      </c>
      <c r="J1553" s="46">
        <v>0</v>
      </c>
      <c r="K1553" s="46">
        <v>24</v>
      </c>
      <c r="L1553" s="42">
        <v>36403</v>
      </c>
      <c r="M1553" s="42">
        <v>17195</v>
      </c>
      <c r="N1553" s="42">
        <v>19208</v>
      </c>
      <c r="O1553" s="54">
        <v>16.482158063895834</v>
      </c>
      <c r="P1553" s="54" t="s">
        <v>499</v>
      </c>
      <c r="Q1553" s="54">
        <v>16.482158063895834</v>
      </c>
      <c r="R1553" s="54">
        <v>16.482158063895834</v>
      </c>
      <c r="S1553" s="54">
        <v>16.482158063895834</v>
      </c>
      <c r="T1553" s="54" t="s">
        <v>499</v>
      </c>
      <c r="U1553" s="54">
        <v>65.928632255583338</v>
      </c>
      <c r="W1553" s="42" t="s">
        <v>469</v>
      </c>
    </row>
    <row r="1554" spans="1:23">
      <c r="A1554" s="49" t="s">
        <v>3822</v>
      </c>
      <c r="B1554" s="46" t="s">
        <v>222</v>
      </c>
      <c r="C1554" s="46" t="s">
        <v>352</v>
      </c>
      <c r="D1554" s="49" t="s">
        <v>151</v>
      </c>
      <c r="E1554" s="46">
        <v>0</v>
      </c>
      <c r="F1554" s="46">
        <v>0</v>
      </c>
      <c r="G1554" s="46">
        <v>0</v>
      </c>
      <c r="H1554" s="46">
        <v>0</v>
      </c>
      <c r="I1554" s="46">
        <v>0</v>
      </c>
      <c r="J1554" s="46">
        <v>0</v>
      </c>
      <c r="K1554" s="46">
        <v>0</v>
      </c>
      <c r="L1554" s="42">
        <v>36403</v>
      </c>
      <c r="M1554" s="42">
        <v>17195</v>
      </c>
      <c r="N1554" s="42">
        <v>19208</v>
      </c>
      <c r="O1554" s="54" t="s">
        <v>499</v>
      </c>
      <c r="P1554" s="54" t="s">
        <v>499</v>
      </c>
      <c r="Q1554" s="54" t="s">
        <v>499</v>
      </c>
      <c r="R1554" s="54" t="s">
        <v>499</v>
      </c>
      <c r="S1554" s="54" t="s">
        <v>499</v>
      </c>
      <c r="T1554" s="54" t="s">
        <v>499</v>
      </c>
      <c r="U1554" s="54" t="s">
        <v>499</v>
      </c>
      <c r="W1554" s="42" t="s">
        <v>469</v>
      </c>
    </row>
    <row r="1555" spans="1:23">
      <c r="A1555" s="49" t="s">
        <v>3823</v>
      </c>
      <c r="B1555" s="46" t="s">
        <v>222</v>
      </c>
      <c r="C1555" s="46" t="s">
        <v>352</v>
      </c>
      <c r="D1555" s="49" t="s">
        <v>95</v>
      </c>
      <c r="E1555" s="46">
        <v>0</v>
      </c>
      <c r="F1555" s="46">
        <v>0</v>
      </c>
      <c r="G1555" s="46">
        <v>6</v>
      </c>
      <c r="H1555" s="46">
        <v>0</v>
      </c>
      <c r="I1555" s="46">
        <v>0</v>
      </c>
      <c r="J1555" s="46">
        <v>0</v>
      </c>
      <c r="K1555" s="46">
        <v>6</v>
      </c>
      <c r="L1555" s="42">
        <v>36403</v>
      </c>
      <c r="M1555" s="42">
        <v>17195</v>
      </c>
      <c r="N1555" s="42">
        <v>19208</v>
      </c>
      <c r="O1555" s="54" t="s">
        <v>499</v>
      </c>
      <c r="P1555" s="54" t="s">
        <v>499</v>
      </c>
      <c r="Q1555" s="54">
        <v>16.482158063895834</v>
      </c>
      <c r="R1555" s="54" t="s">
        <v>499</v>
      </c>
      <c r="S1555" s="54" t="s">
        <v>499</v>
      </c>
      <c r="T1555" s="54" t="s">
        <v>499</v>
      </c>
      <c r="U1555" s="54">
        <v>16.482158063895834</v>
      </c>
      <c r="W1555" s="42" t="s">
        <v>469</v>
      </c>
    </row>
    <row r="1556" spans="1:23">
      <c r="A1556" s="49" t="s">
        <v>3824</v>
      </c>
      <c r="B1556" s="46" t="s">
        <v>222</v>
      </c>
      <c r="C1556" s="46" t="s">
        <v>352</v>
      </c>
      <c r="D1556" s="49" t="s">
        <v>154</v>
      </c>
      <c r="E1556" s="46">
        <v>0</v>
      </c>
      <c r="F1556" s="46">
        <v>0</v>
      </c>
      <c r="G1556" s="46">
        <v>0</v>
      </c>
      <c r="H1556" s="46">
        <v>0</v>
      </c>
      <c r="I1556" s="46">
        <v>0</v>
      </c>
      <c r="J1556" s="46">
        <v>0</v>
      </c>
      <c r="K1556" s="46">
        <v>0</v>
      </c>
      <c r="L1556" s="42">
        <v>36403</v>
      </c>
      <c r="M1556" s="42">
        <v>17195</v>
      </c>
      <c r="N1556" s="42">
        <v>19208</v>
      </c>
      <c r="O1556" s="54" t="s">
        <v>499</v>
      </c>
      <c r="P1556" s="54" t="s">
        <v>499</v>
      </c>
      <c r="Q1556" s="54" t="s">
        <v>499</v>
      </c>
      <c r="R1556" s="54" t="s">
        <v>499</v>
      </c>
      <c r="S1556" s="54" t="s">
        <v>499</v>
      </c>
      <c r="T1556" s="54" t="s">
        <v>499</v>
      </c>
      <c r="U1556" s="54" t="s">
        <v>499</v>
      </c>
      <c r="W1556" s="42" t="s">
        <v>469</v>
      </c>
    </row>
    <row r="1557" spans="1:23">
      <c r="A1557" s="49" t="s">
        <v>3825</v>
      </c>
      <c r="B1557" s="46" t="s">
        <v>222</v>
      </c>
      <c r="C1557" s="46" t="s">
        <v>352</v>
      </c>
      <c r="D1557" s="49" t="s">
        <v>155</v>
      </c>
      <c r="E1557" s="46">
        <v>6</v>
      </c>
      <c r="F1557" s="46">
        <v>0</v>
      </c>
      <c r="G1557" s="46">
        <v>7</v>
      </c>
      <c r="H1557" s="46">
        <v>0</v>
      </c>
      <c r="I1557" s="46">
        <v>0</v>
      </c>
      <c r="J1557" s="46">
        <v>0</v>
      </c>
      <c r="K1557" s="46">
        <v>13</v>
      </c>
      <c r="L1557" s="42">
        <v>36403</v>
      </c>
      <c r="M1557" s="42">
        <v>17195</v>
      </c>
      <c r="N1557" s="42">
        <v>19208</v>
      </c>
      <c r="O1557" s="54">
        <v>16.482158063895834</v>
      </c>
      <c r="P1557" s="54" t="s">
        <v>499</v>
      </c>
      <c r="Q1557" s="54">
        <v>19.229184407878471</v>
      </c>
      <c r="R1557" s="54" t="s">
        <v>499</v>
      </c>
      <c r="S1557" s="54" t="s">
        <v>499</v>
      </c>
      <c r="T1557" s="54" t="s">
        <v>499</v>
      </c>
      <c r="U1557" s="54">
        <v>35.711342471774309</v>
      </c>
      <c r="W1557" s="42" t="s">
        <v>469</v>
      </c>
    </row>
    <row r="1558" spans="1:23">
      <c r="A1558" s="49" t="s">
        <v>3826</v>
      </c>
      <c r="B1558" s="46" t="s">
        <v>222</v>
      </c>
      <c r="C1558" s="46" t="s">
        <v>352</v>
      </c>
      <c r="D1558" s="49" t="s">
        <v>99</v>
      </c>
      <c r="E1558" s="46">
        <v>6</v>
      </c>
      <c r="F1558" s="46">
        <v>0</v>
      </c>
      <c r="G1558" s="46">
        <v>6</v>
      </c>
      <c r="H1558" s="46">
        <v>6</v>
      </c>
      <c r="I1558" s="46">
        <v>0</v>
      </c>
      <c r="J1558" s="46">
        <v>0</v>
      </c>
      <c r="K1558" s="46">
        <v>18</v>
      </c>
      <c r="L1558" s="42">
        <v>36403</v>
      </c>
      <c r="M1558" s="42">
        <v>17195</v>
      </c>
      <c r="N1558" s="42">
        <v>19208</v>
      </c>
      <c r="O1558" s="54">
        <v>16.482158063895834</v>
      </c>
      <c r="P1558" s="54" t="s">
        <v>499</v>
      </c>
      <c r="Q1558" s="54">
        <v>16.482158063895834</v>
      </c>
      <c r="R1558" s="54">
        <v>16.482158063895834</v>
      </c>
      <c r="S1558" s="54" t="s">
        <v>499</v>
      </c>
      <c r="T1558" s="54" t="s">
        <v>499</v>
      </c>
      <c r="U1558" s="54">
        <v>49.446474191687493</v>
      </c>
      <c r="W1558" s="42" t="s">
        <v>469</v>
      </c>
    </row>
    <row r="1559" spans="1:23">
      <c r="A1559" s="49" t="s">
        <v>3827</v>
      </c>
      <c r="B1559" s="46" t="s">
        <v>222</v>
      </c>
      <c r="C1559" s="46" t="s">
        <v>352</v>
      </c>
      <c r="D1559" s="49" t="s">
        <v>481</v>
      </c>
      <c r="E1559" s="46">
        <v>0</v>
      </c>
      <c r="F1559" s="46">
        <v>0</v>
      </c>
      <c r="G1559" s="46">
        <v>0</v>
      </c>
      <c r="H1559" s="46">
        <v>0</v>
      </c>
      <c r="I1559" s="46">
        <v>0</v>
      </c>
      <c r="J1559" s="46">
        <v>0</v>
      </c>
      <c r="K1559" s="46">
        <v>0</v>
      </c>
      <c r="L1559" s="42">
        <v>36403</v>
      </c>
      <c r="M1559" s="42">
        <v>17195</v>
      </c>
      <c r="N1559" s="42">
        <v>19208</v>
      </c>
      <c r="O1559" s="54" t="s">
        <v>499</v>
      </c>
      <c r="P1559" s="54" t="s">
        <v>499</v>
      </c>
      <c r="Q1559" s="54" t="s">
        <v>499</v>
      </c>
      <c r="R1559" s="54" t="s">
        <v>499</v>
      </c>
      <c r="S1559" s="54" t="s">
        <v>499</v>
      </c>
      <c r="T1559" s="54" t="s">
        <v>499</v>
      </c>
      <c r="U1559" s="54" t="s">
        <v>499</v>
      </c>
      <c r="W1559" s="42" t="s">
        <v>469</v>
      </c>
    </row>
    <row r="1560" spans="1:23">
      <c r="A1560" s="49" t="s">
        <v>3828</v>
      </c>
      <c r="B1560" s="46" t="s">
        <v>222</v>
      </c>
      <c r="C1560" s="46" t="s">
        <v>352</v>
      </c>
      <c r="D1560" s="49" t="s">
        <v>483</v>
      </c>
      <c r="E1560" s="46">
        <v>0</v>
      </c>
      <c r="F1560" s="46">
        <v>0</v>
      </c>
      <c r="G1560" s="46">
        <v>0</v>
      </c>
      <c r="H1560" s="46">
        <v>0</v>
      </c>
      <c r="I1560" s="46">
        <v>6</v>
      </c>
      <c r="J1560" s="46">
        <v>6</v>
      </c>
      <c r="K1560" s="46">
        <v>12</v>
      </c>
      <c r="L1560" s="42">
        <v>36403</v>
      </c>
      <c r="M1560" s="42">
        <v>17195</v>
      </c>
      <c r="N1560" s="42">
        <v>19208</v>
      </c>
      <c r="O1560" s="54" t="s">
        <v>499</v>
      </c>
      <c r="P1560" s="54" t="s">
        <v>499</v>
      </c>
      <c r="Q1560" s="54" t="s">
        <v>499</v>
      </c>
      <c r="R1560" s="54" t="s">
        <v>499</v>
      </c>
      <c r="S1560" s="54">
        <v>16.482158063895834</v>
      </c>
      <c r="T1560" s="54">
        <v>16.482158063895834</v>
      </c>
      <c r="U1560" s="54">
        <v>32.964316127791669</v>
      </c>
      <c r="W1560" s="42" t="s">
        <v>469</v>
      </c>
    </row>
    <row r="1561" spans="1:23">
      <c r="A1561" s="49" t="s">
        <v>3829</v>
      </c>
      <c r="B1561" s="46" t="s">
        <v>222</v>
      </c>
      <c r="C1561" s="46" t="s">
        <v>352</v>
      </c>
      <c r="D1561" s="49" t="s">
        <v>128</v>
      </c>
      <c r="E1561" s="46">
        <v>0</v>
      </c>
      <c r="F1561" s="46">
        <v>0</v>
      </c>
      <c r="G1561" s="46">
        <v>0</v>
      </c>
      <c r="H1561" s="46">
        <v>0</v>
      </c>
      <c r="I1561" s="46">
        <v>0</v>
      </c>
      <c r="J1561" s="46">
        <v>0</v>
      </c>
      <c r="K1561" s="46">
        <v>0</v>
      </c>
      <c r="L1561" s="42">
        <v>36403</v>
      </c>
      <c r="M1561" s="42">
        <v>17195</v>
      </c>
      <c r="N1561" s="42">
        <v>19208</v>
      </c>
      <c r="O1561" s="54" t="s">
        <v>499</v>
      </c>
      <c r="P1561" s="54" t="s">
        <v>499</v>
      </c>
      <c r="Q1561" s="54" t="s">
        <v>499</v>
      </c>
      <c r="R1561" s="54" t="s">
        <v>499</v>
      </c>
      <c r="S1561" s="54" t="s">
        <v>499</v>
      </c>
      <c r="T1561" s="54" t="s">
        <v>499</v>
      </c>
      <c r="U1561" s="54" t="s">
        <v>499</v>
      </c>
      <c r="W1561" s="42" t="s">
        <v>469</v>
      </c>
    </row>
    <row r="1562" spans="1:23">
      <c r="A1562" s="49" t="s">
        <v>3830</v>
      </c>
      <c r="B1562" s="46" t="s">
        <v>222</v>
      </c>
      <c r="C1562" s="46" t="s">
        <v>352</v>
      </c>
      <c r="D1562" s="49" t="s">
        <v>164</v>
      </c>
      <c r="E1562" s="46">
        <v>15</v>
      </c>
      <c r="F1562" s="46">
        <v>10</v>
      </c>
      <c r="G1562" s="46">
        <v>32</v>
      </c>
      <c r="H1562" s="46">
        <v>32</v>
      </c>
      <c r="I1562" s="46">
        <v>17</v>
      </c>
      <c r="J1562" s="46">
        <v>6</v>
      </c>
      <c r="K1562" s="46">
        <v>112</v>
      </c>
      <c r="L1562" s="42">
        <v>36403</v>
      </c>
      <c r="M1562" s="42">
        <v>17195</v>
      </c>
      <c r="N1562" s="42">
        <v>19208</v>
      </c>
      <c r="O1562" s="54">
        <v>78.092461474385672</v>
      </c>
      <c r="P1562" s="54">
        <v>52.061640982923784</v>
      </c>
      <c r="Q1562" s="54">
        <v>166.5972511453561</v>
      </c>
      <c r="R1562" s="54">
        <v>166.5972511453561</v>
      </c>
      <c r="S1562" s="54">
        <v>88.504789670970425</v>
      </c>
      <c r="T1562" s="54">
        <v>31.236984589754272</v>
      </c>
      <c r="U1562" s="54">
        <v>583.09037900874637</v>
      </c>
      <c r="W1562" s="42" t="s">
        <v>469</v>
      </c>
    </row>
    <row r="1563" spans="1:23">
      <c r="A1563" s="49" t="s">
        <v>3831</v>
      </c>
      <c r="B1563" s="46" t="s">
        <v>222</v>
      </c>
      <c r="C1563" s="46" t="s">
        <v>352</v>
      </c>
      <c r="D1563" s="49" t="s">
        <v>142</v>
      </c>
      <c r="E1563" s="46">
        <v>0</v>
      </c>
      <c r="F1563" s="46">
        <v>0</v>
      </c>
      <c r="G1563" s="46">
        <v>0</v>
      </c>
      <c r="H1563" s="46">
        <v>0</v>
      </c>
      <c r="I1563" s="46">
        <v>0</v>
      </c>
      <c r="J1563" s="46">
        <v>0</v>
      </c>
      <c r="K1563" s="46">
        <v>0</v>
      </c>
      <c r="L1563" s="42">
        <v>36403</v>
      </c>
      <c r="M1563" s="42">
        <v>17195</v>
      </c>
      <c r="N1563" s="42">
        <v>19208</v>
      </c>
      <c r="O1563" s="54" t="s">
        <v>499</v>
      </c>
      <c r="P1563" s="54" t="s">
        <v>499</v>
      </c>
      <c r="Q1563" s="54" t="s">
        <v>499</v>
      </c>
      <c r="R1563" s="54" t="s">
        <v>499</v>
      </c>
      <c r="S1563" s="54" t="s">
        <v>499</v>
      </c>
      <c r="T1563" s="54" t="s">
        <v>499</v>
      </c>
      <c r="U1563" s="54" t="s">
        <v>499</v>
      </c>
      <c r="W1563" s="42" t="s">
        <v>469</v>
      </c>
    </row>
    <row r="1564" spans="1:23">
      <c r="A1564" s="49" t="s">
        <v>3832</v>
      </c>
      <c r="B1564" s="46" t="s">
        <v>230</v>
      </c>
      <c r="C1564" s="46" t="s">
        <v>354</v>
      </c>
      <c r="D1564" s="49" t="s">
        <v>60</v>
      </c>
      <c r="E1564" s="46">
        <v>0</v>
      </c>
      <c r="F1564" s="46">
        <v>6</v>
      </c>
      <c r="G1564" s="46">
        <v>6</v>
      </c>
      <c r="H1564" s="46">
        <v>0</v>
      </c>
      <c r="I1564" s="46">
        <v>6</v>
      </c>
      <c r="J1564" s="46">
        <v>0</v>
      </c>
      <c r="K1564" s="46">
        <v>18</v>
      </c>
      <c r="L1564" s="42">
        <v>26187</v>
      </c>
      <c r="M1564" s="42">
        <v>13681</v>
      </c>
      <c r="N1564" s="42">
        <v>12506</v>
      </c>
      <c r="O1564" s="54" t="s">
        <v>499</v>
      </c>
      <c r="P1564" s="54">
        <v>22.912131973880168</v>
      </c>
      <c r="Q1564" s="54">
        <v>22.912131973880168</v>
      </c>
      <c r="R1564" s="54" t="s">
        <v>499</v>
      </c>
      <c r="S1564" s="54">
        <v>22.912131973880168</v>
      </c>
      <c r="T1564" s="54" t="s">
        <v>499</v>
      </c>
      <c r="U1564" s="54">
        <v>68.736395921640508</v>
      </c>
      <c r="W1564" s="42" t="s">
        <v>469</v>
      </c>
    </row>
    <row r="1565" spans="1:23">
      <c r="A1565" s="49" t="s">
        <v>3833</v>
      </c>
      <c r="B1565" s="46" t="s">
        <v>230</v>
      </c>
      <c r="C1565" s="46" t="s">
        <v>354</v>
      </c>
      <c r="D1565" s="49" t="s">
        <v>64</v>
      </c>
      <c r="E1565" s="46">
        <v>13</v>
      </c>
      <c r="F1565" s="46">
        <v>12</v>
      </c>
      <c r="G1565" s="46">
        <v>20</v>
      </c>
      <c r="H1565" s="46">
        <v>17</v>
      </c>
      <c r="I1565" s="46">
        <v>22</v>
      </c>
      <c r="J1565" s="46">
        <v>8</v>
      </c>
      <c r="K1565" s="46">
        <v>92</v>
      </c>
      <c r="L1565" s="42">
        <v>26187</v>
      </c>
      <c r="M1565" s="42">
        <v>13681</v>
      </c>
      <c r="N1565" s="42">
        <v>12506</v>
      </c>
      <c r="O1565" s="54">
        <v>49.642952610073706</v>
      </c>
      <c r="P1565" s="54">
        <v>45.824263947760336</v>
      </c>
      <c r="Q1565" s="54">
        <v>76.373773246267234</v>
      </c>
      <c r="R1565" s="54">
        <v>64.917707259327145</v>
      </c>
      <c r="S1565" s="54">
        <v>84.011150570893946</v>
      </c>
      <c r="T1565" s="54">
        <v>30.549509298506894</v>
      </c>
      <c r="U1565" s="54">
        <v>351.31935693282929</v>
      </c>
      <c r="W1565" s="42" t="s">
        <v>469</v>
      </c>
    </row>
    <row r="1566" spans="1:23">
      <c r="A1566" s="49" t="s">
        <v>3834</v>
      </c>
      <c r="B1566" s="46" t="s">
        <v>230</v>
      </c>
      <c r="C1566" s="46" t="s">
        <v>354</v>
      </c>
      <c r="D1566" s="49" t="s">
        <v>492</v>
      </c>
      <c r="E1566" s="46">
        <v>0</v>
      </c>
      <c r="F1566" s="46">
        <v>0</v>
      </c>
      <c r="G1566" s="46">
        <v>6</v>
      </c>
      <c r="H1566" s="46">
        <v>0</v>
      </c>
      <c r="I1566" s="46">
        <v>6</v>
      </c>
      <c r="J1566" s="46">
        <v>0</v>
      </c>
      <c r="K1566" s="46">
        <v>12</v>
      </c>
      <c r="L1566" s="42">
        <v>26187</v>
      </c>
      <c r="M1566" s="42">
        <v>13681</v>
      </c>
      <c r="N1566" s="42">
        <v>12506</v>
      </c>
      <c r="O1566" s="54" t="s">
        <v>499</v>
      </c>
      <c r="P1566" s="54" t="s">
        <v>499</v>
      </c>
      <c r="Q1566" s="54">
        <v>22.912131973880168</v>
      </c>
      <c r="R1566" s="54" t="s">
        <v>499</v>
      </c>
      <c r="S1566" s="54">
        <v>22.912131973880168</v>
      </c>
      <c r="T1566" s="54" t="s">
        <v>499</v>
      </c>
      <c r="U1566" s="54">
        <v>45.824263947760336</v>
      </c>
      <c r="W1566" s="42" t="s">
        <v>469</v>
      </c>
    </row>
    <row r="1567" spans="1:23">
      <c r="A1567" s="49" t="s">
        <v>3835</v>
      </c>
      <c r="B1567" s="46" t="s">
        <v>230</v>
      </c>
      <c r="C1567" s="46" t="s">
        <v>354</v>
      </c>
      <c r="D1567" s="49" t="s">
        <v>200</v>
      </c>
      <c r="E1567" s="46">
        <v>6</v>
      </c>
      <c r="F1567" s="46">
        <v>0</v>
      </c>
      <c r="G1567" s="46">
        <v>6</v>
      </c>
      <c r="H1567" s="46">
        <v>12</v>
      </c>
      <c r="I1567" s="46">
        <v>6</v>
      </c>
      <c r="J1567" s="46">
        <v>6</v>
      </c>
      <c r="K1567" s="46">
        <v>36</v>
      </c>
      <c r="L1567" s="42">
        <v>26187</v>
      </c>
      <c r="M1567" s="42">
        <v>13681</v>
      </c>
      <c r="N1567" s="42">
        <v>12506</v>
      </c>
      <c r="O1567" s="54">
        <v>22.912131973880168</v>
      </c>
      <c r="P1567" s="54" t="s">
        <v>499</v>
      </c>
      <c r="Q1567" s="54">
        <v>22.912131973880168</v>
      </c>
      <c r="R1567" s="54">
        <v>45.824263947760336</v>
      </c>
      <c r="S1567" s="54">
        <v>22.912131973880168</v>
      </c>
      <c r="T1567" s="54">
        <v>22.912131973880168</v>
      </c>
      <c r="U1567" s="54">
        <v>137.47279184328102</v>
      </c>
      <c r="W1567" s="42" t="s">
        <v>469</v>
      </c>
    </row>
    <row r="1568" spans="1:23">
      <c r="A1568" s="49" t="s">
        <v>3836</v>
      </c>
      <c r="B1568" s="46" t="s">
        <v>230</v>
      </c>
      <c r="C1568" s="46" t="s">
        <v>354</v>
      </c>
      <c r="D1568" s="49" t="s">
        <v>54</v>
      </c>
      <c r="E1568" s="46">
        <v>20</v>
      </c>
      <c r="F1568" s="46">
        <v>27</v>
      </c>
      <c r="G1568" s="46">
        <v>75</v>
      </c>
      <c r="H1568" s="46">
        <v>92</v>
      </c>
      <c r="I1568" s="46">
        <v>71</v>
      </c>
      <c r="J1568" s="46">
        <v>56</v>
      </c>
      <c r="K1568" s="46">
        <v>341</v>
      </c>
      <c r="L1568" s="42">
        <v>26187</v>
      </c>
      <c r="M1568" s="42">
        <v>13681</v>
      </c>
      <c r="N1568" s="42">
        <v>12506</v>
      </c>
      <c r="O1568" s="54">
        <v>146.18814414151012</v>
      </c>
      <c r="P1568" s="54">
        <v>197.35399459103868</v>
      </c>
      <c r="Q1568" s="54">
        <v>548.20554053066303</v>
      </c>
      <c r="R1568" s="54">
        <v>672.4654630509466</v>
      </c>
      <c r="S1568" s="54">
        <v>518.96791170236099</v>
      </c>
      <c r="T1568" s="54">
        <v>409.32680359622833</v>
      </c>
      <c r="U1568" s="54">
        <v>2492.5078576127476</v>
      </c>
      <c r="W1568" s="42" t="s">
        <v>469</v>
      </c>
    </row>
    <row r="1569" spans="1:23">
      <c r="A1569" s="49" t="s">
        <v>3837</v>
      </c>
      <c r="B1569" s="46" t="s">
        <v>230</v>
      </c>
      <c r="C1569" s="46" t="s">
        <v>354</v>
      </c>
      <c r="D1569" s="49" t="s">
        <v>69</v>
      </c>
      <c r="E1569" s="46">
        <v>0</v>
      </c>
      <c r="F1569" s="46">
        <v>0</v>
      </c>
      <c r="G1569" s="46">
        <v>0</v>
      </c>
      <c r="H1569" s="46">
        <v>6</v>
      </c>
      <c r="I1569" s="46">
        <v>6</v>
      </c>
      <c r="J1569" s="46">
        <v>6</v>
      </c>
      <c r="K1569" s="46">
        <v>18</v>
      </c>
      <c r="L1569" s="42">
        <v>26187</v>
      </c>
      <c r="M1569" s="42">
        <v>13681</v>
      </c>
      <c r="N1569" s="42">
        <v>12506</v>
      </c>
      <c r="O1569" s="54" t="s">
        <v>499</v>
      </c>
      <c r="P1569" s="54" t="s">
        <v>499</v>
      </c>
      <c r="Q1569" s="54" t="s">
        <v>499</v>
      </c>
      <c r="R1569" s="54">
        <v>43.856443242453039</v>
      </c>
      <c r="S1569" s="54">
        <v>43.856443242453039</v>
      </c>
      <c r="T1569" s="54">
        <v>43.856443242453039</v>
      </c>
      <c r="U1569" s="54">
        <v>131.5693297273591</v>
      </c>
      <c r="W1569" s="42" t="s">
        <v>469</v>
      </c>
    </row>
    <row r="1570" spans="1:23">
      <c r="A1570" s="49" t="s">
        <v>3838</v>
      </c>
      <c r="B1570" s="46" t="s">
        <v>230</v>
      </c>
      <c r="C1570" s="46" t="s">
        <v>354</v>
      </c>
      <c r="D1570" s="49" t="s">
        <v>473</v>
      </c>
      <c r="E1570" s="46">
        <v>0</v>
      </c>
      <c r="F1570" s="46">
        <v>0</v>
      </c>
      <c r="G1570" s="46">
        <v>0</v>
      </c>
      <c r="H1570" s="46">
        <v>6</v>
      </c>
      <c r="I1570" s="46">
        <v>0</v>
      </c>
      <c r="J1570" s="46">
        <v>0</v>
      </c>
      <c r="K1570" s="46">
        <v>6</v>
      </c>
      <c r="L1570" s="42">
        <v>26187</v>
      </c>
      <c r="M1570" s="42">
        <v>13681</v>
      </c>
      <c r="N1570" s="42">
        <v>12506</v>
      </c>
      <c r="O1570" s="54" t="s">
        <v>499</v>
      </c>
      <c r="P1570" s="54" t="s">
        <v>499</v>
      </c>
      <c r="Q1570" s="54" t="s">
        <v>499</v>
      </c>
      <c r="R1570" s="54">
        <v>22.912131973880168</v>
      </c>
      <c r="S1570" s="54" t="s">
        <v>499</v>
      </c>
      <c r="T1570" s="54" t="s">
        <v>499</v>
      </c>
      <c r="U1570" s="54">
        <v>22.912131973880168</v>
      </c>
      <c r="W1570" s="42" t="s">
        <v>469</v>
      </c>
    </row>
    <row r="1571" spans="1:23">
      <c r="A1571" s="49" t="s">
        <v>3839</v>
      </c>
      <c r="B1571" s="46" t="s">
        <v>230</v>
      </c>
      <c r="C1571" s="46" t="s">
        <v>354</v>
      </c>
      <c r="D1571" s="49" t="s">
        <v>201</v>
      </c>
      <c r="E1571" s="46">
        <v>0</v>
      </c>
      <c r="F1571" s="46">
        <v>0</v>
      </c>
      <c r="G1571" s="46">
        <v>6</v>
      </c>
      <c r="H1571" s="46">
        <v>6</v>
      </c>
      <c r="I1571" s="46">
        <v>6</v>
      </c>
      <c r="J1571" s="46">
        <v>0</v>
      </c>
      <c r="K1571" s="46">
        <v>18</v>
      </c>
      <c r="L1571" s="42">
        <v>26187</v>
      </c>
      <c r="M1571" s="42">
        <v>13681</v>
      </c>
      <c r="N1571" s="42">
        <v>12506</v>
      </c>
      <c r="O1571" s="54" t="s">
        <v>499</v>
      </c>
      <c r="P1571" s="54" t="s">
        <v>499</v>
      </c>
      <c r="Q1571" s="54">
        <v>22.912131973880168</v>
      </c>
      <c r="R1571" s="54">
        <v>22.912131973880168</v>
      </c>
      <c r="S1571" s="54">
        <v>22.912131973880168</v>
      </c>
      <c r="T1571" s="54" t="s">
        <v>499</v>
      </c>
      <c r="U1571" s="54">
        <v>68.736395921640508</v>
      </c>
      <c r="W1571" s="42" t="s">
        <v>469</v>
      </c>
    </row>
    <row r="1572" spans="1:23">
      <c r="A1572" s="49" t="s">
        <v>3840</v>
      </c>
      <c r="B1572" s="46" t="s">
        <v>230</v>
      </c>
      <c r="C1572" s="46" t="s">
        <v>354</v>
      </c>
      <c r="D1572" s="49" t="s">
        <v>151</v>
      </c>
      <c r="E1572" s="46">
        <v>0</v>
      </c>
      <c r="F1572" s="46">
        <v>0</v>
      </c>
      <c r="G1572" s="46">
        <v>0</v>
      </c>
      <c r="H1572" s="46">
        <v>0</v>
      </c>
      <c r="I1572" s="46">
        <v>0</v>
      </c>
      <c r="J1572" s="46">
        <v>0</v>
      </c>
      <c r="K1572" s="46">
        <v>0</v>
      </c>
      <c r="L1572" s="42">
        <v>26187</v>
      </c>
      <c r="M1572" s="42">
        <v>13681</v>
      </c>
      <c r="N1572" s="42">
        <v>12506</v>
      </c>
      <c r="O1572" s="54" t="s">
        <v>499</v>
      </c>
      <c r="P1572" s="54" t="s">
        <v>499</v>
      </c>
      <c r="Q1572" s="54" t="s">
        <v>499</v>
      </c>
      <c r="R1572" s="54" t="s">
        <v>499</v>
      </c>
      <c r="S1572" s="54" t="s">
        <v>499</v>
      </c>
      <c r="T1572" s="54" t="s">
        <v>499</v>
      </c>
      <c r="U1572" s="54" t="s">
        <v>499</v>
      </c>
      <c r="W1572" s="42" t="s">
        <v>469</v>
      </c>
    </row>
    <row r="1573" spans="1:23">
      <c r="A1573" s="49" t="s">
        <v>3841</v>
      </c>
      <c r="B1573" s="46" t="s">
        <v>230</v>
      </c>
      <c r="C1573" s="46" t="s">
        <v>354</v>
      </c>
      <c r="D1573" s="49" t="s">
        <v>95</v>
      </c>
      <c r="E1573" s="46">
        <v>0</v>
      </c>
      <c r="F1573" s="46">
        <v>0</v>
      </c>
      <c r="G1573" s="46">
        <v>0</v>
      </c>
      <c r="H1573" s="46">
        <v>0</v>
      </c>
      <c r="I1573" s="46">
        <v>0</v>
      </c>
      <c r="J1573" s="46">
        <v>0</v>
      </c>
      <c r="K1573" s="46">
        <v>0</v>
      </c>
      <c r="L1573" s="42">
        <v>26187</v>
      </c>
      <c r="M1573" s="42">
        <v>13681</v>
      </c>
      <c r="N1573" s="42">
        <v>12506</v>
      </c>
      <c r="O1573" s="54" t="s">
        <v>499</v>
      </c>
      <c r="P1573" s="54" t="s">
        <v>499</v>
      </c>
      <c r="Q1573" s="54" t="s">
        <v>499</v>
      </c>
      <c r="R1573" s="54" t="s">
        <v>499</v>
      </c>
      <c r="S1573" s="54" t="s">
        <v>499</v>
      </c>
      <c r="T1573" s="54" t="s">
        <v>499</v>
      </c>
      <c r="U1573" s="54" t="s">
        <v>499</v>
      </c>
      <c r="W1573" s="42" t="s">
        <v>469</v>
      </c>
    </row>
    <row r="1574" spans="1:23">
      <c r="A1574" s="49" t="s">
        <v>3842</v>
      </c>
      <c r="B1574" s="46" t="s">
        <v>230</v>
      </c>
      <c r="C1574" s="46" t="s">
        <v>354</v>
      </c>
      <c r="D1574" s="49" t="s">
        <v>154</v>
      </c>
      <c r="E1574" s="46">
        <v>0</v>
      </c>
      <c r="F1574" s="46">
        <v>0</v>
      </c>
      <c r="G1574" s="46">
        <v>0</v>
      </c>
      <c r="H1574" s="46">
        <v>0</v>
      </c>
      <c r="I1574" s="46">
        <v>0</v>
      </c>
      <c r="J1574" s="46">
        <v>0</v>
      </c>
      <c r="K1574" s="46">
        <v>0</v>
      </c>
      <c r="L1574" s="42">
        <v>26187</v>
      </c>
      <c r="M1574" s="42">
        <v>13681</v>
      </c>
      <c r="N1574" s="42">
        <v>12506</v>
      </c>
      <c r="O1574" s="54" t="s">
        <v>499</v>
      </c>
      <c r="P1574" s="54" t="s">
        <v>499</v>
      </c>
      <c r="Q1574" s="54" t="s">
        <v>499</v>
      </c>
      <c r="R1574" s="54" t="s">
        <v>499</v>
      </c>
      <c r="S1574" s="54" t="s">
        <v>499</v>
      </c>
      <c r="T1574" s="54" t="s">
        <v>499</v>
      </c>
      <c r="U1574" s="54" t="s">
        <v>499</v>
      </c>
      <c r="W1574" s="42" t="s">
        <v>469</v>
      </c>
    </row>
    <row r="1575" spans="1:23">
      <c r="A1575" s="49" t="s">
        <v>3843</v>
      </c>
      <c r="B1575" s="46" t="s">
        <v>230</v>
      </c>
      <c r="C1575" s="46" t="s">
        <v>354</v>
      </c>
      <c r="D1575" s="49" t="s">
        <v>155</v>
      </c>
      <c r="E1575" s="46">
        <v>7</v>
      </c>
      <c r="F1575" s="46">
        <v>6</v>
      </c>
      <c r="G1575" s="46">
        <v>6</v>
      </c>
      <c r="H1575" s="46">
        <v>0</v>
      </c>
      <c r="I1575" s="46">
        <v>0</v>
      </c>
      <c r="J1575" s="46">
        <v>0</v>
      </c>
      <c r="K1575" s="46">
        <v>19</v>
      </c>
      <c r="L1575" s="42">
        <v>26187</v>
      </c>
      <c r="M1575" s="42">
        <v>13681</v>
      </c>
      <c r="N1575" s="42">
        <v>12506</v>
      </c>
      <c r="O1575" s="54">
        <v>26.730820636193531</v>
      </c>
      <c r="P1575" s="54">
        <v>22.912131973880168</v>
      </c>
      <c r="Q1575" s="54">
        <v>22.912131973880168</v>
      </c>
      <c r="R1575" s="54" t="s">
        <v>499</v>
      </c>
      <c r="S1575" s="54" t="s">
        <v>499</v>
      </c>
      <c r="T1575" s="54" t="s">
        <v>499</v>
      </c>
      <c r="U1575" s="54">
        <v>72.555084583953871</v>
      </c>
      <c r="W1575" s="42" t="s">
        <v>469</v>
      </c>
    </row>
    <row r="1576" spans="1:23">
      <c r="A1576" s="49" t="s">
        <v>3844</v>
      </c>
      <c r="B1576" s="46" t="s">
        <v>230</v>
      </c>
      <c r="C1576" s="46" t="s">
        <v>354</v>
      </c>
      <c r="D1576" s="49" t="s">
        <v>99</v>
      </c>
      <c r="E1576" s="46">
        <v>6</v>
      </c>
      <c r="F1576" s="46">
        <v>0</v>
      </c>
      <c r="G1576" s="46">
        <v>7</v>
      </c>
      <c r="H1576" s="46">
        <v>14</v>
      </c>
      <c r="I1576" s="46">
        <v>11</v>
      </c>
      <c r="J1576" s="46">
        <v>6</v>
      </c>
      <c r="K1576" s="46">
        <v>44</v>
      </c>
      <c r="L1576" s="42">
        <v>26187</v>
      </c>
      <c r="M1576" s="42">
        <v>13681</v>
      </c>
      <c r="N1576" s="42">
        <v>12506</v>
      </c>
      <c r="O1576" s="54">
        <v>22.912131973880168</v>
      </c>
      <c r="P1576" s="54" t="s">
        <v>499</v>
      </c>
      <c r="Q1576" s="54">
        <v>26.730820636193531</v>
      </c>
      <c r="R1576" s="54">
        <v>53.461641272387062</v>
      </c>
      <c r="S1576" s="54">
        <v>42.005575285446973</v>
      </c>
      <c r="T1576" s="54">
        <v>22.912131973880168</v>
      </c>
      <c r="U1576" s="54">
        <v>168.02230114178789</v>
      </c>
      <c r="W1576" s="42" t="s">
        <v>469</v>
      </c>
    </row>
    <row r="1577" spans="1:23">
      <c r="A1577" s="49" t="s">
        <v>3845</v>
      </c>
      <c r="B1577" s="46" t="s">
        <v>230</v>
      </c>
      <c r="C1577" s="46" t="s">
        <v>354</v>
      </c>
      <c r="D1577" s="49" t="s">
        <v>481</v>
      </c>
      <c r="E1577" s="46">
        <v>0</v>
      </c>
      <c r="F1577" s="46">
        <v>0</v>
      </c>
      <c r="G1577" s="46">
        <v>0</v>
      </c>
      <c r="H1577" s="46">
        <v>0</v>
      </c>
      <c r="I1577" s="46">
        <v>0</v>
      </c>
      <c r="J1577" s="46">
        <v>0</v>
      </c>
      <c r="K1577" s="46">
        <v>0</v>
      </c>
      <c r="L1577" s="42">
        <v>26187</v>
      </c>
      <c r="M1577" s="42">
        <v>13681</v>
      </c>
      <c r="N1577" s="42">
        <v>12506</v>
      </c>
      <c r="O1577" s="54" t="s">
        <v>499</v>
      </c>
      <c r="P1577" s="54" t="s">
        <v>499</v>
      </c>
      <c r="Q1577" s="54" t="s">
        <v>499</v>
      </c>
      <c r="R1577" s="54" t="s">
        <v>499</v>
      </c>
      <c r="S1577" s="54" t="s">
        <v>499</v>
      </c>
      <c r="T1577" s="54" t="s">
        <v>499</v>
      </c>
      <c r="U1577" s="54" t="s">
        <v>499</v>
      </c>
      <c r="W1577" s="42" t="s">
        <v>469</v>
      </c>
    </row>
    <row r="1578" spans="1:23">
      <c r="A1578" s="49" t="s">
        <v>3846</v>
      </c>
      <c r="B1578" s="46" t="s">
        <v>230</v>
      </c>
      <c r="C1578" s="46" t="s">
        <v>354</v>
      </c>
      <c r="D1578" s="49" t="s">
        <v>483</v>
      </c>
      <c r="E1578" s="46">
        <v>0</v>
      </c>
      <c r="F1578" s="46">
        <v>0</v>
      </c>
      <c r="G1578" s="46">
        <v>9</v>
      </c>
      <c r="H1578" s="46">
        <v>10</v>
      </c>
      <c r="I1578" s="46">
        <v>6</v>
      </c>
      <c r="J1578" s="46">
        <v>0</v>
      </c>
      <c r="K1578" s="46">
        <v>25</v>
      </c>
      <c r="L1578" s="42">
        <v>26187</v>
      </c>
      <c r="M1578" s="42">
        <v>13681</v>
      </c>
      <c r="N1578" s="42">
        <v>12506</v>
      </c>
      <c r="O1578" s="54" t="s">
        <v>499</v>
      </c>
      <c r="P1578" s="54" t="s">
        <v>499</v>
      </c>
      <c r="Q1578" s="54">
        <v>34.368197960820254</v>
      </c>
      <c r="R1578" s="54">
        <v>38.186886623133617</v>
      </c>
      <c r="S1578" s="54">
        <v>22.912131973880168</v>
      </c>
      <c r="T1578" s="54" t="s">
        <v>499</v>
      </c>
      <c r="U1578" s="54">
        <v>95.467216557834035</v>
      </c>
      <c r="W1578" s="42" t="s">
        <v>469</v>
      </c>
    </row>
    <row r="1579" spans="1:23">
      <c r="A1579" s="49" t="s">
        <v>3847</v>
      </c>
      <c r="B1579" s="46" t="s">
        <v>230</v>
      </c>
      <c r="C1579" s="46" t="s">
        <v>354</v>
      </c>
      <c r="D1579" s="49" t="s">
        <v>128</v>
      </c>
      <c r="E1579" s="46">
        <v>0</v>
      </c>
      <c r="F1579" s="46">
        <v>0</v>
      </c>
      <c r="G1579" s="46">
        <v>0</v>
      </c>
      <c r="H1579" s="46">
        <v>0</v>
      </c>
      <c r="I1579" s="46">
        <v>0</v>
      </c>
      <c r="J1579" s="46">
        <v>0</v>
      </c>
      <c r="K1579" s="46">
        <v>0</v>
      </c>
      <c r="L1579" s="42">
        <v>26187</v>
      </c>
      <c r="M1579" s="42">
        <v>13681</v>
      </c>
      <c r="N1579" s="42">
        <v>12506</v>
      </c>
      <c r="O1579" s="54" t="s">
        <v>499</v>
      </c>
      <c r="P1579" s="54" t="s">
        <v>499</v>
      </c>
      <c r="Q1579" s="54" t="s">
        <v>499</v>
      </c>
      <c r="R1579" s="54" t="s">
        <v>499</v>
      </c>
      <c r="S1579" s="54" t="s">
        <v>499</v>
      </c>
      <c r="T1579" s="54" t="s">
        <v>499</v>
      </c>
      <c r="U1579" s="54" t="s">
        <v>499</v>
      </c>
      <c r="W1579" s="42" t="s">
        <v>469</v>
      </c>
    </row>
    <row r="1580" spans="1:23">
      <c r="A1580" s="49" t="s">
        <v>3848</v>
      </c>
      <c r="B1580" s="46" t="s">
        <v>230</v>
      </c>
      <c r="C1580" s="46" t="s">
        <v>354</v>
      </c>
      <c r="D1580" s="49" t="s">
        <v>132</v>
      </c>
      <c r="E1580" s="46">
        <v>6</v>
      </c>
      <c r="F1580" s="46">
        <v>0</v>
      </c>
      <c r="G1580" s="46">
        <v>7</v>
      </c>
      <c r="H1580" s="46">
        <v>6</v>
      </c>
      <c r="I1580" s="46">
        <v>9</v>
      </c>
      <c r="J1580" s="46">
        <v>0</v>
      </c>
      <c r="K1580" s="46">
        <v>28</v>
      </c>
      <c r="L1580" s="42">
        <v>26187</v>
      </c>
      <c r="M1580" s="42">
        <v>13681</v>
      </c>
      <c r="N1580" s="42">
        <v>12506</v>
      </c>
      <c r="O1580" s="54">
        <v>43.856443242453039</v>
      </c>
      <c r="P1580" s="54" t="s">
        <v>499</v>
      </c>
      <c r="Q1580" s="54">
        <v>51.165850449528541</v>
      </c>
      <c r="R1580" s="54">
        <v>43.856443242453039</v>
      </c>
      <c r="S1580" s="54">
        <v>65.784664863679552</v>
      </c>
      <c r="T1580" s="54" t="s">
        <v>499</v>
      </c>
      <c r="U1580" s="54">
        <v>204.66340179811417</v>
      </c>
      <c r="W1580" s="42" t="s">
        <v>469</v>
      </c>
    </row>
    <row r="1581" spans="1:23">
      <c r="A1581" s="49" t="s">
        <v>3849</v>
      </c>
      <c r="B1581" s="46" t="s">
        <v>230</v>
      </c>
      <c r="C1581" s="46" t="s">
        <v>354</v>
      </c>
      <c r="D1581" s="49" t="s">
        <v>161</v>
      </c>
      <c r="E1581" s="46">
        <v>0</v>
      </c>
      <c r="F1581" s="46">
        <v>0</v>
      </c>
      <c r="G1581" s="46">
        <v>0</v>
      </c>
      <c r="H1581" s="46">
        <v>0</v>
      </c>
      <c r="I1581" s="46">
        <v>0</v>
      </c>
      <c r="J1581" s="46">
        <v>0</v>
      </c>
      <c r="K1581" s="46">
        <v>0</v>
      </c>
      <c r="L1581" s="42">
        <v>26187</v>
      </c>
      <c r="M1581" s="42">
        <v>13681</v>
      </c>
      <c r="N1581" s="42">
        <v>12506</v>
      </c>
      <c r="O1581" s="54" t="s">
        <v>499</v>
      </c>
      <c r="P1581" s="54" t="s">
        <v>499</v>
      </c>
      <c r="Q1581" s="54" t="s">
        <v>499</v>
      </c>
      <c r="R1581" s="54" t="s">
        <v>499</v>
      </c>
      <c r="S1581" s="54" t="s">
        <v>499</v>
      </c>
      <c r="T1581" s="54" t="s">
        <v>499</v>
      </c>
      <c r="U1581" s="54" t="s">
        <v>499</v>
      </c>
      <c r="W1581" s="42" t="s">
        <v>469</v>
      </c>
    </row>
    <row r="1582" spans="1:23">
      <c r="A1582" s="49" t="s">
        <v>3850</v>
      </c>
      <c r="B1582" s="46" t="s">
        <v>230</v>
      </c>
      <c r="C1582" s="46" t="s">
        <v>354</v>
      </c>
      <c r="D1582" s="49" t="s">
        <v>142</v>
      </c>
      <c r="E1582" s="46">
        <v>0</v>
      </c>
      <c r="F1582" s="46">
        <v>0</v>
      </c>
      <c r="G1582" s="46">
        <v>0</v>
      </c>
      <c r="H1582" s="46">
        <v>0</v>
      </c>
      <c r="I1582" s="46">
        <v>0</v>
      </c>
      <c r="J1582" s="46">
        <v>0</v>
      </c>
      <c r="K1582" s="46">
        <v>0</v>
      </c>
      <c r="L1582" s="42">
        <v>26187</v>
      </c>
      <c r="M1582" s="42">
        <v>13681</v>
      </c>
      <c r="N1582" s="42">
        <v>12506</v>
      </c>
      <c r="O1582" s="54" t="s">
        <v>499</v>
      </c>
      <c r="P1582" s="54" t="s">
        <v>499</v>
      </c>
      <c r="Q1582" s="54" t="s">
        <v>499</v>
      </c>
      <c r="R1582" s="54" t="s">
        <v>499</v>
      </c>
      <c r="S1582" s="54" t="s">
        <v>499</v>
      </c>
      <c r="T1582" s="54" t="s">
        <v>499</v>
      </c>
      <c r="U1582" s="54" t="s">
        <v>499</v>
      </c>
      <c r="W1582" s="42" t="s">
        <v>469</v>
      </c>
    </row>
    <row r="1583" spans="1:23">
      <c r="A1583" s="49" t="s">
        <v>3851</v>
      </c>
      <c r="B1583" s="46" t="s">
        <v>230</v>
      </c>
      <c r="C1583" s="46" t="s">
        <v>354</v>
      </c>
      <c r="D1583" s="49" t="s">
        <v>146</v>
      </c>
      <c r="E1583" s="46">
        <v>9</v>
      </c>
      <c r="F1583" s="46">
        <v>6</v>
      </c>
      <c r="G1583" s="46">
        <v>9</v>
      </c>
      <c r="H1583" s="46">
        <v>16</v>
      </c>
      <c r="I1583" s="46">
        <v>9</v>
      </c>
      <c r="J1583" s="46">
        <v>7</v>
      </c>
      <c r="K1583" s="46">
        <v>56</v>
      </c>
      <c r="L1583" s="42">
        <v>26187</v>
      </c>
      <c r="M1583" s="42">
        <v>13681</v>
      </c>
      <c r="N1583" s="42">
        <v>12506</v>
      </c>
      <c r="O1583" s="54">
        <v>65.784664863679552</v>
      </c>
      <c r="P1583" s="54">
        <v>43.856443242453039</v>
      </c>
      <c r="Q1583" s="54">
        <v>65.784664863679552</v>
      </c>
      <c r="R1583" s="54">
        <v>116.9505153132081</v>
      </c>
      <c r="S1583" s="54">
        <v>65.784664863679552</v>
      </c>
      <c r="T1583" s="54">
        <v>51.165850449528541</v>
      </c>
      <c r="U1583" s="54">
        <v>409.32680359622833</v>
      </c>
      <c r="W1583" s="42" t="s">
        <v>469</v>
      </c>
    </row>
    <row r="1584" spans="1:23">
      <c r="A1584" s="49" t="s">
        <v>3852</v>
      </c>
      <c r="B1584" s="46" t="s">
        <v>222</v>
      </c>
      <c r="C1584" s="46" t="s">
        <v>354</v>
      </c>
      <c r="D1584" s="49" t="s">
        <v>60</v>
      </c>
      <c r="E1584" s="46">
        <v>6</v>
      </c>
      <c r="F1584" s="46">
        <v>0</v>
      </c>
      <c r="G1584" s="46">
        <v>0</v>
      </c>
      <c r="H1584" s="46">
        <v>6</v>
      </c>
      <c r="I1584" s="46">
        <v>7</v>
      </c>
      <c r="J1584" s="46">
        <v>6</v>
      </c>
      <c r="K1584" s="46">
        <v>25</v>
      </c>
      <c r="L1584" s="42">
        <v>26187</v>
      </c>
      <c r="M1584" s="42">
        <v>13681</v>
      </c>
      <c r="N1584" s="42">
        <v>12506</v>
      </c>
      <c r="O1584" s="54">
        <v>22.912131973880168</v>
      </c>
      <c r="P1584" s="54" t="s">
        <v>499</v>
      </c>
      <c r="Q1584" s="54" t="s">
        <v>499</v>
      </c>
      <c r="R1584" s="54">
        <v>22.912131973880168</v>
      </c>
      <c r="S1584" s="54">
        <v>26.730820636193531</v>
      </c>
      <c r="T1584" s="54">
        <v>22.912131973880168</v>
      </c>
      <c r="U1584" s="54">
        <v>95.467216557834035</v>
      </c>
      <c r="W1584" s="42" t="s">
        <v>469</v>
      </c>
    </row>
    <row r="1585" spans="1:23">
      <c r="A1585" s="49" t="s">
        <v>3853</v>
      </c>
      <c r="B1585" s="46" t="s">
        <v>222</v>
      </c>
      <c r="C1585" s="46" t="s">
        <v>354</v>
      </c>
      <c r="D1585" s="49" t="s">
        <v>64</v>
      </c>
      <c r="E1585" s="46">
        <v>9</v>
      </c>
      <c r="F1585" s="46">
        <v>8</v>
      </c>
      <c r="G1585" s="46">
        <v>20</v>
      </c>
      <c r="H1585" s="46">
        <v>18</v>
      </c>
      <c r="I1585" s="46">
        <v>18</v>
      </c>
      <c r="J1585" s="46">
        <v>9</v>
      </c>
      <c r="K1585" s="46">
        <v>82</v>
      </c>
      <c r="L1585" s="42">
        <v>26187</v>
      </c>
      <c r="M1585" s="42">
        <v>13681</v>
      </c>
      <c r="N1585" s="42">
        <v>12506</v>
      </c>
      <c r="O1585" s="54">
        <v>34.368197960820254</v>
      </c>
      <c r="P1585" s="54">
        <v>30.549509298506894</v>
      </c>
      <c r="Q1585" s="54">
        <v>76.373773246267234</v>
      </c>
      <c r="R1585" s="54">
        <v>68.736395921640508</v>
      </c>
      <c r="S1585" s="54">
        <v>68.736395921640508</v>
      </c>
      <c r="T1585" s="54">
        <v>34.368197960820254</v>
      </c>
      <c r="U1585" s="54">
        <v>313.13247030969563</v>
      </c>
      <c r="W1585" s="42" t="s">
        <v>469</v>
      </c>
    </row>
    <row r="1586" spans="1:23">
      <c r="A1586" s="49" t="s">
        <v>3854</v>
      </c>
      <c r="B1586" s="46" t="s">
        <v>222</v>
      </c>
      <c r="C1586" s="46" t="s">
        <v>354</v>
      </c>
      <c r="D1586" s="49" t="s">
        <v>492</v>
      </c>
      <c r="E1586" s="46">
        <v>0</v>
      </c>
      <c r="F1586" s="46">
        <v>0</v>
      </c>
      <c r="G1586" s="46">
        <v>8</v>
      </c>
      <c r="H1586" s="46">
        <v>6</v>
      </c>
      <c r="I1586" s="46">
        <v>6</v>
      </c>
      <c r="J1586" s="46">
        <v>6</v>
      </c>
      <c r="K1586" s="46">
        <v>26</v>
      </c>
      <c r="L1586" s="42">
        <v>26187</v>
      </c>
      <c r="M1586" s="42">
        <v>13681</v>
      </c>
      <c r="N1586" s="42">
        <v>12506</v>
      </c>
      <c r="O1586" s="54" t="s">
        <v>499</v>
      </c>
      <c r="P1586" s="54" t="s">
        <v>499</v>
      </c>
      <c r="Q1586" s="54">
        <v>30.549509298506894</v>
      </c>
      <c r="R1586" s="54">
        <v>22.912131973880168</v>
      </c>
      <c r="S1586" s="54">
        <v>22.912131973880168</v>
      </c>
      <c r="T1586" s="54">
        <v>22.912131973880168</v>
      </c>
      <c r="U1586" s="54">
        <v>99.285905220147413</v>
      </c>
      <c r="W1586" s="42" t="s">
        <v>469</v>
      </c>
    </row>
    <row r="1587" spans="1:23">
      <c r="A1587" s="49" t="s">
        <v>3855</v>
      </c>
      <c r="B1587" s="46" t="s">
        <v>222</v>
      </c>
      <c r="C1587" s="46" t="s">
        <v>354</v>
      </c>
      <c r="D1587" s="49" t="s">
        <v>200</v>
      </c>
      <c r="E1587" s="46">
        <v>6</v>
      </c>
      <c r="F1587" s="46">
        <v>8</v>
      </c>
      <c r="G1587" s="46">
        <v>6</v>
      </c>
      <c r="H1587" s="46">
        <v>13</v>
      </c>
      <c r="I1587" s="46">
        <v>9</v>
      </c>
      <c r="J1587" s="46">
        <v>6</v>
      </c>
      <c r="K1587" s="46">
        <v>48</v>
      </c>
      <c r="L1587" s="42">
        <v>26187</v>
      </c>
      <c r="M1587" s="42">
        <v>13681</v>
      </c>
      <c r="N1587" s="42">
        <v>12506</v>
      </c>
      <c r="O1587" s="54">
        <v>22.912131973880168</v>
      </c>
      <c r="P1587" s="54">
        <v>30.549509298506894</v>
      </c>
      <c r="Q1587" s="54">
        <v>22.912131973880168</v>
      </c>
      <c r="R1587" s="54">
        <v>49.642952610073706</v>
      </c>
      <c r="S1587" s="54">
        <v>34.368197960820254</v>
      </c>
      <c r="T1587" s="54">
        <v>22.912131973880168</v>
      </c>
      <c r="U1587" s="54">
        <v>183.29705579104134</v>
      </c>
      <c r="W1587" s="42" t="s">
        <v>469</v>
      </c>
    </row>
    <row r="1588" spans="1:23">
      <c r="A1588" s="49" t="s">
        <v>3856</v>
      </c>
      <c r="B1588" s="46" t="s">
        <v>222</v>
      </c>
      <c r="C1588" s="46" t="s">
        <v>354</v>
      </c>
      <c r="D1588" s="49" t="s">
        <v>473</v>
      </c>
      <c r="E1588" s="46">
        <v>0</v>
      </c>
      <c r="F1588" s="46">
        <v>0</v>
      </c>
      <c r="G1588" s="46">
        <v>0</v>
      </c>
      <c r="H1588" s="46">
        <v>0</v>
      </c>
      <c r="I1588" s="46">
        <v>6</v>
      </c>
      <c r="J1588" s="46">
        <v>0</v>
      </c>
      <c r="K1588" s="46">
        <v>6</v>
      </c>
      <c r="L1588" s="42">
        <v>26187</v>
      </c>
      <c r="M1588" s="42">
        <v>13681</v>
      </c>
      <c r="N1588" s="42">
        <v>12506</v>
      </c>
      <c r="O1588" s="54" t="s">
        <v>499</v>
      </c>
      <c r="P1588" s="54" t="s">
        <v>499</v>
      </c>
      <c r="Q1588" s="54" t="s">
        <v>499</v>
      </c>
      <c r="R1588" s="54" t="s">
        <v>499</v>
      </c>
      <c r="S1588" s="54">
        <v>22.912131973880168</v>
      </c>
      <c r="T1588" s="54" t="s">
        <v>499</v>
      </c>
      <c r="U1588" s="54">
        <v>22.912131973880168</v>
      </c>
      <c r="W1588" s="42" t="s">
        <v>469</v>
      </c>
    </row>
    <row r="1589" spans="1:23">
      <c r="A1589" s="49" t="s">
        <v>3857</v>
      </c>
      <c r="B1589" s="46" t="s">
        <v>222</v>
      </c>
      <c r="C1589" s="46" t="s">
        <v>354</v>
      </c>
      <c r="D1589" s="49" t="s">
        <v>201</v>
      </c>
      <c r="E1589" s="46">
        <v>6</v>
      </c>
      <c r="F1589" s="46">
        <v>0</v>
      </c>
      <c r="G1589" s="46">
        <v>6</v>
      </c>
      <c r="H1589" s="46">
        <v>7</v>
      </c>
      <c r="I1589" s="46">
        <v>6</v>
      </c>
      <c r="J1589" s="46">
        <v>0</v>
      </c>
      <c r="K1589" s="46">
        <v>25</v>
      </c>
      <c r="L1589" s="42">
        <v>26187</v>
      </c>
      <c r="M1589" s="42">
        <v>13681</v>
      </c>
      <c r="N1589" s="42">
        <v>12506</v>
      </c>
      <c r="O1589" s="54">
        <v>22.912131973880168</v>
      </c>
      <c r="P1589" s="54" t="s">
        <v>499</v>
      </c>
      <c r="Q1589" s="54">
        <v>22.912131973880168</v>
      </c>
      <c r="R1589" s="54">
        <v>26.730820636193531</v>
      </c>
      <c r="S1589" s="54">
        <v>22.912131973880168</v>
      </c>
      <c r="T1589" s="54" t="s">
        <v>499</v>
      </c>
      <c r="U1589" s="54">
        <v>95.467216557834035</v>
      </c>
      <c r="W1589" s="42" t="s">
        <v>469</v>
      </c>
    </row>
    <row r="1590" spans="1:23">
      <c r="A1590" s="49" t="s">
        <v>3858</v>
      </c>
      <c r="B1590" s="46" t="s">
        <v>222</v>
      </c>
      <c r="C1590" s="46" t="s">
        <v>354</v>
      </c>
      <c r="D1590" s="49" t="s">
        <v>151</v>
      </c>
      <c r="E1590" s="46">
        <v>0</v>
      </c>
      <c r="F1590" s="46">
        <v>0</v>
      </c>
      <c r="G1590" s="46">
        <v>0</v>
      </c>
      <c r="H1590" s="46">
        <v>0</v>
      </c>
      <c r="I1590" s="46">
        <v>0</v>
      </c>
      <c r="J1590" s="46">
        <v>0</v>
      </c>
      <c r="K1590" s="46">
        <v>0</v>
      </c>
      <c r="L1590" s="42">
        <v>26187</v>
      </c>
      <c r="M1590" s="42">
        <v>13681</v>
      </c>
      <c r="N1590" s="42">
        <v>12506</v>
      </c>
      <c r="O1590" s="54" t="s">
        <v>499</v>
      </c>
      <c r="P1590" s="54" t="s">
        <v>499</v>
      </c>
      <c r="Q1590" s="54" t="s">
        <v>499</v>
      </c>
      <c r="R1590" s="54" t="s">
        <v>499</v>
      </c>
      <c r="S1590" s="54" t="s">
        <v>499</v>
      </c>
      <c r="T1590" s="54" t="s">
        <v>499</v>
      </c>
      <c r="U1590" s="54" t="s">
        <v>499</v>
      </c>
      <c r="W1590" s="42" t="s">
        <v>469</v>
      </c>
    </row>
    <row r="1591" spans="1:23">
      <c r="A1591" s="49" t="s">
        <v>3859</v>
      </c>
      <c r="B1591" s="46" t="s">
        <v>222</v>
      </c>
      <c r="C1591" s="46" t="s">
        <v>354</v>
      </c>
      <c r="D1591" s="49" t="s">
        <v>95</v>
      </c>
      <c r="E1591" s="46">
        <v>0</v>
      </c>
      <c r="F1591" s="46">
        <v>6</v>
      </c>
      <c r="G1591" s="46">
        <v>0</v>
      </c>
      <c r="H1591" s="46">
        <v>6</v>
      </c>
      <c r="I1591" s="46">
        <v>6</v>
      </c>
      <c r="J1591" s="46">
        <v>0</v>
      </c>
      <c r="K1591" s="46">
        <v>18</v>
      </c>
      <c r="L1591" s="42">
        <v>26187</v>
      </c>
      <c r="M1591" s="42">
        <v>13681</v>
      </c>
      <c r="N1591" s="42">
        <v>12506</v>
      </c>
      <c r="O1591" s="54" t="s">
        <v>499</v>
      </c>
      <c r="P1591" s="54">
        <v>22.912131973880168</v>
      </c>
      <c r="Q1591" s="54" t="s">
        <v>499</v>
      </c>
      <c r="R1591" s="54">
        <v>22.912131973880168</v>
      </c>
      <c r="S1591" s="54">
        <v>22.912131973880168</v>
      </c>
      <c r="T1591" s="54" t="s">
        <v>499</v>
      </c>
      <c r="U1591" s="54">
        <v>68.736395921640508</v>
      </c>
      <c r="W1591" s="42" t="s">
        <v>469</v>
      </c>
    </row>
    <row r="1592" spans="1:23">
      <c r="A1592" s="49" t="s">
        <v>3860</v>
      </c>
      <c r="B1592" s="46" t="s">
        <v>222</v>
      </c>
      <c r="C1592" s="46" t="s">
        <v>354</v>
      </c>
      <c r="D1592" s="49" t="s">
        <v>154</v>
      </c>
      <c r="E1592" s="46">
        <v>0</v>
      </c>
      <c r="F1592" s="46">
        <v>0</v>
      </c>
      <c r="G1592" s="46">
        <v>0</v>
      </c>
      <c r="H1592" s="46">
        <v>0</v>
      </c>
      <c r="I1592" s="46">
        <v>0</v>
      </c>
      <c r="J1592" s="46">
        <v>0</v>
      </c>
      <c r="K1592" s="46">
        <v>0</v>
      </c>
      <c r="L1592" s="42">
        <v>26187</v>
      </c>
      <c r="M1592" s="42">
        <v>13681</v>
      </c>
      <c r="N1592" s="42">
        <v>12506</v>
      </c>
      <c r="O1592" s="54" t="s">
        <v>499</v>
      </c>
      <c r="P1592" s="54" t="s">
        <v>499</v>
      </c>
      <c r="Q1592" s="54" t="s">
        <v>499</v>
      </c>
      <c r="R1592" s="54" t="s">
        <v>499</v>
      </c>
      <c r="S1592" s="54" t="s">
        <v>499</v>
      </c>
      <c r="T1592" s="54" t="s">
        <v>499</v>
      </c>
      <c r="U1592" s="54" t="s">
        <v>499</v>
      </c>
      <c r="W1592" s="42" t="s">
        <v>469</v>
      </c>
    </row>
    <row r="1593" spans="1:23">
      <c r="A1593" s="49" t="s">
        <v>3861</v>
      </c>
      <c r="B1593" s="46" t="s">
        <v>222</v>
      </c>
      <c r="C1593" s="46" t="s">
        <v>354</v>
      </c>
      <c r="D1593" s="49" t="s">
        <v>155</v>
      </c>
      <c r="E1593" s="46">
        <v>0</v>
      </c>
      <c r="F1593" s="46">
        <v>0</v>
      </c>
      <c r="G1593" s="46">
        <v>0</v>
      </c>
      <c r="H1593" s="46">
        <v>0</v>
      </c>
      <c r="I1593" s="46">
        <v>0</v>
      </c>
      <c r="J1593" s="46">
        <v>0</v>
      </c>
      <c r="K1593" s="46">
        <v>0</v>
      </c>
      <c r="L1593" s="42">
        <v>26187</v>
      </c>
      <c r="M1593" s="42">
        <v>13681</v>
      </c>
      <c r="N1593" s="42">
        <v>12506</v>
      </c>
      <c r="O1593" s="54" t="s">
        <v>499</v>
      </c>
      <c r="P1593" s="54" t="s">
        <v>499</v>
      </c>
      <c r="Q1593" s="54" t="s">
        <v>499</v>
      </c>
      <c r="R1593" s="54" t="s">
        <v>499</v>
      </c>
      <c r="S1593" s="54" t="s">
        <v>499</v>
      </c>
      <c r="T1593" s="54" t="s">
        <v>499</v>
      </c>
      <c r="U1593" s="54" t="s">
        <v>499</v>
      </c>
      <c r="W1593" s="42" t="s">
        <v>469</v>
      </c>
    </row>
    <row r="1594" spans="1:23">
      <c r="A1594" s="49" t="s">
        <v>3862</v>
      </c>
      <c r="B1594" s="46" t="s">
        <v>222</v>
      </c>
      <c r="C1594" s="46" t="s">
        <v>354</v>
      </c>
      <c r="D1594" s="49" t="s">
        <v>99</v>
      </c>
      <c r="E1594" s="46">
        <v>7</v>
      </c>
      <c r="F1594" s="46">
        <v>0</v>
      </c>
      <c r="G1594" s="46">
        <v>10</v>
      </c>
      <c r="H1594" s="46">
        <v>11</v>
      </c>
      <c r="I1594" s="46">
        <v>6</v>
      </c>
      <c r="J1594" s="46">
        <v>0</v>
      </c>
      <c r="K1594" s="46">
        <v>34</v>
      </c>
      <c r="L1594" s="42">
        <v>26187</v>
      </c>
      <c r="M1594" s="42">
        <v>13681</v>
      </c>
      <c r="N1594" s="42">
        <v>12506</v>
      </c>
      <c r="O1594" s="54">
        <v>26.730820636193531</v>
      </c>
      <c r="P1594" s="54" t="s">
        <v>499</v>
      </c>
      <c r="Q1594" s="54">
        <v>38.186886623133617</v>
      </c>
      <c r="R1594" s="54">
        <v>42.005575285446973</v>
      </c>
      <c r="S1594" s="54">
        <v>22.912131973880168</v>
      </c>
      <c r="T1594" s="54" t="s">
        <v>499</v>
      </c>
      <c r="U1594" s="54">
        <v>129.83541451865429</v>
      </c>
      <c r="W1594" s="42" t="s">
        <v>469</v>
      </c>
    </row>
    <row r="1595" spans="1:23">
      <c r="A1595" s="49" t="s">
        <v>3863</v>
      </c>
      <c r="B1595" s="46" t="s">
        <v>222</v>
      </c>
      <c r="C1595" s="46" t="s">
        <v>354</v>
      </c>
      <c r="D1595" s="49" t="s">
        <v>481</v>
      </c>
      <c r="E1595" s="46">
        <v>0</v>
      </c>
      <c r="F1595" s="46">
        <v>0</v>
      </c>
      <c r="G1595" s="46">
        <v>6</v>
      </c>
      <c r="H1595" s="46">
        <v>0</v>
      </c>
      <c r="I1595" s="46">
        <v>0</v>
      </c>
      <c r="J1595" s="46">
        <v>0</v>
      </c>
      <c r="K1595" s="46">
        <v>6</v>
      </c>
      <c r="L1595" s="42">
        <v>26187</v>
      </c>
      <c r="M1595" s="42">
        <v>13681</v>
      </c>
      <c r="N1595" s="42">
        <v>12506</v>
      </c>
      <c r="O1595" s="54" t="s">
        <v>499</v>
      </c>
      <c r="P1595" s="54" t="s">
        <v>499</v>
      </c>
      <c r="Q1595" s="54">
        <v>22.912131973880168</v>
      </c>
      <c r="R1595" s="54" t="s">
        <v>499</v>
      </c>
      <c r="S1595" s="54" t="s">
        <v>499</v>
      </c>
      <c r="T1595" s="54" t="s">
        <v>499</v>
      </c>
      <c r="U1595" s="54">
        <v>22.912131973880168</v>
      </c>
      <c r="W1595" s="42" t="s">
        <v>469</v>
      </c>
    </row>
    <row r="1596" spans="1:23">
      <c r="A1596" s="49" t="s">
        <v>3864</v>
      </c>
      <c r="B1596" s="46" t="s">
        <v>222</v>
      </c>
      <c r="C1596" s="46" t="s">
        <v>354</v>
      </c>
      <c r="D1596" s="49" t="s">
        <v>483</v>
      </c>
      <c r="E1596" s="46">
        <v>6</v>
      </c>
      <c r="F1596" s="46">
        <v>0</v>
      </c>
      <c r="G1596" s="46">
        <v>6</v>
      </c>
      <c r="H1596" s="46">
        <v>6</v>
      </c>
      <c r="I1596" s="46">
        <v>6</v>
      </c>
      <c r="J1596" s="46">
        <v>0</v>
      </c>
      <c r="K1596" s="46">
        <v>24</v>
      </c>
      <c r="L1596" s="42">
        <v>26187</v>
      </c>
      <c r="M1596" s="42">
        <v>13681</v>
      </c>
      <c r="N1596" s="42">
        <v>12506</v>
      </c>
      <c r="O1596" s="54">
        <v>22.912131973880168</v>
      </c>
      <c r="P1596" s="54" t="s">
        <v>499</v>
      </c>
      <c r="Q1596" s="54">
        <v>22.912131973880168</v>
      </c>
      <c r="R1596" s="54">
        <v>22.912131973880168</v>
      </c>
      <c r="S1596" s="54">
        <v>22.912131973880168</v>
      </c>
      <c r="T1596" s="54" t="s">
        <v>499</v>
      </c>
      <c r="U1596" s="54">
        <v>91.648527895520672</v>
      </c>
      <c r="W1596" s="42" t="s">
        <v>469</v>
      </c>
    </row>
    <row r="1597" spans="1:23">
      <c r="A1597" s="49" t="s">
        <v>3865</v>
      </c>
      <c r="B1597" s="46" t="s">
        <v>222</v>
      </c>
      <c r="C1597" s="46" t="s">
        <v>354</v>
      </c>
      <c r="D1597" s="49" t="s">
        <v>128</v>
      </c>
      <c r="E1597" s="46">
        <v>0</v>
      </c>
      <c r="F1597" s="46">
        <v>0</v>
      </c>
      <c r="G1597" s="46">
        <v>0</v>
      </c>
      <c r="H1597" s="46">
        <v>0</v>
      </c>
      <c r="I1597" s="46">
        <v>0</v>
      </c>
      <c r="J1597" s="46">
        <v>0</v>
      </c>
      <c r="K1597" s="46">
        <v>0</v>
      </c>
      <c r="L1597" s="42">
        <v>26187</v>
      </c>
      <c r="M1597" s="42">
        <v>13681</v>
      </c>
      <c r="N1597" s="42">
        <v>12506</v>
      </c>
      <c r="O1597" s="54" t="s">
        <v>499</v>
      </c>
      <c r="P1597" s="54" t="s">
        <v>499</v>
      </c>
      <c r="Q1597" s="54" t="s">
        <v>499</v>
      </c>
      <c r="R1597" s="54" t="s">
        <v>499</v>
      </c>
      <c r="S1597" s="54" t="s">
        <v>499</v>
      </c>
      <c r="T1597" s="54" t="s">
        <v>499</v>
      </c>
      <c r="U1597" s="54" t="s">
        <v>499</v>
      </c>
      <c r="W1597" s="42" t="s">
        <v>469</v>
      </c>
    </row>
    <row r="1598" spans="1:23">
      <c r="A1598" s="49" t="s">
        <v>3866</v>
      </c>
      <c r="B1598" s="46" t="s">
        <v>222</v>
      </c>
      <c r="C1598" s="46" t="s">
        <v>354</v>
      </c>
      <c r="D1598" s="49" t="s">
        <v>161</v>
      </c>
      <c r="E1598" s="46">
        <v>0</v>
      </c>
      <c r="F1598" s="46">
        <v>0</v>
      </c>
      <c r="G1598" s="46">
        <v>0</v>
      </c>
      <c r="H1598" s="46">
        <v>0</v>
      </c>
      <c r="I1598" s="46">
        <v>0</v>
      </c>
      <c r="J1598" s="46">
        <v>0</v>
      </c>
      <c r="K1598" s="46">
        <v>0</v>
      </c>
      <c r="L1598" s="42">
        <v>26187</v>
      </c>
      <c r="M1598" s="42">
        <v>13681</v>
      </c>
      <c r="N1598" s="42">
        <v>12506</v>
      </c>
      <c r="O1598" s="54" t="s">
        <v>499</v>
      </c>
      <c r="P1598" s="54" t="s">
        <v>499</v>
      </c>
      <c r="Q1598" s="54" t="s">
        <v>499</v>
      </c>
      <c r="R1598" s="54" t="s">
        <v>499</v>
      </c>
      <c r="S1598" s="54" t="s">
        <v>499</v>
      </c>
      <c r="T1598" s="54" t="s">
        <v>499</v>
      </c>
      <c r="U1598" s="54" t="s">
        <v>499</v>
      </c>
      <c r="W1598" s="42" t="s">
        <v>469</v>
      </c>
    </row>
    <row r="1599" spans="1:23">
      <c r="A1599" s="49" t="s">
        <v>3867</v>
      </c>
      <c r="B1599" s="46" t="s">
        <v>222</v>
      </c>
      <c r="C1599" s="46" t="s">
        <v>354</v>
      </c>
      <c r="D1599" s="49" t="s">
        <v>164</v>
      </c>
      <c r="E1599" s="46">
        <v>20</v>
      </c>
      <c r="F1599" s="46">
        <v>16</v>
      </c>
      <c r="G1599" s="46">
        <v>76</v>
      </c>
      <c r="H1599" s="46">
        <v>93</v>
      </c>
      <c r="I1599" s="46">
        <v>41</v>
      </c>
      <c r="J1599" s="46">
        <v>9</v>
      </c>
      <c r="K1599" s="46">
        <v>255</v>
      </c>
      <c r="L1599" s="42">
        <v>26187</v>
      </c>
      <c r="M1599" s="42">
        <v>13681</v>
      </c>
      <c r="N1599" s="42">
        <v>12506</v>
      </c>
      <c r="O1599" s="54">
        <v>159.92323684631378</v>
      </c>
      <c r="P1599" s="54">
        <v>127.93858947705101</v>
      </c>
      <c r="Q1599" s="54">
        <v>607.70830001599234</v>
      </c>
      <c r="R1599" s="54">
        <v>743.64305133535902</v>
      </c>
      <c r="S1599" s="54">
        <v>327.84263553494321</v>
      </c>
      <c r="T1599" s="54">
        <v>71.965456580841192</v>
      </c>
      <c r="U1599" s="54">
        <v>2039.0212697905006</v>
      </c>
      <c r="W1599" s="42" t="s">
        <v>469</v>
      </c>
    </row>
    <row r="1600" spans="1:23">
      <c r="A1600" s="49" t="s">
        <v>3868</v>
      </c>
      <c r="B1600" s="46" t="s">
        <v>222</v>
      </c>
      <c r="C1600" s="46" t="s">
        <v>354</v>
      </c>
      <c r="D1600" s="49" t="s">
        <v>142</v>
      </c>
      <c r="E1600" s="46">
        <v>6</v>
      </c>
      <c r="F1600" s="46">
        <v>0</v>
      </c>
      <c r="G1600" s="46">
        <v>0</v>
      </c>
      <c r="H1600" s="46">
        <v>0</v>
      </c>
      <c r="I1600" s="46">
        <v>0</v>
      </c>
      <c r="J1600" s="46">
        <v>0</v>
      </c>
      <c r="K1600" s="46">
        <v>6</v>
      </c>
      <c r="L1600" s="42">
        <v>26187</v>
      </c>
      <c r="M1600" s="42">
        <v>13681</v>
      </c>
      <c r="N1600" s="42">
        <v>12506</v>
      </c>
      <c r="O1600" s="54">
        <v>22.912131973880168</v>
      </c>
      <c r="P1600" s="54" t="s">
        <v>499</v>
      </c>
      <c r="Q1600" s="54" t="s">
        <v>499</v>
      </c>
      <c r="R1600" s="54" t="s">
        <v>499</v>
      </c>
      <c r="S1600" s="54" t="s">
        <v>499</v>
      </c>
      <c r="T1600" s="54" t="s">
        <v>499</v>
      </c>
      <c r="U1600" s="54">
        <v>22.912131973880168</v>
      </c>
      <c r="W1600" s="42" t="s">
        <v>469</v>
      </c>
    </row>
    <row r="1601" spans="1:23">
      <c r="A1601" s="49" t="s">
        <v>3869</v>
      </c>
      <c r="B1601" s="46" t="s">
        <v>230</v>
      </c>
      <c r="C1601" s="46" t="s">
        <v>356</v>
      </c>
      <c r="D1601" s="49" t="s">
        <v>60</v>
      </c>
      <c r="E1601" s="46">
        <v>0</v>
      </c>
      <c r="F1601" s="46">
        <v>0</v>
      </c>
      <c r="G1601" s="46">
        <v>6</v>
      </c>
      <c r="H1601" s="46">
        <v>6</v>
      </c>
      <c r="I1601" s="46">
        <v>6</v>
      </c>
      <c r="J1601" s="46">
        <v>6</v>
      </c>
      <c r="K1601" s="46">
        <v>24</v>
      </c>
      <c r="L1601" s="42">
        <v>26879</v>
      </c>
      <c r="M1601" s="42">
        <v>13636</v>
      </c>
      <c r="N1601" s="42">
        <v>13243</v>
      </c>
      <c r="O1601" s="54" t="s">
        <v>499</v>
      </c>
      <c r="P1601" s="54" t="s">
        <v>499</v>
      </c>
      <c r="Q1601" s="54">
        <v>22.322259012612076</v>
      </c>
      <c r="R1601" s="54">
        <v>22.322259012612076</v>
      </c>
      <c r="S1601" s="54">
        <v>22.322259012612076</v>
      </c>
      <c r="T1601" s="54">
        <v>22.322259012612076</v>
      </c>
      <c r="U1601" s="54">
        <v>89.289036050448303</v>
      </c>
      <c r="W1601" s="42" t="s">
        <v>469</v>
      </c>
    </row>
    <row r="1602" spans="1:23">
      <c r="A1602" s="49" t="s">
        <v>3870</v>
      </c>
      <c r="B1602" s="46" t="s">
        <v>230</v>
      </c>
      <c r="C1602" s="46" t="s">
        <v>356</v>
      </c>
      <c r="D1602" s="49" t="s">
        <v>64</v>
      </c>
      <c r="E1602" s="46">
        <v>6</v>
      </c>
      <c r="F1602" s="46">
        <v>6</v>
      </c>
      <c r="G1602" s="46">
        <v>15</v>
      </c>
      <c r="H1602" s="46">
        <v>17</v>
      </c>
      <c r="I1602" s="46">
        <v>7</v>
      </c>
      <c r="J1602" s="46">
        <v>6</v>
      </c>
      <c r="K1602" s="46">
        <v>57</v>
      </c>
      <c r="L1602" s="42">
        <v>26879</v>
      </c>
      <c r="M1602" s="42">
        <v>13636</v>
      </c>
      <c r="N1602" s="42">
        <v>13243</v>
      </c>
      <c r="O1602" s="54">
        <v>22.322259012612076</v>
      </c>
      <c r="P1602" s="54">
        <v>22.322259012612076</v>
      </c>
      <c r="Q1602" s="54">
        <v>55.805647531530191</v>
      </c>
      <c r="R1602" s="54">
        <v>63.246400535734217</v>
      </c>
      <c r="S1602" s="54">
        <v>26.042635514714089</v>
      </c>
      <c r="T1602" s="54">
        <v>22.322259012612076</v>
      </c>
      <c r="U1602" s="54">
        <v>212.06146061981471</v>
      </c>
      <c r="W1602" s="42" t="s">
        <v>469</v>
      </c>
    </row>
    <row r="1603" spans="1:23">
      <c r="A1603" s="49" t="s">
        <v>3871</v>
      </c>
      <c r="B1603" s="46" t="s">
        <v>230</v>
      </c>
      <c r="C1603" s="46" t="s">
        <v>356</v>
      </c>
      <c r="D1603" s="49" t="s">
        <v>492</v>
      </c>
      <c r="E1603" s="46">
        <v>0</v>
      </c>
      <c r="F1603" s="46">
        <v>0</v>
      </c>
      <c r="G1603" s="46">
        <v>0</v>
      </c>
      <c r="H1603" s="46">
        <v>8</v>
      </c>
      <c r="I1603" s="46">
        <v>0</v>
      </c>
      <c r="J1603" s="46">
        <v>0</v>
      </c>
      <c r="K1603" s="46">
        <v>8</v>
      </c>
      <c r="L1603" s="42">
        <v>26879</v>
      </c>
      <c r="M1603" s="42">
        <v>13636</v>
      </c>
      <c r="N1603" s="42">
        <v>13243</v>
      </c>
      <c r="O1603" s="54" t="s">
        <v>499</v>
      </c>
      <c r="P1603" s="54" t="s">
        <v>499</v>
      </c>
      <c r="Q1603" s="54" t="s">
        <v>499</v>
      </c>
      <c r="R1603" s="54">
        <v>29.763012016816102</v>
      </c>
      <c r="S1603" s="54" t="s">
        <v>499</v>
      </c>
      <c r="T1603" s="54" t="s">
        <v>499</v>
      </c>
      <c r="U1603" s="54">
        <v>29.763012016816102</v>
      </c>
      <c r="W1603" s="42" t="s">
        <v>469</v>
      </c>
    </row>
    <row r="1604" spans="1:23">
      <c r="A1604" s="49" t="s">
        <v>3872</v>
      </c>
      <c r="B1604" s="46" t="s">
        <v>230</v>
      </c>
      <c r="C1604" s="46" t="s">
        <v>356</v>
      </c>
      <c r="D1604" s="49" t="s">
        <v>200</v>
      </c>
      <c r="E1604" s="46">
        <v>0</v>
      </c>
      <c r="F1604" s="46">
        <v>0</v>
      </c>
      <c r="G1604" s="46">
        <v>6</v>
      </c>
      <c r="H1604" s="46">
        <v>6</v>
      </c>
      <c r="I1604" s="46">
        <v>6</v>
      </c>
      <c r="J1604" s="46">
        <v>0</v>
      </c>
      <c r="K1604" s="46">
        <v>18</v>
      </c>
      <c r="L1604" s="42">
        <v>26879</v>
      </c>
      <c r="M1604" s="42">
        <v>13636</v>
      </c>
      <c r="N1604" s="42">
        <v>13243</v>
      </c>
      <c r="O1604" s="54" t="s">
        <v>499</v>
      </c>
      <c r="P1604" s="54" t="s">
        <v>499</v>
      </c>
      <c r="Q1604" s="54">
        <v>22.322259012612076</v>
      </c>
      <c r="R1604" s="54">
        <v>22.322259012612076</v>
      </c>
      <c r="S1604" s="54">
        <v>22.322259012612076</v>
      </c>
      <c r="T1604" s="54" t="s">
        <v>499</v>
      </c>
      <c r="U1604" s="54">
        <v>66.966777037836238</v>
      </c>
      <c r="W1604" s="42" t="s">
        <v>469</v>
      </c>
    </row>
    <row r="1605" spans="1:23">
      <c r="A1605" s="49" t="s">
        <v>3873</v>
      </c>
      <c r="B1605" s="46" t="s">
        <v>230</v>
      </c>
      <c r="C1605" s="46" t="s">
        <v>356</v>
      </c>
      <c r="D1605" s="49" t="s">
        <v>54</v>
      </c>
      <c r="E1605" s="46">
        <v>16</v>
      </c>
      <c r="F1605" s="46">
        <v>31</v>
      </c>
      <c r="G1605" s="46">
        <v>42</v>
      </c>
      <c r="H1605" s="46">
        <v>58</v>
      </c>
      <c r="I1605" s="46">
        <v>43</v>
      </c>
      <c r="J1605" s="46">
        <v>28</v>
      </c>
      <c r="K1605" s="46">
        <v>218</v>
      </c>
      <c r="L1605" s="42">
        <v>26879</v>
      </c>
      <c r="M1605" s="42">
        <v>13636</v>
      </c>
      <c r="N1605" s="42">
        <v>13243</v>
      </c>
      <c r="O1605" s="54">
        <v>117.33646230566148</v>
      </c>
      <c r="P1605" s="54">
        <v>227.33939571721911</v>
      </c>
      <c r="Q1605" s="54">
        <v>308.00821355236138</v>
      </c>
      <c r="R1605" s="54">
        <v>425.34467585802292</v>
      </c>
      <c r="S1605" s="54">
        <v>315.34174244646528</v>
      </c>
      <c r="T1605" s="54">
        <v>205.3388090349076</v>
      </c>
      <c r="U1605" s="54">
        <v>1598.7092989146377</v>
      </c>
      <c r="W1605" s="42" t="s">
        <v>469</v>
      </c>
    </row>
    <row r="1606" spans="1:23">
      <c r="A1606" s="49" t="s">
        <v>3874</v>
      </c>
      <c r="B1606" s="46" t="s">
        <v>230</v>
      </c>
      <c r="C1606" s="46" t="s">
        <v>356</v>
      </c>
      <c r="D1606" s="49" t="s">
        <v>69</v>
      </c>
      <c r="E1606" s="46">
        <v>0</v>
      </c>
      <c r="F1606" s="46">
        <v>0</v>
      </c>
      <c r="G1606" s="46">
        <v>6</v>
      </c>
      <c r="H1606" s="46">
        <v>6</v>
      </c>
      <c r="I1606" s="46">
        <v>0</v>
      </c>
      <c r="J1606" s="46">
        <v>6</v>
      </c>
      <c r="K1606" s="46">
        <v>18</v>
      </c>
      <c r="L1606" s="42">
        <v>26879</v>
      </c>
      <c r="M1606" s="42">
        <v>13636</v>
      </c>
      <c r="N1606" s="42">
        <v>13243</v>
      </c>
      <c r="O1606" s="54" t="s">
        <v>499</v>
      </c>
      <c r="P1606" s="54" t="s">
        <v>499</v>
      </c>
      <c r="Q1606" s="54">
        <v>44.001173364623057</v>
      </c>
      <c r="R1606" s="54">
        <v>44.001173364623057</v>
      </c>
      <c r="S1606" s="54" t="s">
        <v>499</v>
      </c>
      <c r="T1606" s="54">
        <v>44.001173364623057</v>
      </c>
      <c r="U1606" s="54">
        <v>132.00352009386916</v>
      </c>
      <c r="W1606" s="42" t="s">
        <v>469</v>
      </c>
    </row>
    <row r="1607" spans="1:23">
      <c r="A1607" s="49" t="s">
        <v>3875</v>
      </c>
      <c r="B1607" s="46" t="s">
        <v>230</v>
      </c>
      <c r="C1607" s="46" t="s">
        <v>356</v>
      </c>
      <c r="D1607" s="49" t="s">
        <v>473</v>
      </c>
      <c r="E1607" s="46">
        <v>0</v>
      </c>
      <c r="F1607" s="46">
        <v>0</v>
      </c>
      <c r="G1607" s="46">
        <v>0</v>
      </c>
      <c r="H1607" s="46">
        <v>6</v>
      </c>
      <c r="I1607" s="46">
        <v>0</v>
      </c>
      <c r="J1607" s="46">
        <v>0</v>
      </c>
      <c r="K1607" s="46">
        <v>6</v>
      </c>
      <c r="L1607" s="42">
        <v>26879</v>
      </c>
      <c r="M1607" s="42">
        <v>13636</v>
      </c>
      <c r="N1607" s="42">
        <v>13243</v>
      </c>
      <c r="O1607" s="54" t="s">
        <v>499</v>
      </c>
      <c r="P1607" s="54" t="s">
        <v>499</v>
      </c>
      <c r="Q1607" s="54" t="s">
        <v>499</v>
      </c>
      <c r="R1607" s="54">
        <v>22.322259012612076</v>
      </c>
      <c r="S1607" s="54" t="s">
        <v>499</v>
      </c>
      <c r="T1607" s="54" t="s">
        <v>499</v>
      </c>
      <c r="U1607" s="54">
        <v>22.322259012612076</v>
      </c>
      <c r="W1607" s="42" t="s">
        <v>469</v>
      </c>
    </row>
    <row r="1608" spans="1:23">
      <c r="A1608" s="49" t="s">
        <v>3876</v>
      </c>
      <c r="B1608" s="46" t="s">
        <v>230</v>
      </c>
      <c r="C1608" s="46" t="s">
        <v>356</v>
      </c>
      <c r="D1608" s="49" t="s">
        <v>201</v>
      </c>
      <c r="E1608" s="46">
        <v>0</v>
      </c>
      <c r="F1608" s="46">
        <v>0</v>
      </c>
      <c r="G1608" s="46">
        <v>0</v>
      </c>
      <c r="H1608" s="46">
        <v>6</v>
      </c>
      <c r="I1608" s="46">
        <v>0</v>
      </c>
      <c r="J1608" s="46">
        <v>0</v>
      </c>
      <c r="K1608" s="46">
        <v>6</v>
      </c>
      <c r="L1608" s="42">
        <v>26879</v>
      </c>
      <c r="M1608" s="42">
        <v>13636</v>
      </c>
      <c r="N1608" s="42">
        <v>13243</v>
      </c>
      <c r="O1608" s="54" t="s">
        <v>499</v>
      </c>
      <c r="P1608" s="54" t="s">
        <v>499</v>
      </c>
      <c r="Q1608" s="54" t="s">
        <v>499</v>
      </c>
      <c r="R1608" s="54">
        <v>22.322259012612076</v>
      </c>
      <c r="S1608" s="54" t="s">
        <v>499</v>
      </c>
      <c r="T1608" s="54" t="s">
        <v>499</v>
      </c>
      <c r="U1608" s="54">
        <v>22.322259012612076</v>
      </c>
      <c r="W1608" s="42" t="s">
        <v>469</v>
      </c>
    </row>
    <row r="1609" spans="1:23">
      <c r="A1609" s="49" t="s">
        <v>3877</v>
      </c>
      <c r="B1609" s="46" t="s">
        <v>230</v>
      </c>
      <c r="C1609" s="46" t="s">
        <v>356</v>
      </c>
      <c r="D1609" s="49" t="s">
        <v>95</v>
      </c>
      <c r="E1609" s="46">
        <v>0</v>
      </c>
      <c r="F1609" s="46">
        <v>0</v>
      </c>
      <c r="G1609" s="46">
        <v>0</v>
      </c>
      <c r="H1609" s="46">
        <v>0</v>
      </c>
      <c r="I1609" s="46">
        <v>0</v>
      </c>
      <c r="J1609" s="46">
        <v>0</v>
      </c>
      <c r="K1609" s="46">
        <v>0</v>
      </c>
      <c r="L1609" s="42">
        <v>26879</v>
      </c>
      <c r="M1609" s="42">
        <v>13636</v>
      </c>
      <c r="N1609" s="42">
        <v>13243</v>
      </c>
      <c r="O1609" s="54" t="s">
        <v>499</v>
      </c>
      <c r="P1609" s="54" t="s">
        <v>499</v>
      </c>
      <c r="Q1609" s="54" t="s">
        <v>499</v>
      </c>
      <c r="R1609" s="54" t="s">
        <v>499</v>
      </c>
      <c r="S1609" s="54" t="s">
        <v>499</v>
      </c>
      <c r="T1609" s="54" t="s">
        <v>499</v>
      </c>
      <c r="U1609" s="54" t="s">
        <v>499</v>
      </c>
      <c r="W1609" s="42" t="s">
        <v>469</v>
      </c>
    </row>
    <row r="1610" spans="1:23">
      <c r="A1610" s="49" t="s">
        <v>3878</v>
      </c>
      <c r="B1610" s="46" t="s">
        <v>230</v>
      </c>
      <c r="C1610" s="46" t="s">
        <v>356</v>
      </c>
      <c r="D1610" s="49" t="s">
        <v>154</v>
      </c>
      <c r="E1610" s="46">
        <v>0</v>
      </c>
      <c r="F1610" s="46">
        <v>0</v>
      </c>
      <c r="G1610" s="46">
        <v>0</v>
      </c>
      <c r="H1610" s="46">
        <v>0</v>
      </c>
      <c r="I1610" s="46">
        <v>0</v>
      </c>
      <c r="J1610" s="46">
        <v>0</v>
      </c>
      <c r="K1610" s="46">
        <v>0</v>
      </c>
      <c r="L1610" s="42">
        <v>26879</v>
      </c>
      <c r="M1610" s="42">
        <v>13636</v>
      </c>
      <c r="N1610" s="42">
        <v>13243</v>
      </c>
      <c r="O1610" s="54" t="s">
        <v>499</v>
      </c>
      <c r="P1610" s="54" t="s">
        <v>499</v>
      </c>
      <c r="Q1610" s="54" t="s">
        <v>499</v>
      </c>
      <c r="R1610" s="54" t="s">
        <v>499</v>
      </c>
      <c r="S1610" s="54" t="s">
        <v>499</v>
      </c>
      <c r="T1610" s="54" t="s">
        <v>499</v>
      </c>
      <c r="U1610" s="54" t="s">
        <v>499</v>
      </c>
      <c r="W1610" s="42" t="s">
        <v>469</v>
      </c>
    </row>
    <row r="1611" spans="1:23">
      <c r="A1611" s="49" t="s">
        <v>3879</v>
      </c>
      <c r="B1611" s="46" t="s">
        <v>230</v>
      </c>
      <c r="C1611" s="46" t="s">
        <v>356</v>
      </c>
      <c r="D1611" s="49" t="s">
        <v>155</v>
      </c>
      <c r="E1611" s="46">
        <v>0</v>
      </c>
      <c r="F1611" s="46">
        <v>0</v>
      </c>
      <c r="G1611" s="46">
        <v>0</v>
      </c>
      <c r="H1611" s="46">
        <v>0</v>
      </c>
      <c r="I1611" s="46">
        <v>0</v>
      </c>
      <c r="J1611" s="46">
        <v>0</v>
      </c>
      <c r="K1611" s="46">
        <v>0</v>
      </c>
      <c r="L1611" s="42">
        <v>26879</v>
      </c>
      <c r="M1611" s="42">
        <v>13636</v>
      </c>
      <c r="N1611" s="42">
        <v>13243</v>
      </c>
      <c r="O1611" s="54" t="s">
        <v>499</v>
      </c>
      <c r="P1611" s="54" t="s">
        <v>499</v>
      </c>
      <c r="Q1611" s="54" t="s">
        <v>499</v>
      </c>
      <c r="R1611" s="54" t="s">
        <v>499</v>
      </c>
      <c r="S1611" s="54" t="s">
        <v>499</v>
      </c>
      <c r="T1611" s="54" t="s">
        <v>499</v>
      </c>
      <c r="U1611" s="54" t="s">
        <v>499</v>
      </c>
      <c r="W1611" s="42" t="s">
        <v>469</v>
      </c>
    </row>
    <row r="1612" spans="1:23">
      <c r="A1612" s="49" t="s">
        <v>3880</v>
      </c>
      <c r="B1612" s="46" t="s">
        <v>230</v>
      </c>
      <c r="C1612" s="46" t="s">
        <v>356</v>
      </c>
      <c r="D1612" s="49" t="s">
        <v>99</v>
      </c>
      <c r="E1612" s="46">
        <v>6</v>
      </c>
      <c r="F1612" s="46">
        <v>6</v>
      </c>
      <c r="G1612" s="46">
        <v>11</v>
      </c>
      <c r="H1612" s="46">
        <v>7</v>
      </c>
      <c r="I1612" s="46">
        <v>7</v>
      </c>
      <c r="J1612" s="46">
        <v>0</v>
      </c>
      <c r="K1612" s="46">
        <v>37</v>
      </c>
      <c r="L1612" s="42">
        <v>26879</v>
      </c>
      <c r="M1612" s="42">
        <v>13636</v>
      </c>
      <c r="N1612" s="42">
        <v>13243</v>
      </c>
      <c r="O1612" s="54">
        <v>22.322259012612076</v>
      </c>
      <c r="P1612" s="54">
        <v>22.322259012612076</v>
      </c>
      <c r="Q1612" s="54">
        <v>40.924141523122138</v>
      </c>
      <c r="R1612" s="54">
        <v>26.042635514714089</v>
      </c>
      <c r="S1612" s="54">
        <v>26.042635514714089</v>
      </c>
      <c r="T1612" s="54" t="s">
        <v>499</v>
      </c>
      <c r="U1612" s="54">
        <v>137.65393057777447</v>
      </c>
      <c r="W1612" s="42" t="s">
        <v>469</v>
      </c>
    </row>
    <row r="1613" spans="1:23">
      <c r="A1613" s="49" t="s">
        <v>3881</v>
      </c>
      <c r="B1613" s="46" t="s">
        <v>230</v>
      </c>
      <c r="C1613" s="46" t="s">
        <v>356</v>
      </c>
      <c r="D1613" s="49" t="s">
        <v>481</v>
      </c>
      <c r="E1613" s="46">
        <v>0</v>
      </c>
      <c r="F1613" s="46">
        <v>0</v>
      </c>
      <c r="G1613" s="46">
        <v>0</v>
      </c>
      <c r="H1613" s="46">
        <v>0</v>
      </c>
      <c r="I1613" s="46">
        <v>0</v>
      </c>
      <c r="J1613" s="46">
        <v>0</v>
      </c>
      <c r="K1613" s="46">
        <v>0</v>
      </c>
      <c r="L1613" s="42">
        <v>26879</v>
      </c>
      <c r="M1613" s="42">
        <v>13636</v>
      </c>
      <c r="N1613" s="42">
        <v>13243</v>
      </c>
      <c r="O1613" s="54" t="s">
        <v>499</v>
      </c>
      <c r="P1613" s="54" t="s">
        <v>499</v>
      </c>
      <c r="Q1613" s="54" t="s">
        <v>499</v>
      </c>
      <c r="R1613" s="54" t="s">
        <v>499</v>
      </c>
      <c r="S1613" s="54" t="s">
        <v>499</v>
      </c>
      <c r="T1613" s="54" t="s">
        <v>499</v>
      </c>
      <c r="U1613" s="54" t="s">
        <v>499</v>
      </c>
      <c r="W1613" s="42" t="s">
        <v>469</v>
      </c>
    </row>
    <row r="1614" spans="1:23">
      <c r="A1614" s="49" t="s">
        <v>3882</v>
      </c>
      <c r="B1614" s="46" t="s">
        <v>230</v>
      </c>
      <c r="C1614" s="46" t="s">
        <v>356</v>
      </c>
      <c r="D1614" s="49" t="s">
        <v>483</v>
      </c>
      <c r="E1614" s="46">
        <v>0</v>
      </c>
      <c r="F1614" s="46">
        <v>6</v>
      </c>
      <c r="G1614" s="46">
        <v>7</v>
      </c>
      <c r="H1614" s="46">
        <v>8</v>
      </c>
      <c r="I1614" s="46">
        <v>6</v>
      </c>
      <c r="J1614" s="46">
        <v>0</v>
      </c>
      <c r="K1614" s="46">
        <v>27</v>
      </c>
      <c r="L1614" s="42">
        <v>26879</v>
      </c>
      <c r="M1614" s="42">
        <v>13636</v>
      </c>
      <c r="N1614" s="42">
        <v>13243</v>
      </c>
      <c r="O1614" s="54" t="s">
        <v>499</v>
      </c>
      <c r="P1614" s="54">
        <v>22.322259012612076</v>
      </c>
      <c r="Q1614" s="54">
        <v>26.042635514714089</v>
      </c>
      <c r="R1614" s="54">
        <v>29.763012016816102</v>
      </c>
      <c r="S1614" s="54">
        <v>22.322259012612076</v>
      </c>
      <c r="T1614" s="54" t="s">
        <v>499</v>
      </c>
      <c r="U1614" s="54">
        <v>100.45016555675434</v>
      </c>
      <c r="W1614" s="42" t="s">
        <v>469</v>
      </c>
    </row>
    <row r="1615" spans="1:23">
      <c r="A1615" s="49" t="s">
        <v>3883</v>
      </c>
      <c r="B1615" s="46" t="s">
        <v>230</v>
      </c>
      <c r="C1615" s="46" t="s">
        <v>356</v>
      </c>
      <c r="D1615" s="49" t="s">
        <v>128</v>
      </c>
      <c r="E1615" s="46">
        <v>0</v>
      </c>
      <c r="F1615" s="46">
        <v>0</v>
      </c>
      <c r="G1615" s="46">
        <v>0</v>
      </c>
      <c r="H1615" s="46">
        <v>0</v>
      </c>
      <c r="I1615" s="46">
        <v>0</v>
      </c>
      <c r="J1615" s="46">
        <v>0</v>
      </c>
      <c r="K1615" s="46">
        <v>0</v>
      </c>
      <c r="L1615" s="42">
        <v>26879</v>
      </c>
      <c r="M1615" s="42">
        <v>13636</v>
      </c>
      <c r="N1615" s="42">
        <v>13243</v>
      </c>
      <c r="O1615" s="54" t="s">
        <v>499</v>
      </c>
      <c r="P1615" s="54" t="s">
        <v>499</v>
      </c>
      <c r="Q1615" s="54" t="s">
        <v>499</v>
      </c>
      <c r="R1615" s="54" t="s">
        <v>499</v>
      </c>
      <c r="S1615" s="54" t="s">
        <v>499</v>
      </c>
      <c r="T1615" s="54" t="s">
        <v>499</v>
      </c>
      <c r="U1615" s="54" t="s">
        <v>499</v>
      </c>
      <c r="W1615" s="42" t="s">
        <v>469</v>
      </c>
    </row>
    <row r="1616" spans="1:23">
      <c r="A1616" s="49" t="s">
        <v>3884</v>
      </c>
      <c r="B1616" s="46" t="s">
        <v>230</v>
      </c>
      <c r="C1616" s="46" t="s">
        <v>356</v>
      </c>
      <c r="D1616" s="49" t="s">
        <v>132</v>
      </c>
      <c r="E1616" s="46">
        <v>0</v>
      </c>
      <c r="F1616" s="46">
        <v>0</v>
      </c>
      <c r="G1616" s="46">
        <v>6</v>
      </c>
      <c r="H1616" s="46">
        <v>8</v>
      </c>
      <c r="I1616" s="46">
        <v>6</v>
      </c>
      <c r="J1616" s="46">
        <v>0</v>
      </c>
      <c r="K1616" s="46">
        <v>20</v>
      </c>
      <c r="L1616" s="42">
        <v>26879</v>
      </c>
      <c r="M1616" s="42">
        <v>13636</v>
      </c>
      <c r="N1616" s="42">
        <v>13243</v>
      </c>
      <c r="O1616" s="54" t="s">
        <v>499</v>
      </c>
      <c r="P1616" s="54" t="s">
        <v>499</v>
      </c>
      <c r="Q1616" s="54">
        <v>44.001173364623057</v>
      </c>
      <c r="R1616" s="54">
        <v>58.668231152830742</v>
      </c>
      <c r="S1616" s="54">
        <v>44.001173364623057</v>
      </c>
      <c r="T1616" s="54" t="s">
        <v>499</v>
      </c>
      <c r="U1616" s="54">
        <v>146.67057788207686</v>
      </c>
      <c r="W1616" s="42" t="s">
        <v>469</v>
      </c>
    </row>
    <row r="1617" spans="1:23">
      <c r="A1617" s="49" t="s">
        <v>3885</v>
      </c>
      <c r="B1617" s="46" t="s">
        <v>230</v>
      </c>
      <c r="C1617" s="46" t="s">
        <v>356</v>
      </c>
      <c r="D1617" s="49" t="s">
        <v>161</v>
      </c>
      <c r="E1617" s="46">
        <v>0</v>
      </c>
      <c r="F1617" s="46">
        <v>0</v>
      </c>
      <c r="G1617" s="46">
        <v>0</v>
      </c>
      <c r="H1617" s="46">
        <v>0</v>
      </c>
      <c r="I1617" s="46">
        <v>0</v>
      </c>
      <c r="J1617" s="46">
        <v>0</v>
      </c>
      <c r="K1617" s="46">
        <v>0</v>
      </c>
      <c r="L1617" s="42">
        <v>26879</v>
      </c>
      <c r="M1617" s="42">
        <v>13636</v>
      </c>
      <c r="N1617" s="42">
        <v>13243</v>
      </c>
      <c r="O1617" s="54" t="s">
        <v>499</v>
      </c>
      <c r="P1617" s="54" t="s">
        <v>499</v>
      </c>
      <c r="Q1617" s="54" t="s">
        <v>499</v>
      </c>
      <c r="R1617" s="54" t="s">
        <v>499</v>
      </c>
      <c r="S1617" s="54" t="s">
        <v>499</v>
      </c>
      <c r="T1617" s="54" t="s">
        <v>499</v>
      </c>
      <c r="U1617" s="54" t="s">
        <v>499</v>
      </c>
      <c r="W1617" s="42" t="s">
        <v>469</v>
      </c>
    </row>
    <row r="1618" spans="1:23">
      <c r="A1618" s="49" t="s">
        <v>3886</v>
      </c>
      <c r="B1618" s="46" t="s">
        <v>230</v>
      </c>
      <c r="C1618" s="46" t="s">
        <v>356</v>
      </c>
      <c r="D1618" s="49" t="s">
        <v>142</v>
      </c>
      <c r="E1618" s="46">
        <v>0</v>
      </c>
      <c r="F1618" s="46">
        <v>0</v>
      </c>
      <c r="G1618" s="46">
        <v>0</v>
      </c>
      <c r="H1618" s="46">
        <v>6</v>
      </c>
      <c r="I1618" s="46">
        <v>0</v>
      </c>
      <c r="J1618" s="46">
        <v>0</v>
      </c>
      <c r="K1618" s="46">
        <v>6</v>
      </c>
      <c r="L1618" s="42">
        <v>26879</v>
      </c>
      <c r="M1618" s="42">
        <v>13636</v>
      </c>
      <c r="N1618" s="42">
        <v>13243</v>
      </c>
      <c r="O1618" s="54" t="s">
        <v>499</v>
      </c>
      <c r="P1618" s="54" t="s">
        <v>499</v>
      </c>
      <c r="Q1618" s="54" t="s">
        <v>499</v>
      </c>
      <c r="R1618" s="54">
        <v>22.322259012612076</v>
      </c>
      <c r="S1618" s="54" t="s">
        <v>499</v>
      </c>
      <c r="T1618" s="54" t="s">
        <v>499</v>
      </c>
      <c r="U1618" s="54">
        <v>22.322259012612076</v>
      </c>
      <c r="W1618" s="42" t="s">
        <v>469</v>
      </c>
    </row>
    <row r="1619" spans="1:23">
      <c r="A1619" s="49" t="s">
        <v>3887</v>
      </c>
      <c r="B1619" s="46" t="s">
        <v>230</v>
      </c>
      <c r="C1619" s="46" t="s">
        <v>356</v>
      </c>
      <c r="D1619" s="49" t="s">
        <v>146</v>
      </c>
      <c r="E1619" s="46">
        <v>6</v>
      </c>
      <c r="F1619" s="46">
        <v>6</v>
      </c>
      <c r="G1619" s="46">
        <v>15</v>
      </c>
      <c r="H1619" s="46">
        <v>9</v>
      </c>
      <c r="I1619" s="46">
        <v>14</v>
      </c>
      <c r="J1619" s="46">
        <v>6</v>
      </c>
      <c r="K1619" s="46">
        <v>56</v>
      </c>
      <c r="L1619" s="42">
        <v>26879</v>
      </c>
      <c r="M1619" s="42">
        <v>13636</v>
      </c>
      <c r="N1619" s="42">
        <v>13243</v>
      </c>
      <c r="O1619" s="54">
        <v>44.001173364623057</v>
      </c>
      <c r="P1619" s="54">
        <v>44.001173364623057</v>
      </c>
      <c r="Q1619" s="54">
        <v>110.00293341155763</v>
      </c>
      <c r="R1619" s="54">
        <v>66.001760046934578</v>
      </c>
      <c r="S1619" s="54">
        <v>102.6694045174538</v>
      </c>
      <c r="T1619" s="54">
        <v>44.001173364623057</v>
      </c>
      <c r="U1619" s="54">
        <v>410.6776180698152</v>
      </c>
      <c r="W1619" s="42" t="s">
        <v>469</v>
      </c>
    </row>
    <row r="1620" spans="1:23">
      <c r="A1620" s="49" t="s">
        <v>3888</v>
      </c>
      <c r="B1620" s="46" t="s">
        <v>222</v>
      </c>
      <c r="C1620" s="46" t="s">
        <v>356</v>
      </c>
      <c r="D1620" s="49" t="s">
        <v>60</v>
      </c>
      <c r="E1620" s="46">
        <v>0</v>
      </c>
      <c r="F1620" s="46">
        <v>0</v>
      </c>
      <c r="G1620" s="46">
        <v>6</v>
      </c>
      <c r="H1620" s="46">
        <v>7</v>
      </c>
      <c r="I1620" s="46">
        <v>6</v>
      </c>
      <c r="J1620" s="46">
        <v>0</v>
      </c>
      <c r="K1620" s="46">
        <v>19</v>
      </c>
      <c r="L1620" s="42">
        <v>26879</v>
      </c>
      <c r="M1620" s="42">
        <v>13636</v>
      </c>
      <c r="N1620" s="42">
        <v>13243</v>
      </c>
      <c r="O1620" s="54" t="s">
        <v>499</v>
      </c>
      <c r="P1620" s="54" t="s">
        <v>499</v>
      </c>
      <c r="Q1620" s="54">
        <v>22.322259012612076</v>
      </c>
      <c r="R1620" s="54">
        <v>26.042635514714089</v>
      </c>
      <c r="S1620" s="54">
        <v>22.322259012612076</v>
      </c>
      <c r="T1620" s="54" t="s">
        <v>499</v>
      </c>
      <c r="U1620" s="54">
        <v>70.687153539938251</v>
      </c>
      <c r="W1620" s="42" t="s">
        <v>469</v>
      </c>
    </row>
    <row r="1621" spans="1:23">
      <c r="A1621" s="49" t="s">
        <v>3889</v>
      </c>
      <c r="B1621" s="46" t="s">
        <v>222</v>
      </c>
      <c r="C1621" s="46" t="s">
        <v>356</v>
      </c>
      <c r="D1621" s="49" t="s">
        <v>64</v>
      </c>
      <c r="E1621" s="46">
        <v>8</v>
      </c>
      <c r="F1621" s="46">
        <v>10</v>
      </c>
      <c r="G1621" s="46">
        <v>11</v>
      </c>
      <c r="H1621" s="46">
        <v>16</v>
      </c>
      <c r="I1621" s="46">
        <v>13</v>
      </c>
      <c r="J1621" s="46">
        <v>6</v>
      </c>
      <c r="K1621" s="46">
        <v>64</v>
      </c>
      <c r="L1621" s="42">
        <v>26879</v>
      </c>
      <c r="M1621" s="42">
        <v>13636</v>
      </c>
      <c r="N1621" s="42">
        <v>13243</v>
      </c>
      <c r="O1621" s="54">
        <v>29.763012016816102</v>
      </c>
      <c r="P1621" s="54">
        <v>37.203765021020125</v>
      </c>
      <c r="Q1621" s="54">
        <v>40.924141523122138</v>
      </c>
      <c r="R1621" s="54">
        <v>59.526024033632204</v>
      </c>
      <c r="S1621" s="54">
        <v>48.364894527326165</v>
      </c>
      <c r="T1621" s="54">
        <v>22.322259012612076</v>
      </c>
      <c r="U1621" s="54">
        <v>238.10409613452882</v>
      </c>
      <c r="W1621" s="42" t="s">
        <v>469</v>
      </c>
    </row>
    <row r="1622" spans="1:23">
      <c r="A1622" s="49" t="s">
        <v>3890</v>
      </c>
      <c r="B1622" s="46" t="s">
        <v>222</v>
      </c>
      <c r="C1622" s="46" t="s">
        <v>356</v>
      </c>
      <c r="D1622" s="49" t="s">
        <v>492</v>
      </c>
      <c r="E1622" s="46">
        <v>6</v>
      </c>
      <c r="F1622" s="46">
        <v>6</v>
      </c>
      <c r="G1622" s="46">
        <v>9</v>
      </c>
      <c r="H1622" s="46">
        <v>6</v>
      </c>
      <c r="I1622" s="46">
        <v>6</v>
      </c>
      <c r="J1622" s="46">
        <v>6</v>
      </c>
      <c r="K1622" s="46">
        <v>39</v>
      </c>
      <c r="L1622" s="42">
        <v>26879</v>
      </c>
      <c r="M1622" s="42">
        <v>13636</v>
      </c>
      <c r="N1622" s="42">
        <v>13243</v>
      </c>
      <c r="O1622" s="54">
        <v>22.322259012612076</v>
      </c>
      <c r="P1622" s="54">
        <v>22.322259012612076</v>
      </c>
      <c r="Q1622" s="54">
        <v>33.483388518918119</v>
      </c>
      <c r="R1622" s="54">
        <v>22.322259012612076</v>
      </c>
      <c r="S1622" s="54">
        <v>22.322259012612076</v>
      </c>
      <c r="T1622" s="54">
        <v>22.322259012612076</v>
      </c>
      <c r="U1622" s="54">
        <v>145.0946835819785</v>
      </c>
      <c r="W1622" s="42" t="s">
        <v>469</v>
      </c>
    </row>
    <row r="1623" spans="1:23">
      <c r="A1623" s="49" t="s">
        <v>3891</v>
      </c>
      <c r="B1623" s="46" t="s">
        <v>222</v>
      </c>
      <c r="C1623" s="46" t="s">
        <v>356</v>
      </c>
      <c r="D1623" s="49" t="s">
        <v>200</v>
      </c>
      <c r="E1623" s="46">
        <v>0</v>
      </c>
      <c r="F1623" s="46">
        <v>0</v>
      </c>
      <c r="G1623" s="46">
        <v>8</v>
      </c>
      <c r="H1623" s="46">
        <v>11</v>
      </c>
      <c r="I1623" s="46">
        <v>7</v>
      </c>
      <c r="J1623" s="46">
        <v>6</v>
      </c>
      <c r="K1623" s="46">
        <v>32</v>
      </c>
      <c r="L1623" s="42">
        <v>26879</v>
      </c>
      <c r="M1623" s="42">
        <v>13636</v>
      </c>
      <c r="N1623" s="42">
        <v>13243</v>
      </c>
      <c r="O1623" s="54" t="s">
        <v>499</v>
      </c>
      <c r="P1623" s="54" t="s">
        <v>499</v>
      </c>
      <c r="Q1623" s="54">
        <v>29.763012016816102</v>
      </c>
      <c r="R1623" s="54">
        <v>40.924141523122138</v>
      </c>
      <c r="S1623" s="54">
        <v>26.042635514714089</v>
      </c>
      <c r="T1623" s="54">
        <v>22.322259012612076</v>
      </c>
      <c r="U1623" s="54">
        <v>119.05204806726441</v>
      </c>
      <c r="W1623" s="42" t="s">
        <v>469</v>
      </c>
    </row>
    <row r="1624" spans="1:23">
      <c r="A1624" s="49" t="s">
        <v>3892</v>
      </c>
      <c r="B1624" s="46" t="s">
        <v>222</v>
      </c>
      <c r="C1624" s="46" t="s">
        <v>356</v>
      </c>
      <c r="D1624" s="49" t="s">
        <v>473</v>
      </c>
      <c r="E1624" s="46">
        <v>0</v>
      </c>
      <c r="F1624" s="46">
        <v>0</v>
      </c>
      <c r="G1624" s="46">
        <v>0</v>
      </c>
      <c r="H1624" s="46">
        <v>0</v>
      </c>
      <c r="I1624" s="46">
        <v>0</v>
      </c>
      <c r="J1624" s="46">
        <v>0</v>
      </c>
      <c r="K1624" s="46">
        <v>0</v>
      </c>
      <c r="L1624" s="42">
        <v>26879</v>
      </c>
      <c r="M1624" s="42">
        <v>13636</v>
      </c>
      <c r="N1624" s="42">
        <v>13243</v>
      </c>
      <c r="O1624" s="54" t="s">
        <v>499</v>
      </c>
      <c r="P1624" s="54" t="s">
        <v>499</v>
      </c>
      <c r="Q1624" s="54" t="s">
        <v>499</v>
      </c>
      <c r="R1624" s="54" t="s">
        <v>499</v>
      </c>
      <c r="S1624" s="54" t="s">
        <v>499</v>
      </c>
      <c r="T1624" s="54" t="s">
        <v>499</v>
      </c>
      <c r="U1624" s="54" t="s">
        <v>499</v>
      </c>
      <c r="W1624" s="42" t="s">
        <v>469</v>
      </c>
    </row>
    <row r="1625" spans="1:23">
      <c r="A1625" s="49" t="s">
        <v>3893</v>
      </c>
      <c r="B1625" s="46" t="s">
        <v>222</v>
      </c>
      <c r="C1625" s="46" t="s">
        <v>356</v>
      </c>
      <c r="D1625" s="49" t="s">
        <v>201</v>
      </c>
      <c r="E1625" s="46">
        <v>0</v>
      </c>
      <c r="F1625" s="46">
        <v>0</v>
      </c>
      <c r="G1625" s="46">
        <v>6</v>
      </c>
      <c r="H1625" s="46">
        <v>0</v>
      </c>
      <c r="I1625" s="46">
        <v>0</v>
      </c>
      <c r="J1625" s="46">
        <v>0</v>
      </c>
      <c r="K1625" s="46">
        <v>6</v>
      </c>
      <c r="L1625" s="42">
        <v>26879</v>
      </c>
      <c r="M1625" s="42">
        <v>13636</v>
      </c>
      <c r="N1625" s="42">
        <v>13243</v>
      </c>
      <c r="O1625" s="54" t="s">
        <v>499</v>
      </c>
      <c r="P1625" s="54" t="s">
        <v>499</v>
      </c>
      <c r="Q1625" s="54">
        <v>22.322259012612076</v>
      </c>
      <c r="R1625" s="54" t="s">
        <v>499</v>
      </c>
      <c r="S1625" s="54" t="s">
        <v>499</v>
      </c>
      <c r="T1625" s="54" t="s">
        <v>499</v>
      </c>
      <c r="U1625" s="54">
        <v>22.322259012612076</v>
      </c>
      <c r="W1625" s="42" t="s">
        <v>469</v>
      </c>
    </row>
    <row r="1626" spans="1:23">
      <c r="A1626" s="49" t="s">
        <v>3894</v>
      </c>
      <c r="B1626" s="46" t="s">
        <v>222</v>
      </c>
      <c r="C1626" s="46" t="s">
        <v>356</v>
      </c>
      <c r="D1626" s="49" t="s">
        <v>151</v>
      </c>
      <c r="E1626" s="46">
        <v>0</v>
      </c>
      <c r="F1626" s="46">
        <v>0</v>
      </c>
      <c r="G1626" s="46">
        <v>0</v>
      </c>
      <c r="H1626" s="46">
        <v>0</v>
      </c>
      <c r="I1626" s="46">
        <v>0</v>
      </c>
      <c r="J1626" s="46">
        <v>0</v>
      </c>
      <c r="K1626" s="46">
        <v>0</v>
      </c>
      <c r="L1626" s="42">
        <v>26879</v>
      </c>
      <c r="M1626" s="42">
        <v>13636</v>
      </c>
      <c r="N1626" s="42">
        <v>13243</v>
      </c>
      <c r="O1626" s="54" t="s">
        <v>499</v>
      </c>
      <c r="P1626" s="54" t="s">
        <v>499</v>
      </c>
      <c r="Q1626" s="54" t="s">
        <v>499</v>
      </c>
      <c r="R1626" s="54" t="s">
        <v>499</v>
      </c>
      <c r="S1626" s="54" t="s">
        <v>499</v>
      </c>
      <c r="T1626" s="54" t="s">
        <v>499</v>
      </c>
      <c r="U1626" s="54" t="s">
        <v>499</v>
      </c>
      <c r="W1626" s="42" t="s">
        <v>469</v>
      </c>
    </row>
    <row r="1627" spans="1:23">
      <c r="A1627" s="49" t="s">
        <v>3895</v>
      </c>
      <c r="B1627" s="46" t="s">
        <v>222</v>
      </c>
      <c r="C1627" s="46" t="s">
        <v>356</v>
      </c>
      <c r="D1627" s="49" t="s">
        <v>95</v>
      </c>
      <c r="E1627" s="46">
        <v>0</v>
      </c>
      <c r="F1627" s="46">
        <v>0</v>
      </c>
      <c r="G1627" s="46">
        <v>0</v>
      </c>
      <c r="H1627" s="46">
        <v>6</v>
      </c>
      <c r="I1627" s="46">
        <v>0</v>
      </c>
      <c r="J1627" s="46">
        <v>0</v>
      </c>
      <c r="K1627" s="46">
        <v>6</v>
      </c>
      <c r="L1627" s="42">
        <v>26879</v>
      </c>
      <c r="M1627" s="42">
        <v>13636</v>
      </c>
      <c r="N1627" s="42">
        <v>13243</v>
      </c>
      <c r="O1627" s="54" t="s">
        <v>499</v>
      </c>
      <c r="P1627" s="54" t="s">
        <v>499</v>
      </c>
      <c r="Q1627" s="54" t="s">
        <v>499</v>
      </c>
      <c r="R1627" s="54">
        <v>22.322259012612076</v>
      </c>
      <c r="S1627" s="54" t="s">
        <v>499</v>
      </c>
      <c r="T1627" s="54" t="s">
        <v>499</v>
      </c>
      <c r="U1627" s="54">
        <v>22.322259012612076</v>
      </c>
      <c r="W1627" s="42" t="s">
        <v>469</v>
      </c>
    </row>
    <row r="1628" spans="1:23">
      <c r="A1628" s="49" t="s">
        <v>3896</v>
      </c>
      <c r="B1628" s="46" t="s">
        <v>222</v>
      </c>
      <c r="C1628" s="46" t="s">
        <v>356</v>
      </c>
      <c r="D1628" s="49" t="s">
        <v>154</v>
      </c>
      <c r="E1628" s="46">
        <v>0</v>
      </c>
      <c r="F1628" s="46">
        <v>0</v>
      </c>
      <c r="G1628" s="46">
        <v>0</v>
      </c>
      <c r="H1628" s="46">
        <v>0</v>
      </c>
      <c r="I1628" s="46">
        <v>0</v>
      </c>
      <c r="J1628" s="46">
        <v>0</v>
      </c>
      <c r="K1628" s="46">
        <v>0</v>
      </c>
      <c r="L1628" s="42">
        <v>26879</v>
      </c>
      <c r="M1628" s="42">
        <v>13636</v>
      </c>
      <c r="N1628" s="42">
        <v>13243</v>
      </c>
      <c r="O1628" s="54" t="s">
        <v>499</v>
      </c>
      <c r="P1628" s="54" t="s">
        <v>499</v>
      </c>
      <c r="Q1628" s="54" t="s">
        <v>499</v>
      </c>
      <c r="R1628" s="54" t="s">
        <v>499</v>
      </c>
      <c r="S1628" s="54" t="s">
        <v>499</v>
      </c>
      <c r="T1628" s="54" t="s">
        <v>499</v>
      </c>
      <c r="U1628" s="54" t="s">
        <v>499</v>
      </c>
      <c r="W1628" s="42" t="s">
        <v>469</v>
      </c>
    </row>
    <row r="1629" spans="1:23">
      <c r="A1629" s="49" t="s">
        <v>3897</v>
      </c>
      <c r="B1629" s="46" t="s">
        <v>222</v>
      </c>
      <c r="C1629" s="46" t="s">
        <v>356</v>
      </c>
      <c r="D1629" s="49" t="s">
        <v>155</v>
      </c>
      <c r="E1629" s="46">
        <v>6</v>
      </c>
      <c r="F1629" s="46">
        <v>0</v>
      </c>
      <c r="G1629" s="46">
        <v>6</v>
      </c>
      <c r="H1629" s="46">
        <v>6</v>
      </c>
      <c r="I1629" s="46">
        <v>0</v>
      </c>
      <c r="J1629" s="46">
        <v>0</v>
      </c>
      <c r="K1629" s="46">
        <v>18</v>
      </c>
      <c r="L1629" s="42">
        <v>26879</v>
      </c>
      <c r="M1629" s="42">
        <v>13636</v>
      </c>
      <c r="N1629" s="42">
        <v>13243</v>
      </c>
      <c r="O1629" s="54">
        <v>22.322259012612076</v>
      </c>
      <c r="P1629" s="54" t="s">
        <v>499</v>
      </c>
      <c r="Q1629" s="54">
        <v>22.322259012612076</v>
      </c>
      <c r="R1629" s="54">
        <v>22.322259012612076</v>
      </c>
      <c r="S1629" s="54" t="s">
        <v>499</v>
      </c>
      <c r="T1629" s="54" t="s">
        <v>499</v>
      </c>
      <c r="U1629" s="54">
        <v>66.966777037836238</v>
      </c>
      <c r="W1629" s="42" t="s">
        <v>469</v>
      </c>
    </row>
    <row r="1630" spans="1:23">
      <c r="A1630" s="49" t="s">
        <v>3898</v>
      </c>
      <c r="B1630" s="46" t="s">
        <v>222</v>
      </c>
      <c r="C1630" s="46" t="s">
        <v>356</v>
      </c>
      <c r="D1630" s="49" t="s">
        <v>99</v>
      </c>
      <c r="E1630" s="46">
        <v>6</v>
      </c>
      <c r="F1630" s="46">
        <v>0</v>
      </c>
      <c r="G1630" s="46">
        <v>7</v>
      </c>
      <c r="H1630" s="46">
        <v>8</v>
      </c>
      <c r="I1630" s="46">
        <v>6</v>
      </c>
      <c r="J1630" s="46">
        <v>0</v>
      </c>
      <c r="K1630" s="46">
        <v>27</v>
      </c>
      <c r="L1630" s="42">
        <v>26879</v>
      </c>
      <c r="M1630" s="42">
        <v>13636</v>
      </c>
      <c r="N1630" s="42">
        <v>13243</v>
      </c>
      <c r="O1630" s="54">
        <v>22.322259012612076</v>
      </c>
      <c r="P1630" s="54" t="s">
        <v>499</v>
      </c>
      <c r="Q1630" s="54">
        <v>26.042635514714089</v>
      </c>
      <c r="R1630" s="54">
        <v>29.763012016816102</v>
      </c>
      <c r="S1630" s="54">
        <v>22.322259012612076</v>
      </c>
      <c r="T1630" s="54" t="s">
        <v>499</v>
      </c>
      <c r="U1630" s="54">
        <v>100.45016555675434</v>
      </c>
      <c r="W1630" s="42" t="s">
        <v>469</v>
      </c>
    </row>
    <row r="1631" spans="1:23">
      <c r="A1631" s="49" t="s">
        <v>3899</v>
      </c>
      <c r="B1631" s="46" t="s">
        <v>222</v>
      </c>
      <c r="C1631" s="46" t="s">
        <v>356</v>
      </c>
      <c r="D1631" s="49" t="s">
        <v>481</v>
      </c>
      <c r="E1631" s="46">
        <v>0</v>
      </c>
      <c r="F1631" s="46">
        <v>0</v>
      </c>
      <c r="G1631" s="46">
        <v>0</v>
      </c>
      <c r="H1631" s="46">
        <v>0</v>
      </c>
      <c r="I1631" s="46">
        <v>0</v>
      </c>
      <c r="J1631" s="46">
        <v>0</v>
      </c>
      <c r="K1631" s="46">
        <v>0</v>
      </c>
      <c r="L1631" s="42">
        <v>26879</v>
      </c>
      <c r="M1631" s="42">
        <v>13636</v>
      </c>
      <c r="N1631" s="42">
        <v>13243</v>
      </c>
      <c r="O1631" s="54" t="s">
        <v>499</v>
      </c>
      <c r="P1631" s="54" t="s">
        <v>499</v>
      </c>
      <c r="Q1631" s="54" t="s">
        <v>499</v>
      </c>
      <c r="R1631" s="54" t="s">
        <v>499</v>
      </c>
      <c r="S1631" s="54" t="s">
        <v>499</v>
      </c>
      <c r="T1631" s="54" t="s">
        <v>499</v>
      </c>
      <c r="U1631" s="54" t="s">
        <v>499</v>
      </c>
      <c r="W1631" s="42" t="s">
        <v>469</v>
      </c>
    </row>
    <row r="1632" spans="1:23">
      <c r="A1632" s="49" t="s">
        <v>3900</v>
      </c>
      <c r="B1632" s="46" t="s">
        <v>222</v>
      </c>
      <c r="C1632" s="46" t="s">
        <v>356</v>
      </c>
      <c r="D1632" s="49" t="s">
        <v>483</v>
      </c>
      <c r="E1632" s="46">
        <v>0</v>
      </c>
      <c r="F1632" s="46">
        <v>0</v>
      </c>
      <c r="G1632" s="46">
        <v>0</v>
      </c>
      <c r="H1632" s="46">
        <v>6</v>
      </c>
      <c r="I1632" s="46">
        <v>0</v>
      </c>
      <c r="J1632" s="46">
        <v>0</v>
      </c>
      <c r="K1632" s="46">
        <v>6</v>
      </c>
      <c r="L1632" s="42">
        <v>26879</v>
      </c>
      <c r="M1632" s="42">
        <v>13636</v>
      </c>
      <c r="N1632" s="42">
        <v>13243</v>
      </c>
      <c r="O1632" s="54" t="s">
        <v>499</v>
      </c>
      <c r="P1632" s="54" t="s">
        <v>499</v>
      </c>
      <c r="Q1632" s="54" t="s">
        <v>499</v>
      </c>
      <c r="R1632" s="54">
        <v>22.322259012612076</v>
      </c>
      <c r="S1632" s="54" t="s">
        <v>499</v>
      </c>
      <c r="T1632" s="54" t="s">
        <v>499</v>
      </c>
      <c r="U1632" s="54">
        <v>22.322259012612076</v>
      </c>
      <c r="W1632" s="42" t="s">
        <v>469</v>
      </c>
    </row>
    <row r="1633" spans="1:23">
      <c r="A1633" s="49" t="s">
        <v>3901</v>
      </c>
      <c r="B1633" s="46" t="s">
        <v>222</v>
      </c>
      <c r="C1633" s="46" t="s">
        <v>356</v>
      </c>
      <c r="D1633" s="49" t="s">
        <v>128</v>
      </c>
      <c r="E1633" s="46">
        <v>0</v>
      </c>
      <c r="F1633" s="46">
        <v>0</v>
      </c>
      <c r="G1633" s="46">
        <v>0</v>
      </c>
      <c r="H1633" s="46">
        <v>0</v>
      </c>
      <c r="I1633" s="46">
        <v>0</v>
      </c>
      <c r="J1633" s="46">
        <v>0</v>
      </c>
      <c r="K1633" s="46">
        <v>0</v>
      </c>
      <c r="L1633" s="42">
        <v>26879</v>
      </c>
      <c r="M1633" s="42">
        <v>13636</v>
      </c>
      <c r="N1633" s="42">
        <v>13243</v>
      </c>
      <c r="O1633" s="54" t="s">
        <v>499</v>
      </c>
      <c r="P1633" s="54" t="s">
        <v>499</v>
      </c>
      <c r="Q1633" s="54" t="s">
        <v>499</v>
      </c>
      <c r="R1633" s="54" t="s">
        <v>499</v>
      </c>
      <c r="S1633" s="54" t="s">
        <v>499</v>
      </c>
      <c r="T1633" s="54" t="s">
        <v>499</v>
      </c>
      <c r="U1633" s="54" t="s">
        <v>499</v>
      </c>
      <c r="W1633" s="42" t="s">
        <v>469</v>
      </c>
    </row>
    <row r="1634" spans="1:23">
      <c r="A1634" s="49" t="s">
        <v>3902</v>
      </c>
      <c r="B1634" s="46" t="s">
        <v>222</v>
      </c>
      <c r="C1634" s="46" t="s">
        <v>356</v>
      </c>
      <c r="D1634" s="49" t="s">
        <v>161</v>
      </c>
      <c r="E1634" s="46">
        <v>0</v>
      </c>
      <c r="F1634" s="46">
        <v>0</v>
      </c>
      <c r="G1634" s="46">
        <v>0</v>
      </c>
      <c r="H1634" s="46">
        <v>0</v>
      </c>
      <c r="I1634" s="46">
        <v>0</v>
      </c>
      <c r="J1634" s="46">
        <v>0</v>
      </c>
      <c r="K1634" s="46">
        <v>0</v>
      </c>
      <c r="L1634" s="42">
        <v>26879</v>
      </c>
      <c r="M1634" s="42">
        <v>13636</v>
      </c>
      <c r="N1634" s="42">
        <v>13243</v>
      </c>
      <c r="O1634" s="54" t="s">
        <v>499</v>
      </c>
      <c r="P1634" s="54" t="s">
        <v>499</v>
      </c>
      <c r="Q1634" s="54" t="s">
        <v>499</v>
      </c>
      <c r="R1634" s="54" t="s">
        <v>499</v>
      </c>
      <c r="S1634" s="54" t="s">
        <v>499</v>
      </c>
      <c r="T1634" s="54" t="s">
        <v>499</v>
      </c>
      <c r="U1634" s="54" t="s">
        <v>499</v>
      </c>
      <c r="W1634" s="42" t="s">
        <v>469</v>
      </c>
    </row>
    <row r="1635" spans="1:23">
      <c r="A1635" s="49" t="s">
        <v>3903</v>
      </c>
      <c r="B1635" s="46" t="s">
        <v>222</v>
      </c>
      <c r="C1635" s="46" t="s">
        <v>356</v>
      </c>
      <c r="D1635" s="49" t="s">
        <v>164</v>
      </c>
      <c r="E1635" s="46">
        <v>13</v>
      </c>
      <c r="F1635" s="46">
        <v>8</v>
      </c>
      <c r="G1635" s="46">
        <v>35</v>
      </c>
      <c r="H1635" s="46">
        <v>35</v>
      </c>
      <c r="I1635" s="46">
        <v>11</v>
      </c>
      <c r="J1635" s="46">
        <v>6</v>
      </c>
      <c r="K1635" s="46">
        <v>108</v>
      </c>
      <c r="L1635" s="42">
        <v>26879</v>
      </c>
      <c r="M1635" s="42">
        <v>13636</v>
      </c>
      <c r="N1635" s="42">
        <v>13243</v>
      </c>
      <c r="O1635" s="54">
        <v>98.165068337989879</v>
      </c>
      <c r="P1635" s="54">
        <v>60.409272823378387</v>
      </c>
      <c r="Q1635" s="54">
        <v>264.29056860228047</v>
      </c>
      <c r="R1635" s="54">
        <v>264.29056860228047</v>
      </c>
      <c r="S1635" s="54">
        <v>83.062750132145283</v>
      </c>
      <c r="T1635" s="54">
        <v>45.30695461753379</v>
      </c>
      <c r="U1635" s="54">
        <v>815.52518311560823</v>
      </c>
      <c r="W1635" s="42" t="s">
        <v>469</v>
      </c>
    </row>
    <row r="1636" spans="1:23">
      <c r="A1636" s="49" t="s">
        <v>3904</v>
      </c>
      <c r="B1636" s="46" t="s">
        <v>222</v>
      </c>
      <c r="C1636" s="46" t="s">
        <v>356</v>
      </c>
      <c r="D1636" s="49" t="s">
        <v>142</v>
      </c>
      <c r="E1636" s="46">
        <v>0</v>
      </c>
      <c r="F1636" s="46">
        <v>0</v>
      </c>
      <c r="G1636" s="46">
        <v>0</v>
      </c>
      <c r="H1636" s="46">
        <v>0</v>
      </c>
      <c r="I1636" s="46">
        <v>0</v>
      </c>
      <c r="J1636" s="46">
        <v>0</v>
      </c>
      <c r="K1636" s="46">
        <v>0</v>
      </c>
      <c r="L1636" s="42">
        <v>26879</v>
      </c>
      <c r="M1636" s="42">
        <v>13636</v>
      </c>
      <c r="N1636" s="42">
        <v>13243</v>
      </c>
      <c r="O1636" s="54" t="s">
        <v>499</v>
      </c>
      <c r="P1636" s="54" t="s">
        <v>499</v>
      </c>
      <c r="Q1636" s="54" t="s">
        <v>499</v>
      </c>
      <c r="R1636" s="54" t="s">
        <v>499</v>
      </c>
      <c r="S1636" s="54" t="s">
        <v>499</v>
      </c>
      <c r="T1636" s="54" t="s">
        <v>499</v>
      </c>
      <c r="U1636" s="54" t="s">
        <v>499</v>
      </c>
      <c r="W1636" s="42" t="s">
        <v>469</v>
      </c>
    </row>
    <row r="1637" spans="1:23">
      <c r="A1637" s="49" t="s">
        <v>3905</v>
      </c>
      <c r="B1637" s="46" t="s">
        <v>230</v>
      </c>
      <c r="C1637" s="46" t="s">
        <v>358</v>
      </c>
      <c r="D1637" s="49" t="s">
        <v>60</v>
      </c>
      <c r="E1637" s="46">
        <v>6</v>
      </c>
      <c r="F1637" s="46">
        <v>0</v>
      </c>
      <c r="G1637" s="46">
        <v>6</v>
      </c>
      <c r="H1637" s="46">
        <v>0</v>
      </c>
      <c r="I1637" s="46">
        <v>6</v>
      </c>
      <c r="J1637" s="46">
        <v>0</v>
      </c>
      <c r="K1637" s="46">
        <v>18</v>
      </c>
      <c r="L1637" s="42">
        <v>30331</v>
      </c>
      <c r="M1637" s="42">
        <v>15548</v>
      </c>
      <c r="N1637" s="42">
        <v>14783</v>
      </c>
      <c r="O1637" s="54">
        <v>19.781741452639213</v>
      </c>
      <c r="P1637" s="54" t="s">
        <v>499</v>
      </c>
      <c r="Q1637" s="54">
        <v>19.781741452639213</v>
      </c>
      <c r="R1637" s="54" t="s">
        <v>499</v>
      </c>
      <c r="S1637" s="54">
        <v>19.781741452639213</v>
      </c>
      <c r="T1637" s="54" t="s">
        <v>499</v>
      </c>
      <c r="U1637" s="54">
        <v>59.345224357917644</v>
      </c>
      <c r="W1637" s="42" t="s">
        <v>469</v>
      </c>
    </row>
    <row r="1638" spans="1:23">
      <c r="A1638" s="49" t="s">
        <v>3906</v>
      </c>
      <c r="B1638" s="46" t="s">
        <v>230</v>
      </c>
      <c r="C1638" s="46" t="s">
        <v>358</v>
      </c>
      <c r="D1638" s="49" t="s">
        <v>64</v>
      </c>
      <c r="E1638" s="46">
        <v>6</v>
      </c>
      <c r="F1638" s="46">
        <v>6</v>
      </c>
      <c r="G1638" s="46">
        <v>13</v>
      </c>
      <c r="H1638" s="46">
        <v>20</v>
      </c>
      <c r="I1638" s="46">
        <v>10</v>
      </c>
      <c r="J1638" s="46">
        <v>6</v>
      </c>
      <c r="K1638" s="46">
        <v>61</v>
      </c>
      <c r="L1638" s="42">
        <v>30331</v>
      </c>
      <c r="M1638" s="42">
        <v>15548</v>
      </c>
      <c r="N1638" s="42">
        <v>14783</v>
      </c>
      <c r="O1638" s="54">
        <v>19.781741452639213</v>
      </c>
      <c r="P1638" s="54">
        <v>19.781741452639213</v>
      </c>
      <c r="Q1638" s="54">
        <v>42.860439814051631</v>
      </c>
      <c r="R1638" s="54">
        <v>65.939138175464038</v>
      </c>
      <c r="S1638" s="54">
        <v>32.969569087732019</v>
      </c>
      <c r="T1638" s="54">
        <v>19.781741452639213</v>
      </c>
      <c r="U1638" s="54">
        <v>201.11437143516534</v>
      </c>
      <c r="W1638" s="42" t="s">
        <v>469</v>
      </c>
    </row>
    <row r="1639" spans="1:23">
      <c r="A1639" s="49" t="s">
        <v>3907</v>
      </c>
      <c r="B1639" s="46" t="s">
        <v>230</v>
      </c>
      <c r="C1639" s="46" t="s">
        <v>358</v>
      </c>
      <c r="D1639" s="49" t="s">
        <v>492</v>
      </c>
      <c r="E1639" s="46">
        <v>0</v>
      </c>
      <c r="F1639" s="46">
        <v>0</v>
      </c>
      <c r="G1639" s="46">
        <v>0</v>
      </c>
      <c r="H1639" s="46">
        <v>0</v>
      </c>
      <c r="I1639" s="46">
        <v>0</v>
      </c>
      <c r="J1639" s="46">
        <v>0</v>
      </c>
      <c r="K1639" s="46">
        <v>0</v>
      </c>
      <c r="L1639" s="42">
        <v>30331</v>
      </c>
      <c r="M1639" s="42">
        <v>15548</v>
      </c>
      <c r="N1639" s="42">
        <v>14783</v>
      </c>
      <c r="O1639" s="54" t="s">
        <v>499</v>
      </c>
      <c r="P1639" s="54" t="s">
        <v>499</v>
      </c>
      <c r="Q1639" s="54" t="s">
        <v>499</v>
      </c>
      <c r="R1639" s="54" t="s">
        <v>499</v>
      </c>
      <c r="S1639" s="54" t="s">
        <v>499</v>
      </c>
      <c r="T1639" s="54" t="s">
        <v>499</v>
      </c>
      <c r="U1639" s="54" t="s">
        <v>499</v>
      </c>
      <c r="W1639" s="42" t="s">
        <v>469</v>
      </c>
    </row>
    <row r="1640" spans="1:23">
      <c r="A1640" s="49" t="s">
        <v>3908</v>
      </c>
      <c r="B1640" s="46" t="s">
        <v>230</v>
      </c>
      <c r="C1640" s="46" t="s">
        <v>358</v>
      </c>
      <c r="D1640" s="49" t="s">
        <v>200</v>
      </c>
      <c r="E1640" s="46">
        <v>0</v>
      </c>
      <c r="F1640" s="46">
        <v>0</v>
      </c>
      <c r="G1640" s="46">
        <v>6</v>
      </c>
      <c r="H1640" s="46">
        <v>6</v>
      </c>
      <c r="I1640" s="46">
        <v>0</v>
      </c>
      <c r="J1640" s="46">
        <v>0</v>
      </c>
      <c r="K1640" s="46">
        <v>12</v>
      </c>
      <c r="L1640" s="42">
        <v>30331</v>
      </c>
      <c r="M1640" s="42">
        <v>15548</v>
      </c>
      <c r="N1640" s="42">
        <v>14783</v>
      </c>
      <c r="O1640" s="54" t="s">
        <v>499</v>
      </c>
      <c r="P1640" s="54" t="s">
        <v>499</v>
      </c>
      <c r="Q1640" s="54">
        <v>19.781741452639213</v>
      </c>
      <c r="R1640" s="54">
        <v>19.781741452639213</v>
      </c>
      <c r="S1640" s="54" t="s">
        <v>499</v>
      </c>
      <c r="T1640" s="54" t="s">
        <v>499</v>
      </c>
      <c r="U1640" s="54">
        <v>39.563482905278427</v>
      </c>
      <c r="W1640" s="42" t="s">
        <v>469</v>
      </c>
    </row>
    <row r="1641" spans="1:23">
      <c r="A1641" s="49" t="s">
        <v>3909</v>
      </c>
      <c r="B1641" s="46" t="s">
        <v>230</v>
      </c>
      <c r="C1641" s="46" t="s">
        <v>358</v>
      </c>
      <c r="D1641" s="49" t="s">
        <v>54</v>
      </c>
      <c r="E1641" s="46">
        <v>27</v>
      </c>
      <c r="F1641" s="46">
        <v>35</v>
      </c>
      <c r="G1641" s="46">
        <v>51</v>
      </c>
      <c r="H1641" s="46">
        <v>86</v>
      </c>
      <c r="I1641" s="46">
        <v>46</v>
      </c>
      <c r="J1641" s="46">
        <v>38</v>
      </c>
      <c r="K1641" s="46">
        <v>283</v>
      </c>
      <c r="L1641" s="42">
        <v>30331</v>
      </c>
      <c r="M1641" s="42">
        <v>15548</v>
      </c>
      <c r="N1641" s="42">
        <v>14783</v>
      </c>
      <c r="O1641" s="54">
        <v>173.65577566246463</v>
      </c>
      <c r="P1641" s="54">
        <v>225.10933882171344</v>
      </c>
      <c r="Q1641" s="54">
        <v>328.01646514021098</v>
      </c>
      <c r="R1641" s="54">
        <v>553.12580396192436</v>
      </c>
      <c r="S1641" s="54">
        <v>295.85798816568047</v>
      </c>
      <c r="T1641" s="54">
        <v>244.40442500643172</v>
      </c>
      <c r="U1641" s="54">
        <v>1820.1697967584255</v>
      </c>
      <c r="W1641" s="42" t="s">
        <v>469</v>
      </c>
    </row>
    <row r="1642" spans="1:23">
      <c r="A1642" s="49" t="s">
        <v>3910</v>
      </c>
      <c r="B1642" s="46" t="s">
        <v>230</v>
      </c>
      <c r="C1642" s="46" t="s">
        <v>358</v>
      </c>
      <c r="D1642" s="49" t="s">
        <v>69</v>
      </c>
      <c r="E1642" s="46">
        <v>0</v>
      </c>
      <c r="F1642" s="46">
        <v>6</v>
      </c>
      <c r="G1642" s="46">
        <v>6</v>
      </c>
      <c r="H1642" s="46">
        <v>6</v>
      </c>
      <c r="I1642" s="46">
        <v>0</v>
      </c>
      <c r="J1642" s="46">
        <v>0</v>
      </c>
      <c r="K1642" s="46">
        <v>18</v>
      </c>
      <c r="L1642" s="42">
        <v>30331</v>
      </c>
      <c r="M1642" s="42">
        <v>15548</v>
      </c>
      <c r="N1642" s="42">
        <v>14783</v>
      </c>
      <c r="O1642" s="54" t="s">
        <v>499</v>
      </c>
      <c r="P1642" s="54">
        <v>38.590172369436587</v>
      </c>
      <c r="Q1642" s="54">
        <v>38.590172369436587</v>
      </c>
      <c r="R1642" s="54">
        <v>38.590172369436587</v>
      </c>
      <c r="S1642" s="54" t="s">
        <v>499</v>
      </c>
      <c r="T1642" s="54" t="s">
        <v>499</v>
      </c>
      <c r="U1642" s="54">
        <v>115.77051710830975</v>
      </c>
      <c r="W1642" s="42" t="s">
        <v>469</v>
      </c>
    </row>
    <row r="1643" spans="1:23">
      <c r="A1643" s="49" t="s">
        <v>3911</v>
      </c>
      <c r="B1643" s="46" t="s">
        <v>230</v>
      </c>
      <c r="C1643" s="46" t="s">
        <v>358</v>
      </c>
      <c r="D1643" s="49" t="s">
        <v>473</v>
      </c>
      <c r="E1643" s="46">
        <v>0</v>
      </c>
      <c r="F1643" s="46">
        <v>0</v>
      </c>
      <c r="G1643" s="46">
        <v>0</v>
      </c>
      <c r="H1643" s="46">
        <v>0</v>
      </c>
      <c r="I1643" s="46">
        <v>0</v>
      </c>
      <c r="J1643" s="46">
        <v>0</v>
      </c>
      <c r="K1643" s="46">
        <v>0</v>
      </c>
      <c r="L1643" s="42">
        <v>30331</v>
      </c>
      <c r="M1643" s="42">
        <v>15548</v>
      </c>
      <c r="N1643" s="42">
        <v>14783</v>
      </c>
      <c r="O1643" s="54" t="s">
        <v>499</v>
      </c>
      <c r="P1643" s="54" t="s">
        <v>499</v>
      </c>
      <c r="Q1643" s="54" t="s">
        <v>499</v>
      </c>
      <c r="R1643" s="54" t="s">
        <v>499</v>
      </c>
      <c r="S1643" s="54" t="s">
        <v>499</v>
      </c>
      <c r="T1643" s="54" t="s">
        <v>499</v>
      </c>
      <c r="U1643" s="54" t="s">
        <v>499</v>
      </c>
      <c r="W1643" s="42" t="s">
        <v>469</v>
      </c>
    </row>
    <row r="1644" spans="1:23">
      <c r="A1644" s="49" t="s">
        <v>3912</v>
      </c>
      <c r="B1644" s="46" t="s">
        <v>230</v>
      </c>
      <c r="C1644" s="46" t="s">
        <v>358</v>
      </c>
      <c r="D1644" s="49" t="s">
        <v>201</v>
      </c>
      <c r="E1644" s="46">
        <v>0</v>
      </c>
      <c r="F1644" s="46">
        <v>0</v>
      </c>
      <c r="G1644" s="46">
        <v>0</v>
      </c>
      <c r="H1644" s="46">
        <v>6</v>
      </c>
      <c r="I1644" s="46">
        <v>6</v>
      </c>
      <c r="J1644" s="46">
        <v>0</v>
      </c>
      <c r="K1644" s="46">
        <v>12</v>
      </c>
      <c r="L1644" s="42">
        <v>30331</v>
      </c>
      <c r="M1644" s="42">
        <v>15548</v>
      </c>
      <c r="N1644" s="42">
        <v>14783</v>
      </c>
      <c r="O1644" s="54" t="s">
        <v>499</v>
      </c>
      <c r="P1644" s="54" t="s">
        <v>499</v>
      </c>
      <c r="Q1644" s="54" t="s">
        <v>499</v>
      </c>
      <c r="R1644" s="54">
        <v>19.781741452639213</v>
      </c>
      <c r="S1644" s="54">
        <v>19.781741452639213</v>
      </c>
      <c r="T1644" s="54" t="s">
        <v>499</v>
      </c>
      <c r="U1644" s="54">
        <v>39.563482905278427</v>
      </c>
      <c r="W1644" s="42" t="s">
        <v>469</v>
      </c>
    </row>
    <row r="1645" spans="1:23">
      <c r="A1645" s="49" t="s">
        <v>3913</v>
      </c>
      <c r="B1645" s="46" t="s">
        <v>230</v>
      </c>
      <c r="C1645" s="46" t="s">
        <v>358</v>
      </c>
      <c r="D1645" s="49" t="s">
        <v>151</v>
      </c>
      <c r="E1645" s="46">
        <v>0</v>
      </c>
      <c r="F1645" s="46">
        <v>0</v>
      </c>
      <c r="G1645" s="46">
        <v>0</v>
      </c>
      <c r="H1645" s="46">
        <v>0</v>
      </c>
      <c r="I1645" s="46">
        <v>0</v>
      </c>
      <c r="J1645" s="46">
        <v>0</v>
      </c>
      <c r="K1645" s="46">
        <v>0</v>
      </c>
      <c r="L1645" s="42">
        <v>30331</v>
      </c>
      <c r="M1645" s="42">
        <v>15548</v>
      </c>
      <c r="N1645" s="42">
        <v>14783</v>
      </c>
      <c r="O1645" s="54" t="s">
        <v>499</v>
      </c>
      <c r="P1645" s="54" t="s">
        <v>499</v>
      </c>
      <c r="Q1645" s="54" t="s">
        <v>499</v>
      </c>
      <c r="R1645" s="54" t="s">
        <v>499</v>
      </c>
      <c r="S1645" s="54" t="s">
        <v>499</v>
      </c>
      <c r="T1645" s="54" t="s">
        <v>499</v>
      </c>
      <c r="U1645" s="54" t="s">
        <v>499</v>
      </c>
      <c r="W1645" s="42" t="s">
        <v>469</v>
      </c>
    </row>
    <row r="1646" spans="1:23">
      <c r="A1646" s="49" t="s">
        <v>3914</v>
      </c>
      <c r="B1646" s="46" t="s">
        <v>230</v>
      </c>
      <c r="C1646" s="46" t="s">
        <v>358</v>
      </c>
      <c r="D1646" s="49" t="s">
        <v>95</v>
      </c>
      <c r="E1646" s="46">
        <v>0</v>
      </c>
      <c r="F1646" s="46">
        <v>0</v>
      </c>
      <c r="G1646" s="46">
        <v>0</v>
      </c>
      <c r="H1646" s="46">
        <v>0</v>
      </c>
      <c r="I1646" s="46">
        <v>0</v>
      </c>
      <c r="J1646" s="46">
        <v>0</v>
      </c>
      <c r="K1646" s="46">
        <v>0</v>
      </c>
      <c r="L1646" s="42">
        <v>30331</v>
      </c>
      <c r="M1646" s="42">
        <v>15548</v>
      </c>
      <c r="N1646" s="42">
        <v>14783</v>
      </c>
      <c r="O1646" s="54" t="s">
        <v>499</v>
      </c>
      <c r="P1646" s="54" t="s">
        <v>499</v>
      </c>
      <c r="Q1646" s="54" t="s">
        <v>499</v>
      </c>
      <c r="R1646" s="54" t="s">
        <v>499</v>
      </c>
      <c r="S1646" s="54" t="s">
        <v>499</v>
      </c>
      <c r="T1646" s="54" t="s">
        <v>499</v>
      </c>
      <c r="U1646" s="54" t="s">
        <v>499</v>
      </c>
      <c r="W1646" s="42" t="s">
        <v>469</v>
      </c>
    </row>
    <row r="1647" spans="1:23">
      <c r="A1647" s="49" t="s">
        <v>3915</v>
      </c>
      <c r="B1647" s="46" t="s">
        <v>230</v>
      </c>
      <c r="C1647" s="46" t="s">
        <v>358</v>
      </c>
      <c r="D1647" s="49" t="s">
        <v>154</v>
      </c>
      <c r="E1647" s="46">
        <v>0</v>
      </c>
      <c r="F1647" s="46">
        <v>0</v>
      </c>
      <c r="G1647" s="46">
        <v>0</v>
      </c>
      <c r="H1647" s="46">
        <v>0</v>
      </c>
      <c r="I1647" s="46">
        <v>0</v>
      </c>
      <c r="J1647" s="46">
        <v>0</v>
      </c>
      <c r="K1647" s="46">
        <v>0</v>
      </c>
      <c r="L1647" s="42">
        <v>30331</v>
      </c>
      <c r="M1647" s="42">
        <v>15548</v>
      </c>
      <c r="N1647" s="42">
        <v>14783</v>
      </c>
      <c r="O1647" s="54" t="s">
        <v>499</v>
      </c>
      <c r="P1647" s="54" t="s">
        <v>499</v>
      </c>
      <c r="Q1647" s="54" t="s">
        <v>499</v>
      </c>
      <c r="R1647" s="54" t="s">
        <v>499</v>
      </c>
      <c r="S1647" s="54" t="s">
        <v>499</v>
      </c>
      <c r="T1647" s="54" t="s">
        <v>499</v>
      </c>
      <c r="U1647" s="54" t="s">
        <v>499</v>
      </c>
      <c r="W1647" s="42" t="s">
        <v>469</v>
      </c>
    </row>
    <row r="1648" spans="1:23">
      <c r="A1648" s="49" t="s">
        <v>3916</v>
      </c>
      <c r="B1648" s="46" t="s">
        <v>230</v>
      </c>
      <c r="C1648" s="46" t="s">
        <v>358</v>
      </c>
      <c r="D1648" s="49" t="s">
        <v>155</v>
      </c>
      <c r="E1648" s="46">
        <v>6</v>
      </c>
      <c r="F1648" s="46">
        <v>6</v>
      </c>
      <c r="G1648" s="46">
        <v>0</v>
      </c>
      <c r="H1648" s="46">
        <v>0</v>
      </c>
      <c r="I1648" s="46">
        <v>0</v>
      </c>
      <c r="J1648" s="46">
        <v>0</v>
      </c>
      <c r="K1648" s="46">
        <v>12</v>
      </c>
      <c r="L1648" s="42">
        <v>30331</v>
      </c>
      <c r="M1648" s="42">
        <v>15548</v>
      </c>
      <c r="N1648" s="42">
        <v>14783</v>
      </c>
      <c r="O1648" s="54">
        <v>19.781741452639213</v>
      </c>
      <c r="P1648" s="54">
        <v>19.781741452639213</v>
      </c>
      <c r="Q1648" s="54" t="s">
        <v>499</v>
      </c>
      <c r="R1648" s="54" t="s">
        <v>499</v>
      </c>
      <c r="S1648" s="54" t="s">
        <v>499</v>
      </c>
      <c r="T1648" s="54" t="s">
        <v>499</v>
      </c>
      <c r="U1648" s="54">
        <v>39.563482905278427</v>
      </c>
      <c r="W1648" s="42" t="s">
        <v>469</v>
      </c>
    </row>
    <row r="1649" spans="1:23">
      <c r="A1649" s="49" t="s">
        <v>3917</v>
      </c>
      <c r="B1649" s="46" t="s">
        <v>230</v>
      </c>
      <c r="C1649" s="46" t="s">
        <v>358</v>
      </c>
      <c r="D1649" s="49" t="s">
        <v>99</v>
      </c>
      <c r="E1649" s="46">
        <v>0</v>
      </c>
      <c r="F1649" s="46">
        <v>6</v>
      </c>
      <c r="G1649" s="46">
        <v>6</v>
      </c>
      <c r="H1649" s="46">
        <v>15</v>
      </c>
      <c r="I1649" s="46">
        <v>8</v>
      </c>
      <c r="J1649" s="46">
        <v>6</v>
      </c>
      <c r="K1649" s="46">
        <v>41</v>
      </c>
      <c r="L1649" s="42">
        <v>30331</v>
      </c>
      <c r="M1649" s="42">
        <v>15548</v>
      </c>
      <c r="N1649" s="42">
        <v>14783</v>
      </c>
      <c r="O1649" s="54" t="s">
        <v>499</v>
      </c>
      <c r="P1649" s="54">
        <v>19.781741452639213</v>
      </c>
      <c r="Q1649" s="54">
        <v>19.781741452639213</v>
      </c>
      <c r="R1649" s="54">
        <v>49.454353631598032</v>
      </c>
      <c r="S1649" s="54">
        <v>26.375655270185622</v>
      </c>
      <c r="T1649" s="54">
        <v>19.781741452639213</v>
      </c>
      <c r="U1649" s="54">
        <v>135.17523325970129</v>
      </c>
      <c r="W1649" s="42" t="s">
        <v>469</v>
      </c>
    </row>
    <row r="1650" spans="1:23">
      <c r="A1650" s="49" t="s">
        <v>3918</v>
      </c>
      <c r="B1650" s="46" t="s">
        <v>230</v>
      </c>
      <c r="C1650" s="46" t="s">
        <v>358</v>
      </c>
      <c r="D1650" s="49" t="s">
        <v>481</v>
      </c>
      <c r="E1650" s="46">
        <v>6</v>
      </c>
      <c r="F1650" s="46">
        <v>0</v>
      </c>
      <c r="G1650" s="46">
        <v>0</v>
      </c>
      <c r="H1650" s="46">
        <v>0</v>
      </c>
      <c r="I1650" s="46">
        <v>0</v>
      </c>
      <c r="J1650" s="46">
        <v>0</v>
      </c>
      <c r="K1650" s="46">
        <v>6</v>
      </c>
      <c r="L1650" s="42">
        <v>30331</v>
      </c>
      <c r="M1650" s="42">
        <v>15548</v>
      </c>
      <c r="N1650" s="42">
        <v>14783</v>
      </c>
      <c r="O1650" s="54">
        <v>19.781741452639213</v>
      </c>
      <c r="P1650" s="54" t="s">
        <v>499</v>
      </c>
      <c r="Q1650" s="54" t="s">
        <v>499</v>
      </c>
      <c r="R1650" s="54" t="s">
        <v>499</v>
      </c>
      <c r="S1650" s="54" t="s">
        <v>499</v>
      </c>
      <c r="T1650" s="54" t="s">
        <v>499</v>
      </c>
      <c r="U1650" s="54">
        <v>19.781741452639213</v>
      </c>
      <c r="W1650" s="42" t="s">
        <v>469</v>
      </c>
    </row>
    <row r="1651" spans="1:23">
      <c r="A1651" s="49" t="s">
        <v>3919</v>
      </c>
      <c r="B1651" s="46" t="s">
        <v>230</v>
      </c>
      <c r="C1651" s="46" t="s">
        <v>358</v>
      </c>
      <c r="D1651" s="49" t="s">
        <v>483</v>
      </c>
      <c r="E1651" s="46">
        <v>0</v>
      </c>
      <c r="F1651" s="46">
        <v>0</v>
      </c>
      <c r="G1651" s="46">
        <v>6</v>
      </c>
      <c r="H1651" s="46">
        <v>6</v>
      </c>
      <c r="I1651" s="46">
        <v>6</v>
      </c>
      <c r="J1651" s="46">
        <v>0</v>
      </c>
      <c r="K1651" s="46">
        <v>18</v>
      </c>
      <c r="L1651" s="42">
        <v>30331</v>
      </c>
      <c r="M1651" s="42">
        <v>15548</v>
      </c>
      <c r="N1651" s="42">
        <v>14783</v>
      </c>
      <c r="O1651" s="54" t="s">
        <v>499</v>
      </c>
      <c r="P1651" s="54" t="s">
        <v>499</v>
      </c>
      <c r="Q1651" s="54">
        <v>19.781741452639213</v>
      </c>
      <c r="R1651" s="54">
        <v>19.781741452639213</v>
      </c>
      <c r="S1651" s="54">
        <v>19.781741452639213</v>
      </c>
      <c r="T1651" s="54" t="s">
        <v>499</v>
      </c>
      <c r="U1651" s="54">
        <v>59.345224357917644</v>
      </c>
      <c r="W1651" s="42" t="s">
        <v>469</v>
      </c>
    </row>
    <row r="1652" spans="1:23">
      <c r="A1652" s="49" t="s">
        <v>3920</v>
      </c>
      <c r="B1652" s="46" t="s">
        <v>230</v>
      </c>
      <c r="C1652" s="46" t="s">
        <v>358</v>
      </c>
      <c r="D1652" s="49" t="s">
        <v>128</v>
      </c>
      <c r="E1652" s="46">
        <v>0</v>
      </c>
      <c r="F1652" s="46">
        <v>0</v>
      </c>
      <c r="G1652" s="46">
        <v>0</v>
      </c>
      <c r="H1652" s="46">
        <v>0</v>
      </c>
      <c r="I1652" s="46">
        <v>0</v>
      </c>
      <c r="J1652" s="46">
        <v>0</v>
      </c>
      <c r="K1652" s="46">
        <v>0</v>
      </c>
      <c r="L1652" s="42">
        <v>30331</v>
      </c>
      <c r="M1652" s="42">
        <v>15548</v>
      </c>
      <c r="N1652" s="42">
        <v>14783</v>
      </c>
      <c r="O1652" s="54" t="s">
        <v>499</v>
      </c>
      <c r="P1652" s="54" t="s">
        <v>499</v>
      </c>
      <c r="Q1652" s="54" t="s">
        <v>499</v>
      </c>
      <c r="R1652" s="54" t="s">
        <v>499</v>
      </c>
      <c r="S1652" s="54" t="s">
        <v>499</v>
      </c>
      <c r="T1652" s="54" t="s">
        <v>499</v>
      </c>
      <c r="U1652" s="54" t="s">
        <v>499</v>
      </c>
      <c r="W1652" s="42" t="s">
        <v>469</v>
      </c>
    </row>
    <row r="1653" spans="1:23">
      <c r="A1653" s="49" t="s">
        <v>3921</v>
      </c>
      <c r="B1653" s="46" t="s">
        <v>230</v>
      </c>
      <c r="C1653" s="46" t="s">
        <v>358</v>
      </c>
      <c r="D1653" s="49" t="s">
        <v>132</v>
      </c>
      <c r="E1653" s="46">
        <v>0</v>
      </c>
      <c r="F1653" s="46">
        <v>0</v>
      </c>
      <c r="G1653" s="46">
        <v>11</v>
      </c>
      <c r="H1653" s="46">
        <v>6</v>
      </c>
      <c r="I1653" s="46">
        <v>6</v>
      </c>
      <c r="J1653" s="46">
        <v>6</v>
      </c>
      <c r="K1653" s="46">
        <v>29</v>
      </c>
      <c r="L1653" s="42">
        <v>30331</v>
      </c>
      <c r="M1653" s="42">
        <v>15548</v>
      </c>
      <c r="N1653" s="42">
        <v>14783</v>
      </c>
      <c r="O1653" s="54" t="s">
        <v>499</v>
      </c>
      <c r="P1653" s="54" t="s">
        <v>499</v>
      </c>
      <c r="Q1653" s="54">
        <v>70.748649343967074</v>
      </c>
      <c r="R1653" s="54">
        <v>38.590172369436587</v>
      </c>
      <c r="S1653" s="54">
        <v>38.590172369436587</v>
      </c>
      <c r="T1653" s="54">
        <v>38.590172369436587</v>
      </c>
      <c r="U1653" s="54">
        <v>186.51916645227681</v>
      </c>
      <c r="W1653" s="42" t="s">
        <v>469</v>
      </c>
    </row>
    <row r="1654" spans="1:23">
      <c r="A1654" s="49" t="s">
        <v>3922</v>
      </c>
      <c r="B1654" s="46" t="s">
        <v>230</v>
      </c>
      <c r="C1654" s="46" t="s">
        <v>358</v>
      </c>
      <c r="D1654" s="49" t="s">
        <v>161</v>
      </c>
      <c r="E1654" s="46">
        <v>0</v>
      </c>
      <c r="F1654" s="46">
        <v>0</v>
      </c>
      <c r="G1654" s="46">
        <v>0</v>
      </c>
      <c r="H1654" s="46">
        <v>0</v>
      </c>
      <c r="I1654" s="46">
        <v>0</v>
      </c>
      <c r="J1654" s="46">
        <v>0</v>
      </c>
      <c r="K1654" s="46">
        <v>0</v>
      </c>
      <c r="L1654" s="42">
        <v>30331</v>
      </c>
      <c r="M1654" s="42">
        <v>15548</v>
      </c>
      <c r="N1654" s="42">
        <v>14783</v>
      </c>
      <c r="O1654" s="54" t="s">
        <v>499</v>
      </c>
      <c r="P1654" s="54" t="s">
        <v>499</v>
      </c>
      <c r="Q1654" s="54" t="s">
        <v>499</v>
      </c>
      <c r="R1654" s="54" t="s">
        <v>499</v>
      </c>
      <c r="S1654" s="54" t="s">
        <v>499</v>
      </c>
      <c r="T1654" s="54" t="s">
        <v>499</v>
      </c>
      <c r="U1654" s="54" t="s">
        <v>499</v>
      </c>
      <c r="W1654" s="42" t="s">
        <v>469</v>
      </c>
    </row>
    <row r="1655" spans="1:23">
      <c r="A1655" s="49" t="s">
        <v>3923</v>
      </c>
      <c r="B1655" s="46" t="s">
        <v>230</v>
      </c>
      <c r="C1655" s="46" t="s">
        <v>358</v>
      </c>
      <c r="D1655" s="49" t="s">
        <v>142</v>
      </c>
      <c r="E1655" s="46">
        <v>0</v>
      </c>
      <c r="F1655" s="46">
        <v>0</v>
      </c>
      <c r="G1655" s="46">
        <v>0</v>
      </c>
      <c r="H1655" s="46">
        <v>0</v>
      </c>
      <c r="I1655" s="46">
        <v>0</v>
      </c>
      <c r="J1655" s="46">
        <v>0</v>
      </c>
      <c r="K1655" s="46">
        <v>0</v>
      </c>
      <c r="L1655" s="42">
        <v>30331</v>
      </c>
      <c r="M1655" s="42">
        <v>15548</v>
      </c>
      <c r="N1655" s="42">
        <v>14783</v>
      </c>
      <c r="O1655" s="54" t="s">
        <v>499</v>
      </c>
      <c r="P1655" s="54" t="s">
        <v>499</v>
      </c>
      <c r="Q1655" s="54" t="s">
        <v>499</v>
      </c>
      <c r="R1655" s="54" t="s">
        <v>499</v>
      </c>
      <c r="S1655" s="54" t="s">
        <v>499</v>
      </c>
      <c r="T1655" s="54" t="s">
        <v>499</v>
      </c>
      <c r="U1655" s="54" t="s">
        <v>499</v>
      </c>
      <c r="W1655" s="42" t="s">
        <v>469</v>
      </c>
    </row>
    <row r="1656" spans="1:23">
      <c r="A1656" s="49" t="s">
        <v>3924</v>
      </c>
      <c r="B1656" s="46" t="s">
        <v>230</v>
      </c>
      <c r="C1656" s="46" t="s">
        <v>358</v>
      </c>
      <c r="D1656" s="49" t="s">
        <v>146</v>
      </c>
      <c r="E1656" s="46">
        <v>6</v>
      </c>
      <c r="F1656" s="46">
        <v>6</v>
      </c>
      <c r="G1656" s="46">
        <v>9</v>
      </c>
      <c r="H1656" s="46">
        <v>10</v>
      </c>
      <c r="I1656" s="46">
        <v>7</v>
      </c>
      <c r="J1656" s="46">
        <v>11</v>
      </c>
      <c r="K1656" s="46">
        <v>49</v>
      </c>
      <c r="L1656" s="42">
        <v>30331</v>
      </c>
      <c r="M1656" s="42">
        <v>15548</v>
      </c>
      <c r="N1656" s="42">
        <v>14783</v>
      </c>
      <c r="O1656" s="54">
        <v>38.590172369436587</v>
      </c>
      <c r="P1656" s="54">
        <v>38.590172369436587</v>
      </c>
      <c r="Q1656" s="54">
        <v>57.885258554154873</v>
      </c>
      <c r="R1656" s="54">
        <v>64.316953949060974</v>
      </c>
      <c r="S1656" s="54">
        <v>45.02186776434268</v>
      </c>
      <c r="T1656" s="54">
        <v>70.748649343967074</v>
      </c>
      <c r="U1656" s="54">
        <v>315.15307435039875</v>
      </c>
      <c r="W1656" s="42" t="s">
        <v>469</v>
      </c>
    </row>
    <row r="1657" spans="1:23">
      <c r="A1657" s="49" t="s">
        <v>3925</v>
      </c>
      <c r="B1657" s="46" t="s">
        <v>222</v>
      </c>
      <c r="C1657" s="46" t="s">
        <v>358</v>
      </c>
      <c r="D1657" s="49" t="s">
        <v>60</v>
      </c>
      <c r="E1657" s="46">
        <v>0</v>
      </c>
      <c r="F1657" s="46">
        <v>0</v>
      </c>
      <c r="G1657" s="46">
        <v>6</v>
      </c>
      <c r="H1657" s="46">
        <v>0</v>
      </c>
      <c r="I1657" s="46">
        <v>0</v>
      </c>
      <c r="J1657" s="46">
        <v>0</v>
      </c>
      <c r="K1657" s="46">
        <v>6</v>
      </c>
      <c r="L1657" s="42">
        <v>30331</v>
      </c>
      <c r="M1657" s="42">
        <v>15548</v>
      </c>
      <c r="N1657" s="42">
        <v>14783</v>
      </c>
      <c r="O1657" s="54" t="s">
        <v>499</v>
      </c>
      <c r="P1657" s="54" t="s">
        <v>499</v>
      </c>
      <c r="Q1657" s="54">
        <v>19.781741452639213</v>
      </c>
      <c r="R1657" s="54" t="s">
        <v>499</v>
      </c>
      <c r="S1657" s="54" t="s">
        <v>499</v>
      </c>
      <c r="T1657" s="54" t="s">
        <v>499</v>
      </c>
      <c r="U1657" s="54">
        <v>19.781741452639213</v>
      </c>
      <c r="W1657" s="42" t="s">
        <v>469</v>
      </c>
    </row>
    <row r="1658" spans="1:23">
      <c r="A1658" s="49" t="s">
        <v>3926</v>
      </c>
      <c r="B1658" s="46" t="s">
        <v>222</v>
      </c>
      <c r="C1658" s="46" t="s">
        <v>358</v>
      </c>
      <c r="D1658" s="49" t="s">
        <v>64</v>
      </c>
      <c r="E1658" s="46">
        <v>17</v>
      </c>
      <c r="F1658" s="46">
        <v>6</v>
      </c>
      <c r="G1658" s="46">
        <v>24</v>
      </c>
      <c r="H1658" s="46">
        <v>18</v>
      </c>
      <c r="I1658" s="46">
        <v>7</v>
      </c>
      <c r="J1658" s="46">
        <v>6</v>
      </c>
      <c r="K1658" s="46">
        <v>78</v>
      </c>
      <c r="L1658" s="42">
        <v>30331</v>
      </c>
      <c r="M1658" s="42">
        <v>15548</v>
      </c>
      <c r="N1658" s="42">
        <v>14783</v>
      </c>
      <c r="O1658" s="54">
        <v>56.04826744914444</v>
      </c>
      <c r="P1658" s="54">
        <v>19.781741452639213</v>
      </c>
      <c r="Q1658" s="54">
        <v>79.126965810556854</v>
      </c>
      <c r="R1658" s="54">
        <v>59.345224357917644</v>
      </c>
      <c r="S1658" s="54">
        <v>23.078698361412417</v>
      </c>
      <c r="T1658" s="54">
        <v>19.781741452639213</v>
      </c>
      <c r="U1658" s="54">
        <v>257.16263888430979</v>
      </c>
      <c r="W1658" s="42" t="s">
        <v>469</v>
      </c>
    </row>
    <row r="1659" spans="1:23">
      <c r="A1659" s="49" t="s">
        <v>3927</v>
      </c>
      <c r="B1659" s="46" t="s">
        <v>222</v>
      </c>
      <c r="C1659" s="46" t="s">
        <v>358</v>
      </c>
      <c r="D1659" s="49" t="s">
        <v>492</v>
      </c>
      <c r="E1659" s="46">
        <v>6</v>
      </c>
      <c r="F1659" s="46">
        <v>0</v>
      </c>
      <c r="G1659" s="46">
        <v>7</v>
      </c>
      <c r="H1659" s="46">
        <v>6</v>
      </c>
      <c r="I1659" s="46">
        <v>6</v>
      </c>
      <c r="J1659" s="46">
        <v>0</v>
      </c>
      <c r="K1659" s="46">
        <v>25</v>
      </c>
      <c r="L1659" s="42">
        <v>30331</v>
      </c>
      <c r="M1659" s="42">
        <v>15548</v>
      </c>
      <c r="N1659" s="42">
        <v>14783</v>
      </c>
      <c r="O1659" s="54">
        <v>19.781741452639213</v>
      </c>
      <c r="P1659" s="54" t="s">
        <v>499</v>
      </c>
      <c r="Q1659" s="54">
        <v>23.078698361412417</v>
      </c>
      <c r="R1659" s="54">
        <v>19.781741452639213</v>
      </c>
      <c r="S1659" s="54">
        <v>19.781741452639213</v>
      </c>
      <c r="T1659" s="54" t="s">
        <v>499</v>
      </c>
      <c r="U1659" s="54">
        <v>82.423922719330051</v>
      </c>
      <c r="W1659" s="42" t="s">
        <v>469</v>
      </c>
    </row>
    <row r="1660" spans="1:23">
      <c r="A1660" s="49" t="s">
        <v>3928</v>
      </c>
      <c r="B1660" s="46" t="s">
        <v>222</v>
      </c>
      <c r="C1660" s="46" t="s">
        <v>358</v>
      </c>
      <c r="D1660" s="49" t="s">
        <v>200</v>
      </c>
      <c r="E1660" s="46">
        <v>6</v>
      </c>
      <c r="F1660" s="46">
        <v>0</v>
      </c>
      <c r="G1660" s="46">
        <v>10</v>
      </c>
      <c r="H1660" s="46">
        <v>15</v>
      </c>
      <c r="I1660" s="46">
        <v>10</v>
      </c>
      <c r="J1660" s="46">
        <v>6</v>
      </c>
      <c r="K1660" s="46">
        <v>47</v>
      </c>
      <c r="L1660" s="42">
        <v>30331</v>
      </c>
      <c r="M1660" s="42">
        <v>15548</v>
      </c>
      <c r="N1660" s="42">
        <v>14783</v>
      </c>
      <c r="O1660" s="54">
        <v>19.781741452639213</v>
      </c>
      <c r="P1660" s="54" t="s">
        <v>499</v>
      </c>
      <c r="Q1660" s="54">
        <v>32.969569087732019</v>
      </c>
      <c r="R1660" s="54">
        <v>49.454353631598032</v>
      </c>
      <c r="S1660" s="54">
        <v>32.969569087732019</v>
      </c>
      <c r="T1660" s="54">
        <v>19.781741452639213</v>
      </c>
      <c r="U1660" s="54">
        <v>154.9569747123405</v>
      </c>
      <c r="W1660" s="42" t="s">
        <v>469</v>
      </c>
    </row>
    <row r="1661" spans="1:23">
      <c r="A1661" s="49" t="s">
        <v>3929</v>
      </c>
      <c r="B1661" s="46" t="s">
        <v>222</v>
      </c>
      <c r="C1661" s="46" t="s">
        <v>358</v>
      </c>
      <c r="D1661" s="49" t="s">
        <v>473</v>
      </c>
      <c r="E1661" s="46">
        <v>0</v>
      </c>
      <c r="F1661" s="46">
        <v>0</v>
      </c>
      <c r="G1661" s="46">
        <v>0</v>
      </c>
      <c r="H1661" s="46">
        <v>0</v>
      </c>
      <c r="I1661" s="46">
        <v>0</v>
      </c>
      <c r="J1661" s="46">
        <v>0</v>
      </c>
      <c r="K1661" s="46">
        <v>0</v>
      </c>
      <c r="L1661" s="42">
        <v>30331</v>
      </c>
      <c r="M1661" s="42">
        <v>15548</v>
      </c>
      <c r="N1661" s="42">
        <v>14783</v>
      </c>
      <c r="O1661" s="54" t="s">
        <v>499</v>
      </c>
      <c r="P1661" s="54" t="s">
        <v>499</v>
      </c>
      <c r="Q1661" s="54" t="s">
        <v>499</v>
      </c>
      <c r="R1661" s="54" t="s">
        <v>499</v>
      </c>
      <c r="S1661" s="54" t="s">
        <v>499</v>
      </c>
      <c r="T1661" s="54" t="s">
        <v>499</v>
      </c>
      <c r="U1661" s="54" t="s">
        <v>499</v>
      </c>
      <c r="W1661" s="42" t="s">
        <v>469</v>
      </c>
    </row>
    <row r="1662" spans="1:23">
      <c r="A1662" s="49" t="s">
        <v>3930</v>
      </c>
      <c r="B1662" s="46" t="s">
        <v>222</v>
      </c>
      <c r="C1662" s="46" t="s">
        <v>358</v>
      </c>
      <c r="D1662" s="49" t="s">
        <v>201</v>
      </c>
      <c r="E1662" s="46">
        <v>0</v>
      </c>
      <c r="F1662" s="46">
        <v>6</v>
      </c>
      <c r="G1662" s="46">
        <v>10</v>
      </c>
      <c r="H1662" s="46">
        <v>6</v>
      </c>
      <c r="I1662" s="46">
        <v>0</v>
      </c>
      <c r="J1662" s="46">
        <v>6</v>
      </c>
      <c r="K1662" s="46">
        <v>28</v>
      </c>
      <c r="L1662" s="42">
        <v>30331</v>
      </c>
      <c r="M1662" s="42">
        <v>15548</v>
      </c>
      <c r="N1662" s="42">
        <v>14783</v>
      </c>
      <c r="O1662" s="54" t="s">
        <v>499</v>
      </c>
      <c r="P1662" s="54">
        <v>19.781741452639213</v>
      </c>
      <c r="Q1662" s="54">
        <v>32.969569087732019</v>
      </c>
      <c r="R1662" s="54">
        <v>19.781741452639213</v>
      </c>
      <c r="S1662" s="54" t="s">
        <v>499</v>
      </c>
      <c r="T1662" s="54">
        <v>19.781741452639213</v>
      </c>
      <c r="U1662" s="54">
        <v>92.31479344564967</v>
      </c>
      <c r="W1662" s="42" t="s">
        <v>469</v>
      </c>
    </row>
    <row r="1663" spans="1:23">
      <c r="A1663" s="49" t="s">
        <v>3931</v>
      </c>
      <c r="B1663" s="46" t="s">
        <v>222</v>
      </c>
      <c r="C1663" s="46" t="s">
        <v>358</v>
      </c>
      <c r="D1663" s="49" t="s">
        <v>95</v>
      </c>
      <c r="E1663" s="46">
        <v>0</v>
      </c>
      <c r="F1663" s="46">
        <v>0</v>
      </c>
      <c r="G1663" s="46">
        <v>0</v>
      </c>
      <c r="H1663" s="46">
        <v>0</v>
      </c>
      <c r="I1663" s="46">
        <v>0</v>
      </c>
      <c r="J1663" s="46">
        <v>0</v>
      </c>
      <c r="K1663" s="46">
        <v>0</v>
      </c>
      <c r="L1663" s="42">
        <v>30331</v>
      </c>
      <c r="M1663" s="42">
        <v>15548</v>
      </c>
      <c r="N1663" s="42">
        <v>14783</v>
      </c>
      <c r="O1663" s="54" t="s">
        <v>499</v>
      </c>
      <c r="P1663" s="54" t="s">
        <v>499</v>
      </c>
      <c r="Q1663" s="54" t="s">
        <v>499</v>
      </c>
      <c r="R1663" s="54" t="s">
        <v>499</v>
      </c>
      <c r="S1663" s="54" t="s">
        <v>499</v>
      </c>
      <c r="T1663" s="54" t="s">
        <v>499</v>
      </c>
      <c r="U1663" s="54" t="s">
        <v>499</v>
      </c>
      <c r="W1663" s="42" t="s">
        <v>469</v>
      </c>
    </row>
    <row r="1664" spans="1:23">
      <c r="A1664" s="49" t="s">
        <v>3932</v>
      </c>
      <c r="B1664" s="46" t="s">
        <v>222</v>
      </c>
      <c r="C1664" s="46" t="s">
        <v>358</v>
      </c>
      <c r="D1664" s="49" t="s">
        <v>154</v>
      </c>
      <c r="E1664" s="46">
        <v>0</v>
      </c>
      <c r="F1664" s="46">
        <v>0</v>
      </c>
      <c r="G1664" s="46">
        <v>0</v>
      </c>
      <c r="H1664" s="46">
        <v>0</v>
      </c>
      <c r="I1664" s="46">
        <v>0</v>
      </c>
      <c r="J1664" s="46">
        <v>0</v>
      </c>
      <c r="K1664" s="46">
        <v>0</v>
      </c>
      <c r="L1664" s="42">
        <v>30331</v>
      </c>
      <c r="M1664" s="42">
        <v>15548</v>
      </c>
      <c r="N1664" s="42">
        <v>14783</v>
      </c>
      <c r="O1664" s="54" t="s">
        <v>499</v>
      </c>
      <c r="P1664" s="54" t="s">
        <v>499</v>
      </c>
      <c r="Q1664" s="54" t="s">
        <v>499</v>
      </c>
      <c r="R1664" s="54" t="s">
        <v>499</v>
      </c>
      <c r="S1664" s="54" t="s">
        <v>499</v>
      </c>
      <c r="T1664" s="54" t="s">
        <v>499</v>
      </c>
      <c r="U1664" s="54" t="s">
        <v>499</v>
      </c>
      <c r="W1664" s="42" t="s">
        <v>469</v>
      </c>
    </row>
    <row r="1665" spans="1:23">
      <c r="A1665" s="49" t="s">
        <v>3933</v>
      </c>
      <c r="B1665" s="46" t="s">
        <v>222</v>
      </c>
      <c r="C1665" s="46" t="s">
        <v>358</v>
      </c>
      <c r="D1665" s="49" t="s">
        <v>155</v>
      </c>
      <c r="E1665" s="46">
        <v>8</v>
      </c>
      <c r="F1665" s="46">
        <v>6</v>
      </c>
      <c r="G1665" s="46">
        <v>6</v>
      </c>
      <c r="H1665" s="46">
        <v>0</v>
      </c>
      <c r="I1665" s="46">
        <v>0</v>
      </c>
      <c r="J1665" s="46">
        <v>0</v>
      </c>
      <c r="K1665" s="46">
        <v>20</v>
      </c>
      <c r="L1665" s="42">
        <v>30331</v>
      </c>
      <c r="M1665" s="42">
        <v>15548</v>
      </c>
      <c r="N1665" s="42">
        <v>14783</v>
      </c>
      <c r="O1665" s="54">
        <v>26.375655270185622</v>
      </c>
      <c r="P1665" s="54">
        <v>19.781741452639213</v>
      </c>
      <c r="Q1665" s="54">
        <v>19.781741452639213</v>
      </c>
      <c r="R1665" s="54" t="s">
        <v>499</v>
      </c>
      <c r="S1665" s="54" t="s">
        <v>499</v>
      </c>
      <c r="T1665" s="54" t="s">
        <v>499</v>
      </c>
      <c r="U1665" s="54">
        <v>65.939138175464038</v>
      </c>
      <c r="W1665" s="42" t="s">
        <v>469</v>
      </c>
    </row>
    <row r="1666" spans="1:23">
      <c r="A1666" s="49" t="s">
        <v>3934</v>
      </c>
      <c r="B1666" s="46" t="s">
        <v>222</v>
      </c>
      <c r="C1666" s="46" t="s">
        <v>358</v>
      </c>
      <c r="D1666" s="49" t="s">
        <v>99</v>
      </c>
      <c r="E1666" s="46">
        <v>6</v>
      </c>
      <c r="F1666" s="46">
        <v>0</v>
      </c>
      <c r="G1666" s="46">
        <v>10</v>
      </c>
      <c r="H1666" s="46">
        <v>6</v>
      </c>
      <c r="I1666" s="46">
        <v>6</v>
      </c>
      <c r="J1666" s="46">
        <v>0</v>
      </c>
      <c r="K1666" s="46">
        <v>28</v>
      </c>
      <c r="L1666" s="42">
        <v>30331</v>
      </c>
      <c r="M1666" s="42">
        <v>15548</v>
      </c>
      <c r="N1666" s="42">
        <v>14783</v>
      </c>
      <c r="O1666" s="54">
        <v>19.781741452639213</v>
      </c>
      <c r="P1666" s="54" t="s">
        <v>499</v>
      </c>
      <c r="Q1666" s="54">
        <v>32.969569087732019</v>
      </c>
      <c r="R1666" s="54">
        <v>19.781741452639213</v>
      </c>
      <c r="S1666" s="54">
        <v>19.781741452639213</v>
      </c>
      <c r="T1666" s="54" t="s">
        <v>499</v>
      </c>
      <c r="U1666" s="54">
        <v>92.31479344564967</v>
      </c>
      <c r="W1666" s="42" t="s">
        <v>469</v>
      </c>
    </row>
    <row r="1667" spans="1:23">
      <c r="A1667" s="49" t="s">
        <v>3935</v>
      </c>
      <c r="B1667" s="46" t="s">
        <v>222</v>
      </c>
      <c r="C1667" s="46" t="s">
        <v>358</v>
      </c>
      <c r="D1667" s="49" t="s">
        <v>481</v>
      </c>
      <c r="E1667" s="46">
        <v>0</v>
      </c>
      <c r="F1667" s="46">
        <v>0</v>
      </c>
      <c r="G1667" s="46">
        <v>0</v>
      </c>
      <c r="H1667" s="46">
        <v>0</v>
      </c>
      <c r="I1667" s="46">
        <v>0</v>
      </c>
      <c r="J1667" s="46">
        <v>0</v>
      </c>
      <c r="K1667" s="46">
        <v>0</v>
      </c>
      <c r="L1667" s="42">
        <v>30331</v>
      </c>
      <c r="M1667" s="42">
        <v>15548</v>
      </c>
      <c r="N1667" s="42">
        <v>14783</v>
      </c>
      <c r="O1667" s="54" t="s">
        <v>499</v>
      </c>
      <c r="P1667" s="54" t="s">
        <v>499</v>
      </c>
      <c r="Q1667" s="54" t="s">
        <v>499</v>
      </c>
      <c r="R1667" s="54" t="s">
        <v>499</v>
      </c>
      <c r="S1667" s="54" t="s">
        <v>499</v>
      </c>
      <c r="T1667" s="54" t="s">
        <v>499</v>
      </c>
      <c r="U1667" s="54" t="s">
        <v>499</v>
      </c>
      <c r="W1667" s="42" t="s">
        <v>469</v>
      </c>
    </row>
    <row r="1668" spans="1:23">
      <c r="A1668" s="49" t="s">
        <v>3936</v>
      </c>
      <c r="B1668" s="46" t="s">
        <v>222</v>
      </c>
      <c r="C1668" s="46" t="s">
        <v>358</v>
      </c>
      <c r="D1668" s="49" t="s">
        <v>483</v>
      </c>
      <c r="E1668" s="46">
        <v>7</v>
      </c>
      <c r="F1668" s="46">
        <v>0</v>
      </c>
      <c r="G1668" s="46">
        <v>6</v>
      </c>
      <c r="H1668" s="46">
        <v>6</v>
      </c>
      <c r="I1668" s="46">
        <v>0</v>
      </c>
      <c r="J1668" s="46">
        <v>0</v>
      </c>
      <c r="K1668" s="46">
        <v>19</v>
      </c>
      <c r="L1668" s="42">
        <v>30331</v>
      </c>
      <c r="M1668" s="42">
        <v>15548</v>
      </c>
      <c r="N1668" s="42">
        <v>14783</v>
      </c>
      <c r="O1668" s="54">
        <v>23.078698361412417</v>
      </c>
      <c r="P1668" s="54" t="s">
        <v>499</v>
      </c>
      <c r="Q1668" s="54">
        <v>19.781741452639213</v>
      </c>
      <c r="R1668" s="54">
        <v>19.781741452639213</v>
      </c>
      <c r="S1668" s="54" t="s">
        <v>499</v>
      </c>
      <c r="T1668" s="54" t="s">
        <v>499</v>
      </c>
      <c r="U1668" s="54">
        <v>62.642181266690841</v>
      </c>
      <c r="W1668" s="42" t="s">
        <v>469</v>
      </c>
    </row>
    <row r="1669" spans="1:23">
      <c r="A1669" s="49" t="s">
        <v>3937</v>
      </c>
      <c r="B1669" s="46" t="s">
        <v>222</v>
      </c>
      <c r="C1669" s="46" t="s">
        <v>358</v>
      </c>
      <c r="D1669" s="49" t="s">
        <v>128</v>
      </c>
      <c r="E1669" s="46">
        <v>0</v>
      </c>
      <c r="F1669" s="46">
        <v>0</v>
      </c>
      <c r="G1669" s="46">
        <v>0</v>
      </c>
      <c r="H1669" s="46">
        <v>0</v>
      </c>
      <c r="I1669" s="46">
        <v>0</v>
      </c>
      <c r="J1669" s="46">
        <v>0</v>
      </c>
      <c r="K1669" s="46">
        <v>0</v>
      </c>
      <c r="L1669" s="42">
        <v>30331</v>
      </c>
      <c r="M1669" s="42">
        <v>15548</v>
      </c>
      <c r="N1669" s="42">
        <v>14783</v>
      </c>
      <c r="O1669" s="54" t="s">
        <v>499</v>
      </c>
      <c r="P1669" s="54" t="s">
        <v>499</v>
      </c>
      <c r="Q1669" s="54" t="s">
        <v>499</v>
      </c>
      <c r="R1669" s="54" t="s">
        <v>499</v>
      </c>
      <c r="S1669" s="54" t="s">
        <v>499</v>
      </c>
      <c r="T1669" s="54" t="s">
        <v>499</v>
      </c>
      <c r="U1669" s="54" t="s">
        <v>499</v>
      </c>
      <c r="W1669" s="42" t="s">
        <v>469</v>
      </c>
    </row>
    <row r="1670" spans="1:23">
      <c r="A1670" s="49" t="s">
        <v>3938</v>
      </c>
      <c r="B1670" s="46" t="s">
        <v>222</v>
      </c>
      <c r="C1670" s="46" t="s">
        <v>358</v>
      </c>
      <c r="D1670" s="49" t="s">
        <v>161</v>
      </c>
      <c r="E1670" s="46">
        <v>0</v>
      </c>
      <c r="F1670" s="46">
        <v>0</v>
      </c>
      <c r="G1670" s="46">
        <v>0</v>
      </c>
      <c r="H1670" s="46">
        <v>0</v>
      </c>
      <c r="I1670" s="46">
        <v>0</v>
      </c>
      <c r="J1670" s="46">
        <v>0</v>
      </c>
      <c r="K1670" s="46">
        <v>0</v>
      </c>
      <c r="L1670" s="42">
        <v>30331</v>
      </c>
      <c r="M1670" s="42">
        <v>15548</v>
      </c>
      <c r="N1670" s="42">
        <v>14783</v>
      </c>
      <c r="O1670" s="54" t="s">
        <v>499</v>
      </c>
      <c r="P1670" s="54" t="s">
        <v>499</v>
      </c>
      <c r="Q1670" s="54" t="s">
        <v>499</v>
      </c>
      <c r="R1670" s="54" t="s">
        <v>499</v>
      </c>
      <c r="S1670" s="54" t="s">
        <v>499</v>
      </c>
      <c r="T1670" s="54" t="s">
        <v>499</v>
      </c>
      <c r="U1670" s="54" t="s">
        <v>499</v>
      </c>
      <c r="W1670" s="42" t="s">
        <v>469</v>
      </c>
    </row>
    <row r="1671" spans="1:23">
      <c r="A1671" s="49" t="s">
        <v>3939</v>
      </c>
      <c r="B1671" s="46" t="s">
        <v>222</v>
      </c>
      <c r="C1671" s="46" t="s">
        <v>358</v>
      </c>
      <c r="D1671" s="49" t="s">
        <v>164</v>
      </c>
      <c r="E1671" s="46">
        <v>10</v>
      </c>
      <c r="F1671" s="46">
        <v>11</v>
      </c>
      <c r="G1671" s="46">
        <v>29</v>
      </c>
      <c r="H1671" s="46">
        <v>35</v>
      </c>
      <c r="I1671" s="46">
        <v>19</v>
      </c>
      <c r="J1671" s="46">
        <v>6</v>
      </c>
      <c r="K1671" s="46">
        <v>110</v>
      </c>
      <c r="L1671" s="42">
        <v>30331</v>
      </c>
      <c r="M1671" s="42">
        <v>15548</v>
      </c>
      <c r="N1671" s="42">
        <v>14783</v>
      </c>
      <c r="O1671" s="54">
        <v>67.645268213488464</v>
      </c>
      <c r="P1671" s="54">
        <v>74.409795034837316</v>
      </c>
      <c r="Q1671" s="54">
        <v>196.17127781911657</v>
      </c>
      <c r="R1671" s="54">
        <v>236.75843874720962</v>
      </c>
      <c r="S1671" s="54">
        <v>128.52600960562808</v>
      </c>
      <c r="T1671" s="54">
        <v>40.587160928093084</v>
      </c>
      <c r="U1671" s="54">
        <v>744.09795034837316</v>
      </c>
      <c r="W1671" s="42" t="s">
        <v>469</v>
      </c>
    </row>
    <row r="1672" spans="1:23">
      <c r="A1672" s="49" t="s">
        <v>3940</v>
      </c>
      <c r="B1672" s="46" t="s">
        <v>222</v>
      </c>
      <c r="C1672" s="46" t="s">
        <v>358</v>
      </c>
      <c r="D1672" s="49" t="s">
        <v>142</v>
      </c>
      <c r="E1672" s="46">
        <v>6</v>
      </c>
      <c r="F1672" s="46">
        <v>0</v>
      </c>
      <c r="G1672" s="46">
        <v>0</v>
      </c>
      <c r="H1672" s="46">
        <v>6</v>
      </c>
      <c r="I1672" s="46">
        <v>0</v>
      </c>
      <c r="J1672" s="46">
        <v>0</v>
      </c>
      <c r="K1672" s="46">
        <v>12</v>
      </c>
      <c r="L1672" s="42">
        <v>30331</v>
      </c>
      <c r="M1672" s="42">
        <v>15548</v>
      </c>
      <c r="N1672" s="42">
        <v>14783</v>
      </c>
      <c r="O1672" s="54">
        <v>19.781741452639213</v>
      </c>
      <c r="P1672" s="54" t="s">
        <v>499</v>
      </c>
      <c r="Q1672" s="54" t="s">
        <v>499</v>
      </c>
      <c r="R1672" s="54">
        <v>19.781741452639213</v>
      </c>
      <c r="S1672" s="54" t="s">
        <v>499</v>
      </c>
      <c r="T1672" s="54" t="s">
        <v>499</v>
      </c>
      <c r="U1672" s="54">
        <v>39.563482905278427</v>
      </c>
      <c r="W1672" s="42" t="s">
        <v>469</v>
      </c>
    </row>
    <row r="1673" spans="1:23">
      <c r="A1673" s="49" t="s">
        <v>3941</v>
      </c>
      <c r="B1673" s="46" t="s">
        <v>230</v>
      </c>
      <c r="C1673" s="46" t="s">
        <v>360</v>
      </c>
      <c r="D1673" s="49" t="s">
        <v>60</v>
      </c>
      <c r="E1673" s="46">
        <v>0</v>
      </c>
      <c r="F1673" s="46">
        <v>0</v>
      </c>
      <c r="G1673" s="46">
        <v>6</v>
      </c>
      <c r="H1673" s="46">
        <v>6</v>
      </c>
      <c r="I1673" s="46">
        <v>6</v>
      </c>
      <c r="J1673" s="46">
        <v>6</v>
      </c>
      <c r="K1673" s="46">
        <v>24</v>
      </c>
      <c r="L1673" s="42">
        <v>30298</v>
      </c>
      <c r="M1673" s="42">
        <v>15513</v>
      </c>
      <c r="N1673" s="42">
        <v>14785</v>
      </c>
      <c r="O1673" s="54" t="s">
        <v>499</v>
      </c>
      <c r="P1673" s="54" t="s">
        <v>499</v>
      </c>
      <c r="Q1673" s="54">
        <v>19.803287345699385</v>
      </c>
      <c r="R1673" s="54">
        <v>19.803287345699385</v>
      </c>
      <c r="S1673" s="54">
        <v>19.803287345699385</v>
      </c>
      <c r="T1673" s="54">
        <v>19.803287345699385</v>
      </c>
      <c r="U1673" s="54">
        <v>79.213149382797539</v>
      </c>
      <c r="W1673" s="42" t="s">
        <v>469</v>
      </c>
    </row>
    <row r="1674" spans="1:23">
      <c r="A1674" s="49" t="s">
        <v>3942</v>
      </c>
      <c r="B1674" s="46" t="s">
        <v>230</v>
      </c>
      <c r="C1674" s="46" t="s">
        <v>360</v>
      </c>
      <c r="D1674" s="49" t="s">
        <v>64</v>
      </c>
      <c r="E1674" s="46">
        <v>9</v>
      </c>
      <c r="F1674" s="46">
        <v>6</v>
      </c>
      <c r="G1674" s="46">
        <v>17</v>
      </c>
      <c r="H1674" s="46">
        <v>15</v>
      </c>
      <c r="I1674" s="46">
        <v>11</v>
      </c>
      <c r="J1674" s="46">
        <v>6</v>
      </c>
      <c r="K1674" s="46">
        <v>64</v>
      </c>
      <c r="L1674" s="42">
        <v>30298</v>
      </c>
      <c r="M1674" s="42">
        <v>15513</v>
      </c>
      <c r="N1674" s="42">
        <v>14785</v>
      </c>
      <c r="O1674" s="54">
        <v>29.704931018549082</v>
      </c>
      <c r="P1674" s="54">
        <v>19.803287345699385</v>
      </c>
      <c r="Q1674" s="54">
        <v>56.109314146148265</v>
      </c>
      <c r="R1674" s="54">
        <v>49.508218364248464</v>
      </c>
      <c r="S1674" s="54">
        <v>36.306026800448876</v>
      </c>
      <c r="T1674" s="54">
        <v>19.803287345699385</v>
      </c>
      <c r="U1674" s="54">
        <v>211.23506502079346</v>
      </c>
      <c r="W1674" s="42" t="s">
        <v>469</v>
      </c>
    </row>
    <row r="1675" spans="1:23">
      <c r="A1675" s="49" t="s">
        <v>3943</v>
      </c>
      <c r="B1675" s="46" t="s">
        <v>230</v>
      </c>
      <c r="C1675" s="46" t="s">
        <v>360</v>
      </c>
      <c r="D1675" s="49" t="s">
        <v>492</v>
      </c>
      <c r="E1675" s="46">
        <v>0</v>
      </c>
      <c r="F1675" s="46">
        <v>0</v>
      </c>
      <c r="G1675" s="46">
        <v>0</v>
      </c>
      <c r="H1675" s="46">
        <v>0</v>
      </c>
      <c r="I1675" s="46">
        <v>0</v>
      </c>
      <c r="J1675" s="46">
        <v>0</v>
      </c>
      <c r="K1675" s="46">
        <v>0</v>
      </c>
      <c r="L1675" s="42">
        <v>30298</v>
      </c>
      <c r="M1675" s="42">
        <v>15513</v>
      </c>
      <c r="N1675" s="42">
        <v>14785</v>
      </c>
      <c r="O1675" s="54" t="s">
        <v>499</v>
      </c>
      <c r="P1675" s="54" t="s">
        <v>499</v>
      </c>
      <c r="Q1675" s="54" t="s">
        <v>499</v>
      </c>
      <c r="R1675" s="54" t="s">
        <v>499</v>
      </c>
      <c r="S1675" s="54" t="s">
        <v>499</v>
      </c>
      <c r="T1675" s="54" t="s">
        <v>499</v>
      </c>
      <c r="U1675" s="54" t="s">
        <v>499</v>
      </c>
      <c r="W1675" s="42" t="s">
        <v>469</v>
      </c>
    </row>
    <row r="1676" spans="1:23">
      <c r="A1676" s="49" t="s">
        <v>3944</v>
      </c>
      <c r="B1676" s="46" t="s">
        <v>230</v>
      </c>
      <c r="C1676" s="46" t="s">
        <v>360</v>
      </c>
      <c r="D1676" s="49" t="s">
        <v>200</v>
      </c>
      <c r="E1676" s="46">
        <v>0</v>
      </c>
      <c r="F1676" s="46">
        <v>0</v>
      </c>
      <c r="G1676" s="46">
        <v>6</v>
      </c>
      <c r="H1676" s="46">
        <v>6</v>
      </c>
      <c r="I1676" s="46">
        <v>6</v>
      </c>
      <c r="J1676" s="46">
        <v>0</v>
      </c>
      <c r="K1676" s="46">
        <v>18</v>
      </c>
      <c r="L1676" s="42">
        <v>30298</v>
      </c>
      <c r="M1676" s="42">
        <v>15513</v>
      </c>
      <c r="N1676" s="42">
        <v>14785</v>
      </c>
      <c r="O1676" s="54" t="s">
        <v>499</v>
      </c>
      <c r="P1676" s="54" t="s">
        <v>499</v>
      </c>
      <c r="Q1676" s="54">
        <v>19.803287345699385</v>
      </c>
      <c r="R1676" s="54">
        <v>19.803287345699385</v>
      </c>
      <c r="S1676" s="54">
        <v>19.803287345699385</v>
      </c>
      <c r="T1676" s="54" t="s">
        <v>499</v>
      </c>
      <c r="U1676" s="54">
        <v>59.409862037098165</v>
      </c>
      <c r="W1676" s="42" t="s">
        <v>469</v>
      </c>
    </row>
    <row r="1677" spans="1:23">
      <c r="A1677" s="49" t="s">
        <v>3945</v>
      </c>
      <c r="B1677" s="46" t="s">
        <v>230</v>
      </c>
      <c r="C1677" s="46" t="s">
        <v>360</v>
      </c>
      <c r="D1677" s="49" t="s">
        <v>54</v>
      </c>
      <c r="E1677" s="46">
        <v>14</v>
      </c>
      <c r="F1677" s="46">
        <v>41</v>
      </c>
      <c r="G1677" s="46">
        <v>42</v>
      </c>
      <c r="H1677" s="46">
        <v>53</v>
      </c>
      <c r="I1677" s="46">
        <v>46</v>
      </c>
      <c r="J1677" s="46">
        <v>29</v>
      </c>
      <c r="K1677" s="46">
        <v>225</v>
      </c>
      <c r="L1677" s="42">
        <v>30298</v>
      </c>
      <c r="M1677" s="42">
        <v>15513</v>
      </c>
      <c r="N1677" s="42">
        <v>14785</v>
      </c>
      <c r="O1677" s="54">
        <v>90.246889705408364</v>
      </c>
      <c r="P1677" s="54">
        <v>264.2944627086959</v>
      </c>
      <c r="Q1677" s="54">
        <v>270.74066911622509</v>
      </c>
      <c r="R1677" s="54">
        <v>341.64893959904595</v>
      </c>
      <c r="S1677" s="54">
        <v>296.52549474634179</v>
      </c>
      <c r="T1677" s="54">
        <v>186.93998581834592</v>
      </c>
      <c r="U1677" s="54">
        <v>1450.396441694063</v>
      </c>
      <c r="W1677" s="42" t="s">
        <v>469</v>
      </c>
    </row>
    <row r="1678" spans="1:23">
      <c r="A1678" s="49" t="s">
        <v>3946</v>
      </c>
      <c r="B1678" s="46" t="s">
        <v>230</v>
      </c>
      <c r="C1678" s="46" t="s">
        <v>360</v>
      </c>
      <c r="D1678" s="49" t="s">
        <v>69</v>
      </c>
      <c r="E1678" s="46">
        <v>0</v>
      </c>
      <c r="F1678" s="46">
        <v>6</v>
      </c>
      <c r="G1678" s="46">
        <v>0</v>
      </c>
      <c r="H1678" s="46">
        <v>6</v>
      </c>
      <c r="I1678" s="46">
        <v>6</v>
      </c>
      <c r="J1678" s="46">
        <v>6</v>
      </c>
      <c r="K1678" s="46">
        <v>24</v>
      </c>
      <c r="L1678" s="42">
        <v>30298</v>
      </c>
      <c r="M1678" s="42">
        <v>15513</v>
      </c>
      <c r="N1678" s="42">
        <v>14785</v>
      </c>
      <c r="O1678" s="54" t="s">
        <v>499</v>
      </c>
      <c r="P1678" s="54">
        <v>38.677238445175014</v>
      </c>
      <c r="Q1678" s="54" t="s">
        <v>499</v>
      </c>
      <c r="R1678" s="54">
        <v>38.677238445175014</v>
      </c>
      <c r="S1678" s="54">
        <v>38.677238445175014</v>
      </c>
      <c r="T1678" s="54">
        <v>38.677238445175014</v>
      </c>
      <c r="U1678" s="54">
        <v>154.70895378070006</v>
      </c>
      <c r="W1678" s="42" t="s">
        <v>469</v>
      </c>
    </row>
    <row r="1679" spans="1:23">
      <c r="A1679" s="49" t="s">
        <v>3947</v>
      </c>
      <c r="B1679" s="46" t="s">
        <v>230</v>
      </c>
      <c r="C1679" s="46" t="s">
        <v>360</v>
      </c>
      <c r="D1679" s="49" t="s">
        <v>473</v>
      </c>
      <c r="E1679" s="46">
        <v>0</v>
      </c>
      <c r="F1679" s="46">
        <v>0</v>
      </c>
      <c r="G1679" s="46">
        <v>0</v>
      </c>
      <c r="H1679" s="46">
        <v>0</v>
      </c>
      <c r="I1679" s="46">
        <v>0</v>
      </c>
      <c r="J1679" s="46">
        <v>0</v>
      </c>
      <c r="K1679" s="46">
        <v>0</v>
      </c>
      <c r="L1679" s="42">
        <v>30298</v>
      </c>
      <c r="M1679" s="42">
        <v>15513</v>
      </c>
      <c r="N1679" s="42">
        <v>14785</v>
      </c>
      <c r="O1679" s="54" t="s">
        <v>499</v>
      </c>
      <c r="P1679" s="54" t="s">
        <v>499</v>
      </c>
      <c r="Q1679" s="54" t="s">
        <v>499</v>
      </c>
      <c r="R1679" s="54" t="s">
        <v>499</v>
      </c>
      <c r="S1679" s="54" t="s">
        <v>499</v>
      </c>
      <c r="T1679" s="54" t="s">
        <v>499</v>
      </c>
      <c r="U1679" s="54" t="s">
        <v>499</v>
      </c>
      <c r="W1679" s="42" t="s">
        <v>469</v>
      </c>
    </row>
    <row r="1680" spans="1:23">
      <c r="A1680" s="49" t="s">
        <v>3948</v>
      </c>
      <c r="B1680" s="46" t="s">
        <v>230</v>
      </c>
      <c r="C1680" s="46" t="s">
        <v>360</v>
      </c>
      <c r="D1680" s="49" t="s">
        <v>201</v>
      </c>
      <c r="E1680" s="46">
        <v>6</v>
      </c>
      <c r="F1680" s="46">
        <v>0</v>
      </c>
      <c r="G1680" s="46">
        <v>6</v>
      </c>
      <c r="H1680" s="46">
        <v>8</v>
      </c>
      <c r="I1680" s="46">
        <v>0</v>
      </c>
      <c r="J1680" s="46">
        <v>0</v>
      </c>
      <c r="K1680" s="46">
        <v>20</v>
      </c>
      <c r="L1680" s="42">
        <v>30298</v>
      </c>
      <c r="M1680" s="42">
        <v>15513</v>
      </c>
      <c r="N1680" s="42">
        <v>14785</v>
      </c>
      <c r="O1680" s="54">
        <v>19.803287345699385</v>
      </c>
      <c r="P1680" s="54" t="s">
        <v>499</v>
      </c>
      <c r="Q1680" s="54">
        <v>19.803287345699385</v>
      </c>
      <c r="R1680" s="54">
        <v>26.404383127599182</v>
      </c>
      <c r="S1680" s="54" t="s">
        <v>499</v>
      </c>
      <c r="T1680" s="54" t="s">
        <v>499</v>
      </c>
      <c r="U1680" s="54">
        <v>66.010957818997952</v>
      </c>
      <c r="W1680" s="42" t="s">
        <v>469</v>
      </c>
    </row>
    <row r="1681" spans="1:23">
      <c r="A1681" s="49" t="s">
        <v>3949</v>
      </c>
      <c r="B1681" s="46" t="s">
        <v>230</v>
      </c>
      <c r="C1681" s="46" t="s">
        <v>360</v>
      </c>
      <c r="D1681" s="49" t="s">
        <v>151</v>
      </c>
      <c r="E1681" s="46">
        <v>0</v>
      </c>
      <c r="F1681" s="46">
        <v>0</v>
      </c>
      <c r="G1681" s="46">
        <v>0</v>
      </c>
      <c r="H1681" s="46">
        <v>0</v>
      </c>
      <c r="I1681" s="46">
        <v>0</v>
      </c>
      <c r="J1681" s="46">
        <v>0</v>
      </c>
      <c r="K1681" s="46">
        <v>0</v>
      </c>
      <c r="L1681" s="42">
        <v>30298</v>
      </c>
      <c r="M1681" s="42">
        <v>15513</v>
      </c>
      <c r="N1681" s="42">
        <v>14785</v>
      </c>
      <c r="O1681" s="54" t="s">
        <v>499</v>
      </c>
      <c r="P1681" s="54" t="s">
        <v>499</v>
      </c>
      <c r="Q1681" s="54" t="s">
        <v>499</v>
      </c>
      <c r="R1681" s="54" t="s">
        <v>499</v>
      </c>
      <c r="S1681" s="54" t="s">
        <v>499</v>
      </c>
      <c r="T1681" s="54" t="s">
        <v>499</v>
      </c>
      <c r="U1681" s="54" t="s">
        <v>499</v>
      </c>
      <c r="W1681" s="42" t="s">
        <v>469</v>
      </c>
    </row>
    <row r="1682" spans="1:23">
      <c r="A1682" s="49" t="s">
        <v>3950</v>
      </c>
      <c r="B1682" s="46" t="s">
        <v>230</v>
      </c>
      <c r="C1682" s="46" t="s">
        <v>360</v>
      </c>
      <c r="D1682" s="49" t="s">
        <v>95</v>
      </c>
      <c r="E1682" s="46">
        <v>0</v>
      </c>
      <c r="F1682" s="46">
        <v>0</v>
      </c>
      <c r="G1682" s="46">
        <v>0</v>
      </c>
      <c r="H1682" s="46">
        <v>6</v>
      </c>
      <c r="I1682" s="46">
        <v>0</v>
      </c>
      <c r="J1682" s="46">
        <v>0</v>
      </c>
      <c r="K1682" s="46">
        <v>6</v>
      </c>
      <c r="L1682" s="42">
        <v>30298</v>
      </c>
      <c r="M1682" s="42">
        <v>15513</v>
      </c>
      <c r="N1682" s="42">
        <v>14785</v>
      </c>
      <c r="O1682" s="54" t="s">
        <v>499</v>
      </c>
      <c r="P1682" s="54" t="s">
        <v>499</v>
      </c>
      <c r="Q1682" s="54" t="s">
        <v>499</v>
      </c>
      <c r="R1682" s="54">
        <v>19.803287345699385</v>
      </c>
      <c r="S1682" s="54" t="s">
        <v>499</v>
      </c>
      <c r="T1682" s="54" t="s">
        <v>499</v>
      </c>
      <c r="U1682" s="54">
        <v>19.803287345699385</v>
      </c>
      <c r="W1682" s="42" t="s">
        <v>469</v>
      </c>
    </row>
    <row r="1683" spans="1:23">
      <c r="A1683" s="49" t="s">
        <v>3951</v>
      </c>
      <c r="B1683" s="46" t="s">
        <v>230</v>
      </c>
      <c r="C1683" s="46" t="s">
        <v>360</v>
      </c>
      <c r="D1683" s="49" t="s">
        <v>154</v>
      </c>
      <c r="E1683" s="46">
        <v>0</v>
      </c>
      <c r="F1683" s="46">
        <v>0</v>
      </c>
      <c r="G1683" s="46">
        <v>0</v>
      </c>
      <c r="H1683" s="46">
        <v>0</v>
      </c>
      <c r="I1683" s="46">
        <v>0</v>
      </c>
      <c r="J1683" s="46">
        <v>0</v>
      </c>
      <c r="K1683" s="46">
        <v>0</v>
      </c>
      <c r="L1683" s="42">
        <v>30298</v>
      </c>
      <c r="M1683" s="42">
        <v>15513</v>
      </c>
      <c r="N1683" s="42">
        <v>14785</v>
      </c>
      <c r="O1683" s="54" t="s">
        <v>499</v>
      </c>
      <c r="P1683" s="54" t="s">
        <v>499</v>
      </c>
      <c r="Q1683" s="54" t="s">
        <v>499</v>
      </c>
      <c r="R1683" s="54" t="s">
        <v>499</v>
      </c>
      <c r="S1683" s="54" t="s">
        <v>499</v>
      </c>
      <c r="T1683" s="54" t="s">
        <v>499</v>
      </c>
      <c r="U1683" s="54" t="s">
        <v>499</v>
      </c>
      <c r="W1683" s="42" t="s">
        <v>469</v>
      </c>
    </row>
    <row r="1684" spans="1:23">
      <c r="A1684" s="49" t="s">
        <v>3952</v>
      </c>
      <c r="B1684" s="46" t="s">
        <v>230</v>
      </c>
      <c r="C1684" s="46" t="s">
        <v>360</v>
      </c>
      <c r="D1684" s="49" t="s">
        <v>155</v>
      </c>
      <c r="E1684" s="46">
        <v>6</v>
      </c>
      <c r="F1684" s="46">
        <v>6</v>
      </c>
      <c r="G1684" s="46">
        <v>6</v>
      </c>
      <c r="H1684" s="46">
        <v>0</v>
      </c>
      <c r="I1684" s="46">
        <v>0</v>
      </c>
      <c r="J1684" s="46">
        <v>0</v>
      </c>
      <c r="K1684" s="46">
        <v>18</v>
      </c>
      <c r="L1684" s="42">
        <v>30298</v>
      </c>
      <c r="M1684" s="42">
        <v>15513</v>
      </c>
      <c r="N1684" s="42">
        <v>14785</v>
      </c>
      <c r="O1684" s="54">
        <v>19.803287345699385</v>
      </c>
      <c r="P1684" s="54">
        <v>19.803287345699385</v>
      </c>
      <c r="Q1684" s="54">
        <v>19.803287345699385</v>
      </c>
      <c r="R1684" s="54" t="s">
        <v>499</v>
      </c>
      <c r="S1684" s="54" t="s">
        <v>499</v>
      </c>
      <c r="T1684" s="54" t="s">
        <v>499</v>
      </c>
      <c r="U1684" s="54">
        <v>59.409862037098165</v>
      </c>
      <c r="W1684" s="42" t="s">
        <v>469</v>
      </c>
    </row>
    <row r="1685" spans="1:23">
      <c r="A1685" s="49" t="s">
        <v>3953</v>
      </c>
      <c r="B1685" s="46" t="s">
        <v>230</v>
      </c>
      <c r="C1685" s="46" t="s">
        <v>360</v>
      </c>
      <c r="D1685" s="49" t="s">
        <v>99</v>
      </c>
      <c r="E1685" s="46">
        <v>6</v>
      </c>
      <c r="F1685" s="46">
        <v>0</v>
      </c>
      <c r="G1685" s="46">
        <v>9</v>
      </c>
      <c r="H1685" s="46">
        <v>6</v>
      </c>
      <c r="I1685" s="46">
        <v>6</v>
      </c>
      <c r="J1685" s="46">
        <v>0</v>
      </c>
      <c r="K1685" s="46">
        <v>27</v>
      </c>
      <c r="L1685" s="42">
        <v>30298</v>
      </c>
      <c r="M1685" s="42">
        <v>15513</v>
      </c>
      <c r="N1685" s="42">
        <v>14785</v>
      </c>
      <c r="O1685" s="54">
        <v>19.803287345699385</v>
      </c>
      <c r="P1685" s="54" t="s">
        <v>499</v>
      </c>
      <c r="Q1685" s="54">
        <v>29.704931018549082</v>
      </c>
      <c r="R1685" s="54">
        <v>19.803287345699385</v>
      </c>
      <c r="S1685" s="54">
        <v>19.803287345699385</v>
      </c>
      <c r="T1685" s="54" t="s">
        <v>499</v>
      </c>
      <c r="U1685" s="54">
        <v>89.11479305564724</v>
      </c>
      <c r="W1685" s="42" t="s">
        <v>469</v>
      </c>
    </row>
    <row r="1686" spans="1:23">
      <c r="A1686" s="49" t="s">
        <v>3954</v>
      </c>
      <c r="B1686" s="46" t="s">
        <v>230</v>
      </c>
      <c r="C1686" s="46" t="s">
        <v>360</v>
      </c>
      <c r="D1686" s="49" t="s">
        <v>481</v>
      </c>
      <c r="E1686" s="46">
        <v>0</v>
      </c>
      <c r="F1686" s="46">
        <v>0</v>
      </c>
      <c r="G1686" s="46">
        <v>0</v>
      </c>
      <c r="H1686" s="46">
        <v>0</v>
      </c>
      <c r="I1686" s="46">
        <v>0</v>
      </c>
      <c r="J1686" s="46">
        <v>0</v>
      </c>
      <c r="K1686" s="46">
        <v>0</v>
      </c>
      <c r="L1686" s="42">
        <v>30298</v>
      </c>
      <c r="M1686" s="42">
        <v>15513</v>
      </c>
      <c r="N1686" s="42">
        <v>14785</v>
      </c>
      <c r="O1686" s="54" t="s">
        <v>499</v>
      </c>
      <c r="P1686" s="54" t="s">
        <v>499</v>
      </c>
      <c r="Q1686" s="54" t="s">
        <v>499</v>
      </c>
      <c r="R1686" s="54" t="s">
        <v>499</v>
      </c>
      <c r="S1686" s="54" t="s">
        <v>499</v>
      </c>
      <c r="T1686" s="54" t="s">
        <v>499</v>
      </c>
      <c r="U1686" s="54" t="s">
        <v>499</v>
      </c>
      <c r="W1686" s="42" t="s">
        <v>469</v>
      </c>
    </row>
    <row r="1687" spans="1:23">
      <c r="A1687" s="49" t="s">
        <v>3955</v>
      </c>
      <c r="B1687" s="46" t="s">
        <v>230</v>
      </c>
      <c r="C1687" s="46" t="s">
        <v>360</v>
      </c>
      <c r="D1687" s="49" t="s">
        <v>483</v>
      </c>
      <c r="E1687" s="46">
        <v>0</v>
      </c>
      <c r="F1687" s="46">
        <v>0</v>
      </c>
      <c r="G1687" s="46">
        <v>6</v>
      </c>
      <c r="H1687" s="46">
        <v>0</v>
      </c>
      <c r="I1687" s="46">
        <v>6</v>
      </c>
      <c r="J1687" s="46">
        <v>0</v>
      </c>
      <c r="K1687" s="46">
        <v>12</v>
      </c>
      <c r="L1687" s="42">
        <v>30298</v>
      </c>
      <c r="M1687" s="42">
        <v>15513</v>
      </c>
      <c r="N1687" s="42">
        <v>14785</v>
      </c>
      <c r="O1687" s="54" t="s">
        <v>499</v>
      </c>
      <c r="P1687" s="54" t="s">
        <v>499</v>
      </c>
      <c r="Q1687" s="54">
        <v>19.803287345699385</v>
      </c>
      <c r="R1687" s="54" t="s">
        <v>499</v>
      </c>
      <c r="S1687" s="54">
        <v>19.803287345699385</v>
      </c>
      <c r="T1687" s="54" t="s">
        <v>499</v>
      </c>
      <c r="U1687" s="54">
        <v>39.60657469139877</v>
      </c>
      <c r="W1687" s="42" t="s">
        <v>469</v>
      </c>
    </row>
    <row r="1688" spans="1:23">
      <c r="A1688" s="49" t="s">
        <v>3956</v>
      </c>
      <c r="B1688" s="46" t="s">
        <v>230</v>
      </c>
      <c r="C1688" s="46" t="s">
        <v>360</v>
      </c>
      <c r="D1688" s="49" t="s">
        <v>128</v>
      </c>
      <c r="E1688" s="46">
        <v>0</v>
      </c>
      <c r="F1688" s="46">
        <v>0</v>
      </c>
      <c r="G1688" s="46">
        <v>0</v>
      </c>
      <c r="H1688" s="46">
        <v>0</v>
      </c>
      <c r="I1688" s="46">
        <v>0</v>
      </c>
      <c r="J1688" s="46">
        <v>0</v>
      </c>
      <c r="K1688" s="46">
        <v>0</v>
      </c>
      <c r="L1688" s="42">
        <v>30298</v>
      </c>
      <c r="M1688" s="42">
        <v>15513</v>
      </c>
      <c r="N1688" s="42">
        <v>14785</v>
      </c>
      <c r="O1688" s="54" t="s">
        <v>499</v>
      </c>
      <c r="P1688" s="54" t="s">
        <v>499</v>
      </c>
      <c r="Q1688" s="54" t="s">
        <v>499</v>
      </c>
      <c r="R1688" s="54" t="s">
        <v>499</v>
      </c>
      <c r="S1688" s="54" t="s">
        <v>499</v>
      </c>
      <c r="T1688" s="54" t="s">
        <v>499</v>
      </c>
      <c r="U1688" s="54" t="s">
        <v>499</v>
      </c>
      <c r="W1688" s="42" t="s">
        <v>469</v>
      </c>
    </row>
    <row r="1689" spans="1:23">
      <c r="A1689" s="49" t="s">
        <v>3957</v>
      </c>
      <c r="B1689" s="46" t="s">
        <v>230</v>
      </c>
      <c r="C1689" s="46" t="s">
        <v>360</v>
      </c>
      <c r="D1689" s="49" t="s">
        <v>132</v>
      </c>
      <c r="E1689" s="46">
        <v>0</v>
      </c>
      <c r="F1689" s="46">
        <v>6</v>
      </c>
      <c r="G1689" s="46">
        <v>6</v>
      </c>
      <c r="H1689" s="46">
        <v>9</v>
      </c>
      <c r="I1689" s="46">
        <v>6</v>
      </c>
      <c r="J1689" s="46">
        <v>0</v>
      </c>
      <c r="K1689" s="46">
        <v>27</v>
      </c>
      <c r="L1689" s="42">
        <v>30298</v>
      </c>
      <c r="M1689" s="42">
        <v>15513</v>
      </c>
      <c r="N1689" s="42">
        <v>14785</v>
      </c>
      <c r="O1689" s="54" t="s">
        <v>499</v>
      </c>
      <c r="P1689" s="54">
        <v>38.677238445175014</v>
      </c>
      <c r="Q1689" s="54">
        <v>38.677238445175014</v>
      </c>
      <c r="R1689" s="54">
        <v>58.015857667762525</v>
      </c>
      <c r="S1689" s="54">
        <v>38.677238445175014</v>
      </c>
      <c r="T1689" s="54" t="s">
        <v>499</v>
      </c>
      <c r="U1689" s="54">
        <v>174.04757300328757</v>
      </c>
      <c r="W1689" s="42" t="s">
        <v>469</v>
      </c>
    </row>
    <row r="1690" spans="1:23">
      <c r="A1690" s="49" t="s">
        <v>3958</v>
      </c>
      <c r="B1690" s="46" t="s">
        <v>230</v>
      </c>
      <c r="C1690" s="46" t="s">
        <v>360</v>
      </c>
      <c r="D1690" s="49" t="s">
        <v>142</v>
      </c>
      <c r="E1690" s="46">
        <v>0</v>
      </c>
      <c r="F1690" s="46">
        <v>0</v>
      </c>
      <c r="G1690" s="46">
        <v>0</v>
      </c>
      <c r="H1690" s="46">
        <v>6</v>
      </c>
      <c r="I1690" s="46">
        <v>0</v>
      </c>
      <c r="J1690" s="46">
        <v>0</v>
      </c>
      <c r="K1690" s="46">
        <v>6</v>
      </c>
      <c r="L1690" s="42">
        <v>30298</v>
      </c>
      <c r="M1690" s="42">
        <v>15513</v>
      </c>
      <c r="N1690" s="42">
        <v>14785</v>
      </c>
      <c r="O1690" s="54" t="s">
        <v>499</v>
      </c>
      <c r="P1690" s="54" t="s">
        <v>499</v>
      </c>
      <c r="Q1690" s="54" t="s">
        <v>499</v>
      </c>
      <c r="R1690" s="54">
        <v>19.803287345699385</v>
      </c>
      <c r="S1690" s="54" t="s">
        <v>499</v>
      </c>
      <c r="T1690" s="54" t="s">
        <v>499</v>
      </c>
      <c r="U1690" s="54">
        <v>19.803287345699385</v>
      </c>
      <c r="W1690" s="42" t="s">
        <v>469</v>
      </c>
    </row>
    <row r="1691" spans="1:23">
      <c r="A1691" s="49" t="s">
        <v>3959</v>
      </c>
      <c r="B1691" s="46" t="s">
        <v>230</v>
      </c>
      <c r="C1691" s="46" t="s">
        <v>360</v>
      </c>
      <c r="D1691" s="49" t="s">
        <v>146</v>
      </c>
      <c r="E1691" s="46">
        <v>6</v>
      </c>
      <c r="F1691" s="46">
        <v>6</v>
      </c>
      <c r="G1691" s="46">
        <v>9</v>
      </c>
      <c r="H1691" s="46">
        <v>11</v>
      </c>
      <c r="I1691" s="46">
        <v>10</v>
      </c>
      <c r="J1691" s="46">
        <v>6</v>
      </c>
      <c r="K1691" s="46">
        <v>48</v>
      </c>
      <c r="L1691" s="42">
        <v>30298</v>
      </c>
      <c r="M1691" s="42">
        <v>15513</v>
      </c>
      <c r="N1691" s="42">
        <v>14785</v>
      </c>
      <c r="O1691" s="54">
        <v>38.677238445175014</v>
      </c>
      <c r="P1691" s="54">
        <v>38.677238445175014</v>
      </c>
      <c r="Q1691" s="54">
        <v>58.015857667762525</v>
      </c>
      <c r="R1691" s="54">
        <v>70.908270482820853</v>
      </c>
      <c r="S1691" s="54">
        <v>64.462064075291693</v>
      </c>
      <c r="T1691" s="54">
        <v>38.677238445175014</v>
      </c>
      <c r="U1691" s="54">
        <v>309.41790756140011</v>
      </c>
      <c r="W1691" s="42" t="s">
        <v>469</v>
      </c>
    </row>
    <row r="1692" spans="1:23">
      <c r="A1692" s="49" t="s">
        <v>3960</v>
      </c>
      <c r="B1692" s="46" t="s">
        <v>222</v>
      </c>
      <c r="C1692" s="46" t="s">
        <v>360</v>
      </c>
      <c r="D1692" s="49" t="s">
        <v>60</v>
      </c>
      <c r="E1692" s="46">
        <v>0</v>
      </c>
      <c r="F1692" s="46">
        <v>0</v>
      </c>
      <c r="G1692" s="46">
        <v>6</v>
      </c>
      <c r="H1692" s="46">
        <v>6</v>
      </c>
      <c r="I1692" s="46">
        <v>6</v>
      </c>
      <c r="J1692" s="46">
        <v>6</v>
      </c>
      <c r="K1692" s="46">
        <v>24</v>
      </c>
      <c r="L1692" s="42">
        <v>30298</v>
      </c>
      <c r="M1692" s="42">
        <v>15513</v>
      </c>
      <c r="N1692" s="42">
        <v>14785</v>
      </c>
      <c r="O1692" s="54" t="s">
        <v>499</v>
      </c>
      <c r="P1692" s="54" t="s">
        <v>499</v>
      </c>
      <c r="Q1692" s="54">
        <v>19.803287345699385</v>
      </c>
      <c r="R1692" s="54">
        <v>19.803287345699385</v>
      </c>
      <c r="S1692" s="54">
        <v>19.803287345699385</v>
      </c>
      <c r="T1692" s="54">
        <v>19.803287345699385</v>
      </c>
      <c r="U1692" s="54">
        <v>79.213149382797539</v>
      </c>
      <c r="W1692" s="42" t="s">
        <v>469</v>
      </c>
    </row>
    <row r="1693" spans="1:23">
      <c r="A1693" s="49" t="s">
        <v>3961</v>
      </c>
      <c r="B1693" s="46" t="s">
        <v>222</v>
      </c>
      <c r="C1693" s="46" t="s">
        <v>360</v>
      </c>
      <c r="D1693" s="49" t="s">
        <v>64</v>
      </c>
      <c r="E1693" s="46">
        <v>13</v>
      </c>
      <c r="F1693" s="46">
        <v>8</v>
      </c>
      <c r="G1693" s="46">
        <v>12</v>
      </c>
      <c r="H1693" s="46">
        <v>21</v>
      </c>
      <c r="I1693" s="46">
        <v>11</v>
      </c>
      <c r="J1693" s="46">
        <v>6</v>
      </c>
      <c r="K1693" s="46">
        <v>71</v>
      </c>
      <c r="L1693" s="42">
        <v>30298</v>
      </c>
      <c r="M1693" s="42">
        <v>15513</v>
      </c>
      <c r="N1693" s="42">
        <v>14785</v>
      </c>
      <c r="O1693" s="54">
        <v>42.90712258234867</v>
      </c>
      <c r="P1693" s="54">
        <v>26.404383127599182</v>
      </c>
      <c r="Q1693" s="54">
        <v>39.60657469139877</v>
      </c>
      <c r="R1693" s="54">
        <v>69.311505709947852</v>
      </c>
      <c r="S1693" s="54">
        <v>36.306026800448876</v>
      </c>
      <c r="T1693" s="54">
        <v>19.803287345699385</v>
      </c>
      <c r="U1693" s="54">
        <v>234.33890025744273</v>
      </c>
      <c r="W1693" s="42" t="s">
        <v>469</v>
      </c>
    </row>
    <row r="1694" spans="1:23">
      <c r="A1694" s="49" t="s">
        <v>3962</v>
      </c>
      <c r="B1694" s="46" t="s">
        <v>222</v>
      </c>
      <c r="C1694" s="46" t="s">
        <v>360</v>
      </c>
      <c r="D1694" s="49" t="s">
        <v>492</v>
      </c>
      <c r="E1694" s="46">
        <v>0</v>
      </c>
      <c r="F1694" s="46">
        <v>6</v>
      </c>
      <c r="G1694" s="46">
        <v>9</v>
      </c>
      <c r="H1694" s="46">
        <v>6</v>
      </c>
      <c r="I1694" s="46">
        <v>6</v>
      </c>
      <c r="J1694" s="46">
        <v>6</v>
      </c>
      <c r="K1694" s="46">
        <v>33</v>
      </c>
      <c r="L1694" s="42">
        <v>30298</v>
      </c>
      <c r="M1694" s="42">
        <v>15513</v>
      </c>
      <c r="N1694" s="42">
        <v>14785</v>
      </c>
      <c r="O1694" s="54" t="s">
        <v>499</v>
      </c>
      <c r="P1694" s="54">
        <v>19.803287345699385</v>
      </c>
      <c r="Q1694" s="54">
        <v>29.704931018549082</v>
      </c>
      <c r="R1694" s="54">
        <v>19.803287345699385</v>
      </c>
      <c r="S1694" s="54">
        <v>19.803287345699385</v>
      </c>
      <c r="T1694" s="54">
        <v>19.803287345699385</v>
      </c>
      <c r="U1694" s="54">
        <v>108.91808040134661</v>
      </c>
      <c r="W1694" s="42" t="s">
        <v>469</v>
      </c>
    </row>
    <row r="1695" spans="1:23">
      <c r="A1695" s="49" t="s">
        <v>3963</v>
      </c>
      <c r="B1695" s="46" t="s">
        <v>222</v>
      </c>
      <c r="C1695" s="46" t="s">
        <v>360</v>
      </c>
      <c r="D1695" s="49" t="s">
        <v>200</v>
      </c>
      <c r="E1695" s="46">
        <v>6</v>
      </c>
      <c r="F1695" s="46">
        <v>0</v>
      </c>
      <c r="G1695" s="46">
        <v>13</v>
      </c>
      <c r="H1695" s="46">
        <v>11</v>
      </c>
      <c r="I1695" s="46">
        <v>6</v>
      </c>
      <c r="J1695" s="46">
        <v>0</v>
      </c>
      <c r="K1695" s="46">
        <v>36</v>
      </c>
      <c r="L1695" s="42">
        <v>30298</v>
      </c>
      <c r="M1695" s="42">
        <v>15513</v>
      </c>
      <c r="N1695" s="42">
        <v>14785</v>
      </c>
      <c r="O1695" s="54">
        <v>19.803287345699385</v>
      </c>
      <c r="P1695" s="54" t="s">
        <v>499</v>
      </c>
      <c r="Q1695" s="54">
        <v>42.90712258234867</v>
      </c>
      <c r="R1695" s="54">
        <v>36.306026800448876</v>
      </c>
      <c r="S1695" s="54">
        <v>19.803287345699385</v>
      </c>
      <c r="T1695" s="54" t="s">
        <v>499</v>
      </c>
      <c r="U1695" s="54">
        <v>118.81972407419633</v>
      </c>
      <c r="W1695" s="42" t="s">
        <v>469</v>
      </c>
    </row>
    <row r="1696" spans="1:23">
      <c r="A1696" s="49" t="s">
        <v>3964</v>
      </c>
      <c r="B1696" s="46" t="s">
        <v>222</v>
      </c>
      <c r="C1696" s="46" t="s">
        <v>360</v>
      </c>
      <c r="D1696" s="49" t="s">
        <v>473</v>
      </c>
      <c r="E1696" s="46">
        <v>0</v>
      </c>
      <c r="F1696" s="46">
        <v>0</v>
      </c>
      <c r="G1696" s="46">
        <v>0</v>
      </c>
      <c r="H1696" s="46">
        <v>0</v>
      </c>
      <c r="I1696" s="46">
        <v>0</v>
      </c>
      <c r="J1696" s="46">
        <v>0</v>
      </c>
      <c r="K1696" s="46">
        <v>0</v>
      </c>
      <c r="L1696" s="42">
        <v>30298</v>
      </c>
      <c r="M1696" s="42">
        <v>15513</v>
      </c>
      <c r="N1696" s="42">
        <v>14785</v>
      </c>
      <c r="O1696" s="54" t="s">
        <v>499</v>
      </c>
      <c r="P1696" s="54" t="s">
        <v>499</v>
      </c>
      <c r="Q1696" s="54" t="s">
        <v>499</v>
      </c>
      <c r="R1696" s="54" t="s">
        <v>499</v>
      </c>
      <c r="S1696" s="54" t="s">
        <v>499</v>
      </c>
      <c r="T1696" s="54" t="s">
        <v>499</v>
      </c>
      <c r="U1696" s="54" t="s">
        <v>499</v>
      </c>
      <c r="W1696" s="42" t="s">
        <v>469</v>
      </c>
    </row>
    <row r="1697" spans="1:23">
      <c r="A1697" s="49" t="s">
        <v>3965</v>
      </c>
      <c r="B1697" s="46" t="s">
        <v>222</v>
      </c>
      <c r="C1697" s="46" t="s">
        <v>360</v>
      </c>
      <c r="D1697" s="49" t="s">
        <v>201</v>
      </c>
      <c r="E1697" s="46">
        <v>0</v>
      </c>
      <c r="F1697" s="46">
        <v>0</v>
      </c>
      <c r="G1697" s="46">
        <v>6</v>
      </c>
      <c r="H1697" s="46">
        <v>6</v>
      </c>
      <c r="I1697" s="46">
        <v>0</v>
      </c>
      <c r="J1697" s="46">
        <v>0</v>
      </c>
      <c r="K1697" s="46">
        <v>12</v>
      </c>
      <c r="L1697" s="42">
        <v>30298</v>
      </c>
      <c r="M1697" s="42">
        <v>15513</v>
      </c>
      <c r="N1697" s="42">
        <v>14785</v>
      </c>
      <c r="O1697" s="54" t="s">
        <v>499</v>
      </c>
      <c r="P1697" s="54" t="s">
        <v>499</v>
      </c>
      <c r="Q1697" s="54">
        <v>19.803287345699385</v>
      </c>
      <c r="R1697" s="54">
        <v>19.803287345699385</v>
      </c>
      <c r="S1697" s="54" t="s">
        <v>499</v>
      </c>
      <c r="T1697" s="54" t="s">
        <v>499</v>
      </c>
      <c r="U1697" s="54">
        <v>39.60657469139877</v>
      </c>
      <c r="W1697" s="42" t="s">
        <v>469</v>
      </c>
    </row>
    <row r="1698" spans="1:23">
      <c r="A1698" s="49" t="s">
        <v>3966</v>
      </c>
      <c r="B1698" s="46" t="s">
        <v>222</v>
      </c>
      <c r="C1698" s="46" t="s">
        <v>360</v>
      </c>
      <c r="D1698" s="49" t="s">
        <v>95</v>
      </c>
      <c r="E1698" s="46">
        <v>0</v>
      </c>
      <c r="F1698" s="46">
        <v>0</v>
      </c>
      <c r="G1698" s="46">
        <v>0</v>
      </c>
      <c r="H1698" s="46">
        <v>0</v>
      </c>
      <c r="I1698" s="46">
        <v>0</v>
      </c>
      <c r="J1698" s="46">
        <v>0</v>
      </c>
      <c r="K1698" s="46">
        <v>0</v>
      </c>
      <c r="L1698" s="42">
        <v>30298</v>
      </c>
      <c r="M1698" s="42">
        <v>15513</v>
      </c>
      <c r="N1698" s="42">
        <v>14785</v>
      </c>
      <c r="O1698" s="54" t="s">
        <v>499</v>
      </c>
      <c r="P1698" s="54" t="s">
        <v>499</v>
      </c>
      <c r="Q1698" s="54" t="s">
        <v>499</v>
      </c>
      <c r="R1698" s="54" t="s">
        <v>499</v>
      </c>
      <c r="S1698" s="54" t="s">
        <v>499</v>
      </c>
      <c r="T1698" s="54" t="s">
        <v>499</v>
      </c>
      <c r="U1698" s="54" t="s">
        <v>499</v>
      </c>
      <c r="W1698" s="42" t="s">
        <v>469</v>
      </c>
    </row>
    <row r="1699" spans="1:23">
      <c r="A1699" s="49" t="s">
        <v>3967</v>
      </c>
      <c r="B1699" s="46" t="s">
        <v>222</v>
      </c>
      <c r="C1699" s="46" t="s">
        <v>360</v>
      </c>
      <c r="D1699" s="49" t="s">
        <v>155</v>
      </c>
      <c r="E1699" s="46">
        <v>11</v>
      </c>
      <c r="F1699" s="46">
        <v>6</v>
      </c>
      <c r="G1699" s="46">
        <v>0</v>
      </c>
      <c r="H1699" s="46">
        <v>0</v>
      </c>
      <c r="I1699" s="46">
        <v>0</v>
      </c>
      <c r="J1699" s="46">
        <v>0</v>
      </c>
      <c r="K1699" s="46">
        <v>17</v>
      </c>
      <c r="L1699" s="42">
        <v>30298</v>
      </c>
      <c r="M1699" s="42">
        <v>15513</v>
      </c>
      <c r="N1699" s="42">
        <v>14785</v>
      </c>
      <c r="O1699" s="54">
        <v>36.306026800448876</v>
      </c>
      <c r="P1699" s="54">
        <v>19.803287345699385</v>
      </c>
      <c r="Q1699" s="54" t="s">
        <v>499</v>
      </c>
      <c r="R1699" s="54" t="s">
        <v>499</v>
      </c>
      <c r="S1699" s="54" t="s">
        <v>499</v>
      </c>
      <c r="T1699" s="54" t="s">
        <v>499</v>
      </c>
      <c r="U1699" s="54">
        <v>56.109314146148265</v>
      </c>
      <c r="W1699" s="42" t="s">
        <v>469</v>
      </c>
    </row>
    <row r="1700" spans="1:23">
      <c r="A1700" s="49" t="s">
        <v>3968</v>
      </c>
      <c r="B1700" s="46" t="s">
        <v>222</v>
      </c>
      <c r="C1700" s="46" t="s">
        <v>360</v>
      </c>
      <c r="D1700" s="49" t="s">
        <v>99</v>
      </c>
      <c r="E1700" s="46">
        <v>0</v>
      </c>
      <c r="F1700" s="46">
        <v>0</v>
      </c>
      <c r="G1700" s="46">
        <v>6</v>
      </c>
      <c r="H1700" s="46">
        <v>6</v>
      </c>
      <c r="I1700" s="46">
        <v>6</v>
      </c>
      <c r="J1700" s="46">
        <v>0</v>
      </c>
      <c r="K1700" s="46">
        <v>18</v>
      </c>
      <c r="L1700" s="42">
        <v>30298</v>
      </c>
      <c r="M1700" s="42">
        <v>15513</v>
      </c>
      <c r="N1700" s="42">
        <v>14785</v>
      </c>
      <c r="O1700" s="54" t="s">
        <v>499</v>
      </c>
      <c r="P1700" s="54" t="s">
        <v>499</v>
      </c>
      <c r="Q1700" s="54">
        <v>19.803287345699385</v>
      </c>
      <c r="R1700" s="54">
        <v>19.803287345699385</v>
      </c>
      <c r="S1700" s="54">
        <v>19.803287345699385</v>
      </c>
      <c r="T1700" s="54" t="s">
        <v>499</v>
      </c>
      <c r="U1700" s="54">
        <v>59.409862037098165</v>
      </c>
      <c r="W1700" s="42" t="s">
        <v>469</v>
      </c>
    </row>
    <row r="1701" spans="1:23">
      <c r="A1701" s="49" t="s">
        <v>3969</v>
      </c>
      <c r="B1701" s="46" t="s">
        <v>222</v>
      </c>
      <c r="C1701" s="46" t="s">
        <v>360</v>
      </c>
      <c r="D1701" s="49" t="s">
        <v>481</v>
      </c>
      <c r="E1701" s="46">
        <v>6</v>
      </c>
      <c r="F1701" s="46">
        <v>0</v>
      </c>
      <c r="G1701" s="46">
        <v>0</v>
      </c>
      <c r="H1701" s="46">
        <v>0</v>
      </c>
      <c r="I1701" s="46">
        <v>0</v>
      </c>
      <c r="J1701" s="46">
        <v>0</v>
      </c>
      <c r="K1701" s="46">
        <v>6</v>
      </c>
      <c r="L1701" s="42">
        <v>30298</v>
      </c>
      <c r="M1701" s="42">
        <v>15513</v>
      </c>
      <c r="N1701" s="42">
        <v>14785</v>
      </c>
      <c r="O1701" s="54">
        <v>19.803287345699385</v>
      </c>
      <c r="P1701" s="54" t="s">
        <v>499</v>
      </c>
      <c r="Q1701" s="54" t="s">
        <v>499</v>
      </c>
      <c r="R1701" s="54" t="s">
        <v>499</v>
      </c>
      <c r="S1701" s="54" t="s">
        <v>499</v>
      </c>
      <c r="T1701" s="54" t="s">
        <v>499</v>
      </c>
      <c r="U1701" s="54">
        <v>19.803287345699385</v>
      </c>
      <c r="W1701" s="42" t="s">
        <v>469</v>
      </c>
    </row>
    <row r="1702" spans="1:23">
      <c r="A1702" s="49" t="s">
        <v>3970</v>
      </c>
      <c r="B1702" s="46" t="s">
        <v>222</v>
      </c>
      <c r="C1702" s="46" t="s">
        <v>360</v>
      </c>
      <c r="D1702" s="49" t="s">
        <v>483</v>
      </c>
      <c r="E1702" s="46">
        <v>0</v>
      </c>
      <c r="F1702" s="46">
        <v>0</v>
      </c>
      <c r="G1702" s="46">
        <v>7</v>
      </c>
      <c r="H1702" s="46">
        <v>6</v>
      </c>
      <c r="I1702" s="46">
        <v>0</v>
      </c>
      <c r="J1702" s="46">
        <v>0</v>
      </c>
      <c r="K1702" s="46">
        <v>13</v>
      </c>
      <c r="L1702" s="42">
        <v>30298</v>
      </c>
      <c r="M1702" s="42">
        <v>15513</v>
      </c>
      <c r="N1702" s="42">
        <v>14785</v>
      </c>
      <c r="O1702" s="54" t="s">
        <v>499</v>
      </c>
      <c r="P1702" s="54" t="s">
        <v>499</v>
      </c>
      <c r="Q1702" s="54">
        <v>23.103835236649285</v>
      </c>
      <c r="R1702" s="54">
        <v>19.803287345699385</v>
      </c>
      <c r="S1702" s="54" t="s">
        <v>499</v>
      </c>
      <c r="T1702" s="54" t="s">
        <v>499</v>
      </c>
      <c r="U1702" s="54">
        <v>42.90712258234867</v>
      </c>
      <c r="W1702" s="42" t="s">
        <v>469</v>
      </c>
    </row>
    <row r="1703" spans="1:23">
      <c r="A1703" s="49" t="s">
        <v>3971</v>
      </c>
      <c r="B1703" s="46" t="s">
        <v>222</v>
      </c>
      <c r="C1703" s="46" t="s">
        <v>360</v>
      </c>
      <c r="D1703" s="49" t="s">
        <v>128</v>
      </c>
      <c r="E1703" s="46">
        <v>6</v>
      </c>
      <c r="F1703" s="46">
        <v>0</v>
      </c>
      <c r="G1703" s="46">
        <v>0</v>
      </c>
      <c r="H1703" s="46">
        <v>0</v>
      </c>
      <c r="I1703" s="46">
        <v>0</v>
      </c>
      <c r="J1703" s="46">
        <v>0</v>
      </c>
      <c r="K1703" s="46">
        <v>6</v>
      </c>
      <c r="L1703" s="42">
        <v>30298</v>
      </c>
      <c r="M1703" s="42">
        <v>15513</v>
      </c>
      <c r="N1703" s="42">
        <v>14785</v>
      </c>
      <c r="O1703" s="54">
        <v>19.803287345699385</v>
      </c>
      <c r="P1703" s="54" t="s">
        <v>499</v>
      </c>
      <c r="Q1703" s="54" t="s">
        <v>499</v>
      </c>
      <c r="R1703" s="54" t="s">
        <v>499</v>
      </c>
      <c r="S1703" s="54" t="s">
        <v>499</v>
      </c>
      <c r="T1703" s="54" t="s">
        <v>499</v>
      </c>
      <c r="U1703" s="54">
        <v>19.803287345699385</v>
      </c>
      <c r="W1703" s="42" t="s">
        <v>469</v>
      </c>
    </row>
    <row r="1704" spans="1:23">
      <c r="A1704" s="49" t="s">
        <v>3972</v>
      </c>
      <c r="B1704" s="46" t="s">
        <v>222</v>
      </c>
      <c r="C1704" s="46" t="s">
        <v>360</v>
      </c>
      <c r="D1704" s="49" t="s">
        <v>164</v>
      </c>
      <c r="E1704" s="46">
        <v>16</v>
      </c>
      <c r="F1704" s="46">
        <v>8</v>
      </c>
      <c r="G1704" s="46">
        <v>27</v>
      </c>
      <c r="H1704" s="46">
        <v>39</v>
      </c>
      <c r="I1704" s="46">
        <v>15</v>
      </c>
      <c r="J1704" s="46">
        <v>6</v>
      </c>
      <c r="K1704" s="46">
        <v>111</v>
      </c>
      <c r="L1704" s="42">
        <v>30298</v>
      </c>
      <c r="M1704" s="42">
        <v>15513</v>
      </c>
      <c r="N1704" s="42">
        <v>14785</v>
      </c>
      <c r="O1704" s="54">
        <v>108.21778829895165</v>
      </c>
      <c r="P1704" s="54">
        <v>54.108894149475823</v>
      </c>
      <c r="Q1704" s="54">
        <v>182.6175177544809</v>
      </c>
      <c r="R1704" s="54">
        <v>263.78085897869465</v>
      </c>
      <c r="S1704" s="54">
        <v>101.45417653026716</v>
      </c>
      <c r="T1704" s="54">
        <v>40.581670612106869</v>
      </c>
      <c r="U1704" s="54">
        <v>750.760906323977</v>
      </c>
      <c r="W1704" s="42" t="s">
        <v>469</v>
      </c>
    </row>
    <row r="1705" spans="1:23">
      <c r="A1705" s="49" t="s">
        <v>3973</v>
      </c>
      <c r="B1705" s="46" t="s">
        <v>222</v>
      </c>
      <c r="C1705" s="46" t="s">
        <v>360</v>
      </c>
      <c r="D1705" s="49" t="s">
        <v>142</v>
      </c>
      <c r="E1705" s="46">
        <v>0</v>
      </c>
      <c r="F1705" s="46">
        <v>0</v>
      </c>
      <c r="G1705" s="46">
        <v>0</v>
      </c>
      <c r="H1705" s="46">
        <v>0</v>
      </c>
      <c r="I1705" s="46">
        <v>6</v>
      </c>
      <c r="J1705" s="46">
        <v>0</v>
      </c>
      <c r="K1705" s="46">
        <v>6</v>
      </c>
      <c r="L1705" s="42">
        <v>30298</v>
      </c>
      <c r="M1705" s="42">
        <v>15513</v>
      </c>
      <c r="N1705" s="42">
        <v>14785</v>
      </c>
      <c r="O1705" s="54" t="s">
        <v>499</v>
      </c>
      <c r="P1705" s="54" t="s">
        <v>499</v>
      </c>
      <c r="Q1705" s="54" t="s">
        <v>499</v>
      </c>
      <c r="R1705" s="54" t="s">
        <v>499</v>
      </c>
      <c r="S1705" s="54">
        <v>19.803287345699385</v>
      </c>
      <c r="T1705" s="54" t="s">
        <v>499</v>
      </c>
      <c r="U1705" s="54">
        <v>19.803287345699385</v>
      </c>
      <c r="W1705" s="42" t="s">
        <v>469</v>
      </c>
    </row>
    <row r="1706" spans="1:23">
      <c r="A1706" s="49" t="s">
        <v>3974</v>
      </c>
      <c r="B1706" s="46" t="s">
        <v>230</v>
      </c>
      <c r="C1706" s="46" t="s">
        <v>362</v>
      </c>
      <c r="D1706" s="49" t="s">
        <v>60</v>
      </c>
      <c r="E1706" s="46">
        <v>0</v>
      </c>
      <c r="F1706" s="46">
        <v>0</v>
      </c>
      <c r="G1706" s="46">
        <v>6</v>
      </c>
      <c r="H1706" s="46">
        <v>6</v>
      </c>
      <c r="I1706" s="46">
        <v>6</v>
      </c>
      <c r="J1706" s="46">
        <v>0</v>
      </c>
      <c r="K1706" s="46">
        <v>18</v>
      </c>
      <c r="L1706" s="42">
        <v>25655</v>
      </c>
      <c r="M1706" s="42">
        <v>13269</v>
      </c>
      <c r="N1706" s="42">
        <v>12386</v>
      </c>
      <c r="O1706" s="54" t="s">
        <v>499</v>
      </c>
      <c r="P1706" s="54" t="s">
        <v>499</v>
      </c>
      <c r="Q1706" s="54">
        <v>23.387253946599106</v>
      </c>
      <c r="R1706" s="54">
        <v>23.387253946599106</v>
      </c>
      <c r="S1706" s="54">
        <v>23.387253946599106</v>
      </c>
      <c r="T1706" s="54" t="s">
        <v>499</v>
      </c>
      <c r="U1706" s="54">
        <v>70.161761839797308</v>
      </c>
      <c r="W1706" s="42" t="s">
        <v>469</v>
      </c>
    </row>
    <row r="1707" spans="1:23">
      <c r="A1707" s="49" t="s">
        <v>3975</v>
      </c>
      <c r="B1707" s="46" t="s">
        <v>230</v>
      </c>
      <c r="C1707" s="46" t="s">
        <v>362</v>
      </c>
      <c r="D1707" s="49" t="s">
        <v>64</v>
      </c>
      <c r="E1707" s="46">
        <v>6</v>
      </c>
      <c r="F1707" s="46">
        <v>6</v>
      </c>
      <c r="G1707" s="46">
        <v>18</v>
      </c>
      <c r="H1707" s="46">
        <v>14</v>
      </c>
      <c r="I1707" s="46">
        <v>11</v>
      </c>
      <c r="J1707" s="46">
        <v>6</v>
      </c>
      <c r="K1707" s="46">
        <v>61</v>
      </c>
      <c r="L1707" s="42">
        <v>25655</v>
      </c>
      <c r="M1707" s="42">
        <v>13269</v>
      </c>
      <c r="N1707" s="42">
        <v>12386</v>
      </c>
      <c r="O1707" s="54">
        <v>23.387253946599106</v>
      </c>
      <c r="P1707" s="54">
        <v>23.387253946599106</v>
      </c>
      <c r="Q1707" s="54">
        <v>70.161761839797308</v>
      </c>
      <c r="R1707" s="54">
        <v>54.570259208731244</v>
      </c>
      <c r="S1707" s="54">
        <v>42.876632235431686</v>
      </c>
      <c r="T1707" s="54">
        <v>23.387253946599106</v>
      </c>
      <c r="U1707" s="54">
        <v>237.77041512375754</v>
      </c>
      <c r="W1707" s="42" t="s">
        <v>469</v>
      </c>
    </row>
    <row r="1708" spans="1:23">
      <c r="A1708" s="49" t="s">
        <v>3976</v>
      </c>
      <c r="B1708" s="46" t="s">
        <v>230</v>
      </c>
      <c r="C1708" s="46" t="s">
        <v>362</v>
      </c>
      <c r="D1708" s="49" t="s">
        <v>492</v>
      </c>
      <c r="E1708" s="46">
        <v>0</v>
      </c>
      <c r="F1708" s="46">
        <v>0</v>
      </c>
      <c r="G1708" s="46">
        <v>0</v>
      </c>
      <c r="H1708" s="46">
        <v>0</v>
      </c>
      <c r="I1708" s="46">
        <v>6</v>
      </c>
      <c r="J1708" s="46">
        <v>0</v>
      </c>
      <c r="K1708" s="46">
        <v>6</v>
      </c>
      <c r="L1708" s="42">
        <v>25655</v>
      </c>
      <c r="M1708" s="42">
        <v>13269</v>
      </c>
      <c r="N1708" s="42">
        <v>12386</v>
      </c>
      <c r="O1708" s="54" t="s">
        <v>499</v>
      </c>
      <c r="P1708" s="54" t="s">
        <v>499</v>
      </c>
      <c r="Q1708" s="54" t="s">
        <v>499</v>
      </c>
      <c r="R1708" s="54" t="s">
        <v>499</v>
      </c>
      <c r="S1708" s="54">
        <v>23.387253946599106</v>
      </c>
      <c r="T1708" s="54" t="s">
        <v>499</v>
      </c>
      <c r="U1708" s="54">
        <v>23.387253946599106</v>
      </c>
      <c r="W1708" s="42" t="s">
        <v>469</v>
      </c>
    </row>
    <row r="1709" spans="1:23">
      <c r="A1709" s="49" t="s">
        <v>3977</v>
      </c>
      <c r="B1709" s="46" t="s">
        <v>230</v>
      </c>
      <c r="C1709" s="46" t="s">
        <v>362</v>
      </c>
      <c r="D1709" s="49" t="s">
        <v>200</v>
      </c>
      <c r="E1709" s="46">
        <v>0</v>
      </c>
      <c r="F1709" s="46">
        <v>0</v>
      </c>
      <c r="G1709" s="46">
        <v>6</v>
      </c>
      <c r="H1709" s="46">
        <v>6</v>
      </c>
      <c r="I1709" s="46">
        <v>7</v>
      </c>
      <c r="J1709" s="46">
        <v>0</v>
      </c>
      <c r="K1709" s="46">
        <v>19</v>
      </c>
      <c r="L1709" s="42">
        <v>25655</v>
      </c>
      <c r="M1709" s="42">
        <v>13269</v>
      </c>
      <c r="N1709" s="42">
        <v>12386</v>
      </c>
      <c r="O1709" s="54" t="s">
        <v>499</v>
      </c>
      <c r="P1709" s="54" t="s">
        <v>499</v>
      </c>
      <c r="Q1709" s="54">
        <v>23.387253946599106</v>
      </c>
      <c r="R1709" s="54">
        <v>23.387253946599106</v>
      </c>
      <c r="S1709" s="54">
        <v>27.285129604365622</v>
      </c>
      <c r="T1709" s="54" t="s">
        <v>499</v>
      </c>
      <c r="U1709" s="54">
        <v>74.059637497563827</v>
      </c>
      <c r="W1709" s="42" t="s">
        <v>469</v>
      </c>
    </row>
    <row r="1710" spans="1:23">
      <c r="A1710" s="49" t="s">
        <v>3978</v>
      </c>
      <c r="B1710" s="46" t="s">
        <v>230</v>
      </c>
      <c r="C1710" s="46" t="s">
        <v>362</v>
      </c>
      <c r="D1710" s="49" t="s">
        <v>54</v>
      </c>
      <c r="E1710" s="46">
        <v>31</v>
      </c>
      <c r="F1710" s="46">
        <v>10</v>
      </c>
      <c r="G1710" s="46">
        <v>43</v>
      </c>
      <c r="H1710" s="46">
        <v>61</v>
      </c>
      <c r="I1710" s="46">
        <v>39</v>
      </c>
      <c r="J1710" s="46">
        <v>31</v>
      </c>
      <c r="K1710" s="46">
        <v>215</v>
      </c>
      <c r="L1710" s="42">
        <v>25655</v>
      </c>
      <c r="M1710" s="42">
        <v>13269</v>
      </c>
      <c r="N1710" s="42">
        <v>12386</v>
      </c>
      <c r="O1710" s="54">
        <v>233.62725148843168</v>
      </c>
      <c r="P1710" s="54">
        <v>75.36362951239731</v>
      </c>
      <c r="Q1710" s="54">
        <v>324.06360690330848</v>
      </c>
      <c r="R1710" s="54">
        <v>459.71814002562365</v>
      </c>
      <c r="S1710" s="54">
        <v>293.91815509834953</v>
      </c>
      <c r="T1710" s="54">
        <v>233.62725148843168</v>
      </c>
      <c r="U1710" s="54">
        <v>1620.3180345165422</v>
      </c>
      <c r="W1710" s="42" t="s">
        <v>469</v>
      </c>
    </row>
    <row r="1711" spans="1:23">
      <c r="A1711" s="49" t="s">
        <v>3979</v>
      </c>
      <c r="B1711" s="46" t="s">
        <v>230</v>
      </c>
      <c r="C1711" s="46" t="s">
        <v>362</v>
      </c>
      <c r="D1711" s="49" t="s">
        <v>69</v>
      </c>
      <c r="E1711" s="46">
        <v>6</v>
      </c>
      <c r="F1711" s="46">
        <v>0</v>
      </c>
      <c r="G1711" s="46">
        <v>6</v>
      </c>
      <c r="H1711" s="46">
        <v>8</v>
      </c>
      <c r="I1711" s="46">
        <v>6</v>
      </c>
      <c r="J1711" s="46">
        <v>6</v>
      </c>
      <c r="K1711" s="46">
        <v>32</v>
      </c>
      <c r="L1711" s="42">
        <v>25655</v>
      </c>
      <c r="M1711" s="42">
        <v>13269</v>
      </c>
      <c r="N1711" s="42">
        <v>12386</v>
      </c>
      <c r="O1711" s="54">
        <v>45.218177707438393</v>
      </c>
      <c r="P1711" s="54" t="s">
        <v>499</v>
      </c>
      <c r="Q1711" s="54">
        <v>45.218177707438393</v>
      </c>
      <c r="R1711" s="54">
        <v>60.290903609917855</v>
      </c>
      <c r="S1711" s="54">
        <v>45.218177707438393</v>
      </c>
      <c r="T1711" s="54">
        <v>45.218177707438393</v>
      </c>
      <c r="U1711" s="54">
        <v>241.16361443967142</v>
      </c>
      <c r="W1711" s="42" t="s">
        <v>469</v>
      </c>
    </row>
    <row r="1712" spans="1:23">
      <c r="A1712" s="49" t="s">
        <v>3980</v>
      </c>
      <c r="B1712" s="46" t="s">
        <v>230</v>
      </c>
      <c r="C1712" s="46" t="s">
        <v>362</v>
      </c>
      <c r="D1712" s="49" t="s">
        <v>473</v>
      </c>
      <c r="E1712" s="46">
        <v>0</v>
      </c>
      <c r="F1712" s="46">
        <v>0</v>
      </c>
      <c r="G1712" s="46">
        <v>0</v>
      </c>
      <c r="H1712" s="46">
        <v>0</v>
      </c>
      <c r="I1712" s="46">
        <v>0</v>
      </c>
      <c r="J1712" s="46">
        <v>0</v>
      </c>
      <c r="K1712" s="46">
        <v>0</v>
      </c>
      <c r="L1712" s="42">
        <v>25655</v>
      </c>
      <c r="M1712" s="42">
        <v>13269</v>
      </c>
      <c r="N1712" s="42">
        <v>12386</v>
      </c>
      <c r="O1712" s="54" t="s">
        <v>499</v>
      </c>
      <c r="P1712" s="54" t="s">
        <v>499</v>
      </c>
      <c r="Q1712" s="54" t="s">
        <v>499</v>
      </c>
      <c r="R1712" s="54" t="s">
        <v>499</v>
      </c>
      <c r="S1712" s="54" t="s">
        <v>499</v>
      </c>
      <c r="T1712" s="54" t="s">
        <v>499</v>
      </c>
      <c r="U1712" s="54" t="s">
        <v>499</v>
      </c>
      <c r="W1712" s="42" t="s">
        <v>469</v>
      </c>
    </row>
    <row r="1713" spans="1:23">
      <c r="A1713" s="49" t="s">
        <v>3981</v>
      </c>
      <c r="B1713" s="46" t="s">
        <v>230</v>
      </c>
      <c r="C1713" s="46" t="s">
        <v>362</v>
      </c>
      <c r="D1713" s="49" t="s">
        <v>201</v>
      </c>
      <c r="E1713" s="46">
        <v>6</v>
      </c>
      <c r="F1713" s="46">
        <v>0</v>
      </c>
      <c r="G1713" s="46">
        <v>6</v>
      </c>
      <c r="H1713" s="46">
        <v>6</v>
      </c>
      <c r="I1713" s="46">
        <v>6</v>
      </c>
      <c r="J1713" s="46">
        <v>0</v>
      </c>
      <c r="K1713" s="46">
        <v>24</v>
      </c>
      <c r="L1713" s="42">
        <v>25655</v>
      </c>
      <c r="M1713" s="42">
        <v>13269</v>
      </c>
      <c r="N1713" s="42">
        <v>12386</v>
      </c>
      <c r="O1713" s="54">
        <v>23.387253946599106</v>
      </c>
      <c r="P1713" s="54" t="s">
        <v>499</v>
      </c>
      <c r="Q1713" s="54">
        <v>23.387253946599106</v>
      </c>
      <c r="R1713" s="54">
        <v>23.387253946599106</v>
      </c>
      <c r="S1713" s="54">
        <v>23.387253946599106</v>
      </c>
      <c r="T1713" s="54" t="s">
        <v>499</v>
      </c>
      <c r="U1713" s="54">
        <v>93.549015786396424</v>
      </c>
      <c r="W1713" s="42" t="s">
        <v>469</v>
      </c>
    </row>
    <row r="1714" spans="1:23">
      <c r="A1714" s="49" t="s">
        <v>3982</v>
      </c>
      <c r="B1714" s="46" t="s">
        <v>230</v>
      </c>
      <c r="C1714" s="46" t="s">
        <v>362</v>
      </c>
      <c r="D1714" s="49" t="s">
        <v>151</v>
      </c>
      <c r="E1714" s="46">
        <v>0</v>
      </c>
      <c r="F1714" s="46">
        <v>0</v>
      </c>
      <c r="G1714" s="46">
        <v>0</v>
      </c>
      <c r="H1714" s="46">
        <v>0</v>
      </c>
      <c r="I1714" s="46">
        <v>0</v>
      </c>
      <c r="J1714" s="46">
        <v>0</v>
      </c>
      <c r="K1714" s="46">
        <v>0</v>
      </c>
      <c r="L1714" s="42">
        <v>25655</v>
      </c>
      <c r="M1714" s="42">
        <v>13269</v>
      </c>
      <c r="N1714" s="42">
        <v>12386</v>
      </c>
      <c r="O1714" s="54" t="s">
        <v>499</v>
      </c>
      <c r="P1714" s="54" t="s">
        <v>499</v>
      </c>
      <c r="Q1714" s="54" t="s">
        <v>499</v>
      </c>
      <c r="R1714" s="54" t="s">
        <v>499</v>
      </c>
      <c r="S1714" s="54" t="s">
        <v>499</v>
      </c>
      <c r="T1714" s="54" t="s">
        <v>499</v>
      </c>
      <c r="U1714" s="54" t="s">
        <v>499</v>
      </c>
      <c r="W1714" s="42" t="s">
        <v>469</v>
      </c>
    </row>
    <row r="1715" spans="1:23">
      <c r="A1715" s="49" t="s">
        <v>3983</v>
      </c>
      <c r="B1715" s="46" t="s">
        <v>230</v>
      </c>
      <c r="C1715" s="46" t="s">
        <v>362</v>
      </c>
      <c r="D1715" s="49" t="s">
        <v>95</v>
      </c>
      <c r="E1715" s="46">
        <v>0</v>
      </c>
      <c r="F1715" s="46">
        <v>0</v>
      </c>
      <c r="G1715" s="46">
        <v>6</v>
      </c>
      <c r="H1715" s="46">
        <v>0</v>
      </c>
      <c r="I1715" s="46">
        <v>6</v>
      </c>
      <c r="J1715" s="46">
        <v>0</v>
      </c>
      <c r="K1715" s="46">
        <v>12</v>
      </c>
      <c r="L1715" s="42">
        <v>25655</v>
      </c>
      <c r="M1715" s="42">
        <v>13269</v>
      </c>
      <c r="N1715" s="42">
        <v>12386</v>
      </c>
      <c r="O1715" s="54" t="s">
        <v>499</v>
      </c>
      <c r="P1715" s="54" t="s">
        <v>499</v>
      </c>
      <c r="Q1715" s="54">
        <v>23.387253946599106</v>
      </c>
      <c r="R1715" s="54" t="s">
        <v>499</v>
      </c>
      <c r="S1715" s="54">
        <v>23.387253946599106</v>
      </c>
      <c r="T1715" s="54" t="s">
        <v>499</v>
      </c>
      <c r="U1715" s="54">
        <v>46.774507893198212</v>
      </c>
      <c r="W1715" s="42" t="s">
        <v>469</v>
      </c>
    </row>
    <row r="1716" spans="1:23">
      <c r="A1716" s="49" t="s">
        <v>3984</v>
      </c>
      <c r="B1716" s="46" t="s">
        <v>230</v>
      </c>
      <c r="C1716" s="46" t="s">
        <v>362</v>
      </c>
      <c r="D1716" s="49" t="s">
        <v>154</v>
      </c>
      <c r="E1716" s="46">
        <v>0</v>
      </c>
      <c r="F1716" s="46">
        <v>0</v>
      </c>
      <c r="G1716" s="46">
        <v>0</v>
      </c>
      <c r="H1716" s="46">
        <v>0</v>
      </c>
      <c r="I1716" s="46">
        <v>0</v>
      </c>
      <c r="J1716" s="46">
        <v>0</v>
      </c>
      <c r="K1716" s="46">
        <v>0</v>
      </c>
      <c r="L1716" s="42">
        <v>25655</v>
      </c>
      <c r="M1716" s="42">
        <v>13269</v>
      </c>
      <c r="N1716" s="42">
        <v>12386</v>
      </c>
      <c r="O1716" s="54" t="s">
        <v>499</v>
      </c>
      <c r="P1716" s="54" t="s">
        <v>499</v>
      </c>
      <c r="Q1716" s="54" t="s">
        <v>499</v>
      </c>
      <c r="R1716" s="54" t="s">
        <v>499</v>
      </c>
      <c r="S1716" s="54" t="s">
        <v>499</v>
      </c>
      <c r="T1716" s="54" t="s">
        <v>499</v>
      </c>
      <c r="U1716" s="54" t="s">
        <v>499</v>
      </c>
      <c r="W1716" s="42" t="s">
        <v>469</v>
      </c>
    </row>
    <row r="1717" spans="1:23">
      <c r="A1717" s="49" t="s">
        <v>3985</v>
      </c>
      <c r="B1717" s="46" t="s">
        <v>230</v>
      </c>
      <c r="C1717" s="46" t="s">
        <v>362</v>
      </c>
      <c r="D1717" s="49" t="s">
        <v>155</v>
      </c>
      <c r="E1717" s="46">
        <v>10</v>
      </c>
      <c r="F1717" s="46">
        <v>6</v>
      </c>
      <c r="G1717" s="46">
        <v>6</v>
      </c>
      <c r="H1717" s="46">
        <v>6</v>
      </c>
      <c r="I1717" s="46">
        <v>0</v>
      </c>
      <c r="J1717" s="46">
        <v>0</v>
      </c>
      <c r="K1717" s="46">
        <v>28</v>
      </c>
      <c r="L1717" s="42">
        <v>25655</v>
      </c>
      <c r="M1717" s="42">
        <v>13269</v>
      </c>
      <c r="N1717" s="42">
        <v>12386</v>
      </c>
      <c r="O1717" s="54">
        <v>38.978756577665173</v>
      </c>
      <c r="P1717" s="54">
        <v>23.387253946599106</v>
      </c>
      <c r="Q1717" s="54">
        <v>23.387253946599106</v>
      </c>
      <c r="R1717" s="54">
        <v>23.387253946599106</v>
      </c>
      <c r="S1717" s="54" t="s">
        <v>499</v>
      </c>
      <c r="T1717" s="54" t="s">
        <v>499</v>
      </c>
      <c r="U1717" s="54">
        <v>109.14051841746249</v>
      </c>
      <c r="W1717" s="42" t="s">
        <v>469</v>
      </c>
    </row>
    <row r="1718" spans="1:23">
      <c r="A1718" s="49" t="s">
        <v>3986</v>
      </c>
      <c r="B1718" s="46" t="s">
        <v>230</v>
      </c>
      <c r="C1718" s="46" t="s">
        <v>362</v>
      </c>
      <c r="D1718" s="49" t="s">
        <v>99</v>
      </c>
      <c r="E1718" s="46">
        <v>6</v>
      </c>
      <c r="F1718" s="46">
        <v>6</v>
      </c>
      <c r="G1718" s="46">
        <v>9</v>
      </c>
      <c r="H1718" s="46">
        <v>10</v>
      </c>
      <c r="I1718" s="46">
        <v>7</v>
      </c>
      <c r="J1718" s="46">
        <v>0</v>
      </c>
      <c r="K1718" s="46">
        <v>38</v>
      </c>
      <c r="L1718" s="42">
        <v>25655</v>
      </c>
      <c r="M1718" s="42">
        <v>13269</v>
      </c>
      <c r="N1718" s="42">
        <v>12386</v>
      </c>
      <c r="O1718" s="54">
        <v>23.387253946599106</v>
      </c>
      <c r="P1718" s="54">
        <v>23.387253946599106</v>
      </c>
      <c r="Q1718" s="54">
        <v>35.080880919898654</v>
      </c>
      <c r="R1718" s="54">
        <v>38.978756577665173</v>
      </c>
      <c r="S1718" s="54">
        <v>27.285129604365622</v>
      </c>
      <c r="T1718" s="54" t="s">
        <v>499</v>
      </c>
      <c r="U1718" s="54">
        <v>148.11927499512765</v>
      </c>
      <c r="W1718" s="42" t="s">
        <v>469</v>
      </c>
    </row>
    <row r="1719" spans="1:23">
      <c r="A1719" s="49" t="s">
        <v>3987</v>
      </c>
      <c r="B1719" s="46" t="s">
        <v>230</v>
      </c>
      <c r="C1719" s="46" t="s">
        <v>362</v>
      </c>
      <c r="D1719" s="49" t="s">
        <v>481</v>
      </c>
      <c r="E1719" s="46">
        <v>0</v>
      </c>
      <c r="F1719" s="46">
        <v>0</v>
      </c>
      <c r="G1719" s="46">
        <v>6</v>
      </c>
      <c r="H1719" s="46">
        <v>0</v>
      </c>
      <c r="I1719" s="46">
        <v>0</v>
      </c>
      <c r="J1719" s="46">
        <v>0</v>
      </c>
      <c r="K1719" s="46">
        <v>6</v>
      </c>
      <c r="L1719" s="42">
        <v>25655</v>
      </c>
      <c r="M1719" s="42">
        <v>13269</v>
      </c>
      <c r="N1719" s="42">
        <v>12386</v>
      </c>
      <c r="O1719" s="54" t="s">
        <v>499</v>
      </c>
      <c r="P1719" s="54" t="s">
        <v>499</v>
      </c>
      <c r="Q1719" s="54">
        <v>23.387253946599106</v>
      </c>
      <c r="R1719" s="54" t="s">
        <v>499</v>
      </c>
      <c r="S1719" s="54" t="s">
        <v>499</v>
      </c>
      <c r="T1719" s="54" t="s">
        <v>499</v>
      </c>
      <c r="U1719" s="54">
        <v>23.387253946599106</v>
      </c>
      <c r="W1719" s="42" t="s">
        <v>469</v>
      </c>
    </row>
    <row r="1720" spans="1:23">
      <c r="A1720" s="49" t="s">
        <v>3988</v>
      </c>
      <c r="B1720" s="46" t="s">
        <v>230</v>
      </c>
      <c r="C1720" s="46" t="s">
        <v>362</v>
      </c>
      <c r="D1720" s="49" t="s">
        <v>483</v>
      </c>
      <c r="E1720" s="46">
        <v>0</v>
      </c>
      <c r="F1720" s="46">
        <v>0</v>
      </c>
      <c r="G1720" s="46">
        <v>6</v>
      </c>
      <c r="H1720" s="46">
        <v>0</v>
      </c>
      <c r="I1720" s="46">
        <v>6</v>
      </c>
      <c r="J1720" s="46">
        <v>0</v>
      </c>
      <c r="K1720" s="46">
        <v>12</v>
      </c>
      <c r="L1720" s="42">
        <v>25655</v>
      </c>
      <c r="M1720" s="42">
        <v>13269</v>
      </c>
      <c r="N1720" s="42">
        <v>12386</v>
      </c>
      <c r="O1720" s="54" t="s">
        <v>499</v>
      </c>
      <c r="P1720" s="54" t="s">
        <v>499</v>
      </c>
      <c r="Q1720" s="54">
        <v>23.387253946599106</v>
      </c>
      <c r="R1720" s="54" t="s">
        <v>499</v>
      </c>
      <c r="S1720" s="54">
        <v>23.387253946599106</v>
      </c>
      <c r="T1720" s="54" t="s">
        <v>499</v>
      </c>
      <c r="U1720" s="54">
        <v>46.774507893198212</v>
      </c>
      <c r="W1720" s="42" t="s">
        <v>469</v>
      </c>
    </row>
    <row r="1721" spans="1:23">
      <c r="A1721" s="49" t="s">
        <v>3989</v>
      </c>
      <c r="B1721" s="46" t="s">
        <v>230</v>
      </c>
      <c r="C1721" s="46" t="s">
        <v>362</v>
      </c>
      <c r="D1721" s="49" t="s">
        <v>128</v>
      </c>
      <c r="E1721" s="46">
        <v>0</v>
      </c>
      <c r="F1721" s="46">
        <v>0</v>
      </c>
      <c r="G1721" s="46">
        <v>0</v>
      </c>
      <c r="H1721" s="46">
        <v>0</v>
      </c>
      <c r="I1721" s="46">
        <v>0</v>
      </c>
      <c r="J1721" s="46">
        <v>0</v>
      </c>
      <c r="K1721" s="46">
        <v>0</v>
      </c>
      <c r="L1721" s="42">
        <v>25655</v>
      </c>
      <c r="M1721" s="42">
        <v>13269</v>
      </c>
      <c r="N1721" s="42">
        <v>12386</v>
      </c>
      <c r="O1721" s="54" t="s">
        <v>499</v>
      </c>
      <c r="P1721" s="54" t="s">
        <v>499</v>
      </c>
      <c r="Q1721" s="54" t="s">
        <v>499</v>
      </c>
      <c r="R1721" s="54" t="s">
        <v>499</v>
      </c>
      <c r="S1721" s="54" t="s">
        <v>499</v>
      </c>
      <c r="T1721" s="54" t="s">
        <v>499</v>
      </c>
      <c r="U1721" s="54" t="s">
        <v>499</v>
      </c>
      <c r="W1721" s="42" t="s">
        <v>469</v>
      </c>
    </row>
    <row r="1722" spans="1:23">
      <c r="A1722" s="49" t="s">
        <v>3990</v>
      </c>
      <c r="B1722" s="46" t="s">
        <v>230</v>
      </c>
      <c r="C1722" s="46" t="s">
        <v>362</v>
      </c>
      <c r="D1722" s="49" t="s">
        <v>132</v>
      </c>
      <c r="E1722" s="46">
        <v>6</v>
      </c>
      <c r="F1722" s="46">
        <v>0</v>
      </c>
      <c r="G1722" s="46">
        <v>6</v>
      </c>
      <c r="H1722" s="46">
        <v>6</v>
      </c>
      <c r="I1722" s="46">
        <v>6</v>
      </c>
      <c r="J1722" s="46">
        <v>0</v>
      </c>
      <c r="K1722" s="46">
        <v>24</v>
      </c>
      <c r="L1722" s="42">
        <v>25655</v>
      </c>
      <c r="M1722" s="42">
        <v>13269</v>
      </c>
      <c r="N1722" s="42">
        <v>12386</v>
      </c>
      <c r="O1722" s="54">
        <v>45.218177707438393</v>
      </c>
      <c r="P1722" s="54" t="s">
        <v>499</v>
      </c>
      <c r="Q1722" s="54">
        <v>45.218177707438393</v>
      </c>
      <c r="R1722" s="54">
        <v>45.218177707438393</v>
      </c>
      <c r="S1722" s="54">
        <v>45.218177707438393</v>
      </c>
      <c r="T1722" s="54" t="s">
        <v>499</v>
      </c>
      <c r="U1722" s="54">
        <v>180.87271082975357</v>
      </c>
      <c r="W1722" s="42" t="s">
        <v>469</v>
      </c>
    </row>
    <row r="1723" spans="1:23">
      <c r="A1723" s="49" t="s">
        <v>3991</v>
      </c>
      <c r="B1723" s="46" t="s">
        <v>230</v>
      </c>
      <c r="C1723" s="46" t="s">
        <v>362</v>
      </c>
      <c r="D1723" s="49" t="s">
        <v>161</v>
      </c>
      <c r="E1723" s="46">
        <v>0</v>
      </c>
      <c r="F1723" s="46">
        <v>0</v>
      </c>
      <c r="G1723" s="46">
        <v>0</v>
      </c>
      <c r="H1723" s="46">
        <v>0</v>
      </c>
      <c r="I1723" s="46">
        <v>0</v>
      </c>
      <c r="J1723" s="46">
        <v>0</v>
      </c>
      <c r="K1723" s="46">
        <v>0</v>
      </c>
      <c r="L1723" s="42">
        <v>25655</v>
      </c>
      <c r="M1723" s="42">
        <v>13269</v>
      </c>
      <c r="N1723" s="42">
        <v>12386</v>
      </c>
      <c r="O1723" s="54" t="s">
        <v>499</v>
      </c>
      <c r="P1723" s="54" t="s">
        <v>499</v>
      </c>
      <c r="Q1723" s="54" t="s">
        <v>499</v>
      </c>
      <c r="R1723" s="54" t="s">
        <v>499</v>
      </c>
      <c r="S1723" s="54" t="s">
        <v>499</v>
      </c>
      <c r="T1723" s="54" t="s">
        <v>499</v>
      </c>
      <c r="U1723" s="54" t="s">
        <v>499</v>
      </c>
      <c r="W1723" s="42" t="s">
        <v>469</v>
      </c>
    </row>
    <row r="1724" spans="1:23">
      <c r="A1724" s="49" t="s">
        <v>3992</v>
      </c>
      <c r="B1724" s="46" t="s">
        <v>230</v>
      </c>
      <c r="C1724" s="46" t="s">
        <v>362</v>
      </c>
      <c r="D1724" s="49" t="s">
        <v>142</v>
      </c>
      <c r="E1724" s="46">
        <v>0</v>
      </c>
      <c r="F1724" s="46">
        <v>0</v>
      </c>
      <c r="G1724" s="46">
        <v>0</v>
      </c>
      <c r="H1724" s="46">
        <v>0</v>
      </c>
      <c r="I1724" s="46">
        <v>0</v>
      </c>
      <c r="J1724" s="46">
        <v>0</v>
      </c>
      <c r="K1724" s="46">
        <v>0</v>
      </c>
      <c r="L1724" s="42">
        <v>25655</v>
      </c>
      <c r="M1724" s="42">
        <v>13269</v>
      </c>
      <c r="N1724" s="42">
        <v>12386</v>
      </c>
      <c r="O1724" s="54" t="s">
        <v>499</v>
      </c>
      <c r="P1724" s="54" t="s">
        <v>499</v>
      </c>
      <c r="Q1724" s="54" t="s">
        <v>499</v>
      </c>
      <c r="R1724" s="54" t="s">
        <v>499</v>
      </c>
      <c r="S1724" s="54" t="s">
        <v>499</v>
      </c>
      <c r="T1724" s="54" t="s">
        <v>499</v>
      </c>
      <c r="U1724" s="54" t="s">
        <v>499</v>
      </c>
      <c r="W1724" s="42" t="s">
        <v>469</v>
      </c>
    </row>
    <row r="1725" spans="1:23">
      <c r="A1725" s="49" t="s">
        <v>3993</v>
      </c>
      <c r="B1725" s="46" t="s">
        <v>230</v>
      </c>
      <c r="C1725" s="46" t="s">
        <v>362</v>
      </c>
      <c r="D1725" s="49" t="s">
        <v>146</v>
      </c>
      <c r="E1725" s="46">
        <v>6</v>
      </c>
      <c r="F1725" s="46">
        <v>6</v>
      </c>
      <c r="G1725" s="46">
        <v>8</v>
      </c>
      <c r="H1725" s="46">
        <v>10</v>
      </c>
      <c r="I1725" s="46">
        <v>6</v>
      </c>
      <c r="J1725" s="46">
        <v>6</v>
      </c>
      <c r="K1725" s="46">
        <v>42</v>
      </c>
      <c r="L1725" s="42">
        <v>25655</v>
      </c>
      <c r="M1725" s="42">
        <v>13269</v>
      </c>
      <c r="N1725" s="42">
        <v>12386</v>
      </c>
      <c r="O1725" s="54">
        <v>45.218177707438393</v>
      </c>
      <c r="P1725" s="54">
        <v>45.218177707438393</v>
      </c>
      <c r="Q1725" s="54">
        <v>60.290903609917855</v>
      </c>
      <c r="R1725" s="54">
        <v>75.36362951239731</v>
      </c>
      <c r="S1725" s="54">
        <v>45.218177707438393</v>
      </c>
      <c r="T1725" s="54">
        <v>45.218177707438393</v>
      </c>
      <c r="U1725" s="54">
        <v>316.52724395206872</v>
      </c>
      <c r="W1725" s="42" t="s">
        <v>469</v>
      </c>
    </row>
    <row r="1726" spans="1:23">
      <c r="A1726" s="49" t="s">
        <v>3994</v>
      </c>
      <c r="B1726" s="46" t="s">
        <v>222</v>
      </c>
      <c r="C1726" s="46" t="s">
        <v>362</v>
      </c>
      <c r="D1726" s="49" t="s">
        <v>60</v>
      </c>
      <c r="E1726" s="46">
        <v>0</v>
      </c>
      <c r="F1726" s="46">
        <v>0</v>
      </c>
      <c r="G1726" s="46">
        <v>6</v>
      </c>
      <c r="H1726" s="46">
        <v>6</v>
      </c>
      <c r="I1726" s="46">
        <v>0</v>
      </c>
      <c r="J1726" s="46">
        <v>6</v>
      </c>
      <c r="K1726" s="46">
        <v>18</v>
      </c>
      <c r="L1726" s="42">
        <v>25655</v>
      </c>
      <c r="M1726" s="42">
        <v>13269</v>
      </c>
      <c r="N1726" s="42">
        <v>12386</v>
      </c>
      <c r="O1726" s="54" t="s">
        <v>499</v>
      </c>
      <c r="P1726" s="54" t="s">
        <v>499</v>
      </c>
      <c r="Q1726" s="54">
        <v>23.387253946599106</v>
      </c>
      <c r="R1726" s="54">
        <v>23.387253946599106</v>
      </c>
      <c r="S1726" s="54" t="s">
        <v>499</v>
      </c>
      <c r="T1726" s="54">
        <v>23.387253946599106</v>
      </c>
      <c r="U1726" s="54">
        <v>70.161761839797308</v>
      </c>
      <c r="W1726" s="42" t="s">
        <v>469</v>
      </c>
    </row>
    <row r="1727" spans="1:23">
      <c r="A1727" s="49" t="s">
        <v>3995</v>
      </c>
      <c r="B1727" s="46" t="s">
        <v>222</v>
      </c>
      <c r="C1727" s="46" t="s">
        <v>362</v>
      </c>
      <c r="D1727" s="49" t="s">
        <v>64</v>
      </c>
      <c r="E1727" s="46">
        <v>13</v>
      </c>
      <c r="F1727" s="46">
        <v>6</v>
      </c>
      <c r="G1727" s="46">
        <v>13</v>
      </c>
      <c r="H1727" s="46">
        <v>15</v>
      </c>
      <c r="I1727" s="46">
        <v>16</v>
      </c>
      <c r="J1727" s="46">
        <v>8</v>
      </c>
      <c r="K1727" s="46">
        <v>71</v>
      </c>
      <c r="L1727" s="42">
        <v>25655</v>
      </c>
      <c r="M1727" s="42">
        <v>13269</v>
      </c>
      <c r="N1727" s="42">
        <v>12386</v>
      </c>
      <c r="O1727" s="54">
        <v>50.672383550964717</v>
      </c>
      <c r="P1727" s="54">
        <v>23.387253946599106</v>
      </c>
      <c r="Q1727" s="54">
        <v>50.672383550964717</v>
      </c>
      <c r="R1727" s="54">
        <v>58.468134866497763</v>
      </c>
      <c r="S1727" s="54">
        <v>62.366010524264276</v>
      </c>
      <c r="T1727" s="54">
        <v>31.183005262132138</v>
      </c>
      <c r="U1727" s="54">
        <v>276.74917170142271</v>
      </c>
      <c r="W1727" s="42" t="s">
        <v>469</v>
      </c>
    </row>
    <row r="1728" spans="1:23">
      <c r="A1728" s="49" t="s">
        <v>3996</v>
      </c>
      <c r="B1728" s="46" t="s">
        <v>222</v>
      </c>
      <c r="C1728" s="46" t="s">
        <v>362</v>
      </c>
      <c r="D1728" s="49" t="s">
        <v>492</v>
      </c>
      <c r="E1728" s="46">
        <v>6</v>
      </c>
      <c r="F1728" s="46">
        <v>6</v>
      </c>
      <c r="G1728" s="46">
        <v>9</v>
      </c>
      <c r="H1728" s="46">
        <v>9</v>
      </c>
      <c r="I1728" s="46">
        <v>7</v>
      </c>
      <c r="J1728" s="46">
        <v>0</v>
      </c>
      <c r="K1728" s="46">
        <v>37</v>
      </c>
      <c r="L1728" s="42">
        <v>25655</v>
      </c>
      <c r="M1728" s="42">
        <v>13269</v>
      </c>
      <c r="N1728" s="42">
        <v>12386</v>
      </c>
      <c r="O1728" s="54">
        <v>23.387253946599106</v>
      </c>
      <c r="P1728" s="54">
        <v>23.387253946599106</v>
      </c>
      <c r="Q1728" s="54">
        <v>35.080880919898654</v>
      </c>
      <c r="R1728" s="54">
        <v>35.080880919898654</v>
      </c>
      <c r="S1728" s="54">
        <v>27.285129604365622</v>
      </c>
      <c r="T1728" s="54" t="s">
        <v>499</v>
      </c>
      <c r="U1728" s="54">
        <v>144.22139933736113</v>
      </c>
      <c r="W1728" s="42" t="s">
        <v>469</v>
      </c>
    </row>
    <row r="1729" spans="1:23">
      <c r="A1729" s="49" t="s">
        <v>3997</v>
      </c>
      <c r="B1729" s="46" t="s">
        <v>222</v>
      </c>
      <c r="C1729" s="46" t="s">
        <v>362</v>
      </c>
      <c r="D1729" s="49" t="s">
        <v>200</v>
      </c>
      <c r="E1729" s="46">
        <v>0</v>
      </c>
      <c r="F1729" s="46">
        <v>6</v>
      </c>
      <c r="G1729" s="46">
        <v>6</v>
      </c>
      <c r="H1729" s="46">
        <v>13</v>
      </c>
      <c r="I1729" s="46">
        <v>8</v>
      </c>
      <c r="J1729" s="46">
        <v>6</v>
      </c>
      <c r="K1729" s="46">
        <v>39</v>
      </c>
      <c r="L1729" s="42">
        <v>25655</v>
      </c>
      <c r="M1729" s="42">
        <v>13269</v>
      </c>
      <c r="N1729" s="42">
        <v>12386</v>
      </c>
      <c r="O1729" s="54" t="s">
        <v>499</v>
      </c>
      <c r="P1729" s="54">
        <v>23.387253946599106</v>
      </c>
      <c r="Q1729" s="54">
        <v>23.387253946599106</v>
      </c>
      <c r="R1729" s="54">
        <v>50.672383550964717</v>
      </c>
      <c r="S1729" s="54">
        <v>31.183005262132138</v>
      </c>
      <c r="T1729" s="54">
        <v>23.387253946599106</v>
      </c>
      <c r="U1729" s="54">
        <v>152.01715065289417</v>
      </c>
      <c r="W1729" s="42" t="s">
        <v>469</v>
      </c>
    </row>
    <row r="1730" spans="1:23">
      <c r="A1730" s="49" t="s">
        <v>3998</v>
      </c>
      <c r="B1730" s="46" t="s">
        <v>222</v>
      </c>
      <c r="C1730" s="46" t="s">
        <v>362</v>
      </c>
      <c r="D1730" s="49" t="s">
        <v>473</v>
      </c>
      <c r="E1730" s="46">
        <v>0</v>
      </c>
      <c r="F1730" s="46">
        <v>0</v>
      </c>
      <c r="G1730" s="46">
        <v>0</v>
      </c>
      <c r="H1730" s="46">
        <v>0</v>
      </c>
      <c r="I1730" s="46">
        <v>0</v>
      </c>
      <c r="J1730" s="46">
        <v>0</v>
      </c>
      <c r="K1730" s="46">
        <v>0</v>
      </c>
      <c r="L1730" s="42">
        <v>25655</v>
      </c>
      <c r="M1730" s="42">
        <v>13269</v>
      </c>
      <c r="N1730" s="42">
        <v>12386</v>
      </c>
      <c r="O1730" s="54" t="s">
        <v>499</v>
      </c>
      <c r="P1730" s="54" t="s">
        <v>499</v>
      </c>
      <c r="Q1730" s="54" t="s">
        <v>499</v>
      </c>
      <c r="R1730" s="54" t="s">
        <v>499</v>
      </c>
      <c r="S1730" s="54" t="s">
        <v>499</v>
      </c>
      <c r="T1730" s="54" t="s">
        <v>499</v>
      </c>
      <c r="U1730" s="54" t="s">
        <v>499</v>
      </c>
      <c r="W1730" s="42" t="s">
        <v>469</v>
      </c>
    </row>
    <row r="1731" spans="1:23">
      <c r="A1731" s="49" t="s">
        <v>3999</v>
      </c>
      <c r="B1731" s="46" t="s">
        <v>222</v>
      </c>
      <c r="C1731" s="46" t="s">
        <v>362</v>
      </c>
      <c r="D1731" s="49" t="s">
        <v>201</v>
      </c>
      <c r="E1731" s="46">
        <v>0</v>
      </c>
      <c r="F1731" s="46">
        <v>6</v>
      </c>
      <c r="G1731" s="46">
        <v>0</v>
      </c>
      <c r="H1731" s="46">
        <v>6</v>
      </c>
      <c r="I1731" s="46">
        <v>0</v>
      </c>
      <c r="J1731" s="46">
        <v>6</v>
      </c>
      <c r="K1731" s="46">
        <v>18</v>
      </c>
      <c r="L1731" s="42">
        <v>25655</v>
      </c>
      <c r="M1731" s="42">
        <v>13269</v>
      </c>
      <c r="N1731" s="42">
        <v>12386</v>
      </c>
      <c r="O1731" s="54" t="s">
        <v>499</v>
      </c>
      <c r="P1731" s="54">
        <v>23.387253946599106</v>
      </c>
      <c r="Q1731" s="54" t="s">
        <v>499</v>
      </c>
      <c r="R1731" s="54">
        <v>23.387253946599106</v>
      </c>
      <c r="S1731" s="54" t="s">
        <v>499</v>
      </c>
      <c r="T1731" s="54">
        <v>23.387253946599106</v>
      </c>
      <c r="U1731" s="54">
        <v>70.161761839797308</v>
      </c>
      <c r="W1731" s="42" t="s">
        <v>469</v>
      </c>
    </row>
    <row r="1732" spans="1:23">
      <c r="A1732" s="49" t="s">
        <v>4000</v>
      </c>
      <c r="B1732" s="46" t="s">
        <v>222</v>
      </c>
      <c r="C1732" s="46" t="s">
        <v>362</v>
      </c>
      <c r="D1732" s="49" t="s">
        <v>151</v>
      </c>
      <c r="E1732" s="46">
        <v>0</v>
      </c>
      <c r="F1732" s="46">
        <v>0</v>
      </c>
      <c r="G1732" s="46">
        <v>0</v>
      </c>
      <c r="H1732" s="46">
        <v>0</v>
      </c>
      <c r="I1732" s="46">
        <v>0</v>
      </c>
      <c r="J1732" s="46">
        <v>0</v>
      </c>
      <c r="K1732" s="46">
        <v>0</v>
      </c>
      <c r="L1732" s="42">
        <v>25655</v>
      </c>
      <c r="M1732" s="42">
        <v>13269</v>
      </c>
      <c r="N1732" s="42">
        <v>12386</v>
      </c>
      <c r="O1732" s="54" t="s">
        <v>499</v>
      </c>
      <c r="P1732" s="54" t="s">
        <v>499</v>
      </c>
      <c r="Q1732" s="54" t="s">
        <v>499</v>
      </c>
      <c r="R1732" s="54" t="s">
        <v>499</v>
      </c>
      <c r="S1732" s="54" t="s">
        <v>499</v>
      </c>
      <c r="T1732" s="54" t="s">
        <v>499</v>
      </c>
      <c r="U1732" s="54" t="s">
        <v>499</v>
      </c>
      <c r="W1732" s="42" t="s">
        <v>469</v>
      </c>
    </row>
    <row r="1733" spans="1:23">
      <c r="A1733" s="49" t="s">
        <v>4001</v>
      </c>
      <c r="B1733" s="46" t="s">
        <v>222</v>
      </c>
      <c r="C1733" s="46" t="s">
        <v>362</v>
      </c>
      <c r="D1733" s="49" t="s">
        <v>95</v>
      </c>
      <c r="E1733" s="46">
        <v>0</v>
      </c>
      <c r="F1733" s="46">
        <v>0</v>
      </c>
      <c r="G1733" s="46">
        <v>0</v>
      </c>
      <c r="H1733" s="46">
        <v>6</v>
      </c>
      <c r="I1733" s="46">
        <v>0</v>
      </c>
      <c r="J1733" s="46">
        <v>0</v>
      </c>
      <c r="K1733" s="46">
        <v>6</v>
      </c>
      <c r="L1733" s="42">
        <v>25655</v>
      </c>
      <c r="M1733" s="42">
        <v>13269</v>
      </c>
      <c r="N1733" s="42">
        <v>12386</v>
      </c>
      <c r="O1733" s="54" t="s">
        <v>499</v>
      </c>
      <c r="P1733" s="54" t="s">
        <v>499</v>
      </c>
      <c r="Q1733" s="54" t="s">
        <v>499</v>
      </c>
      <c r="R1733" s="54">
        <v>23.387253946599106</v>
      </c>
      <c r="S1733" s="54" t="s">
        <v>499</v>
      </c>
      <c r="T1733" s="54" t="s">
        <v>499</v>
      </c>
      <c r="U1733" s="54">
        <v>23.387253946599106</v>
      </c>
      <c r="W1733" s="42" t="s">
        <v>469</v>
      </c>
    </row>
    <row r="1734" spans="1:23">
      <c r="A1734" s="49" t="s">
        <v>4002</v>
      </c>
      <c r="B1734" s="46" t="s">
        <v>222</v>
      </c>
      <c r="C1734" s="46" t="s">
        <v>362</v>
      </c>
      <c r="D1734" s="49" t="s">
        <v>155</v>
      </c>
      <c r="E1734" s="46">
        <v>6</v>
      </c>
      <c r="F1734" s="46">
        <v>0</v>
      </c>
      <c r="G1734" s="46">
        <v>6</v>
      </c>
      <c r="H1734" s="46">
        <v>0</v>
      </c>
      <c r="I1734" s="46">
        <v>0</v>
      </c>
      <c r="J1734" s="46">
        <v>0</v>
      </c>
      <c r="K1734" s="46">
        <v>12</v>
      </c>
      <c r="L1734" s="42">
        <v>25655</v>
      </c>
      <c r="M1734" s="42">
        <v>13269</v>
      </c>
      <c r="N1734" s="42">
        <v>12386</v>
      </c>
      <c r="O1734" s="54">
        <v>23.387253946599106</v>
      </c>
      <c r="P1734" s="54" t="s">
        <v>499</v>
      </c>
      <c r="Q1734" s="54">
        <v>23.387253946599106</v>
      </c>
      <c r="R1734" s="54" t="s">
        <v>499</v>
      </c>
      <c r="S1734" s="54" t="s">
        <v>499</v>
      </c>
      <c r="T1734" s="54" t="s">
        <v>499</v>
      </c>
      <c r="U1734" s="54">
        <v>46.774507893198212</v>
      </c>
      <c r="W1734" s="42" t="s">
        <v>469</v>
      </c>
    </row>
    <row r="1735" spans="1:23">
      <c r="A1735" s="49" t="s">
        <v>4003</v>
      </c>
      <c r="B1735" s="46" t="s">
        <v>222</v>
      </c>
      <c r="C1735" s="46" t="s">
        <v>362</v>
      </c>
      <c r="D1735" s="49" t="s">
        <v>99</v>
      </c>
      <c r="E1735" s="46">
        <v>0</v>
      </c>
      <c r="F1735" s="46">
        <v>0</v>
      </c>
      <c r="G1735" s="46">
        <v>7</v>
      </c>
      <c r="H1735" s="46">
        <v>7</v>
      </c>
      <c r="I1735" s="46">
        <v>6</v>
      </c>
      <c r="J1735" s="46">
        <v>6</v>
      </c>
      <c r="K1735" s="46">
        <v>26</v>
      </c>
      <c r="L1735" s="42">
        <v>25655</v>
      </c>
      <c r="M1735" s="42">
        <v>13269</v>
      </c>
      <c r="N1735" s="42">
        <v>12386</v>
      </c>
      <c r="O1735" s="54" t="s">
        <v>499</v>
      </c>
      <c r="P1735" s="54" t="s">
        <v>499</v>
      </c>
      <c r="Q1735" s="54">
        <v>27.285129604365622</v>
      </c>
      <c r="R1735" s="54">
        <v>27.285129604365622</v>
      </c>
      <c r="S1735" s="54">
        <v>23.387253946599106</v>
      </c>
      <c r="T1735" s="54">
        <v>23.387253946599106</v>
      </c>
      <c r="U1735" s="54">
        <v>101.34476710192943</v>
      </c>
      <c r="W1735" s="42" t="s">
        <v>469</v>
      </c>
    </row>
    <row r="1736" spans="1:23">
      <c r="A1736" s="49" t="s">
        <v>4004</v>
      </c>
      <c r="B1736" s="46" t="s">
        <v>222</v>
      </c>
      <c r="C1736" s="46" t="s">
        <v>362</v>
      </c>
      <c r="D1736" s="49" t="s">
        <v>481</v>
      </c>
      <c r="E1736" s="46">
        <v>0</v>
      </c>
      <c r="F1736" s="46">
        <v>0</v>
      </c>
      <c r="G1736" s="46">
        <v>0</v>
      </c>
      <c r="H1736" s="46">
        <v>0</v>
      </c>
      <c r="I1736" s="46">
        <v>0</v>
      </c>
      <c r="J1736" s="46">
        <v>0</v>
      </c>
      <c r="K1736" s="46">
        <v>0</v>
      </c>
      <c r="L1736" s="42">
        <v>25655</v>
      </c>
      <c r="M1736" s="42">
        <v>13269</v>
      </c>
      <c r="N1736" s="42">
        <v>12386</v>
      </c>
      <c r="O1736" s="54" t="s">
        <v>499</v>
      </c>
      <c r="P1736" s="54" t="s">
        <v>499</v>
      </c>
      <c r="Q1736" s="54" t="s">
        <v>499</v>
      </c>
      <c r="R1736" s="54" t="s">
        <v>499</v>
      </c>
      <c r="S1736" s="54" t="s">
        <v>499</v>
      </c>
      <c r="T1736" s="54" t="s">
        <v>499</v>
      </c>
      <c r="U1736" s="54" t="s">
        <v>499</v>
      </c>
      <c r="W1736" s="42" t="s">
        <v>469</v>
      </c>
    </row>
    <row r="1737" spans="1:23">
      <c r="A1737" s="49" t="s">
        <v>4005</v>
      </c>
      <c r="B1737" s="46" t="s">
        <v>222</v>
      </c>
      <c r="C1737" s="46" t="s">
        <v>362</v>
      </c>
      <c r="D1737" s="49" t="s">
        <v>483</v>
      </c>
      <c r="E1737" s="46">
        <v>0</v>
      </c>
      <c r="F1737" s="46">
        <v>0</v>
      </c>
      <c r="G1737" s="46">
        <v>6</v>
      </c>
      <c r="H1737" s="46">
        <v>6</v>
      </c>
      <c r="I1737" s="46">
        <v>0</v>
      </c>
      <c r="J1737" s="46">
        <v>0</v>
      </c>
      <c r="K1737" s="46">
        <v>12</v>
      </c>
      <c r="L1737" s="42">
        <v>25655</v>
      </c>
      <c r="M1737" s="42">
        <v>13269</v>
      </c>
      <c r="N1737" s="42">
        <v>12386</v>
      </c>
      <c r="O1737" s="54" t="s">
        <v>499</v>
      </c>
      <c r="P1737" s="54" t="s">
        <v>499</v>
      </c>
      <c r="Q1737" s="54">
        <v>23.387253946599106</v>
      </c>
      <c r="R1737" s="54">
        <v>23.387253946599106</v>
      </c>
      <c r="S1737" s="54" t="s">
        <v>499</v>
      </c>
      <c r="T1737" s="54" t="s">
        <v>499</v>
      </c>
      <c r="U1737" s="54">
        <v>46.774507893198212</v>
      </c>
      <c r="W1737" s="42" t="s">
        <v>469</v>
      </c>
    </row>
    <row r="1738" spans="1:23">
      <c r="A1738" s="49" t="s">
        <v>4006</v>
      </c>
      <c r="B1738" s="46" t="s">
        <v>222</v>
      </c>
      <c r="C1738" s="46" t="s">
        <v>362</v>
      </c>
      <c r="D1738" s="49" t="s">
        <v>128</v>
      </c>
      <c r="E1738" s="46">
        <v>0</v>
      </c>
      <c r="F1738" s="46">
        <v>0</v>
      </c>
      <c r="G1738" s="46">
        <v>0</v>
      </c>
      <c r="H1738" s="46">
        <v>0</v>
      </c>
      <c r="I1738" s="46">
        <v>0</v>
      </c>
      <c r="J1738" s="46">
        <v>0</v>
      </c>
      <c r="K1738" s="46">
        <v>0</v>
      </c>
      <c r="L1738" s="42">
        <v>25655</v>
      </c>
      <c r="M1738" s="42">
        <v>13269</v>
      </c>
      <c r="N1738" s="42">
        <v>12386</v>
      </c>
      <c r="O1738" s="54" t="s">
        <v>499</v>
      </c>
      <c r="P1738" s="54" t="s">
        <v>499</v>
      </c>
      <c r="Q1738" s="54" t="s">
        <v>499</v>
      </c>
      <c r="R1738" s="54" t="s">
        <v>499</v>
      </c>
      <c r="S1738" s="54" t="s">
        <v>499</v>
      </c>
      <c r="T1738" s="54" t="s">
        <v>499</v>
      </c>
      <c r="U1738" s="54" t="s">
        <v>499</v>
      </c>
      <c r="W1738" s="42" t="s">
        <v>469</v>
      </c>
    </row>
    <row r="1739" spans="1:23">
      <c r="A1739" s="49" t="s">
        <v>4007</v>
      </c>
      <c r="B1739" s="46" t="s">
        <v>222</v>
      </c>
      <c r="C1739" s="46" t="s">
        <v>362</v>
      </c>
      <c r="D1739" s="49" t="s">
        <v>161</v>
      </c>
      <c r="E1739" s="46">
        <v>0</v>
      </c>
      <c r="F1739" s="46">
        <v>0</v>
      </c>
      <c r="G1739" s="46">
        <v>0</v>
      </c>
      <c r="H1739" s="46">
        <v>0</v>
      </c>
      <c r="I1739" s="46">
        <v>0</v>
      </c>
      <c r="J1739" s="46">
        <v>0</v>
      </c>
      <c r="K1739" s="46">
        <v>0</v>
      </c>
      <c r="L1739" s="42">
        <v>25655</v>
      </c>
      <c r="M1739" s="42">
        <v>13269</v>
      </c>
      <c r="N1739" s="42">
        <v>12386</v>
      </c>
      <c r="O1739" s="54" t="s">
        <v>499</v>
      </c>
      <c r="P1739" s="54" t="s">
        <v>499</v>
      </c>
      <c r="Q1739" s="54" t="s">
        <v>499</v>
      </c>
      <c r="R1739" s="54" t="s">
        <v>499</v>
      </c>
      <c r="S1739" s="54" t="s">
        <v>499</v>
      </c>
      <c r="T1739" s="54" t="s">
        <v>499</v>
      </c>
      <c r="U1739" s="54" t="s">
        <v>499</v>
      </c>
      <c r="W1739" s="42" t="s">
        <v>469</v>
      </c>
    </row>
    <row r="1740" spans="1:23">
      <c r="A1740" s="49" t="s">
        <v>4008</v>
      </c>
      <c r="B1740" s="46" t="s">
        <v>222</v>
      </c>
      <c r="C1740" s="46" t="s">
        <v>362</v>
      </c>
      <c r="D1740" s="49" t="s">
        <v>164</v>
      </c>
      <c r="E1740" s="46">
        <v>16</v>
      </c>
      <c r="F1740" s="46">
        <v>13</v>
      </c>
      <c r="G1740" s="46">
        <v>33</v>
      </c>
      <c r="H1740" s="46">
        <v>33</v>
      </c>
      <c r="I1740" s="46">
        <v>12</v>
      </c>
      <c r="J1740" s="46">
        <v>6</v>
      </c>
      <c r="K1740" s="46">
        <v>113</v>
      </c>
      <c r="L1740" s="42">
        <v>25655</v>
      </c>
      <c r="M1740" s="42">
        <v>13269</v>
      </c>
      <c r="N1740" s="42">
        <v>12386</v>
      </c>
      <c r="O1740" s="54">
        <v>129.17810431131923</v>
      </c>
      <c r="P1740" s="54">
        <v>104.95720975294688</v>
      </c>
      <c r="Q1740" s="54">
        <v>266.42984014209594</v>
      </c>
      <c r="R1740" s="54">
        <v>266.42984014209594</v>
      </c>
      <c r="S1740" s="54">
        <v>96.88357823348943</v>
      </c>
      <c r="T1740" s="54">
        <v>48.441789116744715</v>
      </c>
      <c r="U1740" s="54">
        <v>912.32036169869218</v>
      </c>
      <c r="W1740" s="42" t="s">
        <v>469</v>
      </c>
    </row>
    <row r="1741" spans="1:23">
      <c r="A1741" s="49" t="s">
        <v>4009</v>
      </c>
      <c r="B1741" s="46" t="s">
        <v>222</v>
      </c>
      <c r="C1741" s="46" t="s">
        <v>362</v>
      </c>
      <c r="D1741" s="49" t="s">
        <v>142</v>
      </c>
      <c r="E1741" s="46">
        <v>0</v>
      </c>
      <c r="F1741" s="46">
        <v>0</v>
      </c>
      <c r="G1741" s="46">
        <v>0</v>
      </c>
      <c r="H1741" s="46">
        <v>0</v>
      </c>
      <c r="I1741" s="46">
        <v>0</v>
      </c>
      <c r="J1741" s="46">
        <v>0</v>
      </c>
      <c r="K1741" s="46">
        <v>0</v>
      </c>
      <c r="L1741" s="42">
        <v>25655</v>
      </c>
      <c r="M1741" s="42">
        <v>13269</v>
      </c>
      <c r="N1741" s="42">
        <v>12386</v>
      </c>
      <c r="O1741" s="54" t="s">
        <v>499</v>
      </c>
      <c r="P1741" s="54" t="s">
        <v>499</v>
      </c>
      <c r="Q1741" s="54" t="s">
        <v>499</v>
      </c>
      <c r="R1741" s="54" t="s">
        <v>499</v>
      </c>
      <c r="S1741" s="54" t="s">
        <v>499</v>
      </c>
      <c r="T1741" s="54" t="s">
        <v>499</v>
      </c>
      <c r="U1741" s="54" t="s">
        <v>499</v>
      </c>
      <c r="W1741" s="42" t="s">
        <v>469</v>
      </c>
    </row>
    <row r="1742" spans="1:23">
      <c r="A1742" s="49" t="s">
        <v>4010</v>
      </c>
      <c r="B1742" s="46" t="s">
        <v>230</v>
      </c>
      <c r="C1742" s="46" t="s">
        <v>364</v>
      </c>
      <c r="D1742" s="49" t="s">
        <v>60</v>
      </c>
      <c r="E1742" s="46">
        <v>0</v>
      </c>
      <c r="F1742" s="46">
        <v>0</v>
      </c>
      <c r="G1742" s="46">
        <v>6</v>
      </c>
      <c r="H1742" s="46">
        <v>6</v>
      </c>
      <c r="I1742" s="46">
        <v>7</v>
      </c>
      <c r="J1742" s="46">
        <v>0</v>
      </c>
      <c r="K1742" s="46">
        <v>19</v>
      </c>
      <c r="L1742" s="42">
        <v>26475</v>
      </c>
      <c r="M1742" s="42">
        <v>13421</v>
      </c>
      <c r="N1742" s="42">
        <v>13054</v>
      </c>
      <c r="O1742" s="54" t="s">
        <v>499</v>
      </c>
      <c r="P1742" s="54" t="s">
        <v>499</v>
      </c>
      <c r="Q1742" s="54">
        <v>22.662889518413596</v>
      </c>
      <c r="R1742" s="54">
        <v>22.662889518413596</v>
      </c>
      <c r="S1742" s="54">
        <v>26.440037771482533</v>
      </c>
      <c r="T1742" s="54" t="s">
        <v>499</v>
      </c>
      <c r="U1742" s="54">
        <v>71.765816808309722</v>
      </c>
      <c r="W1742" s="42" t="s">
        <v>469</v>
      </c>
    </row>
    <row r="1743" spans="1:23">
      <c r="A1743" s="49" t="s">
        <v>4011</v>
      </c>
      <c r="B1743" s="46" t="s">
        <v>230</v>
      </c>
      <c r="C1743" s="46" t="s">
        <v>364</v>
      </c>
      <c r="D1743" s="49" t="s">
        <v>64</v>
      </c>
      <c r="E1743" s="46">
        <v>7</v>
      </c>
      <c r="F1743" s="46">
        <v>6</v>
      </c>
      <c r="G1743" s="46">
        <v>10</v>
      </c>
      <c r="H1743" s="46">
        <v>10</v>
      </c>
      <c r="I1743" s="46">
        <v>8</v>
      </c>
      <c r="J1743" s="46">
        <v>6</v>
      </c>
      <c r="K1743" s="46">
        <v>47</v>
      </c>
      <c r="L1743" s="42">
        <v>26475</v>
      </c>
      <c r="M1743" s="42">
        <v>13421</v>
      </c>
      <c r="N1743" s="42">
        <v>13054</v>
      </c>
      <c r="O1743" s="54">
        <v>26.440037771482533</v>
      </c>
      <c r="P1743" s="54">
        <v>22.662889518413596</v>
      </c>
      <c r="Q1743" s="54">
        <v>37.771482530689326</v>
      </c>
      <c r="R1743" s="54">
        <v>37.771482530689326</v>
      </c>
      <c r="S1743" s="54">
        <v>30.217186024551463</v>
      </c>
      <c r="T1743" s="54">
        <v>22.662889518413596</v>
      </c>
      <c r="U1743" s="54">
        <v>177.52596789423987</v>
      </c>
      <c r="W1743" s="42" t="s">
        <v>469</v>
      </c>
    </row>
    <row r="1744" spans="1:23">
      <c r="A1744" s="49" t="s">
        <v>4012</v>
      </c>
      <c r="B1744" s="46" t="s">
        <v>230</v>
      </c>
      <c r="C1744" s="46" t="s">
        <v>364</v>
      </c>
      <c r="D1744" s="49" t="s">
        <v>492</v>
      </c>
      <c r="E1744" s="46">
        <v>0</v>
      </c>
      <c r="F1744" s="46">
        <v>0</v>
      </c>
      <c r="G1744" s="46">
        <v>6</v>
      </c>
      <c r="H1744" s="46">
        <v>0</v>
      </c>
      <c r="I1744" s="46">
        <v>6</v>
      </c>
      <c r="J1744" s="46">
        <v>6</v>
      </c>
      <c r="K1744" s="46">
        <v>18</v>
      </c>
      <c r="L1744" s="42">
        <v>26475</v>
      </c>
      <c r="M1744" s="42">
        <v>13421</v>
      </c>
      <c r="N1744" s="42">
        <v>13054</v>
      </c>
      <c r="O1744" s="54" t="s">
        <v>499</v>
      </c>
      <c r="P1744" s="54" t="s">
        <v>499</v>
      </c>
      <c r="Q1744" s="54">
        <v>22.662889518413596</v>
      </c>
      <c r="R1744" s="54" t="s">
        <v>499</v>
      </c>
      <c r="S1744" s="54">
        <v>22.662889518413596</v>
      </c>
      <c r="T1744" s="54">
        <v>22.662889518413596</v>
      </c>
      <c r="U1744" s="54">
        <v>67.988668555240793</v>
      </c>
      <c r="W1744" s="42" t="s">
        <v>469</v>
      </c>
    </row>
    <row r="1745" spans="1:23">
      <c r="A1745" s="49" t="s">
        <v>4013</v>
      </c>
      <c r="B1745" s="46" t="s">
        <v>230</v>
      </c>
      <c r="C1745" s="46" t="s">
        <v>364</v>
      </c>
      <c r="D1745" s="49" t="s">
        <v>200</v>
      </c>
      <c r="E1745" s="46">
        <v>0</v>
      </c>
      <c r="F1745" s="46">
        <v>0</v>
      </c>
      <c r="G1745" s="46">
        <v>0</v>
      </c>
      <c r="H1745" s="46">
        <v>0</v>
      </c>
      <c r="I1745" s="46">
        <v>6</v>
      </c>
      <c r="J1745" s="46">
        <v>0</v>
      </c>
      <c r="K1745" s="46">
        <v>6</v>
      </c>
      <c r="L1745" s="42">
        <v>26475</v>
      </c>
      <c r="M1745" s="42">
        <v>13421</v>
      </c>
      <c r="N1745" s="42">
        <v>13054</v>
      </c>
      <c r="O1745" s="54" t="s">
        <v>499</v>
      </c>
      <c r="P1745" s="54" t="s">
        <v>499</v>
      </c>
      <c r="Q1745" s="54" t="s">
        <v>499</v>
      </c>
      <c r="R1745" s="54" t="s">
        <v>499</v>
      </c>
      <c r="S1745" s="54">
        <v>22.662889518413596</v>
      </c>
      <c r="T1745" s="54" t="s">
        <v>499</v>
      </c>
      <c r="U1745" s="54">
        <v>22.662889518413596</v>
      </c>
      <c r="W1745" s="42" t="s">
        <v>469</v>
      </c>
    </row>
    <row r="1746" spans="1:23">
      <c r="A1746" s="49" t="s">
        <v>4014</v>
      </c>
      <c r="B1746" s="46" t="s">
        <v>230</v>
      </c>
      <c r="C1746" s="46" t="s">
        <v>364</v>
      </c>
      <c r="D1746" s="49" t="s">
        <v>54</v>
      </c>
      <c r="E1746" s="46">
        <v>33</v>
      </c>
      <c r="F1746" s="46">
        <v>17</v>
      </c>
      <c r="G1746" s="46">
        <v>47</v>
      </c>
      <c r="H1746" s="46">
        <v>62</v>
      </c>
      <c r="I1746" s="46">
        <v>39</v>
      </c>
      <c r="J1746" s="46">
        <v>35</v>
      </c>
      <c r="K1746" s="46">
        <v>233</v>
      </c>
      <c r="L1746" s="42">
        <v>26475</v>
      </c>
      <c r="M1746" s="42">
        <v>13421</v>
      </c>
      <c r="N1746" s="42">
        <v>13054</v>
      </c>
      <c r="O1746" s="54">
        <v>245.88331718947919</v>
      </c>
      <c r="P1746" s="54">
        <v>126.66716340064079</v>
      </c>
      <c r="Q1746" s="54">
        <v>350.19745175471274</v>
      </c>
      <c r="R1746" s="54">
        <v>461.96259593174881</v>
      </c>
      <c r="S1746" s="54">
        <v>290.58937486029356</v>
      </c>
      <c r="T1746" s="54">
        <v>260.785336413084</v>
      </c>
      <c r="U1746" s="54">
        <v>1736.0852395499592</v>
      </c>
      <c r="W1746" s="42" t="s">
        <v>469</v>
      </c>
    </row>
    <row r="1747" spans="1:23">
      <c r="A1747" s="49" t="s">
        <v>4015</v>
      </c>
      <c r="B1747" s="46" t="s">
        <v>230</v>
      </c>
      <c r="C1747" s="46" t="s">
        <v>364</v>
      </c>
      <c r="D1747" s="49" t="s">
        <v>69</v>
      </c>
      <c r="E1747" s="46">
        <v>0</v>
      </c>
      <c r="F1747" s="46">
        <v>0</v>
      </c>
      <c r="G1747" s="46">
        <v>6</v>
      </c>
      <c r="H1747" s="46">
        <v>6</v>
      </c>
      <c r="I1747" s="46">
        <v>6</v>
      </c>
      <c r="J1747" s="46">
        <v>0</v>
      </c>
      <c r="K1747" s="46">
        <v>18</v>
      </c>
      <c r="L1747" s="42">
        <v>26475</v>
      </c>
      <c r="M1747" s="42">
        <v>13421</v>
      </c>
      <c r="N1747" s="42">
        <v>13054</v>
      </c>
      <c r="O1747" s="54" t="s">
        <v>499</v>
      </c>
      <c r="P1747" s="54" t="s">
        <v>499</v>
      </c>
      <c r="Q1747" s="54">
        <v>44.706057670814396</v>
      </c>
      <c r="R1747" s="54">
        <v>44.706057670814396</v>
      </c>
      <c r="S1747" s="54">
        <v>44.706057670814396</v>
      </c>
      <c r="T1747" s="54" t="s">
        <v>499</v>
      </c>
      <c r="U1747" s="54">
        <v>134.11817301244318</v>
      </c>
      <c r="W1747" s="42" t="s">
        <v>469</v>
      </c>
    </row>
    <row r="1748" spans="1:23">
      <c r="A1748" s="49" t="s">
        <v>4016</v>
      </c>
      <c r="B1748" s="46" t="s">
        <v>230</v>
      </c>
      <c r="C1748" s="46" t="s">
        <v>364</v>
      </c>
      <c r="D1748" s="49" t="s">
        <v>473</v>
      </c>
      <c r="E1748" s="46">
        <v>0</v>
      </c>
      <c r="F1748" s="46">
        <v>0</v>
      </c>
      <c r="G1748" s="46">
        <v>0</v>
      </c>
      <c r="H1748" s="46">
        <v>0</v>
      </c>
      <c r="I1748" s="46">
        <v>0</v>
      </c>
      <c r="J1748" s="46">
        <v>0</v>
      </c>
      <c r="K1748" s="46">
        <v>0</v>
      </c>
      <c r="L1748" s="42">
        <v>26475</v>
      </c>
      <c r="M1748" s="42">
        <v>13421</v>
      </c>
      <c r="N1748" s="42">
        <v>13054</v>
      </c>
      <c r="O1748" s="54" t="s">
        <v>499</v>
      </c>
      <c r="P1748" s="54" t="s">
        <v>499</v>
      </c>
      <c r="Q1748" s="54" t="s">
        <v>499</v>
      </c>
      <c r="R1748" s="54" t="s">
        <v>499</v>
      </c>
      <c r="S1748" s="54" t="s">
        <v>499</v>
      </c>
      <c r="T1748" s="54" t="s">
        <v>499</v>
      </c>
      <c r="U1748" s="54" t="s">
        <v>499</v>
      </c>
      <c r="W1748" s="42" t="s">
        <v>469</v>
      </c>
    </row>
    <row r="1749" spans="1:23">
      <c r="A1749" s="49" t="s">
        <v>4017</v>
      </c>
      <c r="B1749" s="46" t="s">
        <v>230</v>
      </c>
      <c r="C1749" s="46" t="s">
        <v>364</v>
      </c>
      <c r="D1749" s="49" t="s">
        <v>201</v>
      </c>
      <c r="E1749" s="46">
        <v>6</v>
      </c>
      <c r="F1749" s="46">
        <v>0</v>
      </c>
      <c r="G1749" s="46">
        <v>0</v>
      </c>
      <c r="H1749" s="46">
        <v>6</v>
      </c>
      <c r="I1749" s="46">
        <v>0</v>
      </c>
      <c r="J1749" s="46">
        <v>0</v>
      </c>
      <c r="K1749" s="46">
        <v>12</v>
      </c>
      <c r="L1749" s="42">
        <v>26475</v>
      </c>
      <c r="M1749" s="42">
        <v>13421</v>
      </c>
      <c r="N1749" s="42">
        <v>13054</v>
      </c>
      <c r="O1749" s="54">
        <v>22.662889518413596</v>
      </c>
      <c r="P1749" s="54" t="s">
        <v>499</v>
      </c>
      <c r="Q1749" s="54" t="s">
        <v>499</v>
      </c>
      <c r="R1749" s="54">
        <v>22.662889518413596</v>
      </c>
      <c r="S1749" s="54" t="s">
        <v>499</v>
      </c>
      <c r="T1749" s="54" t="s">
        <v>499</v>
      </c>
      <c r="U1749" s="54">
        <v>45.325779036827193</v>
      </c>
      <c r="W1749" s="42" t="s">
        <v>469</v>
      </c>
    </row>
    <row r="1750" spans="1:23">
      <c r="A1750" s="49" t="s">
        <v>4018</v>
      </c>
      <c r="B1750" s="46" t="s">
        <v>230</v>
      </c>
      <c r="C1750" s="46" t="s">
        <v>364</v>
      </c>
      <c r="D1750" s="49" t="s">
        <v>151</v>
      </c>
      <c r="E1750" s="46">
        <v>0</v>
      </c>
      <c r="F1750" s="46">
        <v>0</v>
      </c>
      <c r="G1750" s="46">
        <v>0</v>
      </c>
      <c r="H1750" s="46">
        <v>0</v>
      </c>
      <c r="I1750" s="46">
        <v>0</v>
      </c>
      <c r="J1750" s="46">
        <v>0</v>
      </c>
      <c r="K1750" s="46">
        <v>0</v>
      </c>
      <c r="L1750" s="42">
        <v>26475</v>
      </c>
      <c r="M1750" s="42">
        <v>13421</v>
      </c>
      <c r="N1750" s="42">
        <v>13054</v>
      </c>
      <c r="O1750" s="54" t="s">
        <v>499</v>
      </c>
      <c r="P1750" s="54" t="s">
        <v>499</v>
      </c>
      <c r="Q1750" s="54" t="s">
        <v>499</v>
      </c>
      <c r="R1750" s="54" t="s">
        <v>499</v>
      </c>
      <c r="S1750" s="54" t="s">
        <v>499</v>
      </c>
      <c r="T1750" s="54" t="s">
        <v>499</v>
      </c>
      <c r="U1750" s="54" t="s">
        <v>499</v>
      </c>
      <c r="W1750" s="42" t="s">
        <v>469</v>
      </c>
    </row>
    <row r="1751" spans="1:23">
      <c r="A1751" s="49" t="s">
        <v>4019</v>
      </c>
      <c r="B1751" s="46" t="s">
        <v>230</v>
      </c>
      <c r="C1751" s="46" t="s">
        <v>364</v>
      </c>
      <c r="D1751" s="49" t="s">
        <v>95</v>
      </c>
      <c r="E1751" s="46">
        <v>0</v>
      </c>
      <c r="F1751" s="46">
        <v>0</v>
      </c>
      <c r="G1751" s="46">
        <v>6</v>
      </c>
      <c r="H1751" s="46">
        <v>0</v>
      </c>
      <c r="I1751" s="46">
        <v>0</v>
      </c>
      <c r="J1751" s="46">
        <v>0</v>
      </c>
      <c r="K1751" s="46">
        <v>6</v>
      </c>
      <c r="L1751" s="42">
        <v>26475</v>
      </c>
      <c r="M1751" s="42">
        <v>13421</v>
      </c>
      <c r="N1751" s="42">
        <v>13054</v>
      </c>
      <c r="O1751" s="54" t="s">
        <v>499</v>
      </c>
      <c r="P1751" s="54" t="s">
        <v>499</v>
      </c>
      <c r="Q1751" s="54">
        <v>22.662889518413596</v>
      </c>
      <c r="R1751" s="54" t="s">
        <v>499</v>
      </c>
      <c r="S1751" s="54" t="s">
        <v>499</v>
      </c>
      <c r="T1751" s="54" t="s">
        <v>499</v>
      </c>
      <c r="U1751" s="54">
        <v>22.662889518413596</v>
      </c>
      <c r="W1751" s="42" t="s">
        <v>469</v>
      </c>
    </row>
    <row r="1752" spans="1:23">
      <c r="A1752" s="49" t="s">
        <v>4020</v>
      </c>
      <c r="B1752" s="46" t="s">
        <v>230</v>
      </c>
      <c r="C1752" s="46" t="s">
        <v>364</v>
      </c>
      <c r="D1752" s="49" t="s">
        <v>155</v>
      </c>
      <c r="E1752" s="46">
        <v>6</v>
      </c>
      <c r="F1752" s="46">
        <v>6</v>
      </c>
      <c r="G1752" s="46">
        <v>6</v>
      </c>
      <c r="H1752" s="46">
        <v>0</v>
      </c>
      <c r="I1752" s="46">
        <v>0</v>
      </c>
      <c r="J1752" s="46">
        <v>0</v>
      </c>
      <c r="K1752" s="46">
        <v>18</v>
      </c>
      <c r="L1752" s="42">
        <v>26475</v>
      </c>
      <c r="M1752" s="42">
        <v>13421</v>
      </c>
      <c r="N1752" s="42">
        <v>13054</v>
      </c>
      <c r="O1752" s="54">
        <v>22.662889518413596</v>
      </c>
      <c r="P1752" s="54">
        <v>22.662889518413596</v>
      </c>
      <c r="Q1752" s="54">
        <v>22.662889518413596</v>
      </c>
      <c r="R1752" s="54" t="s">
        <v>499</v>
      </c>
      <c r="S1752" s="54" t="s">
        <v>499</v>
      </c>
      <c r="T1752" s="54" t="s">
        <v>499</v>
      </c>
      <c r="U1752" s="54">
        <v>67.988668555240793</v>
      </c>
      <c r="W1752" s="42" t="s">
        <v>469</v>
      </c>
    </row>
    <row r="1753" spans="1:23">
      <c r="A1753" s="49" t="s">
        <v>4021</v>
      </c>
      <c r="B1753" s="46" t="s">
        <v>230</v>
      </c>
      <c r="C1753" s="46" t="s">
        <v>364</v>
      </c>
      <c r="D1753" s="49" t="s">
        <v>99</v>
      </c>
      <c r="E1753" s="46">
        <v>0</v>
      </c>
      <c r="F1753" s="46">
        <v>7</v>
      </c>
      <c r="G1753" s="46">
        <v>6</v>
      </c>
      <c r="H1753" s="46">
        <v>6</v>
      </c>
      <c r="I1753" s="46">
        <v>6</v>
      </c>
      <c r="J1753" s="46">
        <v>6</v>
      </c>
      <c r="K1753" s="46">
        <v>31</v>
      </c>
      <c r="L1753" s="42">
        <v>26475</v>
      </c>
      <c r="M1753" s="42">
        <v>13421</v>
      </c>
      <c r="N1753" s="42">
        <v>13054</v>
      </c>
      <c r="O1753" s="54" t="s">
        <v>499</v>
      </c>
      <c r="P1753" s="54">
        <v>26.440037771482533</v>
      </c>
      <c r="Q1753" s="54">
        <v>22.662889518413596</v>
      </c>
      <c r="R1753" s="54">
        <v>22.662889518413596</v>
      </c>
      <c r="S1753" s="54">
        <v>22.662889518413596</v>
      </c>
      <c r="T1753" s="54">
        <v>22.662889518413596</v>
      </c>
      <c r="U1753" s="54">
        <v>117.09159584513692</v>
      </c>
      <c r="W1753" s="42" t="s">
        <v>469</v>
      </c>
    </row>
    <row r="1754" spans="1:23">
      <c r="A1754" s="49" t="s">
        <v>4022</v>
      </c>
      <c r="B1754" s="46" t="s">
        <v>230</v>
      </c>
      <c r="C1754" s="46" t="s">
        <v>364</v>
      </c>
      <c r="D1754" s="49" t="s">
        <v>481</v>
      </c>
      <c r="E1754" s="46">
        <v>0</v>
      </c>
      <c r="F1754" s="46">
        <v>0</v>
      </c>
      <c r="G1754" s="46">
        <v>0</v>
      </c>
      <c r="H1754" s="46">
        <v>0</v>
      </c>
      <c r="I1754" s="46">
        <v>0</v>
      </c>
      <c r="J1754" s="46">
        <v>0</v>
      </c>
      <c r="K1754" s="46">
        <v>0</v>
      </c>
      <c r="L1754" s="42">
        <v>26475</v>
      </c>
      <c r="M1754" s="42">
        <v>13421</v>
      </c>
      <c r="N1754" s="42">
        <v>13054</v>
      </c>
      <c r="O1754" s="54" t="s">
        <v>499</v>
      </c>
      <c r="P1754" s="54" t="s">
        <v>499</v>
      </c>
      <c r="Q1754" s="54" t="s">
        <v>499</v>
      </c>
      <c r="R1754" s="54" t="s">
        <v>499</v>
      </c>
      <c r="S1754" s="54" t="s">
        <v>499</v>
      </c>
      <c r="T1754" s="54" t="s">
        <v>499</v>
      </c>
      <c r="U1754" s="54" t="s">
        <v>499</v>
      </c>
      <c r="W1754" s="42" t="s">
        <v>469</v>
      </c>
    </row>
    <row r="1755" spans="1:23">
      <c r="A1755" s="49" t="s">
        <v>4023</v>
      </c>
      <c r="B1755" s="46" t="s">
        <v>230</v>
      </c>
      <c r="C1755" s="46" t="s">
        <v>364</v>
      </c>
      <c r="D1755" s="49" t="s">
        <v>483</v>
      </c>
      <c r="E1755" s="46">
        <v>0</v>
      </c>
      <c r="F1755" s="46">
        <v>0</v>
      </c>
      <c r="G1755" s="46">
        <v>6</v>
      </c>
      <c r="H1755" s="46">
        <v>6</v>
      </c>
      <c r="I1755" s="46">
        <v>6</v>
      </c>
      <c r="J1755" s="46">
        <v>0</v>
      </c>
      <c r="K1755" s="46">
        <v>18</v>
      </c>
      <c r="L1755" s="42">
        <v>26475</v>
      </c>
      <c r="M1755" s="42">
        <v>13421</v>
      </c>
      <c r="N1755" s="42">
        <v>13054</v>
      </c>
      <c r="O1755" s="54" t="s">
        <v>499</v>
      </c>
      <c r="P1755" s="54" t="s">
        <v>499</v>
      </c>
      <c r="Q1755" s="54">
        <v>22.662889518413596</v>
      </c>
      <c r="R1755" s="54">
        <v>22.662889518413596</v>
      </c>
      <c r="S1755" s="54">
        <v>22.662889518413596</v>
      </c>
      <c r="T1755" s="54" t="s">
        <v>499</v>
      </c>
      <c r="U1755" s="54">
        <v>67.988668555240793</v>
      </c>
      <c r="W1755" s="42" t="s">
        <v>469</v>
      </c>
    </row>
    <row r="1756" spans="1:23">
      <c r="A1756" s="49" t="s">
        <v>4024</v>
      </c>
      <c r="B1756" s="46" t="s">
        <v>230</v>
      </c>
      <c r="C1756" s="46" t="s">
        <v>364</v>
      </c>
      <c r="D1756" s="49" t="s">
        <v>128</v>
      </c>
      <c r="E1756" s="46">
        <v>0</v>
      </c>
      <c r="F1756" s="46">
        <v>0</v>
      </c>
      <c r="G1756" s="46">
        <v>0</v>
      </c>
      <c r="H1756" s="46">
        <v>0</v>
      </c>
      <c r="I1756" s="46">
        <v>0</v>
      </c>
      <c r="J1756" s="46">
        <v>0</v>
      </c>
      <c r="K1756" s="46">
        <v>0</v>
      </c>
      <c r="L1756" s="42">
        <v>26475</v>
      </c>
      <c r="M1756" s="42">
        <v>13421</v>
      </c>
      <c r="N1756" s="42">
        <v>13054</v>
      </c>
      <c r="O1756" s="54" t="s">
        <v>499</v>
      </c>
      <c r="P1756" s="54" t="s">
        <v>499</v>
      </c>
      <c r="Q1756" s="54" t="s">
        <v>499</v>
      </c>
      <c r="R1756" s="54" t="s">
        <v>499</v>
      </c>
      <c r="S1756" s="54" t="s">
        <v>499</v>
      </c>
      <c r="T1756" s="54" t="s">
        <v>499</v>
      </c>
      <c r="U1756" s="54" t="s">
        <v>499</v>
      </c>
      <c r="W1756" s="42" t="s">
        <v>469</v>
      </c>
    </row>
    <row r="1757" spans="1:23">
      <c r="A1757" s="49" t="s">
        <v>4025</v>
      </c>
      <c r="B1757" s="46" t="s">
        <v>230</v>
      </c>
      <c r="C1757" s="46" t="s">
        <v>364</v>
      </c>
      <c r="D1757" s="49" t="s">
        <v>132</v>
      </c>
      <c r="E1757" s="46">
        <v>0</v>
      </c>
      <c r="F1757" s="46">
        <v>6</v>
      </c>
      <c r="G1757" s="46">
        <v>6</v>
      </c>
      <c r="H1757" s="46">
        <v>6</v>
      </c>
      <c r="I1757" s="46">
        <v>8</v>
      </c>
      <c r="J1757" s="46">
        <v>6</v>
      </c>
      <c r="K1757" s="46">
        <v>32</v>
      </c>
      <c r="L1757" s="42">
        <v>26475</v>
      </c>
      <c r="M1757" s="42">
        <v>13421</v>
      </c>
      <c r="N1757" s="42">
        <v>13054</v>
      </c>
      <c r="O1757" s="54" t="s">
        <v>499</v>
      </c>
      <c r="P1757" s="54">
        <v>44.706057670814396</v>
      </c>
      <c r="Q1757" s="54">
        <v>44.706057670814396</v>
      </c>
      <c r="R1757" s="54">
        <v>44.706057670814396</v>
      </c>
      <c r="S1757" s="54">
        <v>59.608076894419199</v>
      </c>
      <c r="T1757" s="54">
        <v>44.706057670814396</v>
      </c>
      <c r="U1757" s="54">
        <v>238.4323075776768</v>
      </c>
      <c r="W1757" s="42" t="s">
        <v>469</v>
      </c>
    </row>
    <row r="1758" spans="1:23">
      <c r="A1758" s="49" t="s">
        <v>4026</v>
      </c>
      <c r="B1758" s="46" t="s">
        <v>230</v>
      </c>
      <c r="C1758" s="46" t="s">
        <v>364</v>
      </c>
      <c r="D1758" s="49" t="s">
        <v>161</v>
      </c>
      <c r="E1758" s="46">
        <v>0</v>
      </c>
      <c r="F1758" s="46">
        <v>0</v>
      </c>
      <c r="G1758" s="46">
        <v>0</v>
      </c>
      <c r="H1758" s="46">
        <v>0</v>
      </c>
      <c r="I1758" s="46">
        <v>0</v>
      </c>
      <c r="J1758" s="46">
        <v>0</v>
      </c>
      <c r="K1758" s="46">
        <v>0</v>
      </c>
      <c r="L1758" s="42">
        <v>26475</v>
      </c>
      <c r="M1758" s="42">
        <v>13421</v>
      </c>
      <c r="N1758" s="42">
        <v>13054</v>
      </c>
      <c r="O1758" s="54" t="s">
        <v>499</v>
      </c>
      <c r="P1758" s="54" t="s">
        <v>499</v>
      </c>
      <c r="Q1758" s="54" t="s">
        <v>499</v>
      </c>
      <c r="R1758" s="54" t="s">
        <v>499</v>
      </c>
      <c r="S1758" s="54" t="s">
        <v>499</v>
      </c>
      <c r="T1758" s="54" t="s">
        <v>499</v>
      </c>
      <c r="U1758" s="54" t="s">
        <v>499</v>
      </c>
      <c r="W1758" s="42" t="s">
        <v>469</v>
      </c>
    </row>
    <row r="1759" spans="1:23">
      <c r="A1759" s="49" t="s">
        <v>4027</v>
      </c>
      <c r="B1759" s="46" t="s">
        <v>230</v>
      </c>
      <c r="C1759" s="46" t="s">
        <v>364</v>
      </c>
      <c r="D1759" s="49" t="s">
        <v>142</v>
      </c>
      <c r="E1759" s="46">
        <v>0</v>
      </c>
      <c r="F1759" s="46">
        <v>0</v>
      </c>
      <c r="G1759" s="46">
        <v>0</v>
      </c>
      <c r="H1759" s="46">
        <v>0</v>
      </c>
      <c r="I1759" s="46">
        <v>0</v>
      </c>
      <c r="J1759" s="46">
        <v>0</v>
      </c>
      <c r="K1759" s="46">
        <v>0</v>
      </c>
      <c r="L1759" s="42">
        <v>26475</v>
      </c>
      <c r="M1759" s="42">
        <v>13421</v>
      </c>
      <c r="N1759" s="42">
        <v>13054</v>
      </c>
      <c r="O1759" s="54" t="s">
        <v>499</v>
      </c>
      <c r="P1759" s="54" t="s">
        <v>499</v>
      </c>
      <c r="Q1759" s="54" t="s">
        <v>499</v>
      </c>
      <c r="R1759" s="54" t="s">
        <v>499</v>
      </c>
      <c r="S1759" s="54" t="s">
        <v>499</v>
      </c>
      <c r="T1759" s="54" t="s">
        <v>499</v>
      </c>
      <c r="U1759" s="54" t="s">
        <v>499</v>
      </c>
      <c r="W1759" s="42" t="s">
        <v>469</v>
      </c>
    </row>
    <row r="1760" spans="1:23">
      <c r="A1760" s="49" t="s">
        <v>4028</v>
      </c>
      <c r="B1760" s="46" t="s">
        <v>230</v>
      </c>
      <c r="C1760" s="46" t="s">
        <v>364</v>
      </c>
      <c r="D1760" s="49" t="s">
        <v>146</v>
      </c>
      <c r="E1760" s="46">
        <v>7</v>
      </c>
      <c r="F1760" s="46">
        <v>6</v>
      </c>
      <c r="G1760" s="46">
        <v>6</v>
      </c>
      <c r="H1760" s="46">
        <v>6</v>
      </c>
      <c r="I1760" s="46">
        <v>8</v>
      </c>
      <c r="J1760" s="46">
        <v>7</v>
      </c>
      <c r="K1760" s="46">
        <v>40</v>
      </c>
      <c r="L1760" s="42">
        <v>26475</v>
      </c>
      <c r="M1760" s="42">
        <v>13421</v>
      </c>
      <c r="N1760" s="42">
        <v>13054</v>
      </c>
      <c r="O1760" s="54">
        <v>52.157067282616801</v>
      </c>
      <c r="P1760" s="54">
        <v>44.706057670814396</v>
      </c>
      <c r="Q1760" s="54">
        <v>44.706057670814396</v>
      </c>
      <c r="R1760" s="54">
        <v>44.706057670814396</v>
      </c>
      <c r="S1760" s="54">
        <v>59.608076894419199</v>
      </c>
      <c r="T1760" s="54">
        <v>52.157067282616801</v>
      </c>
      <c r="U1760" s="54">
        <v>298.04038447209598</v>
      </c>
      <c r="W1760" s="42" t="s">
        <v>469</v>
      </c>
    </row>
    <row r="1761" spans="1:23">
      <c r="A1761" s="49" t="s">
        <v>4029</v>
      </c>
      <c r="B1761" s="46" t="s">
        <v>222</v>
      </c>
      <c r="C1761" s="46" t="s">
        <v>364</v>
      </c>
      <c r="D1761" s="49" t="s">
        <v>60</v>
      </c>
      <c r="E1761" s="46">
        <v>6</v>
      </c>
      <c r="F1761" s="46">
        <v>0</v>
      </c>
      <c r="G1761" s="46">
        <v>6</v>
      </c>
      <c r="H1761" s="46">
        <v>6</v>
      </c>
      <c r="I1761" s="46">
        <v>8</v>
      </c>
      <c r="J1761" s="46">
        <v>0</v>
      </c>
      <c r="K1761" s="46">
        <v>26</v>
      </c>
      <c r="L1761" s="42">
        <v>26475</v>
      </c>
      <c r="M1761" s="42">
        <v>13421</v>
      </c>
      <c r="N1761" s="42">
        <v>13054</v>
      </c>
      <c r="O1761" s="54">
        <v>22.662889518413596</v>
      </c>
      <c r="P1761" s="54" t="s">
        <v>499</v>
      </c>
      <c r="Q1761" s="54">
        <v>22.662889518413596</v>
      </c>
      <c r="R1761" s="54">
        <v>22.662889518413596</v>
      </c>
      <c r="S1761" s="54">
        <v>30.217186024551463</v>
      </c>
      <c r="T1761" s="54" t="s">
        <v>499</v>
      </c>
      <c r="U1761" s="54">
        <v>98.205854579792259</v>
      </c>
      <c r="W1761" s="42" t="s">
        <v>469</v>
      </c>
    </row>
    <row r="1762" spans="1:23">
      <c r="A1762" s="49" t="s">
        <v>4030</v>
      </c>
      <c r="B1762" s="46" t="s">
        <v>222</v>
      </c>
      <c r="C1762" s="46" t="s">
        <v>364</v>
      </c>
      <c r="D1762" s="49" t="s">
        <v>64</v>
      </c>
      <c r="E1762" s="46">
        <v>8</v>
      </c>
      <c r="F1762" s="46">
        <v>7</v>
      </c>
      <c r="G1762" s="46">
        <v>14</v>
      </c>
      <c r="H1762" s="46">
        <v>14</v>
      </c>
      <c r="I1762" s="46">
        <v>11</v>
      </c>
      <c r="J1762" s="46">
        <v>0</v>
      </c>
      <c r="K1762" s="46">
        <v>54</v>
      </c>
      <c r="L1762" s="42">
        <v>26475</v>
      </c>
      <c r="M1762" s="42">
        <v>13421</v>
      </c>
      <c r="N1762" s="42">
        <v>13054</v>
      </c>
      <c r="O1762" s="54">
        <v>30.217186024551463</v>
      </c>
      <c r="P1762" s="54">
        <v>26.440037771482533</v>
      </c>
      <c r="Q1762" s="54">
        <v>52.880075542965066</v>
      </c>
      <c r="R1762" s="54">
        <v>52.880075542965066</v>
      </c>
      <c r="S1762" s="54">
        <v>41.548630783758263</v>
      </c>
      <c r="T1762" s="54" t="s">
        <v>499</v>
      </c>
      <c r="U1762" s="54">
        <v>203.96600566572235</v>
      </c>
      <c r="W1762" s="42" t="s">
        <v>469</v>
      </c>
    </row>
    <row r="1763" spans="1:23">
      <c r="A1763" s="49" t="s">
        <v>4031</v>
      </c>
      <c r="B1763" s="46" t="s">
        <v>222</v>
      </c>
      <c r="C1763" s="46" t="s">
        <v>364</v>
      </c>
      <c r="D1763" s="49" t="s">
        <v>492</v>
      </c>
      <c r="E1763" s="46">
        <v>6</v>
      </c>
      <c r="F1763" s="46">
        <v>6</v>
      </c>
      <c r="G1763" s="46">
        <v>6</v>
      </c>
      <c r="H1763" s="46">
        <v>6</v>
      </c>
      <c r="I1763" s="46">
        <v>6</v>
      </c>
      <c r="J1763" s="46">
        <v>6</v>
      </c>
      <c r="K1763" s="46">
        <v>36</v>
      </c>
      <c r="L1763" s="42">
        <v>26475</v>
      </c>
      <c r="M1763" s="42">
        <v>13421</v>
      </c>
      <c r="N1763" s="42">
        <v>13054</v>
      </c>
      <c r="O1763" s="54">
        <v>22.662889518413596</v>
      </c>
      <c r="P1763" s="54">
        <v>22.662889518413596</v>
      </c>
      <c r="Q1763" s="54">
        <v>22.662889518413596</v>
      </c>
      <c r="R1763" s="54">
        <v>22.662889518413596</v>
      </c>
      <c r="S1763" s="54">
        <v>22.662889518413596</v>
      </c>
      <c r="T1763" s="54">
        <v>22.662889518413596</v>
      </c>
      <c r="U1763" s="54">
        <v>135.97733711048159</v>
      </c>
      <c r="W1763" s="42" t="s">
        <v>469</v>
      </c>
    </row>
    <row r="1764" spans="1:23">
      <c r="A1764" s="49" t="s">
        <v>4032</v>
      </c>
      <c r="B1764" s="46" t="s">
        <v>222</v>
      </c>
      <c r="C1764" s="46" t="s">
        <v>364</v>
      </c>
      <c r="D1764" s="49" t="s">
        <v>200</v>
      </c>
      <c r="E1764" s="46">
        <v>0</v>
      </c>
      <c r="F1764" s="46">
        <v>0</v>
      </c>
      <c r="G1764" s="46">
        <v>6</v>
      </c>
      <c r="H1764" s="46">
        <v>12</v>
      </c>
      <c r="I1764" s="46">
        <v>6</v>
      </c>
      <c r="J1764" s="46">
        <v>7</v>
      </c>
      <c r="K1764" s="46">
        <v>31</v>
      </c>
      <c r="L1764" s="42">
        <v>26475</v>
      </c>
      <c r="M1764" s="42">
        <v>13421</v>
      </c>
      <c r="N1764" s="42">
        <v>13054</v>
      </c>
      <c r="O1764" s="54" t="s">
        <v>499</v>
      </c>
      <c r="P1764" s="54" t="s">
        <v>499</v>
      </c>
      <c r="Q1764" s="54">
        <v>22.662889518413596</v>
      </c>
      <c r="R1764" s="54">
        <v>45.325779036827193</v>
      </c>
      <c r="S1764" s="54">
        <v>22.662889518413596</v>
      </c>
      <c r="T1764" s="54">
        <v>26.440037771482533</v>
      </c>
      <c r="U1764" s="54">
        <v>117.09159584513692</v>
      </c>
      <c r="W1764" s="42" t="s">
        <v>469</v>
      </c>
    </row>
    <row r="1765" spans="1:23">
      <c r="A1765" s="49" t="s">
        <v>4033</v>
      </c>
      <c r="B1765" s="46" t="s">
        <v>222</v>
      </c>
      <c r="C1765" s="46" t="s">
        <v>364</v>
      </c>
      <c r="D1765" s="49" t="s">
        <v>473</v>
      </c>
      <c r="E1765" s="46">
        <v>0</v>
      </c>
      <c r="F1765" s="46">
        <v>0</v>
      </c>
      <c r="G1765" s="46">
        <v>0</v>
      </c>
      <c r="H1765" s="46">
        <v>0</v>
      </c>
      <c r="I1765" s="46">
        <v>0</v>
      </c>
      <c r="J1765" s="46">
        <v>0</v>
      </c>
      <c r="K1765" s="46">
        <v>0</v>
      </c>
      <c r="L1765" s="42">
        <v>26475</v>
      </c>
      <c r="M1765" s="42">
        <v>13421</v>
      </c>
      <c r="N1765" s="42">
        <v>13054</v>
      </c>
      <c r="O1765" s="54" t="s">
        <v>499</v>
      </c>
      <c r="P1765" s="54" t="s">
        <v>499</v>
      </c>
      <c r="Q1765" s="54" t="s">
        <v>499</v>
      </c>
      <c r="R1765" s="54" t="s">
        <v>499</v>
      </c>
      <c r="S1765" s="54" t="s">
        <v>499</v>
      </c>
      <c r="T1765" s="54" t="s">
        <v>499</v>
      </c>
      <c r="U1765" s="54" t="s">
        <v>499</v>
      </c>
      <c r="W1765" s="42" t="s">
        <v>469</v>
      </c>
    </row>
    <row r="1766" spans="1:23">
      <c r="A1766" s="49" t="s">
        <v>4034</v>
      </c>
      <c r="B1766" s="46" t="s">
        <v>222</v>
      </c>
      <c r="C1766" s="46" t="s">
        <v>364</v>
      </c>
      <c r="D1766" s="49" t="s">
        <v>201</v>
      </c>
      <c r="E1766" s="46">
        <v>0</v>
      </c>
      <c r="F1766" s="46">
        <v>0</v>
      </c>
      <c r="G1766" s="46">
        <v>6</v>
      </c>
      <c r="H1766" s="46">
        <v>0</v>
      </c>
      <c r="I1766" s="46">
        <v>0</v>
      </c>
      <c r="J1766" s="46">
        <v>0</v>
      </c>
      <c r="K1766" s="46">
        <v>6</v>
      </c>
      <c r="L1766" s="42">
        <v>26475</v>
      </c>
      <c r="M1766" s="42">
        <v>13421</v>
      </c>
      <c r="N1766" s="42">
        <v>13054</v>
      </c>
      <c r="O1766" s="54" t="s">
        <v>499</v>
      </c>
      <c r="P1766" s="54" t="s">
        <v>499</v>
      </c>
      <c r="Q1766" s="54">
        <v>22.662889518413596</v>
      </c>
      <c r="R1766" s="54" t="s">
        <v>499</v>
      </c>
      <c r="S1766" s="54" t="s">
        <v>499</v>
      </c>
      <c r="T1766" s="54" t="s">
        <v>499</v>
      </c>
      <c r="U1766" s="54">
        <v>22.662889518413596</v>
      </c>
      <c r="W1766" s="42" t="s">
        <v>469</v>
      </c>
    </row>
    <row r="1767" spans="1:23">
      <c r="A1767" s="49" t="s">
        <v>4035</v>
      </c>
      <c r="B1767" s="46" t="s">
        <v>222</v>
      </c>
      <c r="C1767" s="46" t="s">
        <v>364</v>
      </c>
      <c r="D1767" s="49" t="s">
        <v>151</v>
      </c>
      <c r="E1767" s="46">
        <v>0</v>
      </c>
      <c r="F1767" s="46">
        <v>0</v>
      </c>
      <c r="G1767" s="46">
        <v>0</v>
      </c>
      <c r="H1767" s="46">
        <v>0</v>
      </c>
      <c r="I1767" s="46">
        <v>0</v>
      </c>
      <c r="J1767" s="46">
        <v>0</v>
      </c>
      <c r="K1767" s="46">
        <v>0</v>
      </c>
      <c r="L1767" s="42">
        <v>26475</v>
      </c>
      <c r="M1767" s="42">
        <v>13421</v>
      </c>
      <c r="N1767" s="42">
        <v>13054</v>
      </c>
      <c r="O1767" s="54" t="s">
        <v>499</v>
      </c>
      <c r="P1767" s="54" t="s">
        <v>499</v>
      </c>
      <c r="Q1767" s="54" t="s">
        <v>499</v>
      </c>
      <c r="R1767" s="54" t="s">
        <v>499</v>
      </c>
      <c r="S1767" s="54" t="s">
        <v>499</v>
      </c>
      <c r="T1767" s="54" t="s">
        <v>499</v>
      </c>
      <c r="U1767" s="54" t="s">
        <v>499</v>
      </c>
      <c r="W1767" s="42" t="s">
        <v>469</v>
      </c>
    </row>
    <row r="1768" spans="1:23">
      <c r="A1768" s="49" t="s">
        <v>4036</v>
      </c>
      <c r="B1768" s="46" t="s">
        <v>222</v>
      </c>
      <c r="C1768" s="46" t="s">
        <v>364</v>
      </c>
      <c r="D1768" s="49" t="s">
        <v>95</v>
      </c>
      <c r="E1768" s="46">
        <v>0</v>
      </c>
      <c r="F1768" s="46">
        <v>0</v>
      </c>
      <c r="G1768" s="46">
        <v>0</v>
      </c>
      <c r="H1768" s="46">
        <v>6</v>
      </c>
      <c r="I1768" s="46">
        <v>0</v>
      </c>
      <c r="J1768" s="46">
        <v>0</v>
      </c>
      <c r="K1768" s="46">
        <v>6</v>
      </c>
      <c r="L1768" s="42">
        <v>26475</v>
      </c>
      <c r="M1768" s="42">
        <v>13421</v>
      </c>
      <c r="N1768" s="42">
        <v>13054</v>
      </c>
      <c r="O1768" s="54" t="s">
        <v>499</v>
      </c>
      <c r="P1768" s="54" t="s">
        <v>499</v>
      </c>
      <c r="Q1768" s="54" t="s">
        <v>499</v>
      </c>
      <c r="R1768" s="54">
        <v>22.662889518413596</v>
      </c>
      <c r="S1768" s="54" t="s">
        <v>499</v>
      </c>
      <c r="T1768" s="54" t="s">
        <v>499</v>
      </c>
      <c r="U1768" s="54">
        <v>22.662889518413596</v>
      </c>
      <c r="W1768" s="42" t="s">
        <v>469</v>
      </c>
    </row>
    <row r="1769" spans="1:23">
      <c r="A1769" s="49" t="s">
        <v>4037</v>
      </c>
      <c r="B1769" s="46" t="s">
        <v>222</v>
      </c>
      <c r="C1769" s="46" t="s">
        <v>364</v>
      </c>
      <c r="D1769" s="49" t="s">
        <v>154</v>
      </c>
      <c r="E1769" s="46">
        <v>0</v>
      </c>
      <c r="F1769" s="46">
        <v>0</v>
      </c>
      <c r="G1769" s="46">
        <v>0</v>
      </c>
      <c r="H1769" s="46">
        <v>0</v>
      </c>
      <c r="I1769" s="46">
        <v>0</v>
      </c>
      <c r="J1769" s="46">
        <v>0</v>
      </c>
      <c r="K1769" s="46">
        <v>0</v>
      </c>
      <c r="L1769" s="42">
        <v>26475</v>
      </c>
      <c r="M1769" s="42">
        <v>13421</v>
      </c>
      <c r="N1769" s="42">
        <v>13054</v>
      </c>
      <c r="O1769" s="54" t="s">
        <v>499</v>
      </c>
      <c r="P1769" s="54" t="s">
        <v>499</v>
      </c>
      <c r="Q1769" s="54" t="s">
        <v>499</v>
      </c>
      <c r="R1769" s="54" t="s">
        <v>499</v>
      </c>
      <c r="S1769" s="54" t="s">
        <v>499</v>
      </c>
      <c r="T1769" s="54" t="s">
        <v>499</v>
      </c>
      <c r="U1769" s="54" t="s">
        <v>499</v>
      </c>
      <c r="W1769" s="42" t="s">
        <v>469</v>
      </c>
    </row>
    <row r="1770" spans="1:23">
      <c r="A1770" s="49" t="s">
        <v>4038</v>
      </c>
      <c r="B1770" s="46" t="s">
        <v>222</v>
      </c>
      <c r="C1770" s="46" t="s">
        <v>364</v>
      </c>
      <c r="D1770" s="49" t="s">
        <v>155</v>
      </c>
      <c r="E1770" s="46">
        <v>8</v>
      </c>
      <c r="F1770" s="46">
        <v>0</v>
      </c>
      <c r="G1770" s="46">
        <v>6</v>
      </c>
      <c r="H1770" s="46">
        <v>0</v>
      </c>
      <c r="I1770" s="46">
        <v>0</v>
      </c>
      <c r="J1770" s="46">
        <v>0</v>
      </c>
      <c r="K1770" s="46">
        <v>14</v>
      </c>
      <c r="L1770" s="42">
        <v>26475</v>
      </c>
      <c r="M1770" s="42">
        <v>13421</v>
      </c>
      <c r="N1770" s="42">
        <v>13054</v>
      </c>
      <c r="O1770" s="54">
        <v>30.217186024551463</v>
      </c>
      <c r="P1770" s="54" t="s">
        <v>499</v>
      </c>
      <c r="Q1770" s="54">
        <v>22.662889518413596</v>
      </c>
      <c r="R1770" s="54" t="s">
        <v>499</v>
      </c>
      <c r="S1770" s="54" t="s">
        <v>499</v>
      </c>
      <c r="T1770" s="54" t="s">
        <v>499</v>
      </c>
      <c r="U1770" s="54">
        <v>52.880075542965066</v>
      </c>
      <c r="W1770" s="42" t="s">
        <v>469</v>
      </c>
    </row>
    <row r="1771" spans="1:23">
      <c r="A1771" s="49" t="s">
        <v>4039</v>
      </c>
      <c r="B1771" s="46" t="s">
        <v>222</v>
      </c>
      <c r="C1771" s="46" t="s">
        <v>364</v>
      </c>
      <c r="D1771" s="49" t="s">
        <v>99</v>
      </c>
      <c r="E1771" s="46">
        <v>0</v>
      </c>
      <c r="F1771" s="46">
        <v>0</v>
      </c>
      <c r="G1771" s="46">
        <v>6</v>
      </c>
      <c r="H1771" s="46">
        <v>7</v>
      </c>
      <c r="I1771" s="46">
        <v>0</v>
      </c>
      <c r="J1771" s="46">
        <v>0</v>
      </c>
      <c r="K1771" s="46">
        <v>13</v>
      </c>
      <c r="L1771" s="42">
        <v>26475</v>
      </c>
      <c r="M1771" s="42">
        <v>13421</v>
      </c>
      <c r="N1771" s="42">
        <v>13054</v>
      </c>
      <c r="O1771" s="54" t="s">
        <v>499</v>
      </c>
      <c r="P1771" s="54" t="s">
        <v>499</v>
      </c>
      <c r="Q1771" s="54">
        <v>22.662889518413596</v>
      </c>
      <c r="R1771" s="54">
        <v>26.440037771482533</v>
      </c>
      <c r="S1771" s="54" t="s">
        <v>499</v>
      </c>
      <c r="T1771" s="54" t="s">
        <v>499</v>
      </c>
      <c r="U1771" s="54">
        <v>49.10292728989613</v>
      </c>
      <c r="W1771" s="42" t="s">
        <v>469</v>
      </c>
    </row>
    <row r="1772" spans="1:23">
      <c r="A1772" s="49" t="s">
        <v>4040</v>
      </c>
      <c r="B1772" s="46" t="s">
        <v>222</v>
      </c>
      <c r="C1772" s="46" t="s">
        <v>364</v>
      </c>
      <c r="D1772" s="49" t="s">
        <v>481</v>
      </c>
      <c r="E1772" s="46">
        <v>0</v>
      </c>
      <c r="F1772" s="46">
        <v>6</v>
      </c>
      <c r="G1772" s="46">
        <v>0</v>
      </c>
      <c r="H1772" s="46">
        <v>0</v>
      </c>
      <c r="I1772" s="46">
        <v>0</v>
      </c>
      <c r="J1772" s="46">
        <v>0</v>
      </c>
      <c r="K1772" s="46">
        <v>6</v>
      </c>
      <c r="L1772" s="42">
        <v>26475</v>
      </c>
      <c r="M1772" s="42">
        <v>13421</v>
      </c>
      <c r="N1772" s="42">
        <v>13054</v>
      </c>
      <c r="O1772" s="54" t="s">
        <v>499</v>
      </c>
      <c r="P1772" s="54">
        <v>22.662889518413596</v>
      </c>
      <c r="Q1772" s="54" t="s">
        <v>499</v>
      </c>
      <c r="R1772" s="54" t="s">
        <v>499</v>
      </c>
      <c r="S1772" s="54" t="s">
        <v>499</v>
      </c>
      <c r="T1772" s="54" t="s">
        <v>499</v>
      </c>
      <c r="U1772" s="54">
        <v>22.662889518413596</v>
      </c>
      <c r="W1772" s="42" t="s">
        <v>469</v>
      </c>
    </row>
    <row r="1773" spans="1:23">
      <c r="A1773" s="49" t="s">
        <v>4041</v>
      </c>
      <c r="B1773" s="46" t="s">
        <v>222</v>
      </c>
      <c r="C1773" s="46" t="s">
        <v>364</v>
      </c>
      <c r="D1773" s="49" t="s">
        <v>483</v>
      </c>
      <c r="E1773" s="46">
        <v>6</v>
      </c>
      <c r="F1773" s="46">
        <v>0</v>
      </c>
      <c r="G1773" s="46">
        <v>7</v>
      </c>
      <c r="H1773" s="46">
        <v>6</v>
      </c>
      <c r="I1773" s="46">
        <v>0</v>
      </c>
      <c r="J1773" s="46">
        <v>0</v>
      </c>
      <c r="K1773" s="46">
        <v>19</v>
      </c>
      <c r="L1773" s="42">
        <v>26475</v>
      </c>
      <c r="M1773" s="42">
        <v>13421</v>
      </c>
      <c r="N1773" s="42">
        <v>13054</v>
      </c>
      <c r="O1773" s="54">
        <v>22.662889518413596</v>
      </c>
      <c r="P1773" s="54" t="s">
        <v>499</v>
      </c>
      <c r="Q1773" s="54">
        <v>26.440037771482533</v>
      </c>
      <c r="R1773" s="54">
        <v>22.662889518413596</v>
      </c>
      <c r="S1773" s="54" t="s">
        <v>499</v>
      </c>
      <c r="T1773" s="54" t="s">
        <v>499</v>
      </c>
      <c r="U1773" s="54">
        <v>71.765816808309722</v>
      </c>
      <c r="W1773" s="42" t="s">
        <v>469</v>
      </c>
    </row>
    <row r="1774" spans="1:23">
      <c r="A1774" s="49" t="s">
        <v>4042</v>
      </c>
      <c r="B1774" s="46" t="s">
        <v>222</v>
      </c>
      <c r="C1774" s="46" t="s">
        <v>364</v>
      </c>
      <c r="D1774" s="49" t="s">
        <v>128</v>
      </c>
      <c r="E1774" s="46">
        <v>0</v>
      </c>
      <c r="F1774" s="46">
        <v>0</v>
      </c>
      <c r="G1774" s="46">
        <v>0</v>
      </c>
      <c r="H1774" s="46">
        <v>0</v>
      </c>
      <c r="I1774" s="46">
        <v>0</v>
      </c>
      <c r="J1774" s="46">
        <v>0</v>
      </c>
      <c r="K1774" s="46">
        <v>0</v>
      </c>
      <c r="L1774" s="42">
        <v>26475</v>
      </c>
      <c r="M1774" s="42">
        <v>13421</v>
      </c>
      <c r="N1774" s="42">
        <v>13054</v>
      </c>
      <c r="O1774" s="54" t="s">
        <v>499</v>
      </c>
      <c r="P1774" s="54" t="s">
        <v>499</v>
      </c>
      <c r="Q1774" s="54" t="s">
        <v>499</v>
      </c>
      <c r="R1774" s="54" t="s">
        <v>499</v>
      </c>
      <c r="S1774" s="54" t="s">
        <v>499</v>
      </c>
      <c r="T1774" s="54" t="s">
        <v>499</v>
      </c>
      <c r="U1774" s="54" t="s">
        <v>499</v>
      </c>
      <c r="W1774" s="42" t="s">
        <v>469</v>
      </c>
    </row>
    <row r="1775" spans="1:23">
      <c r="A1775" s="49" t="s">
        <v>4043</v>
      </c>
      <c r="B1775" s="46" t="s">
        <v>222</v>
      </c>
      <c r="C1775" s="46" t="s">
        <v>364</v>
      </c>
      <c r="D1775" s="49" t="s">
        <v>161</v>
      </c>
      <c r="E1775" s="46">
        <v>0</v>
      </c>
      <c r="F1775" s="46">
        <v>0</v>
      </c>
      <c r="G1775" s="46">
        <v>0</v>
      </c>
      <c r="H1775" s="46">
        <v>0</v>
      </c>
      <c r="I1775" s="46">
        <v>0</v>
      </c>
      <c r="J1775" s="46">
        <v>0</v>
      </c>
      <c r="K1775" s="46">
        <v>0</v>
      </c>
      <c r="L1775" s="42">
        <v>26475</v>
      </c>
      <c r="M1775" s="42">
        <v>13421</v>
      </c>
      <c r="N1775" s="42">
        <v>13054</v>
      </c>
      <c r="O1775" s="54" t="s">
        <v>499</v>
      </c>
      <c r="P1775" s="54" t="s">
        <v>499</v>
      </c>
      <c r="Q1775" s="54" t="s">
        <v>499</v>
      </c>
      <c r="R1775" s="54" t="s">
        <v>499</v>
      </c>
      <c r="S1775" s="54" t="s">
        <v>499</v>
      </c>
      <c r="T1775" s="54" t="s">
        <v>499</v>
      </c>
      <c r="U1775" s="54" t="s">
        <v>499</v>
      </c>
      <c r="W1775" s="42" t="s">
        <v>469</v>
      </c>
    </row>
    <row r="1776" spans="1:23">
      <c r="A1776" s="49" t="s">
        <v>4044</v>
      </c>
      <c r="B1776" s="46" t="s">
        <v>222</v>
      </c>
      <c r="C1776" s="46" t="s">
        <v>364</v>
      </c>
      <c r="D1776" s="49" t="s">
        <v>164</v>
      </c>
      <c r="E1776" s="46">
        <v>14</v>
      </c>
      <c r="F1776" s="46">
        <v>9</v>
      </c>
      <c r="G1776" s="46">
        <v>43</v>
      </c>
      <c r="H1776" s="46">
        <v>36</v>
      </c>
      <c r="I1776" s="46">
        <v>12</v>
      </c>
      <c r="J1776" s="46">
        <v>0</v>
      </c>
      <c r="K1776" s="46">
        <v>114</v>
      </c>
      <c r="L1776" s="42">
        <v>26475</v>
      </c>
      <c r="M1776" s="42">
        <v>13421</v>
      </c>
      <c r="N1776" s="42">
        <v>13054</v>
      </c>
      <c r="O1776" s="54">
        <v>107.24682089780909</v>
      </c>
      <c r="P1776" s="54">
        <v>68.944384862877286</v>
      </c>
      <c r="Q1776" s="54">
        <v>329.40094990041365</v>
      </c>
      <c r="R1776" s="54">
        <v>275.77753945150914</v>
      </c>
      <c r="S1776" s="54">
        <v>91.925846483836366</v>
      </c>
      <c r="T1776" s="54" t="s">
        <v>499</v>
      </c>
      <c r="U1776" s="54">
        <v>873.29554159644567</v>
      </c>
      <c r="W1776" s="42" t="s">
        <v>469</v>
      </c>
    </row>
    <row r="1777" spans="1:23">
      <c r="A1777" s="49" t="s">
        <v>4045</v>
      </c>
      <c r="B1777" s="46" t="s">
        <v>222</v>
      </c>
      <c r="C1777" s="46" t="s">
        <v>364</v>
      </c>
      <c r="D1777" s="49" t="s">
        <v>142</v>
      </c>
      <c r="E1777" s="46">
        <v>0</v>
      </c>
      <c r="F1777" s="46">
        <v>0</v>
      </c>
      <c r="G1777" s="46">
        <v>0</v>
      </c>
      <c r="H1777" s="46">
        <v>0</v>
      </c>
      <c r="I1777" s="46">
        <v>0</v>
      </c>
      <c r="J1777" s="46">
        <v>0</v>
      </c>
      <c r="K1777" s="46">
        <v>0</v>
      </c>
      <c r="L1777" s="42">
        <v>26475</v>
      </c>
      <c r="M1777" s="42">
        <v>13421</v>
      </c>
      <c r="N1777" s="42">
        <v>13054</v>
      </c>
      <c r="O1777" s="54" t="s">
        <v>499</v>
      </c>
      <c r="P1777" s="54" t="s">
        <v>499</v>
      </c>
      <c r="Q1777" s="54" t="s">
        <v>499</v>
      </c>
      <c r="R1777" s="54" t="s">
        <v>499</v>
      </c>
      <c r="S1777" s="54" t="s">
        <v>499</v>
      </c>
      <c r="T1777" s="54" t="s">
        <v>499</v>
      </c>
      <c r="U1777" s="54" t="s">
        <v>499</v>
      </c>
      <c r="W1777" s="42" t="s">
        <v>469</v>
      </c>
    </row>
    <row r="1778" spans="1:23">
      <c r="A1778" s="49" t="s">
        <v>4046</v>
      </c>
      <c r="B1778" s="46" t="s">
        <v>230</v>
      </c>
      <c r="C1778" s="46" t="s">
        <v>366</v>
      </c>
      <c r="D1778" s="49" t="s">
        <v>60</v>
      </c>
      <c r="E1778" s="46">
        <v>6</v>
      </c>
      <c r="F1778" s="46">
        <v>6</v>
      </c>
      <c r="G1778" s="46">
        <v>9</v>
      </c>
      <c r="H1778" s="46">
        <v>6</v>
      </c>
      <c r="I1778" s="46">
        <v>9</v>
      </c>
      <c r="J1778" s="46">
        <v>6</v>
      </c>
      <c r="K1778" s="46">
        <v>42</v>
      </c>
      <c r="L1778" s="42">
        <v>36543</v>
      </c>
      <c r="M1778" s="42">
        <v>18642</v>
      </c>
      <c r="N1778" s="42">
        <v>17901</v>
      </c>
      <c r="O1778" s="54">
        <v>16.41901321730564</v>
      </c>
      <c r="P1778" s="54">
        <v>16.41901321730564</v>
      </c>
      <c r="Q1778" s="54">
        <v>24.62851982595846</v>
      </c>
      <c r="R1778" s="54">
        <v>16.41901321730564</v>
      </c>
      <c r="S1778" s="54">
        <v>24.62851982595846</v>
      </c>
      <c r="T1778" s="54">
        <v>16.41901321730564</v>
      </c>
      <c r="U1778" s="54">
        <v>114.93309252113947</v>
      </c>
      <c r="W1778" s="42" t="s">
        <v>469</v>
      </c>
    </row>
    <row r="1779" spans="1:23">
      <c r="A1779" s="49" t="s">
        <v>4047</v>
      </c>
      <c r="B1779" s="46" t="s">
        <v>230</v>
      </c>
      <c r="C1779" s="46" t="s">
        <v>366</v>
      </c>
      <c r="D1779" s="49" t="s">
        <v>64</v>
      </c>
      <c r="E1779" s="46">
        <v>6</v>
      </c>
      <c r="F1779" s="46">
        <v>10</v>
      </c>
      <c r="G1779" s="46">
        <v>12</v>
      </c>
      <c r="H1779" s="46">
        <v>9</v>
      </c>
      <c r="I1779" s="46">
        <v>0</v>
      </c>
      <c r="J1779" s="46">
        <v>10</v>
      </c>
      <c r="K1779" s="46">
        <v>47</v>
      </c>
      <c r="L1779" s="42">
        <v>36543</v>
      </c>
      <c r="M1779" s="42">
        <v>18642</v>
      </c>
      <c r="N1779" s="42">
        <v>17901</v>
      </c>
      <c r="O1779" s="54">
        <v>16.41901321730564</v>
      </c>
      <c r="P1779" s="54">
        <v>27.365022028842731</v>
      </c>
      <c r="Q1779" s="54">
        <v>32.83802643461128</v>
      </c>
      <c r="R1779" s="54">
        <v>24.62851982595846</v>
      </c>
      <c r="S1779" s="54" t="s">
        <v>499</v>
      </c>
      <c r="T1779" s="54">
        <v>27.365022028842731</v>
      </c>
      <c r="U1779" s="54">
        <v>128.61560353556087</v>
      </c>
      <c r="W1779" s="42" t="s">
        <v>469</v>
      </c>
    </row>
    <row r="1780" spans="1:23">
      <c r="A1780" s="49" t="s">
        <v>4048</v>
      </c>
      <c r="B1780" s="46" t="s">
        <v>230</v>
      </c>
      <c r="C1780" s="46" t="s">
        <v>366</v>
      </c>
      <c r="D1780" s="49" t="s">
        <v>492</v>
      </c>
      <c r="E1780" s="46">
        <v>0</v>
      </c>
      <c r="F1780" s="46">
        <v>0</v>
      </c>
      <c r="G1780" s="46">
        <v>0</v>
      </c>
      <c r="H1780" s="46">
        <v>6</v>
      </c>
      <c r="I1780" s="46">
        <v>0</v>
      </c>
      <c r="J1780" s="46">
        <v>0</v>
      </c>
      <c r="K1780" s="46">
        <v>6</v>
      </c>
      <c r="L1780" s="42">
        <v>36543</v>
      </c>
      <c r="M1780" s="42">
        <v>18642</v>
      </c>
      <c r="N1780" s="42">
        <v>17901</v>
      </c>
      <c r="O1780" s="54" t="s">
        <v>499</v>
      </c>
      <c r="P1780" s="54" t="s">
        <v>499</v>
      </c>
      <c r="Q1780" s="54" t="s">
        <v>499</v>
      </c>
      <c r="R1780" s="54">
        <v>16.41901321730564</v>
      </c>
      <c r="S1780" s="54" t="s">
        <v>499</v>
      </c>
      <c r="T1780" s="54" t="s">
        <v>499</v>
      </c>
      <c r="U1780" s="54">
        <v>16.41901321730564</v>
      </c>
      <c r="W1780" s="42" t="s">
        <v>469</v>
      </c>
    </row>
    <row r="1781" spans="1:23">
      <c r="A1781" s="49" t="s">
        <v>4049</v>
      </c>
      <c r="B1781" s="46" t="s">
        <v>230</v>
      </c>
      <c r="C1781" s="46" t="s">
        <v>366</v>
      </c>
      <c r="D1781" s="49" t="s">
        <v>200</v>
      </c>
      <c r="E1781" s="46">
        <v>0</v>
      </c>
      <c r="F1781" s="46">
        <v>0</v>
      </c>
      <c r="G1781" s="46">
        <v>0</v>
      </c>
      <c r="H1781" s="46">
        <v>6</v>
      </c>
      <c r="I1781" s="46">
        <v>6</v>
      </c>
      <c r="J1781" s="46">
        <v>0</v>
      </c>
      <c r="K1781" s="46">
        <v>12</v>
      </c>
      <c r="L1781" s="42">
        <v>36543</v>
      </c>
      <c r="M1781" s="42">
        <v>18642</v>
      </c>
      <c r="N1781" s="42">
        <v>17901</v>
      </c>
      <c r="O1781" s="54" t="s">
        <v>499</v>
      </c>
      <c r="P1781" s="54" t="s">
        <v>499</v>
      </c>
      <c r="Q1781" s="54" t="s">
        <v>499</v>
      </c>
      <c r="R1781" s="54">
        <v>16.41901321730564</v>
      </c>
      <c r="S1781" s="54">
        <v>16.41901321730564</v>
      </c>
      <c r="T1781" s="54" t="s">
        <v>499</v>
      </c>
      <c r="U1781" s="54">
        <v>32.83802643461128</v>
      </c>
      <c r="W1781" s="42" t="s">
        <v>469</v>
      </c>
    </row>
    <row r="1782" spans="1:23">
      <c r="A1782" s="49" t="s">
        <v>4050</v>
      </c>
      <c r="B1782" s="46" t="s">
        <v>230</v>
      </c>
      <c r="C1782" s="46" t="s">
        <v>366</v>
      </c>
      <c r="D1782" s="49" t="s">
        <v>54</v>
      </c>
      <c r="E1782" s="46">
        <v>18</v>
      </c>
      <c r="F1782" s="46">
        <v>27</v>
      </c>
      <c r="G1782" s="46">
        <v>64</v>
      </c>
      <c r="H1782" s="46">
        <v>85</v>
      </c>
      <c r="I1782" s="46">
        <v>50</v>
      </c>
      <c r="J1782" s="46">
        <v>38</v>
      </c>
      <c r="K1782" s="46">
        <v>282</v>
      </c>
      <c r="L1782" s="42">
        <v>36543</v>
      </c>
      <c r="M1782" s="42">
        <v>18642</v>
      </c>
      <c r="N1782" s="42">
        <v>17901</v>
      </c>
      <c r="O1782" s="54">
        <v>96.556163501770186</v>
      </c>
      <c r="P1782" s="54">
        <v>144.83424525265531</v>
      </c>
      <c r="Q1782" s="54">
        <v>343.31080356184958</v>
      </c>
      <c r="R1782" s="54">
        <v>455.95966098058153</v>
      </c>
      <c r="S1782" s="54">
        <v>268.21156528269495</v>
      </c>
      <c r="T1782" s="54">
        <v>203.84078961484821</v>
      </c>
      <c r="U1782" s="54">
        <v>1512.7132281943998</v>
      </c>
      <c r="W1782" s="42" t="s">
        <v>469</v>
      </c>
    </row>
    <row r="1783" spans="1:23">
      <c r="A1783" s="49" t="s">
        <v>4051</v>
      </c>
      <c r="B1783" s="46" t="s">
        <v>230</v>
      </c>
      <c r="C1783" s="46" t="s">
        <v>366</v>
      </c>
      <c r="D1783" s="49" t="s">
        <v>69</v>
      </c>
      <c r="E1783" s="46">
        <v>6</v>
      </c>
      <c r="F1783" s="46">
        <v>0</v>
      </c>
      <c r="G1783" s="46">
        <v>6</v>
      </c>
      <c r="H1783" s="46">
        <v>6</v>
      </c>
      <c r="I1783" s="46">
        <v>6</v>
      </c>
      <c r="J1783" s="46">
        <v>6</v>
      </c>
      <c r="K1783" s="46">
        <v>30</v>
      </c>
      <c r="L1783" s="42">
        <v>36543</v>
      </c>
      <c r="M1783" s="42">
        <v>18642</v>
      </c>
      <c r="N1783" s="42">
        <v>17901</v>
      </c>
      <c r="O1783" s="54">
        <v>32.1853878339234</v>
      </c>
      <c r="P1783" s="54" t="s">
        <v>499</v>
      </c>
      <c r="Q1783" s="54">
        <v>32.1853878339234</v>
      </c>
      <c r="R1783" s="54">
        <v>32.1853878339234</v>
      </c>
      <c r="S1783" s="54">
        <v>32.1853878339234</v>
      </c>
      <c r="T1783" s="54">
        <v>32.1853878339234</v>
      </c>
      <c r="U1783" s="54">
        <v>160.92693916961699</v>
      </c>
      <c r="W1783" s="42" t="s">
        <v>469</v>
      </c>
    </row>
    <row r="1784" spans="1:23">
      <c r="A1784" s="49" t="s">
        <v>4052</v>
      </c>
      <c r="B1784" s="46" t="s">
        <v>230</v>
      </c>
      <c r="C1784" s="46" t="s">
        <v>366</v>
      </c>
      <c r="D1784" s="49" t="s">
        <v>473</v>
      </c>
      <c r="E1784" s="46">
        <v>0</v>
      </c>
      <c r="F1784" s="46">
        <v>0</v>
      </c>
      <c r="G1784" s="46">
        <v>0</v>
      </c>
      <c r="H1784" s="46">
        <v>0</v>
      </c>
      <c r="I1784" s="46">
        <v>0</v>
      </c>
      <c r="J1784" s="46">
        <v>0</v>
      </c>
      <c r="K1784" s="46">
        <v>0</v>
      </c>
      <c r="L1784" s="42">
        <v>36543</v>
      </c>
      <c r="M1784" s="42">
        <v>18642</v>
      </c>
      <c r="N1784" s="42">
        <v>17901</v>
      </c>
      <c r="O1784" s="54" t="s">
        <v>499</v>
      </c>
      <c r="P1784" s="54" t="s">
        <v>499</v>
      </c>
      <c r="Q1784" s="54" t="s">
        <v>499</v>
      </c>
      <c r="R1784" s="54" t="s">
        <v>499</v>
      </c>
      <c r="S1784" s="54" t="s">
        <v>499</v>
      </c>
      <c r="T1784" s="54" t="s">
        <v>499</v>
      </c>
      <c r="U1784" s="54" t="s">
        <v>499</v>
      </c>
      <c r="W1784" s="42" t="s">
        <v>469</v>
      </c>
    </row>
    <row r="1785" spans="1:23">
      <c r="A1785" s="49" t="s">
        <v>4053</v>
      </c>
      <c r="B1785" s="46" t="s">
        <v>230</v>
      </c>
      <c r="C1785" s="46" t="s">
        <v>366</v>
      </c>
      <c r="D1785" s="49" t="s">
        <v>201</v>
      </c>
      <c r="E1785" s="46">
        <v>0</v>
      </c>
      <c r="F1785" s="46">
        <v>0</v>
      </c>
      <c r="G1785" s="46">
        <v>6</v>
      </c>
      <c r="H1785" s="46">
        <v>0</v>
      </c>
      <c r="I1785" s="46">
        <v>6</v>
      </c>
      <c r="J1785" s="46">
        <v>6</v>
      </c>
      <c r="K1785" s="46">
        <v>18</v>
      </c>
      <c r="L1785" s="42">
        <v>36543</v>
      </c>
      <c r="M1785" s="42">
        <v>18642</v>
      </c>
      <c r="N1785" s="42">
        <v>17901</v>
      </c>
      <c r="O1785" s="54" t="s">
        <v>499</v>
      </c>
      <c r="P1785" s="54" t="s">
        <v>499</v>
      </c>
      <c r="Q1785" s="54">
        <v>16.41901321730564</v>
      </c>
      <c r="R1785" s="54" t="s">
        <v>499</v>
      </c>
      <c r="S1785" s="54">
        <v>16.41901321730564</v>
      </c>
      <c r="T1785" s="54">
        <v>16.41901321730564</v>
      </c>
      <c r="U1785" s="54">
        <v>49.257039651916919</v>
      </c>
      <c r="W1785" s="42" t="s">
        <v>469</v>
      </c>
    </row>
    <row r="1786" spans="1:23">
      <c r="A1786" s="49" t="s">
        <v>4054</v>
      </c>
      <c r="B1786" s="46" t="s">
        <v>230</v>
      </c>
      <c r="C1786" s="46" t="s">
        <v>366</v>
      </c>
      <c r="D1786" s="49" t="s">
        <v>151</v>
      </c>
      <c r="E1786" s="46">
        <v>0</v>
      </c>
      <c r="F1786" s="46">
        <v>0</v>
      </c>
      <c r="G1786" s="46">
        <v>0</v>
      </c>
      <c r="H1786" s="46">
        <v>0</v>
      </c>
      <c r="I1786" s="46">
        <v>0</v>
      </c>
      <c r="J1786" s="46">
        <v>0</v>
      </c>
      <c r="K1786" s="46">
        <v>0</v>
      </c>
      <c r="L1786" s="42">
        <v>36543</v>
      </c>
      <c r="M1786" s="42">
        <v>18642</v>
      </c>
      <c r="N1786" s="42">
        <v>17901</v>
      </c>
      <c r="O1786" s="54" t="s">
        <v>499</v>
      </c>
      <c r="P1786" s="54" t="s">
        <v>499</v>
      </c>
      <c r="Q1786" s="54" t="s">
        <v>499</v>
      </c>
      <c r="R1786" s="54" t="s">
        <v>499</v>
      </c>
      <c r="S1786" s="54" t="s">
        <v>499</v>
      </c>
      <c r="T1786" s="54" t="s">
        <v>499</v>
      </c>
      <c r="U1786" s="54" t="s">
        <v>499</v>
      </c>
      <c r="W1786" s="42" t="s">
        <v>469</v>
      </c>
    </row>
    <row r="1787" spans="1:23">
      <c r="A1787" s="49" t="s">
        <v>4055</v>
      </c>
      <c r="B1787" s="46" t="s">
        <v>230</v>
      </c>
      <c r="C1787" s="46" t="s">
        <v>366</v>
      </c>
      <c r="D1787" s="49" t="s">
        <v>95</v>
      </c>
      <c r="E1787" s="46">
        <v>0</v>
      </c>
      <c r="F1787" s="46">
        <v>0</v>
      </c>
      <c r="G1787" s="46">
        <v>6</v>
      </c>
      <c r="H1787" s="46">
        <v>0</v>
      </c>
      <c r="I1787" s="46">
        <v>0</v>
      </c>
      <c r="J1787" s="46">
        <v>0</v>
      </c>
      <c r="K1787" s="46">
        <v>6</v>
      </c>
      <c r="L1787" s="42">
        <v>36543</v>
      </c>
      <c r="M1787" s="42">
        <v>18642</v>
      </c>
      <c r="N1787" s="42">
        <v>17901</v>
      </c>
      <c r="O1787" s="54" t="s">
        <v>499</v>
      </c>
      <c r="P1787" s="54" t="s">
        <v>499</v>
      </c>
      <c r="Q1787" s="54">
        <v>16.41901321730564</v>
      </c>
      <c r="R1787" s="54" t="s">
        <v>499</v>
      </c>
      <c r="S1787" s="54" t="s">
        <v>499</v>
      </c>
      <c r="T1787" s="54" t="s">
        <v>499</v>
      </c>
      <c r="U1787" s="54">
        <v>16.41901321730564</v>
      </c>
      <c r="W1787" s="42" t="s">
        <v>469</v>
      </c>
    </row>
    <row r="1788" spans="1:23">
      <c r="A1788" s="49" t="s">
        <v>4056</v>
      </c>
      <c r="B1788" s="46" t="s">
        <v>230</v>
      </c>
      <c r="C1788" s="46" t="s">
        <v>366</v>
      </c>
      <c r="D1788" s="49" t="s">
        <v>154</v>
      </c>
      <c r="E1788" s="46">
        <v>0</v>
      </c>
      <c r="F1788" s="46">
        <v>0</v>
      </c>
      <c r="G1788" s="46">
        <v>0</v>
      </c>
      <c r="H1788" s="46">
        <v>0</v>
      </c>
      <c r="I1788" s="46">
        <v>0</v>
      </c>
      <c r="J1788" s="46">
        <v>0</v>
      </c>
      <c r="K1788" s="46">
        <v>0</v>
      </c>
      <c r="L1788" s="42">
        <v>36543</v>
      </c>
      <c r="M1788" s="42">
        <v>18642</v>
      </c>
      <c r="N1788" s="42">
        <v>17901</v>
      </c>
      <c r="O1788" s="54" t="s">
        <v>499</v>
      </c>
      <c r="P1788" s="54" t="s">
        <v>499</v>
      </c>
      <c r="Q1788" s="54" t="s">
        <v>499</v>
      </c>
      <c r="R1788" s="54" t="s">
        <v>499</v>
      </c>
      <c r="S1788" s="54" t="s">
        <v>499</v>
      </c>
      <c r="T1788" s="54" t="s">
        <v>499</v>
      </c>
      <c r="U1788" s="54" t="s">
        <v>499</v>
      </c>
      <c r="W1788" s="42" t="s">
        <v>469</v>
      </c>
    </row>
    <row r="1789" spans="1:23">
      <c r="A1789" s="49" t="s">
        <v>4057</v>
      </c>
      <c r="B1789" s="46" t="s">
        <v>230</v>
      </c>
      <c r="C1789" s="46" t="s">
        <v>366</v>
      </c>
      <c r="D1789" s="49" t="s">
        <v>155</v>
      </c>
      <c r="E1789" s="46">
        <v>0</v>
      </c>
      <c r="F1789" s="46">
        <v>0</v>
      </c>
      <c r="G1789" s="46">
        <v>6</v>
      </c>
      <c r="H1789" s="46">
        <v>0</v>
      </c>
      <c r="I1789" s="46">
        <v>0</v>
      </c>
      <c r="J1789" s="46">
        <v>0</v>
      </c>
      <c r="K1789" s="46">
        <v>6</v>
      </c>
      <c r="L1789" s="42">
        <v>36543</v>
      </c>
      <c r="M1789" s="42">
        <v>18642</v>
      </c>
      <c r="N1789" s="42">
        <v>17901</v>
      </c>
      <c r="O1789" s="54" t="s">
        <v>499</v>
      </c>
      <c r="P1789" s="54" t="s">
        <v>499</v>
      </c>
      <c r="Q1789" s="54">
        <v>16.41901321730564</v>
      </c>
      <c r="R1789" s="54" t="s">
        <v>499</v>
      </c>
      <c r="S1789" s="54" t="s">
        <v>499</v>
      </c>
      <c r="T1789" s="54" t="s">
        <v>499</v>
      </c>
      <c r="U1789" s="54">
        <v>16.41901321730564</v>
      </c>
      <c r="W1789" s="42" t="s">
        <v>469</v>
      </c>
    </row>
    <row r="1790" spans="1:23">
      <c r="A1790" s="49" t="s">
        <v>4058</v>
      </c>
      <c r="B1790" s="46" t="s">
        <v>230</v>
      </c>
      <c r="C1790" s="46" t="s">
        <v>366</v>
      </c>
      <c r="D1790" s="49" t="s">
        <v>99</v>
      </c>
      <c r="E1790" s="46">
        <v>0</v>
      </c>
      <c r="F1790" s="46">
        <v>0</v>
      </c>
      <c r="G1790" s="46">
        <v>6</v>
      </c>
      <c r="H1790" s="46">
        <v>6</v>
      </c>
      <c r="I1790" s="46">
        <v>6</v>
      </c>
      <c r="J1790" s="46">
        <v>7</v>
      </c>
      <c r="K1790" s="46">
        <v>25</v>
      </c>
      <c r="L1790" s="42">
        <v>36543</v>
      </c>
      <c r="M1790" s="42">
        <v>18642</v>
      </c>
      <c r="N1790" s="42">
        <v>17901</v>
      </c>
      <c r="O1790" s="54" t="s">
        <v>499</v>
      </c>
      <c r="P1790" s="54" t="s">
        <v>499</v>
      </c>
      <c r="Q1790" s="54">
        <v>16.41901321730564</v>
      </c>
      <c r="R1790" s="54">
        <v>16.41901321730564</v>
      </c>
      <c r="S1790" s="54">
        <v>16.41901321730564</v>
      </c>
      <c r="T1790" s="54">
        <v>19.155515420189914</v>
      </c>
      <c r="U1790" s="54">
        <v>68.412555072106827</v>
      </c>
      <c r="W1790" s="42" t="s">
        <v>469</v>
      </c>
    </row>
    <row r="1791" spans="1:23">
      <c r="A1791" s="49" t="s">
        <v>4059</v>
      </c>
      <c r="B1791" s="46" t="s">
        <v>230</v>
      </c>
      <c r="C1791" s="46" t="s">
        <v>366</v>
      </c>
      <c r="D1791" s="49" t="s">
        <v>481</v>
      </c>
      <c r="E1791" s="46">
        <v>0</v>
      </c>
      <c r="F1791" s="46">
        <v>0</v>
      </c>
      <c r="G1791" s="46">
        <v>0</v>
      </c>
      <c r="H1791" s="46">
        <v>0</v>
      </c>
      <c r="I1791" s="46">
        <v>0</v>
      </c>
      <c r="J1791" s="46">
        <v>0</v>
      </c>
      <c r="K1791" s="46">
        <v>0</v>
      </c>
      <c r="L1791" s="42">
        <v>36543</v>
      </c>
      <c r="M1791" s="42">
        <v>18642</v>
      </c>
      <c r="N1791" s="42">
        <v>17901</v>
      </c>
      <c r="O1791" s="54" t="s">
        <v>499</v>
      </c>
      <c r="P1791" s="54" t="s">
        <v>499</v>
      </c>
      <c r="Q1791" s="54" t="s">
        <v>499</v>
      </c>
      <c r="R1791" s="54" t="s">
        <v>499</v>
      </c>
      <c r="S1791" s="54" t="s">
        <v>499</v>
      </c>
      <c r="T1791" s="54" t="s">
        <v>499</v>
      </c>
      <c r="U1791" s="54" t="s">
        <v>499</v>
      </c>
      <c r="W1791" s="42" t="s">
        <v>469</v>
      </c>
    </row>
    <row r="1792" spans="1:23">
      <c r="A1792" s="49" t="s">
        <v>4060</v>
      </c>
      <c r="B1792" s="46" t="s">
        <v>230</v>
      </c>
      <c r="C1792" s="46" t="s">
        <v>366</v>
      </c>
      <c r="D1792" s="49" t="s">
        <v>483</v>
      </c>
      <c r="E1792" s="46">
        <v>0</v>
      </c>
      <c r="F1792" s="46">
        <v>0</v>
      </c>
      <c r="G1792" s="46">
        <v>7</v>
      </c>
      <c r="H1792" s="46">
        <v>11</v>
      </c>
      <c r="I1792" s="46">
        <v>0</v>
      </c>
      <c r="J1792" s="46">
        <v>6</v>
      </c>
      <c r="K1792" s="46">
        <v>24</v>
      </c>
      <c r="L1792" s="42">
        <v>36543</v>
      </c>
      <c r="M1792" s="42">
        <v>18642</v>
      </c>
      <c r="N1792" s="42">
        <v>17901</v>
      </c>
      <c r="O1792" s="54" t="s">
        <v>499</v>
      </c>
      <c r="P1792" s="54" t="s">
        <v>499</v>
      </c>
      <c r="Q1792" s="54">
        <v>19.155515420189914</v>
      </c>
      <c r="R1792" s="54">
        <v>30.101524231727005</v>
      </c>
      <c r="S1792" s="54" t="s">
        <v>499</v>
      </c>
      <c r="T1792" s="54">
        <v>16.41901321730564</v>
      </c>
      <c r="U1792" s="54">
        <v>65.676052869222559</v>
      </c>
      <c r="W1792" s="42" t="s">
        <v>469</v>
      </c>
    </row>
    <row r="1793" spans="1:23">
      <c r="A1793" s="49" t="s">
        <v>4061</v>
      </c>
      <c r="B1793" s="46" t="s">
        <v>230</v>
      </c>
      <c r="C1793" s="46" t="s">
        <v>366</v>
      </c>
      <c r="D1793" s="49" t="s">
        <v>128</v>
      </c>
      <c r="E1793" s="46">
        <v>0</v>
      </c>
      <c r="F1793" s="46">
        <v>0</v>
      </c>
      <c r="G1793" s="46">
        <v>0</v>
      </c>
      <c r="H1793" s="46">
        <v>0</v>
      </c>
      <c r="I1793" s="46">
        <v>0</v>
      </c>
      <c r="J1793" s="46">
        <v>0</v>
      </c>
      <c r="K1793" s="46">
        <v>0</v>
      </c>
      <c r="L1793" s="42">
        <v>36543</v>
      </c>
      <c r="M1793" s="42">
        <v>18642</v>
      </c>
      <c r="N1793" s="42">
        <v>17901</v>
      </c>
      <c r="O1793" s="54" t="s">
        <v>499</v>
      </c>
      <c r="P1793" s="54" t="s">
        <v>499</v>
      </c>
      <c r="Q1793" s="54" t="s">
        <v>499</v>
      </c>
      <c r="R1793" s="54" t="s">
        <v>499</v>
      </c>
      <c r="S1793" s="54" t="s">
        <v>499</v>
      </c>
      <c r="T1793" s="54" t="s">
        <v>499</v>
      </c>
      <c r="U1793" s="54" t="s">
        <v>499</v>
      </c>
      <c r="W1793" s="42" t="s">
        <v>469</v>
      </c>
    </row>
    <row r="1794" spans="1:23">
      <c r="A1794" s="49" t="s">
        <v>4062</v>
      </c>
      <c r="B1794" s="46" t="s">
        <v>230</v>
      </c>
      <c r="C1794" s="46" t="s">
        <v>366</v>
      </c>
      <c r="D1794" s="49" t="s">
        <v>132</v>
      </c>
      <c r="E1794" s="46">
        <v>0</v>
      </c>
      <c r="F1794" s="46">
        <v>0</v>
      </c>
      <c r="G1794" s="46">
        <v>6</v>
      </c>
      <c r="H1794" s="46">
        <v>9</v>
      </c>
      <c r="I1794" s="46">
        <v>6</v>
      </c>
      <c r="J1794" s="46">
        <v>6</v>
      </c>
      <c r="K1794" s="46">
        <v>27</v>
      </c>
      <c r="L1794" s="42">
        <v>36543</v>
      </c>
      <c r="M1794" s="42">
        <v>18642</v>
      </c>
      <c r="N1794" s="42">
        <v>17901</v>
      </c>
      <c r="O1794" s="54" t="s">
        <v>499</v>
      </c>
      <c r="P1794" s="54" t="s">
        <v>499</v>
      </c>
      <c r="Q1794" s="54">
        <v>32.1853878339234</v>
      </c>
      <c r="R1794" s="54">
        <v>48.278081750885093</v>
      </c>
      <c r="S1794" s="54">
        <v>32.1853878339234</v>
      </c>
      <c r="T1794" s="54">
        <v>32.1853878339234</v>
      </c>
      <c r="U1794" s="54">
        <v>144.83424525265531</v>
      </c>
      <c r="W1794" s="42" t="s">
        <v>469</v>
      </c>
    </row>
    <row r="1795" spans="1:23">
      <c r="A1795" s="49" t="s">
        <v>4063</v>
      </c>
      <c r="B1795" s="46" t="s">
        <v>230</v>
      </c>
      <c r="C1795" s="46" t="s">
        <v>366</v>
      </c>
      <c r="D1795" s="49" t="s">
        <v>161</v>
      </c>
      <c r="E1795" s="46">
        <v>0</v>
      </c>
      <c r="F1795" s="46">
        <v>0</v>
      </c>
      <c r="G1795" s="46">
        <v>0</v>
      </c>
      <c r="H1795" s="46">
        <v>0</v>
      </c>
      <c r="I1795" s="46">
        <v>0</v>
      </c>
      <c r="J1795" s="46">
        <v>0</v>
      </c>
      <c r="K1795" s="46">
        <v>0</v>
      </c>
      <c r="L1795" s="42">
        <v>36543</v>
      </c>
      <c r="M1795" s="42">
        <v>18642</v>
      </c>
      <c r="N1795" s="42">
        <v>17901</v>
      </c>
      <c r="O1795" s="54" t="s">
        <v>499</v>
      </c>
      <c r="P1795" s="54" t="s">
        <v>499</v>
      </c>
      <c r="Q1795" s="54" t="s">
        <v>499</v>
      </c>
      <c r="R1795" s="54" t="s">
        <v>499</v>
      </c>
      <c r="S1795" s="54" t="s">
        <v>499</v>
      </c>
      <c r="T1795" s="54" t="s">
        <v>499</v>
      </c>
      <c r="U1795" s="54" t="s">
        <v>499</v>
      </c>
      <c r="W1795" s="42" t="s">
        <v>469</v>
      </c>
    </row>
    <row r="1796" spans="1:23">
      <c r="A1796" s="49" t="s">
        <v>4064</v>
      </c>
      <c r="B1796" s="46" t="s">
        <v>230</v>
      </c>
      <c r="C1796" s="46" t="s">
        <v>366</v>
      </c>
      <c r="D1796" s="49" t="s">
        <v>142</v>
      </c>
      <c r="E1796" s="46">
        <v>0</v>
      </c>
      <c r="F1796" s="46">
        <v>0</v>
      </c>
      <c r="G1796" s="46">
        <v>0</v>
      </c>
      <c r="H1796" s="46">
        <v>0</v>
      </c>
      <c r="I1796" s="46">
        <v>0</v>
      </c>
      <c r="J1796" s="46">
        <v>0</v>
      </c>
      <c r="K1796" s="46">
        <v>0</v>
      </c>
      <c r="L1796" s="42">
        <v>36543</v>
      </c>
      <c r="M1796" s="42">
        <v>18642</v>
      </c>
      <c r="N1796" s="42">
        <v>17901</v>
      </c>
      <c r="O1796" s="54" t="s">
        <v>499</v>
      </c>
      <c r="P1796" s="54" t="s">
        <v>499</v>
      </c>
      <c r="Q1796" s="54" t="s">
        <v>499</v>
      </c>
      <c r="R1796" s="54" t="s">
        <v>499</v>
      </c>
      <c r="S1796" s="54" t="s">
        <v>499</v>
      </c>
      <c r="T1796" s="54" t="s">
        <v>499</v>
      </c>
      <c r="U1796" s="54" t="s">
        <v>499</v>
      </c>
      <c r="W1796" s="42" t="s">
        <v>469</v>
      </c>
    </row>
    <row r="1797" spans="1:23">
      <c r="A1797" s="49" t="s">
        <v>4065</v>
      </c>
      <c r="B1797" s="46" t="s">
        <v>230</v>
      </c>
      <c r="C1797" s="46" t="s">
        <v>366</v>
      </c>
      <c r="D1797" s="49" t="s">
        <v>146</v>
      </c>
      <c r="E1797" s="46">
        <v>6</v>
      </c>
      <c r="F1797" s="46">
        <v>8</v>
      </c>
      <c r="G1797" s="46">
        <v>16</v>
      </c>
      <c r="H1797" s="46">
        <v>11</v>
      </c>
      <c r="I1797" s="46">
        <v>15</v>
      </c>
      <c r="J1797" s="46">
        <v>6</v>
      </c>
      <c r="K1797" s="46">
        <v>62</v>
      </c>
      <c r="L1797" s="42">
        <v>36543</v>
      </c>
      <c r="M1797" s="42">
        <v>18642</v>
      </c>
      <c r="N1797" s="42">
        <v>17901</v>
      </c>
      <c r="O1797" s="54">
        <v>32.1853878339234</v>
      </c>
      <c r="P1797" s="54">
        <v>42.913850445231198</v>
      </c>
      <c r="Q1797" s="54">
        <v>85.827700890462395</v>
      </c>
      <c r="R1797" s="54">
        <v>59.006544362192898</v>
      </c>
      <c r="S1797" s="54">
        <v>80.463469584808493</v>
      </c>
      <c r="T1797" s="54">
        <v>32.1853878339234</v>
      </c>
      <c r="U1797" s="54">
        <v>332.58234095054178</v>
      </c>
      <c r="W1797" s="42" t="s">
        <v>469</v>
      </c>
    </row>
    <row r="1798" spans="1:23">
      <c r="A1798" s="49" t="s">
        <v>4066</v>
      </c>
      <c r="B1798" s="46" t="s">
        <v>222</v>
      </c>
      <c r="C1798" s="46" t="s">
        <v>366</v>
      </c>
      <c r="D1798" s="49" t="s">
        <v>60</v>
      </c>
      <c r="E1798" s="46">
        <v>6</v>
      </c>
      <c r="F1798" s="46">
        <v>6</v>
      </c>
      <c r="G1798" s="46">
        <v>6</v>
      </c>
      <c r="H1798" s="46">
        <v>6</v>
      </c>
      <c r="I1798" s="46">
        <v>6</v>
      </c>
      <c r="J1798" s="46">
        <v>0</v>
      </c>
      <c r="K1798" s="46">
        <v>30</v>
      </c>
      <c r="L1798" s="42">
        <v>36543</v>
      </c>
      <c r="M1798" s="42">
        <v>18642</v>
      </c>
      <c r="N1798" s="42">
        <v>17901</v>
      </c>
      <c r="O1798" s="54">
        <v>16.41901321730564</v>
      </c>
      <c r="P1798" s="54">
        <v>16.41901321730564</v>
      </c>
      <c r="Q1798" s="54">
        <v>16.41901321730564</v>
      </c>
      <c r="R1798" s="54">
        <v>16.41901321730564</v>
      </c>
      <c r="S1798" s="54">
        <v>16.41901321730564</v>
      </c>
      <c r="T1798" s="54" t="s">
        <v>499</v>
      </c>
      <c r="U1798" s="54">
        <v>82.095066086528192</v>
      </c>
      <c r="W1798" s="42" t="s">
        <v>469</v>
      </c>
    </row>
    <row r="1799" spans="1:23">
      <c r="A1799" s="49" t="s">
        <v>4067</v>
      </c>
      <c r="B1799" s="46" t="s">
        <v>222</v>
      </c>
      <c r="C1799" s="46" t="s">
        <v>366</v>
      </c>
      <c r="D1799" s="49" t="s">
        <v>64</v>
      </c>
      <c r="E1799" s="46">
        <v>22</v>
      </c>
      <c r="F1799" s="46">
        <v>10</v>
      </c>
      <c r="G1799" s="46">
        <v>24</v>
      </c>
      <c r="H1799" s="46">
        <v>23</v>
      </c>
      <c r="I1799" s="46">
        <v>14</v>
      </c>
      <c r="J1799" s="46">
        <v>6</v>
      </c>
      <c r="K1799" s="46">
        <v>99</v>
      </c>
      <c r="L1799" s="42">
        <v>36543</v>
      </c>
      <c r="M1799" s="42">
        <v>18642</v>
      </c>
      <c r="N1799" s="42">
        <v>17901</v>
      </c>
      <c r="O1799" s="54">
        <v>60.20304846345401</v>
      </c>
      <c r="P1799" s="54">
        <v>27.365022028842731</v>
      </c>
      <c r="Q1799" s="54">
        <v>65.676052869222559</v>
      </c>
      <c r="R1799" s="54">
        <v>62.939550666338285</v>
      </c>
      <c r="S1799" s="54">
        <v>38.311030840379829</v>
      </c>
      <c r="T1799" s="54">
        <v>16.41901321730564</v>
      </c>
      <c r="U1799" s="54">
        <v>270.91371808554305</v>
      </c>
      <c r="W1799" s="42" t="s">
        <v>469</v>
      </c>
    </row>
    <row r="1800" spans="1:23">
      <c r="A1800" s="49" t="s">
        <v>4068</v>
      </c>
      <c r="B1800" s="46" t="s">
        <v>222</v>
      </c>
      <c r="C1800" s="46" t="s">
        <v>366</v>
      </c>
      <c r="D1800" s="49" t="s">
        <v>492</v>
      </c>
      <c r="E1800" s="46">
        <v>6</v>
      </c>
      <c r="F1800" s="46">
        <v>6</v>
      </c>
      <c r="G1800" s="46">
        <v>10</v>
      </c>
      <c r="H1800" s="46">
        <v>13</v>
      </c>
      <c r="I1800" s="46">
        <v>6</v>
      </c>
      <c r="J1800" s="46">
        <v>0</v>
      </c>
      <c r="K1800" s="46">
        <v>41</v>
      </c>
      <c r="L1800" s="42">
        <v>36543</v>
      </c>
      <c r="M1800" s="42">
        <v>18642</v>
      </c>
      <c r="N1800" s="42">
        <v>17901</v>
      </c>
      <c r="O1800" s="54">
        <v>16.41901321730564</v>
      </c>
      <c r="P1800" s="54">
        <v>16.41901321730564</v>
      </c>
      <c r="Q1800" s="54">
        <v>27.365022028842731</v>
      </c>
      <c r="R1800" s="54">
        <v>35.574528637495554</v>
      </c>
      <c r="S1800" s="54">
        <v>16.41901321730564</v>
      </c>
      <c r="T1800" s="54" t="s">
        <v>499</v>
      </c>
      <c r="U1800" s="54">
        <v>112.19659031825522</v>
      </c>
      <c r="W1800" s="42" t="s">
        <v>469</v>
      </c>
    </row>
    <row r="1801" spans="1:23">
      <c r="A1801" s="49" t="s">
        <v>4069</v>
      </c>
      <c r="B1801" s="46" t="s">
        <v>222</v>
      </c>
      <c r="C1801" s="46" t="s">
        <v>366</v>
      </c>
      <c r="D1801" s="49" t="s">
        <v>200</v>
      </c>
      <c r="E1801" s="46">
        <v>0</v>
      </c>
      <c r="F1801" s="46">
        <v>6</v>
      </c>
      <c r="G1801" s="46">
        <v>7</v>
      </c>
      <c r="H1801" s="46">
        <v>15</v>
      </c>
      <c r="I1801" s="46">
        <v>11</v>
      </c>
      <c r="J1801" s="46">
        <v>6</v>
      </c>
      <c r="K1801" s="46">
        <v>45</v>
      </c>
      <c r="L1801" s="42">
        <v>36543</v>
      </c>
      <c r="M1801" s="42">
        <v>18642</v>
      </c>
      <c r="N1801" s="42">
        <v>17901</v>
      </c>
      <c r="O1801" s="54" t="s">
        <v>499</v>
      </c>
      <c r="P1801" s="54">
        <v>16.41901321730564</v>
      </c>
      <c r="Q1801" s="54">
        <v>19.155515420189914</v>
      </c>
      <c r="R1801" s="54">
        <v>41.047533043264096</v>
      </c>
      <c r="S1801" s="54">
        <v>30.101524231727005</v>
      </c>
      <c r="T1801" s="54">
        <v>16.41901321730564</v>
      </c>
      <c r="U1801" s="54">
        <v>123.1425991297923</v>
      </c>
      <c r="W1801" s="42" t="s">
        <v>469</v>
      </c>
    </row>
    <row r="1802" spans="1:23">
      <c r="A1802" s="49" t="s">
        <v>4070</v>
      </c>
      <c r="B1802" s="46" t="s">
        <v>222</v>
      </c>
      <c r="C1802" s="46" t="s">
        <v>366</v>
      </c>
      <c r="D1802" s="49" t="s">
        <v>473</v>
      </c>
      <c r="E1802" s="46">
        <v>0</v>
      </c>
      <c r="F1802" s="46">
        <v>0</v>
      </c>
      <c r="G1802" s="46">
        <v>0</v>
      </c>
      <c r="H1802" s="46">
        <v>0</v>
      </c>
      <c r="I1802" s="46">
        <v>0</v>
      </c>
      <c r="J1802" s="46">
        <v>0</v>
      </c>
      <c r="K1802" s="46">
        <v>0</v>
      </c>
      <c r="L1802" s="42">
        <v>36543</v>
      </c>
      <c r="M1802" s="42">
        <v>18642</v>
      </c>
      <c r="N1802" s="42">
        <v>17901</v>
      </c>
      <c r="O1802" s="54" t="s">
        <v>499</v>
      </c>
      <c r="P1802" s="54" t="s">
        <v>499</v>
      </c>
      <c r="Q1802" s="54" t="s">
        <v>499</v>
      </c>
      <c r="R1802" s="54" t="s">
        <v>499</v>
      </c>
      <c r="S1802" s="54" t="s">
        <v>499</v>
      </c>
      <c r="T1802" s="54" t="s">
        <v>499</v>
      </c>
      <c r="U1802" s="54" t="s">
        <v>499</v>
      </c>
      <c r="W1802" s="42" t="s">
        <v>469</v>
      </c>
    </row>
    <row r="1803" spans="1:23">
      <c r="A1803" s="49" t="s">
        <v>4071</v>
      </c>
      <c r="B1803" s="46" t="s">
        <v>222</v>
      </c>
      <c r="C1803" s="46" t="s">
        <v>366</v>
      </c>
      <c r="D1803" s="49" t="s">
        <v>201</v>
      </c>
      <c r="E1803" s="46">
        <v>6</v>
      </c>
      <c r="F1803" s="46">
        <v>0</v>
      </c>
      <c r="G1803" s="46">
        <v>0</v>
      </c>
      <c r="H1803" s="46">
        <v>6</v>
      </c>
      <c r="I1803" s="46">
        <v>0</v>
      </c>
      <c r="J1803" s="46">
        <v>0</v>
      </c>
      <c r="K1803" s="46">
        <v>12</v>
      </c>
      <c r="L1803" s="42">
        <v>36543</v>
      </c>
      <c r="M1803" s="42">
        <v>18642</v>
      </c>
      <c r="N1803" s="42">
        <v>17901</v>
      </c>
      <c r="O1803" s="54">
        <v>16.41901321730564</v>
      </c>
      <c r="P1803" s="54" t="s">
        <v>499</v>
      </c>
      <c r="Q1803" s="54" t="s">
        <v>499</v>
      </c>
      <c r="R1803" s="54">
        <v>16.41901321730564</v>
      </c>
      <c r="S1803" s="54" t="s">
        <v>499</v>
      </c>
      <c r="T1803" s="54" t="s">
        <v>499</v>
      </c>
      <c r="U1803" s="54">
        <v>32.83802643461128</v>
      </c>
      <c r="W1803" s="42" t="s">
        <v>469</v>
      </c>
    </row>
    <row r="1804" spans="1:23">
      <c r="A1804" s="49" t="s">
        <v>4072</v>
      </c>
      <c r="B1804" s="46" t="s">
        <v>222</v>
      </c>
      <c r="C1804" s="46" t="s">
        <v>366</v>
      </c>
      <c r="D1804" s="49" t="s">
        <v>151</v>
      </c>
      <c r="E1804" s="46">
        <v>0</v>
      </c>
      <c r="F1804" s="46">
        <v>0</v>
      </c>
      <c r="G1804" s="46">
        <v>0</v>
      </c>
      <c r="H1804" s="46">
        <v>0</v>
      </c>
      <c r="I1804" s="46">
        <v>0</v>
      </c>
      <c r="J1804" s="46">
        <v>0</v>
      </c>
      <c r="K1804" s="46">
        <v>0</v>
      </c>
      <c r="L1804" s="42">
        <v>36543</v>
      </c>
      <c r="M1804" s="42">
        <v>18642</v>
      </c>
      <c r="N1804" s="42">
        <v>17901</v>
      </c>
      <c r="O1804" s="54" t="s">
        <v>499</v>
      </c>
      <c r="P1804" s="54" t="s">
        <v>499</v>
      </c>
      <c r="Q1804" s="54" t="s">
        <v>499</v>
      </c>
      <c r="R1804" s="54" t="s">
        <v>499</v>
      </c>
      <c r="S1804" s="54" t="s">
        <v>499</v>
      </c>
      <c r="T1804" s="54" t="s">
        <v>499</v>
      </c>
      <c r="U1804" s="54" t="s">
        <v>499</v>
      </c>
      <c r="W1804" s="42" t="s">
        <v>469</v>
      </c>
    </row>
    <row r="1805" spans="1:23">
      <c r="A1805" s="49" t="s">
        <v>4073</v>
      </c>
      <c r="B1805" s="46" t="s">
        <v>222</v>
      </c>
      <c r="C1805" s="46" t="s">
        <v>366</v>
      </c>
      <c r="D1805" s="49" t="s">
        <v>95</v>
      </c>
      <c r="E1805" s="46">
        <v>6</v>
      </c>
      <c r="F1805" s="46">
        <v>0</v>
      </c>
      <c r="G1805" s="46">
        <v>0</v>
      </c>
      <c r="H1805" s="46">
        <v>0</v>
      </c>
      <c r="I1805" s="46">
        <v>0</v>
      </c>
      <c r="J1805" s="46">
        <v>0</v>
      </c>
      <c r="K1805" s="46">
        <v>6</v>
      </c>
      <c r="L1805" s="42">
        <v>36543</v>
      </c>
      <c r="M1805" s="42">
        <v>18642</v>
      </c>
      <c r="N1805" s="42">
        <v>17901</v>
      </c>
      <c r="O1805" s="54">
        <v>16.41901321730564</v>
      </c>
      <c r="P1805" s="54" t="s">
        <v>499</v>
      </c>
      <c r="Q1805" s="54" t="s">
        <v>499</v>
      </c>
      <c r="R1805" s="54" t="s">
        <v>499</v>
      </c>
      <c r="S1805" s="54" t="s">
        <v>499</v>
      </c>
      <c r="T1805" s="54" t="s">
        <v>499</v>
      </c>
      <c r="U1805" s="54">
        <v>16.41901321730564</v>
      </c>
      <c r="W1805" s="42" t="s">
        <v>469</v>
      </c>
    </row>
    <row r="1806" spans="1:23">
      <c r="A1806" s="49" t="s">
        <v>4074</v>
      </c>
      <c r="B1806" s="46" t="s">
        <v>222</v>
      </c>
      <c r="C1806" s="46" t="s">
        <v>366</v>
      </c>
      <c r="D1806" s="49" t="s">
        <v>155</v>
      </c>
      <c r="E1806" s="46">
        <v>6</v>
      </c>
      <c r="F1806" s="46">
        <v>6</v>
      </c>
      <c r="G1806" s="46">
        <v>6</v>
      </c>
      <c r="H1806" s="46">
        <v>0</v>
      </c>
      <c r="I1806" s="46">
        <v>0</v>
      </c>
      <c r="J1806" s="46">
        <v>6</v>
      </c>
      <c r="K1806" s="46">
        <v>24</v>
      </c>
      <c r="L1806" s="42">
        <v>36543</v>
      </c>
      <c r="M1806" s="42">
        <v>18642</v>
      </c>
      <c r="N1806" s="42">
        <v>17901</v>
      </c>
      <c r="O1806" s="54">
        <v>16.41901321730564</v>
      </c>
      <c r="P1806" s="54">
        <v>16.41901321730564</v>
      </c>
      <c r="Q1806" s="54">
        <v>16.41901321730564</v>
      </c>
      <c r="R1806" s="54" t="s">
        <v>499</v>
      </c>
      <c r="S1806" s="54" t="s">
        <v>499</v>
      </c>
      <c r="T1806" s="54">
        <v>16.41901321730564</v>
      </c>
      <c r="U1806" s="54">
        <v>65.676052869222559</v>
      </c>
      <c r="W1806" s="42" t="s">
        <v>469</v>
      </c>
    </row>
    <row r="1807" spans="1:23">
      <c r="A1807" s="49" t="s">
        <v>4075</v>
      </c>
      <c r="B1807" s="46" t="s">
        <v>222</v>
      </c>
      <c r="C1807" s="46" t="s">
        <v>366</v>
      </c>
      <c r="D1807" s="49" t="s">
        <v>99</v>
      </c>
      <c r="E1807" s="46">
        <v>0</v>
      </c>
      <c r="F1807" s="46">
        <v>0</v>
      </c>
      <c r="G1807" s="46">
        <v>8</v>
      </c>
      <c r="H1807" s="46">
        <v>8</v>
      </c>
      <c r="I1807" s="46">
        <v>0</v>
      </c>
      <c r="J1807" s="46">
        <v>6</v>
      </c>
      <c r="K1807" s="46">
        <v>22</v>
      </c>
      <c r="L1807" s="42">
        <v>36543</v>
      </c>
      <c r="M1807" s="42">
        <v>18642</v>
      </c>
      <c r="N1807" s="42">
        <v>17901</v>
      </c>
      <c r="O1807" s="54" t="s">
        <v>499</v>
      </c>
      <c r="P1807" s="54" t="s">
        <v>499</v>
      </c>
      <c r="Q1807" s="54">
        <v>21.892017623074185</v>
      </c>
      <c r="R1807" s="54">
        <v>21.892017623074185</v>
      </c>
      <c r="S1807" s="54" t="s">
        <v>499</v>
      </c>
      <c r="T1807" s="54">
        <v>16.41901321730564</v>
      </c>
      <c r="U1807" s="54">
        <v>60.20304846345401</v>
      </c>
      <c r="W1807" s="42" t="s">
        <v>469</v>
      </c>
    </row>
    <row r="1808" spans="1:23">
      <c r="A1808" s="49" t="s">
        <v>4076</v>
      </c>
      <c r="B1808" s="46" t="s">
        <v>222</v>
      </c>
      <c r="C1808" s="46" t="s">
        <v>366</v>
      </c>
      <c r="D1808" s="49" t="s">
        <v>481</v>
      </c>
      <c r="E1808" s="46">
        <v>0</v>
      </c>
      <c r="F1808" s="46">
        <v>6</v>
      </c>
      <c r="G1808" s="46">
        <v>0</v>
      </c>
      <c r="H1808" s="46">
        <v>6</v>
      </c>
      <c r="I1808" s="46">
        <v>0</v>
      </c>
      <c r="J1808" s="46">
        <v>0</v>
      </c>
      <c r="K1808" s="46">
        <v>12</v>
      </c>
      <c r="L1808" s="42">
        <v>36543</v>
      </c>
      <c r="M1808" s="42">
        <v>18642</v>
      </c>
      <c r="N1808" s="42">
        <v>17901</v>
      </c>
      <c r="O1808" s="54" t="s">
        <v>499</v>
      </c>
      <c r="P1808" s="54">
        <v>16.41901321730564</v>
      </c>
      <c r="Q1808" s="54" t="s">
        <v>499</v>
      </c>
      <c r="R1808" s="54">
        <v>16.41901321730564</v>
      </c>
      <c r="S1808" s="54" t="s">
        <v>499</v>
      </c>
      <c r="T1808" s="54" t="s">
        <v>499</v>
      </c>
      <c r="U1808" s="54">
        <v>32.83802643461128</v>
      </c>
      <c r="W1808" s="42" t="s">
        <v>469</v>
      </c>
    </row>
    <row r="1809" spans="1:23">
      <c r="A1809" s="49" t="s">
        <v>4077</v>
      </c>
      <c r="B1809" s="46" t="s">
        <v>222</v>
      </c>
      <c r="C1809" s="46" t="s">
        <v>366</v>
      </c>
      <c r="D1809" s="49" t="s">
        <v>483</v>
      </c>
      <c r="E1809" s="46">
        <v>6</v>
      </c>
      <c r="F1809" s="46">
        <v>6</v>
      </c>
      <c r="G1809" s="46">
        <v>6</v>
      </c>
      <c r="H1809" s="46">
        <v>6</v>
      </c>
      <c r="I1809" s="46">
        <v>6</v>
      </c>
      <c r="J1809" s="46">
        <v>0</v>
      </c>
      <c r="K1809" s="46">
        <v>30</v>
      </c>
      <c r="L1809" s="42">
        <v>36543</v>
      </c>
      <c r="M1809" s="42">
        <v>18642</v>
      </c>
      <c r="N1809" s="42">
        <v>17901</v>
      </c>
      <c r="O1809" s="54">
        <v>16.41901321730564</v>
      </c>
      <c r="P1809" s="54">
        <v>16.41901321730564</v>
      </c>
      <c r="Q1809" s="54">
        <v>16.41901321730564</v>
      </c>
      <c r="R1809" s="54">
        <v>16.41901321730564</v>
      </c>
      <c r="S1809" s="54">
        <v>16.41901321730564</v>
      </c>
      <c r="T1809" s="54" t="s">
        <v>499</v>
      </c>
      <c r="U1809" s="54">
        <v>82.095066086528192</v>
      </c>
      <c r="W1809" s="42" t="s">
        <v>469</v>
      </c>
    </row>
    <row r="1810" spans="1:23">
      <c r="A1810" s="49" t="s">
        <v>4078</v>
      </c>
      <c r="B1810" s="46" t="s">
        <v>222</v>
      </c>
      <c r="C1810" s="46" t="s">
        <v>366</v>
      </c>
      <c r="D1810" s="49" t="s">
        <v>128</v>
      </c>
      <c r="E1810" s="46">
        <v>0</v>
      </c>
      <c r="F1810" s="46">
        <v>0</v>
      </c>
      <c r="G1810" s="46">
        <v>0</v>
      </c>
      <c r="H1810" s="46">
        <v>0</v>
      </c>
      <c r="I1810" s="46">
        <v>0</v>
      </c>
      <c r="J1810" s="46">
        <v>0</v>
      </c>
      <c r="K1810" s="46">
        <v>0</v>
      </c>
      <c r="L1810" s="42">
        <v>36543</v>
      </c>
      <c r="M1810" s="42">
        <v>18642</v>
      </c>
      <c r="N1810" s="42">
        <v>17901</v>
      </c>
      <c r="O1810" s="54" t="s">
        <v>499</v>
      </c>
      <c r="P1810" s="54" t="s">
        <v>499</v>
      </c>
      <c r="Q1810" s="54" t="s">
        <v>499</v>
      </c>
      <c r="R1810" s="54" t="s">
        <v>499</v>
      </c>
      <c r="S1810" s="54" t="s">
        <v>499</v>
      </c>
      <c r="T1810" s="54" t="s">
        <v>499</v>
      </c>
      <c r="U1810" s="54" t="s">
        <v>499</v>
      </c>
      <c r="W1810" s="42" t="s">
        <v>469</v>
      </c>
    </row>
    <row r="1811" spans="1:23">
      <c r="A1811" s="49" t="s">
        <v>4079</v>
      </c>
      <c r="B1811" s="46" t="s">
        <v>222</v>
      </c>
      <c r="C1811" s="46" t="s">
        <v>366</v>
      </c>
      <c r="D1811" s="49" t="s">
        <v>164</v>
      </c>
      <c r="E1811" s="46">
        <v>23</v>
      </c>
      <c r="F1811" s="46">
        <v>22</v>
      </c>
      <c r="G1811" s="46">
        <v>61</v>
      </c>
      <c r="H1811" s="46">
        <v>56</v>
      </c>
      <c r="I1811" s="46">
        <v>14</v>
      </c>
      <c r="J1811" s="46">
        <v>0</v>
      </c>
      <c r="K1811" s="46">
        <v>176</v>
      </c>
      <c r="L1811" s="42">
        <v>36543</v>
      </c>
      <c r="M1811" s="42">
        <v>18642</v>
      </c>
      <c r="N1811" s="42">
        <v>17901</v>
      </c>
      <c r="O1811" s="54">
        <v>128.48444220993241</v>
      </c>
      <c r="P1811" s="54">
        <v>122.89816211384839</v>
      </c>
      <c r="Q1811" s="54">
        <v>340.76308586112509</v>
      </c>
      <c r="R1811" s="54">
        <v>312.83168538070498</v>
      </c>
      <c r="S1811" s="54">
        <v>78.207921345176246</v>
      </c>
      <c r="T1811" s="54" t="s">
        <v>499</v>
      </c>
      <c r="U1811" s="54">
        <v>983.18529691078709</v>
      </c>
      <c r="W1811" s="42" t="s">
        <v>469</v>
      </c>
    </row>
    <row r="1812" spans="1:23">
      <c r="A1812" s="49" t="s">
        <v>4080</v>
      </c>
      <c r="B1812" s="46" t="s">
        <v>222</v>
      </c>
      <c r="C1812" s="46" t="s">
        <v>366</v>
      </c>
      <c r="D1812" s="49" t="s">
        <v>142</v>
      </c>
      <c r="E1812" s="46">
        <v>0</v>
      </c>
      <c r="F1812" s="46">
        <v>0</v>
      </c>
      <c r="G1812" s="46">
        <v>0</v>
      </c>
      <c r="H1812" s="46">
        <v>0</v>
      </c>
      <c r="I1812" s="46">
        <v>0</v>
      </c>
      <c r="J1812" s="46">
        <v>0</v>
      </c>
      <c r="K1812" s="46">
        <v>0</v>
      </c>
      <c r="L1812" s="42">
        <v>36543</v>
      </c>
      <c r="M1812" s="42">
        <v>18642</v>
      </c>
      <c r="N1812" s="42">
        <v>17901</v>
      </c>
      <c r="O1812" s="54" t="s">
        <v>499</v>
      </c>
      <c r="P1812" s="54" t="s">
        <v>499</v>
      </c>
      <c r="Q1812" s="54" t="s">
        <v>499</v>
      </c>
      <c r="R1812" s="54" t="s">
        <v>499</v>
      </c>
      <c r="S1812" s="54" t="s">
        <v>499</v>
      </c>
      <c r="T1812" s="54" t="s">
        <v>499</v>
      </c>
      <c r="U1812" s="54" t="s">
        <v>499</v>
      </c>
      <c r="W1812" s="42" t="s">
        <v>469</v>
      </c>
    </row>
    <row r="1813" spans="1:23">
      <c r="A1813" s="49" t="s">
        <v>4081</v>
      </c>
      <c r="B1813" s="46" t="s">
        <v>230</v>
      </c>
      <c r="C1813" s="46" t="s">
        <v>368</v>
      </c>
      <c r="D1813" s="49" t="s">
        <v>60</v>
      </c>
      <c r="E1813" s="46">
        <v>0</v>
      </c>
      <c r="F1813" s="46">
        <v>0</v>
      </c>
      <c r="G1813" s="46">
        <v>6</v>
      </c>
      <c r="H1813" s="46">
        <v>8</v>
      </c>
      <c r="I1813" s="46">
        <v>6</v>
      </c>
      <c r="J1813" s="46">
        <v>6</v>
      </c>
      <c r="K1813" s="46">
        <v>26</v>
      </c>
      <c r="L1813" s="42">
        <v>27962</v>
      </c>
      <c r="M1813" s="42">
        <v>13650</v>
      </c>
      <c r="N1813" s="42">
        <v>14312</v>
      </c>
      <c r="O1813" s="54" t="s">
        <v>499</v>
      </c>
      <c r="P1813" s="54" t="s">
        <v>499</v>
      </c>
      <c r="Q1813" s="54">
        <v>21.45769258279093</v>
      </c>
      <c r="R1813" s="54">
        <v>28.610256777054573</v>
      </c>
      <c r="S1813" s="54">
        <v>21.45769258279093</v>
      </c>
      <c r="T1813" s="54">
        <v>21.45769258279093</v>
      </c>
      <c r="U1813" s="54">
        <v>92.983334525427367</v>
      </c>
      <c r="W1813" s="42" t="s">
        <v>469</v>
      </c>
    </row>
    <row r="1814" spans="1:23">
      <c r="A1814" s="49" t="s">
        <v>4082</v>
      </c>
      <c r="B1814" s="46" t="s">
        <v>230</v>
      </c>
      <c r="C1814" s="46" t="s">
        <v>368</v>
      </c>
      <c r="D1814" s="49" t="s">
        <v>64</v>
      </c>
      <c r="E1814" s="46">
        <v>7</v>
      </c>
      <c r="F1814" s="46">
        <v>0</v>
      </c>
      <c r="G1814" s="46">
        <v>8</v>
      </c>
      <c r="H1814" s="46">
        <v>9</v>
      </c>
      <c r="I1814" s="46">
        <v>8</v>
      </c>
      <c r="J1814" s="46">
        <v>6</v>
      </c>
      <c r="K1814" s="46">
        <v>38</v>
      </c>
      <c r="L1814" s="42">
        <v>27962</v>
      </c>
      <c r="M1814" s="42">
        <v>13650</v>
      </c>
      <c r="N1814" s="42">
        <v>14312</v>
      </c>
      <c r="O1814" s="54">
        <v>25.033974679922753</v>
      </c>
      <c r="P1814" s="54" t="s">
        <v>499</v>
      </c>
      <c r="Q1814" s="54">
        <v>28.610256777054573</v>
      </c>
      <c r="R1814" s="54">
        <v>32.186538874186397</v>
      </c>
      <c r="S1814" s="54">
        <v>28.610256777054573</v>
      </c>
      <c r="T1814" s="54">
        <v>21.45769258279093</v>
      </c>
      <c r="U1814" s="54">
        <v>135.89871969100923</v>
      </c>
      <c r="W1814" s="42" t="s">
        <v>469</v>
      </c>
    </row>
    <row r="1815" spans="1:23">
      <c r="A1815" s="49" t="s">
        <v>4083</v>
      </c>
      <c r="B1815" s="46" t="s">
        <v>230</v>
      </c>
      <c r="C1815" s="46" t="s">
        <v>368</v>
      </c>
      <c r="D1815" s="49" t="s">
        <v>492</v>
      </c>
      <c r="E1815" s="46">
        <v>0</v>
      </c>
      <c r="F1815" s="46">
        <v>0</v>
      </c>
      <c r="G1815" s="46">
        <v>6</v>
      </c>
      <c r="H1815" s="46">
        <v>6</v>
      </c>
      <c r="I1815" s="46">
        <v>0</v>
      </c>
      <c r="J1815" s="46">
        <v>0</v>
      </c>
      <c r="K1815" s="46">
        <v>12</v>
      </c>
      <c r="L1815" s="42">
        <v>27962</v>
      </c>
      <c r="M1815" s="42">
        <v>13650</v>
      </c>
      <c r="N1815" s="42">
        <v>14312</v>
      </c>
      <c r="O1815" s="54" t="s">
        <v>499</v>
      </c>
      <c r="P1815" s="54" t="s">
        <v>499</v>
      </c>
      <c r="Q1815" s="54">
        <v>21.45769258279093</v>
      </c>
      <c r="R1815" s="54">
        <v>21.45769258279093</v>
      </c>
      <c r="S1815" s="54" t="s">
        <v>499</v>
      </c>
      <c r="T1815" s="54" t="s">
        <v>499</v>
      </c>
      <c r="U1815" s="54">
        <v>42.91538516558186</v>
      </c>
      <c r="W1815" s="42" t="s">
        <v>469</v>
      </c>
    </row>
    <row r="1816" spans="1:23">
      <c r="A1816" s="49" t="s">
        <v>4084</v>
      </c>
      <c r="B1816" s="46" t="s">
        <v>230</v>
      </c>
      <c r="C1816" s="46" t="s">
        <v>368</v>
      </c>
      <c r="D1816" s="49" t="s">
        <v>200</v>
      </c>
      <c r="E1816" s="46">
        <v>0</v>
      </c>
      <c r="F1816" s="46">
        <v>0</v>
      </c>
      <c r="G1816" s="46">
        <v>6</v>
      </c>
      <c r="H1816" s="46">
        <v>6</v>
      </c>
      <c r="I1816" s="46">
        <v>6</v>
      </c>
      <c r="J1816" s="46">
        <v>0</v>
      </c>
      <c r="K1816" s="46">
        <v>18</v>
      </c>
      <c r="L1816" s="42">
        <v>27962</v>
      </c>
      <c r="M1816" s="42">
        <v>13650</v>
      </c>
      <c r="N1816" s="42">
        <v>14312</v>
      </c>
      <c r="O1816" s="54" t="s">
        <v>499</v>
      </c>
      <c r="P1816" s="54" t="s">
        <v>499</v>
      </c>
      <c r="Q1816" s="54">
        <v>21.45769258279093</v>
      </c>
      <c r="R1816" s="54">
        <v>21.45769258279093</v>
      </c>
      <c r="S1816" s="54">
        <v>21.45769258279093</v>
      </c>
      <c r="T1816" s="54" t="s">
        <v>499</v>
      </c>
      <c r="U1816" s="54">
        <v>64.373077748372793</v>
      </c>
      <c r="W1816" s="42" t="s">
        <v>469</v>
      </c>
    </row>
    <row r="1817" spans="1:23">
      <c r="A1817" s="49" t="s">
        <v>4085</v>
      </c>
      <c r="B1817" s="46" t="s">
        <v>230</v>
      </c>
      <c r="C1817" s="46" t="s">
        <v>368</v>
      </c>
      <c r="D1817" s="49" t="s">
        <v>54</v>
      </c>
      <c r="E1817" s="46">
        <v>15</v>
      </c>
      <c r="F1817" s="46">
        <v>35</v>
      </c>
      <c r="G1817" s="46">
        <v>41</v>
      </c>
      <c r="H1817" s="46">
        <v>66</v>
      </c>
      <c r="I1817" s="46">
        <v>32</v>
      </c>
      <c r="J1817" s="46">
        <v>34</v>
      </c>
      <c r="K1817" s="46">
        <v>223</v>
      </c>
      <c r="L1817" s="42">
        <v>27962</v>
      </c>
      <c r="M1817" s="42">
        <v>13650</v>
      </c>
      <c r="N1817" s="42">
        <v>14312</v>
      </c>
      <c r="O1817" s="54">
        <v>109.89010989010988</v>
      </c>
      <c r="P1817" s="54">
        <v>256.41025641025641</v>
      </c>
      <c r="Q1817" s="54">
        <v>300.36630036630038</v>
      </c>
      <c r="R1817" s="54">
        <v>483.5164835164835</v>
      </c>
      <c r="S1817" s="54">
        <v>234.43223443223442</v>
      </c>
      <c r="T1817" s="54">
        <v>249.08424908424908</v>
      </c>
      <c r="U1817" s="54">
        <v>1633.6996336996338</v>
      </c>
      <c r="W1817" s="42" t="s">
        <v>469</v>
      </c>
    </row>
    <row r="1818" spans="1:23">
      <c r="A1818" s="49" t="s">
        <v>4086</v>
      </c>
      <c r="B1818" s="46" t="s">
        <v>230</v>
      </c>
      <c r="C1818" s="46" t="s">
        <v>368</v>
      </c>
      <c r="D1818" s="49" t="s">
        <v>69</v>
      </c>
      <c r="E1818" s="46">
        <v>0</v>
      </c>
      <c r="F1818" s="46">
        <v>6</v>
      </c>
      <c r="G1818" s="46">
        <v>6</v>
      </c>
      <c r="H1818" s="46">
        <v>6</v>
      </c>
      <c r="I1818" s="46">
        <v>6</v>
      </c>
      <c r="J1818" s="46">
        <v>0</v>
      </c>
      <c r="K1818" s="46">
        <v>24</v>
      </c>
      <c r="L1818" s="42">
        <v>27962</v>
      </c>
      <c r="M1818" s="42">
        <v>13650</v>
      </c>
      <c r="N1818" s="42">
        <v>14312</v>
      </c>
      <c r="O1818" s="54" t="s">
        <v>499</v>
      </c>
      <c r="P1818" s="54">
        <v>43.956043956043956</v>
      </c>
      <c r="Q1818" s="54">
        <v>43.956043956043956</v>
      </c>
      <c r="R1818" s="54">
        <v>43.956043956043956</v>
      </c>
      <c r="S1818" s="54">
        <v>43.956043956043956</v>
      </c>
      <c r="T1818" s="54" t="s">
        <v>499</v>
      </c>
      <c r="U1818" s="54">
        <v>175.82417582417582</v>
      </c>
      <c r="W1818" s="42" t="s">
        <v>469</v>
      </c>
    </row>
    <row r="1819" spans="1:23">
      <c r="A1819" s="49" t="s">
        <v>4087</v>
      </c>
      <c r="B1819" s="46" t="s">
        <v>230</v>
      </c>
      <c r="C1819" s="46" t="s">
        <v>368</v>
      </c>
      <c r="D1819" s="49" t="s">
        <v>473</v>
      </c>
      <c r="E1819" s="46">
        <v>0</v>
      </c>
      <c r="F1819" s="46">
        <v>0</v>
      </c>
      <c r="G1819" s="46">
        <v>0</v>
      </c>
      <c r="H1819" s="46">
        <v>6</v>
      </c>
      <c r="I1819" s="46">
        <v>0</v>
      </c>
      <c r="J1819" s="46">
        <v>0</v>
      </c>
      <c r="K1819" s="46">
        <v>6</v>
      </c>
      <c r="L1819" s="42">
        <v>27962</v>
      </c>
      <c r="M1819" s="42">
        <v>13650</v>
      </c>
      <c r="N1819" s="42">
        <v>14312</v>
      </c>
      <c r="O1819" s="54" t="s">
        <v>499</v>
      </c>
      <c r="P1819" s="54" t="s">
        <v>499</v>
      </c>
      <c r="Q1819" s="54" t="s">
        <v>499</v>
      </c>
      <c r="R1819" s="54">
        <v>21.45769258279093</v>
      </c>
      <c r="S1819" s="54" t="s">
        <v>499</v>
      </c>
      <c r="T1819" s="54" t="s">
        <v>499</v>
      </c>
      <c r="U1819" s="54">
        <v>21.45769258279093</v>
      </c>
      <c r="W1819" s="42" t="s">
        <v>469</v>
      </c>
    </row>
    <row r="1820" spans="1:23">
      <c r="A1820" s="49" t="s">
        <v>4088</v>
      </c>
      <c r="B1820" s="46" t="s">
        <v>230</v>
      </c>
      <c r="C1820" s="46" t="s">
        <v>368</v>
      </c>
      <c r="D1820" s="49" t="s">
        <v>201</v>
      </c>
      <c r="E1820" s="46">
        <v>0</v>
      </c>
      <c r="F1820" s="46">
        <v>0</v>
      </c>
      <c r="G1820" s="46">
        <v>0</v>
      </c>
      <c r="H1820" s="46">
        <v>6</v>
      </c>
      <c r="I1820" s="46">
        <v>0</v>
      </c>
      <c r="J1820" s="46">
        <v>0</v>
      </c>
      <c r="K1820" s="46">
        <v>6</v>
      </c>
      <c r="L1820" s="42">
        <v>27962</v>
      </c>
      <c r="M1820" s="42">
        <v>13650</v>
      </c>
      <c r="N1820" s="42">
        <v>14312</v>
      </c>
      <c r="O1820" s="54" t="s">
        <v>499</v>
      </c>
      <c r="P1820" s="54" t="s">
        <v>499</v>
      </c>
      <c r="Q1820" s="54" t="s">
        <v>499</v>
      </c>
      <c r="R1820" s="54">
        <v>21.45769258279093</v>
      </c>
      <c r="S1820" s="54" t="s">
        <v>499</v>
      </c>
      <c r="T1820" s="54" t="s">
        <v>499</v>
      </c>
      <c r="U1820" s="54">
        <v>21.45769258279093</v>
      </c>
      <c r="W1820" s="42" t="s">
        <v>469</v>
      </c>
    </row>
    <row r="1821" spans="1:23">
      <c r="A1821" s="49" t="s">
        <v>4089</v>
      </c>
      <c r="B1821" s="46" t="s">
        <v>230</v>
      </c>
      <c r="C1821" s="46" t="s">
        <v>368</v>
      </c>
      <c r="D1821" s="49" t="s">
        <v>151</v>
      </c>
      <c r="E1821" s="46">
        <v>0</v>
      </c>
      <c r="F1821" s="46">
        <v>0</v>
      </c>
      <c r="G1821" s="46">
        <v>0</v>
      </c>
      <c r="H1821" s="46">
        <v>0</v>
      </c>
      <c r="I1821" s="46">
        <v>0</v>
      </c>
      <c r="J1821" s="46">
        <v>0</v>
      </c>
      <c r="K1821" s="46">
        <v>0</v>
      </c>
      <c r="L1821" s="42">
        <v>27962</v>
      </c>
      <c r="M1821" s="42">
        <v>13650</v>
      </c>
      <c r="N1821" s="42">
        <v>14312</v>
      </c>
      <c r="O1821" s="54" t="s">
        <v>499</v>
      </c>
      <c r="P1821" s="54" t="s">
        <v>499</v>
      </c>
      <c r="Q1821" s="54" t="s">
        <v>499</v>
      </c>
      <c r="R1821" s="54" t="s">
        <v>499</v>
      </c>
      <c r="S1821" s="54" t="s">
        <v>499</v>
      </c>
      <c r="T1821" s="54" t="s">
        <v>499</v>
      </c>
      <c r="U1821" s="54" t="s">
        <v>499</v>
      </c>
      <c r="W1821" s="42" t="s">
        <v>469</v>
      </c>
    </row>
    <row r="1822" spans="1:23">
      <c r="A1822" s="49" t="s">
        <v>4090</v>
      </c>
      <c r="B1822" s="46" t="s">
        <v>230</v>
      </c>
      <c r="C1822" s="46" t="s">
        <v>368</v>
      </c>
      <c r="D1822" s="49" t="s">
        <v>95</v>
      </c>
      <c r="E1822" s="46">
        <v>0</v>
      </c>
      <c r="F1822" s="46">
        <v>0</v>
      </c>
      <c r="G1822" s="46">
        <v>0</v>
      </c>
      <c r="H1822" s="46">
        <v>0</v>
      </c>
      <c r="I1822" s="46">
        <v>0</v>
      </c>
      <c r="J1822" s="46">
        <v>0</v>
      </c>
      <c r="K1822" s="46">
        <v>0</v>
      </c>
      <c r="L1822" s="42">
        <v>27962</v>
      </c>
      <c r="M1822" s="42">
        <v>13650</v>
      </c>
      <c r="N1822" s="42">
        <v>14312</v>
      </c>
      <c r="O1822" s="54" t="s">
        <v>499</v>
      </c>
      <c r="P1822" s="54" t="s">
        <v>499</v>
      </c>
      <c r="Q1822" s="54" t="s">
        <v>499</v>
      </c>
      <c r="R1822" s="54" t="s">
        <v>499</v>
      </c>
      <c r="S1822" s="54" t="s">
        <v>499</v>
      </c>
      <c r="T1822" s="54" t="s">
        <v>499</v>
      </c>
      <c r="U1822" s="54" t="s">
        <v>499</v>
      </c>
      <c r="W1822" s="42" t="s">
        <v>469</v>
      </c>
    </row>
    <row r="1823" spans="1:23">
      <c r="A1823" s="49" t="s">
        <v>4091</v>
      </c>
      <c r="B1823" s="46" t="s">
        <v>230</v>
      </c>
      <c r="C1823" s="46" t="s">
        <v>368</v>
      </c>
      <c r="D1823" s="49" t="s">
        <v>155</v>
      </c>
      <c r="E1823" s="46">
        <v>6</v>
      </c>
      <c r="F1823" s="46">
        <v>6</v>
      </c>
      <c r="G1823" s="46">
        <v>0</v>
      </c>
      <c r="H1823" s="46">
        <v>0</v>
      </c>
      <c r="I1823" s="46">
        <v>0</v>
      </c>
      <c r="J1823" s="46">
        <v>0</v>
      </c>
      <c r="K1823" s="46">
        <v>12</v>
      </c>
      <c r="L1823" s="42">
        <v>27962</v>
      </c>
      <c r="M1823" s="42">
        <v>13650</v>
      </c>
      <c r="N1823" s="42">
        <v>14312</v>
      </c>
      <c r="O1823" s="54">
        <v>21.45769258279093</v>
      </c>
      <c r="P1823" s="54">
        <v>21.45769258279093</v>
      </c>
      <c r="Q1823" s="54" t="s">
        <v>499</v>
      </c>
      <c r="R1823" s="54" t="s">
        <v>499</v>
      </c>
      <c r="S1823" s="54" t="s">
        <v>499</v>
      </c>
      <c r="T1823" s="54" t="s">
        <v>499</v>
      </c>
      <c r="U1823" s="54">
        <v>42.91538516558186</v>
      </c>
      <c r="W1823" s="42" t="s">
        <v>469</v>
      </c>
    </row>
    <row r="1824" spans="1:23">
      <c r="A1824" s="49" t="s">
        <v>4092</v>
      </c>
      <c r="B1824" s="46" t="s">
        <v>230</v>
      </c>
      <c r="C1824" s="46" t="s">
        <v>368</v>
      </c>
      <c r="D1824" s="49" t="s">
        <v>99</v>
      </c>
      <c r="E1824" s="46">
        <v>0</v>
      </c>
      <c r="F1824" s="46">
        <v>6</v>
      </c>
      <c r="G1824" s="46">
        <v>7</v>
      </c>
      <c r="H1824" s="46">
        <v>13</v>
      </c>
      <c r="I1824" s="46">
        <v>6</v>
      </c>
      <c r="J1824" s="46">
        <v>6</v>
      </c>
      <c r="K1824" s="46">
        <v>38</v>
      </c>
      <c r="L1824" s="42">
        <v>27962</v>
      </c>
      <c r="M1824" s="42">
        <v>13650</v>
      </c>
      <c r="N1824" s="42">
        <v>14312</v>
      </c>
      <c r="O1824" s="54" t="s">
        <v>499</v>
      </c>
      <c r="P1824" s="54">
        <v>21.45769258279093</v>
      </c>
      <c r="Q1824" s="54">
        <v>25.033974679922753</v>
      </c>
      <c r="R1824" s="54">
        <v>46.491667262713683</v>
      </c>
      <c r="S1824" s="54">
        <v>21.45769258279093</v>
      </c>
      <c r="T1824" s="54">
        <v>21.45769258279093</v>
      </c>
      <c r="U1824" s="54">
        <v>135.89871969100923</v>
      </c>
      <c r="W1824" s="42" t="s">
        <v>469</v>
      </c>
    </row>
    <row r="1825" spans="1:23">
      <c r="A1825" s="49" t="s">
        <v>4093</v>
      </c>
      <c r="B1825" s="46" t="s">
        <v>230</v>
      </c>
      <c r="C1825" s="46" t="s">
        <v>368</v>
      </c>
      <c r="D1825" s="49" t="s">
        <v>481</v>
      </c>
      <c r="E1825" s="46">
        <v>0</v>
      </c>
      <c r="F1825" s="46">
        <v>0</v>
      </c>
      <c r="G1825" s="46">
        <v>6</v>
      </c>
      <c r="H1825" s="46">
        <v>0</v>
      </c>
      <c r="I1825" s="46">
        <v>0</v>
      </c>
      <c r="J1825" s="46">
        <v>0</v>
      </c>
      <c r="K1825" s="46">
        <v>6</v>
      </c>
      <c r="L1825" s="42">
        <v>27962</v>
      </c>
      <c r="M1825" s="42">
        <v>13650</v>
      </c>
      <c r="N1825" s="42">
        <v>14312</v>
      </c>
      <c r="O1825" s="54" t="s">
        <v>499</v>
      </c>
      <c r="P1825" s="54" t="s">
        <v>499</v>
      </c>
      <c r="Q1825" s="54">
        <v>21.45769258279093</v>
      </c>
      <c r="R1825" s="54" t="s">
        <v>499</v>
      </c>
      <c r="S1825" s="54" t="s">
        <v>499</v>
      </c>
      <c r="T1825" s="54" t="s">
        <v>499</v>
      </c>
      <c r="U1825" s="54">
        <v>21.45769258279093</v>
      </c>
      <c r="W1825" s="42" t="s">
        <v>469</v>
      </c>
    </row>
    <row r="1826" spans="1:23">
      <c r="A1826" s="49" t="s">
        <v>4094</v>
      </c>
      <c r="B1826" s="46" t="s">
        <v>230</v>
      </c>
      <c r="C1826" s="46" t="s">
        <v>368</v>
      </c>
      <c r="D1826" s="49" t="s">
        <v>483</v>
      </c>
      <c r="E1826" s="46">
        <v>0</v>
      </c>
      <c r="F1826" s="46">
        <v>0</v>
      </c>
      <c r="G1826" s="46">
        <v>0</v>
      </c>
      <c r="H1826" s="46">
        <v>0</v>
      </c>
      <c r="I1826" s="46">
        <v>6</v>
      </c>
      <c r="J1826" s="46">
        <v>0</v>
      </c>
      <c r="K1826" s="46">
        <v>6</v>
      </c>
      <c r="L1826" s="42">
        <v>27962</v>
      </c>
      <c r="M1826" s="42">
        <v>13650</v>
      </c>
      <c r="N1826" s="42">
        <v>14312</v>
      </c>
      <c r="O1826" s="54" t="s">
        <v>499</v>
      </c>
      <c r="P1826" s="54" t="s">
        <v>499</v>
      </c>
      <c r="Q1826" s="54" t="s">
        <v>499</v>
      </c>
      <c r="R1826" s="54" t="s">
        <v>499</v>
      </c>
      <c r="S1826" s="54">
        <v>21.45769258279093</v>
      </c>
      <c r="T1826" s="54" t="s">
        <v>499</v>
      </c>
      <c r="U1826" s="54">
        <v>21.45769258279093</v>
      </c>
      <c r="W1826" s="42" t="s">
        <v>469</v>
      </c>
    </row>
    <row r="1827" spans="1:23">
      <c r="A1827" s="49" t="s">
        <v>4095</v>
      </c>
      <c r="B1827" s="46" t="s">
        <v>230</v>
      </c>
      <c r="C1827" s="46" t="s">
        <v>368</v>
      </c>
      <c r="D1827" s="49" t="s">
        <v>132</v>
      </c>
      <c r="E1827" s="46">
        <v>0</v>
      </c>
      <c r="F1827" s="46">
        <v>0</v>
      </c>
      <c r="G1827" s="46">
        <v>6</v>
      </c>
      <c r="H1827" s="46">
        <v>6</v>
      </c>
      <c r="I1827" s="46">
        <v>6</v>
      </c>
      <c r="J1827" s="46">
        <v>0</v>
      </c>
      <c r="K1827" s="46">
        <v>18</v>
      </c>
      <c r="L1827" s="42">
        <v>27962</v>
      </c>
      <c r="M1827" s="42">
        <v>13650</v>
      </c>
      <c r="N1827" s="42">
        <v>14312</v>
      </c>
      <c r="O1827" s="54" t="s">
        <v>499</v>
      </c>
      <c r="P1827" s="54" t="s">
        <v>499</v>
      </c>
      <c r="Q1827" s="54">
        <v>43.956043956043956</v>
      </c>
      <c r="R1827" s="54">
        <v>43.956043956043956</v>
      </c>
      <c r="S1827" s="54">
        <v>43.956043956043956</v>
      </c>
      <c r="T1827" s="54" t="s">
        <v>499</v>
      </c>
      <c r="U1827" s="54">
        <v>131.86813186813185</v>
      </c>
      <c r="W1827" s="42" t="s">
        <v>469</v>
      </c>
    </row>
    <row r="1828" spans="1:23">
      <c r="A1828" s="49" t="s">
        <v>4096</v>
      </c>
      <c r="B1828" s="46" t="s">
        <v>230</v>
      </c>
      <c r="C1828" s="46" t="s">
        <v>368</v>
      </c>
      <c r="D1828" s="49" t="s">
        <v>142</v>
      </c>
      <c r="E1828" s="46">
        <v>0</v>
      </c>
      <c r="F1828" s="46">
        <v>0</v>
      </c>
      <c r="G1828" s="46">
        <v>0</v>
      </c>
      <c r="H1828" s="46">
        <v>6</v>
      </c>
      <c r="I1828" s="46">
        <v>0</v>
      </c>
      <c r="J1828" s="46">
        <v>0</v>
      </c>
      <c r="K1828" s="46">
        <v>6</v>
      </c>
      <c r="L1828" s="42">
        <v>27962</v>
      </c>
      <c r="M1828" s="42">
        <v>13650</v>
      </c>
      <c r="N1828" s="42">
        <v>14312</v>
      </c>
      <c r="O1828" s="54" t="s">
        <v>499</v>
      </c>
      <c r="P1828" s="54" t="s">
        <v>499</v>
      </c>
      <c r="Q1828" s="54" t="s">
        <v>499</v>
      </c>
      <c r="R1828" s="54">
        <v>21.45769258279093</v>
      </c>
      <c r="S1828" s="54" t="s">
        <v>499</v>
      </c>
      <c r="T1828" s="54" t="s">
        <v>499</v>
      </c>
      <c r="U1828" s="54">
        <v>21.45769258279093</v>
      </c>
      <c r="W1828" s="42" t="s">
        <v>469</v>
      </c>
    </row>
    <row r="1829" spans="1:23">
      <c r="A1829" s="49" t="s">
        <v>4097</v>
      </c>
      <c r="B1829" s="46" t="s">
        <v>230</v>
      </c>
      <c r="C1829" s="46" t="s">
        <v>368</v>
      </c>
      <c r="D1829" s="49" t="s">
        <v>146</v>
      </c>
      <c r="E1829" s="46">
        <v>6</v>
      </c>
      <c r="F1829" s="46">
        <v>0</v>
      </c>
      <c r="G1829" s="46">
        <v>8</v>
      </c>
      <c r="H1829" s="46">
        <v>10</v>
      </c>
      <c r="I1829" s="46">
        <v>12</v>
      </c>
      <c r="J1829" s="46">
        <v>6</v>
      </c>
      <c r="K1829" s="46">
        <v>42</v>
      </c>
      <c r="L1829" s="42">
        <v>27962</v>
      </c>
      <c r="M1829" s="42">
        <v>13650</v>
      </c>
      <c r="N1829" s="42">
        <v>14312</v>
      </c>
      <c r="O1829" s="54">
        <v>43.956043956043956</v>
      </c>
      <c r="P1829" s="54" t="s">
        <v>499</v>
      </c>
      <c r="Q1829" s="54">
        <v>58.608058608058606</v>
      </c>
      <c r="R1829" s="54">
        <v>73.260073260073256</v>
      </c>
      <c r="S1829" s="54">
        <v>87.912087912087912</v>
      </c>
      <c r="T1829" s="54">
        <v>43.956043956043956</v>
      </c>
      <c r="U1829" s="54">
        <v>307.69230769230768</v>
      </c>
      <c r="W1829" s="42" t="s">
        <v>469</v>
      </c>
    </row>
    <row r="1830" spans="1:23">
      <c r="A1830" s="49" t="s">
        <v>4098</v>
      </c>
      <c r="B1830" s="46" t="s">
        <v>222</v>
      </c>
      <c r="C1830" s="46" t="s">
        <v>368</v>
      </c>
      <c r="D1830" s="49" t="s">
        <v>60</v>
      </c>
      <c r="E1830" s="46">
        <v>0</v>
      </c>
      <c r="F1830" s="46">
        <v>0</v>
      </c>
      <c r="G1830" s="46">
        <v>8</v>
      </c>
      <c r="H1830" s="46">
        <v>7</v>
      </c>
      <c r="I1830" s="46">
        <v>0</v>
      </c>
      <c r="J1830" s="46">
        <v>0</v>
      </c>
      <c r="K1830" s="46">
        <v>15</v>
      </c>
      <c r="L1830" s="42">
        <v>27962</v>
      </c>
      <c r="M1830" s="42">
        <v>13650</v>
      </c>
      <c r="N1830" s="42">
        <v>14312</v>
      </c>
      <c r="O1830" s="54" t="s">
        <v>499</v>
      </c>
      <c r="P1830" s="54" t="s">
        <v>499</v>
      </c>
      <c r="Q1830" s="54">
        <v>28.610256777054573</v>
      </c>
      <c r="R1830" s="54">
        <v>25.033974679922753</v>
      </c>
      <c r="S1830" s="54" t="s">
        <v>499</v>
      </c>
      <c r="T1830" s="54" t="s">
        <v>499</v>
      </c>
      <c r="U1830" s="54">
        <v>53.644231456977323</v>
      </c>
      <c r="W1830" s="42" t="s">
        <v>469</v>
      </c>
    </row>
    <row r="1831" spans="1:23">
      <c r="A1831" s="49" t="s">
        <v>4099</v>
      </c>
      <c r="B1831" s="46" t="s">
        <v>222</v>
      </c>
      <c r="C1831" s="46" t="s">
        <v>368</v>
      </c>
      <c r="D1831" s="49" t="s">
        <v>64</v>
      </c>
      <c r="E1831" s="46">
        <v>11</v>
      </c>
      <c r="F1831" s="46">
        <v>13</v>
      </c>
      <c r="G1831" s="46">
        <v>23</v>
      </c>
      <c r="H1831" s="46">
        <v>14</v>
      </c>
      <c r="I1831" s="46">
        <v>10</v>
      </c>
      <c r="J1831" s="46">
        <v>10</v>
      </c>
      <c r="K1831" s="46">
        <v>81</v>
      </c>
      <c r="L1831" s="42">
        <v>27962</v>
      </c>
      <c r="M1831" s="42">
        <v>13650</v>
      </c>
      <c r="N1831" s="42">
        <v>14312</v>
      </c>
      <c r="O1831" s="54">
        <v>39.339103068450036</v>
      </c>
      <c r="P1831" s="54">
        <v>46.491667262713683</v>
      </c>
      <c r="Q1831" s="54">
        <v>82.254488234031896</v>
      </c>
      <c r="R1831" s="54">
        <v>50.067949359845507</v>
      </c>
      <c r="S1831" s="54">
        <v>35.76282097131822</v>
      </c>
      <c r="T1831" s="54">
        <v>35.76282097131822</v>
      </c>
      <c r="U1831" s="54">
        <v>289.67884986767757</v>
      </c>
      <c r="W1831" s="42" t="s">
        <v>469</v>
      </c>
    </row>
    <row r="1832" spans="1:23">
      <c r="A1832" s="49" t="s">
        <v>4100</v>
      </c>
      <c r="B1832" s="46" t="s">
        <v>222</v>
      </c>
      <c r="C1832" s="46" t="s">
        <v>368</v>
      </c>
      <c r="D1832" s="49" t="s">
        <v>492</v>
      </c>
      <c r="E1832" s="46">
        <v>6</v>
      </c>
      <c r="F1832" s="46">
        <v>6</v>
      </c>
      <c r="G1832" s="46">
        <v>6</v>
      </c>
      <c r="H1832" s="46">
        <v>6</v>
      </c>
      <c r="I1832" s="46">
        <v>6</v>
      </c>
      <c r="J1832" s="46">
        <v>0</v>
      </c>
      <c r="K1832" s="46">
        <v>30</v>
      </c>
      <c r="L1832" s="42">
        <v>27962</v>
      </c>
      <c r="M1832" s="42">
        <v>13650</v>
      </c>
      <c r="N1832" s="42">
        <v>14312</v>
      </c>
      <c r="O1832" s="54">
        <v>21.45769258279093</v>
      </c>
      <c r="P1832" s="54">
        <v>21.45769258279093</v>
      </c>
      <c r="Q1832" s="54">
        <v>21.45769258279093</v>
      </c>
      <c r="R1832" s="54">
        <v>21.45769258279093</v>
      </c>
      <c r="S1832" s="54">
        <v>21.45769258279093</v>
      </c>
      <c r="T1832" s="54" t="s">
        <v>499</v>
      </c>
      <c r="U1832" s="54">
        <v>107.28846291395465</v>
      </c>
      <c r="W1832" s="42" t="s">
        <v>469</v>
      </c>
    </row>
    <row r="1833" spans="1:23">
      <c r="A1833" s="49" t="s">
        <v>4101</v>
      </c>
      <c r="B1833" s="46" t="s">
        <v>222</v>
      </c>
      <c r="C1833" s="46" t="s">
        <v>368</v>
      </c>
      <c r="D1833" s="49" t="s">
        <v>200</v>
      </c>
      <c r="E1833" s="46">
        <v>6</v>
      </c>
      <c r="F1833" s="46">
        <v>0</v>
      </c>
      <c r="G1833" s="46">
        <v>6</v>
      </c>
      <c r="H1833" s="46">
        <v>16</v>
      </c>
      <c r="I1833" s="46">
        <v>9</v>
      </c>
      <c r="J1833" s="46">
        <v>6</v>
      </c>
      <c r="K1833" s="46">
        <v>43</v>
      </c>
      <c r="L1833" s="42">
        <v>27962</v>
      </c>
      <c r="M1833" s="42">
        <v>13650</v>
      </c>
      <c r="N1833" s="42">
        <v>14312</v>
      </c>
      <c r="O1833" s="54">
        <v>21.45769258279093</v>
      </c>
      <c r="P1833" s="54" t="s">
        <v>499</v>
      </c>
      <c r="Q1833" s="54">
        <v>21.45769258279093</v>
      </c>
      <c r="R1833" s="54">
        <v>57.220513554109147</v>
      </c>
      <c r="S1833" s="54">
        <v>32.186538874186397</v>
      </c>
      <c r="T1833" s="54">
        <v>21.45769258279093</v>
      </c>
      <c r="U1833" s="54">
        <v>153.78013017666834</v>
      </c>
      <c r="W1833" s="42" t="s">
        <v>469</v>
      </c>
    </row>
    <row r="1834" spans="1:23">
      <c r="A1834" s="49" t="s">
        <v>4102</v>
      </c>
      <c r="B1834" s="46" t="s">
        <v>222</v>
      </c>
      <c r="C1834" s="46" t="s">
        <v>368</v>
      </c>
      <c r="D1834" s="49" t="s">
        <v>473</v>
      </c>
      <c r="E1834" s="46">
        <v>0</v>
      </c>
      <c r="F1834" s="46">
        <v>0</v>
      </c>
      <c r="G1834" s="46">
        <v>0</v>
      </c>
      <c r="H1834" s="46">
        <v>0</v>
      </c>
      <c r="I1834" s="46">
        <v>0</v>
      </c>
      <c r="J1834" s="46">
        <v>0</v>
      </c>
      <c r="K1834" s="46">
        <v>0</v>
      </c>
      <c r="L1834" s="42">
        <v>27962</v>
      </c>
      <c r="M1834" s="42">
        <v>13650</v>
      </c>
      <c r="N1834" s="42">
        <v>14312</v>
      </c>
      <c r="O1834" s="54" t="s">
        <v>499</v>
      </c>
      <c r="P1834" s="54" t="s">
        <v>499</v>
      </c>
      <c r="Q1834" s="54" t="s">
        <v>499</v>
      </c>
      <c r="R1834" s="54" t="s">
        <v>499</v>
      </c>
      <c r="S1834" s="54" t="s">
        <v>499</v>
      </c>
      <c r="T1834" s="54" t="s">
        <v>499</v>
      </c>
      <c r="U1834" s="54" t="s">
        <v>499</v>
      </c>
      <c r="W1834" s="42" t="s">
        <v>469</v>
      </c>
    </row>
    <row r="1835" spans="1:23">
      <c r="A1835" s="49" t="s">
        <v>4103</v>
      </c>
      <c r="B1835" s="46" t="s">
        <v>222</v>
      </c>
      <c r="C1835" s="46" t="s">
        <v>368</v>
      </c>
      <c r="D1835" s="49" t="s">
        <v>201</v>
      </c>
      <c r="E1835" s="46">
        <v>6</v>
      </c>
      <c r="F1835" s="46">
        <v>6</v>
      </c>
      <c r="G1835" s="46">
        <v>7</v>
      </c>
      <c r="H1835" s="46">
        <v>0</v>
      </c>
      <c r="I1835" s="46">
        <v>0</v>
      </c>
      <c r="J1835" s="46">
        <v>0</v>
      </c>
      <c r="K1835" s="46">
        <v>19</v>
      </c>
      <c r="L1835" s="42">
        <v>27962</v>
      </c>
      <c r="M1835" s="42">
        <v>13650</v>
      </c>
      <c r="N1835" s="42">
        <v>14312</v>
      </c>
      <c r="O1835" s="54">
        <v>21.45769258279093</v>
      </c>
      <c r="P1835" s="54">
        <v>21.45769258279093</v>
      </c>
      <c r="Q1835" s="54">
        <v>25.033974679922753</v>
      </c>
      <c r="R1835" s="54" t="s">
        <v>499</v>
      </c>
      <c r="S1835" s="54" t="s">
        <v>499</v>
      </c>
      <c r="T1835" s="54" t="s">
        <v>499</v>
      </c>
      <c r="U1835" s="54">
        <v>67.949359845504617</v>
      </c>
      <c r="W1835" s="42" t="s">
        <v>469</v>
      </c>
    </row>
    <row r="1836" spans="1:23">
      <c r="A1836" s="49" t="s">
        <v>4104</v>
      </c>
      <c r="B1836" s="46" t="s">
        <v>222</v>
      </c>
      <c r="C1836" s="46" t="s">
        <v>368</v>
      </c>
      <c r="D1836" s="49" t="s">
        <v>151</v>
      </c>
      <c r="E1836" s="46">
        <v>0</v>
      </c>
      <c r="F1836" s="46">
        <v>0</v>
      </c>
      <c r="G1836" s="46">
        <v>0</v>
      </c>
      <c r="H1836" s="46">
        <v>0</v>
      </c>
      <c r="I1836" s="46">
        <v>0</v>
      </c>
      <c r="J1836" s="46">
        <v>0</v>
      </c>
      <c r="K1836" s="46">
        <v>0</v>
      </c>
      <c r="L1836" s="42">
        <v>27962</v>
      </c>
      <c r="M1836" s="42">
        <v>13650</v>
      </c>
      <c r="N1836" s="42">
        <v>14312</v>
      </c>
      <c r="O1836" s="54" t="s">
        <v>499</v>
      </c>
      <c r="P1836" s="54" t="s">
        <v>499</v>
      </c>
      <c r="Q1836" s="54" t="s">
        <v>499</v>
      </c>
      <c r="R1836" s="54" t="s">
        <v>499</v>
      </c>
      <c r="S1836" s="54" t="s">
        <v>499</v>
      </c>
      <c r="T1836" s="54" t="s">
        <v>499</v>
      </c>
      <c r="U1836" s="54" t="s">
        <v>499</v>
      </c>
      <c r="W1836" s="42" t="s">
        <v>469</v>
      </c>
    </row>
    <row r="1837" spans="1:23">
      <c r="A1837" s="49" t="s">
        <v>4105</v>
      </c>
      <c r="B1837" s="46" t="s">
        <v>222</v>
      </c>
      <c r="C1837" s="46" t="s">
        <v>368</v>
      </c>
      <c r="D1837" s="49" t="s">
        <v>95</v>
      </c>
      <c r="E1837" s="46">
        <v>0</v>
      </c>
      <c r="F1837" s="46">
        <v>0</v>
      </c>
      <c r="G1837" s="46">
        <v>0</v>
      </c>
      <c r="H1837" s="46">
        <v>0</v>
      </c>
      <c r="I1837" s="46">
        <v>0</v>
      </c>
      <c r="J1837" s="46">
        <v>0</v>
      </c>
      <c r="K1837" s="46">
        <v>0</v>
      </c>
      <c r="L1837" s="42">
        <v>27962</v>
      </c>
      <c r="M1837" s="42">
        <v>13650</v>
      </c>
      <c r="N1837" s="42">
        <v>14312</v>
      </c>
      <c r="O1837" s="54" t="s">
        <v>499</v>
      </c>
      <c r="P1837" s="54" t="s">
        <v>499</v>
      </c>
      <c r="Q1837" s="54" t="s">
        <v>499</v>
      </c>
      <c r="R1837" s="54" t="s">
        <v>499</v>
      </c>
      <c r="S1837" s="54" t="s">
        <v>499</v>
      </c>
      <c r="T1837" s="54" t="s">
        <v>499</v>
      </c>
      <c r="U1837" s="54" t="s">
        <v>499</v>
      </c>
      <c r="W1837" s="42" t="s">
        <v>469</v>
      </c>
    </row>
    <row r="1838" spans="1:23">
      <c r="A1838" s="49" t="s">
        <v>4106</v>
      </c>
      <c r="B1838" s="46" t="s">
        <v>222</v>
      </c>
      <c r="C1838" s="46" t="s">
        <v>368</v>
      </c>
      <c r="D1838" s="49" t="s">
        <v>155</v>
      </c>
      <c r="E1838" s="46">
        <v>6</v>
      </c>
      <c r="F1838" s="46">
        <v>6</v>
      </c>
      <c r="G1838" s="46">
        <v>6</v>
      </c>
      <c r="H1838" s="46">
        <v>6</v>
      </c>
      <c r="I1838" s="46">
        <v>0</v>
      </c>
      <c r="J1838" s="46">
        <v>0</v>
      </c>
      <c r="K1838" s="46">
        <v>24</v>
      </c>
      <c r="L1838" s="42">
        <v>27962</v>
      </c>
      <c r="M1838" s="42">
        <v>13650</v>
      </c>
      <c r="N1838" s="42">
        <v>14312</v>
      </c>
      <c r="O1838" s="54">
        <v>21.45769258279093</v>
      </c>
      <c r="P1838" s="54">
        <v>21.45769258279093</v>
      </c>
      <c r="Q1838" s="54">
        <v>21.45769258279093</v>
      </c>
      <c r="R1838" s="54">
        <v>21.45769258279093</v>
      </c>
      <c r="S1838" s="54" t="s">
        <v>499</v>
      </c>
      <c r="T1838" s="54" t="s">
        <v>499</v>
      </c>
      <c r="U1838" s="54">
        <v>85.83077033116372</v>
      </c>
      <c r="W1838" s="42" t="s">
        <v>469</v>
      </c>
    </row>
    <row r="1839" spans="1:23">
      <c r="A1839" s="49" t="s">
        <v>4107</v>
      </c>
      <c r="B1839" s="46" t="s">
        <v>222</v>
      </c>
      <c r="C1839" s="46" t="s">
        <v>368</v>
      </c>
      <c r="D1839" s="49" t="s">
        <v>99</v>
      </c>
      <c r="E1839" s="46">
        <v>6</v>
      </c>
      <c r="F1839" s="46">
        <v>0</v>
      </c>
      <c r="G1839" s="46">
        <v>6</v>
      </c>
      <c r="H1839" s="46">
        <v>8</v>
      </c>
      <c r="I1839" s="46">
        <v>6</v>
      </c>
      <c r="J1839" s="46">
        <v>0</v>
      </c>
      <c r="K1839" s="46">
        <v>26</v>
      </c>
      <c r="L1839" s="42">
        <v>27962</v>
      </c>
      <c r="M1839" s="42">
        <v>13650</v>
      </c>
      <c r="N1839" s="42">
        <v>14312</v>
      </c>
      <c r="O1839" s="54">
        <v>21.45769258279093</v>
      </c>
      <c r="P1839" s="54" t="s">
        <v>499</v>
      </c>
      <c r="Q1839" s="54">
        <v>21.45769258279093</v>
      </c>
      <c r="R1839" s="54">
        <v>28.610256777054573</v>
      </c>
      <c r="S1839" s="54">
        <v>21.45769258279093</v>
      </c>
      <c r="T1839" s="54" t="s">
        <v>499</v>
      </c>
      <c r="U1839" s="54">
        <v>92.983334525427367</v>
      </c>
      <c r="W1839" s="42" t="s">
        <v>469</v>
      </c>
    </row>
    <row r="1840" spans="1:23">
      <c r="A1840" s="49" t="s">
        <v>4108</v>
      </c>
      <c r="B1840" s="46" t="s">
        <v>222</v>
      </c>
      <c r="C1840" s="46" t="s">
        <v>368</v>
      </c>
      <c r="D1840" s="49" t="s">
        <v>481</v>
      </c>
      <c r="E1840" s="46">
        <v>6</v>
      </c>
      <c r="F1840" s="46">
        <v>0</v>
      </c>
      <c r="G1840" s="46">
        <v>0</v>
      </c>
      <c r="H1840" s="46">
        <v>0</v>
      </c>
      <c r="I1840" s="46">
        <v>0</v>
      </c>
      <c r="J1840" s="46">
        <v>0</v>
      </c>
      <c r="K1840" s="46">
        <v>6</v>
      </c>
      <c r="L1840" s="42">
        <v>27962</v>
      </c>
      <c r="M1840" s="42">
        <v>13650</v>
      </c>
      <c r="N1840" s="42">
        <v>14312</v>
      </c>
      <c r="O1840" s="54">
        <v>21.45769258279093</v>
      </c>
      <c r="P1840" s="54" t="s">
        <v>499</v>
      </c>
      <c r="Q1840" s="54" t="s">
        <v>499</v>
      </c>
      <c r="R1840" s="54" t="s">
        <v>499</v>
      </c>
      <c r="S1840" s="54" t="s">
        <v>499</v>
      </c>
      <c r="T1840" s="54" t="s">
        <v>499</v>
      </c>
      <c r="U1840" s="54">
        <v>21.45769258279093</v>
      </c>
      <c r="W1840" s="42" t="s">
        <v>469</v>
      </c>
    </row>
    <row r="1841" spans="1:23">
      <c r="A1841" s="49" t="s">
        <v>4109</v>
      </c>
      <c r="B1841" s="46" t="s">
        <v>222</v>
      </c>
      <c r="C1841" s="46" t="s">
        <v>368</v>
      </c>
      <c r="D1841" s="49" t="s">
        <v>483</v>
      </c>
      <c r="E1841" s="46">
        <v>0</v>
      </c>
      <c r="F1841" s="46">
        <v>0</v>
      </c>
      <c r="G1841" s="46">
        <v>6</v>
      </c>
      <c r="H1841" s="46">
        <v>0</v>
      </c>
      <c r="I1841" s="46">
        <v>0</v>
      </c>
      <c r="J1841" s="46">
        <v>0</v>
      </c>
      <c r="K1841" s="46">
        <v>6</v>
      </c>
      <c r="L1841" s="42">
        <v>27962</v>
      </c>
      <c r="M1841" s="42">
        <v>13650</v>
      </c>
      <c r="N1841" s="42">
        <v>14312</v>
      </c>
      <c r="O1841" s="54" t="s">
        <v>499</v>
      </c>
      <c r="P1841" s="54" t="s">
        <v>499</v>
      </c>
      <c r="Q1841" s="54">
        <v>21.45769258279093</v>
      </c>
      <c r="R1841" s="54" t="s">
        <v>499</v>
      </c>
      <c r="S1841" s="54" t="s">
        <v>499</v>
      </c>
      <c r="T1841" s="54" t="s">
        <v>499</v>
      </c>
      <c r="U1841" s="54">
        <v>21.45769258279093</v>
      </c>
      <c r="W1841" s="42" t="s">
        <v>469</v>
      </c>
    </row>
    <row r="1842" spans="1:23">
      <c r="A1842" s="49" t="s">
        <v>4110</v>
      </c>
      <c r="B1842" s="46" t="s">
        <v>222</v>
      </c>
      <c r="C1842" s="46" t="s">
        <v>368</v>
      </c>
      <c r="D1842" s="49" t="s">
        <v>128</v>
      </c>
      <c r="E1842" s="46">
        <v>0</v>
      </c>
      <c r="F1842" s="46">
        <v>0</v>
      </c>
      <c r="G1842" s="46">
        <v>0</v>
      </c>
      <c r="H1842" s="46">
        <v>0</v>
      </c>
      <c r="I1842" s="46">
        <v>0</v>
      </c>
      <c r="J1842" s="46">
        <v>0</v>
      </c>
      <c r="K1842" s="46">
        <v>0</v>
      </c>
      <c r="L1842" s="42">
        <v>27962</v>
      </c>
      <c r="M1842" s="42">
        <v>13650</v>
      </c>
      <c r="N1842" s="42">
        <v>14312</v>
      </c>
      <c r="O1842" s="54" t="s">
        <v>499</v>
      </c>
      <c r="P1842" s="54" t="s">
        <v>499</v>
      </c>
      <c r="Q1842" s="54" t="s">
        <v>499</v>
      </c>
      <c r="R1842" s="54" t="s">
        <v>499</v>
      </c>
      <c r="S1842" s="54" t="s">
        <v>499</v>
      </c>
      <c r="T1842" s="54" t="s">
        <v>499</v>
      </c>
      <c r="U1842" s="54" t="s">
        <v>499</v>
      </c>
      <c r="W1842" s="42" t="s">
        <v>469</v>
      </c>
    </row>
    <row r="1843" spans="1:23">
      <c r="A1843" s="49" t="s">
        <v>4111</v>
      </c>
      <c r="B1843" s="46" t="s">
        <v>222</v>
      </c>
      <c r="C1843" s="46" t="s">
        <v>368</v>
      </c>
      <c r="D1843" s="49" t="s">
        <v>161</v>
      </c>
      <c r="E1843" s="46">
        <v>0</v>
      </c>
      <c r="F1843" s="46">
        <v>0</v>
      </c>
      <c r="G1843" s="46">
        <v>0</v>
      </c>
      <c r="H1843" s="46">
        <v>0</v>
      </c>
      <c r="I1843" s="46">
        <v>0</v>
      </c>
      <c r="J1843" s="46">
        <v>0</v>
      </c>
      <c r="K1843" s="46">
        <v>0</v>
      </c>
      <c r="L1843" s="42">
        <v>27962</v>
      </c>
      <c r="M1843" s="42">
        <v>13650</v>
      </c>
      <c r="N1843" s="42">
        <v>14312</v>
      </c>
      <c r="O1843" s="54" t="s">
        <v>499</v>
      </c>
      <c r="P1843" s="54" t="s">
        <v>499</v>
      </c>
      <c r="Q1843" s="54" t="s">
        <v>499</v>
      </c>
      <c r="R1843" s="54" t="s">
        <v>499</v>
      </c>
      <c r="S1843" s="54" t="s">
        <v>499</v>
      </c>
      <c r="T1843" s="54" t="s">
        <v>499</v>
      </c>
      <c r="U1843" s="54" t="s">
        <v>499</v>
      </c>
      <c r="W1843" s="42" t="s">
        <v>469</v>
      </c>
    </row>
    <row r="1844" spans="1:23">
      <c r="A1844" s="49" t="s">
        <v>4112</v>
      </c>
      <c r="B1844" s="46" t="s">
        <v>222</v>
      </c>
      <c r="C1844" s="46" t="s">
        <v>368</v>
      </c>
      <c r="D1844" s="49" t="s">
        <v>164</v>
      </c>
      <c r="E1844" s="46">
        <v>11</v>
      </c>
      <c r="F1844" s="46">
        <v>14</v>
      </c>
      <c r="G1844" s="46">
        <v>40</v>
      </c>
      <c r="H1844" s="46">
        <v>36</v>
      </c>
      <c r="I1844" s="46">
        <v>15</v>
      </c>
      <c r="J1844" s="46">
        <v>0</v>
      </c>
      <c r="K1844" s="46">
        <v>116</v>
      </c>
      <c r="L1844" s="42">
        <v>27962</v>
      </c>
      <c r="M1844" s="42">
        <v>13650</v>
      </c>
      <c r="N1844" s="42">
        <v>14312</v>
      </c>
      <c r="O1844" s="54">
        <v>76.858580212409166</v>
      </c>
      <c r="P1844" s="54">
        <v>97.820011179429841</v>
      </c>
      <c r="Q1844" s="54">
        <v>279.48574622694241</v>
      </c>
      <c r="R1844" s="54">
        <v>251.53717160424819</v>
      </c>
      <c r="S1844" s="54">
        <v>104.8071548351034</v>
      </c>
      <c r="T1844" s="54" t="s">
        <v>499</v>
      </c>
      <c r="U1844" s="54">
        <v>810.50866405813304</v>
      </c>
      <c r="W1844" s="42" t="s">
        <v>469</v>
      </c>
    </row>
    <row r="1845" spans="1:23">
      <c r="A1845" s="49" t="s">
        <v>4113</v>
      </c>
      <c r="B1845" s="46" t="s">
        <v>222</v>
      </c>
      <c r="C1845" s="46" t="s">
        <v>368</v>
      </c>
      <c r="D1845" s="49" t="s">
        <v>142</v>
      </c>
      <c r="E1845" s="46">
        <v>0</v>
      </c>
      <c r="F1845" s="46">
        <v>0</v>
      </c>
      <c r="G1845" s="46">
        <v>0</v>
      </c>
      <c r="H1845" s="46">
        <v>0</v>
      </c>
      <c r="I1845" s="46">
        <v>0</v>
      </c>
      <c r="J1845" s="46">
        <v>0</v>
      </c>
      <c r="K1845" s="46">
        <v>0</v>
      </c>
      <c r="L1845" s="42">
        <v>27962</v>
      </c>
      <c r="M1845" s="42">
        <v>13650</v>
      </c>
      <c r="N1845" s="42">
        <v>14312</v>
      </c>
      <c r="O1845" s="54" t="s">
        <v>499</v>
      </c>
      <c r="P1845" s="54" t="s">
        <v>499</v>
      </c>
      <c r="Q1845" s="54" t="s">
        <v>499</v>
      </c>
      <c r="R1845" s="54" t="s">
        <v>499</v>
      </c>
      <c r="S1845" s="54" t="s">
        <v>499</v>
      </c>
      <c r="T1845" s="54" t="s">
        <v>499</v>
      </c>
      <c r="U1845" s="54" t="s">
        <v>499</v>
      </c>
      <c r="W1845" s="42" t="s">
        <v>469</v>
      </c>
    </row>
    <row r="1846" spans="1:23">
      <c r="A1846" s="49" t="s">
        <v>4114</v>
      </c>
      <c r="B1846" s="46" t="s">
        <v>230</v>
      </c>
      <c r="C1846" s="46" t="s">
        <v>370</v>
      </c>
      <c r="D1846" s="49" t="s">
        <v>60</v>
      </c>
      <c r="E1846" s="46">
        <v>0</v>
      </c>
      <c r="F1846" s="46">
        <v>0</v>
      </c>
      <c r="G1846" s="46">
        <v>9</v>
      </c>
      <c r="H1846" s="46">
        <v>11</v>
      </c>
      <c r="I1846" s="46">
        <v>12</v>
      </c>
      <c r="J1846" s="46">
        <v>10</v>
      </c>
      <c r="K1846" s="46">
        <v>42</v>
      </c>
      <c r="L1846" s="42">
        <v>42057</v>
      </c>
      <c r="M1846" s="42">
        <v>21514</v>
      </c>
      <c r="N1846" s="42">
        <v>20543</v>
      </c>
      <c r="O1846" s="54" t="s">
        <v>499</v>
      </c>
      <c r="P1846" s="54" t="s">
        <v>499</v>
      </c>
      <c r="Q1846" s="54">
        <v>21.399529210357372</v>
      </c>
      <c r="R1846" s="54">
        <v>26.15498014599234</v>
      </c>
      <c r="S1846" s="54">
        <v>28.532705613809828</v>
      </c>
      <c r="T1846" s="54">
        <v>23.777254678174856</v>
      </c>
      <c r="U1846" s="54">
        <v>99.864469648334406</v>
      </c>
      <c r="W1846" s="42" t="s">
        <v>469</v>
      </c>
    </row>
    <row r="1847" spans="1:23">
      <c r="A1847" s="49" t="s">
        <v>4115</v>
      </c>
      <c r="B1847" s="46" t="s">
        <v>230</v>
      </c>
      <c r="C1847" s="46" t="s">
        <v>370</v>
      </c>
      <c r="D1847" s="49" t="s">
        <v>64</v>
      </c>
      <c r="E1847" s="46">
        <v>7</v>
      </c>
      <c r="F1847" s="46">
        <v>0</v>
      </c>
      <c r="G1847" s="46">
        <v>15</v>
      </c>
      <c r="H1847" s="46">
        <v>16</v>
      </c>
      <c r="I1847" s="46">
        <v>17</v>
      </c>
      <c r="J1847" s="46">
        <v>6</v>
      </c>
      <c r="K1847" s="46">
        <v>61</v>
      </c>
      <c r="L1847" s="42">
        <v>42057</v>
      </c>
      <c r="M1847" s="42">
        <v>21514</v>
      </c>
      <c r="N1847" s="42">
        <v>20543</v>
      </c>
      <c r="O1847" s="54">
        <v>16.6440782747224</v>
      </c>
      <c r="P1847" s="54" t="s">
        <v>499</v>
      </c>
      <c r="Q1847" s="54">
        <v>35.665882017262291</v>
      </c>
      <c r="R1847" s="54">
        <v>38.043607485079768</v>
      </c>
      <c r="S1847" s="54">
        <v>40.421332952897259</v>
      </c>
      <c r="T1847" s="54">
        <v>14.266352806904914</v>
      </c>
      <c r="U1847" s="54">
        <v>145.04125353686663</v>
      </c>
      <c r="W1847" s="42" t="s">
        <v>469</v>
      </c>
    </row>
    <row r="1848" spans="1:23">
      <c r="A1848" s="49" t="s">
        <v>4116</v>
      </c>
      <c r="B1848" s="46" t="s">
        <v>230</v>
      </c>
      <c r="C1848" s="46" t="s">
        <v>370</v>
      </c>
      <c r="D1848" s="49" t="s">
        <v>492</v>
      </c>
      <c r="E1848" s="46">
        <v>0</v>
      </c>
      <c r="F1848" s="46">
        <v>0</v>
      </c>
      <c r="G1848" s="46">
        <v>6</v>
      </c>
      <c r="H1848" s="46">
        <v>0</v>
      </c>
      <c r="I1848" s="46">
        <v>0</v>
      </c>
      <c r="J1848" s="46">
        <v>0</v>
      </c>
      <c r="K1848" s="46">
        <v>6</v>
      </c>
      <c r="L1848" s="42">
        <v>42057</v>
      </c>
      <c r="M1848" s="42">
        <v>21514</v>
      </c>
      <c r="N1848" s="42">
        <v>20543</v>
      </c>
      <c r="O1848" s="54" t="s">
        <v>499</v>
      </c>
      <c r="P1848" s="54" t="s">
        <v>499</v>
      </c>
      <c r="Q1848" s="54">
        <v>14.266352806904914</v>
      </c>
      <c r="R1848" s="54" t="s">
        <v>499</v>
      </c>
      <c r="S1848" s="54" t="s">
        <v>499</v>
      </c>
      <c r="T1848" s="54" t="s">
        <v>499</v>
      </c>
      <c r="U1848" s="54">
        <v>14.266352806904914</v>
      </c>
      <c r="W1848" s="42" t="s">
        <v>469</v>
      </c>
    </row>
    <row r="1849" spans="1:23">
      <c r="A1849" s="49" t="s">
        <v>4117</v>
      </c>
      <c r="B1849" s="46" t="s">
        <v>230</v>
      </c>
      <c r="C1849" s="46" t="s">
        <v>370</v>
      </c>
      <c r="D1849" s="49" t="s">
        <v>200</v>
      </c>
      <c r="E1849" s="46">
        <v>0</v>
      </c>
      <c r="F1849" s="46">
        <v>0</v>
      </c>
      <c r="G1849" s="46">
        <v>6</v>
      </c>
      <c r="H1849" s="46">
        <v>6</v>
      </c>
      <c r="I1849" s="46">
        <v>0</v>
      </c>
      <c r="J1849" s="46">
        <v>0</v>
      </c>
      <c r="K1849" s="46">
        <v>12</v>
      </c>
      <c r="L1849" s="42">
        <v>42057</v>
      </c>
      <c r="M1849" s="42">
        <v>21514</v>
      </c>
      <c r="N1849" s="42">
        <v>20543</v>
      </c>
      <c r="O1849" s="54" t="s">
        <v>499</v>
      </c>
      <c r="P1849" s="54" t="s">
        <v>499</v>
      </c>
      <c r="Q1849" s="54">
        <v>14.266352806904914</v>
      </c>
      <c r="R1849" s="54">
        <v>14.266352806904914</v>
      </c>
      <c r="S1849" s="54" t="s">
        <v>499</v>
      </c>
      <c r="T1849" s="54" t="s">
        <v>499</v>
      </c>
      <c r="U1849" s="54">
        <v>28.532705613809828</v>
      </c>
      <c r="W1849" s="42" t="s">
        <v>469</v>
      </c>
    </row>
    <row r="1850" spans="1:23">
      <c r="A1850" s="49" t="s">
        <v>4118</v>
      </c>
      <c r="B1850" s="46" t="s">
        <v>230</v>
      </c>
      <c r="C1850" s="46" t="s">
        <v>370</v>
      </c>
      <c r="D1850" s="49" t="s">
        <v>54</v>
      </c>
      <c r="E1850" s="46">
        <v>40</v>
      </c>
      <c r="F1850" s="46">
        <v>40</v>
      </c>
      <c r="G1850" s="46">
        <v>77</v>
      </c>
      <c r="H1850" s="46">
        <v>86</v>
      </c>
      <c r="I1850" s="46">
        <v>52</v>
      </c>
      <c r="J1850" s="46">
        <v>48</v>
      </c>
      <c r="K1850" s="46">
        <v>343</v>
      </c>
      <c r="L1850" s="42">
        <v>42057</v>
      </c>
      <c r="M1850" s="42">
        <v>21514</v>
      </c>
      <c r="N1850" s="42">
        <v>20543</v>
      </c>
      <c r="O1850" s="54">
        <v>185.92544389699731</v>
      </c>
      <c r="P1850" s="54">
        <v>185.92544389699731</v>
      </c>
      <c r="Q1850" s="54">
        <v>357.90647950171984</v>
      </c>
      <c r="R1850" s="54">
        <v>399.73970437854422</v>
      </c>
      <c r="S1850" s="54">
        <v>241.70307706609648</v>
      </c>
      <c r="T1850" s="54">
        <v>223.11053267639676</v>
      </c>
      <c r="U1850" s="54">
        <v>1594.310681416752</v>
      </c>
      <c r="W1850" s="42" t="s">
        <v>469</v>
      </c>
    </row>
    <row r="1851" spans="1:23">
      <c r="A1851" s="49" t="s">
        <v>4119</v>
      </c>
      <c r="B1851" s="46" t="s">
        <v>230</v>
      </c>
      <c r="C1851" s="46" t="s">
        <v>370</v>
      </c>
      <c r="D1851" s="49" t="s">
        <v>69</v>
      </c>
      <c r="E1851" s="46">
        <v>0</v>
      </c>
      <c r="F1851" s="46">
        <v>0</v>
      </c>
      <c r="G1851" s="46">
        <v>6</v>
      </c>
      <c r="H1851" s="46">
        <v>8</v>
      </c>
      <c r="I1851" s="46">
        <v>0</v>
      </c>
      <c r="J1851" s="46">
        <v>6</v>
      </c>
      <c r="K1851" s="46">
        <v>20</v>
      </c>
      <c r="L1851" s="42">
        <v>42057</v>
      </c>
      <c r="M1851" s="42">
        <v>21514</v>
      </c>
      <c r="N1851" s="42">
        <v>20543</v>
      </c>
      <c r="O1851" s="54" t="s">
        <v>499</v>
      </c>
      <c r="P1851" s="54" t="s">
        <v>499</v>
      </c>
      <c r="Q1851" s="54">
        <v>27.888816584549595</v>
      </c>
      <c r="R1851" s="54">
        <v>37.185088779399457</v>
      </c>
      <c r="S1851" s="54" t="s">
        <v>499</v>
      </c>
      <c r="T1851" s="54">
        <v>27.888816584549595</v>
      </c>
      <c r="U1851" s="54">
        <v>92.962721948498654</v>
      </c>
      <c r="W1851" s="42" t="s">
        <v>469</v>
      </c>
    </row>
    <row r="1852" spans="1:23">
      <c r="A1852" s="49" t="s">
        <v>4120</v>
      </c>
      <c r="B1852" s="46" t="s">
        <v>230</v>
      </c>
      <c r="C1852" s="46" t="s">
        <v>370</v>
      </c>
      <c r="D1852" s="49" t="s">
        <v>473</v>
      </c>
      <c r="E1852" s="46">
        <v>0</v>
      </c>
      <c r="F1852" s="46">
        <v>0</v>
      </c>
      <c r="G1852" s="46">
        <v>0</v>
      </c>
      <c r="H1852" s="46">
        <v>6</v>
      </c>
      <c r="I1852" s="46">
        <v>0</v>
      </c>
      <c r="J1852" s="46">
        <v>0</v>
      </c>
      <c r="K1852" s="46">
        <v>6</v>
      </c>
      <c r="L1852" s="42">
        <v>42057</v>
      </c>
      <c r="M1852" s="42">
        <v>21514</v>
      </c>
      <c r="N1852" s="42">
        <v>20543</v>
      </c>
      <c r="O1852" s="54" t="s">
        <v>499</v>
      </c>
      <c r="P1852" s="54" t="s">
        <v>499</v>
      </c>
      <c r="Q1852" s="54" t="s">
        <v>499</v>
      </c>
      <c r="R1852" s="54">
        <v>14.266352806904914</v>
      </c>
      <c r="S1852" s="54" t="s">
        <v>499</v>
      </c>
      <c r="T1852" s="54" t="s">
        <v>499</v>
      </c>
      <c r="U1852" s="54">
        <v>14.266352806904914</v>
      </c>
      <c r="W1852" s="42" t="s">
        <v>469</v>
      </c>
    </row>
    <row r="1853" spans="1:23">
      <c r="A1853" s="49" t="s">
        <v>4121</v>
      </c>
      <c r="B1853" s="46" t="s">
        <v>230</v>
      </c>
      <c r="C1853" s="46" t="s">
        <v>370</v>
      </c>
      <c r="D1853" s="49" t="s">
        <v>201</v>
      </c>
      <c r="E1853" s="46">
        <v>0</v>
      </c>
      <c r="F1853" s="46">
        <v>0</v>
      </c>
      <c r="G1853" s="46">
        <v>0</v>
      </c>
      <c r="H1853" s="46">
        <v>0</v>
      </c>
      <c r="I1853" s="46">
        <v>0</v>
      </c>
      <c r="J1853" s="46">
        <v>0</v>
      </c>
      <c r="K1853" s="46">
        <v>0</v>
      </c>
      <c r="L1853" s="42">
        <v>42057</v>
      </c>
      <c r="M1853" s="42">
        <v>21514</v>
      </c>
      <c r="N1853" s="42">
        <v>20543</v>
      </c>
      <c r="O1853" s="54" t="s">
        <v>499</v>
      </c>
      <c r="P1853" s="54" t="s">
        <v>499</v>
      </c>
      <c r="Q1853" s="54" t="s">
        <v>499</v>
      </c>
      <c r="R1853" s="54" t="s">
        <v>499</v>
      </c>
      <c r="S1853" s="54" t="s">
        <v>499</v>
      </c>
      <c r="T1853" s="54" t="s">
        <v>499</v>
      </c>
      <c r="U1853" s="54" t="s">
        <v>499</v>
      </c>
      <c r="W1853" s="42" t="s">
        <v>469</v>
      </c>
    </row>
    <row r="1854" spans="1:23">
      <c r="A1854" s="49" t="s">
        <v>4122</v>
      </c>
      <c r="B1854" s="46" t="s">
        <v>230</v>
      </c>
      <c r="C1854" s="46" t="s">
        <v>370</v>
      </c>
      <c r="D1854" s="49" t="s">
        <v>151</v>
      </c>
      <c r="E1854" s="46">
        <v>0</v>
      </c>
      <c r="F1854" s="46">
        <v>0</v>
      </c>
      <c r="G1854" s="46">
        <v>0</v>
      </c>
      <c r="H1854" s="46">
        <v>0</v>
      </c>
      <c r="I1854" s="46">
        <v>0</v>
      </c>
      <c r="J1854" s="46">
        <v>0</v>
      </c>
      <c r="K1854" s="46">
        <v>0</v>
      </c>
      <c r="L1854" s="42">
        <v>42057</v>
      </c>
      <c r="M1854" s="42">
        <v>21514</v>
      </c>
      <c r="N1854" s="42">
        <v>20543</v>
      </c>
      <c r="O1854" s="54" t="s">
        <v>499</v>
      </c>
      <c r="P1854" s="54" t="s">
        <v>499</v>
      </c>
      <c r="Q1854" s="54" t="s">
        <v>499</v>
      </c>
      <c r="R1854" s="54" t="s">
        <v>499</v>
      </c>
      <c r="S1854" s="54" t="s">
        <v>499</v>
      </c>
      <c r="T1854" s="54" t="s">
        <v>499</v>
      </c>
      <c r="U1854" s="54" t="s">
        <v>499</v>
      </c>
      <c r="W1854" s="42" t="s">
        <v>469</v>
      </c>
    </row>
    <row r="1855" spans="1:23">
      <c r="A1855" s="49" t="s">
        <v>4123</v>
      </c>
      <c r="B1855" s="46" t="s">
        <v>230</v>
      </c>
      <c r="C1855" s="46" t="s">
        <v>370</v>
      </c>
      <c r="D1855" s="49" t="s">
        <v>95</v>
      </c>
      <c r="E1855" s="46">
        <v>0</v>
      </c>
      <c r="F1855" s="46">
        <v>0</v>
      </c>
      <c r="G1855" s="46">
        <v>0</v>
      </c>
      <c r="H1855" s="46">
        <v>6</v>
      </c>
      <c r="I1855" s="46">
        <v>0</v>
      </c>
      <c r="J1855" s="46">
        <v>0</v>
      </c>
      <c r="K1855" s="46">
        <v>6</v>
      </c>
      <c r="L1855" s="42">
        <v>42057</v>
      </c>
      <c r="M1855" s="42">
        <v>21514</v>
      </c>
      <c r="N1855" s="42">
        <v>20543</v>
      </c>
      <c r="O1855" s="54" t="s">
        <v>499</v>
      </c>
      <c r="P1855" s="54" t="s">
        <v>499</v>
      </c>
      <c r="Q1855" s="54" t="s">
        <v>499</v>
      </c>
      <c r="R1855" s="54">
        <v>14.266352806904914</v>
      </c>
      <c r="S1855" s="54" t="s">
        <v>499</v>
      </c>
      <c r="T1855" s="54" t="s">
        <v>499</v>
      </c>
      <c r="U1855" s="54">
        <v>14.266352806904914</v>
      </c>
      <c r="W1855" s="42" t="s">
        <v>469</v>
      </c>
    </row>
    <row r="1856" spans="1:23">
      <c r="A1856" s="49" t="s">
        <v>4124</v>
      </c>
      <c r="B1856" s="46" t="s">
        <v>230</v>
      </c>
      <c r="C1856" s="46" t="s">
        <v>370</v>
      </c>
      <c r="D1856" s="49" t="s">
        <v>155</v>
      </c>
      <c r="E1856" s="46">
        <v>7</v>
      </c>
      <c r="F1856" s="46">
        <v>0</v>
      </c>
      <c r="G1856" s="46">
        <v>6</v>
      </c>
      <c r="H1856" s="46">
        <v>6</v>
      </c>
      <c r="I1856" s="46">
        <v>0</v>
      </c>
      <c r="J1856" s="46">
        <v>0</v>
      </c>
      <c r="K1856" s="46">
        <v>19</v>
      </c>
      <c r="L1856" s="42">
        <v>42057</v>
      </c>
      <c r="M1856" s="42">
        <v>21514</v>
      </c>
      <c r="N1856" s="42">
        <v>20543</v>
      </c>
      <c r="O1856" s="54">
        <v>16.6440782747224</v>
      </c>
      <c r="P1856" s="54" t="s">
        <v>499</v>
      </c>
      <c r="Q1856" s="54">
        <v>14.266352806904914</v>
      </c>
      <c r="R1856" s="54">
        <v>14.266352806904914</v>
      </c>
      <c r="S1856" s="54" t="s">
        <v>499</v>
      </c>
      <c r="T1856" s="54" t="s">
        <v>499</v>
      </c>
      <c r="U1856" s="54">
        <v>45.176783888532235</v>
      </c>
      <c r="W1856" s="42" t="s">
        <v>469</v>
      </c>
    </row>
    <row r="1857" spans="1:23">
      <c r="A1857" s="49" t="s">
        <v>4125</v>
      </c>
      <c r="B1857" s="46" t="s">
        <v>230</v>
      </c>
      <c r="C1857" s="46" t="s">
        <v>370</v>
      </c>
      <c r="D1857" s="49" t="s">
        <v>99</v>
      </c>
      <c r="E1857" s="46">
        <v>7</v>
      </c>
      <c r="F1857" s="46">
        <v>6</v>
      </c>
      <c r="G1857" s="46">
        <v>11</v>
      </c>
      <c r="H1857" s="46">
        <v>14</v>
      </c>
      <c r="I1857" s="46">
        <v>12</v>
      </c>
      <c r="J1857" s="46">
        <v>6</v>
      </c>
      <c r="K1857" s="46">
        <v>56</v>
      </c>
      <c r="L1857" s="42">
        <v>42057</v>
      </c>
      <c r="M1857" s="42">
        <v>21514</v>
      </c>
      <c r="N1857" s="42">
        <v>20543</v>
      </c>
      <c r="O1857" s="54">
        <v>16.6440782747224</v>
      </c>
      <c r="P1857" s="54">
        <v>14.266352806904914</v>
      </c>
      <c r="Q1857" s="54">
        <v>26.15498014599234</v>
      </c>
      <c r="R1857" s="54">
        <v>33.2881565494448</v>
      </c>
      <c r="S1857" s="54">
        <v>28.532705613809828</v>
      </c>
      <c r="T1857" s="54">
        <v>14.266352806904914</v>
      </c>
      <c r="U1857" s="54">
        <v>133.1526261977792</v>
      </c>
      <c r="W1857" s="42" t="s">
        <v>469</v>
      </c>
    </row>
    <row r="1858" spans="1:23">
      <c r="A1858" s="49" t="s">
        <v>4126</v>
      </c>
      <c r="B1858" s="46" t="s">
        <v>230</v>
      </c>
      <c r="C1858" s="46" t="s">
        <v>370</v>
      </c>
      <c r="D1858" s="49" t="s">
        <v>481</v>
      </c>
      <c r="E1858" s="46">
        <v>0</v>
      </c>
      <c r="F1858" s="46">
        <v>0</v>
      </c>
      <c r="G1858" s="46">
        <v>0</v>
      </c>
      <c r="H1858" s="46">
        <v>0</v>
      </c>
      <c r="I1858" s="46">
        <v>0</v>
      </c>
      <c r="J1858" s="46">
        <v>0</v>
      </c>
      <c r="K1858" s="46">
        <v>0</v>
      </c>
      <c r="L1858" s="42">
        <v>42057</v>
      </c>
      <c r="M1858" s="42">
        <v>21514</v>
      </c>
      <c r="N1858" s="42">
        <v>20543</v>
      </c>
      <c r="O1858" s="54" t="s">
        <v>499</v>
      </c>
      <c r="P1858" s="54" t="s">
        <v>499</v>
      </c>
      <c r="Q1858" s="54" t="s">
        <v>499</v>
      </c>
      <c r="R1858" s="54" t="s">
        <v>499</v>
      </c>
      <c r="S1858" s="54" t="s">
        <v>499</v>
      </c>
      <c r="T1858" s="54" t="s">
        <v>499</v>
      </c>
      <c r="U1858" s="54" t="s">
        <v>499</v>
      </c>
      <c r="W1858" s="42" t="s">
        <v>469</v>
      </c>
    </row>
    <row r="1859" spans="1:23">
      <c r="A1859" s="49" t="s">
        <v>4127</v>
      </c>
      <c r="B1859" s="46" t="s">
        <v>230</v>
      </c>
      <c r="C1859" s="46" t="s">
        <v>370</v>
      </c>
      <c r="D1859" s="49" t="s">
        <v>483</v>
      </c>
      <c r="E1859" s="46">
        <v>6</v>
      </c>
      <c r="F1859" s="46">
        <v>0</v>
      </c>
      <c r="G1859" s="46">
        <v>8</v>
      </c>
      <c r="H1859" s="46">
        <v>6</v>
      </c>
      <c r="I1859" s="46">
        <v>6</v>
      </c>
      <c r="J1859" s="46">
        <v>0</v>
      </c>
      <c r="K1859" s="46">
        <v>26</v>
      </c>
      <c r="L1859" s="42">
        <v>42057</v>
      </c>
      <c r="M1859" s="42">
        <v>21514</v>
      </c>
      <c r="N1859" s="42">
        <v>20543</v>
      </c>
      <c r="O1859" s="54">
        <v>14.266352806904914</v>
      </c>
      <c r="P1859" s="54" t="s">
        <v>499</v>
      </c>
      <c r="Q1859" s="54">
        <v>19.021803742539884</v>
      </c>
      <c r="R1859" s="54">
        <v>14.266352806904914</v>
      </c>
      <c r="S1859" s="54">
        <v>14.266352806904914</v>
      </c>
      <c r="T1859" s="54" t="s">
        <v>499</v>
      </c>
      <c r="U1859" s="54">
        <v>61.820862163254631</v>
      </c>
      <c r="W1859" s="42" t="s">
        <v>469</v>
      </c>
    </row>
    <row r="1860" spans="1:23">
      <c r="A1860" s="49" t="s">
        <v>4128</v>
      </c>
      <c r="B1860" s="46" t="s">
        <v>230</v>
      </c>
      <c r="C1860" s="46" t="s">
        <v>370</v>
      </c>
      <c r="D1860" s="49" t="s">
        <v>128</v>
      </c>
      <c r="E1860" s="46">
        <v>0</v>
      </c>
      <c r="F1860" s="46">
        <v>0</v>
      </c>
      <c r="G1860" s="46">
        <v>0</v>
      </c>
      <c r="H1860" s="46">
        <v>0</v>
      </c>
      <c r="I1860" s="46">
        <v>0</v>
      </c>
      <c r="J1860" s="46">
        <v>0</v>
      </c>
      <c r="K1860" s="46">
        <v>0</v>
      </c>
      <c r="L1860" s="42">
        <v>42057</v>
      </c>
      <c r="M1860" s="42">
        <v>21514</v>
      </c>
      <c r="N1860" s="42">
        <v>20543</v>
      </c>
      <c r="O1860" s="54" t="s">
        <v>499</v>
      </c>
      <c r="P1860" s="54" t="s">
        <v>499</v>
      </c>
      <c r="Q1860" s="54" t="s">
        <v>499</v>
      </c>
      <c r="R1860" s="54" t="s">
        <v>499</v>
      </c>
      <c r="S1860" s="54" t="s">
        <v>499</v>
      </c>
      <c r="T1860" s="54" t="s">
        <v>499</v>
      </c>
      <c r="U1860" s="54" t="s">
        <v>499</v>
      </c>
      <c r="W1860" s="42" t="s">
        <v>469</v>
      </c>
    </row>
    <row r="1861" spans="1:23">
      <c r="A1861" s="49" t="s">
        <v>4129</v>
      </c>
      <c r="B1861" s="46" t="s">
        <v>230</v>
      </c>
      <c r="C1861" s="46" t="s">
        <v>370</v>
      </c>
      <c r="D1861" s="49" t="s">
        <v>132</v>
      </c>
      <c r="E1861" s="46">
        <v>6</v>
      </c>
      <c r="F1861" s="46">
        <v>6</v>
      </c>
      <c r="G1861" s="46">
        <v>6</v>
      </c>
      <c r="H1861" s="46">
        <v>6</v>
      </c>
      <c r="I1861" s="46">
        <v>6</v>
      </c>
      <c r="J1861" s="46">
        <v>6</v>
      </c>
      <c r="K1861" s="46">
        <v>36</v>
      </c>
      <c r="L1861" s="42">
        <v>42057</v>
      </c>
      <c r="M1861" s="42">
        <v>21514</v>
      </c>
      <c r="N1861" s="42">
        <v>20543</v>
      </c>
      <c r="O1861" s="54">
        <v>27.888816584549595</v>
      </c>
      <c r="P1861" s="54">
        <v>27.888816584549595</v>
      </c>
      <c r="Q1861" s="54">
        <v>27.888816584549595</v>
      </c>
      <c r="R1861" s="54">
        <v>27.888816584549595</v>
      </c>
      <c r="S1861" s="54">
        <v>27.888816584549595</v>
      </c>
      <c r="T1861" s="54">
        <v>27.888816584549595</v>
      </c>
      <c r="U1861" s="54">
        <v>167.33289950729758</v>
      </c>
      <c r="W1861" s="42" t="s">
        <v>469</v>
      </c>
    </row>
    <row r="1862" spans="1:23">
      <c r="A1862" s="49" t="s">
        <v>4130</v>
      </c>
      <c r="B1862" s="46" t="s">
        <v>230</v>
      </c>
      <c r="C1862" s="46" t="s">
        <v>370</v>
      </c>
      <c r="D1862" s="49" t="s">
        <v>161</v>
      </c>
      <c r="E1862" s="46">
        <v>6</v>
      </c>
      <c r="F1862" s="46">
        <v>0</v>
      </c>
      <c r="G1862" s="46">
        <v>0</v>
      </c>
      <c r="H1862" s="46">
        <v>0</v>
      </c>
      <c r="I1862" s="46">
        <v>0</v>
      </c>
      <c r="J1862" s="46">
        <v>0</v>
      </c>
      <c r="K1862" s="46">
        <v>6</v>
      </c>
      <c r="L1862" s="42">
        <v>42057</v>
      </c>
      <c r="M1862" s="42">
        <v>21514</v>
      </c>
      <c r="N1862" s="42">
        <v>20543</v>
      </c>
      <c r="O1862" s="54">
        <v>14.266352806904914</v>
      </c>
      <c r="P1862" s="54" t="s">
        <v>499</v>
      </c>
      <c r="Q1862" s="54" t="s">
        <v>499</v>
      </c>
      <c r="R1862" s="54" t="s">
        <v>499</v>
      </c>
      <c r="S1862" s="54" t="s">
        <v>499</v>
      </c>
      <c r="T1862" s="54" t="s">
        <v>499</v>
      </c>
      <c r="U1862" s="54">
        <v>14.266352806904914</v>
      </c>
      <c r="W1862" s="42" t="s">
        <v>469</v>
      </c>
    </row>
    <row r="1863" spans="1:23">
      <c r="A1863" s="49" t="s">
        <v>4131</v>
      </c>
      <c r="B1863" s="46" t="s">
        <v>230</v>
      </c>
      <c r="C1863" s="46" t="s">
        <v>370</v>
      </c>
      <c r="D1863" s="49" t="s">
        <v>142</v>
      </c>
      <c r="E1863" s="46">
        <v>0</v>
      </c>
      <c r="F1863" s="46">
        <v>0</v>
      </c>
      <c r="G1863" s="46">
        <v>0</v>
      </c>
      <c r="H1863" s="46">
        <v>0</v>
      </c>
      <c r="I1863" s="46">
        <v>0</v>
      </c>
      <c r="J1863" s="46">
        <v>0</v>
      </c>
      <c r="K1863" s="46">
        <v>0</v>
      </c>
      <c r="L1863" s="42">
        <v>42057</v>
      </c>
      <c r="M1863" s="42">
        <v>21514</v>
      </c>
      <c r="N1863" s="42">
        <v>20543</v>
      </c>
      <c r="O1863" s="54" t="s">
        <v>499</v>
      </c>
      <c r="P1863" s="54" t="s">
        <v>499</v>
      </c>
      <c r="Q1863" s="54" t="s">
        <v>499</v>
      </c>
      <c r="R1863" s="54" t="s">
        <v>499</v>
      </c>
      <c r="S1863" s="54" t="s">
        <v>499</v>
      </c>
      <c r="T1863" s="54" t="s">
        <v>499</v>
      </c>
      <c r="U1863" s="54" t="s">
        <v>499</v>
      </c>
      <c r="W1863" s="42" t="s">
        <v>469</v>
      </c>
    </row>
    <row r="1864" spans="1:23">
      <c r="A1864" s="49" t="s">
        <v>4132</v>
      </c>
      <c r="B1864" s="46" t="s">
        <v>230</v>
      </c>
      <c r="C1864" s="46" t="s">
        <v>370</v>
      </c>
      <c r="D1864" s="49" t="s">
        <v>146</v>
      </c>
      <c r="E1864" s="46">
        <v>6</v>
      </c>
      <c r="F1864" s="46">
        <v>8</v>
      </c>
      <c r="G1864" s="46">
        <v>10</v>
      </c>
      <c r="H1864" s="46">
        <v>10</v>
      </c>
      <c r="I1864" s="46">
        <v>6</v>
      </c>
      <c r="J1864" s="46">
        <v>9</v>
      </c>
      <c r="K1864" s="46">
        <v>49</v>
      </c>
      <c r="L1864" s="42">
        <v>42057</v>
      </c>
      <c r="M1864" s="42">
        <v>21514</v>
      </c>
      <c r="N1864" s="42">
        <v>20543</v>
      </c>
      <c r="O1864" s="54">
        <v>27.888816584549595</v>
      </c>
      <c r="P1864" s="54">
        <v>37.185088779399457</v>
      </c>
      <c r="Q1864" s="54">
        <v>46.481360974249327</v>
      </c>
      <c r="R1864" s="54">
        <v>46.481360974249327</v>
      </c>
      <c r="S1864" s="54">
        <v>27.888816584549595</v>
      </c>
      <c r="T1864" s="54">
        <v>41.833224876824396</v>
      </c>
      <c r="U1864" s="54">
        <v>227.75866877382168</v>
      </c>
      <c r="W1864" s="42" t="s">
        <v>469</v>
      </c>
    </row>
    <row r="1865" spans="1:23">
      <c r="A1865" s="49" t="s">
        <v>4133</v>
      </c>
      <c r="B1865" s="46" t="s">
        <v>222</v>
      </c>
      <c r="C1865" s="46" t="s">
        <v>370</v>
      </c>
      <c r="D1865" s="49" t="s">
        <v>60</v>
      </c>
      <c r="E1865" s="46">
        <v>6</v>
      </c>
      <c r="F1865" s="46">
        <v>0</v>
      </c>
      <c r="G1865" s="46">
        <v>6</v>
      </c>
      <c r="H1865" s="46">
        <v>6</v>
      </c>
      <c r="I1865" s="46">
        <v>6</v>
      </c>
      <c r="J1865" s="46">
        <v>0</v>
      </c>
      <c r="K1865" s="46">
        <v>24</v>
      </c>
      <c r="L1865" s="42">
        <v>42057</v>
      </c>
      <c r="M1865" s="42">
        <v>21514</v>
      </c>
      <c r="N1865" s="42">
        <v>20543</v>
      </c>
      <c r="O1865" s="54">
        <v>14.266352806904914</v>
      </c>
      <c r="P1865" s="54" t="s">
        <v>499</v>
      </c>
      <c r="Q1865" s="54">
        <v>14.266352806904914</v>
      </c>
      <c r="R1865" s="54">
        <v>14.266352806904914</v>
      </c>
      <c r="S1865" s="54">
        <v>14.266352806904914</v>
      </c>
      <c r="T1865" s="54" t="s">
        <v>499</v>
      </c>
      <c r="U1865" s="54">
        <v>57.065411227619656</v>
      </c>
      <c r="W1865" s="42" t="s">
        <v>469</v>
      </c>
    </row>
    <row r="1866" spans="1:23">
      <c r="A1866" s="49" t="s">
        <v>4134</v>
      </c>
      <c r="B1866" s="46" t="s">
        <v>222</v>
      </c>
      <c r="C1866" s="46" t="s">
        <v>370</v>
      </c>
      <c r="D1866" s="49" t="s">
        <v>64</v>
      </c>
      <c r="E1866" s="46">
        <v>14</v>
      </c>
      <c r="F1866" s="46">
        <v>12</v>
      </c>
      <c r="G1866" s="46">
        <v>12</v>
      </c>
      <c r="H1866" s="46">
        <v>15</v>
      </c>
      <c r="I1866" s="46">
        <v>15</v>
      </c>
      <c r="J1866" s="46">
        <v>10</v>
      </c>
      <c r="K1866" s="46">
        <v>78</v>
      </c>
      <c r="L1866" s="42">
        <v>42057</v>
      </c>
      <c r="M1866" s="42">
        <v>21514</v>
      </c>
      <c r="N1866" s="42">
        <v>20543</v>
      </c>
      <c r="O1866" s="54">
        <v>33.2881565494448</v>
      </c>
      <c r="P1866" s="54">
        <v>28.532705613809828</v>
      </c>
      <c r="Q1866" s="54">
        <v>28.532705613809828</v>
      </c>
      <c r="R1866" s="54">
        <v>35.665882017262291</v>
      </c>
      <c r="S1866" s="54">
        <v>35.665882017262291</v>
      </c>
      <c r="T1866" s="54">
        <v>23.777254678174856</v>
      </c>
      <c r="U1866" s="54">
        <v>185.46258648976388</v>
      </c>
      <c r="W1866" s="42" t="s">
        <v>469</v>
      </c>
    </row>
    <row r="1867" spans="1:23">
      <c r="A1867" s="49" t="s">
        <v>4135</v>
      </c>
      <c r="B1867" s="46" t="s">
        <v>222</v>
      </c>
      <c r="C1867" s="46" t="s">
        <v>370</v>
      </c>
      <c r="D1867" s="49" t="s">
        <v>492</v>
      </c>
      <c r="E1867" s="46">
        <v>6</v>
      </c>
      <c r="F1867" s="46">
        <v>6</v>
      </c>
      <c r="G1867" s="46">
        <v>10</v>
      </c>
      <c r="H1867" s="46">
        <v>6</v>
      </c>
      <c r="I1867" s="46">
        <v>7</v>
      </c>
      <c r="J1867" s="46">
        <v>0</v>
      </c>
      <c r="K1867" s="46">
        <v>35</v>
      </c>
      <c r="L1867" s="42">
        <v>42057</v>
      </c>
      <c r="M1867" s="42">
        <v>21514</v>
      </c>
      <c r="N1867" s="42">
        <v>20543</v>
      </c>
      <c r="O1867" s="54">
        <v>14.266352806904914</v>
      </c>
      <c r="P1867" s="54">
        <v>14.266352806904914</v>
      </c>
      <c r="Q1867" s="54">
        <v>23.777254678174856</v>
      </c>
      <c r="R1867" s="54">
        <v>14.266352806904914</v>
      </c>
      <c r="S1867" s="54">
        <v>16.6440782747224</v>
      </c>
      <c r="T1867" s="54" t="s">
        <v>499</v>
      </c>
      <c r="U1867" s="54">
        <v>83.220391373612003</v>
      </c>
      <c r="W1867" s="42" t="s">
        <v>469</v>
      </c>
    </row>
    <row r="1868" spans="1:23">
      <c r="A1868" s="49" t="s">
        <v>4136</v>
      </c>
      <c r="B1868" s="46" t="s">
        <v>222</v>
      </c>
      <c r="C1868" s="46" t="s">
        <v>370</v>
      </c>
      <c r="D1868" s="49" t="s">
        <v>200</v>
      </c>
      <c r="E1868" s="46">
        <v>6</v>
      </c>
      <c r="F1868" s="46">
        <v>6</v>
      </c>
      <c r="G1868" s="46">
        <v>8</v>
      </c>
      <c r="H1868" s="46">
        <v>13</v>
      </c>
      <c r="I1868" s="46">
        <v>11</v>
      </c>
      <c r="J1868" s="46">
        <v>9</v>
      </c>
      <c r="K1868" s="46">
        <v>53</v>
      </c>
      <c r="L1868" s="42">
        <v>42057</v>
      </c>
      <c r="M1868" s="42">
        <v>21514</v>
      </c>
      <c r="N1868" s="42">
        <v>20543</v>
      </c>
      <c r="O1868" s="54">
        <v>14.266352806904914</v>
      </c>
      <c r="P1868" s="54">
        <v>14.266352806904914</v>
      </c>
      <c r="Q1868" s="54">
        <v>19.021803742539884</v>
      </c>
      <c r="R1868" s="54">
        <v>30.910431081627316</v>
      </c>
      <c r="S1868" s="54">
        <v>26.15498014599234</v>
      </c>
      <c r="T1868" s="54">
        <v>21.399529210357372</v>
      </c>
      <c r="U1868" s="54">
        <v>126.01944979432675</v>
      </c>
      <c r="W1868" s="42" t="s">
        <v>469</v>
      </c>
    </row>
    <row r="1869" spans="1:23">
      <c r="A1869" s="49" t="s">
        <v>4137</v>
      </c>
      <c r="B1869" s="46" t="s">
        <v>222</v>
      </c>
      <c r="C1869" s="46" t="s">
        <v>370</v>
      </c>
      <c r="D1869" s="49" t="s">
        <v>473</v>
      </c>
      <c r="E1869" s="46">
        <v>0</v>
      </c>
      <c r="F1869" s="46">
        <v>0</v>
      </c>
      <c r="G1869" s="46">
        <v>0</v>
      </c>
      <c r="H1869" s="46">
        <v>6</v>
      </c>
      <c r="I1869" s="46">
        <v>0</v>
      </c>
      <c r="J1869" s="46">
        <v>0</v>
      </c>
      <c r="K1869" s="46">
        <v>6</v>
      </c>
      <c r="L1869" s="42">
        <v>42057</v>
      </c>
      <c r="M1869" s="42">
        <v>21514</v>
      </c>
      <c r="N1869" s="42">
        <v>20543</v>
      </c>
      <c r="O1869" s="54" t="s">
        <v>499</v>
      </c>
      <c r="P1869" s="54" t="s">
        <v>499</v>
      </c>
      <c r="Q1869" s="54" t="s">
        <v>499</v>
      </c>
      <c r="R1869" s="54">
        <v>14.266352806904914</v>
      </c>
      <c r="S1869" s="54" t="s">
        <v>499</v>
      </c>
      <c r="T1869" s="54" t="s">
        <v>499</v>
      </c>
      <c r="U1869" s="54">
        <v>14.266352806904914</v>
      </c>
      <c r="W1869" s="42" t="s">
        <v>469</v>
      </c>
    </row>
    <row r="1870" spans="1:23">
      <c r="A1870" s="49" t="s">
        <v>4138</v>
      </c>
      <c r="B1870" s="46" t="s">
        <v>222</v>
      </c>
      <c r="C1870" s="46" t="s">
        <v>370</v>
      </c>
      <c r="D1870" s="49" t="s">
        <v>201</v>
      </c>
      <c r="E1870" s="46">
        <v>6</v>
      </c>
      <c r="F1870" s="46">
        <v>0</v>
      </c>
      <c r="G1870" s="46">
        <v>0</v>
      </c>
      <c r="H1870" s="46">
        <v>6</v>
      </c>
      <c r="I1870" s="46">
        <v>0</v>
      </c>
      <c r="J1870" s="46">
        <v>0</v>
      </c>
      <c r="K1870" s="46">
        <v>12</v>
      </c>
      <c r="L1870" s="42">
        <v>42057</v>
      </c>
      <c r="M1870" s="42">
        <v>21514</v>
      </c>
      <c r="N1870" s="42">
        <v>20543</v>
      </c>
      <c r="O1870" s="54">
        <v>14.266352806904914</v>
      </c>
      <c r="P1870" s="54" t="s">
        <v>499</v>
      </c>
      <c r="Q1870" s="54" t="s">
        <v>499</v>
      </c>
      <c r="R1870" s="54">
        <v>14.266352806904914</v>
      </c>
      <c r="S1870" s="54" t="s">
        <v>499</v>
      </c>
      <c r="T1870" s="54" t="s">
        <v>499</v>
      </c>
      <c r="U1870" s="54">
        <v>28.532705613809828</v>
      </c>
      <c r="W1870" s="42" t="s">
        <v>469</v>
      </c>
    </row>
    <row r="1871" spans="1:23">
      <c r="A1871" s="49" t="s">
        <v>4139</v>
      </c>
      <c r="B1871" s="46" t="s">
        <v>222</v>
      </c>
      <c r="C1871" s="46" t="s">
        <v>370</v>
      </c>
      <c r="D1871" s="49" t="s">
        <v>95</v>
      </c>
      <c r="E1871" s="46">
        <v>0</v>
      </c>
      <c r="F1871" s="46">
        <v>0</v>
      </c>
      <c r="G1871" s="46">
        <v>0</v>
      </c>
      <c r="H1871" s="46">
        <v>6</v>
      </c>
      <c r="I1871" s="46">
        <v>0</v>
      </c>
      <c r="J1871" s="46">
        <v>0</v>
      </c>
      <c r="K1871" s="46">
        <v>6</v>
      </c>
      <c r="L1871" s="42">
        <v>42057</v>
      </c>
      <c r="M1871" s="42">
        <v>21514</v>
      </c>
      <c r="N1871" s="42">
        <v>20543</v>
      </c>
      <c r="O1871" s="54" t="s">
        <v>499</v>
      </c>
      <c r="P1871" s="54" t="s">
        <v>499</v>
      </c>
      <c r="Q1871" s="54" t="s">
        <v>499</v>
      </c>
      <c r="R1871" s="54">
        <v>14.266352806904914</v>
      </c>
      <c r="S1871" s="54" t="s">
        <v>499</v>
      </c>
      <c r="T1871" s="54" t="s">
        <v>499</v>
      </c>
      <c r="U1871" s="54">
        <v>14.266352806904914</v>
      </c>
      <c r="W1871" s="42" t="s">
        <v>469</v>
      </c>
    </row>
    <row r="1872" spans="1:23">
      <c r="A1872" s="49" t="s">
        <v>4140</v>
      </c>
      <c r="B1872" s="46" t="s">
        <v>222</v>
      </c>
      <c r="C1872" s="46" t="s">
        <v>370</v>
      </c>
      <c r="D1872" s="49" t="s">
        <v>154</v>
      </c>
      <c r="E1872" s="46">
        <v>0</v>
      </c>
      <c r="F1872" s="46">
        <v>0</v>
      </c>
      <c r="G1872" s="46">
        <v>0</v>
      </c>
      <c r="H1872" s="46">
        <v>0</v>
      </c>
      <c r="I1872" s="46">
        <v>0</v>
      </c>
      <c r="J1872" s="46">
        <v>0</v>
      </c>
      <c r="K1872" s="46">
        <v>0</v>
      </c>
      <c r="L1872" s="42">
        <v>42057</v>
      </c>
      <c r="M1872" s="42">
        <v>21514</v>
      </c>
      <c r="N1872" s="42">
        <v>20543</v>
      </c>
      <c r="O1872" s="54" t="s">
        <v>499</v>
      </c>
      <c r="P1872" s="54" t="s">
        <v>499</v>
      </c>
      <c r="Q1872" s="54" t="s">
        <v>499</v>
      </c>
      <c r="R1872" s="54" t="s">
        <v>499</v>
      </c>
      <c r="S1872" s="54" t="s">
        <v>499</v>
      </c>
      <c r="T1872" s="54" t="s">
        <v>499</v>
      </c>
      <c r="U1872" s="54" t="s">
        <v>499</v>
      </c>
      <c r="W1872" s="42" t="s">
        <v>469</v>
      </c>
    </row>
    <row r="1873" spans="1:23">
      <c r="A1873" s="49" t="s">
        <v>4141</v>
      </c>
      <c r="B1873" s="46" t="s">
        <v>222</v>
      </c>
      <c r="C1873" s="46" t="s">
        <v>370</v>
      </c>
      <c r="D1873" s="49" t="s">
        <v>155</v>
      </c>
      <c r="E1873" s="46">
        <v>0</v>
      </c>
      <c r="F1873" s="46">
        <v>0</v>
      </c>
      <c r="G1873" s="46">
        <v>0</v>
      </c>
      <c r="H1873" s="46">
        <v>0</v>
      </c>
      <c r="I1873" s="46">
        <v>6</v>
      </c>
      <c r="J1873" s="46">
        <v>0</v>
      </c>
      <c r="K1873" s="46">
        <v>6</v>
      </c>
      <c r="L1873" s="42">
        <v>42057</v>
      </c>
      <c r="M1873" s="42">
        <v>21514</v>
      </c>
      <c r="N1873" s="42">
        <v>20543</v>
      </c>
      <c r="O1873" s="54" t="s">
        <v>499</v>
      </c>
      <c r="P1873" s="54" t="s">
        <v>499</v>
      </c>
      <c r="Q1873" s="54" t="s">
        <v>499</v>
      </c>
      <c r="R1873" s="54" t="s">
        <v>499</v>
      </c>
      <c r="S1873" s="54">
        <v>14.266352806904914</v>
      </c>
      <c r="T1873" s="54" t="s">
        <v>499</v>
      </c>
      <c r="U1873" s="54">
        <v>14.266352806904914</v>
      </c>
      <c r="W1873" s="42" t="s">
        <v>469</v>
      </c>
    </row>
    <row r="1874" spans="1:23">
      <c r="A1874" s="49" t="s">
        <v>4142</v>
      </c>
      <c r="B1874" s="46" t="s">
        <v>222</v>
      </c>
      <c r="C1874" s="46" t="s">
        <v>370</v>
      </c>
      <c r="D1874" s="49" t="s">
        <v>99</v>
      </c>
      <c r="E1874" s="46">
        <v>6</v>
      </c>
      <c r="F1874" s="46">
        <v>6</v>
      </c>
      <c r="G1874" s="46">
        <v>14</v>
      </c>
      <c r="H1874" s="46">
        <v>10</v>
      </c>
      <c r="I1874" s="46">
        <v>7</v>
      </c>
      <c r="J1874" s="46">
        <v>0</v>
      </c>
      <c r="K1874" s="46">
        <v>43</v>
      </c>
      <c r="L1874" s="42">
        <v>42057</v>
      </c>
      <c r="M1874" s="42">
        <v>21514</v>
      </c>
      <c r="N1874" s="42">
        <v>20543</v>
      </c>
      <c r="O1874" s="54">
        <v>14.266352806904914</v>
      </c>
      <c r="P1874" s="54">
        <v>14.266352806904914</v>
      </c>
      <c r="Q1874" s="54">
        <v>33.2881565494448</v>
      </c>
      <c r="R1874" s="54">
        <v>23.777254678174856</v>
      </c>
      <c r="S1874" s="54">
        <v>16.6440782747224</v>
      </c>
      <c r="T1874" s="54" t="s">
        <v>499</v>
      </c>
      <c r="U1874" s="54">
        <v>102.24219511615188</v>
      </c>
      <c r="W1874" s="42" t="s">
        <v>469</v>
      </c>
    </row>
    <row r="1875" spans="1:23">
      <c r="A1875" s="49" t="s">
        <v>4143</v>
      </c>
      <c r="B1875" s="46" t="s">
        <v>222</v>
      </c>
      <c r="C1875" s="46" t="s">
        <v>370</v>
      </c>
      <c r="D1875" s="49" t="s">
        <v>481</v>
      </c>
      <c r="E1875" s="46">
        <v>0</v>
      </c>
      <c r="F1875" s="46">
        <v>0</v>
      </c>
      <c r="G1875" s="46">
        <v>0</v>
      </c>
      <c r="H1875" s="46">
        <v>0</v>
      </c>
      <c r="I1875" s="46">
        <v>0</v>
      </c>
      <c r="J1875" s="46">
        <v>0</v>
      </c>
      <c r="K1875" s="46">
        <v>0</v>
      </c>
      <c r="L1875" s="42">
        <v>42057</v>
      </c>
      <c r="M1875" s="42">
        <v>21514</v>
      </c>
      <c r="N1875" s="42">
        <v>20543</v>
      </c>
      <c r="O1875" s="54" t="s">
        <v>499</v>
      </c>
      <c r="P1875" s="54" t="s">
        <v>499</v>
      </c>
      <c r="Q1875" s="54" t="s">
        <v>499</v>
      </c>
      <c r="R1875" s="54" t="s">
        <v>499</v>
      </c>
      <c r="S1875" s="54" t="s">
        <v>499</v>
      </c>
      <c r="T1875" s="54" t="s">
        <v>499</v>
      </c>
      <c r="U1875" s="54" t="s">
        <v>499</v>
      </c>
      <c r="W1875" s="42" t="s">
        <v>469</v>
      </c>
    </row>
    <row r="1876" spans="1:23">
      <c r="A1876" s="49" t="s">
        <v>4144</v>
      </c>
      <c r="B1876" s="46" t="s">
        <v>222</v>
      </c>
      <c r="C1876" s="46" t="s">
        <v>370</v>
      </c>
      <c r="D1876" s="49" t="s">
        <v>483</v>
      </c>
      <c r="E1876" s="46">
        <v>0</v>
      </c>
      <c r="F1876" s="46">
        <v>6</v>
      </c>
      <c r="G1876" s="46">
        <v>6</v>
      </c>
      <c r="H1876" s="46">
        <v>7</v>
      </c>
      <c r="I1876" s="46">
        <v>0</v>
      </c>
      <c r="J1876" s="46">
        <v>0</v>
      </c>
      <c r="K1876" s="46">
        <v>19</v>
      </c>
      <c r="L1876" s="42">
        <v>42057</v>
      </c>
      <c r="M1876" s="42">
        <v>21514</v>
      </c>
      <c r="N1876" s="42">
        <v>20543</v>
      </c>
      <c r="O1876" s="54" t="s">
        <v>499</v>
      </c>
      <c r="P1876" s="54">
        <v>14.266352806904914</v>
      </c>
      <c r="Q1876" s="54">
        <v>14.266352806904914</v>
      </c>
      <c r="R1876" s="54">
        <v>16.6440782747224</v>
      </c>
      <c r="S1876" s="54" t="s">
        <v>499</v>
      </c>
      <c r="T1876" s="54" t="s">
        <v>499</v>
      </c>
      <c r="U1876" s="54">
        <v>45.176783888532235</v>
      </c>
      <c r="W1876" s="42" t="s">
        <v>469</v>
      </c>
    </row>
    <row r="1877" spans="1:23">
      <c r="A1877" s="49" t="s">
        <v>4145</v>
      </c>
      <c r="B1877" s="46" t="s">
        <v>222</v>
      </c>
      <c r="C1877" s="46" t="s">
        <v>370</v>
      </c>
      <c r="D1877" s="49" t="s">
        <v>128</v>
      </c>
      <c r="E1877" s="46">
        <v>6</v>
      </c>
      <c r="F1877" s="46">
        <v>0</v>
      </c>
      <c r="G1877" s="46">
        <v>0</v>
      </c>
      <c r="H1877" s="46">
        <v>0</v>
      </c>
      <c r="I1877" s="46">
        <v>0</v>
      </c>
      <c r="J1877" s="46">
        <v>0</v>
      </c>
      <c r="K1877" s="46">
        <v>6</v>
      </c>
      <c r="L1877" s="42">
        <v>42057</v>
      </c>
      <c r="M1877" s="42">
        <v>21514</v>
      </c>
      <c r="N1877" s="42">
        <v>20543</v>
      </c>
      <c r="O1877" s="54">
        <v>14.266352806904914</v>
      </c>
      <c r="P1877" s="54" t="s">
        <v>499</v>
      </c>
      <c r="Q1877" s="54" t="s">
        <v>499</v>
      </c>
      <c r="R1877" s="54" t="s">
        <v>499</v>
      </c>
      <c r="S1877" s="54" t="s">
        <v>499</v>
      </c>
      <c r="T1877" s="54" t="s">
        <v>499</v>
      </c>
      <c r="U1877" s="54">
        <v>14.266352806904914</v>
      </c>
      <c r="W1877" s="42" t="s">
        <v>469</v>
      </c>
    </row>
    <row r="1878" spans="1:23">
      <c r="A1878" s="49" t="s">
        <v>4146</v>
      </c>
      <c r="B1878" s="46" t="s">
        <v>222</v>
      </c>
      <c r="C1878" s="46" t="s">
        <v>370</v>
      </c>
      <c r="D1878" s="49" t="s">
        <v>161</v>
      </c>
      <c r="E1878" s="46">
        <v>0</v>
      </c>
      <c r="F1878" s="46">
        <v>0</v>
      </c>
      <c r="G1878" s="46">
        <v>0</v>
      </c>
      <c r="H1878" s="46">
        <v>0</v>
      </c>
      <c r="I1878" s="46">
        <v>0</v>
      </c>
      <c r="J1878" s="46">
        <v>0</v>
      </c>
      <c r="K1878" s="46">
        <v>0</v>
      </c>
      <c r="L1878" s="42">
        <v>42057</v>
      </c>
      <c r="M1878" s="42">
        <v>21514</v>
      </c>
      <c r="N1878" s="42">
        <v>20543</v>
      </c>
      <c r="O1878" s="54" t="s">
        <v>499</v>
      </c>
      <c r="P1878" s="54" t="s">
        <v>499</v>
      </c>
      <c r="Q1878" s="54" t="s">
        <v>499</v>
      </c>
      <c r="R1878" s="54" t="s">
        <v>499</v>
      </c>
      <c r="S1878" s="54" t="s">
        <v>499</v>
      </c>
      <c r="T1878" s="54" t="s">
        <v>499</v>
      </c>
      <c r="U1878" s="54" t="s">
        <v>499</v>
      </c>
      <c r="W1878" s="42" t="s">
        <v>469</v>
      </c>
    </row>
    <row r="1879" spans="1:23">
      <c r="A1879" s="49" t="s">
        <v>4147</v>
      </c>
      <c r="B1879" s="46" t="s">
        <v>222</v>
      </c>
      <c r="C1879" s="46" t="s">
        <v>370</v>
      </c>
      <c r="D1879" s="49" t="s">
        <v>164</v>
      </c>
      <c r="E1879" s="46">
        <v>17</v>
      </c>
      <c r="F1879" s="46">
        <v>23</v>
      </c>
      <c r="G1879" s="46">
        <v>45</v>
      </c>
      <c r="H1879" s="46">
        <v>41</v>
      </c>
      <c r="I1879" s="46">
        <v>9</v>
      </c>
      <c r="J1879" s="46">
        <v>0</v>
      </c>
      <c r="K1879" s="46">
        <v>135</v>
      </c>
      <c r="L1879" s="42">
        <v>42057</v>
      </c>
      <c r="M1879" s="42">
        <v>21514</v>
      </c>
      <c r="N1879" s="42">
        <v>20543</v>
      </c>
      <c r="O1879" s="54">
        <v>82.753249281993874</v>
      </c>
      <c r="P1879" s="54">
        <v>111.96027844034464</v>
      </c>
      <c r="Q1879" s="54">
        <v>219.0527186876308</v>
      </c>
      <c r="R1879" s="54">
        <v>199.58136591539696</v>
      </c>
      <c r="S1879" s="54">
        <v>43.810543737526167</v>
      </c>
      <c r="T1879" s="54" t="s">
        <v>499</v>
      </c>
      <c r="U1879" s="54">
        <v>657.15815606289243</v>
      </c>
      <c r="W1879" s="42" t="s">
        <v>469</v>
      </c>
    </row>
    <row r="1880" spans="1:23">
      <c r="A1880" s="49" t="s">
        <v>4148</v>
      </c>
      <c r="B1880" s="46" t="s">
        <v>222</v>
      </c>
      <c r="C1880" s="46" t="s">
        <v>370</v>
      </c>
      <c r="D1880" s="49" t="s">
        <v>142</v>
      </c>
      <c r="E1880" s="46">
        <v>0</v>
      </c>
      <c r="F1880" s="46">
        <v>0</v>
      </c>
      <c r="G1880" s="46">
        <v>0</v>
      </c>
      <c r="H1880" s="46">
        <v>6</v>
      </c>
      <c r="I1880" s="46">
        <v>0</v>
      </c>
      <c r="J1880" s="46">
        <v>0</v>
      </c>
      <c r="K1880" s="46">
        <v>6</v>
      </c>
      <c r="L1880" s="42">
        <v>42057</v>
      </c>
      <c r="M1880" s="42">
        <v>21514</v>
      </c>
      <c r="N1880" s="42">
        <v>20543</v>
      </c>
      <c r="O1880" s="54" t="s">
        <v>499</v>
      </c>
      <c r="P1880" s="54" t="s">
        <v>499</v>
      </c>
      <c r="Q1880" s="54" t="s">
        <v>499</v>
      </c>
      <c r="R1880" s="54">
        <v>14.266352806904914</v>
      </c>
      <c r="S1880" s="54" t="s">
        <v>499</v>
      </c>
      <c r="T1880" s="54" t="s">
        <v>499</v>
      </c>
      <c r="U1880" s="54">
        <v>14.266352806904914</v>
      </c>
      <c r="W1880" s="42" t="s">
        <v>469</v>
      </c>
    </row>
    <row r="1881" spans="1:23">
      <c r="A1881" s="49" t="s">
        <v>4149</v>
      </c>
      <c r="B1881" s="46" t="s">
        <v>230</v>
      </c>
      <c r="C1881" s="46" t="s">
        <v>372</v>
      </c>
      <c r="D1881" s="49" t="s">
        <v>60</v>
      </c>
      <c r="E1881" s="46">
        <v>6</v>
      </c>
      <c r="F1881" s="46">
        <v>0</v>
      </c>
      <c r="G1881" s="46">
        <v>9</v>
      </c>
      <c r="H1881" s="46">
        <v>0</v>
      </c>
      <c r="I1881" s="46">
        <v>6</v>
      </c>
      <c r="J1881" s="46">
        <v>0</v>
      </c>
      <c r="K1881" s="46">
        <v>21</v>
      </c>
      <c r="L1881" s="42">
        <v>31909</v>
      </c>
      <c r="M1881" s="42">
        <v>16511</v>
      </c>
      <c r="N1881" s="42">
        <v>15398</v>
      </c>
      <c r="O1881" s="54">
        <v>18.803472374565168</v>
      </c>
      <c r="P1881" s="54" t="s">
        <v>499</v>
      </c>
      <c r="Q1881" s="54">
        <v>28.205208561847755</v>
      </c>
      <c r="R1881" s="54" t="s">
        <v>499</v>
      </c>
      <c r="S1881" s="54">
        <v>18.803472374565168</v>
      </c>
      <c r="T1881" s="54" t="s">
        <v>499</v>
      </c>
      <c r="U1881" s="54">
        <v>65.81215331097809</v>
      </c>
      <c r="W1881" s="42" t="s">
        <v>469</v>
      </c>
    </row>
    <row r="1882" spans="1:23">
      <c r="A1882" s="49" t="s">
        <v>4150</v>
      </c>
      <c r="B1882" s="46" t="s">
        <v>230</v>
      </c>
      <c r="C1882" s="46" t="s">
        <v>372</v>
      </c>
      <c r="D1882" s="49" t="s">
        <v>64</v>
      </c>
      <c r="E1882" s="46">
        <v>10</v>
      </c>
      <c r="F1882" s="46">
        <v>6</v>
      </c>
      <c r="G1882" s="46">
        <v>13</v>
      </c>
      <c r="H1882" s="46">
        <v>16</v>
      </c>
      <c r="I1882" s="46">
        <v>18</v>
      </c>
      <c r="J1882" s="46">
        <v>6</v>
      </c>
      <c r="K1882" s="46">
        <v>69</v>
      </c>
      <c r="L1882" s="42">
        <v>31909</v>
      </c>
      <c r="M1882" s="42">
        <v>16511</v>
      </c>
      <c r="N1882" s="42">
        <v>15398</v>
      </c>
      <c r="O1882" s="54">
        <v>31.339120624275285</v>
      </c>
      <c r="P1882" s="54">
        <v>18.803472374565168</v>
      </c>
      <c r="Q1882" s="54">
        <v>40.740856811557869</v>
      </c>
      <c r="R1882" s="54">
        <v>50.142592998840456</v>
      </c>
      <c r="S1882" s="54">
        <v>56.41041712369551</v>
      </c>
      <c r="T1882" s="54">
        <v>18.803472374565168</v>
      </c>
      <c r="U1882" s="54">
        <v>216.23993230749946</v>
      </c>
      <c r="W1882" s="42" t="s">
        <v>469</v>
      </c>
    </row>
    <row r="1883" spans="1:23">
      <c r="A1883" s="49" t="s">
        <v>4151</v>
      </c>
      <c r="B1883" s="46" t="s">
        <v>230</v>
      </c>
      <c r="C1883" s="46" t="s">
        <v>372</v>
      </c>
      <c r="D1883" s="49" t="s">
        <v>492</v>
      </c>
      <c r="E1883" s="46">
        <v>0</v>
      </c>
      <c r="F1883" s="46">
        <v>0</v>
      </c>
      <c r="G1883" s="46">
        <v>6</v>
      </c>
      <c r="H1883" s="46">
        <v>6</v>
      </c>
      <c r="I1883" s="46">
        <v>0</v>
      </c>
      <c r="J1883" s="46">
        <v>6</v>
      </c>
      <c r="K1883" s="46">
        <v>18</v>
      </c>
      <c r="L1883" s="42">
        <v>31909</v>
      </c>
      <c r="M1883" s="42">
        <v>16511</v>
      </c>
      <c r="N1883" s="42">
        <v>15398</v>
      </c>
      <c r="O1883" s="54" t="s">
        <v>499</v>
      </c>
      <c r="P1883" s="54" t="s">
        <v>499</v>
      </c>
      <c r="Q1883" s="54">
        <v>18.803472374565168</v>
      </c>
      <c r="R1883" s="54">
        <v>18.803472374565168</v>
      </c>
      <c r="S1883" s="54" t="s">
        <v>499</v>
      </c>
      <c r="T1883" s="54">
        <v>18.803472374565168</v>
      </c>
      <c r="U1883" s="54">
        <v>56.41041712369551</v>
      </c>
      <c r="W1883" s="42" t="s">
        <v>469</v>
      </c>
    </row>
    <row r="1884" spans="1:23">
      <c r="A1884" s="49" t="s">
        <v>4152</v>
      </c>
      <c r="B1884" s="46" t="s">
        <v>230</v>
      </c>
      <c r="C1884" s="46" t="s">
        <v>372</v>
      </c>
      <c r="D1884" s="49" t="s">
        <v>200</v>
      </c>
      <c r="E1884" s="46">
        <v>6</v>
      </c>
      <c r="F1884" s="46">
        <v>6</v>
      </c>
      <c r="G1884" s="46">
        <v>8</v>
      </c>
      <c r="H1884" s="46">
        <v>6</v>
      </c>
      <c r="I1884" s="46">
        <v>0</v>
      </c>
      <c r="J1884" s="46">
        <v>6</v>
      </c>
      <c r="K1884" s="46">
        <v>32</v>
      </c>
      <c r="L1884" s="42">
        <v>31909</v>
      </c>
      <c r="M1884" s="42">
        <v>16511</v>
      </c>
      <c r="N1884" s="42">
        <v>15398</v>
      </c>
      <c r="O1884" s="54">
        <v>18.803472374565168</v>
      </c>
      <c r="P1884" s="54">
        <v>18.803472374565168</v>
      </c>
      <c r="Q1884" s="54">
        <v>25.071296499420228</v>
      </c>
      <c r="R1884" s="54">
        <v>18.803472374565168</v>
      </c>
      <c r="S1884" s="54" t="s">
        <v>499</v>
      </c>
      <c r="T1884" s="54">
        <v>18.803472374565168</v>
      </c>
      <c r="U1884" s="54">
        <v>100.28518599768091</v>
      </c>
      <c r="W1884" s="42" t="s">
        <v>469</v>
      </c>
    </row>
    <row r="1885" spans="1:23">
      <c r="A1885" s="49" t="s">
        <v>4153</v>
      </c>
      <c r="B1885" s="46" t="s">
        <v>230</v>
      </c>
      <c r="C1885" s="46" t="s">
        <v>372</v>
      </c>
      <c r="D1885" s="49" t="s">
        <v>54</v>
      </c>
      <c r="E1885" s="46">
        <v>20</v>
      </c>
      <c r="F1885" s="46">
        <v>42</v>
      </c>
      <c r="G1885" s="46">
        <v>66</v>
      </c>
      <c r="H1885" s="46">
        <v>62</v>
      </c>
      <c r="I1885" s="46">
        <v>56</v>
      </c>
      <c r="J1885" s="46">
        <v>55</v>
      </c>
      <c r="K1885" s="46">
        <v>301</v>
      </c>
      <c r="L1885" s="42">
        <v>31909</v>
      </c>
      <c r="M1885" s="42">
        <v>16511</v>
      </c>
      <c r="N1885" s="42">
        <v>15398</v>
      </c>
      <c r="O1885" s="54">
        <v>121.13136696747624</v>
      </c>
      <c r="P1885" s="54">
        <v>254.37587063170008</v>
      </c>
      <c r="Q1885" s="54">
        <v>399.73351099267154</v>
      </c>
      <c r="R1885" s="54">
        <v>375.50723759917634</v>
      </c>
      <c r="S1885" s="54">
        <v>339.16782750893344</v>
      </c>
      <c r="T1885" s="54">
        <v>333.11125916055965</v>
      </c>
      <c r="U1885" s="54">
        <v>1823.0270728605174</v>
      </c>
      <c r="W1885" s="42" t="s">
        <v>469</v>
      </c>
    </row>
    <row r="1886" spans="1:23">
      <c r="A1886" s="49" t="s">
        <v>4154</v>
      </c>
      <c r="B1886" s="46" t="s">
        <v>230</v>
      </c>
      <c r="C1886" s="46" t="s">
        <v>372</v>
      </c>
      <c r="D1886" s="49" t="s">
        <v>69</v>
      </c>
      <c r="E1886" s="46">
        <v>0</v>
      </c>
      <c r="F1886" s="46">
        <v>6</v>
      </c>
      <c r="G1886" s="46">
        <v>6</v>
      </c>
      <c r="H1886" s="46">
        <v>6</v>
      </c>
      <c r="I1886" s="46">
        <v>6</v>
      </c>
      <c r="J1886" s="46">
        <v>7</v>
      </c>
      <c r="K1886" s="46">
        <v>31</v>
      </c>
      <c r="L1886" s="42">
        <v>31909</v>
      </c>
      <c r="M1886" s="42">
        <v>16511</v>
      </c>
      <c r="N1886" s="42">
        <v>15398</v>
      </c>
      <c r="O1886" s="54" t="s">
        <v>499</v>
      </c>
      <c r="P1886" s="54">
        <v>36.339410090242865</v>
      </c>
      <c r="Q1886" s="54">
        <v>36.339410090242865</v>
      </c>
      <c r="R1886" s="54">
        <v>36.339410090242865</v>
      </c>
      <c r="S1886" s="54">
        <v>36.339410090242865</v>
      </c>
      <c r="T1886" s="54">
        <v>42.39597843861668</v>
      </c>
      <c r="U1886" s="54">
        <v>187.75361879958817</v>
      </c>
      <c r="W1886" s="42" t="s">
        <v>469</v>
      </c>
    </row>
    <row r="1887" spans="1:23">
      <c r="A1887" s="49" t="s">
        <v>4155</v>
      </c>
      <c r="B1887" s="46" t="s">
        <v>230</v>
      </c>
      <c r="C1887" s="46" t="s">
        <v>372</v>
      </c>
      <c r="D1887" s="49" t="s">
        <v>473</v>
      </c>
      <c r="E1887" s="46">
        <v>0</v>
      </c>
      <c r="F1887" s="46">
        <v>0</v>
      </c>
      <c r="G1887" s="46">
        <v>6</v>
      </c>
      <c r="H1887" s="46">
        <v>0</v>
      </c>
      <c r="I1887" s="46">
        <v>0</v>
      </c>
      <c r="J1887" s="46">
        <v>0</v>
      </c>
      <c r="K1887" s="46">
        <v>6</v>
      </c>
      <c r="L1887" s="42">
        <v>31909</v>
      </c>
      <c r="M1887" s="42">
        <v>16511</v>
      </c>
      <c r="N1887" s="42">
        <v>15398</v>
      </c>
      <c r="O1887" s="54" t="s">
        <v>499</v>
      </c>
      <c r="P1887" s="54" t="s">
        <v>499</v>
      </c>
      <c r="Q1887" s="54">
        <v>18.803472374565168</v>
      </c>
      <c r="R1887" s="54" t="s">
        <v>499</v>
      </c>
      <c r="S1887" s="54" t="s">
        <v>499</v>
      </c>
      <c r="T1887" s="54" t="s">
        <v>499</v>
      </c>
      <c r="U1887" s="54">
        <v>18.803472374565168</v>
      </c>
      <c r="W1887" s="42" t="s">
        <v>469</v>
      </c>
    </row>
    <row r="1888" spans="1:23">
      <c r="A1888" s="49" t="s">
        <v>4156</v>
      </c>
      <c r="B1888" s="46" t="s">
        <v>230</v>
      </c>
      <c r="C1888" s="46" t="s">
        <v>372</v>
      </c>
      <c r="D1888" s="49" t="s">
        <v>201</v>
      </c>
      <c r="E1888" s="46">
        <v>0</v>
      </c>
      <c r="F1888" s="46">
        <v>0</v>
      </c>
      <c r="G1888" s="46">
        <v>0</v>
      </c>
      <c r="H1888" s="46">
        <v>6</v>
      </c>
      <c r="I1888" s="46">
        <v>0</v>
      </c>
      <c r="J1888" s="46">
        <v>0</v>
      </c>
      <c r="K1888" s="46">
        <v>6</v>
      </c>
      <c r="L1888" s="42">
        <v>31909</v>
      </c>
      <c r="M1888" s="42">
        <v>16511</v>
      </c>
      <c r="N1888" s="42">
        <v>15398</v>
      </c>
      <c r="O1888" s="54" t="s">
        <v>499</v>
      </c>
      <c r="P1888" s="54" t="s">
        <v>499</v>
      </c>
      <c r="Q1888" s="54" t="s">
        <v>499</v>
      </c>
      <c r="R1888" s="54">
        <v>18.803472374565168</v>
      </c>
      <c r="S1888" s="54" t="s">
        <v>499</v>
      </c>
      <c r="T1888" s="54" t="s">
        <v>499</v>
      </c>
      <c r="U1888" s="54">
        <v>18.803472374565168</v>
      </c>
      <c r="W1888" s="42" t="s">
        <v>469</v>
      </c>
    </row>
    <row r="1889" spans="1:23">
      <c r="A1889" s="49" t="s">
        <v>4157</v>
      </c>
      <c r="B1889" s="46" t="s">
        <v>230</v>
      </c>
      <c r="C1889" s="46" t="s">
        <v>372</v>
      </c>
      <c r="D1889" s="49" t="s">
        <v>151</v>
      </c>
      <c r="E1889" s="46">
        <v>0</v>
      </c>
      <c r="F1889" s="46">
        <v>0</v>
      </c>
      <c r="G1889" s="46">
        <v>0</v>
      </c>
      <c r="H1889" s="46">
        <v>0</v>
      </c>
      <c r="I1889" s="46">
        <v>0</v>
      </c>
      <c r="J1889" s="46">
        <v>0</v>
      </c>
      <c r="K1889" s="46">
        <v>0</v>
      </c>
      <c r="L1889" s="42">
        <v>31909</v>
      </c>
      <c r="M1889" s="42">
        <v>16511</v>
      </c>
      <c r="N1889" s="42">
        <v>15398</v>
      </c>
      <c r="O1889" s="54" t="s">
        <v>499</v>
      </c>
      <c r="P1889" s="54" t="s">
        <v>499</v>
      </c>
      <c r="Q1889" s="54" t="s">
        <v>499</v>
      </c>
      <c r="R1889" s="54" t="s">
        <v>499</v>
      </c>
      <c r="S1889" s="54" t="s">
        <v>499</v>
      </c>
      <c r="T1889" s="54" t="s">
        <v>499</v>
      </c>
      <c r="U1889" s="54" t="s">
        <v>499</v>
      </c>
      <c r="W1889" s="42" t="s">
        <v>469</v>
      </c>
    </row>
    <row r="1890" spans="1:23">
      <c r="A1890" s="49" t="s">
        <v>4158</v>
      </c>
      <c r="B1890" s="46" t="s">
        <v>230</v>
      </c>
      <c r="C1890" s="46" t="s">
        <v>372</v>
      </c>
      <c r="D1890" s="49" t="s">
        <v>95</v>
      </c>
      <c r="E1890" s="46">
        <v>0</v>
      </c>
      <c r="F1890" s="46">
        <v>0</v>
      </c>
      <c r="G1890" s="46">
        <v>0</v>
      </c>
      <c r="H1890" s="46">
        <v>0</v>
      </c>
      <c r="I1890" s="46">
        <v>0</v>
      </c>
      <c r="J1890" s="46">
        <v>0</v>
      </c>
      <c r="K1890" s="46">
        <v>0</v>
      </c>
      <c r="L1890" s="42">
        <v>31909</v>
      </c>
      <c r="M1890" s="42">
        <v>16511</v>
      </c>
      <c r="N1890" s="42">
        <v>15398</v>
      </c>
      <c r="O1890" s="54" t="s">
        <v>499</v>
      </c>
      <c r="P1890" s="54" t="s">
        <v>499</v>
      </c>
      <c r="Q1890" s="54" t="s">
        <v>499</v>
      </c>
      <c r="R1890" s="54" t="s">
        <v>499</v>
      </c>
      <c r="S1890" s="54" t="s">
        <v>499</v>
      </c>
      <c r="T1890" s="54" t="s">
        <v>499</v>
      </c>
      <c r="U1890" s="54" t="s">
        <v>499</v>
      </c>
      <c r="W1890" s="42" t="s">
        <v>469</v>
      </c>
    </row>
    <row r="1891" spans="1:23">
      <c r="A1891" s="49" t="s">
        <v>4159</v>
      </c>
      <c r="B1891" s="46" t="s">
        <v>230</v>
      </c>
      <c r="C1891" s="46" t="s">
        <v>372</v>
      </c>
      <c r="D1891" s="49" t="s">
        <v>155</v>
      </c>
      <c r="E1891" s="46">
        <v>6</v>
      </c>
      <c r="F1891" s="46">
        <v>6</v>
      </c>
      <c r="G1891" s="46">
        <v>6</v>
      </c>
      <c r="H1891" s="46">
        <v>0</v>
      </c>
      <c r="I1891" s="46">
        <v>0</v>
      </c>
      <c r="J1891" s="46">
        <v>0</v>
      </c>
      <c r="K1891" s="46">
        <v>18</v>
      </c>
      <c r="L1891" s="42">
        <v>31909</v>
      </c>
      <c r="M1891" s="42">
        <v>16511</v>
      </c>
      <c r="N1891" s="42">
        <v>15398</v>
      </c>
      <c r="O1891" s="54">
        <v>18.803472374565168</v>
      </c>
      <c r="P1891" s="54">
        <v>18.803472374565168</v>
      </c>
      <c r="Q1891" s="54">
        <v>18.803472374565168</v>
      </c>
      <c r="R1891" s="54" t="s">
        <v>499</v>
      </c>
      <c r="S1891" s="54" t="s">
        <v>499</v>
      </c>
      <c r="T1891" s="54" t="s">
        <v>499</v>
      </c>
      <c r="U1891" s="54">
        <v>56.41041712369551</v>
      </c>
      <c r="W1891" s="42" t="s">
        <v>469</v>
      </c>
    </row>
    <row r="1892" spans="1:23">
      <c r="A1892" s="49" t="s">
        <v>4160</v>
      </c>
      <c r="B1892" s="46" t="s">
        <v>230</v>
      </c>
      <c r="C1892" s="46" t="s">
        <v>372</v>
      </c>
      <c r="D1892" s="49" t="s">
        <v>99</v>
      </c>
      <c r="E1892" s="46">
        <v>6</v>
      </c>
      <c r="F1892" s="46">
        <v>6</v>
      </c>
      <c r="G1892" s="46">
        <v>7</v>
      </c>
      <c r="H1892" s="46">
        <v>12</v>
      </c>
      <c r="I1892" s="46">
        <v>9</v>
      </c>
      <c r="J1892" s="46">
        <v>6</v>
      </c>
      <c r="K1892" s="46">
        <v>46</v>
      </c>
      <c r="L1892" s="42">
        <v>31909</v>
      </c>
      <c r="M1892" s="42">
        <v>16511</v>
      </c>
      <c r="N1892" s="42">
        <v>15398</v>
      </c>
      <c r="O1892" s="54">
        <v>18.803472374565168</v>
      </c>
      <c r="P1892" s="54">
        <v>18.803472374565168</v>
      </c>
      <c r="Q1892" s="54">
        <v>21.937384436992698</v>
      </c>
      <c r="R1892" s="54">
        <v>37.606944749130335</v>
      </c>
      <c r="S1892" s="54">
        <v>28.205208561847755</v>
      </c>
      <c r="T1892" s="54">
        <v>18.803472374565168</v>
      </c>
      <c r="U1892" s="54">
        <v>144.15995487166632</v>
      </c>
      <c r="W1892" s="42" t="s">
        <v>469</v>
      </c>
    </row>
    <row r="1893" spans="1:23">
      <c r="A1893" s="49" t="s">
        <v>4161</v>
      </c>
      <c r="B1893" s="46" t="s">
        <v>230</v>
      </c>
      <c r="C1893" s="46" t="s">
        <v>372</v>
      </c>
      <c r="D1893" s="49" t="s">
        <v>481</v>
      </c>
      <c r="E1893" s="46">
        <v>0</v>
      </c>
      <c r="F1893" s="46">
        <v>0</v>
      </c>
      <c r="G1893" s="46">
        <v>0</v>
      </c>
      <c r="H1893" s="46">
        <v>0</v>
      </c>
      <c r="I1893" s="46">
        <v>0</v>
      </c>
      <c r="J1893" s="46">
        <v>0</v>
      </c>
      <c r="K1893" s="46">
        <v>0</v>
      </c>
      <c r="L1893" s="42">
        <v>31909</v>
      </c>
      <c r="M1893" s="42">
        <v>16511</v>
      </c>
      <c r="N1893" s="42">
        <v>15398</v>
      </c>
      <c r="O1893" s="54" t="s">
        <v>499</v>
      </c>
      <c r="P1893" s="54" t="s">
        <v>499</v>
      </c>
      <c r="Q1893" s="54" t="s">
        <v>499</v>
      </c>
      <c r="R1893" s="54" t="s">
        <v>499</v>
      </c>
      <c r="S1893" s="54" t="s">
        <v>499</v>
      </c>
      <c r="T1893" s="54" t="s">
        <v>499</v>
      </c>
      <c r="U1893" s="54" t="s">
        <v>499</v>
      </c>
      <c r="W1893" s="42" t="s">
        <v>469</v>
      </c>
    </row>
    <row r="1894" spans="1:23">
      <c r="A1894" s="49" t="s">
        <v>4162</v>
      </c>
      <c r="B1894" s="46" t="s">
        <v>230</v>
      </c>
      <c r="C1894" s="46" t="s">
        <v>372</v>
      </c>
      <c r="D1894" s="49" t="s">
        <v>483</v>
      </c>
      <c r="E1894" s="46">
        <v>0</v>
      </c>
      <c r="F1894" s="46">
        <v>6</v>
      </c>
      <c r="G1894" s="46">
        <v>6</v>
      </c>
      <c r="H1894" s="46">
        <v>6</v>
      </c>
      <c r="I1894" s="46">
        <v>6</v>
      </c>
      <c r="J1894" s="46">
        <v>0</v>
      </c>
      <c r="K1894" s="46">
        <v>24</v>
      </c>
      <c r="L1894" s="42">
        <v>31909</v>
      </c>
      <c r="M1894" s="42">
        <v>16511</v>
      </c>
      <c r="N1894" s="42">
        <v>15398</v>
      </c>
      <c r="O1894" s="54" t="s">
        <v>499</v>
      </c>
      <c r="P1894" s="54">
        <v>18.803472374565168</v>
      </c>
      <c r="Q1894" s="54">
        <v>18.803472374565168</v>
      </c>
      <c r="R1894" s="54">
        <v>18.803472374565168</v>
      </c>
      <c r="S1894" s="54">
        <v>18.803472374565168</v>
      </c>
      <c r="T1894" s="54" t="s">
        <v>499</v>
      </c>
      <c r="U1894" s="54">
        <v>75.21388949826067</v>
      </c>
      <c r="W1894" s="42" t="s">
        <v>469</v>
      </c>
    </row>
    <row r="1895" spans="1:23">
      <c r="A1895" s="49" t="s">
        <v>4163</v>
      </c>
      <c r="B1895" s="46" t="s">
        <v>230</v>
      </c>
      <c r="C1895" s="46" t="s">
        <v>372</v>
      </c>
      <c r="D1895" s="49" t="s">
        <v>128</v>
      </c>
      <c r="E1895" s="46">
        <v>0</v>
      </c>
      <c r="F1895" s="46">
        <v>0</v>
      </c>
      <c r="G1895" s="46">
        <v>0</v>
      </c>
      <c r="H1895" s="46">
        <v>0</v>
      </c>
      <c r="I1895" s="46">
        <v>0</v>
      </c>
      <c r="J1895" s="46">
        <v>0</v>
      </c>
      <c r="K1895" s="46">
        <v>0</v>
      </c>
      <c r="L1895" s="42">
        <v>31909</v>
      </c>
      <c r="M1895" s="42">
        <v>16511</v>
      </c>
      <c r="N1895" s="42">
        <v>15398</v>
      </c>
      <c r="O1895" s="54" t="s">
        <v>499</v>
      </c>
      <c r="P1895" s="54" t="s">
        <v>499</v>
      </c>
      <c r="Q1895" s="54" t="s">
        <v>499</v>
      </c>
      <c r="R1895" s="54" t="s">
        <v>499</v>
      </c>
      <c r="S1895" s="54" t="s">
        <v>499</v>
      </c>
      <c r="T1895" s="54" t="s">
        <v>499</v>
      </c>
      <c r="U1895" s="54" t="s">
        <v>499</v>
      </c>
      <c r="W1895" s="42" t="s">
        <v>469</v>
      </c>
    </row>
    <row r="1896" spans="1:23">
      <c r="A1896" s="49" t="s">
        <v>4164</v>
      </c>
      <c r="B1896" s="46" t="s">
        <v>230</v>
      </c>
      <c r="C1896" s="46" t="s">
        <v>372</v>
      </c>
      <c r="D1896" s="49" t="s">
        <v>132</v>
      </c>
      <c r="E1896" s="46">
        <v>0</v>
      </c>
      <c r="F1896" s="46">
        <v>0</v>
      </c>
      <c r="G1896" s="46">
        <v>0</v>
      </c>
      <c r="H1896" s="46">
        <v>6</v>
      </c>
      <c r="I1896" s="46">
        <v>6</v>
      </c>
      <c r="J1896" s="46">
        <v>6</v>
      </c>
      <c r="K1896" s="46">
        <v>18</v>
      </c>
      <c r="L1896" s="42">
        <v>31909</v>
      </c>
      <c r="M1896" s="42">
        <v>16511</v>
      </c>
      <c r="N1896" s="42">
        <v>15398</v>
      </c>
      <c r="O1896" s="54" t="s">
        <v>499</v>
      </c>
      <c r="P1896" s="54" t="s">
        <v>499</v>
      </c>
      <c r="Q1896" s="54" t="s">
        <v>499</v>
      </c>
      <c r="R1896" s="54">
        <v>36.339410090242865</v>
      </c>
      <c r="S1896" s="54">
        <v>36.339410090242865</v>
      </c>
      <c r="T1896" s="54">
        <v>36.339410090242865</v>
      </c>
      <c r="U1896" s="54">
        <v>109.01823027072859</v>
      </c>
      <c r="W1896" s="42" t="s">
        <v>469</v>
      </c>
    </row>
    <row r="1897" spans="1:23">
      <c r="A1897" s="49" t="s">
        <v>4165</v>
      </c>
      <c r="B1897" s="46" t="s">
        <v>230</v>
      </c>
      <c r="C1897" s="46" t="s">
        <v>372</v>
      </c>
      <c r="D1897" s="49" t="s">
        <v>142</v>
      </c>
      <c r="E1897" s="46">
        <v>0</v>
      </c>
      <c r="F1897" s="46">
        <v>0</v>
      </c>
      <c r="G1897" s="46">
        <v>0</v>
      </c>
      <c r="H1897" s="46">
        <v>0</v>
      </c>
      <c r="I1897" s="46">
        <v>0</v>
      </c>
      <c r="J1897" s="46">
        <v>0</v>
      </c>
      <c r="K1897" s="46">
        <v>0</v>
      </c>
      <c r="L1897" s="42">
        <v>31909</v>
      </c>
      <c r="M1897" s="42">
        <v>16511</v>
      </c>
      <c r="N1897" s="42">
        <v>15398</v>
      </c>
      <c r="O1897" s="54" t="s">
        <v>499</v>
      </c>
      <c r="P1897" s="54" t="s">
        <v>499</v>
      </c>
      <c r="Q1897" s="54" t="s">
        <v>499</v>
      </c>
      <c r="R1897" s="54" t="s">
        <v>499</v>
      </c>
      <c r="S1897" s="54" t="s">
        <v>499</v>
      </c>
      <c r="T1897" s="54" t="s">
        <v>499</v>
      </c>
      <c r="U1897" s="54" t="s">
        <v>499</v>
      </c>
      <c r="W1897" s="42" t="s">
        <v>469</v>
      </c>
    </row>
    <row r="1898" spans="1:23">
      <c r="A1898" s="49" t="s">
        <v>4166</v>
      </c>
      <c r="B1898" s="46" t="s">
        <v>230</v>
      </c>
      <c r="C1898" s="46" t="s">
        <v>372</v>
      </c>
      <c r="D1898" s="49" t="s">
        <v>146</v>
      </c>
      <c r="E1898" s="46">
        <v>6</v>
      </c>
      <c r="F1898" s="46">
        <v>8</v>
      </c>
      <c r="G1898" s="46">
        <v>8</v>
      </c>
      <c r="H1898" s="46">
        <v>14</v>
      </c>
      <c r="I1898" s="46">
        <v>10</v>
      </c>
      <c r="J1898" s="46">
        <v>8</v>
      </c>
      <c r="K1898" s="46">
        <v>54</v>
      </c>
      <c r="L1898" s="42">
        <v>31909</v>
      </c>
      <c r="M1898" s="42">
        <v>16511</v>
      </c>
      <c r="N1898" s="42">
        <v>15398</v>
      </c>
      <c r="O1898" s="54">
        <v>36.339410090242865</v>
      </c>
      <c r="P1898" s="54">
        <v>48.452546786990489</v>
      </c>
      <c r="Q1898" s="54">
        <v>48.452546786990489</v>
      </c>
      <c r="R1898" s="54">
        <v>84.791956877233361</v>
      </c>
      <c r="S1898" s="54">
        <v>60.56568348373812</v>
      </c>
      <c r="T1898" s="54">
        <v>48.452546786990489</v>
      </c>
      <c r="U1898" s="54">
        <v>327.05469081218581</v>
      </c>
      <c r="W1898" s="42" t="s">
        <v>469</v>
      </c>
    </row>
    <row r="1899" spans="1:23">
      <c r="A1899" s="49" t="s">
        <v>4167</v>
      </c>
      <c r="B1899" s="46" t="s">
        <v>222</v>
      </c>
      <c r="C1899" s="46" t="s">
        <v>372</v>
      </c>
      <c r="D1899" s="49" t="s">
        <v>60</v>
      </c>
      <c r="E1899" s="46">
        <v>6</v>
      </c>
      <c r="F1899" s="46">
        <v>0</v>
      </c>
      <c r="G1899" s="46">
        <v>0</v>
      </c>
      <c r="H1899" s="46">
        <v>0</v>
      </c>
      <c r="I1899" s="46">
        <v>6</v>
      </c>
      <c r="J1899" s="46">
        <v>0</v>
      </c>
      <c r="K1899" s="46">
        <v>12</v>
      </c>
      <c r="L1899" s="42">
        <v>31909</v>
      </c>
      <c r="M1899" s="42">
        <v>16511</v>
      </c>
      <c r="N1899" s="42">
        <v>15398</v>
      </c>
      <c r="O1899" s="54">
        <v>18.803472374565168</v>
      </c>
      <c r="P1899" s="54" t="s">
        <v>499</v>
      </c>
      <c r="Q1899" s="54" t="s">
        <v>499</v>
      </c>
      <c r="R1899" s="54" t="s">
        <v>499</v>
      </c>
      <c r="S1899" s="54">
        <v>18.803472374565168</v>
      </c>
      <c r="T1899" s="54" t="s">
        <v>499</v>
      </c>
      <c r="U1899" s="54">
        <v>37.606944749130335</v>
      </c>
      <c r="W1899" s="42" t="s">
        <v>469</v>
      </c>
    </row>
    <row r="1900" spans="1:23">
      <c r="A1900" s="49" t="s">
        <v>4168</v>
      </c>
      <c r="B1900" s="46" t="s">
        <v>222</v>
      </c>
      <c r="C1900" s="46" t="s">
        <v>372</v>
      </c>
      <c r="D1900" s="49" t="s">
        <v>64</v>
      </c>
      <c r="E1900" s="46">
        <v>10</v>
      </c>
      <c r="F1900" s="46">
        <v>12</v>
      </c>
      <c r="G1900" s="46">
        <v>18</v>
      </c>
      <c r="H1900" s="46">
        <v>21</v>
      </c>
      <c r="I1900" s="46">
        <v>9</v>
      </c>
      <c r="J1900" s="46">
        <v>12</v>
      </c>
      <c r="K1900" s="46">
        <v>82</v>
      </c>
      <c r="L1900" s="42">
        <v>31909</v>
      </c>
      <c r="M1900" s="42">
        <v>16511</v>
      </c>
      <c r="N1900" s="42">
        <v>15398</v>
      </c>
      <c r="O1900" s="54">
        <v>31.339120624275285</v>
      </c>
      <c r="P1900" s="54">
        <v>37.606944749130335</v>
      </c>
      <c r="Q1900" s="54">
        <v>56.41041712369551</v>
      </c>
      <c r="R1900" s="54">
        <v>65.81215331097809</v>
      </c>
      <c r="S1900" s="54">
        <v>28.205208561847755</v>
      </c>
      <c r="T1900" s="54">
        <v>37.606944749130335</v>
      </c>
      <c r="U1900" s="54">
        <v>256.98078911905731</v>
      </c>
      <c r="W1900" s="42" t="s">
        <v>469</v>
      </c>
    </row>
    <row r="1901" spans="1:23">
      <c r="A1901" s="49" t="s">
        <v>4169</v>
      </c>
      <c r="B1901" s="46" t="s">
        <v>222</v>
      </c>
      <c r="C1901" s="46" t="s">
        <v>372</v>
      </c>
      <c r="D1901" s="49" t="s">
        <v>492</v>
      </c>
      <c r="E1901" s="46">
        <v>6</v>
      </c>
      <c r="F1901" s="46">
        <v>0</v>
      </c>
      <c r="G1901" s="46">
        <v>7</v>
      </c>
      <c r="H1901" s="46">
        <v>7</v>
      </c>
      <c r="I1901" s="46">
        <v>6</v>
      </c>
      <c r="J1901" s="46">
        <v>0</v>
      </c>
      <c r="K1901" s="46">
        <v>26</v>
      </c>
      <c r="L1901" s="42">
        <v>31909</v>
      </c>
      <c r="M1901" s="42">
        <v>16511</v>
      </c>
      <c r="N1901" s="42">
        <v>15398</v>
      </c>
      <c r="O1901" s="54">
        <v>18.803472374565168</v>
      </c>
      <c r="P1901" s="54" t="s">
        <v>499</v>
      </c>
      <c r="Q1901" s="54">
        <v>21.937384436992698</v>
      </c>
      <c r="R1901" s="54">
        <v>21.937384436992698</v>
      </c>
      <c r="S1901" s="54">
        <v>18.803472374565168</v>
      </c>
      <c r="T1901" s="54" t="s">
        <v>499</v>
      </c>
      <c r="U1901" s="54">
        <v>81.481713623115738</v>
      </c>
      <c r="W1901" s="42" t="s">
        <v>469</v>
      </c>
    </row>
    <row r="1902" spans="1:23">
      <c r="A1902" s="49" t="s">
        <v>4170</v>
      </c>
      <c r="B1902" s="46" t="s">
        <v>222</v>
      </c>
      <c r="C1902" s="46" t="s">
        <v>372</v>
      </c>
      <c r="D1902" s="49" t="s">
        <v>200</v>
      </c>
      <c r="E1902" s="46">
        <v>7</v>
      </c>
      <c r="F1902" s="46">
        <v>0</v>
      </c>
      <c r="G1902" s="46">
        <v>7</v>
      </c>
      <c r="H1902" s="46">
        <v>13</v>
      </c>
      <c r="I1902" s="46">
        <v>11</v>
      </c>
      <c r="J1902" s="46">
        <v>6</v>
      </c>
      <c r="K1902" s="46">
        <v>44</v>
      </c>
      <c r="L1902" s="42">
        <v>31909</v>
      </c>
      <c r="M1902" s="42">
        <v>16511</v>
      </c>
      <c r="N1902" s="42">
        <v>15398</v>
      </c>
      <c r="O1902" s="54">
        <v>21.937384436992698</v>
      </c>
      <c r="P1902" s="54" t="s">
        <v>499</v>
      </c>
      <c r="Q1902" s="54">
        <v>21.937384436992698</v>
      </c>
      <c r="R1902" s="54">
        <v>40.740856811557869</v>
      </c>
      <c r="S1902" s="54">
        <v>34.473032686702808</v>
      </c>
      <c r="T1902" s="54">
        <v>18.803472374565168</v>
      </c>
      <c r="U1902" s="54">
        <v>137.89213074681123</v>
      </c>
      <c r="W1902" s="42" t="s">
        <v>469</v>
      </c>
    </row>
    <row r="1903" spans="1:23">
      <c r="A1903" s="49" t="s">
        <v>4171</v>
      </c>
      <c r="B1903" s="46" t="s">
        <v>222</v>
      </c>
      <c r="C1903" s="46" t="s">
        <v>372</v>
      </c>
      <c r="D1903" s="49" t="s">
        <v>473</v>
      </c>
      <c r="E1903" s="46">
        <v>0</v>
      </c>
      <c r="F1903" s="46">
        <v>0</v>
      </c>
      <c r="G1903" s="46">
        <v>0</v>
      </c>
      <c r="H1903" s="46">
        <v>0</v>
      </c>
      <c r="I1903" s="46">
        <v>0</v>
      </c>
      <c r="J1903" s="46">
        <v>0</v>
      </c>
      <c r="K1903" s="46">
        <v>0</v>
      </c>
      <c r="L1903" s="42">
        <v>31909</v>
      </c>
      <c r="M1903" s="42">
        <v>16511</v>
      </c>
      <c r="N1903" s="42">
        <v>15398</v>
      </c>
      <c r="O1903" s="54" t="s">
        <v>499</v>
      </c>
      <c r="P1903" s="54" t="s">
        <v>499</v>
      </c>
      <c r="Q1903" s="54" t="s">
        <v>499</v>
      </c>
      <c r="R1903" s="54" t="s">
        <v>499</v>
      </c>
      <c r="S1903" s="54" t="s">
        <v>499</v>
      </c>
      <c r="T1903" s="54" t="s">
        <v>499</v>
      </c>
      <c r="U1903" s="54" t="s">
        <v>499</v>
      </c>
      <c r="W1903" s="42" t="s">
        <v>469</v>
      </c>
    </row>
    <row r="1904" spans="1:23">
      <c r="A1904" s="49" t="s">
        <v>4172</v>
      </c>
      <c r="B1904" s="46" t="s">
        <v>222</v>
      </c>
      <c r="C1904" s="46" t="s">
        <v>372</v>
      </c>
      <c r="D1904" s="49" t="s">
        <v>201</v>
      </c>
      <c r="E1904" s="46">
        <v>6</v>
      </c>
      <c r="F1904" s="46">
        <v>0</v>
      </c>
      <c r="G1904" s="46">
        <v>6</v>
      </c>
      <c r="H1904" s="46">
        <v>0</v>
      </c>
      <c r="I1904" s="46">
        <v>6</v>
      </c>
      <c r="J1904" s="46">
        <v>0</v>
      </c>
      <c r="K1904" s="46">
        <v>18</v>
      </c>
      <c r="L1904" s="42">
        <v>31909</v>
      </c>
      <c r="M1904" s="42">
        <v>16511</v>
      </c>
      <c r="N1904" s="42">
        <v>15398</v>
      </c>
      <c r="O1904" s="54">
        <v>18.803472374565168</v>
      </c>
      <c r="P1904" s="54" t="s">
        <v>499</v>
      </c>
      <c r="Q1904" s="54">
        <v>18.803472374565168</v>
      </c>
      <c r="R1904" s="54" t="s">
        <v>499</v>
      </c>
      <c r="S1904" s="54">
        <v>18.803472374565168</v>
      </c>
      <c r="T1904" s="54" t="s">
        <v>499</v>
      </c>
      <c r="U1904" s="54">
        <v>56.41041712369551</v>
      </c>
      <c r="W1904" s="42" t="s">
        <v>469</v>
      </c>
    </row>
    <row r="1905" spans="1:23">
      <c r="A1905" s="49" t="s">
        <v>4173</v>
      </c>
      <c r="B1905" s="46" t="s">
        <v>222</v>
      </c>
      <c r="C1905" s="46" t="s">
        <v>372</v>
      </c>
      <c r="D1905" s="49" t="s">
        <v>151</v>
      </c>
      <c r="E1905" s="46">
        <v>6</v>
      </c>
      <c r="F1905" s="46">
        <v>0</v>
      </c>
      <c r="G1905" s="46">
        <v>0</v>
      </c>
      <c r="H1905" s="46">
        <v>0</v>
      </c>
      <c r="I1905" s="46">
        <v>0</v>
      </c>
      <c r="J1905" s="46">
        <v>0</v>
      </c>
      <c r="K1905" s="46">
        <v>6</v>
      </c>
      <c r="L1905" s="42">
        <v>31909</v>
      </c>
      <c r="M1905" s="42">
        <v>16511</v>
      </c>
      <c r="N1905" s="42">
        <v>15398</v>
      </c>
      <c r="O1905" s="54">
        <v>18.803472374565168</v>
      </c>
      <c r="P1905" s="54" t="s">
        <v>499</v>
      </c>
      <c r="Q1905" s="54" t="s">
        <v>499</v>
      </c>
      <c r="R1905" s="54" t="s">
        <v>499</v>
      </c>
      <c r="S1905" s="54" t="s">
        <v>499</v>
      </c>
      <c r="T1905" s="54" t="s">
        <v>499</v>
      </c>
      <c r="U1905" s="54">
        <v>18.803472374565168</v>
      </c>
      <c r="W1905" s="42" t="s">
        <v>469</v>
      </c>
    </row>
    <row r="1906" spans="1:23">
      <c r="A1906" s="49" t="s">
        <v>4174</v>
      </c>
      <c r="B1906" s="46" t="s">
        <v>222</v>
      </c>
      <c r="C1906" s="46" t="s">
        <v>372</v>
      </c>
      <c r="D1906" s="49" t="s">
        <v>95</v>
      </c>
      <c r="E1906" s="46">
        <v>0</v>
      </c>
      <c r="F1906" s="46">
        <v>0</v>
      </c>
      <c r="G1906" s="46">
        <v>6</v>
      </c>
      <c r="H1906" s="46">
        <v>6</v>
      </c>
      <c r="I1906" s="46">
        <v>0</v>
      </c>
      <c r="J1906" s="46">
        <v>0</v>
      </c>
      <c r="K1906" s="46">
        <v>12</v>
      </c>
      <c r="L1906" s="42">
        <v>31909</v>
      </c>
      <c r="M1906" s="42">
        <v>16511</v>
      </c>
      <c r="N1906" s="42">
        <v>15398</v>
      </c>
      <c r="O1906" s="54" t="s">
        <v>499</v>
      </c>
      <c r="P1906" s="54" t="s">
        <v>499</v>
      </c>
      <c r="Q1906" s="54">
        <v>18.803472374565168</v>
      </c>
      <c r="R1906" s="54">
        <v>18.803472374565168</v>
      </c>
      <c r="S1906" s="54" t="s">
        <v>499</v>
      </c>
      <c r="T1906" s="54" t="s">
        <v>499</v>
      </c>
      <c r="U1906" s="54">
        <v>37.606944749130335</v>
      </c>
      <c r="W1906" s="42" t="s">
        <v>469</v>
      </c>
    </row>
    <row r="1907" spans="1:23">
      <c r="A1907" s="49" t="s">
        <v>4175</v>
      </c>
      <c r="B1907" s="46" t="s">
        <v>222</v>
      </c>
      <c r="C1907" s="46" t="s">
        <v>372</v>
      </c>
      <c r="D1907" s="49" t="s">
        <v>155</v>
      </c>
      <c r="E1907" s="46">
        <v>8</v>
      </c>
      <c r="F1907" s="46">
        <v>6</v>
      </c>
      <c r="G1907" s="46">
        <v>0</v>
      </c>
      <c r="H1907" s="46">
        <v>0</v>
      </c>
      <c r="I1907" s="46">
        <v>0</v>
      </c>
      <c r="J1907" s="46">
        <v>0</v>
      </c>
      <c r="K1907" s="46">
        <v>14</v>
      </c>
      <c r="L1907" s="42">
        <v>31909</v>
      </c>
      <c r="M1907" s="42">
        <v>16511</v>
      </c>
      <c r="N1907" s="42">
        <v>15398</v>
      </c>
      <c r="O1907" s="54">
        <v>25.071296499420228</v>
      </c>
      <c r="P1907" s="54">
        <v>18.803472374565168</v>
      </c>
      <c r="Q1907" s="54" t="s">
        <v>499</v>
      </c>
      <c r="R1907" s="54" t="s">
        <v>499</v>
      </c>
      <c r="S1907" s="54" t="s">
        <v>499</v>
      </c>
      <c r="T1907" s="54" t="s">
        <v>499</v>
      </c>
      <c r="U1907" s="54">
        <v>43.874768873985396</v>
      </c>
      <c r="W1907" s="42" t="s">
        <v>469</v>
      </c>
    </row>
    <row r="1908" spans="1:23">
      <c r="A1908" s="49" t="s">
        <v>4176</v>
      </c>
      <c r="B1908" s="46" t="s">
        <v>222</v>
      </c>
      <c r="C1908" s="46" t="s">
        <v>372</v>
      </c>
      <c r="D1908" s="49" t="s">
        <v>99</v>
      </c>
      <c r="E1908" s="46">
        <v>8</v>
      </c>
      <c r="F1908" s="46">
        <v>6</v>
      </c>
      <c r="G1908" s="46">
        <v>8</v>
      </c>
      <c r="H1908" s="46">
        <v>8</v>
      </c>
      <c r="I1908" s="46">
        <v>6</v>
      </c>
      <c r="J1908" s="46">
        <v>6</v>
      </c>
      <c r="K1908" s="46">
        <v>42</v>
      </c>
      <c r="L1908" s="42">
        <v>31909</v>
      </c>
      <c r="M1908" s="42">
        <v>16511</v>
      </c>
      <c r="N1908" s="42">
        <v>15398</v>
      </c>
      <c r="O1908" s="54">
        <v>25.071296499420228</v>
      </c>
      <c r="P1908" s="54">
        <v>18.803472374565168</v>
      </c>
      <c r="Q1908" s="54">
        <v>25.071296499420228</v>
      </c>
      <c r="R1908" s="54">
        <v>25.071296499420228</v>
      </c>
      <c r="S1908" s="54">
        <v>18.803472374565168</v>
      </c>
      <c r="T1908" s="54">
        <v>18.803472374565168</v>
      </c>
      <c r="U1908" s="54">
        <v>131.62430662195618</v>
      </c>
      <c r="W1908" s="42" t="s">
        <v>469</v>
      </c>
    </row>
    <row r="1909" spans="1:23">
      <c r="A1909" s="49" t="s">
        <v>4177</v>
      </c>
      <c r="B1909" s="46" t="s">
        <v>222</v>
      </c>
      <c r="C1909" s="46" t="s">
        <v>372</v>
      </c>
      <c r="D1909" s="49" t="s">
        <v>481</v>
      </c>
      <c r="E1909" s="46">
        <v>0</v>
      </c>
      <c r="F1909" s="46">
        <v>0</v>
      </c>
      <c r="G1909" s="46">
        <v>0</v>
      </c>
      <c r="H1909" s="46">
        <v>0</v>
      </c>
      <c r="I1909" s="46">
        <v>0</v>
      </c>
      <c r="J1909" s="46">
        <v>0</v>
      </c>
      <c r="K1909" s="46">
        <v>0</v>
      </c>
      <c r="L1909" s="42">
        <v>31909</v>
      </c>
      <c r="M1909" s="42">
        <v>16511</v>
      </c>
      <c r="N1909" s="42">
        <v>15398</v>
      </c>
      <c r="O1909" s="54" t="s">
        <v>499</v>
      </c>
      <c r="P1909" s="54" t="s">
        <v>499</v>
      </c>
      <c r="Q1909" s="54" t="s">
        <v>499</v>
      </c>
      <c r="R1909" s="54" t="s">
        <v>499</v>
      </c>
      <c r="S1909" s="54" t="s">
        <v>499</v>
      </c>
      <c r="T1909" s="54" t="s">
        <v>499</v>
      </c>
      <c r="U1909" s="54" t="s">
        <v>499</v>
      </c>
      <c r="W1909" s="42" t="s">
        <v>469</v>
      </c>
    </row>
    <row r="1910" spans="1:23">
      <c r="A1910" s="49" t="s">
        <v>4178</v>
      </c>
      <c r="B1910" s="46" t="s">
        <v>222</v>
      </c>
      <c r="C1910" s="46" t="s">
        <v>372</v>
      </c>
      <c r="D1910" s="49" t="s">
        <v>483</v>
      </c>
      <c r="E1910" s="46">
        <v>0</v>
      </c>
      <c r="F1910" s="46">
        <v>0</v>
      </c>
      <c r="G1910" s="46">
        <v>6</v>
      </c>
      <c r="H1910" s="46">
        <v>6</v>
      </c>
      <c r="I1910" s="46">
        <v>6</v>
      </c>
      <c r="J1910" s="46">
        <v>0</v>
      </c>
      <c r="K1910" s="46">
        <v>18</v>
      </c>
      <c r="L1910" s="42">
        <v>31909</v>
      </c>
      <c r="M1910" s="42">
        <v>16511</v>
      </c>
      <c r="N1910" s="42">
        <v>15398</v>
      </c>
      <c r="O1910" s="54" t="s">
        <v>499</v>
      </c>
      <c r="P1910" s="54" t="s">
        <v>499</v>
      </c>
      <c r="Q1910" s="54">
        <v>18.803472374565168</v>
      </c>
      <c r="R1910" s="54">
        <v>18.803472374565168</v>
      </c>
      <c r="S1910" s="54">
        <v>18.803472374565168</v>
      </c>
      <c r="T1910" s="54" t="s">
        <v>499</v>
      </c>
      <c r="U1910" s="54">
        <v>56.41041712369551</v>
      </c>
      <c r="W1910" s="42" t="s">
        <v>469</v>
      </c>
    </row>
    <row r="1911" spans="1:23">
      <c r="A1911" s="49" t="s">
        <v>4179</v>
      </c>
      <c r="B1911" s="46" t="s">
        <v>222</v>
      </c>
      <c r="C1911" s="46" t="s">
        <v>372</v>
      </c>
      <c r="D1911" s="49" t="s">
        <v>128</v>
      </c>
      <c r="E1911" s="46">
        <v>0</v>
      </c>
      <c r="F1911" s="46">
        <v>0</v>
      </c>
      <c r="G1911" s="46">
        <v>0</v>
      </c>
      <c r="H1911" s="46">
        <v>0</v>
      </c>
      <c r="I1911" s="46">
        <v>0</v>
      </c>
      <c r="J1911" s="46">
        <v>0</v>
      </c>
      <c r="K1911" s="46">
        <v>0</v>
      </c>
      <c r="L1911" s="42">
        <v>31909</v>
      </c>
      <c r="M1911" s="42">
        <v>16511</v>
      </c>
      <c r="N1911" s="42">
        <v>15398</v>
      </c>
      <c r="O1911" s="54" t="s">
        <v>499</v>
      </c>
      <c r="P1911" s="54" t="s">
        <v>499</v>
      </c>
      <c r="Q1911" s="54" t="s">
        <v>499</v>
      </c>
      <c r="R1911" s="54" t="s">
        <v>499</v>
      </c>
      <c r="S1911" s="54" t="s">
        <v>499</v>
      </c>
      <c r="T1911" s="54" t="s">
        <v>499</v>
      </c>
      <c r="U1911" s="54" t="s">
        <v>499</v>
      </c>
      <c r="W1911" s="42" t="s">
        <v>469</v>
      </c>
    </row>
    <row r="1912" spans="1:23">
      <c r="A1912" s="49" t="s">
        <v>4180</v>
      </c>
      <c r="B1912" s="46" t="s">
        <v>222</v>
      </c>
      <c r="C1912" s="46" t="s">
        <v>372</v>
      </c>
      <c r="D1912" s="49" t="s">
        <v>161</v>
      </c>
      <c r="E1912" s="46">
        <v>0</v>
      </c>
      <c r="F1912" s="46">
        <v>0</v>
      </c>
      <c r="G1912" s="46">
        <v>0</v>
      </c>
      <c r="H1912" s="46">
        <v>0</v>
      </c>
      <c r="I1912" s="46">
        <v>0</v>
      </c>
      <c r="J1912" s="46">
        <v>0</v>
      </c>
      <c r="K1912" s="46">
        <v>0</v>
      </c>
      <c r="L1912" s="42">
        <v>31909</v>
      </c>
      <c r="M1912" s="42">
        <v>16511</v>
      </c>
      <c r="N1912" s="42">
        <v>15398</v>
      </c>
      <c r="O1912" s="54" t="s">
        <v>499</v>
      </c>
      <c r="P1912" s="54" t="s">
        <v>499</v>
      </c>
      <c r="Q1912" s="54" t="s">
        <v>499</v>
      </c>
      <c r="R1912" s="54" t="s">
        <v>499</v>
      </c>
      <c r="S1912" s="54" t="s">
        <v>499</v>
      </c>
      <c r="T1912" s="54" t="s">
        <v>499</v>
      </c>
      <c r="U1912" s="54" t="s">
        <v>499</v>
      </c>
      <c r="W1912" s="42" t="s">
        <v>469</v>
      </c>
    </row>
    <row r="1913" spans="1:23">
      <c r="A1913" s="49" t="s">
        <v>4181</v>
      </c>
      <c r="B1913" s="46" t="s">
        <v>222</v>
      </c>
      <c r="C1913" s="46" t="s">
        <v>372</v>
      </c>
      <c r="D1913" s="49" t="s">
        <v>164</v>
      </c>
      <c r="E1913" s="46">
        <v>25</v>
      </c>
      <c r="F1913" s="46">
        <v>26</v>
      </c>
      <c r="G1913" s="46">
        <v>72</v>
      </c>
      <c r="H1913" s="46">
        <v>67</v>
      </c>
      <c r="I1913" s="46">
        <v>15</v>
      </c>
      <c r="J1913" s="46">
        <v>6</v>
      </c>
      <c r="K1913" s="46">
        <v>211</v>
      </c>
      <c r="L1913" s="42">
        <v>31909</v>
      </c>
      <c r="M1913" s="42">
        <v>16511</v>
      </c>
      <c r="N1913" s="42">
        <v>15398</v>
      </c>
      <c r="O1913" s="54">
        <v>162.35874788933629</v>
      </c>
      <c r="P1913" s="54">
        <v>168.85309780490974</v>
      </c>
      <c r="Q1913" s="54">
        <v>467.5931939212885</v>
      </c>
      <c r="R1913" s="54">
        <v>435.12144434342122</v>
      </c>
      <c r="S1913" s="54">
        <v>97.415248733601757</v>
      </c>
      <c r="T1913" s="54">
        <v>38.966099493440709</v>
      </c>
      <c r="U1913" s="54">
        <v>1370.3078321859982</v>
      </c>
      <c r="W1913" s="42" t="s">
        <v>469</v>
      </c>
    </row>
    <row r="1914" spans="1:23">
      <c r="A1914" s="49" t="s">
        <v>4182</v>
      </c>
      <c r="B1914" s="46" t="s">
        <v>222</v>
      </c>
      <c r="C1914" s="46" t="s">
        <v>372</v>
      </c>
      <c r="D1914" s="49" t="s">
        <v>142</v>
      </c>
      <c r="E1914" s="46">
        <v>0</v>
      </c>
      <c r="F1914" s="46">
        <v>0</v>
      </c>
      <c r="G1914" s="46">
        <v>6</v>
      </c>
      <c r="H1914" s="46">
        <v>0</v>
      </c>
      <c r="I1914" s="46">
        <v>0</v>
      </c>
      <c r="J1914" s="46">
        <v>0</v>
      </c>
      <c r="K1914" s="46">
        <v>6</v>
      </c>
      <c r="L1914" s="42">
        <v>31909</v>
      </c>
      <c r="M1914" s="42">
        <v>16511</v>
      </c>
      <c r="N1914" s="42">
        <v>15398</v>
      </c>
      <c r="O1914" s="54" t="s">
        <v>499</v>
      </c>
      <c r="P1914" s="54" t="s">
        <v>499</v>
      </c>
      <c r="Q1914" s="54">
        <v>18.803472374565168</v>
      </c>
      <c r="R1914" s="54" t="s">
        <v>499</v>
      </c>
      <c r="S1914" s="54" t="s">
        <v>499</v>
      </c>
      <c r="T1914" s="54" t="s">
        <v>499</v>
      </c>
      <c r="U1914" s="54">
        <v>18.803472374565168</v>
      </c>
      <c r="W1914" s="42" t="s">
        <v>469</v>
      </c>
    </row>
    <row r="1915" spans="1:23">
      <c r="A1915" s="49" t="s">
        <v>4183</v>
      </c>
      <c r="B1915" s="46" t="s">
        <v>230</v>
      </c>
      <c r="C1915" s="46" t="s">
        <v>374</v>
      </c>
      <c r="D1915" s="49" t="s">
        <v>60</v>
      </c>
      <c r="E1915" s="46">
        <v>0</v>
      </c>
      <c r="F1915" s="46">
        <v>0</v>
      </c>
      <c r="G1915" s="46">
        <v>6</v>
      </c>
      <c r="H1915" s="46">
        <v>6</v>
      </c>
      <c r="I1915" s="46">
        <v>8</v>
      </c>
      <c r="J1915" s="46">
        <v>9</v>
      </c>
      <c r="K1915" s="46">
        <v>29</v>
      </c>
      <c r="L1915" s="42">
        <v>33672</v>
      </c>
      <c r="M1915" s="42">
        <v>16734</v>
      </c>
      <c r="N1915" s="42">
        <v>16938</v>
      </c>
      <c r="O1915" s="54" t="s">
        <v>499</v>
      </c>
      <c r="P1915" s="54" t="s">
        <v>499</v>
      </c>
      <c r="Q1915" s="54">
        <v>17.818959372772632</v>
      </c>
      <c r="R1915" s="54">
        <v>17.818959372772632</v>
      </c>
      <c r="S1915" s="54">
        <v>23.758612497030175</v>
      </c>
      <c r="T1915" s="54">
        <v>26.728439059158948</v>
      </c>
      <c r="U1915" s="54">
        <v>86.124970301734379</v>
      </c>
      <c r="W1915" s="42" t="s">
        <v>469</v>
      </c>
    </row>
    <row r="1916" spans="1:23">
      <c r="A1916" s="49" t="s">
        <v>4184</v>
      </c>
      <c r="B1916" s="46" t="s">
        <v>230</v>
      </c>
      <c r="C1916" s="46" t="s">
        <v>374</v>
      </c>
      <c r="D1916" s="49" t="s">
        <v>64</v>
      </c>
      <c r="E1916" s="46">
        <v>8</v>
      </c>
      <c r="F1916" s="46">
        <v>6</v>
      </c>
      <c r="G1916" s="46">
        <v>14</v>
      </c>
      <c r="H1916" s="46">
        <v>13</v>
      </c>
      <c r="I1916" s="46">
        <v>10</v>
      </c>
      <c r="J1916" s="46">
        <v>6</v>
      </c>
      <c r="K1916" s="46">
        <v>57</v>
      </c>
      <c r="L1916" s="42">
        <v>33672</v>
      </c>
      <c r="M1916" s="42">
        <v>16734</v>
      </c>
      <c r="N1916" s="42">
        <v>16938</v>
      </c>
      <c r="O1916" s="54">
        <v>23.758612497030175</v>
      </c>
      <c r="P1916" s="54">
        <v>17.818959372772632</v>
      </c>
      <c r="Q1916" s="54">
        <v>41.577571869802803</v>
      </c>
      <c r="R1916" s="54">
        <v>38.60774530767403</v>
      </c>
      <c r="S1916" s="54">
        <v>29.698265621287717</v>
      </c>
      <c r="T1916" s="54">
        <v>17.818959372772632</v>
      </c>
      <c r="U1916" s="54">
        <v>169.28011404134</v>
      </c>
      <c r="W1916" s="42" t="s">
        <v>469</v>
      </c>
    </row>
    <row r="1917" spans="1:23">
      <c r="A1917" s="49" t="s">
        <v>4185</v>
      </c>
      <c r="B1917" s="46" t="s">
        <v>230</v>
      </c>
      <c r="C1917" s="46" t="s">
        <v>374</v>
      </c>
      <c r="D1917" s="49" t="s">
        <v>492</v>
      </c>
      <c r="E1917" s="46">
        <v>6</v>
      </c>
      <c r="F1917" s="46">
        <v>0</v>
      </c>
      <c r="G1917" s="46">
        <v>0</v>
      </c>
      <c r="H1917" s="46">
        <v>0</v>
      </c>
      <c r="I1917" s="46">
        <v>0</v>
      </c>
      <c r="J1917" s="46">
        <v>0</v>
      </c>
      <c r="K1917" s="46">
        <v>6</v>
      </c>
      <c r="L1917" s="42">
        <v>33672</v>
      </c>
      <c r="M1917" s="42">
        <v>16734</v>
      </c>
      <c r="N1917" s="42">
        <v>16938</v>
      </c>
      <c r="O1917" s="54">
        <v>17.818959372772632</v>
      </c>
      <c r="P1917" s="54" t="s">
        <v>499</v>
      </c>
      <c r="Q1917" s="54" t="s">
        <v>499</v>
      </c>
      <c r="R1917" s="54" t="s">
        <v>499</v>
      </c>
      <c r="S1917" s="54" t="s">
        <v>499</v>
      </c>
      <c r="T1917" s="54" t="s">
        <v>499</v>
      </c>
      <c r="U1917" s="54">
        <v>17.818959372772632</v>
      </c>
      <c r="W1917" s="42" t="s">
        <v>469</v>
      </c>
    </row>
    <row r="1918" spans="1:23">
      <c r="A1918" s="49" t="s">
        <v>4186</v>
      </c>
      <c r="B1918" s="46" t="s">
        <v>230</v>
      </c>
      <c r="C1918" s="46" t="s">
        <v>374</v>
      </c>
      <c r="D1918" s="49" t="s">
        <v>200</v>
      </c>
      <c r="E1918" s="46">
        <v>0</v>
      </c>
      <c r="F1918" s="46">
        <v>0</v>
      </c>
      <c r="G1918" s="46">
        <v>0</v>
      </c>
      <c r="H1918" s="46">
        <v>9</v>
      </c>
      <c r="I1918" s="46">
        <v>6</v>
      </c>
      <c r="J1918" s="46">
        <v>0</v>
      </c>
      <c r="K1918" s="46">
        <v>15</v>
      </c>
      <c r="L1918" s="42">
        <v>33672</v>
      </c>
      <c r="M1918" s="42">
        <v>16734</v>
      </c>
      <c r="N1918" s="42">
        <v>16938</v>
      </c>
      <c r="O1918" s="54" t="s">
        <v>499</v>
      </c>
      <c r="P1918" s="54" t="s">
        <v>499</v>
      </c>
      <c r="Q1918" s="54" t="s">
        <v>499</v>
      </c>
      <c r="R1918" s="54">
        <v>26.728439059158948</v>
      </c>
      <c r="S1918" s="54">
        <v>17.818959372772632</v>
      </c>
      <c r="T1918" s="54" t="s">
        <v>499</v>
      </c>
      <c r="U1918" s="54">
        <v>44.547398431931576</v>
      </c>
      <c r="W1918" s="42" t="s">
        <v>469</v>
      </c>
    </row>
    <row r="1919" spans="1:23">
      <c r="A1919" s="49" t="s">
        <v>4187</v>
      </c>
      <c r="B1919" s="46" t="s">
        <v>230</v>
      </c>
      <c r="C1919" s="46" t="s">
        <v>374</v>
      </c>
      <c r="D1919" s="49" t="s">
        <v>54</v>
      </c>
      <c r="E1919" s="46">
        <v>16</v>
      </c>
      <c r="F1919" s="46">
        <v>26</v>
      </c>
      <c r="G1919" s="46">
        <v>79</v>
      </c>
      <c r="H1919" s="46">
        <v>74</v>
      </c>
      <c r="I1919" s="46">
        <v>34</v>
      </c>
      <c r="J1919" s="46">
        <v>39</v>
      </c>
      <c r="K1919" s="46">
        <v>268</v>
      </c>
      <c r="L1919" s="42">
        <v>33672</v>
      </c>
      <c r="M1919" s="42">
        <v>16734</v>
      </c>
      <c r="N1919" s="42">
        <v>16938</v>
      </c>
      <c r="O1919" s="54">
        <v>95.613720568901641</v>
      </c>
      <c r="P1919" s="54">
        <v>155.37229592446516</v>
      </c>
      <c r="Q1919" s="54">
        <v>472.09274530895181</v>
      </c>
      <c r="R1919" s="54">
        <v>442.21345763117012</v>
      </c>
      <c r="S1919" s="54">
        <v>203.17915620891597</v>
      </c>
      <c r="T1919" s="54">
        <v>233.05844388669777</v>
      </c>
      <c r="U1919" s="54">
        <v>1601.5298195291023</v>
      </c>
      <c r="W1919" s="42" t="s">
        <v>469</v>
      </c>
    </row>
    <row r="1920" spans="1:23">
      <c r="A1920" s="49" t="s">
        <v>4188</v>
      </c>
      <c r="B1920" s="46" t="s">
        <v>230</v>
      </c>
      <c r="C1920" s="46" t="s">
        <v>374</v>
      </c>
      <c r="D1920" s="49" t="s">
        <v>69</v>
      </c>
      <c r="E1920" s="46">
        <v>0</v>
      </c>
      <c r="F1920" s="46">
        <v>0</v>
      </c>
      <c r="G1920" s="46">
        <v>0</v>
      </c>
      <c r="H1920" s="46">
        <v>6</v>
      </c>
      <c r="I1920" s="46">
        <v>7</v>
      </c>
      <c r="J1920" s="46">
        <v>6</v>
      </c>
      <c r="K1920" s="46">
        <v>19</v>
      </c>
      <c r="L1920" s="42">
        <v>33672</v>
      </c>
      <c r="M1920" s="42">
        <v>16734</v>
      </c>
      <c r="N1920" s="42">
        <v>16938</v>
      </c>
      <c r="O1920" s="54" t="s">
        <v>499</v>
      </c>
      <c r="P1920" s="54" t="s">
        <v>499</v>
      </c>
      <c r="Q1920" s="54" t="s">
        <v>499</v>
      </c>
      <c r="R1920" s="54">
        <v>35.855145213338119</v>
      </c>
      <c r="S1920" s="54">
        <v>41.83100274889447</v>
      </c>
      <c r="T1920" s="54">
        <v>35.855145213338119</v>
      </c>
      <c r="U1920" s="54">
        <v>113.5412931755707</v>
      </c>
      <c r="W1920" s="42" t="s">
        <v>469</v>
      </c>
    </row>
    <row r="1921" spans="1:23">
      <c r="A1921" s="49" t="s">
        <v>4189</v>
      </c>
      <c r="B1921" s="46" t="s">
        <v>230</v>
      </c>
      <c r="C1921" s="46" t="s">
        <v>374</v>
      </c>
      <c r="D1921" s="49" t="s">
        <v>473</v>
      </c>
      <c r="E1921" s="46">
        <v>0</v>
      </c>
      <c r="F1921" s="46">
        <v>0</v>
      </c>
      <c r="G1921" s="46">
        <v>0</v>
      </c>
      <c r="H1921" s="46">
        <v>0</v>
      </c>
      <c r="I1921" s="46">
        <v>0</v>
      </c>
      <c r="J1921" s="46">
        <v>0</v>
      </c>
      <c r="K1921" s="46">
        <v>0</v>
      </c>
      <c r="L1921" s="42">
        <v>33672</v>
      </c>
      <c r="M1921" s="42">
        <v>16734</v>
      </c>
      <c r="N1921" s="42">
        <v>16938</v>
      </c>
      <c r="O1921" s="54" t="s">
        <v>499</v>
      </c>
      <c r="P1921" s="54" t="s">
        <v>499</v>
      </c>
      <c r="Q1921" s="54" t="s">
        <v>499</v>
      </c>
      <c r="R1921" s="54" t="s">
        <v>499</v>
      </c>
      <c r="S1921" s="54" t="s">
        <v>499</v>
      </c>
      <c r="T1921" s="54" t="s">
        <v>499</v>
      </c>
      <c r="U1921" s="54" t="s">
        <v>499</v>
      </c>
      <c r="W1921" s="42" t="s">
        <v>469</v>
      </c>
    </row>
    <row r="1922" spans="1:23">
      <c r="A1922" s="49" t="s">
        <v>4190</v>
      </c>
      <c r="B1922" s="46" t="s">
        <v>230</v>
      </c>
      <c r="C1922" s="46" t="s">
        <v>374</v>
      </c>
      <c r="D1922" s="49" t="s">
        <v>201</v>
      </c>
      <c r="E1922" s="46">
        <v>0</v>
      </c>
      <c r="F1922" s="46">
        <v>0</v>
      </c>
      <c r="G1922" s="46">
        <v>0</v>
      </c>
      <c r="H1922" s="46">
        <v>6</v>
      </c>
      <c r="I1922" s="46">
        <v>0</v>
      </c>
      <c r="J1922" s="46">
        <v>0</v>
      </c>
      <c r="K1922" s="46">
        <v>6</v>
      </c>
      <c r="L1922" s="42">
        <v>33672</v>
      </c>
      <c r="M1922" s="42">
        <v>16734</v>
      </c>
      <c r="N1922" s="42">
        <v>16938</v>
      </c>
      <c r="O1922" s="54" t="s">
        <v>499</v>
      </c>
      <c r="P1922" s="54" t="s">
        <v>499</v>
      </c>
      <c r="Q1922" s="54" t="s">
        <v>499</v>
      </c>
      <c r="R1922" s="54">
        <v>17.818959372772632</v>
      </c>
      <c r="S1922" s="54" t="s">
        <v>499</v>
      </c>
      <c r="T1922" s="54" t="s">
        <v>499</v>
      </c>
      <c r="U1922" s="54">
        <v>17.818959372772632</v>
      </c>
      <c r="W1922" s="42" t="s">
        <v>469</v>
      </c>
    </row>
    <row r="1923" spans="1:23">
      <c r="A1923" s="49" t="s">
        <v>4191</v>
      </c>
      <c r="B1923" s="46" t="s">
        <v>230</v>
      </c>
      <c r="C1923" s="46" t="s">
        <v>374</v>
      </c>
      <c r="D1923" s="49" t="s">
        <v>151</v>
      </c>
      <c r="E1923" s="46">
        <v>0</v>
      </c>
      <c r="F1923" s="46">
        <v>0</v>
      </c>
      <c r="G1923" s="46">
        <v>0</v>
      </c>
      <c r="H1923" s="46">
        <v>0</v>
      </c>
      <c r="I1923" s="46">
        <v>0</v>
      </c>
      <c r="J1923" s="46">
        <v>0</v>
      </c>
      <c r="K1923" s="46">
        <v>0</v>
      </c>
      <c r="L1923" s="42">
        <v>33672</v>
      </c>
      <c r="M1923" s="42">
        <v>16734</v>
      </c>
      <c r="N1923" s="42">
        <v>16938</v>
      </c>
      <c r="O1923" s="54" t="s">
        <v>499</v>
      </c>
      <c r="P1923" s="54" t="s">
        <v>499</v>
      </c>
      <c r="Q1923" s="54" t="s">
        <v>499</v>
      </c>
      <c r="R1923" s="54" t="s">
        <v>499</v>
      </c>
      <c r="S1923" s="54" t="s">
        <v>499</v>
      </c>
      <c r="T1923" s="54" t="s">
        <v>499</v>
      </c>
      <c r="U1923" s="54" t="s">
        <v>499</v>
      </c>
      <c r="W1923" s="42" t="s">
        <v>469</v>
      </c>
    </row>
    <row r="1924" spans="1:23">
      <c r="A1924" s="49" t="s">
        <v>4192</v>
      </c>
      <c r="B1924" s="46" t="s">
        <v>230</v>
      </c>
      <c r="C1924" s="46" t="s">
        <v>374</v>
      </c>
      <c r="D1924" s="49" t="s">
        <v>95</v>
      </c>
      <c r="E1924" s="46">
        <v>0</v>
      </c>
      <c r="F1924" s="46">
        <v>0</v>
      </c>
      <c r="G1924" s="46">
        <v>0</v>
      </c>
      <c r="H1924" s="46">
        <v>0</v>
      </c>
      <c r="I1924" s="46">
        <v>0</v>
      </c>
      <c r="J1924" s="46">
        <v>0</v>
      </c>
      <c r="K1924" s="46">
        <v>0</v>
      </c>
      <c r="L1924" s="42">
        <v>33672</v>
      </c>
      <c r="M1924" s="42">
        <v>16734</v>
      </c>
      <c r="N1924" s="42">
        <v>16938</v>
      </c>
      <c r="O1924" s="54" t="s">
        <v>499</v>
      </c>
      <c r="P1924" s="54" t="s">
        <v>499</v>
      </c>
      <c r="Q1924" s="54" t="s">
        <v>499</v>
      </c>
      <c r="R1924" s="54" t="s">
        <v>499</v>
      </c>
      <c r="S1924" s="54" t="s">
        <v>499</v>
      </c>
      <c r="T1924" s="54" t="s">
        <v>499</v>
      </c>
      <c r="U1924" s="54" t="s">
        <v>499</v>
      </c>
      <c r="W1924" s="42" t="s">
        <v>469</v>
      </c>
    </row>
    <row r="1925" spans="1:23">
      <c r="A1925" s="49" t="s">
        <v>4193</v>
      </c>
      <c r="B1925" s="46" t="s">
        <v>230</v>
      </c>
      <c r="C1925" s="46" t="s">
        <v>374</v>
      </c>
      <c r="D1925" s="49" t="s">
        <v>155</v>
      </c>
      <c r="E1925" s="46">
        <v>0</v>
      </c>
      <c r="F1925" s="46">
        <v>0</v>
      </c>
      <c r="G1925" s="46">
        <v>0</v>
      </c>
      <c r="H1925" s="46">
        <v>6</v>
      </c>
      <c r="I1925" s="46">
        <v>0</v>
      </c>
      <c r="J1925" s="46">
        <v>0</v>
      </c>
      <c r="K1925" s="46">
        <v>6</v>
      </c>
      <c r="L1925" s="42">
        <v>33672</v>
      </c>
      <c r="M1925" s="42">
        <v>16734</v>
      </c>
      <c r="N1925" s="42">
        <v>16938</v>
      </c>
      <c r="O1925" s="54" t="s">
        <v>499</v>
      </c>
      <c r="P1925" s="54" t="s">
        <v>499</v>
      </c>
      <c r="Q1925" s="54" t="s">
        <v>499</v>
      </c>
      <c r="R1925" s="54">
        <v>17.818959372772632</v>
      </c>
      <c r="S1925" s="54" t="s">
        <v>499</v>
      </c>
      <c r="T1925" s="54" t="s">
        <v>499</v>
      </c>
      <c r="U1925" s="54">
        <v>17.818959372772632</v>
      </c>
      <c r="W1925" s="42" t="s">
        <v>469</v>
      </c>
    </row>
    <row r="1926" spans="1:23">
      <c r="A1926" s="49" t="s">
        <v>4194</v>
      </c>
      <c r="B1926" s="46" t="s">
        <v>230</v>
      </c>
      <c r="C1926" s="46" t="s">
        <v>374</v>
      </c>
      <c r="D1926" s="49" t="s">
        <v>99</v>
      </c>
      <c r="E1926" s="46">
        <v>9</v>
      </c>
      <c r="F1926" s="46">
        <v>7</v>
      </c>
      <c r="G1926" s="46">
        <v>7</v>
      </c>
      <c r="H1926" s="46">
        <v>15</v>
      </c>
      <c r="I1926" s="46">
        <v>11</v>
      </c>
      <c r="J1926" s="46">
        <v>8</v>
      </c>
      <c r="K1926" s="46">
        <v>57</v>
      </c>
      <c r="L1926" s="42">
        <v>33672</v>
      </c>
      <c r="M1926" s="42">
        <v>16734</v>
      </c>
      <c r="N1926" s="42">
        <v>16938</v>
      </c>
      <c r="O1926" s="54">
        <v>26.728439059158948</v>
      </c>
      <c r="P1926" s="54">
        <v>20.788785934901401</v>
      </c>
      <c r="Q1926" s="54">
        <v>20.788785934901401</v>
      </c>
      <c r="R1926" s="54">
        <v>44.547398431931576</v>
      </c>
      <c r="S1926" s="54">
        <v>32.668092183416483</v>
      </c>
      <c r="T1926" s="54">
        <v>23.758612497030175</v>
      </c>
      <c r="U1926" s="54">
        <v>169.28011404134</v>
      </c>
      <c r="W1926" s="42" t="s">
        <v>469</v>
      </c>
    </row>
    <row r="1927" spans="1:23">
      <c r="A1927" s="49" t="s">
        <v>4195</v>
      </c>
      <c r="B1927" s="46" t="s">
        <v>230</v>
      </c>
      <c r="C1927" s="46" t="s">
        <v>374</v>
      </c>
      <c r="D1927" s="49" t="s">
        <v>481</v>
      </c>
      <c r="E1927" s="46">
        <v>0</v>
      </c>
      <c r="F1927" s="46">
        <v>0</v>
      </c>
      <c r="G1927" s="46">
        <v>0</v>
      </c>
      <c r="H1927" s="46">
        <v>0</v>
      </c>
      <c r="I1927" s="46">
        <v>0</v>
      </c>
      <c r="J1927" s="46">
        <v>0</v>
      </c>
      <c r="K1927" s="46">
        <v>0</v>
      </c>
      <c r="L1927" s="42">
        <v>33672</v>
      </c>
      <c r="M1927" s="42">
        <v>16734</v>
      </c>
      <c r="N1927" s="42">
        <v>16938</v>
      </c>
      <c r="O1927" s="54" t="s">
        <v>499</v>
      </c>
      <c r="P1927" s="54" t="s">
        <v>499</v>
      </c>
      <c r="Q1927" s="54" t="s">
        <v>499</v>
      </c>
      <c r="R1927" s="54" t="s">
        <v>499</v>
      </c>
      <c r="S1927" s="54" t="s">
        <v>499</v>
      </c>
      <c r="T1927" s="54" t="s">
        <v>499</v>
      </c>
      <c r="U1927" s="54" t="s">
        <v>499</v>
      </c>
      <c r="W1927" s="42" t="s">
        <v>469</v>
      </c>
    </row>
    <row r="1928" spans="1:23">
      <c r="A1928" s="49" t="s">
        <v>4196</v>
      </c>
      <c r="B1928" s="46" t="s">
        <v>230</v>
      </c>
      <c r="C1928" s="46" t="s">
        <v>374</v>
      </c>
      <c r="D1928" s="49" t="s">
        <v>483</v>
      </c>
      <c r="E1928" s="46">
        <v>6</v>
      </c>
      <c r="F1928" s="46">
        <v>0</v>
      </c>
      <c r="G1928" s="46">
        <v>0</v>
      </c>
      <c r="H1928" s="46">
        <v>6</v>
      </c>
      <c r="I1928" s="46">
        <v>6</v>
      </c>
      <c r="J1928" s="46">
        <v>0</v>
      </c>
      <c r="K1928" s="46">
        <v>18</v>
      </c>
      <c r="L1928" s="42">
        <v>33672</v>
      </c>
      <c r="M1928" s="42">
        <v>16734</v>
      </c>
      <c r="N1928" s="42">
        <v>16938</v>
      </c>
      <c r="O1928" s="54">
        <v>17.818959372772632</v>
      </c>
      <c r="P1928" s="54" t="s">
        <v>499</v>
      </c>
      <c r="Q1928" s="54" t="s">
        <v>499</v>
      </c>
      <c r="R1928" s="54">
        <v>17.818959372772632</v>
      </c>
      <c r="S1928" s="54">
        <v>17.818959372772632</v>
      </c>
      <c r="T1928" s="54" t="s">
        <v>499</v>
      </c>
      <c r="U1928" s="54">
        <v>53.456878118317896</v>
      </c>
      <c r="W1928" s="42" t="s">
        <v>469</v>
      </c>
    </row>
    <row r="1929" spans="1:23">
      <c r="A1929" s="49" t="s">
        <v>4197</v>
      </c>
      <c r="B1929" s="46" t="s">
        <v>230</v>
      </c>
      <c r="C1929" s="46" t="s">
        <v>374</v>
      </c>
      <c r="D1929" s="49" t="s">
        <v>128</v>
      </c>
      <c r="E1929" s="46">
        <v>0</v>
      </c>
      <c r="F1929" s="46">
        <v>0</v>
      </c>
      <c r="G1929" s="46">
        <v>0</v>
      </c>
      <c r="H1929" s="46">
        <v>0</v>
      </c>
      <c r="I1929" s="46">
        <v>0</v>
      </c>
      <c r="J1929" s="46">
        <v>0</v>
      </c>
      <c r="K1929" s="46">
        <v>0</v>
      </c>
      <c r="L1929" s="42">
        <v>33672</v>
      </c>
      <c r="M1929" s="42">
        <v>16734</v>
      </c>
      <c r="N1929" s="42">
        <v>16938</v>
      </c>
      <c r="O1929" s="54" t="s">
        <v>499</v>
      </c>
      <c r="P1929" s="54" t="s">
        <v>499</v>
      </c>
      <c r="Q1929" s="54" t="s">
        <v>499</v>
      </c>
      <c r="R1929" s="54" t="s">
        <v>499</v>
      </c>
      <c r="S1929" s="54" t="s">
        <v>499</v>
      </c>
      <c r="T1929" s="54" t="s">
        <v>499</v>
      </c>
      <c r="U1929" s="54" t="s">
        <v>499</v>
      </c>
      <c r="W1929" s="42" t="s">
        <v>469</v>
      </c>
    </row>
    <row r="1930" spans="1:23">
      <c r="A1930" s="49" t="s">
        <v>4198</v>
      </c>
      <c r="B1930" s="46" t="s">
        <v>230</v>
      </c>
      <c r="C1930" s="46" t="s">
        <v>374</v>
      </c>
      <c r="D1930" s="49" t="s">
        <v>132</v>
      </c>
      <c r="E1930" s="46">
        <v>0</v>
      </c>
      <c r="F1930" s="46">
        <v>6</v>
      </c>
      <c r="G1930" s="46">
        <v>6</v>
      </c>
      <c r="H1930" s="46">
        <v>8</v>
      </c>
      <c r="I1930" s="46">
        <v>6</v>
      </c>
      <c r="J1930" s="46">
        <v>6</v>
      </c>
      <c r="K1930" s="46">
        <v>32</v>
      </c>
      <c r="L1930" s="42">
        <v>33672</v>
      </c>
      <c r="M1930" s="42">
        <v>16734</v>
      </c>
      <c r="N1930" s="42">
        <v>16938</v>
      </c>
      <c r="O1930" s="54" t="s">
        <v>499</v>
      </c>
      <c r="P1930" s="54">
        <v>35.855145213338119</v>
      </c>
      <c r="Q1930" s="54">
        <v>35.855145213338119</v>
      </c>
      <c r="R1930" s="54">
        <v>47.806860284450821</v>
      </c>
      <c r="S1930" s="54">
        <v>35.855145213338119</v>
      </c>
      <c r="T1930" s="54">
        <v>35.855145213338119</v>
      </c>
      <c r="U1930" s="54">
        <v>191.22744113780328</v>
      </c>
      <c r="W1930" s="42" t="s">
        <v>469</v>
      </c>
    </row>
    <row r="1931" spans="1:23">
      <c r="A1931" s="49" t="s">
        <v>4199</v>
      </c>
      <c r="B1931" s="46" t="s">
        <v>230</v>
      </c>
      <c r="C1931" s="46" t="s">
        <v>374</v>
      </c>
      <c r="D1931" s="49" t="s">
        <v>161</v>
      </c>
      <c r="E1931" s="46">
        <v>0</v>
      </c>
      <c r="F1931" s="46">
        <v>0</v>
      </c>
      <c r="G1931" s="46">
        <v>0</v>
      </c>
      <c r="H1931" s="46">
        <v>0</v>
      </c>
      <c r="I1931" s="46">
        <v>0</v>
      </c>
      <c r="J1931" s="46">
        <v>0</v>
      </c>
      <c r="K1931" s="46">
        <v>0</v>
      </c>
      <c r="L1931" s="42">
        <v>33672</v>
      </c>
      <c r="M1931" s="42">
        <v>16734</v>
      </c>
      <c r="N1931" s="42">
        <v>16938</v>
      </c>
      <c r="O1931" s="54" t="s">
        <v>499</v>
      </c>
      <c r="P1931" s="54" t="s">
        <v>499</v>
      </c>
      <c r="Q1931" s="54" t="s">
        <v>499</v>
      </c>
      <c r="R1931" s="54" t="s">
        <v>499</v>
      </c>
      <c r="S1931" s="54" t="s">
        <v>499</v>
      </c>
      <c r="T1931" s="54" t="s">
        <v>499</v>
      </c>
      <c r="U1931" s="54" t="s">
        <v>499</v>
      </c>
      <c r="W1931" s="42" t="s">
        <v>469</v>
      </c>
    </row>
    <row r="1932" spans="1:23">
      <c r="A1932" s="49" t="s">
        <v>4200</v>
      </c>
      <c r="B1932" s="46" t="s">
        <v>230</v>
      </c>
      <c r="C1932" s="46" t="s">
        <v>374</v>
      </c>
      <c r="D1932" s="49" t="s">
        <v>142</v>
      </c>
      <c r="E1932" s="46">
        <v>0</v>
      </c>
      <c r="F1932" s="46">
        <v>0</v>
      </c>
      <c r="G1932" s="46">
        <v>0</v>
      </c>
      <c r="H1932" s="46">
        <v>0</v>
      </c>
      <c r="I1932" s="46">
        <v>0</v>
      </c>
      <c r="J1932" s="46">
        <v>0</v>
      </c>
      <c r="K1932" s="46">
        <v>0</v>
      </c>
      <c r="L1932" s="42">
        <v>33672</v>
      </c>
      <c r="M1932" s="42">
        <v>16734</v>
      </c>
      <c r="N1932" s="42">
        <v>16938</v>
      </c>
      <c r="O1932" s="54" t="s">
        <v>499</v>
      </c>
      <c r="P1932" s="54" t="s">
        <v>499</v>
      </c>
      <c r="Q1932" s="54" t="s">
        <v>499</v>
      </c>
      <c r="R1932" s="54" t="s">
        <v>499</v>
      </c>
      <c r="S1932" s="54" t="s">
        <v>499</v>
      </c>
      <c r="T1932" s="54" t="s">
        <v>499</v>
      </c>
      <c r="U1932" s="54" t="s">
        <v>499</v>
      </c>
      <c r="W1932" s="42" t="s">
        <v>469</v>
      </c>
    </row>
    <row r="1933" spans="1:23">
      <c r="A1933" s="49" t="s">
        <v>4201</v>
      </c>
      <c r="B1933" s="46" t="s">
        <v>230</v>
      </c>
      <c r="C1933" s="46" t="s">
        <v>374</v>
      </c>
      <c r="D1933" s="49" t="s">
        <v>146</v>
      </c>
      <c r="E1933" s="46">
        <v>0</v>
      </c>
      <c r="F1933" s="46">
        <v>6</v>
      </c>
      <c r="G1933" s="46">
        <v>7</v>
      </c>
      <c r="H1933" s="46">
        <v>12</v>
      </c>
      <c r="I1933" s="46">
        <v>7</v>
      </c>
      <c r="J1933" s="46">
        <v>6</v>
      </c>
      <c r="K1933" s="46">
        <v>38</v>
      </c>
      <c r="L1933" s="42">
        <v>33672</v>
      </c>
      <c r="M1933" s="42">
        <v>16734</v>
      </c>
      <c r="N1933" s="42">
        <v>16938</v>
      </c>
      <c r="O1933" s="54" t="s">
        <v>499</v>
      </c>
      <c r="P1933" s="54">
        <v>35.855145213338119</v>
      </c>
      <c r="Q1933" s="54">
        <v>41.83100274889447</v>
      </c>
      <c r="R1933" s="54">
        <v>71.710290426676238</v>
      </c>
      <c r="S1933" s="54">
        <v>41.83100274889447</v>
      </c>
      <c r="T1933" s="54">
        <v>35.855145213338119</v>
      </c>
      <c r="U1933" s="54">
        <v>227.0825863511414</v>
      </c>
      <c r="W1933" s="42" t="s">
        <v>469</v>
      </c>
    </row>
    <row r="1934" spans="1:23">
      <c r="A1934" s="49" t="s">
        <v>4202</v>
      </c>
      <c r="B1934" s="46" t="s">
        <v>222</v>
      </c>
      <c r="C1934" s="46" t="s">
        <v>374</v>
      </c>
      <c r="D1934" s="49" t="s">
        <v>60</v>
      </c>
      <c r="E1934" s="46">
        <v>6</v>
      </c>
      <c r="F1934" s="46">
        <v>0</v>
      </c>
      <c r="G1934" s="46">
        <v>6</v>
      </c>
      <c r="H1934" s="46">
        <v>6</v>
      </c>
      <c r="I1934" s="46">
        <v>0</v>
      </c>
      <c r="J1934" s="46">
        <v>6</v>
      </c>
      <c r="K1934" s="46">
        <v>24</v>
      </c>
      <c r="L1934" s="42">
        <v>33672</v>
      </c>
      <c r="M1934" s="42">
        <v>16734</v>
      </c>
      <c r="N1934" s="42">
        <v>16938</v>
      </c>
      <c r="O1934" s="54">
        <v>17.818959372772632</v>
      </c>
      <c r="P1934" s="54" t="s">
        <v>499</v>
      </c>
      <c r="Q1934" s="54">
        <v>17.818959372772632</v>
      </c>
      <c r="R1934" s="54">
        <v>17.818959372772632</v>
      </c>
      <c r="S1934" s="54" t="s">
        <v>499</v>
      </c>
      <c r="T1934" s="54">
        <v>17.818959372772632</v>
      </c>
      <c r="U1934" s="54">
        <v>71.275837491090527</v>
      </c>
      <c r="W1934" s="42" t="s">
        <v>469</v>
      </c>
    </row>
    <row r="1935" spans="1:23">
      <c r="A1935" s="49" t="s">
        <v>4203</v>
      </c>
      <c r="B1935" s="46" t="s">
        <v>222</v>
      </c>
      <c r="C1935" s="46" t="s">
        <v>374</v>
      </c>
      <c r="D1935" s="49" t="s">
        <v>64</v>
      </c>
      <c r="E1935" s="46">
        <v>16</v>
      </c>
      <c r="F1935" s="46">
        <v>6</v>
      </c>
      <c r="G1935" s="46">
        <v>15</v>
      </c>
      <c r="H1935" s="46">
        <v>16</v>
      </c>
      <c r="I1935" s="46">
        <v>12</v>
      </c>
      <c r="J1935" s="46">
        <v>8</v>
      </c>
      <c r="K1935" s="46">
        <v>73</v>
      </c>
      <c r="L1935" s="42">
        <v>33672</v>
      </c>
      <c r="M1935" s="42">
        <v>16734</v>
      </c>
      <c r="N1935" s="42">
        <v>16938</v>
      </c>
      <c r="O1935" s="54">
        <v>47.517224994060349</v>
      </c>
      <c r="P1935" s="54">
        <v>17.818959372772632</v>
      </c>
      <c r="Q1935" s="54">
        <v>44.547398431931576</v>
      </c>
      <c r="R1935" s="54">
        <v>47.517224994060349</v>
      </c>
      <c r="S1935" s="54">
        <v>35.637918745545264</v>
      </c>
      <c r="T1935" s="54">
        <v>23.758612497030175</v>
      </c>
      <c r="U1935" s="54">
        <v>216.79733903540031</v>
      </c>
      <c r="W1935" s="42" t="s">
        <v>469</v>
      </c>
    </row>
    <row r="1936" spans="1:23">
      <c r="A1936" s="49" t="s">
        <v>4204</v>
      </c>
      <c r="B1936" s="46" t="s">
        <v>222</v>
      </c>
      <c r="C1936" s="46" t="s">
        <v>374</v>
      </c>
      <c r="D1936" s="49" t="s">
        <v>492</v>
      </c>
      <c r="E1936" s="46">
        <v>0</v>
      </c>
      <c r="F1936" s="46">
        <v>0</v>
      </c>
      <c r="G1936" s="46">
        <v>6</v>
      </c>
      <c r="H1936" s="46">
        <v>6</v>
      </c>
      <c r="I1936" s="46">
        <v>6</v>
      </c>
      <c r="J1936" s="46">
        <v>0</v>
      </c>
      <c r="K1936" s="46">
        <v>18</v>
      </c>
      <c r="L1936" s="42">
        <v>33672</v>
      </c>
      <c r="M1936" s="42">
        <v>16734</v>
      </c>
      <c r="N1936" s="42">
        <v>16938</v>
      </c>
      <c r="O1936" s="54" t="s">
        <v>499</v>
      </c>
      <c r="P1936" s="54" t="s">
        <v>499</v>
      </c>
      <c r="Q1936" s="54">
        <v>17.818959372772632</v>
      </c>
      <c r="R1936" s="54">
        <v>17.818959372772632</v>
      </c>
      <c r="S1936" s="54">
        <v>17.818959372772632</v>
      </c>
      <c r="T1936" s="54" t="s">
        <v>499</v>
      </c>
      <c r="U1936" s="54">
        <v>53.456878118317896</v>
      </c>
      <c r="W1936" s="42" t="s">
        <v>469</v>
      </c>
    </row>
    <row r="1937" spans="1:23">
      <c r="A1937" s="49" t="s">
        <v>4205</v>
      </c>
      <c r="B1937" s="46" t="s">
        <v>222</v>
      </c>
      <c r="C1937" s="46" t="s">
        <v>374</v>
      </c>
      <c r="D1937" s="49" t="s">
        <v>200</v>
      </c>
      <c r="E1937" s="46">
        <v>0</v>
      </c>
      <c r="F1937" s="46">
        <v>0</v>
      </c>
      <c r="G1937" s="46">
        <v>6</v>
      </c>
      <c r="H1937" s="46">
        <v>17</v>
      </c>
      <c r="I1937" s="46">
        <v>6</v>
      </c>
      <c r="J1937" s="46">
        <v>6</v>
      </c>
      <c r="K1937" s="46">
        <v>35</v>
      </c>
      <c r="L1937" s="42">
        <v>33672</v>
      </c>
      <c r="M1937" s="42">
        <v>16734</v>
      </c>
      <c r="N1937" s="42">
        <v>16938</v>
      </c>
      <c r="O1937" s="54" t="s">
        <v>499</v>
      </c>
      <c r="P1937" s="54" t="s">
        <v>499</v>
      </c>
      <c r="Q1937" s="54">
        <v>17.818959372772632</v>
      </c>
      <c r="R1937" s="54">
        <v>50.487051556189115</v>
      </c>
      <c r="S1937" s="54">
        <v>17.818959372772632</v>
      </c>
      <c r="T1937" s="54">
        <v>17.818959372772632</v>
      </c>
      <c r="U1937" s="54">
        <v>103.943929674507</v>
      </c>
      <c r="W1937" s="42" t="s">
        <v>469</v>
      </c>
    </row>
    <row r="1938" spans="1:23">
      <c r="A1938" s="49" t="s">
        <v>4206</v>
      </c>
      <c r="B1938" s="46" t="s">
        <v>222</v>
      </c>
      <c r="C1938" s="46" t="s">
        <v>374</v>
      </c>
      <c r="D1938" s="49" t="s">
        <v>473</v>
      </c>
      <c r="E1938" s="46">
        <v>0</v>
      </c>
      <c r="F1938" s="46">
        <v>0</v>
      </c>
      <c r="G1938" s="46">
        <v>0</v>
      </c>
      <c r="H1938" s="46">
        <v>0</v>
      </c>
      <c r="I1938" s="46">
        <v>0</v>
      </c>
      <c r="J1938" s="46">
        <v>6</v>
      </c>
      <c r="K1938" s="46">
        <v>6</v>
      </c>
      <c r="L1938" s="42">
        <v>33672</v>
      </c>
      <c r="M1938" s="42">
        <v>16734</v>
      </c>
      <c r="N1938" s="42">
        <v>16938</v>
      </c>
      <c r="O1938" s="54" t="s">
        <v>499</v>
      </c>
      <c r="P1938" s="54" t="s">
        <v>499</v>
      </c>
      <c r="Q1938" s="54" t="s">
        <v>499</v>
      </c>
      <c r="R1938" s="54" t="s">
        <v>499</v>
      </c>
      <c r="S1938" s="54" t="s">
        <v>499</v>
      </c>
      <c r="T1938" s="54">
        <v>17.818959372772632</v>
      </c>
      <c r="U1938" s="54">
        <v>17.818959372772632</v>
      </c>
      <c r="W1938" s="42" t="s">
        <v>469</v>
      </c>
    </row>
    <row r="1939" spans="1:23">
      <c r="A1939" s="49" t="s">
        <v>4207</v>
      </c>
      <c r="B1939" s="46" t="s">
        <v>222</v>
      </c>
      <c r="C1939" s="46" t="s">
        <v>374</v>
      </c>
      <c r="D1939" s="49" t="s">
        <v>201</v>
      </c>
      <c r="E1939" s="46">
        <v>9</v>
      </c>
      <c r="F1939" s="46">
        <v>0</v>
      </c>
      <c r="G1939" s="46">
        <v>6</v>
      </c>
      <c r="H1939" s="46">
        <v>6</v>
      </c>
      <c r="I1939" s="46">
        <v>6</v>
      </c>
      <c r="J1939" s="46">
        <v>0</v>
      </c>
      <c r="K1939" s="46">
        <v>27</v>
      </c>
      <c r="L1939" s="42">
        <v>33672</v>
      </c>
      <c r="M1939" s="42">
        <v>16734</v>
      </c>
      <c r="N1939" s="42">
        <v>16938</v>
      </c>
      <c r="O1939" s="54">
        <v>26.728439059158948</v>
      </c>
      <c r="P1939" s="54" t="s">
        <v>499</v>
      </c>
      <c r="Q1939" s="54">
        <v>17.818959372772632</v>
      </c>
      <c r="R1939" s="54">
        <v>17.818959372772632</v>
      </c>
      <c r="S1939" s="54">
        <v>17.818959372772632</v>
      </c>
      <c r="T1939" s="54" t="s">
        <v>499</v>
      </c>
      <c r="U1939" s="54">
        <v>80.185317177476833</v>
      </c>
      <c r="W1939" s="42" t="s">
        <v>469</v>
      </c>
    </row>
    <row r="1940" spans="1:23">
      <c r="A1940" s="49" t="s">
        <v>4208</v>
      </c>
      <c r="B1940" s="46" t="s">
        <v>222</v>
      </c>
      <c r="C1940" s="46" t="s">
        <v>374</v>
      </c>
      <c r="D1940" s="49" t="s">
        <v>151</v>
      </c>
      <c r="E1940" s="46">
        <v>0</v>
      </c>
      <c r="F1940" s="46">
        <v>0</v>
      </c>
      <c r="G1940" s="46">
        <v>0</v>
      </c>
      <c r="H1940" s="46">
        <v>0</v>
      </c>
      <c r="I1940" s="46">
        <v>0</v>
      </c>
      <c r="J1940" s="46">
        <v>0</v>
      </c>
      <c r="K1940" s="46">
        <v>0</v>
      </c>
      <c r="L1940" s="42">
        <v>33672</v>
      </c>
      <c r="M1940" s="42">
        <v>16734</v>
      </c>
      <c r="N1940" s="42">
        <v>16938</v>
      </c>
      <c r="O1940" s="54" t="s">
        <v>499</v>
      </c>
      <c r="P1940" s="54" t="s">
        <v>499</v>
      </c>
      <c r="Q1940" s="54" t="s">
        <v>499</v>
      </c>
      <c r="R1940" s="54" t="s">
        <v>499</v>
      </c>
      <c r="S1940" s="54" t="s">
        <v>499</v>
      </c>
      <c r="T1940" s="54" t="s">
        <v>499</v>
      </c>
      <c r="U1940" s="54" t="s">
        <v>499</v>
      </c>
      <c r="W1940" s="42" t="s">
        <v>469</v>
      </c>
    </row>
    <row r="1941" spans="1:23">
      <c r="A1941" s="49" t="s">
        <v>4209</v>
      </c>
      <c r="B1941" s="46" t="s">
        <v>222</v>
      </c>
      <c r="C1941" s="46" t="s">
        <v>374</v>
      </c>
      <c r="D1941" s="49" t="s">
        <v>95</v>
      </c>
      <c r="E1941" s="46">
        <v>0</v>
      </c>
      <c r="F1941" s="46">
        <v>0</v>
      </c>
      <c r="G1941" s="46">
        <v>6</v>
      </c>
      <c r="H1941" s="46">
        <v>6</v>
      </c>
      <c r="I1941" s="46">
        <v>0</v>
      </c>
      <c r="J1941" s="46">
        <v>0</v>
      </c>
      <c r="K1941" s="46">
        <v>12</v>
      </c>
      <c r="L1941" s="42">
        <v>33672</v>
      </c>
      <c r="M1941" s="42">
        <v>16734</v>
      </c>
      <c r="N1941" s="42">
        <v>16938</v>
      </c>
      <c r="O1941" s="54" t="s">
        <v>499</v>
      </c>
      <c r="P1941" s="54" t="s">
        <v>499</v>
      </c>
      <c r="Q1941" s="54">
        <v>17.818959372772632</v>
      </c>
      <c r="R1941" s="54">
        <v>17.818959372772632</v>
      </c>
      <c r="S1941" s="54" t="s">
        <v>499</v>
      </c>
      <c r="T1941" s="54" t="s">
        <v>499</v>
      </c>
      <c r="U1941" s="54">
        <v>35.637918745545264</v>
      </c>
      <c r="W1941" s="42" t="s">
        <v>469</v>
      </c>
    </row>
    <row r="1942" spans="1:23">
      <c r="A1942" s="49" t="s">
        <v>4210</v>
      </c>
      <c r="B1942" s="46" t="s">
        <v>222</v>
      </c>
      <c r="C1942" s="46" t="s">
        <v>374</v>
      </c>
      <c r="D1942" s="49" t="s">
        <v>154</v>
      </c>
      <c r="E1942" s="46">
        <v>0</v>
      </c>
      <c r="F1942" s="46">
        <v>0</v>
      </c>
      <c r="G1942" s="46">
        <v>0</v>
      </c>
      <c r="H1942" s="46">
        <v>0</v>
      </c>
      <c r="I1942" s="46">
        <v>0</v>
      </c>
      <c r="J1942" s="46">
        <v>0</v>
      </c>
      <c r="K1942" s="46">
        <v>0</v>
      </c>
      <c r="L1942" s="42">
        <v>33672</v>
      </c>
      <c r="M1942" s="42">
        <v>16734</v>
      </c>
      <c r="N1942" s="42">
        <v>16938</v>
      </c>
      <c r="O1942" s="54" t="s">
        <v>499</v>
      </c>
      <c r="P1942" s="54" t="s">
        <v>499</v>
      </c>
      <c r="Q1942" s="54" t="s">
        <v>499</v>
      </c>
      <c r="R1942" s="54" t="s">
        <v>499</v>
      </c>
      <c r="S1942" s="54" t="s">
        <v>499</v>
      </c>
      <c r="T1942" s="54" t="s">
        <v>499</v>
      </c>
      <c r="U1942" s="54" t="s">
        <v>499</v>
      </c>
      <c r="W1942" s="42" t="s">
        <v>469</v>
      </c>
    </row>
    <row r="1943" spans="1:23">
      <c r="A1943" s="49" t="s">
        <v>4211</v>
      </c>
      <c r="B1943" s="46" t="s">
        <v>222</v>
      </c>
      <c r="C1943" s="46" t="s">
        <v>374</v>
      </c>
      <c r="D1943" s="49" t="s">
        <v>155</v>
      </c>
      <c r="E1943" s="46">
        <v>6</v>
      </c>
      <c r="F1943" s="46">
        <v>6</v>
      </c>
      <c r="G1943" s="46">
        <v>0</v>
      </c>
      <c r="H1943" s="46">
        <v>0</v>
      </c>
      <c r="I1943" s="46">
        <v>0</v>
      </c>
      <c r="J1943" s="46">
        <v>0</v>
      </c>
      <c r="K1943" s="46">
        <v>12</v>
      </c>
      <c r="L1943" s="42">
        <v>33672</v>
      </c>
      <c r="M1943" s="42">
        <v>16734</v>
      </c>
      <c r="N1943" s="42">
        <v>16938</v>
      </c>
      <c r="O1943" s="54">
        <v>17.818959372772632</v>
      </c>
      <c r="P1943" s="54">
        <v>17.818959372772632</v>
      </c>
      <c r="Q1943" s="54" t="s">
        <v>499</v>
      </c>
      <c r="R1943" s="54" t="s">
        <v>499</v>
      </c>
      <c r="S1943" s="54" t="s">
        <v>499</v>
      </c>
      <c r="T1943" s="54" t="s">
        <v>499</v>
      </c>
      <c r="U1943" s="54">
        <v>35.637918745545264</v>
      </c>
      <c r="W1943" s="42" t="s">
        <v>469</v>
      </c>
    </row>
    <row r="1944" spans="1:23">
      <c r="A1944" s="49" t="s">
        <v>4212</v>
      </c>
      <c r="B1944" s="46" t="s">
        <v>222</v>
      </c>
      <c r="C1944" s="46" t="s">
        <v>374</v>
      </c>
      <c r="D1944" s="49" t="s">
        <v>99</v>
      </c>
      <c r="E1944" s="46">
        <v>6</v>
      </c>
      <c r="F1944" s="46">
        <v>7</v>
      </c>
      <c r="G1944" s="46">
        <v>6</v>
      </c>
      <c r="H1944" s="46">
        <v>8</v>
      </c>
      <c r="I1944" s="46">
        <v>7</v>
      </c>
      <c r="J1944" s="46">
        <v>6</v>
      </c>
      <c r="K1944" s="46">
        <v>40</v>
      </c>
      <c r="L1944" s="42">
        <v>33672</v>
      </c>
      <c r="M1944" s="42">
        <v>16734</v>
      </c>
      <c r="N1944" s="42">
        <v>16938</v>
      </c>
      <c r="O1944" s="54">
        <v>17.818959372772632</v>
      </c>
      <c r="P1944" s="54">
        <v>20.788785934901401</v>
      </c>
      <c r="Q1944" s="54">
        <v>17.818959372772632</v>
      </c>
      <c r="R1944" s="54">
        <v>23.758612497030175</v>
      </c>
      <c r="S1944" s="54">
        <v>20.788785934901401</v>
      </c>
      <c r="T1944" s="54">
        <v>17.818959372772632</v>
      </c>
      <c r="U1944" s="54">
        <v>118.79306248515087</v>
      </c>
      <c r="W1944" s="42" t="s">
        <v>469</v>
      </c>
    </row>
    <row r="1945" spans="1:23">
      <c r="A1945" s="49" t="s">
        <v>4213</v>
      </c>
      <c r="B1945" s="46" t="s">
        <v>222</v>
      </c>
      <c r="C1945" s="46" t="s">
        <v>374</v>
      </c>
      <c r="D1945" s="49" t="s">
        <v>481</v>
      </c>
      <c r="E1945" s="46">
        <v>6</v>
      </c>
      <c r="F1945" s="46">
        <v>0</v>
      </c>
      <c r="G1945" s="46">
        <v>0</v>
      </c>
      <c r="H1945" s="46">
        <v>0</v>
      </c>
      <c r="I1945" s="46">
        <v>0</v>
      </c>
      <c r="J1945" s="46">
        <v>0</v>
      </c>
      <c r="K1945" s="46">
        <v>6</v>
      </c>
      <c r="L1945" s="42">
        <v>33672</v>
      </c>
      <c r="M1945" s="42">
        <v>16734</v>
      </c>
      <c r="N1945" s="42">
        <v>16938</v>
      </c>
      <c r="O1945" s="54">
        <v>17.818959372772632</v>
      </c>
      <c r="P1945" s="54" t="s">
        <v>499</v>
      </c>
      <c r="Q1945" s="54" t="s">
        <v>499</v>
      </c>
      <c r="R1945" s="54" t="s">
        <v>499</v>
      </c>
      <c r="S1945" s="54" t="s">
        <v>499</v>
      </c>
      <c r="T1945" s="54" t="s">
        <v>499</v>
      </c>
      <c r="U1945" s="54">
        <v>17.818959372772632</v>
      </c>
      <c r="W1945" s="42" t="s">
        <v>469</v>
      </c>
    </row>
    <row r="1946" spans="1:23">
      <c r="A1946" s="49" t="s">
        <v>4214</v>
      </c>
      <c r="B1946" s="46" t="s">
        <v>222</v>
      </c>
      <c r="C1946" s="46" t="s">
        <v>374</v>
      </c>
      <c r="D1946" s="49" t="s">
        <v>483</v>
      </c>
      <c r="E1946" s="46">
        <v>0</v>
      </c>
      <c r="F1946" s="46">
        <v>6</v>
      </c>
      <c r="G1946" s="46">
        <v>6</v>
      </c>
      <c r="H1946" s="46">
        <v>6</v>
      </c>
      <c r="I1946" s="46">
        <v>6</v>
      </c>
      <c r="J1946" s="46">
        <v>6</v>
      </c>
      <c r="K1946" s="46">
        <v>30</v>
      </c>
      <c r="L1946" s="42">
        <v>33672</v>
      </c>
      <c r="M1946" s="42">
        <v>16734</v>
      </c>
      <c r="N1946" s="42">
        <v>16938</v>
      </c>
      <c r="O1946" s="54" t="s">
        <v>499</v>
      </c>
      <c r="P1946" s="54">
        <v>17.818959372772632</v>
      </c>
      <c r="Q1946" s="54">
        <v>17.818959372772632</v>
      </c>
      <c r="R1946" s="54">
        <v>17.818959372772632</v>
      </c>
      <c r="S1946" s="54">
        <v>17.818959372772632</v>
      </c>
      <c r="T1946" s="54">
        <v>17.818959372772632</v>
      </c>
      <c r="U1946" s="54">
        <v>89.094796863863152</v>
      </c>
      <c r="W1946" s="42" t="s">
        <v>469</v>
      </c>
    </row>
    <row r="1947" spans="1:23">
      <c r="A1947" s="49" t="s">
        <v>4215</v>
      </c>
      <c r="B1947" s="46" t="s">
        <v>222</v>
      </c>
      <c r="C1947" s="46" t="s">
        <v>374</v>
      </c>
      <c r="D1947" s="49" t="s">
        <v>128</v>
      </c>
      <c r="E1947" s="46">
        <v>0</v>
      </c>
      <c r="F1947" s="46">
        <v>6</v>
      </c>
      <c r="G1947" s="46">
        <v>0</v>
      </c>
      <c r="H1947" s="46">
        <v>0</v>
      </c>
      <c r="I1947" s="46">
        <v>0</v>
      </c>
      <c r="J1947" s="46">
        <v>0</v>
      </c>
      <c r="K1947" s="46">
        <v>6</v>
      </c>
      <c r="L1947" s="42">
        <v>33672</v>
      </c>
      <c r="M1947" s="42">
        <v>16734</v>
      </c>
      <c r="N1947" s="42">
        <v>16938</v>
      </c>
      <c r="O1947" s="54" t="s">
        <v>499</v>
      </c>
      <c r="P1947" s="54">
        <v>17.818959372772632</v>
      </c>
      <c r="Q1947" s="54" t="s">
        <v>499</v>
      </c>
      <c r="R1947" s="54" t="s">
        <v>499</v>
      </c>
      <c r="S1947" s="54" t="s">
        <v>499</v>
      </c>
      <c r="T1947" s="54" t="s">
        <v>499</v>
      </c>
      <c r="U1947" s="54">
        <v>17.818959372772632</v>
      </c>
      <c r="W1947" s="42" t="s">
        <v>469</v>
      </c>
    </row>
    <row r="1948" spans="1:23">
      <c r="A1948" s="49" t="s">
        <v>4216</v>
      </c>
      <c r="B1948" s="46" t="s">
        <v>222</v>
      </c>
      <c r="C1948" s="46" t="s">
        <v>374</v>
      </c>
      <c r="D1948" s="49" t="s">
        <v>161</v>
      </c>
      <c r="E1948" s="46">
        <v>0</v>
      </c>
      <c r="F1948" s="46">
        <v>0</v>
      </c>
      <c r="G1948" s="46">
        <v>0</v>
      </c>
      <c r="H1948" s="46">
        <v>0</v>
      </c>
      <c r="I1948" s="46">
        <v>0</v>
      </c>
      <c r="J1948" s="46">
        <v>0</v>
      </c>
      <c r="K1948" s="46">
        <v>0</v>
      </c>
      <c r="L1948" s="42">
        <v>33672</v>
      </c>
      <c r="M1948" s="42">
        <v>16734</v>
      </c>
      <c r="N1948" s="42">
        <v>16938</v>
      </c>
      <c r="O1948" s="54" t="s">
        <v>499</v>
      </c>
      <c r="P1948" s="54" t="s">
        <v>499</v>
      </c>
      <c r="Q1948" s="54" t="s">
        <v>499</v>
      </c>
      <c r="R1948" s="54" t="s">
        <v>499</v>
      </c>
      <c r="S1948" s="54" t="s">
        <v>499</v>
      </c>
      <c r="T1948" s="54" t="s">
        <v>499</v>
      </c>
      <c r="U1948" s="54" t="s">
        <v>499</v>
      </c>
      <c r="W1948" s="42" t="s">
        <v>469</v>
      </c>
    </row>
    <row r="1949" spans="1:23">
      <c r="A1949" s="49" t="s">
        <v>4217</v>
      </c>
      <c r="B1949" s="46" t="s">
        <v>222</v>
      </c>
      <c r="C1949" s="46" t="s">
        <v>374</v>
      </c>
      <c r="D1949" s="49" t="s">
        <v>164</v>
      </c>
      <c r="E1949" s="46">
        <v>25</v>
      </c>
      <c r="F1949" s="46">
        <v>15</v>
      </c>
      <c r="G1949" s="46">
        <v>76</v>
      </c>
      <c r="H1949" s="46">
        <v>84</v>
      </c>
      <c r="I1949" s="46">
        <v>21</v>
      </c>
      <c r="J1949" s="46">
        <v>6</v>
      </c>
      <c r="K1949" s="46">
        <v>227</v>
      </c>
      <c r="L1949" s="42">
        <v>33672</v>
      </c>
      <c r="M1949" s="42">
        <v>16734</v>
      </c>
      <c r="N1949" s="42">
        <v>16938</v>
      </c>
      <c r="O1949" s="54">
        <v>147.59711890423901</v>
      </c>
      <c r="P1949" s="54">
        <v>88.558271342543392</v>
      </c>
      <c r="Q1949" s="54">
        <v>448.69524146888654</v>
      </c>
      <c r="R1949" s="54">
        <v>495.92631951824302</v>
      </c>
      <c r="S1949" s="54">
        <v>123.98157987956075</v>
      </c>
      <c r="T1949" s="54">
        <v>35.423308537017355</v>
      </c>
      <c r="U1949" s="54">
        <v>1340.18183965049</v>
      </c>
      <c r="W1949" s="42" t="s">
        <v>469</v>
      </c>
    </row>
    <row r="1950" spans="1:23">
      <c r="A1950" s="49" t="s">
        <v>4218</v>
      </c>
      <c r="B1950" s="46" t="s">
        <v>222</v>
      </c>
      <c r="C1950" s="46" t="s">
        <v>374</v>
      </c>
      <c r="D1950" s="49" t="s">
        <v>142</v>
      </c>
      <c r="E1950" s="46">
        <v>0</v>
      </c>
      <c r="F1950" s="46">
        <v>0</v>
      </c>
      <c r="G1950" s="46">
        <v>0</v>
      </c>
      <c r="H1950" s="46">
        <v>6</v>
      </c>
      <c r="I1950" s="46">
        <v>0</v>
      </c>
      <c r="J1950" s="46">
        <v>0</v>
      </c>
      <c r="K1950" s="46">
        <v>6</v>
      </c>
      <c r="L1950" s="42">
        <v>33672</v>
      </c>
      <c r="M1950" s="42">
        <v>16734</v>
      </c>
      <c r="N1950" s="42">
        <v>16938</v>
      </c>
      <c r="O1950" s="54" t="s">
        <v>499</v>
      </c>
      <c r="P1950" s="54" t="s">
        <v>499</v>
      </c>
      <c r="Q1950" s="54" t="s">
        <v>499</v>
      </c>
      <c r="R1950" s="54">
        <v>17.818959372772632</v>
      </c>
      <c r="S1950" s="54" t="s">
        <v>499</v>
      </c>
      <c r="T1950" s="54" t="s">
        <v>499</v>
      </c>
      <c r="U1950" s="54">
        <v>17.818959372772632</v>
      </c>
      <c r="W1950" s="42" t="s">
        <v>469</v>
      </c>
    </row>
    <row r="1951" spans="1:23">
      <c r="A1951" s="49" t="s">
        <v>4219</v>
      </c>
      <c r="B1951" s="46" t="s">
        <v>230</v>
      </c>
      <c r="C1951" s="46" t="s">
        <v>377</v>
      </c>
      <c r="D1951" s="49" t="s">
        <v>60</v>
      </c>
      <c r="E1951" s="46">
        <v>0</v>
      </c>
      <c r="F1951" s="46">
        <v>0</v>
      </c>
      <c r="G1951" s="46">
        <v>8</v>
      </c>
      <c r="H1951" s="46">
        <v>8</v>
      </c>
      <c r="I1951" s="46">
        <v>0</v>
      </c>
      <c r="J1951" s="46">
        <v>6</v>
      </c>
      <c r="K1951" s="46">
        <v>22</v>
      </c>
      <c r="L1951" s="42">
        <v>27325</v>
      </c>
      <c r="M1951" s="42">
        <v>14205</v>
      </c>
      <c r="N1951" s="42">
        <v>13120</v>
      </c>
      <c r="O1951" s="54" t="s">
        <v>499</v>
      </c>
      <c r="P1951" s="54" t="s">
        <v>499</v>
      </c>
      <c r="Q1951" s="54">
        <v>29.277218664226897</v>
      </c>
      <c r="R1951" s="54">
        <v>29.277218664226897</v>
      </c>
      <c r="S1951" s="54" t="s">
        <v>499</v>
      </c>
      <c r="T1951" s="54">
        <v>21.957913998170174</v>
      </c>
      <c r="U1951" s="54">
        <v>80.512351326623971</v>
      </c>
      <c r="W1951" s="42" t="s">
        <v>469</v>
      </c>
    </row>
    <row r="1952" spans="1:23">
      <c r="A1952" s="49" t="s">
        <v>4220</v>
      </c>
      <c r="B1952" s="46" t="s">
        <v>230</v>
      </c>
      <c r="C1952" s="46" t="s">
        <v>377</v>
      </c>
      <c r="D1952" s="49" t="s">
        <v>64</v>
      </c>
      <c r="E1952" s="46">
        <v>9</v>
      </c>
      <c r="F1952" s="46">
        <v>6</v>
      </c>
      <c r="G1952" s="46">
        <v>16</v>
      </c>
      <c r="H1952" s="46">
        <v>14</v>
      </c>
      <c r="I1952" s="46">
        <v>7</v>
      </c>
      <c r="J1952" s="46">
        <v>6</v>
      </c>
      <c r="K1952" s="46">
        <v>58</v>
      </c>
      <c r="L1952" s="42">
        <v>27325</v>
      </c>
      <c r="M1952" s="42">
        <v>14205</v>
      </c>
      <c r="N1952" s="42">
        <v>13120</v>
      </c>
      <c r="O1952" s="54">
        <v>32.936870997255262</v>
      </c>
      <c r="P1952" s="54">
        <v>21.957913998170174</v>
      </c>
      <c r="Q1952" s="54">
        <v>58.554437328453794</v>
      </c>
      <c r="R1952" s="54">
        <v>51.235132662397071</v>
      </c>
      <c r="S1952" s="54">
        <v>25.617566331198535</v>
      </c>
      <c r="T1952" s="54">
        <v>21.957913998170174</v>
      </c>
      <c r="U1952" s="54">
        <v>212.25983531564501</v>
      </c>
      <c r="W1952" s="42" t="s">
        <v>469</v>
      </c>
    </row>
    <row r="1953" spans="1:23">
      <c r="A1953" s="49" t="s">
        <v>4221</v>
      </c>
      <c r="B1953" s="46" t="s">
        <v>230</v>
      </c>
      <c r="C1953" s="46" t="s">
        <v>377</v>
      </c>
      <c r="D1953" s="49" t="s">
        <v>492</v>
      </c>
      <c r="E1953" s="46">
        <v>0</v>
      </c>
      <c r="F1953" s="46">
        <v>0</v>
      </c>
      <c r="G1953" s="46">
        <v>0</v>
      </c>
      <c r="H1953" s="46">
        <v>6</v>
      </c>
      <c r="I1953" s="46">
        <v>0</v>
      </c>
      <c r="J1953" s="46">
        <v>0</v>
      </c>
      <c r="K1953" s="46">
        <v>6</v>
      </c>
      <c r="L1953" s="42">
        <v>27325</v>
      </c>
      <c r="M1953" s="42">
        <v>14205</v>
      </c>
      <c r="N1953" s="42">
        <v>13120</v>
      </c>
      <c r="O1953" s="54" t="s">
        <v>499</v>
      </c>
      <c r="P1953" s="54" t="s">
        <v>499</v>
      </c>
      <c r="Q1953" s="54" t="s">
        <v>499</v>
      </c>
      <c r="R1953" s="54">
        <v>21.957913998170174</v>
      </c>
      <c r="S1953" s="54" t="s">
        <v>499</v>
      </c>
      <c r="T1953" s="54" t="s">
        <v>499</v>
      </c>
      <c r="U1953" s="54">
        <v>21.957913998170174</v>
      </c>
      <c r="W1953" s="42" t="s">
        <v>469</v>
      </c>
    </row>
    <row r="1954" spans="1:23">
      <c r="A1954" s="49" t="s">
        <v>4222</v>
      </c>
      <c r="B1954" s="46" t="s">
        <v>230</v>
      </c>
      <c r="C1954" s="46" t="s">
        <v>377</v>
      </c>
      <c r="D1954" s="49" t="s">
        <v>200</v>
      </c>
      <c r="E1954" s="46">
        <v>0</v>
      </c>
      <c r="F1954" s="46">
        <v>0</v>
      </c>
      <c r="G1954" s="46">
        <v>0</v>
      </c>
      <c r="H1954" s="46">
        <v>13</v>
      </c>
      <c r="I1954" s="46">
        <v>0</v>
      </c>
      <c r="J1954" s="46">
        <v>6</v>
      </c>
      <c r="K1954" s="46">
        <v>19</v>
      </c>
      <c r="L1954" s="42">
        <v>27325</v>
      </c>
      <c r="M1954" s="42">
        <v>14205</v>
      </c>
      <c r="N1954" s="42">
        <v>13120</v>
      </c>
      <c r="O1954" s="54" t="s">
        <v>499</v>
      </c>
      <c r="P1954" s="54" t="s">
        <v>499</v>
      </c>
      <c r="Q1954" s="54" t="s">
        <v>499</v>
      </c>
      <c r="R1954" s="54">
        <v>47.575480329368709</v>
      </c>
      <c r="S1954" s="54" t="s">
        <v>499</v>
      </c>
      <c r="T1954" s="54">
        <v>21.957913998170174</v>
      </c>
      <c r="U1954" s="54">
        <v>69.533394327538886</v>
      </c>
      <c r="W1954" s="42" t="s">
        <v>469</v>
      </c>
    </row>
    <row r="1955" spans="1:23">
      <c r="A1955" s="49" t="s">
        <v>4223</v>
      </c>
      <c r="B1955" s="46" t="s">
        <v>230</v>
      </c>
      <c r="C1955" s="46" t="s">
        <v>377</v>
      </c>
      <c r="D1955" s="49" t="s">
        <v>54</v>
      </c>
      <c r="E1955" s="46">
        <v>22</v>
      </c>
      <c r="F1955" s="46">
        <v>17</v>
      </c>
      <c r="G1955" s="46">
        <v>55</v>
      </c>
      <c r="H1955" s="46">
        <v>83</v>
      </c>
      <c r="I1955" s="46">
        <v>61</v>
      </c>
      <c r="J1955" s="46">
        <v>29</v>
      </c>
      <c r="K1955" s="46">
        <v>267</v>
      </c>
      <c r="L1955" s="42">
        <v>27325</v>
      </c>
      <c r="M1955" s="42">
        <v>14205</v>
      </c>
      <c r="N1955" s="42">
        <v>13120</v>
      </c>
      <c r="O1955" s="54">
        <v>154.87504399859205</v>
      </c>
      <c r="P1955" s="54">
        <v>119.6761703625484</v>
      </c>
      <c r="Q1955" s="54">
        <v>387.18760999648009</v>
      </c>
      <c r="R1955" s="54">
        <v>584.30130235832451</v>
      </c>
      <c r="S1955" s="54">
        <v>429.42625835973251</v>
      </c>
      <c r="T1955" s="54">
        <v>204.15346708905312</v>
      </c>
      <c r="U1955" s="54">
        <v>1879.6198521647309</v>
      </c>
      <c r="W1955" s="42" t="s">
        <v>469</v>
      </c>
    </row>
    <row r="1956" spans="1:23">
      <c r="A1956" s="49" t="s">
        <v>4224</v>
      </c>
      <c r="B1956" s="46" t="s">
        <v>230</v>
      </c>
      <c r="C1956" s="46" t="s">
        <v>377</v>
      </c>
      <c r="D1956" s="49" t="s">
        <v>69</v>
      </c>
      <c r="E1956" s="46">
        <v>0</v>
      </c>
      <c r="F1956" s="46">
        <v>0</v>
      </c>
      <c r="G1956" s="46">
        <v>6</v>
      </c>
      <c r="H1956" s="46">
        <v>0</v>
      </c>
      <c r="I1956" s="46">
        <v>6</v>
      </c>
      <c r="J1956" s="46">
        <v>6</v>
      </c>
      <c r="K1956" s="46">
        <v>18</v>
      </c>
      <c r="L1956" s="42">
        <v>27325</v>
      </c>
      <c r="M1956" s="42">
        <v>14205</v>
      </c>
      <c r="N1956" s="42">
        <v>13120</v>
      </c>
      <c r="O1956" s="54" t="s">
        <v>499</v>
      </c>
      <c r="P1956" s="54" t="s">
        <v>499</v>
      </c>
      <c r="Q1956" s="54">
        <v>42.238648363252373</v>
      </c>
      <c r="R1956" s="54" t="s">
        <v>499</v>
      </c>
      <c r="S1956" s="54">
        <v>42.238648363252373</v>
      </c>
      <c r="T1956" s="54">
        <v>42.238648363252373</v>
      </c>
      <c r="U1956" s="54">
        <v>126.71594508975714</v>
      </c>
      <c r="W1956" s="42" t="s">
        <v>469</v>
      </c>
    </row>
    <row r="1957" spans="1:23">
      <c r="A1957" s="49" t="s">
        <v>4225</v>
      </c>
      <c r="B1957" s="46" t="s">
        <v>230</v>
      </c>
      <c r="C1957" s="46" t="s">
        <v>377</v>
      </c>
      <c r="D1957" s="49" t="s">
        <v>473</v>
      </c>
      <c r="E1957" s="46">
        <v>0</v>
      </c>
      <c r="F1957" s="46">
        <v>0</v>
      </c>
      <c r="G1957" s="46">
        <v>0</v>
      </c>
      <c r="H1957" s="46">
        <v>0</v>
      </c>
      <c r="I1957" s="46">
        <v>0</v>
      </c>
      <c r="J1957" s="46">
        <v>0</v>
      </c>
      <c r="K1957" s="46">
        <v>0</v>
      </c>
      <c r="L1957" s="42">
        <v>27325</v>
      </c>
      <c r="M1957" s="42">
        <v>14205</v>
      </c>
      <c r="N1957" s="42">
        <v>13120</v>
      </c>
      <c r="O1957" s="54" t="s">
        <v>499</v>
      </c>
      <c r="P1957" s="54" t="s">
        <v>499</v>
      </c>
      <c r="Q1957" s="54" t="s">
        <v>499</v>
      </c>
      <c r="R1957" s="54" t="s">
        <v>499</v>
      </c>
      <c r="S1957" s="54" t="s">
        <v>499</v>
      </c>
      <c r="T1957" s="54" t="s">
        <v>499</v>
      </c>
      <c r="U1957" s="54" t="s">
        <v>499</v>
      </c>
      <c r="W1957" s="42" t="s">
        <v>469</v>
      </c>
    </row>
    <row r="1958" spans="1:23">
      <c r="A1958" s="49" t="s">
        <v>4226</v>
      </c>
      <c r="B1958" s="46" t="s">
        <v>230</v>
      </c>
      <c r="C1958" s="46" t="s">
        <v>377</v>
      </c>
      <c r="D1958" s="49" t="s">
        <v>201</v>
      </c>
      <c r="E1958" s="46">
        <v>0</v>
      </c>
      <c r="F1958" s="46">
        <v>0</v>
      </c>
      <c r="G1958" s="46">
        <v>0</v>
      </c>
      <c r="H1958" s="46">
        <v>6</v>
      </c>
      <c r="I1958" s="46">
        <v>6</v>
      </c>
      <c r="J1958" s="46">
        <v>0</v>
      </c>
      <c r="K1958" s="46">
        <v>12</v>
      </c>
      <c r="L1958" s="42">
        <v>27325</v>
      </c>
      <c r="M1958" s="42">
        <v>14205</v>
      </c>
      <c r="N1958" s="42">
        <v>13120</v>
      </c>
      <c r="O1958" s="54" t="s">
        <v>499</v>
      </c>
      <c r="P1958" s="54" t="s">
        <v>499</v>
      </c>
      <c r="Q1958" s="54" t="s">
        <v>499</v>
      </c>
      <c r="R1958" s="54">
        <v>21.957913998170174</v>
      </c>
      <c r="S1958" s="54">
        <v>21.957913998170174</v>
      </c>
      <c r="T1958" s="54" t="s">
        <v>499</v>
      </c>
      <c r="U1958" s="54">
        <v>43.915827996340347</v>
      </c>
      <c r="W1958" s="42" t="s">
        <v>469</v>
      </c>
    </row>
    <row r="1959" spans="1:23">
      <c r="A1959" s="49" t="s">
        <v>4227</v>
      </c>
      <c r="B1959" s="46" t="s">
        <v>230</v>
      </c>
      <c r="C1959" s="46" t="s">
        <v>377</v>
      </c>
      <c r="D1959" s="49" t="s">
        <v>151</v>
      </c>
      <c r="E1959" s="46">
        <v>0</v>
      </c>
      <c r="F1959" s="46">
        <v>0</v>
      </c>
      <c r="G1959" s="46">
        <v>0</v>
      </c>
      <c r="H1959" s="46">
        <v>0</v>
      </c>
      <c r="I1959" s="46">
        <v>0</v>
      </c>
      <c r="J1959" s="46">
        <v>0</v>
      </c>
      <c r="K1959" s="46">
        <v>0</v>
      </c>
      <c r="L1959" s="42">
        <v>27325</v>
      </c>
      <c r="M1959" s="42">
        <v>14205</v>
      </c>
      <c r="N1959" s="42">
        <v>13120</v>
      </c>
      <c r="O1959" s="54" t="s">
        <v>499</v>
      </c>
      <c r="P1959" s="54" t="s">
        <v>499</v>
      </c>
      <c r="Q1959" s="54" t="s">
        <v>499</v>
      </c>
      <c r="R1959" s="54" t="s">
        <v>499</v>
      </c>
      <c r="S1959" s="54" t="s">
        <v>499</v>
      </c>
      <c r="T1959" s="54" t="s">
        <v>499</v>
      </c>
      <c r="U1959" s="54" t="s">
        <v>499</v>
      </c>
      <c r="W1959" s="42" t="s">
        <v>469</v>
      </c>
    </row>
    <row r="1960" spans="1:23">
      <c r="A1960" s="49" t="s">
        <v>4228</v>
      </c>
      <c r="B1960" s="46" t="s">
        <v>230</v>
      </c>
      <c r="C1960" s="46" t="s">
        <v>377</v>
      </c>
      <c r="D1960" s="49" t="s">
        <v>95</v>
      </c>
      <c r="E1960" s="46">
        <v>0</v>
      </c>
      <c r="F1960" s="46">
        <v>0</v>
      </c>
      <c r="G1960" s="46">
        <v>6</v>
      </c>
      <c r="H1960" s="46">
        <v>6</v>
      </c>
      <c r="I1960" s="46">
        <v>0</v>
      </c>
      <c r="J1960" s="46">
        <v>0</v>
      </c>
      <c r="K1960" s="46">
        <v>12</v>
      </c>
      <c r="L1960" s="42">
        <v>27325</v>
      </c>
      <c r="M1960" s="42">
        <v>14205</v>
      </c>
      <c r="N1960" s="42">
        <v>13120</v>
      </c>
      <c r="O1960" s="54" t="s">
        <v>499</v>
      </c>
      <c r="P1960" s="54" t="s">
        <v>499</v>
      </c>
      <c r="Q1960" s="54">
        <v>21.957913998170174</v>
      </c>
      <c r="R1960" s="54">
        <v>21.957913998170174</v>
      </c>
      <c r="S1960" s="54" t="s">
        <v>499</v>
      </c>
      <c r="T1960" s="54" t="s">
        <v>499</v>
      </c>
      <c r="U1960" s="54">
        <v>43.915827996340347</v>
      </c>
      <c r="W1960" s="42" t="s">
        <v>469</v>
      </c>
    </row>
    <row r="1961" spans="1:23">
      <c r="A1961" s="49" t="s">
        <v>4229</v>
      </c>
      <c r="B1961" s="46" t="s">
        <v>230</v>
      </c>
      <c r="C1961" s="46" t="s">
        <v>377</v>
      </c>
      <c r="D1961" s="49" t="s">
        <v>155</v>
      </c>
      <c r="E1961" s="46">
        <v>10</v>
      </c>
      <c r="F1961" s="46">
        <v>0</v>
      </c>
      <c r="G1961" s="46">
        <v>0</v>
      </c>
      <c r="H1961" s="46">
        <v>0</v>
      </c>
      <c r="I1961" s="46">
        <v>0</v>
      </c>
      <c r="J1961" s="46">
        <v>0</v>
      </c>
      <c r="K1961" s="46">
        <v>10</v>
      </c>
      <c r="L1961" s="42">
        <v>27325</v>
      </c>
      <c r="M1961" s="42">
        <v>14205</v>
      </c>
      <c r="N1961" s="42">
        <v>13120</v>
      </c>
      <c r="O1961" s="54">
        <v>36.596523330283624</v>
      </c>
      <c r="P1961" s="54" t="s">
        <v>499</v>
      </c>
      <c r="Q1961" s="54" t="s">
        <v>499</v>
      </c>
      <c r="R1961" s="54" t="s">
        <v>499</v>
      </c>
      <c r="S1961" s="54" t="s">
        <v>499</v>
      </c>
      <c r="T1961" s="54" t="s">
        <v>499</v>
      </c>
      <c r="U1961" s="54">
        <v>36.596523330283624</v>
      </c>
      <c r="W1961" s="42" t="s">
        <v>469</v>
      </c>
    </row>
    <row r="1962" spans="1:23">
      <c r="A1962" s="49" t="s">
        <v>4230</v>
      </c>
      <c r="B1962" s="46" t="s">
        <v>230</v>
      </c>
      <c r="C1962" s="46" t="s">
        <v>377</v>
      </c>
      <c r="D1962" s="49" t="s">
        <v>99</v>
      </c>
      <c r="E1962" s="46">
        <v>6</v>
      </c>
      <c r="F1962" s="46">
        <v>8</v>
      </c>
      <c r="G1962" s="46">
        <v>8</v>
      </c>
      <c r="H1962" s="46">
        <v>17</v>
      </c>
      <c r="I1962" s="46">
        <v>11</v>
      </c>
      <c r="J1962" s="46">
        <v>6</v>
      </c>
      <c r="K1962" s="46">
        <v>56</v>
      </c>
      <c r="L1962" s="42">
        <v>27325</v>
      </c>
      <c r="M1962" s="42">
        <v>14205</v>
      </c>
      <c r="N1962" s="42">
        <v>13120</v>
      </c>
      <c r="O1962" s="54">
        <v>21.957913998170174</v>
      </c>
      <c r="P1962" s="54">
        <v>29.277218664226897</v>
      </c>
      <c r="Q1962" s="54">
        <v>29.277218664226897</v>
      </c>
      <c r="R1962" s="54">
        <v>62.214089661482163</v>
      </c>
      <c r="S1962" s="54">
        <v>40.256175663311986</v>
      </c>
      <c r="T1962" s="54">
        <v>21.957913998170174</v>
      </c>
      <c r="U1962" s="54">
        <v>204.94053064958828</v>
      </c>
      <c r="W1962" s="42" t="s">
        <v>469</v>
      </c>
    </row>
    <row r="1963" spans="1:23">
      <c r="A1963" s="49" t="s">
        <v>4231</v>
      </c>
      <c r="B1963" s="46" t="s">
        <v>230</v>
      </c>
      <c r="C1963" s="46" t="s">
        <v>377</v>
      </c>
      <c r="D1963" s="49" t="s">
        <v>481</v>
      </c>
      <c r="E1963" s="46">
        <v>0</v>
      </c>
      <c r="F1963" s="46">
        <v>0</v>
      </c>
      <c r="G1963" s="46">
        <v>0</v>
      </c>
      <c r="H1963" s="46">
        <v>0</v>
      </c>
      <c r="I1963" s="46">
        <v>0</v>
      </c>
      <c r="J1963" s="46">
        <v>0</v>
      </c>
      <c r="K1963" s="46">
        <v>0</v>
      </c>
      <c r="L1963" s="42">
        <v>27325</v>
      </c>
      <c r="M1963" s="42">
        <v>14205</v>
      </c>
      <c r="N1963" s="42">
        <v>13120</v>
      </c>
      <c r="O1963" s="54" t="s">
        <v>499</v>
      </c>
      <c r="P1963" s="54" t="s">
        <v>499</v>
      </c>
      <c r="Q1963" s="54" t="s">
        <v>499</v>
      </c>
      <c r="R1963" s="54" t="s">
        <v>499</v>
      </c>
      <c r="S1963" s="54" t="s">
        <v>499</v>
      </c>
      <c r="T1963" s="54" t="s">
        <v>499</v>
      </c>
      <c r="U1963" s="54" t="s">
        <v>499</v>
      </c>
      <c r="W1963" s="42" t="s">
        <v>469</v>
      </c>
    </row>
    <row r="1964" spans="1:23">
      <c r="A1964" s="49" t="s">
        <v>4232</v>
      </c>
      <c r="B1964" s="46" t="s">
        <v>230</v>
      </c>
      <c r="C1964" s="46" t="s">
        <v>377</v>
      </c>
      <c r="D1964" s="49" t="s">
        <v>483</v>
      </c>
      <c r="E1964" s="46">
        <v>0</v>
      </c>
      <c r="F1964" s="46">
        <v>0</v>
      </c>
      <c r="G1964" s="46">
        <v>10</v>
      </c>
      <c r="H1964" s="46">
        <v>6</v>
      </c>
      <c r="I1964" s="46">
        <v>0</v>
      </c>
      <c r="J1964" s="46">
        <v>0</v>
      </c>
      <c r="K1964" s="46">
        <v>16</v>
      </c>
      <c r="L1964" s="42">
        <v>27325</v>
      </c>
      <c r="M1964" s="42">
        <v>14205</v>
      </c>
      <c r="N1964" s="42">
        <v>13120</v>
      </c>
      <c r="O1964" s="54" t="s">
        <v>499</v>
      </c>
      <c r="P1964" s="54" t="s">
        <v>499</v>
      </c>
      <c r="Q1964" s="54">
        <v>36.596523330283624</v>
      </c>
      <c r="R1964" s="54">
        <v>21.957913998170174</v>
      </c>
      <c r="S1964" s="54" t="s">
        <v>499</v>
      </c>
      <c r="T1964" s="54" t="s">
        <v>499</v>
      </c>
      <c r="U1964" s="54">
        <v>58.554437328453794</v>
      </c>
      <c r="W1964" s="42" t="s">
        <v>469</v>
      </c>
    </row>
    <row r="1965" spans="1:23">
      <c r="A1965" s="49" t="s">
        <v>4233</v>
      </c>
      <c r="B1965" s="46" t="s">
        <v>230</v>
      </c>
      <c r="C1965" s="46" t="s">
        <v>377</v>
      </c>
      <c r="D1965" s="49" t="s">
        <v>128</v>
      </c>
      <c r="E1965" s="46">
        <v>0</v>
      </c>
      <c r="F1965" s="46">
        <v>0</v>
      </c>
      <c r="G1965" s="46">
        <v>0</v>
      </c>
      <c r="H1965" s="46">
        <v>0</v>
      </c>
      <c r="I1965" s="46">
        <v>0</v>
      </c>
      <c r="J1965" s="46">
        <v>0</v>
      </c>
      <c r="K1965" s="46">
        <v>0</v>
      </c>
      <c r="L1965" s="42">
        <v>27325</v>
      </c>
      <c r="M1965" s="42">
        <v>14205</v>
      </c>
      <c r="N1965" s="42">
        <v>13120</v>
      </c>
      <c r="O1965" s="54" t="s">
        <v>499</v>
      </c>
      <c r="P1965" s="54" t="s">
        <v>499</v>
      </c>
      <c r="Q1965" s="54" t="s">
        <v>499</v>
      </c>
      <c r="R1965" s="54" t="s">
        <v>499</v>
      </c>
      <c r="S1965" s="54" t="s">
        <v>499</v>
      </c>
      <c r="T1965" s="54" t="s">
        <v>499</v>
      </c>
      <c r="U1965" s="54" t="s">
        <v>499</v>
      </c>
      <c r="W1965" s="42" t="s">
        <v>469</v>
      </c>
    </row>
    <row r="1966" spans="1:23">
      <c r="A1966" s="49" t="s">
        <v>4234</v>
      </c>
      <c r="B1966" s="46" t="s">
        <v>230</v>
      </c>
      <c r="C1966" s="46" t="s">
        <v>377</v>
      </c>
      <c r="D1966" s="49" t="s">
        <v>132</v>
      </c>
      <c r="E1966" s="46">
        <v>0</v>
      </c>
      <c r="F1966" s="46">
        <v>0</v>
      </c>
      <c r="G1966" s="46">
        <v>6</v>
      </c>
      <c r="H1966" s="46">
        <v>0</v>
      </c>
      <c r="I1966" s="46">
        <v>10</v>
      </c>
      <c r="J1966" s="46">
        <v>6</v>
      </c>
      <c r="K1966" s="46">
        <v>22</v>
      </c>
      <c r="L1966" s="42">
        <v>27325</v>
      </c>
      <c r="M1966" s="42">
        <v>14205</v>
      </c>
      <c r="N1966" s="42">
        <v>13120</v>
      </c>
      <c r="O1966" s="54" t="s">
        <v>499</v>
      </c>
      <c r="P1966" s="54" t="s">
        <v>499</v>
      </c>
      <c r="Q1966" s="54">
        <v>42.238648363252373</v>
      </c>
      <c r="R1966" s="54" t="s">
        <v>499</v>
      </c>
      <c r="S1966" s="54">
        <v>70.397747272087287</v>
      </c>
      <c r="T1966" s="54">
        <v>42.238648363252373</v>
      </c>
      <c r="U1966" s="54">
        <v>154.87504399859205</v>
      </c>
      <c r="W1966" s="42" t="s">
        <v>469</v>
      </c>
    </row>
    <row r="1967" spans="1:23">
      <c r="A1967" s="49" t="s">
        <v>4235</v>
      </c>
      <c r="B1967" s="46" t="s">
        <v>230</v>
      </c>
      <c r="C1967" s="46" t="s">
        <v>377</v>
      </c>
      <c r="D1967" s="49" t="s">
        <v>142</v>
      </c>
      <c r="E1967" s="46">
        <v>0</v>
      </c>
      <c r="F1967" s="46">
        <v>0</v>
      </c>
      <c r="G1967" s="46">
        <v>0</v>
      </c>
      <c r="H1967" s="46">
        <v>0</v>
      </c>
      <c r="I1967" s="46">
        <v>0</v>
      </c>
      <c r="J1967" s="46">
        <v>0</v>
      </c>
      <c r="K1967" s="46">
        <v>0</v>
      </c>
      <c r="L1967" s="42">
        <v>27325</v>
      </c>
      <c r="M1967" s="42">
        <v>14205</v>
      </c>
      <c r="N1967" s="42">
        <v>13120</v>
      </c>
      <c r="O1967" s="54" t="s">
        <v>499</v>
      </c>
      <c r="P1967" s="54" t="s">
        <v>499</v>
      </c>
      <c r="Q1967" s="54" t="s">
        <v>499</v>
      </c>
      <c r="R1967" s="54" t="s">
        <v>499</v>
      </c>
      <c r="S1967" s="54" t="s">
        <v>499</v>
      </c>
      <c r="T1967" s="54" t="s">
        <v>499</v>
      </c>
      <c r="U1967" s="54" t="s">
        <v>499</v>
      </c>
      <c r="W1967" s="42" t="s">
        <v>469</v>
      </c>
    </row>
    <row r="1968" spans="1:23">
      <c r="A1968" s="49" t="s">
        <v>4236</v>
      </c>
      <c r="B1968" s="46" t="s">
        <v>230</v>
      </c>
      <c r="C1968" s="46" t="s">
        <v>377</v>
      </c>
      <c r="D1968" s="49" t="s">
        <v>146</v>
      </c>
      <c r="E1968" s="46">
        <v>6</v>
      </c>
      <c r="F1968" s="46">
        <v>6</v>
      </c>
      <c r="G1968" s="46">
        <v>6</v>
      </c>
      <c r="H1968" s="46">
        <v>17</v>
      </c>
      <c r="I1968" s="46">
        <v>6</v>
      </c>
      <c r="J1968" s="46">
        <v>6</v>
      </c>
      <c r="K1968" s="46">
        <v>47</v>
      </c>
      <c r="L1968" s="42">
        <v>27325</v>
      </c>
      <c r="M1968" s="42">
        <v>14205</v>
      </c>
      <c r="N1968" s="42">
        <v>13120</v>
      </c>
      <c r="O1968" s="54">
        <v>42.238648363252373</v>
      </c>
      <c r="P1968" s="54">
        <v>42.238648363252373</v>
      </c>
      <c r="Q1968" s="54">
        <v>42.238648363252373</v>
      </c>
      <c r="R1968" s="54">
        <v>119.6761703625484</v>
      </c>
      <c r="S1968" s="54">
        <v>42.238648363252373</v>
      </c>
      <c r="T1968" s="54">
        <v>42.238648363252373</v>
      </c>
      <c r="U1968" s="54">
        <v>330.86941217881025</v>
      </c>
      <c r="W1968" s="42" t="s">
        <v>469</v>
      </c>
    </row>
    <row r="1969" spans="1:23">
      <c r="A1969" s="49" t="s">
        <v>4237</v>
      </c>
      <c r="B1969" s="46" t="s">
        <v>222</v>
      </c>
      <c r="C1969" s="46" t="s">
        <v>377</v>
      </c>
      <c r="D1969" s="49" t="s">
        <v>60</v>
      </c>
      <c r="E1969" s="46">
        <v>0</v>
      </c>
      <c r="F1969" s="46">
        <v>0</v>
      </c>
      <c r="G1969" s="46">
        <v>6</v>
      </c>
      <c r="H1969" s="46">
        <v>6</v>
      </c>
      <c r="I1969" s="46">
        <v>7</v>
      </c>
      <c r="J1969" s="46">
        <v>0</v>
      </c>
      <c r="K1969" s="46">
        <v>19</v>
      </c>
      <c r="L1969" s="42">
        <v>27325</v>
      </c>
      <c r="M1969" s="42">
        <v>14205</v>
      </c>
      <c r="N1969" s="42">
        <v>13120</v>
      </c>
      <c r="O1969" s="54" t="s">
        <v>499</v>
      </c>
      <c r="P1969" s="54" t="s">
        <v>499</v>
      </c>
      <c r="Q1969" s="54">
        <v>21.957913998170174</v>
      </c>
      <c r="R1969" s="54">
        <v>21.957913998170174</v>
      </c>
      <c r="S1969" s="54">
        <v>25.617566331198535</v>
      </c>
      <c r="T1969" s="54" t="s">
        <v>499</v>
      </c>
      <c r="U1969" s="54">
        <v>69.533394327538886</v>
      </c>
      <c r="W1969" s="42" t="s">
        <v>469</v>
      </c>
    </row>
    <row r="1970" spans="1:23">
      <c r="A1970" s="49" t="s">
        <v>4238</v>
      </c>
      <c r="B1970" s="46" t="s">
        <v>222</v>
      </c>
      <c r="C1970" s="46" t="s">
        <v>377</v>
      </c>
      <c r="D1970" s="49" t="s">
        <v>64</v>
      </c>
      <c r="E1970" s="46">
        <v>14</v>
      </c>
      <c r="F1970" s="46">
        <v>12</v>
      </c>
      <c r="G1970" s="46">
        <v>20</v>
      </c>
      <c r="H1970" s="46">
        <v>20</v>
      </c>
      <c r="I1970" s="46">
        <v>21</v>
      </c>
      <c r="J1970" s="46">
        <v>7</v>
      </c>
      <c r="K1970" s="46">
        <v>94</v>
      </c>
      <c r="L1970" s="42">
        <v>27325</v>
      </c>
      <c r="M1970" s="42">
        <v>14205</v>
      </c>
      <c r="N1970" s="42">
        <v>13120</v>
      </c>
      <c r="O1970" s="54">
        <v>51.235132662397071</v>
      </c>
      <c r="P1970" s="54">
        <v>43.915827996340347</v>
      </c>
      <c r="Q1970" s="54">
        <v>73.193046660567248</v>
      </c>
      <c r="R1970" s="54">
        <v>73.193046660567248</v>
      </c>
      <c r="S1970" s="54">
        <v>76.85269899359561</v>
      </c>
      <c r="T1970" s="54">
        <v>25.617566331198535</v>
      </c>
      <c r="U1970" s="54">
        <v>344.00731930466605</v>
      </c>
      <c r="W1970" s="42" t="s">
        <v>469</v>
      </c>
    </row>
    <row r="1971" spans="1:23">
      <c r="A1971" s="49" t="s">
        <v>4239</v>
      </c>
      <c r="B1971" s="46" t="s">
        <v>222</v>
      </c>
      <c r="C1971" s="46" t="s">
        <v>377</v>
      </c>
      <c r="D1971" s="49" t="s">
        <v>492</v>
      </c>
      <c r="E1971" s="46">
        <v>6</v>
      </c>
      <c r="F1971" s="46">
        <v>0</v>
      </c>
      <c r="G1971" s="46">
        <v>0</v>
      </c>
      <c r="H1971" s="46">
        <v>7</v>
      </c>
      <c r="I1971" s="46">
        <v>0</v>
      </c>
      <c r="J1971" s="46">
        <v>0</v>
      </c>
      <c r="K1971" s="46">
        <v>13</v>
      </c>
      <c r="L1971" s="42">
        <v>27325</v>
      </c>
      <c r="M1971" s="42">
        <v>14205</v>
      </c>
      <c r="N1971" s="42">
        <v>13120</v>
      </c>
      <c r="O1971" s="54">
        <v>21.957913998170174</v>
      </c>
      <c r="P1971" s="54" t="s">
        <v>499</v>
      </c>
      <c r="Q1971" s="54" t="s">
        <v>499</v>
      </c>
      <c r="R1971" s="54">
        <v>25.617566331198535</v>
      </c>
      <c r="S1971" s="54" t="s">
        <v>499</v>
      </c>
      <c r="T1971" s="54" t="s">
        <v>499</v>
      </c>
      <c r="U1971" s="54">
        <v>47.575480329368709</v>
      </c>
      <c r="W1971" s="42" t="s">
        <v>469</v>
      </c>
    </row>
    <row r="1972" spans="1:23">
      <c r="A1972" s="49" t="s">
        <v>4240</v>
      </c>
      <c r="B1972" s="46" t="s">
        <v>222</v>
      </c>
      <c r="C1972" s="46" t="s">
        <v>377</v>
      </c>
      <c r="D1972" s="49" t="s">
        <v>200</v>
      </c>
      <c r="E1972" s="46">
        <v>6</v>
      </c>
      <c r="F1972" s="46">
        <v>0</v>
      </c>
      <c r="G1972" s="46">
        <v>14</v>
      </c>
      <c r="H1972" s="46">
        <v>21</v>
      </c>
      <c r="I1972" s="46">
        <v>7</v>
      </c>
      <c r="J1972" s="46">
        <v>6</v>
      </c>
      <c r="K1972" s="46">
        <v>54</v>
      </c>
      <c r="L1972" s="42">
        <v>27325</v>
      </c>
      <c r="M1972" s="42">
        <v>14205</v>
      </c>
      <c r="N1972" s="42">
        <v>13120</v>
      </c>
      <c r="O1972" s="54">
        <v>21.957913998170174</v>
      </c>
      <c r="P1972" s="54" t="s">
        <v>499</v>
      </c>
      <c r="Q1972" s="54">
        <v>51.235132662397071</v>
      </c>
      <c r="R1972" s="54">
        <v>76.85269899359561</v>
      </c>
      <c r="S1972" s="54">
        <v>25.617566331198535</v>
      </c>
      <c r="T1972" s="54">
        <v>21.957913998170174</v>
      </c>
      <c r="U1972" s="54">
        <v>197.62122598353159</v>
      </c>
      <c r="W1972" s="42" t="s">
        <v>469</v>
      </c>
    </row>
    <row r="1973" spans="1:23">
      <c r="A1973" s="49" t="s">
        <v>4241</v>
      </c>
      <c r="B1973" s="46" t="s">
        <v>222</v>
      </c>
      <c r="C1973" s="46" t="s">
        <v>377</v>
      </c>
      <c r="D1973" s="49" t="s">
        <v>473</v>
      </c>
      <c r="E1973" s="46">
        <v>0</v>
      </c>
      <c r="F1973" s="46">
        <v>0</v>
      </c>
      <c r="G1973" s="46">
        <v>0</v>
      </c>
      <c r="H1973" s="46">
        <v>0</v>
      </c>
      <c r="I1973" s="46">
        <v>0</v>
      </c>
      <c r="J1973" s="46">
        <v>0</v>
      </c>
      <c r="K1973" s="46">
        <v>0</v>
      </c>
      <c r="L1973" s="42">
        <v>27325</v>
      </c>
      <c r="M1973" s="42">
        <v>14205</v>
      </c>
      <c r="N1973" s="42">
        <v>13120</v>
      </c>
      <c r="O1973" s="54" t="s">
        <v>499</v>
      </c>
      <c r="P1973" s="54" t="s">
        <v>499</v>
      </c>
      <c r="Q1973" s="54" t="s">
        <v>499</v>
      </c>
      <c r="R1973" s="54" t="s">
        <v>499</v>
      </c>
      <c r="S1973" s="54" t="s">
        <v>499</v>
      </c>
      <c r="T1973" s="54" t="s">
        <v>499</v>
      </c>
      <c r="U1973" s="54" t="s">
        <v>499</v>
      </c>
      <c r="W1973" s="42" t="s">
        <v>469</v>
      </c>
    </row>
    <row r="1974" spans="1:23">
      <c r="A1974" s="49" t="s">
        <v>4242</v>
      </c>
      <c r="B1974" s="46" t="s">
        <v>222</v>
      </c>
      <c r="C1974" s="46" t="s">
        <v>377</v>
      </c>
      <c r="D1974" s="49" t="s">
        <v>201</v>
      </c>
      <c r="E1974" s="46">
        <v>0</v>
      </c>
      <c r="F1974" s="46">
        <v>6</v>
      </c>
      <c r="G1974" s="46">
        <v>8</v>
      </c>
      <c r="H1974" s="46">
        <v>6</v>
      </c>
      <c r="I1974" s="46">
        <v>6</v>
      </c>
      <c r="J1974" s="46">
        <v>0</v>
      </c>
      <c r="K1974" s="46">
        <v>26</v>
      </c>
      <c r="L1974" s="42">
        <v>27325</v>
      </c>
      <c r="M1974" s="42">
        <v>14205</v>
      </c>
      <c r="N1974" s="42">
        <v>13120</v>
      </c>
      <c r="O1974" s="54" t="s">
        <v>499</v>
      </c>
      <c r="P1974" s="54">
        <v>21.957913998170174</v>
      </c>
      <c r="Q1974" s="54">
        <v>29.277218664226897</v>
      </c>
      <c r="R1974" s="54">
        <v>21.957913998170174</v>
      </c>
      <c r="S1974" s="54">
        <v>21.957913998170174</v>
      </c>
      <c r="T1974" s="54" t="s">
        <v>499</v>
      </c>
      <c r="U1974" s="54">
        <v>95.150960658737418</v>
      </c>
      <c r="W1974" s="42" t="s">
        <v>469</v>
      </c>
    </row>
    <row r="1975" spans="1:23">
      <c r="A1975" s="49" t="s">
        <v>4243</v>
      </c>
      <c r="B1975" s="46" t="s">
        <v>222</v>
      </c>
      <c r="C1975" s="46" t="s">
        <v>377</v>
      </c>
      <c r="D1975" s="49" t="s">
        <v>151</v>
      </c>
      <c r="E1975" s="46">
        <v>0</v>
      </c>
      <c r="F1975" s="46">
        <v>0</v>
      </c>
      <c r="G1975" s="46">
        <v>0</v>
      </c>
      <c r="H1975" s="46">
        <v>0</v>
      </c>
      <c r="I1975" s="46">
        <v>0</v>
      </c>
      <c r="J1975" s="46">
        <v>0</v>
      </c>
      <c r="K1975" s="46">
        <v>0</v>
      </c>
      <c r="L1975" s="42">
        <v>27325</v>
      </c>
      <c r="M1975" s="42">
        <v>14205</v>
      </c>
      <c r="N1975" s="42">
        <v>13120</v>
      </c>
      <c r="O1975" s="54" t="s">
        <v>499</v>
      </c>
      <c r="P1975" s="54" t="s">
        <v>499</v>
      </c>
      <c r="Q1975" s="54" t="s">
        <v>499</v>
      </c>
      <c r="R1975" s="54" t="s">
        <v>499</v>
      </c>
      <c r="S1975" s="54" t="s">
        <v>499</v>
      </c>
      <c r="T1975" s="54" t="s">
        <v>499</v>
      </c>
      <c r="U1975" s="54" t="s">
        <v>499</v>
      </c>
      <c r="W1975" s="42" t="s">
        <v>469</v>
      </c>
    </row>
    <row r="1976" spans="1:23">
      <c r="A1976" s="49" t="s">
        <v>4244</v>
      </c>
      <c r="B1976" s="46" t="s">
        <v>222</v>
      </c>
      <c r="C1976" s="46" t="s">
        <v>377</v>
      </c>
      <c r="D1976" s="49" t="s">
        <v>95</v>
      </c>
      <c r="E1976" s="46">
        <v>0</v>
      </c>
      <c r="F1976" s="46">
        <v>0</v>
      </c>
      <c r="G1976" s="46">
        <v>0</v>
      </c>
      <c r="H1976" s="46">
        <v>0</v>
      </c>
      <c r="I1976" s="46">
        <v>0</v>
      </c>
      <c r="J1976" s="46">
        <v>0</v>
      </c>
      <c r="K1976" s="46">
        <v>0</v>
      </c>
      <c r="L1976" s="42">
        <v>27325</v>
      </c>
      <c r="M1976" s="42">
        <v>14205</v>
      </c>
      <c r="N1976" s="42">
        <v>13120</v>
      </c>
      <c r="O1976" s="54" t="s">
        <v>499</v>
      </c>
      <c r="P1976" s="54" t="s">
        <v>499</v>
      </c>
      <c r="Q1976" s="54" t="s">
        <v>499</v>
      </c>
      <c r="R1976" s="54" t="s">
        <v>499</v>
      </c>
      <c r="S1976" s="54" t="s">
        <v>499</v>
      </c>
      <c r="T1976" s="54" t="s">
        <v>499</v>
      </c>
      <c r="U1976" s="54" t="s">
        <v>499</v>
      </c>
      <c r="W1976" s="42" t="s">
        <v>469</v>
      </c>
    </row>
    <row r="1977" spans="1:23">
      <c r="A1977" s="49" t="s">
        <v>4245</v>
      </c>
      <c r="B1977" s="46" t="s">
        <v>222</v>
      </c>
      <c r="C1977" s="46" t="s">
        <v>377</v>
      </c>
      <c r="D1977" s="49" t="s">
        <v>154</v>
      </c>
      <c r="E1977" s="46">
        <v>0</v>
      </c>
      <c r="F1977" s="46">
        <v>0</v>
      </c>
      <c r="G1977" s="46">
        <v>0</v>
      </c>
      <c r="H1977" s="46">
        <v>0</v>
      </c>
      <c r="I1977" s="46">
        <v>0</v>
      </c>
      <c r="J1977" s="46">
        <v>0</v>
      </c>
      <c r="K1977" s="46">
        <v>0</v>
      </c>
      <c r="L1977" s="42">
        <v>27325</v>
      </c>
      <c r="M1977" s="42">
        <v>14205</v>
      </c>
      <c r="N1977" s="42">
        <v>13120</v>
      </c>
      <c r="O1977" s="54" t="s">
        <v>499</v>
      </c>
      <c r="P1977" s="54" t="s">
        <v>499</v>
      </c>
      <c r="Q1977" s="54" t="s">
        <v>499</v>
      </c>
      <c r="R1977" s="54" t="s">
        <v>499</v>
      </c>
      <c r="S1977" s="54" t="s">
        <v>499</v>
      </c>
      <c r="T1977" s="54" t="s">
        <v>499</v>
      </c>
      <c r="U1977" s="54" t="s">
        <v>499</v>
      </c>
      <c r="W1977" s="42" t="s">
        <v>469</v>
      </c>
    </row>
    <row r="1978" spans="1:23">
      <c r="A1978" s="49" t="s">
        <v>4246</v>
      </c>
      <c r="B1978" s="46" t="s">
        <v>222</v>
      </c>
      <c r="C1978" s="46" t="s">
        <v>377</v>
      </c>
      <c r="D1978" s="49" t="s">
        <v>155</v>
      </c>
      <c r="E1978" s="46">
        <v>6</v>
      </c>
      <c r="F1978" s="46">
        <v>0</v>
      </c>
      <c r="G1978" s="46">
        <v>6</v>
      </c>
      <c r="H1978" s="46">
        <v>0</v>
      </c>
      <c r="I1978" s="46">
        <v>0</v>
      </c>
      <c r="J1978" s="46">
        <v>0</v>
      </c>
      <c r="K1978" s="46">
        <v>12</v>
      </c>
      <c r="L1978" s="42">
        <v>27325</v>
      </c>
      <c r="M1978" s="42">
        <v>14205</v>
      </c>
      <c r="N1978" s="42">
        <v>13120</v>
      </c>
      <c r="O1978" s="54">
        <v>21.957913998170174</v>
      </c>
      <c r="P1978" s="54" t="s">
        <v>499</v>
      </c>
      <c r="Q1978" s="54">
        <v>21.957913998170174</v>
      </c>
      <c r="R1978" s="54" t="s">
        <v>499</v>
      </c>
      <c r="S1978" s="54" t="s">
        <v>499</v>
      </c>
      <c r="T1978" s="54" t="s">
        <v>499</v>
      </c>
      <c r="U1978" s="54">
        <v>43.915827996340347</v>
      </c>
      <c r="W1978" s="42" t="s">
        <v>469</v>
      </c>
    </row>
    <row r="1979" spans="1:23">
      <c r="A1979" s="49" t="s">
        <v>4247</v>
      </c>
      <c r="B1979" s="46" t="s">
        <v>222</v>
      </c>
      <c r="C1979" s="46" t="s">
        <v>377</v>
      </c>
      <c r="D1979" s="49" t="s">
        <v>99</v>
      </c>
      <c r="E1979" s="46">
        <v>6</v>
      </c>
      <c r="F1979" s="46">
        <v>8</v>
      </c>
      <c r="G1979" s="46">
        <v>13</v>
      </c>
      <c r="H1979" s="46">
        <v>10</v>
      </c>
      <c r="I1979" s="46">
        <v>0</v>
      </c>
      <c r="J1979" s="46">
        <v>6</v>
      </c>
      <c r="K1979" s="46">
        <v>43</v>
      </c>
      <c r="L1979" s="42">
        <v>27325</v>
      </c>
      <c r="M1979" s="42">
        <v>14205</v>
      </c>
      <c r="N1979" s="42">
        <v>13120</v>
      </c>
      <c r="O1979" s="54">
        <v>21.957913998170174</v>
      </c>
      <c r="P1979" s="54">
        <v>29.277218664226897</v>
      </c>
      <c r="Q1979" s="54">
        <v>47.575480329368709</v>
      </c>
      <c r="R1979" s="54">
        <v>36.596523330283624</v>
      </c>
      <c r="S1979" s="54" t="s">
        <v>499</v>
      </c>
      <c r="T1979" s="54">
        <v>21.957913998170174</v>
      </c>
      <c r="U1979" s="54">
        <v>157.36505032021958</v>
      </c>
      <c r="W1979" s="42" t="s">
        <v>469</v>
      </c>
    </row>
    <row r="1980" spans="1:23">
      <c r="A1980" s="49" t="s">
        <v>4248</v>
      </c>
      <c r="B1980" s="46" t="s">
        <v>222</v>
      </c>
      <c r="C1980" s="46" t="s">
        <v>377</v>
      </c>
      <c r="D1980" s="49" t="s">
        <v>481</v>
      </c>
      <c r="E1980" s="46">
        <v>6</v>
      </c>
      <c r="F1980" s="46">
        <v>0</v>
      </c>
      <c r="G1980" s="46">
        <v>0</v>
      </c>
      <c r="H1980" s="46">
        <v>0</v>
      </c>
      <c r="I1980" s="46">
        <v>0</v>
      </c>
      <c r="J1980" s="46">
        <v>0</v>
      </c>
      <c r="K1980" s="46">
        <v>6</v>
      </c>
      <c r="L1980" s="42">
        <v>27325</v>
      </c>
      <c r="M1980" s="42">
        <v>14205</v>
      </c>
      <c r="N1980" s="42">
        <v>13120</v>
      </c>
      <c r="O1980" s="54">
        <v>21.957913998170174</v>
      </c>
      <c r="P1980" s="54" t="s">
        <v>499</v>
      </c>
      <c r="Q1980" s="54" t="s">
        <v>499</v>
      </c>
      <c r="R1980" s="54" t="s">
        <v>499</v>
      </c>
      <c r="S1980" s="54" t="s">
        <v>499</v>
      </c>
      <c r="T1980" s="54" t="s">
        <v>499</v>
      </c>
      <c r="U1980" s="54">
        <v>21.957913998170174</v>
      </c>
      <c r="W1980" s="42" t="s">
        <v>469</v>
      </c>
    </row>
    <row r="1981" spans="1:23">
      <c r="A1981" s="49" t="s">
        <v>4249</v>
      </c>
      <c r="B1981" s="46" t="s">
        <v>222</v>
      </c>
      <c r="C1981" s="46" t="s">
        <v>377</v>
      </c>
      <c r="D1981" s="49" t="s">
        <v>483</v>
      </c>
      <c r="E1981" s="46">
        <v>0</v>
      </c>
      <c r="F1981" s="46">
        <v>0</v>
      </c>
      <c r="G1981" s="46">
        <v>0</v>
      </c>
      <c r="H1981" s="46">
        <v>6</v>
      </c>
      <c r="I1981" s="46">
        <v>6</v>
      </c>
      <c r="J1981" s="46">
        <v>6</v>
      </c>
      <c r="K1981" s="46">
        <v>18</v>
      </c>
      <c r="L1981" s="42">
        <v>27325</v>
      </c>
      <c r="M1981" s="42">
        <v>14205</v>
      </c>
      <c r="N1981" s="42">
        <v>13120</v>
      </c>
      <c r="O1981" s="54" t="s">
        <v>499</v>
      </c>
      <c r="P1981" s="54" t="s">
        <v>499</v>
      </c>
      <c r="Q1981" s="54" t="s">
        <v>499</v>
      </c>
      <c r="R1981" s="54">
        <v>21.957913998170174</v>
      </c>
      <c r="S1981" s="54">
        <v>21.957913998170174</v>
      </c>
      <c r="T1981" s="54">
        <v>21.957913998170174</v>
      </c>
      <c r="U1981" s="54">
        <v>65.873741994510524</v>
      </c>
      <c r="W1981" s="42" t="s">
        <v>469</v>
      </c>
    </row>
    <row r="1982" spans="1:23">
      <c r="A1982" s="49" t="s">
        <v>4250</v>
      </c>
      <c r="B1982" s="46" t="s">
        <v>222</v>
      </c>
      <c r="C1982" s="46" t="s">
        <v>377</v>
      </c>
      <c r="D1982" s="49" t="s">
        <v>128</v>
      </c>
      <c r="E1982" s="46">
        <v>0</v>
      </c>
      <c r="F1982" s="46">
        <v>0</v>
      </c>
      <c r="G1982" s="46">
        <v>0</v>
      </c>
      <c r="H1982" s="46">
        <v>0</v>
      </c>
      <c r="I1982" s="46">
        <v>0</v>
      </c>
      <c r="J1982" s="46">
        <v>0</v>
      </c>
      <c r="K1982" s="46">
        <v>0</v>
      </c>
      <c r="L1982" s="42">
        <v>27325</v>
      </c>
      <c r="M1982" s="42">
        <v>14205</v>
      </c>
      <c r="N1982" s="42">
        <v>13120</v>
      </c>
      <c r="O1982" s="54" t="s">
        <v>499</v>
      </c>
      <c r="P1982" s="54" t="s">
        <v>499</v>
      </c>
      <c r="Q1982" s="54" t="s">
        <v>499</v>
      </c>
      <c r="R1982" s="54" t="s">
        <v>499</v>
      </c>
      <c r="S1982" s="54" t="s">
        <v>499</v>
      </c>
      <c r="T1982" s="54" t="s">
        <v>499</v>
      </c>
      <c r="U1982" s="54" t="s">
        <v>499</v>
      </c>
      <c r="W1982" s="42" t="s">
        <v>469</v>
      </c>
    </row>
    <row r="1983" spans="1:23">
      <c r="A1983" s="49" t="s">
        <v>4251</v>
      </c>
      <c r="B1983" s="46" t="s">
        <v>222</v>
      </c>
      <c r="C1983" s="46" t="s">
        <v>377</v>
      </c>
      <c r="D1983" s="49" t="s">
        <v>161</v>
      </c>
      <c r="E1983" s="46">
        <v>0</v>
      </c>
      <c r="F1983" s="46">
        <v>0</v>
      </c>
      <c r="G1983" s="46">
        <v>0</v>
      </c>
      <c r="H1983" s="46">
        <v>0</v>
      </c>
      <c r="I1983" s="46">
        <v>0</v>
      </c>
      <c r="J1983" s="46">
        <v>0</v>
      </c>
      <c r="K1983" s="46">
        <v>0</v>
      </c>
      <c r="L1983" s="42">
        <v>27325</v>
      </c>
      <c r="M1983" s="42">
        <v>14205</v>
      </c>
      <c r="N1983" s="42">
        <v>13120</v>
      </c>
      <c r="O1983" s="54" t="s">
        <v>499</v>
      </c>
      <c r="P1983" s="54" t="s">
        <v>499</v>
      </c>
      <c r="Q1983" s="54" t="s">
        <v>499</v>
      </c>
      <c r="R1983" s="54" t="s">
        <v>499</v>
      </c>
      <c r="S1983" s="54" t="s">
        <v>499</v>
      </c>
      <c r="T1983" s="54" t="s">
        <v>499</v>
      </c>
      <c r="U1983" s="54" t="s">
        <v>499</v>
      </c>
      <c r="W1983" s="42" t="s">
        <v>469</v>
      </c>
    </row>
    <row r="1984" spans="1:23">
      <c r="A1984" s="49" t="s">
        <v>4252</v>
      </c>
      <c r="B1984" s="46" t="s">
        <v>222</v>
      </c>
      <c r="C1984" s="46" t="s">
        <v>377</v>
      </c>
      <c r="D1984" s="49" t="s">
        <v>164</v>
      </c>
      <c r="E1984" s="46">
        <v>27</v>
      </c>
      <c r="F1984" s="46">
        <v>24</v>
      </c>
      <c r="G1984" s="46">
        <v>60</v>
      </c>
      <c r="H1984" s="46">
        <v>76</v>
      </c>
      <c r="I1984" s="46">
        <v>23</v>
      </c>
      <c r="J1984" s="46">
        <v>0</v>
      </c>
      <c r="K1984" s="46">
        <v>210</v>
      </c>
      <c r="L1984" s="42">
        <v>27325</v>
      </c>
      <c r="M1984" s="42">
        <v>14205</v>
      </c>
      <c r="N1984" s="42">
        <v>13120</v>
      </c>
      <c r="O1984" s="54">
        <v>205.79268292682929</v>
      </c>
      <c r="P1984" s="54">
        <v>182.92682926829269</v>
      </c>
      <c r="Q1984" s="54">
        <v>457.3170731707317</v>
      </c>
      <c r="R1984" s="54">
        <v>579.26829268292681</v>
      </c>
      <c r="S1984" s="54">
        <v>175.30487804878049</v>
      </c>
      <c r="T1984" s="54" t="s">
        <v>499</v>
      </c>
      <c r="U1984" s="54">
        <v>1600.6097560975611</v>
      </c>
      <c r="W1984" s="42" t="s">
        <v>469</v>
      </c>
    </row>
    <row r="1985" spans="1:23">
      <c r="A1985" s="49" t="s">
        <v>4253</v>
      </c>
      <c r="B1985" s="46" t="s">
        <v>222</v>
      </c>
      <c r="C1985" s="46" t="s">
        <v>377</v>
      </c>
      <c r="D1985" s="49" t="s">
        <v>142</v>
      </c>
      <c r="E1985" s="46">
        <v>0</v>
      </c>
      <c r="F1985" s="46">
        <v>0</v>
      </c>
      <c r="G1985" s="46">
        <v>0</v>
      </c>
      <c r="H1985" s="46">
        <v>0</v>
      </c>
      <c r="I1985" s="46">
        <v>0</v>
      </c>
      <c r="J1985" s="46">
        <v>0</v>
      </c>
      <c r="K1985" s="46">
        <v>0</v>
      </c>
      <c r="L1985" s="42">
        <v>27325</v>
      </c>
      <c r="M1985" s="42">
        <v>14205</v>
      </c>
      <c r="N1985" s="42">
        <v>13120</v>
      </c>
      <c r="O1985" s="54" t="s">
        <v>499</v>
      </c>
      <c r="P1985" s="54" t="s">
        <v>499</v>
      </c>
      <c r="Q1985" s="54" t="s">
        <v>499</v>
      </c>
      <c r="R1985" s="54" t="s">
        <v>499</v>
      </c>
      <c r="S1985" s="54" t="s">
        <v>499</v>
      </c>
      <c r="T1985" s="54" t="s">
        <v>499</v>
      </c>
      <c r="U1985" s="54" t="s">
        <v>499</v>
      </c>
      <c r="W1985" s="42" t="s">
        <v>469</v>
      </c>
    </row>
    <row r="1986" spans="1:23">
      <c r="A1986" s="49" t="s">
        <v>4254</v>
      </c>
      <c r="B1986" s="46" t="s">
        <v>230</v>
      </c>
      <c r="C1986" s="46" t="s">
        <v>379</v>
      </c>
      <c r="D1986" s="49" t="s">
        <v>60</v>
      </c>
      <c r="E1986" s="46">
        <v>6</v>
      </c>
      <c r="F1986" s="46">
        <v>6</v>
      </c>
      <c r="G1986" s="46">
        <v>8</v>
      </c>
      <c r="H1986" s="46">
        <v>8</v>
      </c>
      <c r="I1986" s="46">
        <v>10</v>
      </c>
      <c r="J1986" s="46">
        <v>6</v>
      </c>
      <c r="K1986" s="46">
        <v>44</v>
      </c>
      <c r="L1986" s="42">
        <v>36916</v>
      </c>
      <c r="M1986" s="42">
        <v>19119</v>
      </c>
      <c r="N1986" s="42">
        <v>17797</v>
      </c>
      <c r="O1986" s="54">
        <v>16.25311518040958</v>
      </c>
      <c r="P1986" s="54">
        <v>16.25311518040958</v>
      </c>
      <c r="Q1986" s="54">
        <v>21.670820240546103</v>
      </c>
      <c r="R1986" s="54">
        <v>21.670820240546103</v>
      </c>
      <c r="S1986" s="54">
        <v>27.088525300682633</v>
      </c>
      <c r="T1986" s="54">
        <v>16.25311518040958</v>
      </c>
      <c r="U1986" s="54">
        <v>119.18951132300357</v>
      </c>
      <c r="W1986" s="42" t="s">
        <v>469</v>
      </c>
    </row>
    <row r="1987" spans="1:23">
      <c r="A1987" s="49" t="s">
        <v>4255</v>
      </c>
      <c r="B1987" s="46" t="s">
        <v>230</v>
      </c>
      <c r="C1987" s="46" t="s">
        <v>379</v>
      </c>
      <c r="D1987" s="49" t="s">
        <v>64</v>
      </c>
      <c r="E1987" s="46">
        <v>9</v>
      </c>
      <c r="F1987" s="46">
        <v>6</v>
      </c>
      <c r="G1987" s="46">
        <v>16</v>
      </c>
      <c r="H1987" s="46">
        <v>12</v>
      </c>
      <c r="I1987" s="46">
        <v>6</v>
      </c>
      <c r="J1987" s="46">
        <v>6</v>
      </c>
      <c r="K1987" s="46">
        <v>55</v>
      </c>
      <c r="L1987" s="42">
        <v>36916</v>
      </c>
      <c r="M1987" s="42">
        <v>19119</v>
      </c>
      <c r="N1987" s="42">
        <v>17797</v>
      </c>
      <c r="O1987" s="54">
        <v>24.379672770614366</v>
      </c>
      <c r="P1987" s="54">
        <v>16.25311518040958</v>
      </c>
      <c r="Q1987" s="54">
        <v>43.341640481092206</v>
      </c>
      <c r="R1987" s="54">
        <v>32.50623036081916</v>
      </c>
      <c r="S1987" s="54">
        <v>16.25311518040958</v>
      </c>
      <c r="T1987" s="54">
        <v>16.25311518040958</v>
      </c>
      <c r="U1987" s="54">
        <v>148.98688915375448</v>
      </c>
      <c r="W1987" s="42" t="s">
        <v>469</v>
      </c>
    </row>
    <row r="1988" spans="1:23">
      <c r="A1988" s="49" t="s">
        <v>4256</v>
      </c>
      <c r="B1988" s="46" t="s">
        <v>230</v>
      </c>
      <c r="C1988" s="46" t="s">
        <v>379</v>
      </c>
      <c r="D1988" s="49" t="s">
        <v>492</v>
      </c>
      <c r="E1988" s="46">
        <v>0</v>
      </c>
      <c r="F1988" s="46">
        <v>6</v>
      </c>
      <c r="G1988" s="46">
        <v>0</v>
      </c>
      <c r="H1988" s="46">
        <v>6</v>
      </c>
      <c r="I1988" s="46">
        <v>0</v>
      </c>
      <c r="J1988" s="46">
        <v>0</v>
      </c>
      <c r="K1988" s="46">
        <v>12</v>
      </c>
      <c r="L1988" s="42">
        <v>36916</v>
      </c>
      <c r="M1988" s="42">
        <v>19119</v>
      </c>
      <c r="N1988" s="42">
        <v>17797</v>
      </c>
      <c r="O1988" s="54" t="s">
        <v>499</v>
      </c>
      <c r="P1988" s="54">
        <v>16.25311518040958</v>
      </c>
      <c r="Q1988" s="54" t="s">
        <v>499</v>
      </c>
      <c r="R1988" s="54">
        <v>16.25311518040958</v>
      </c>
      <c r="S1988" s="54" t="s">
        <v>499</v>
      </c>
      <c r="T1988" s="54" t="s">
        <v>499</v>
      </c>
      <c r="U1988" s="54">
        <v>32.50623036081916</v>
      </c>
      <c r="W1988" s="42" t="s">
        <v>469</v>
      </c>
    </row>
    <row r="1989" spans="1:23">
      <c r="A1989" s="49" t="s">
        <v>4257</v>
      </c>
      <c r="B1989" s="46" t="s">
        <v>230</v>
      </c>
      <c r="C1989" s="46" t="s">
        <v>379</v>
      </c>
      <c r="D1989" s="49" t="s">
        <v>200</v>
      </c>
      <c r="E1989" s="46">
        <v>0</v>
      </c>
      <c r="F1989" s="46">
        <v>0</v>
      </c>
      <c r="G1989" s="46">
        <v>0</v>
      </c>
      <c r="H1989" s="46">
        <v>6</v>
      </c>
      <c r="I1989" s="46">
        <v>6</v>
      </c>
      <c r="J1989" s="46">
        <v>6</v>
      </c>
      <c r="K1989" s="46">
        <v>18</v>
      </c>
      <c r="L1989" s="42">
        <v>36916</v>
      </c>
      <c r="M1989" s="42">
        <v>19119</v>
      </c>
      <c r="N1989" s="42">
        <v>17797</v>
      </c>
      <c r="O1989" s="54" t="s">
        <v>499</v>
      </c>
      <c r="P1989" s="54" t="s">
        <v>499</v>
      </c>
      <c r="Q1989" s="54" t="s">
        <v>499</v>
      </c>
      <c r="R1989" s="54">
        <v>16.25311518040958</v>
      </c>
      <c r="S1989" s="54">
        <v>16.25311518040958</v>
      </c>
      <c r="T1989" s="54">
        <v>16.25311518040958</v>
      </c>
      <c r="U1989" s="54">
        <v>48.759345541228733</v>
      </c>
      <c r="W1989" s="42" t="s">
        <v>469</v>
      </c>
    </row>
    <row r="1990" spans="1:23">
      <c r="A1990" s="49" t="s">
        <v>4258</v>
      </c>
      <c r="B1990" s="46" t="s">
        <v>230</v>
      </c>
      <c r="C1990" s="46" t="s">
        <v>379</v>
      </c>
      <c r="D1990" s="49" t="s">
        <v>54</v>
      </c>
      <c r="E1990" s="46">
        <v>16</v>
      </c>
      <c r="F1990" s="46">
        <v>6</v>
      </c>
      <c r="G1990" s="46">
        <v>49</v>
      </c>
      <c r="H1990" s="46">
        <v>50</v>
      </c>
      <c r="I1990" s="46">
        <v>46</v>
      </c>
      <c r="J1990" s="46">
        <v>24</v>
      </c>
      <c r="K1990" s="46">
        <v>191</v>
      </c>
      <c r="L1990" s="42">
        <v>36916</v>
      </c>
      <c r="M1990" s="42">
        <v>19119</v>
      </c>
      <c r="N1990" s="42">
        <v>17797</v>
      </c>
      <c r="O1990" s="54">
        <v>83.686385271196187</v>
      </c>
      <c r="P1990" s="54">
        <v>31.382394476698575</v>
      </c>
      <c r="Q1990" s="54">
        <v>256.28955489303831</v>
      </c>
      <c r="R1990" s="54">
        <v>261.51995397248811</v>
      </c>
      <c r="S1990" s="54">
        <v>240.59835765468904</v>
      </c>
      <c r="T1990" s="54">
        <v>125.5295779067943</v>
      </c>
      <c r="U1990" s="54">
        <v>999.00622417490456</v>
      </c>
      <c r="W1990" s="42" t="s">
        <v>469</v>
      </c>
    </row>
    <row r="1991" spans="1:23">
      <c r="A1991" s="49" t="s">
        <v>4259</v>
      </c>
      <c r="B1991" s="46" t="s">
        <v>230</v>
      </c>
      <c r="C1991" s="46" t="s">
        <v>379</v>
      </c>
      <c r="D1991" s="49" t="s">
        <v>69</v>
      </c>
      <c r="E1991" s="46">
        <v>6</v>
      </c>
      <c r="F1991" s="46">
        <v>0</v>
      </c>
      <c r="G1991" s="46">
        <v>6</v>
      </c>
      <c r="H1991" s="46">
        <v>6</v>
      </c>
      <c r="I1991" s="46">
        <v>10</v>
      </c>
      <c r="J1991" s="46">
        <v>6</v>
      </c>
      <c r="K1991" s="46">
        <v>34</v>
      </c>
      <c r="L1991" s="42">
        <v>36916</v>
      </c>
      <c r="M1991" s="42">
        <v>19119</v>
      </c>
      <c r="N1991" s="42">
        <v>17797</v>
      </c>
      <c r="O1991" s="54">
        <v>31.382394476698575</v>
      </c>
      <c r="P1991" s="54" t="s">
        <v>499</v>
      </c>
      <c r="Q1991" s="54">
        <v>31.382394476698575</v>
      </c>
      <c r="R1991" s="54">
        <v>31.382394476698575</v>
      </c>
      <c r="S1991" s="54">
        <v>52.303990794497622</v>
      </c>
      <c r="T1991" s="54">
        <v>31.382394476698575</v>
      </c>
      <c r="U1991" s="54">
        <v>177.83356870129191</v>
      </c>
      <c r="W1991" s="42" t="s">
        <v>469</v>
      </c>
    </row>
    <row r="1992" spans="1:23">
      <c r="A1992" s="49" t="s">
        <v>4260</v>
      </c>
      <c r="B1992" s="46" t="s">
        <v>230</v>
      </c>
      <c r="C1992" s="46" t="s">
        <v>379</v>
      </c>
      <c r="D1992" s="49" t="s">
        <v>473</v>
      </c>
      <c r="E1992" s="46">
        <v>0</v>
      </c>
      <c r="F1992" s="46">
        <v>0</v>
      </c>
      <c r="G1992" s="46">
        <v>0</v>
      </c>
      <c r="H1992" s="46">
        <v>0</v>
      </c>
      <c r="I1992" s="46">
        <v>0</v>
      </c>
      <c r="J1992" s="46">
        <v>0</v>
      </c>
      <c r="K1992" s="46">
        <v>0</v>
      </c>
      <c r="L1992" s="42">
        <v>36916</v>
      </c>
      <c r="M1992" s="42">
        <v>19119</v>
      </c>
      <c r="N1992" s="42">
        <v>17797</v>
      </c>
      <c r="O1992" s="54" t="s">
        <v>499</v>
      </c>
      <c r="P1992" s="54" t="s">
        <v>499</v>
      </c>
      <c r="Q1992" s="54" t="s">
        <v>499</v>
      </c>
      <c r="R1992" s="54" t="s">
        <v>499</v>
      </c>
      <c r="S1992" s="54" t="s">
        <v>499</v>
      </c>
      <c r="T1992" s="54" t="s">
        <v>499</v>
      </c>
      <c r="U1992" s="54" t="s">
        <v>499</v>
      </c>
      <c r="W1992" s="42" t="s">
        <v>469</v>
      </c>
    </row>
    <row r="1993" spans="1:23">
      <c r="A1993" s="49" t="s">
        <v>4261</v>
      </c>
      <c r="B1993" s="46" t="s">
        <v>230</v>
      </c>
      <c r="C1993" s="46" t="s">
        <v>379</v>
      </c>
      <c r="D1993" s="49" t="s">
        <v>201</v>
      </c>
      <c r="E1993" s="46">
        <v>0</v>
      </c>
      <c r="F1993" s="46">
        <v>6</v>
      </c>
      <c r="G1993" s="46">
        <v>0</v>
      </c>
      <c r="H1993" s="46">
        <v>9</v>
      </c>
      <c r="I1993" s="46">
        <v>0</v>
      </c>
      <c r="J1993" s="46">
        <v>0</v>
      </c>
      <c r="K1993" s="46">
        <v>15</v>
      </c>
      <c r="L1993" s="42">
        <v>36916</v>
      </c>
      <c r="M1993" s="42">
        <v>19119</v>
      </c>
      <c r="N1993" s="42">
        <v>17797</v>
      </c>
      <c r="O1993" s="54" t="s">
        <v>499</v>
      </c>
      <c r="P1993" s="54">
        <v>16.25311518040958</v>
      </c>
      <c r="Q1993" s="54" t="s">
        <v>499</v>
      </c>
      <c r="R1993" s="54">
        <v>24.379672770614366</v>
      </c>
      <c r="S1993" s="54" t="s">
        <v>499</v>
      </c>
      <c r="T1993" s="54" t="s">
        <v>499</v>
      </c>
      <c r="U1993" s="54">
        <v>40.63278795102395</v>
      </c>
      <c r="W1993" s="42" t="s">
        <v>469</v>
      </c>
    </row>
    <row r="1994" spans="1:23">
      <c r="A1994" s="49" t="s">
        <v>4262</v>
      </c>
      <c r="B1994" s="46" t="s">
        <v>230</v>
      </c>
      <c r="C1994" s="46" t="s">
        <v>379</v>
      </c>
      <c r="D1994" s="49" t="s">
        <v>151</v>
      </c>
      <c r="E1994" s="46">
        <v>0</v>
      </c>
      <c r="F1994" s="46">
        <v>0</v>
      </c>
      <c r="G1994" s="46">
        <v>0</v>
      </c>
      <c r="H1994" s="46">
        <v>0</v>
      </c>
      <c r="I1994" s="46">
        <v>0</v>
      </c>
      <c r="J1994" s="46">
        <v>0</v>
      </c>
      <c r="K1994" s="46">
        <v>0</v>
      </c>
      <c r="L1994" s="42">
        <v>36916</v>
      </c>
      <c r="M1994" s="42">
        <v>19119</v>
      </c>
      <c r="N1994" s="42">
        <v>17797</v>
      </c>
      <c r="O1994" s="54" t="s">
        <v>499</v>
      </c>
      <c r="P1994" s="54" t="s">
        <v>499</v>
      </c>
      <c r="Q1994" s="54" t="s">
        <v>499</v>
      </c>
      <c r="R1994" s="54" t="s">
        <v>499</v>
      </c>
      <c r="S1994" s="54" t="s">
        <v>499</v>
      </c>
      <c r="T1994" s="54" t="s">
        <v>499</v>
      </c>
      <c r="U1994" s="54" t="s">
        <v>499</v>
      </c>
      <c r="W1994" s="42" t="s">
        <v>469</v>
      </c>
    </row>
    <row r="1995" spans="1:23">
      <c r="A1995" s="49" t="s">
        <v>4263</v>
      </c>
      <c r="B1995" s="46" t="s">
        <v>230</v>
      </c>
      <c r="C1995" s="46" t="s">
        <v>379</v>
      </c>
      <c r="D1995" s="49" t="s">
        <v>95</v>
      </c>
      <c r="E1995" s="46">
        <v>0</v>
      </c>
      <c r="F1995" s="46">
        <v>0</v>
      </c>
      <c r="G1995" s="46">
        <v>0</v>
      </c>
      <c r="H1995" s="46">
        <v>0</v>
      </c>
      <c r="I1995" s="46">
        <v>0</v>
      </c>
      <c r="J1995" s="46">
        <v>0</v>
      </c>
      <c r="K1995" s="46">
        <v>0</v>
      </c>
      <c r="L1995" s="42">
        <v>36916</v>
      </c>
      <c r="M1995" s="42">
        <v>19119</v>
      </c>
      <c r="N1995" s="42">
        <v>17797</v>
      </c>
      <c r="O1995" s="54" t="s">
        <v>499</v>
      </c>
      <c r="P1995" s="54" t="s">
        <v>499</v>
      </c>
      <c r="Q1995" s="54" t="s">
        <v>499</v>
      </c>
      <c r="R1995" s="54" t="s">
        <v>499</v>
      </c>
      <c r="S1995" s="54" t="s">
        <v>499</v>
      </c>
      <c r="T1995" s="54" t="s">
        <v>499</v>
      </c>
      <c r="U1995" s="54" t="s">
        <v>499</v>
      </c>
      <c r="W1995" s="42" t="s">
        <v>469</v>
      </c>
    </row>
    <row r="1996" spans="1:23">
      <c r="A1996" s="49" t="s">
        <v>4264</v>
      </c>
      <c r="B1996" s="46" t="s">
        <v>230</v>
      </c>
      <c r="C1996" s="46" t="s">
        <v>379</v>
      </c>
      <c r="D1996" s="49" t="s">
        <v>155</v>
      </c>
      <c r="E1996" s="46">
        <v>7</v>
      </c>
      <c r="F1996" s="46">
        <v>0</v>
      </c>
      <c r="G1996" s="46">
        <v>6</v>
      </c>
      <c r="H1996" s="46">
        <v>0</v>
      </c>
      <c r="I1996" s="46">
        <v>0</v>
      </c>
      <c r="J1996" s="46">
        <v>0</v>
      </c>
      <c r="K1996" s="46">
        <v>13</v>
      </c>
      <c r="L1996" s="42">
        <v>36916</v>
      </c>
      <c r="M1996" s="42">
        <v>19119</v>
      </c>
      <c r="N1996" s="42">
        <v>17797</v>
      </c>
      <c r="O1996" s="54">
        <v>18.961967710477843</v>
      </c>
      <c r="P1996" s="54" t="s">
        <v>499</v>
      </c>
      <c r="Q1996" s="54">
        <v>16.25311518040958</v>
      </c>
      <c r="R1996" s="54" t="s">
        <v>499</v>
      </c>
      <c r="S1996" s="54" t="s">
        <v>499</v>
      </c>
      <c r="T1996" s="54" t="s">
        <v>499</v>
      </c>
      <c r="U1996" s="54">
        <v>35.215082890887416</v>
      </c>
      <c r="W1996" s="42" t="s">
        <v>469</v>
      </c>
    </row>
    <row r="1997" spans="1:23">
      <c r="A1997" s="49" t="s">
        <v>4265</v>
      </c>
      <c r="B1997" s="46" t="s">
        <v>230</v>
      </c>
      <c r="C1997" s="46" t="s">
        <v>379</v>
      </c>
      <c r="D1997" s="49" t="s">
        <v>99</v>
      </c>
      <c r="E1997" s="46">
        <v>6</v>
      </c>
      <c r="F1997" s="46">
        <v>0</v>
      </c>
      <c r="G1997" s="46">
        <v>6</v>
      </c>
      <c r="H1997" s="46">
        <v>7</v>
      </c>
      <c r="I1997" s="46">
        <v>0</v>
      </c>
      <c r="J1997" s="46">
        <v>0</v>
      </c>
      <c r="K1997" s="46">
        <v>19</v>
      </c>
      <c r="L1997" s="42">
        <v>36916</v>
      </c>
      <c r="M1997" s="42">
        <v>19119</v>
      </c>
      <c r="N1997" s="42">
        <v>17797</v>
      </c>
      <c r="O1997" s="54">
        <v>16.25311518040958</v>
      </c>
      <c r="P1997" s="54" t="s">
        <v>499</v>
      </c>
      <c r="Q1997" s="54">
        <v>16.25311518040958</v>
      </c>
      <c r="R1997" s="54">
        <v>18.961967710477843</v>
      </c>
      <c r="S1997" s="54" t="s">
        <v>499</v>
      </c>
      <c r="T1997" s="54" t="s">
        <v>499</v>
      </c>
      <c r="U1997" s="54">
        <v>51.468198071296996</v>
      </c>
      <c r="W1997" s="42" t="s">
        <v>469</v>
      </c>
    </row>
    <row r="1998" spans="1:23">
      <c r="A1998" s="49" t="s">
        <v>4266</v>
      </c>
      <c r="B1998" s="46" t="s">
        <v>230</v>
      </c>
      <c r="C1998" s="46" t="s">
        <v>379</v>
      </c>
      <c r="D1998" s="49" t="s">
        <v>481</v>
      </c>
      <c r="E1998" s="46">
        <v>0</v>
      </c>
      <c r="F1998" s="46">
        <v>0</v>
      </c>
      <c r="G1998" s="46">
        <v>0</v>
      </c>
      <c r="H1998" s="46">
        <v>0</v>
      </c>
      <c r="I1998" s="46">
        <v>0</v>
      </c>
      <c r="J1998" s="46">
        <v>0</v>
      </c>
      <c r="K1998" s="46">
        <v>0</v>
      </c>
      <c r="L1998" s="42">
        <v>36916</v>
      </c>
      <c r="M1998" s="42">
        <v>19119</v>
      </c>
      <c r="N1998" s="42">
        <v>17797</v>
      </c>
      <c r="O1998" s="54" t="s">
        <v>499</v>
      </c>
      <c r="P1998" s="54" t="s">
        <v>499</v>
      </c>
      <c r="Q1998" s="54" t="s">
        <v>499</v>
      </c>
      <c r="R1998" s="54" t="s">
        <v>499</v>
      </c>
      <c r="S1998" s="54" t="s">
        <v>499</v>
      </c>
      <c r="T1998" s="54" t="s">
        <v>499</v>
      </c>
      <c r="U1998" s="54" t="s">
        <v>499</v>
      </c>
      <c r="W1998" s="42" t="s">
        <v>469</v>
      </c>
    </row>
    <row r="1999" spans="1:23">
      <c r="A1999" s="49" t="s">
        <v>4267</v>
      </c>
      <c r="B1999" s="46" t="s">
        <v>230</v>
      </c>
      <c r="C1999" s="46" t="s">
        <v>379</v>
      </c>
      <c r="D1999" s="49" t="s">
        <v>483</v>
      </c>
      <c r="E1999" s="46">
        <v>0</v>
      </c>
      <c r="F1999" s="46">
        <v>6</v>
      </c>
      <c r="G1999" s="46">
        <v>6</v>
      </c>
      <c r="H1999" s="46">
        <v>7</v>
      </c>
      <c r="I1999" s="46">
        <v>6</v>
      </c>
      <c r="J1999" s="46">
        <v>6</v>
      </c>
      <c r="K1999" s="46">
        <v>31</v>
      </c>
      <c r="L1999" s="42">
        <v>36916</v>
      </c>
      <c r="M1999" s="42">
        <v>19119</v>
      </c>
      <c r="N1999" s="42">
        <v>17797</v>
      </c>
      <c r="O1999" s="54" t="s">
        <v>499</v>
      </c>
      <c r="P1999" s="54">
        <v>16.25311518040958</v>
      </c>
      <c r="Q1999" s="54">
        <v>16.25311518040958</v>
      </c>
      <c r="R1999" s="54">
        <v>18.961967710477843</v>
      </c>
      <c r="S1999" s="54">
        <v>16.25311518040958</v>
      </c>
      <c r="T1999" s="54">
        <v>16.25311518040958</v>
      </c>
      <c r="U1999" s="54">
        <v>83.974428432116156</v>
      </c>
      <c r="W1999" s="42" t="s">
        <v>469</v>
      </c>
    </row>
    <row r="2000" spans="1:23">
      <c r="A2000" s="49" t="s">
        <v>4268</v>
      </c>
      <c r="B2000" s="46" t="s">
        <v>230</v>
      </c>
      <c r="C2000" s="46" t="s">
        <v>379</v>
      </c>
      <c r="D2000" s="49" t="s">
        <v>128</v>
      </c>
      <c r="E2000" s="46">
        <v>0</v>
      </c>
      <c r="F2000" s="46">
        <v>0</v>
      </c>
      <c r="G2000" s="46">
        <v>0</v>
      </c>
      <c r="H2000" s="46">
        <v>0</v>
      </c>
      <c r="I2000" s="46">
        <v>0</v>
      </c>
      <c r="J2000" s="46">
        <v>0</v>
      </c>
      <c r="K2000" s="46">
        <v>0</v>
      </c>
      <c r="L2000" s="42">
        <v>36916</v>
      </c>
      <c r="M2000" s="42">
        <v>19119</v>
      </c>
      <c r="N2000" s="42">
        <v>17797</v>
      </c>
      <c r="O2000" s="54" t="s">
        <v>499</v>
      </c>
      <c r="P2000" s="54" t="s">
        <v>499</v>
      </c>
      <c r="Q2000" s="54" t="s">
        <v>499</v>
      </c>
      <c r="R2000" s="54" t="s">
        <v>499</v>
      </c>
      <c r="S2000" s="54" t="s">
        <v>499</v>
      </c>
      <c r="T2000" s="54" t="s">
        <v>499</v>
      </c>
      <c r="U2000" s="54" t="s">
        <v>499</v>
      </c>
      <c r="W2000" s="42" t="s">
        <v>469</v>
      </c>
    </row>
    <row r="2001" spans="1:23">
      <c r="A2001" s="49" t="s">
        <v>4269</v>
      </c>
      <c r="B2001" s="46" t="s">
        <v>230</v>
      </c>
      <c r="C2001" s="46" t="s">
        <v>379</v>
      </c>
      <c r="D2001" s="49" t="s">
        <v>132</v>
      </c>
      <c r="E2001" s="46">
        <v>6</v>
      </c>
      <c r="F2001" s="46">
        <v>0</v>
      </c>
      <c r="G2001" s="46">
        <v>6</v>
      </c>
      <c r="H2001" s="46">
        <v>6</v>
      </c>
      <c r="I2001" s="46">
        <v>7</v>
      </c>
      <c r="J2001" s="46">
        <v>0</v>
      </c>
      <c r="K2001" s="46">
        <v>25</v>
      </c>
      <c r="L2001" s="42">
        <v>36916</v>
      </c>
      <c r="M2001" s="42">
        <v>19119</v>
      </c>
      <c r="N2001" s="42">
        <v>17797</v>
      </c>
      <c r="O2001" s="54">
        <v>31.382394476698575</v>
      </c>
      <c r="P2001" s="54" t="s">
        <v>499</v>
      </c>
      <c r="Q2001" s="54">
        <v>31.382394476698575</v>
      </c>
      <c r="R2001" s="54">
        <v>31.382394476698575</v>
      </c>
      <c r="S2001" s="54">
        <v>36.612793556148333</v>
      </c>
      <c r="T2001" s="54" t="s">
        <v>499</v>
      </c>
      <c r="U2001" s="54">
        <v>130.75997698624406</v>
      </c>
      <c r="W2001" s="42" t="s">
        <v>469</v>
      </c>
    </row>
    <row r="2002" spans="1:23">
      <c r="A2002" s="49" t="s">
        <v>4270</v>
      </c>
      <c r="B2002" s="46" t="s">
        <v>230</v>
      </c>
      <c r="C2002" s="46" t="s">
        <v>379</v>
      </c>
      <c r="D2002" s="49" t="s">
        <v>161</v>
      </c>
      <c r="E2002" s="46">
        <v>0</v>
      </c>
      <c r="F2002" s="46">
        <v>0</v>
      </c>
      <c r="G2002" s="46">
        <v>0</v>
      </c>
      <c r="H2002" s="46">
        <v>0</v>
      </c>
      <c r="I2002" s="46">
        <v>0</v>
      </c>
      <c r="J2002" s="46">
        <v>0</v>
      </c>
      <c r="K2002" s="46">
        <v>0</v>
      </c>
      <c r="L2002" s="42">
        <v>36916</v>
      </c>
      <c r="M2002" s="42">
        <v>19119</v>
      </c>
      <c r="N2002" s="42">
        <v>17797</v>
      </c>
      <c r="O2002" s="54" t="s">
        <v>499</v>
      </c>
      <c r="P2002" s="54" t="s">
        <v>499</v>
      </c>
      <c r="Q2002" s="54" t="s">
        <v>499</v>
      </c>
      <c r="R2002" s="54" t="s">
        <v>499</v>
      </c>
      <c r="S2002" s="54" t="s">
        <v>499</v>
      </c>
      <c r="T2002" s="54" t="s">
        <v>499</v>
      </c>
      <c r="U2002" s="54" t="s">
        <v>499</v>
      </c>
      <c r="W2002" s="42" t="s">
        <v>469</v>
      </c>
    </row>
    <row r="2003" spans="1:23">
      <c r="A2003" s="49" t="s">
        <v>4271</v>
      </c>
      <c r="B2003" s="46" t="s">
        <v>230</v>
      </c>
      <c r="C2003" s="46" t="s">
        <v>379</v>
      </c>
      <c r="D2003" s="49" t="s">
        <v>142</v>
      </c>
      <c r="E2003" s="46">
        <v>0</v>
      </c>
      <c r="F2003" s="46">
        <v>0</v>
      </c>
      <c r="G2003" s="46">
        <v>0</v>
      </c>
      <c r="H2003" s="46">
        <v>0</v>
      </c>
      <c r="I2003" s="46">
        <v>0</v>
      </c>
      <c r="J2003" s="46">
        <v>0</v>
      </c>
      <c r="K2003" s="46">
        <v>0</v>
      </c>
      <c r="L2003" s="42">
        <v>36916</v>
      </c>
      <c r="M2003" s="42">
        <v>19119</v>
      </c>
      <c r="N2003" s="42">
        <v>17797</v>
      </c>
      <c r="O2003" s="54" t="s">
        <v>499</v>
      </c>
      <c r="P2003" s="54" t="s">
        <v>499</v>
      </c>
      <c r="Q2003" s="54" t="s">
        <v>499</v>
      </c>
      <c r="R2003" s="54" t="s">
        <v>499</v>
      </c>
      <c r="S2003" s="54" t="s">
        <v>499</v>
      </c>
      <c r="T2003" s="54" t="s">
        <v>499</v>
      </c>
      <c r="U2003" s="54" t="s">
        <v>499</v>
      </c>
      <c r="W2003" s="42" t="s">
        <v>469</v>
      </c>
    </row>
    <row r="2004" spans="1:23">
      <c r="A2004" s="49" t="s">
        <v>4272</v>
      </c>
      <c r="B2004" s="46" t="s">
        <v>230</v>
      </c>
      <c r="C2004" s="46" t="s">
        <v>379</v>
      </c>
      <c r="D2004" s="49" t="s">
        <v>146</v>
      </c>
      <c r="E2004" s="46">
        <v>6</v>
      </c>
      <c r="F2004" s="46">
        <v>6</v>
      </c>
      <c r="G2004" s="46">
        <v>12</v>
      </c>
      <c r="H2004" s="46">
        <v>6</v>
      </c>
      <c r="I2004" s="46">
        <v>0</v>
      </c>
      <c r="J2004" s="46">
        <v>6</v>
      </c>
      <c r="K2004" s="46">
        <v>36</v>
      </c>
      <c r="L2004" s="42">
        <v>36916</v>
      </c>
      <c r="M2004" s="42">
        <v>19119</v>
      </c>
      <c r="N2004" s="42">
        <v>17797</v>
      </c>
      <c r="O2004" s="54">
        <v>31.382394476698575</v>
      </c>
      <c r="P2004" s="54">
        <v>31.382394476698575</v>
      </c>
      <c r="Q2004" s="54">
        <v>62.764788953397151</v>
      </c>
      <c r="R2004" s="54">
        <v>31.382394476698575</v>
      </c>
      <c r="S2004" s="54" t="s">
        <v>499</v>
      </c>
      <c r="T2004" s="54">
        <v>31.382394476698575</v>
      </c>
      <c r="U2004" s="54">
        <v>188.29436686019142</v>
      </c>
      <c r="W2004" s="42" t="s">
        <v>469</v>
      </c>
    </row>
    <row r="2005" spans="1:23">
      <c r="A2005" s="49" t="s">
        <v>4273</v>
      </c>
      <c r="B2005" s="46" t="s">
        <v>222</v>
      </c>
      <c r="C2005" s="46" t="s">
        <v>379</v>
      </c>
      <c r="D2005" s="49" t="s">
        <v>60</v>
      </c>
      <c r="E2005" s="46">
        <v>6</v>
      </c>
      <c r="F2005" s="46">
        <v>6</v>
      </c>
      <c r="G2005" s="46">
        <v>6</v>
      </c>
      <c r="H2005" s="46">
        <v>6</v>
      </c>
      <c r="I2005" s="46">
        <v>6</v>
      </c>
      <c r="J2005" s="46">
        <v>0</v>
      </c>
      <c r="K2005" s="46">
        <v>30</v>
      </c>
      <c r="L2005" s="42">
        <v>36916</v>
      </c>
      <c r="M2005" s="42">
        <v>19119</v>
      </c>
      <c r="N2005" s="42">
        <v>17797</v>
      </c>
      <c r="O2005" s="54">
        <v>16.25311518040958</v>
      </c>
      <c r="P2005" s="54">
        <v>16.25311518040958</v>
      </c>
      <c r="Q2005" s="54">
        <v>16.25311518040958</v>
      </c>
      <c r="R2005" s="54">
        <v>16.25311518040958</v>
      </c>
      <c r="S2005" s="54">
        <v>16.25311518040958</v>
      </c>
      <c r="T2005" s="54" t="s">
        <v>499</v>
      </c>
      <c r="U2005" s="54">
        <v>81.2655759020479</v>
      </c>
      <c r="W2005" s="42" t="s">
        <v>469</v>
      </c>
    </row>
    <row r="2006" spans="1:23">
      <c r="A2006" s="49" t="s">
        <v>4274</v>
      </c>
      <c r="B2006" s="46" t="s">
        <v>222</v>
      </c>
      <c r="C2006" s="46" t="s">
        <v>379</v>
      </c>
      <c r="D2006" s="49" t="s">
        <v>64</v>
      </c>
      <c r="E2006" s="46">
        <v>10</v>
      </c>
      <c r="F2006" s="46">
        <v>9</v>
      </c>
      <c r="G2006" s="46">
        <v>19</v>
      </c>
      <c r="H2006" s="46">
        <v>13</v>
      </c>
      <c r="I2006" s="46">
        <v>13</v>
      </c>
      <c r="J2006" s="46">
        <v>6</v>
      </c>
      <c r="K2006" s="46">
        <v>70</v>
      </c>
      <c r="L2006" s="42">
        <v>36916</v>
      </c>
      <c r="M2006" s="42">
        <v>19119</v>
      </c>
      <c r="N2006" s="42">
        <v>17797</v>
      </c>
      <c r="O2006" s="54">
        <v>27.088525300682633</v>
      </c>
      <c r="P2006" s="54">
        <v>24.379672770614366</v>
      </c>
      <c r="Q2006" s="54">
        <v>51.468198071296996</v>
      </c>
      <c r="R2006" s="54">
        <v>35.215082890887416</v>
      </c>
      <c r="S2006" s="54">
        <v>35.215082890887416</v>
      </c>
      <c r="T2006" s="54">
        <v>16.25311518040958</v>
      </c>
      <c r="U2006" s="54">
        <v>189.61967710477842</v>
      </c>
      <c r="W2006" s="42" t="s">
        <v>469</v>
      </c>
    </row>
    <row r="2007" spans="1:23">
      <c r="A2007" s="49" t="s">
        <v>4275</v>
      </c>
      <c r="B2007" s="46" t="s">
        <v>222</v>
      </c>
      <c r="C2007" s="46" t="s">
        <v>379</v>
      </c>
      <c r="D2007" s="49" t="s">
        <v>492</v>
      </c>
      <c r="E2007" s="46">
        <v>6</v>
      </c>
      <c r="F2007" s="46">
        <v>0</v>
      </c>
      <c r="G2007" s="46">
        <v>6</v>
      </c>
      <c r="H2007" s="46">
        <v>6</v>
      </c>
      <c r="I2007" s="46">
        <v>6</v>
      </c>
      <c r="J2007" s="46">
        <v>0</v>
      </c>
      <c r="K2007" s="46">
        <v>24</v>
      </c>
      <c r="L2007" s="42">
        <v>36916</v>
      </c>
      <c r="M2007" s="42">
        <v>19119</v>
      </c>
      <c r="N2007" s="42">
        <v>17797</v>
      </c>
      <c r="O2007" s="54">
        <v>16.25311518040958</v>
      </c>
      <c r="P2007" s="54" t="s">
        <v>499</v>
      </c>
      <c r="Q2007" s="54">
        <v>16.25311518040958</v>
      </c>
      <c r="R2007" s="54">
        <v>16.25311518040958</v>
      </c>
      <c r="S2007" s="54">
        <v>16.25311518040958</v>
      </c>
      <c r="T2007" s="54" t="s">
        <v>499</v>
      </c>
      <c r="U2007" s="54">
        <v>65.01246072163832</v>
      </c>
      <c r="W2007" s="42" t="s">
        <v>469</v>
      </c>
    </row>
    <row r="2008" spans="1:23">
      <c r="A2008" s="49" t="s">
        <v>4276</v>
      </c>
      <c r="B2008" s="46" t="s">
        <v>222</v>
      </c>
      <c r="C2008" s="46" t="s">
        <v>379</v>
      </c>
      <c r="D2008" s="49" t="s">
        <v>200</v>
      </c>
      <c r="E2008" s="46">
        <v>0</v>
      </c>
      <c r="F2008" s="46">
        <v>6</v>
      </c>
      <c r="G2008" s="46">
        <v>10</v>
      </c>
      <c r="H2008" s="46">
        <v>15</v>
      </c>
      <c r="I2008" s="46">
        <v>10</v>
      </c>
      <c r="J2008" s="46">
        <v>6</v>
      </c>
      <c r="K2008" s="46">
        <v>47</v>
      </c>
      <c r="L2008" s="42">
        <v>36916</v>
      </c>
      <c r="M2008" s="42">
        <v>19119</v>
      </c>
      <c r="N2008" s="42">
        <v>17797</v>
      </c>
      <c r="O2008" s="54" t="s">
        <v>499</v>
      </c>
      <c r="P2008" s="54">
        <v>16.25311518040958</v>
      </c>
      <c r="Q2008" s="54">
        <v>27.088525300682633</v>
      </c>
      <c r="R2008" s="54">
        <v>40.63278795102395</v>
      </c>
      <c r="S2008" s="54">
        <v>27.088525300682633</v>
      </c>
      <c r="T2008" s="54">
        <v>16.25311518040958</v>
      </c>
      <c r="U2008" s="54">
        <v>127.31606891320835</v>
      </c>
      <c r="W2008" s="42" t="s">
        <v>469</v>
      </c>
    </row>
    <row r="2009" spans="1:23">
      <c r="A2009" s="49" t="s">
        <v>4277</v>
      </c>
      <c r="B2009" s="46" t="s">
        <v>222</v>
      </c>
      <c r="C2009" s="46" t="s">
        <v>379</v>
      </c>
      <c r="D2009" s="49" t="s">
        <v>473</v>
      </c>
      <c r="E2009" s="46">
        <v>0</v>
      </c>
      <c r="F2009" s="46">
        <v>0</v>
      </c>
      <c r="G2009" s="46">
        <v>0</v>
      </c>
      <c r="H2009" s="46">
        <v>6</v>
      </c>
      <c r="I2009" s="46">
        <v>0</v>
      </c>
      <c r="J2009" s="46">
        <v>0</v>
      </c>
      <c r="K2009" s="46">
        <v>6</v>
      </c>
      <c r="L2009" s="42">
        <v>36916</v>
      </c>
      <c r="M2009" s="42">
        <v>19119</v>
      </c>
      <c r="N2009" s="42">
        <v>17797</v>
      </c>
      <c r="O2009" s="54" t="s">
        <v>499</v>
      </c>
      <c r="P2009" s="54" t="s">
        <v>499</v>
      </c>
      <c r="Q2009" s="54" t="s">
        <v>499</v>
      </c>
      <c r="R2009" s="54">
        <v>16.25311518040958</v>
      </c>
      <c r="S2009" s="54" t="s">
        <v>499</v>
      </c>
      <c r="T2009" s="54" t="s">
        <v>499</v>
      </c>
      <c r="U2009" s="54">
        <v>16.25311518040958</v>
      </c>
      <c r="W2009" s="42" t="s">
        <v>469</v>
      </c>
    </row>
    <row r="2010" spans="1:23">
      <c r="A2010" s="49" t="s">
        <v>4278</v>
      </c>
      <c r="B2010" s="46" t="s">
        <v>222</v>
      </c>
      <c r="C2010" s="46" t="s">
        <v>379</v>
      </c>
      <c r="D2010" s="49" t="s">
        <v>201</v>
      </c>
      <c r="E2010" s="46">
        <v>8</v>
      </c>
      <c r="F2010" s="46">
        <v>0</v>
      </c>
      <c r="G2010" s="46">
        <v>7</v>
      </c>
      <c r="H2010" s="46">
        <v>0</v>
      </c>
      <c r="I2010" s="46">
        <v>6</v>
      </c>
      <c r="J2010" s="46">
        <v>0</v>
      </c>
      <c r="K2010" s="46">
        <v>21</v>
      </c>
      <c r="L2010" s="42">
        <v>36916</v>
      </c>
      <c r="M2010" s="42">
        <v>19119</v>
      </c>
      <c r="N2010" s="42">
        <v>17797</v>
      </c>
      <c r="O2010" s="54">
        <v>21.670820240546103</v>
      </c>
      <c r="P2010" s="54" t="s">
        <v>499</v>
      </c>
      <c r="Q2010" s="54">
        <v>18.961967710477843</v>
      </c>
      <c r="R2010" s="54" t="s">
        <v>499</v>
      </c>
      <c r="S2010" s="54">
        <v>16.25311518040958</v>
      </c>
      <c r="T2010" s="54" t="s">
        <v>499</v>
      </c>
      <c r="U2010" s="54">
        <v>56.885903131433523</v>
      </c>
      <c r="W2010" s="42" t="s">
        <v>469</v>
      </c>
    </row>
    <row r="2011" spans="1:23">
      <c r="A2011" s="49" t="s">
        <v>4279</v>
      </c>
      <c r="B2011" s="46" t="s">
        <v>222</v>
      </c>
      <c r="C2011" s="46" t="s">
        <v>379</v>
      </c>
      <c r="D2011" s="49" t="s">
        <v>151</v>
      </c>
      <c r="E2011" s="46">
        <v>0</v>
      </c>
      <c r="F2011" s="46">
        <v>0</v>
      </c>
      <c r="G2011" s="46">
        <v>0</v>
      </c>
      <c r="H2011" s="46">
        <v>0</v>
      </c>
      <c r="I2011" s="46">
        <v>0</v>
      </c>
      <c r="J2011" s="46">
        <v>0</v>
      </c>
      <c r="K2011" s="46">
        <v>0</v>
      </c>
      <c r="L2011" s="42">
        <v>36916</v>
      </c>
      <c r="M2011" s="42">
        <v>19119</v>
      </c>
      <c r="N2011" s="42">
        <v>17797</v>
      </c>
      <c r="O2011" s="54" t="s">
        <v>499</v>
      </c>
      <c r="P2011" s="54" t="s">
        <v>499</v>
      </c>
      <c r="Q2011" s="54" t="s">
        <v>499</v>
      </c>
      <c r="R2011" s="54" t="s">
        <v>499</v>
      </c>
      <c r="S2011" s="54" t="s">
        <v>499</v>
      </c>
      <c r="T2011" s="54" t="s">
        <v>499</v>
      </c>
      <c r="U2011" s="54" t="s">
        <v>499</v>
      </c>
      <c r="W2011" s="42" t="s">
        <v>469</v>
      </c>
    </row>
    <row r="2012" spans="1:23">
      <c r="A2012" s="49" t="s">
        <v>4280</v>
      </c>
      <c r="B2012" s="46" t="s">
        <v>222</v>
      </c>
      <c r="C2012" s="46" t="s">
        <v>379</v>
      </c>
      <c r="D2012" s="49" t="s">
        <v>95</v>
      </c>
      <c r="E2012" s="46">
        <v>0</v>
      </c>
      <c r="F2012" s="46">
        <v>0</v>
      </c>
      <c r="G2012" s="46">
        <v>6</v>
      </c>
      <c r="H2012" s="46">
        <v>0</v>
      </c>
      <c r="I2012" s="46">
        <v>0</v>
      </c>
      <c r="J2012" s="46">
        <v>0</v>
      </c>
      <c r="K2012" s="46">
        <v>6</v>
      </c>
      <c r="L2012" s="42">
        <v>36916</v>
      </c>
      <c r="M2012" s="42">
        <v>19119</v>
      </c>
      <c r="N2012" s="42">
        <v>17797</v>
      </c>
      <c r="O2012" s="54" t="s">
        <v>499</v>
      </c>
      <c r="P2012" s="54" t="s">
        <v>499</v>
      </c>
      <c r="Q2012" s="54">
        <v>16.25311518040958</v>
      </c>
      <c r="R2012" s="54" t="s">
        <v>499</v>
      </c>
      <c r="S2012" s="54" t="s">
        <v>499</v>
      </c>
      <c r="T2012" s="54" t="s">
        <v>499</v>
      </c>
      <c r="U2012" s="54">
        <v>16.25311518040958</v>
      </c>
      <c r="W2012" s="42" t="s">
        <v>469</v>
      </c>
    </row>
    <row r="2013" spans="1:23">
      <c r="A2013" s="49" t="s">
        <v>4281</v>
      </c>
      <c r="B2013" s="46" t="s">
        <v>222</v>
      </c>
      <c r="C2013" s="46" t="s">
        <v>379</v>
      </c>
      <c r="D2013" s="49" t="s">
        <v>154</v>
      </c>
      <c r="E2013" s="46">
        <v>0</v>
      </c>
      <c r="F2013" s="46">
        <v>0</v>
      </c>
      <c r="G2013" s="46">
        <v>0</v>
      </c>
      <c r="H2013" s="46">
        <v>0</v>
      </c>
      <c r="I2013" s="46">
        <v>0</v>
      </c>
      <c r="J2013" s="46">
        <v>0</v>
      </c>
      <c r="K2013" s="46">
        <v>0</v>
      </c>
      <c r="L2013" s="42">
        <v>36916</v>
      </c>
      <c r="M2013" s="42">
        <v>19119</v>
      </c>
      <c r="N2013" s="42">
        <v>17797</v>
      </c>
      <c r="O2013" s="54" t="s">
        <v>499</v>
      </c>
      <c r="P2013" s="54" t="s">
        <v>499</v>
      </c>
      <c r="Q2013" s="54" t="s">
        <v>499</v>
      </c>
      <c r="R2013" s="54" t="s">
        <v>499</v>
      </c>
      <c r="S2013" s="54" t="s">
        <v>499</v>
      </c>
      <c r="T2013" s="54" t="s">
        <v>499</v>
      </c>
      <c r="U2013" s="54" t="s">
        <v>499</v>
      </c>
      <c r="W2013" s="42" t="s">
        <v>469</v>
      </c>
    </row>
    <row r="2014" spans="1:23">
      <c r="A2014" s="49" t="s">
        <v>4282</v>
      </c>
      <c r="B2014" s="46" t="s">
        <v>222</v>
      </c>
      <c r="C2014" s="46" t="s">
        <v>379</v>
      </c>
      <c r="D2014" s="49" t="s">
        <v>155</v>
      </c>
      <c r="E2014" s="46">
        <v>6</v>
      </c>
      <c r="F2014" s="46">
        <v>0</v>
      </c>
      <c r="G2014" s="46">
        <v>7</v>
      </c>
      <c r="H2014" s="46">
        <v>0</v>
      </c>
      <c r="I2014" s="46">
        <v>0</v>
      </c>
      <c r="J2014" s="46">
        <v>0</v>
      </c>
      <c r="K2014" s="46">
        <v>13</v>
      </c>
      <c r="L2014" s="42">
        <v>36916</v>
      </c>
      <c r="M2014" s="42">
        <v>19119</v>
      </c>
      <c r="N2014" s="42">
        <v>17797</v>
      </c>
      <c r="O2014" s="54">
        <v>16.25311518040958</v>
      </c>
      <c r="P2014" s="54" t="s">
        <v>499</v>
      </c>
      <c r="Q2014" s="54">
        <v>18.961967710477843</v>
      </c>
      <c r="R2014" s="54" t="s">
        <v>499</v>
      </c>
      <c r="S2014" s="54" t="s">
        <v>499</v>
      </c>
      <c r="T2014" s="54" t="s">
        <v>499</v>
      </c>
      <c r="U2014" s="54">
        <v>35.215082890887416</v>
      </c>
      <c r="W2014" s="42" t="s">
        <v>469</v>
      </c>
    </row>
    <row r="2015" spans="1:23">
      <c r="A2015" s="49" t="s">
        <v>4283</v>
      </c>
      <c r="B2015" s="46" t="s">
        <v>222</v>
      </c>
      <c r="C2015" s="46" t="s">
        <v>379</v>
      </c>
      <c r="D2015" s="49" t="s">
        <v>99</v>
      </c>
      <c r="E2015" s="46">
        <v>0</v>
      </c>
      <c r="F2015" s="46">
        <v>6</v>
      </c>
      <c r="G2015" s="46">
        <v>7</v>
      </c>
      <c r="H2015" s="46">
        <v>6</v>
      </c>
      <c r="I2015" s="46">
        <v>0</v>
      </c>
      <c r="J2015" s="46">
        <v>0</v>
      </c>
      <c r="K2015" s="46">
        <v>19</v>
      </c>
      <c r="L2015" s="42">
        <v>36916</v>
      </c>
      <c r="M2015" s="42">
        <v>19119</v>
      </c>
      <c r="N2015" s="42">
        <v>17797</v>
      </c>
      <c r="O2015" s="54" t="s">
        <v>499</v>
      </c>
      <c r="P2015" s="54">
        <v>16.25311518040958</v>
      </c>
      <c r="Q2015" s="54">
        <v>18.961967710477843</v>
      </c>
      <c r="R2015" s="54">
        <v>16.25311518040958</v>
      </c>
      <c r="S2015" s="54" t="s">
        <v>499</v>
      </c>
      <c r="T2015" s="54" t="s">
        <v>499</v>
      </c>
      <c r="U2015" s="54">
        <v>51.468198071296996</v>
      </c>
      <c r="W2015" s="42" t="s">
        <v>469</v>
      </c>
    </row>
    <row r="2016" spans="1:23">
      <c r="A2016" s="49" t="s">
        <v>4284</v>
      </c>
      <c r="B2016" s="46" t="s">
        <v>222</v>
      </c>
      <c r="C2016" s="46" t="s">
        <v>379</v>
      </c>
      <c r="D2016" s="49" t="s">
        <v>481</v>
      </c>
      <c r="E2016" s="46">
        <v>0</v>
      </c>
      <c r="F2016" s="46">
        <v>0</v>
      </c>
      <c r="G2016" s="46">
        <v>0</v>
      </c>
      <c r="H2016" s="46">
        <v>0</v>
      </c>
      <c r="I2016" s="46">
        <v>0</v>
      </c>
      <c r="J2016" s="46">
        <v>0</v>
      </c>
      <c r="K2016" s="46">
        <v>0</v>
      </c>
      <c r="L2016" s="42">
        <v>36916</v>
      </c>
      <c r="M2016" s="42">
        <v>19119</v>
      </c>
      <c r="N2016" s="42">
        <v>17797</v>
      </c>
      <c r="O2016" s="54" t="s">
        <v>499</v>
      </c>
      <c r="P2016" s="54" t="s">
        <v>499</v>
      </c>
      <c r="Q2016" s="54" t="s">
        <v>499</v>
      </c>
      <c r="R2016" s="54" t="s">
        <v>499</v>
      </c>
      <c r="S2016" s="54" t="s">
        <v>499</v>
      </c>
      <c r="T2016" s="54" t="s">
        <v>499</v>
      </c>
      <c r="U2016" s="54" t="s">
        <v>499</v>
      </c>
      <c r="W2016" s="42" t="s">
        <v>469</v>
      </c>
    </row>
    <row r="2017" spans="1:23">
      <c r="A2017" s="49" t="s">
        <v>4285</v>
      </c>
      <c r="B2017" s="46" t="s">
        <v>222</v>
      </c>
      <c r="C2017" s="46" t="s">
        <v>379</v>
      </c>
      <c r="D2017" s="49" t="s">
        <v>483</v>
      </c>
      <c r="E2017" s="46">
        <v>6</v>
      </c>
      <c r="F2017" s="46">
        <v>0</v>
      </c>
      <c r="G2017" s="46">
        <v>6</v>
      </c>
      <c r="H2017" s="46">
        <v>6</v>
      </c>
      <c r="I2017" s="46">
        <v>0</v>
      </c>
      <c r="J2017" s="46">
        <v>0</v>
      </c>
      <c r="K2017" s="46">
        <v>18</v>
      </c>
      <c r="L2017" s="42">
        <v>36916</v>
      </c>
      <c r="M2017" s="42">
        <v>19119</v>
      </c>
      <c r="N2017" s="42">
        <v>17797</v>
      </c>
      <c r="O2017" s="54">
        <v>16.25311518040958</v>
      </c>
      <c r="P2017" s="54" t="s">
        <v>499</v>
      </c>
      <c r="Q2017" s="54">
        <v>16.25311518040958</v>
      </c>
      <c r="R2017" s="54">
        <v>16.25311518040958</v>
      </c>
      <c r="S2017" s="54" t="s">
        <v>499</v>
      </c>
      <c r="T2017" s="54" t="s">
        <v>499</v>
      </c>
      <c r="U2017" s="54">
        <v>48.759345541228733</v>
      </c>
      <c r="W2017" s="42" t="s">
        <v>469</v>
      </c>
    </row>
    <row r="2018" spans="1:23">
      <c r="A2018" s="49" t="s">
        <v>4286</v>
      </c>
      <c r="B2018" s="46" t="s">
        <v>222</v>
      </c>
      <c r="C2018" s="46" t="s">
        <v>379</v>
      </c>
      <c r="D2018" s="49" t="s">
        <v>128</v>
      </c>
      <c r="E2018" s="46">
        <v>0</v>
      </c>
      <c r="F2018" s="46">
        <v>0</v>
      </c>
      <c r="G2018" s="46">
        <v>6</v>
      </c>
      <c r="H2018" s="46">
        <v>0</v>
      </c>
      <c r="I2018" s="46">
        <v>0</v>
      </c>
      <c r="J2018" s="46">
        <v>0</v>
      </c>
      <c r="K2018" s="46">
        <v>6</v>
      </c>
      <c r="L2018" s="42">
        <v>36916</v>
      </c>
      <c r="M2018" s="42">
        <v>19119</v>
      </c>
      <c r="N2018" s="42">
        <v>17797</v>
      </c>
      <c r="O2018" s="54" t="s">
        <v>499</v>
      </c>
      <c r="P2018" s="54" t="s">
        <v>499</v>
      </c>
      <c r="Q2018" s="54">
        <v>16.25311518040958</v>
      </c>
      <c r="R2018" s="54" t="s">
        <v>499</v>
      </c>
      <c r="S2018" s="54" t="s">
        <v>499</v>
      </c>
      <c r="T2018" s="54" t="s">
        <v>499</v>
      </c>
      <c r="U2018" s="54">
        <v>16.25311518040958</v>
      </c>
      <c r="W2018" s="42" t="s">
        <v>469</v>
      </c>
    </row>
    <row r="2019" spans="1:23">
      <c r="A2019" s="49" t="s">
        <v>4287</v>
      </c>
      <c r="B2019" s="46" t="s">
        <v>222</v>
      </c>
      <c r="C2019" s="46" t="s">
        <v>379</v>
      </c>
      <c r="D2019" s="49" t="s">
        <v>161</v>
      </c>
      <c r="E2019" s="46">
        <v>6</v>
      </c>
      <c r="F2019" s="46">
        <v>0</v>
      </c>
      <c r="G2019" s="46">
        <v>0</v>
      </c>
      <c r="H2019" s="46">
        <v>0</v>
      </c>
      <c r="I2019" s="46">
        <v>0</v>
      </c>
      <c r="J2019" s="46">
        <v>0</v>
      </c>
      <c r="K2019" s="46">
        <v>6</v>
      </c>
      <c r="L2019" s="42">
        <v>36916</v>
      </c>
      <c r="M2019" s="42">
        <v>19119</v>
      </c>
      <c r="N2019" s="42">
        <v>17797</v>
      </c>
      <c r="O2019" s="54">
        <v>16.25311518040958</v>
      </c>
      <c r="P2019" s="54" t="s">
        <v>499</v>
      </c>
      <c r="Q2019" s="54" t="s">
        <v>499</v>
      </c>
      <c r="R2019" s="54" t="s">
        <v>499</v>
      </c>
      <c r="S2019" s="54" t="s">
        <v>499</v>
      </c>
      <c r="T2019" s="54" t="s">
        <v>499</v>
      </c>
      <c r="U2019" s="54">
        <v>16.25311518040958</v>
      </c>
      <c r="W2019" s="42" t="s">
        <v>469</v>
      </c>
    </row>
    <row r="2020" spans="1:23">
      <c r="A2020" s="49" t="s">
        <v>4288</v>
      </c>
      <c r="B2020" s="46" t="s">
        <v>222</v>
      </c>
      <c r="C2020" s="46" t="s">
        <v>379</v>
      </c>
      <c r="D2020" s="49" t="s">
        <v>164</v>
      </c>
      <c r="E2020" s="46">
        <v>23</v>
      </c>
      <c r="F2020" s="46">
        <v>20</v>
      </c>
      <c r="G2020" s="46">
        <v>49</v>
      </c>
      <c r="H2020" s="46">
        <v>44</v>
      </c>
      <c r="I2020" s="46">
        <v>16</v>
      </c>
      <c r="J2020" s="46">
        <v>6</v>
      </c>
      <c r="K2020" s="46">
        <v>158</v>
      </c>
      <c r="L2020" s="42">
        <v>36916</v>
      </c>
      <c r="M2020" s="42">
        <v>19119</v>
      </c>
      <c r="N2020" s="42">
        <v>17797</v>
      </c>
      <c r="O2020" s="54">
        <v>129.23526437039951</v>
      </c>
      <c r="P2020" s="54">
        <v>112.37849075686913</v>
      </c>
      <c r="Q2020" s="54">
        <v>275.32730235432939</v>
      </c>
      <c r="R2020" s="54">
        <v>247.2326796651121</v>
      </c>
      <c r="S2020" s="54">
        <v>89.902792605495307</v>
      </c>
      <c r="T2020" s="54">
        <v>33.713547227060744</v>
      </c>
      <c r="U2020" s="54">
        <v>887.79007697926613</v>
      </c>
      <c r="W2020" s="42" t="s">
        <v>469</v>
      </c>
    </row>
    <row r="2021" spans="1:23">
      <c r="A2021" s="49" t="s">
        <v>4289</v>
      </c>
      <c r="B2021" s="46" t="s">
        <v>222</v>
      </c>
      <c r="C2021" s="46" t="s">
        <v>379</v>
      </c>
      <c r="D2021" s="49" t="s">
        <v>142</v>
      </c>
      <c r="E2021" s="46">
        <v>0</v>
      </c>
      <c r="F2021" s="46">
        <v>0</v>
      </c>
      <c r="G2021" s="46">
        <v>0</v>
      </c>
      <c r="H2021" s="46">
        <v>6</v>
      </c>
      <c r="I2021" s="46">
        <v>0</v>
      </c>
      <c r="J2021" s="46">
        <v>0</v>
      </c>
      <c r="K2021" s="46">
        <v>6</v>
      </c>
      <c r="L2021" s="42">
        <v>36916</v>
      </c>
      <c r="M2021" s="42">
        <v>19119</v>
      </c>
      <c r="N2021" s="42">
        <v>17797</v>
      </c>
      <c r="O2021" s="54" t="s">
        <v>499</v>
      </c>
      <c r="P2021" s="54" t="s">
        <v>499</v>
      </c>
      <c r="Q2021" s="54" t="s">
        <v>499</v>
      </c>
      <c r="R2021" s="54">
        <v>16.25311518040958</v>
      </c>
      <c r="S2021" s="54" t="s">
        <v>499</v>
      </c>
      <c r="T2021" s="54" t="s">
        <v>499</v>
      </c>
      <c r="U2021" s="54">
        <v>16.25311518040958</v>
      </c>
      <c r="W2021" s="42" t="s">
        <v>469</v>
      </c>
    </row>
    <row r="2022" spans="1:23">
      <c r="A2022" s="49" t="s">
        <v>4290</v>
      </c>
      <c r="B2022" s="46" t="s">
        <v>230</v>
      </c>
      <c r="C2022" s="46" t="s">
        <v>381</v>
      </c>
      <c r="D2022" s="49" t="s">
        <v>60</v>
      </c>
      <c r="E2022" s="46">
        <v>0</v>
      </c>
      <c r="F2022" s="46">
        <v>6</v>
      </c>
      <c r="G2022" s="46">
        <v>7</v>
      </c>
      <c r="H2022" s="46">
        <v>7</v>
      </c>
      <c r="I2022" s="46">
        <v>6</v>
      </c>
      <c r="J2022" s="46">
        <v>6</v>
      </c>
      <c r="K2022" s="46">
        <v>32</v>
      </c>
      <c r="L2022" s="42">
        <v>28522</v>
      </c>
      <c r="M2022" s="42">
        <v>14780</v>
      </c>
      <c r="N2022" s="42">
        <v>13742</v>
      </c>
      <c r="O2022" s="54" t="s">
        <v>499</v>
      </c>
      <c r="P2022" s="54">
        <v>21.036392959820489</v>
      </c>
      <c r="Q2022" s="54">
        <v>24.542458453123906</v>
      </c>
      <c r="R2022" s="54">
        <v>24.542458453123906</v>
      </c>
      <c r="S2022" s="54">
        <v>21.036392959820489</v>
      </c>
      <c r="T2022" s="54">
        <v>21.036392959820489</v>
      </c>
      <c r="U2022" s="54">
        <v>112.19409578570928</v>
      </c>
      <c r="W2022" s="42" t="s">
        <v>469</v>
      </c>
    </row>
    <row r="2023" spans="1:23">
      <c r="A2023" s="49" t="s">
        <v>4291</v>
      </c>
      <c r="B2023" s="46" t="s">
        <v>230</v>
      </c>
      <c r="C2023" s="46" t="s">
        <v>381</v>
      </c>
      <c r="D2023" s="49" t="s">
        <v>64</v>
      </c>
      <c r="E2023" s="46">
        <v>6</v>
      </c>
      <c r="F2023" s="46">
        <v>10</v>
      </c>
      <c r="G2023" s="46">
        <v>9</v>
      </c>
      <c r="H2023" s="46">
        <v>10</v>
      </c>
      <c r="I2023" s="46">
        <v>15</v>
      </c>
      <c r="J2023" s="46">
        <v>12</v>
      </c>
      <c r="K2023" s="46">
        <v>62</v>
      </c>
      <c r="L2023" s="42">
        <v>28522</v>
      </c>
      <c r="M2023" s="42">
        <v>14780</v>
      </c>
      <c r="N2023" s="42">
        <v>13742</v>
      </c>
      <c r="O2023" s="54">
        <v>21.036392959820489</v>
      </c>
      <c r="P2023" s="54">
        <v>35.060654933034144</v>
      </c>
      <c r="Q2023" s="54">
        <v>31.554589439730734</v>
      </c>
      <c r="R2023" s="54">
        <v>35.060654933034144</v>
      </c>
      <c r="S2023" s="54">
        <v>52.590982399551223</v>
      </c>
      <c r="T2023" s="54">
        <v>42.072785919640978</v>
      </c>
      <c r="U2023" s="54">
        <v>217.37606058481171</v>
      </c>
      <c r="W2023" s="42" t="s">
        <v>469</v>
      </c>
    </row>
    <row r="2024" spans="1:23">
      <c r="A2024" s="49" t="s">
        <v>4292</v>
      </c>
      <c r="B2024" s="46" t="s">
        <v>230</v>
      </c>
      <c r="C2024" s="46" t="s">
        <v>381</v>
      </c>
      <c r="D2024" s="49" t="s">
        <v>492</v>
      </c>
      <c r="E2024" s="46">
        <v>0</v>
      </c>
      <c r="F2024" s="46">
        <v>0</v>
      </c>
      <c r="G2024" s="46">
        <v>6</v>
      </c>
      <c r="H2024" s="46">
        <v>6</v>
      </c>
      <c r="I2024" s="46">
        <v>0</v>
      </c>
      <c r="J2024" s="46">
        <v>0</v>
      </c>
      <c r="K2024" s="46">
        <v>12</v>
      </c>
      <c r="L2024" s="42">
        <v>28522</v>
      </c>
      <c r="M2024" s="42">
        <v>14780</v>
      </c>
      <c r="N2024" s="42">
        <v>13742</v>
      </c>
      <c r="O2024" s="54" t="s">
        <v>499</v>
      </c>
      <c r="P2024" s="54" t="s">
        <v>499</v>
      </c>
      <c r="Q2024" s="54">
        <v>21.036392959820489</v>
      </c>
      <c r="R2024" s="54">
        <v>21.036392959820489</v>
      </c>
      <c r="S2024" s="54" t="s">
        <v>499</v>
      </c>
      <c r="T2024" s="54" t="s">
        <v>499</v>
      </c>
      <c r="U2024" s="54">
        <v>42.072785919640978</v>
      </c>
      <c r="W2024" s="42" t="s">
        <v>469</v>
      </c>
    </row>
    <row r="2025" spans="1:23">
      <c r="A2025" s="49" t="s">
        <v>4293</v>
      </c>
      <c r="B2025" s="46" t="s">
        <v>230</v>
      </c>
      <c r="C2025" s="46" t="s">
        <v>381</v>
      </c>
      <c r="D2025" s="49" t="s">
        <v>200</v>
      </c>
      <c r="E2025" s="46">
        <v>6</v>
      </c>
      <c r="F2025" s="46">
        <v>0</v>
      </c>
      <c r="G2025" s="46">
        <v>6</v>
      </c>
      <c r="H2025" s="46">
        <v>7</v>
      </c>
      <c r="I2025" s="46">
        <v>0</v>
      </c>
      <c r="J2025" s="46">
        <v>6</v>
      </c>
      <c r="K2025" s="46">
        <v>25</v>
      </c>
      <c r="L2025" s="42">
        <v>28522</v>
      </c>
      <c r="M2025" s="42">
        <v>14780</v>
      </c>
      <c r="N2025" s="42">
        <v>13742</v>
      </c>
      <c r="O2025" s="54">
        <v>21.036392959820489</v>
      </c>
      <c r="P2025" s="54" t="s">
        <v>499</v>
      </c>
      <c r="Q2025" s="54">
        <v>21.036392959820489</v>
      </c>
      <c r="R2025" s="54">
        <v>24.542458453123906</v>
      </c>
      <c r="S2025" s="54" t="s">
        <v>499</v>
      </c>
      <c r="T2025" s="54">
        <v>21.036392959820489</v>
      </c>
      <c r="U2025" s="54">
        <v>87.651637332585381</v>
      </c>
      <c r="W2025" s="42" t="s">
        <v>469</v>
      </c>
    </row>
    <row r="2026" spans="1:23">
      <c r="A2026" s="49" t="s">
        <v>4294</v>
      </c>
      <c r="B2026" s="46" t="s">
        <v>230</v>
      </c>
      <c r="C2026" s="46" t="s">
        <v>381</v>
      </c>
      <c r="D2026" s="49" t="s">
        <v>54</v>
      </c>
      <c r="E2026" s="46">
        <v>17</v>
      </c>
      <c r="F2026" s="46">
        <v>34</v>
      </c>
      <c r="G2026" s="46">
        <v>49</v>
      </c>
      <c r="H2026" s="46">
        <v>82</v>
      </c>
      <c r="I2026" s="46">
        <v>55</v>
      </c>
      <c r="J2026" s="46">
        <v>52</v>
      </c>
      <c r="K2026" s="46">
        <v>289</v>
      </c>
      <c r="L2026" s="42">
        <v>28522</v>
      </c>
      <c r="M2026" s="42">
        <v>14780</v>
      </c>
      <c r="N2026" s="42">
        <v>13742</v>
      </c>
      <c r="O2026" s="54">
        <v>115.02029769959404</v>
      </c>
      <c r="P2026" s="54">
        <v>230.04059539918808</v>
      </c>
      <c r="Q2026" s="54">
        <v>331.52909336941815</v>
      </c>
      <c r="R2026" s="54">
        <v>554.80378890392421</v>
      </c>
      <c r="S2026" s="54">
        <v>372.12449255751017</v>
      </c>
      <c r="T2026" s="54">
        <v>351.82679296346413</v>
      </c>
      <c r="U2026" s="54">
        <v>1955.3450608930989</v>
      </c>
      <c r="W2026" s="42" t="s">
        <v>469</v>
      </c>
    </row>
    <row r="2027" spans="1:23">
      <c r="A2027" s="49" t="s">
        <v>4295</v>
      </c>
      <c r="B2027" s="46" t="s">
        <v>230</v>
      </c>
      <c r="C2027" s="46" t="s">
        <v>381</v>
      </c>
      <c r="D2027" s="49" t="s">
        <v>69</v>
      </c>
      <c r="E2027" s="46">
        <v>0</v>
      </c>
      <c r="F2027" s="46">
        <v>0</v>
      </c>
      <c r="G2027" s="46">
        <v>6</v>
      </c>
      <c r="H2027" s="46">
        <v>0</v>
      </c>
      <c r="I2027" s="46">
        <v>6</v>
      </c>
      <c r="J2027" s="46">
        <v>0</v>
      </c>
      <c r="K2027" s="46">
        <v>12</v>
      </c>
      <c r="L2027" s="42">
        <v>28522</v>
      </c>
      <c r="M2027" s="42">
        <v>14780</v>
      </c>
      <c r="N2027" s="42">
        <v>13742</v>
      </c>
      <c r="O2027" s="54" t="s">
        <v>499</v>
      </c>
      <c r="P2027" s="54" t="s">
        <v>499</v>
      </c>
      <c r="Q2027" s="54">
        <v>40.595399188092017</v>
      </c>
      <c r="R2027" s="54" t="s">
        <v>499</v>
      </c>
      <c r="S2027" s="54">
        <v>40.595399188092017</v>
      </c>
      <c r="T2027" s="54" t="s">
        <v>499</v>
      </c>
      <c r="U2027" s="54">
        <v>81.190798376184034</v>
      </c>
      <c r="W2027" s="42" t="s">
        <v>469</v>
      </c>
    </row>
    <row r="2028" spans="1:23">
      <c r="A2028" s="49" t="s">
        <v>4296</v>
      </c>
      <c r="B2028" s="46" t="s">
        <v>230</v>
      </c>
      <c r="C2028" s="46" t="s">
        <v>381</v>
      </c>
      <c r="D2028" s="49" t="s">
        <v>473</v>
      </c>
      <c r="E2028" s="46">
        <v>0</v>
      </c>
      <c r="F2028" s="46">
        <v>0</v>
      </c>
      <c r="G2028" s="46">
        <v>0</v>
      </c>
      <c r="H2028" s="46">
        <v>0</v>
      </c>
      <c r="I2028" s="46">
        <v>0</v>
      </c>
      <c r="J2028" s="46">
        <v>0</v>
      </c>
      <c r="K2028" s="46">
        <v>0</v>
      </c>
      <c r="L2028" s="42">
        <v>28522</v>
      </c>
      <c r="M2028" s="42">
        <v>14780</v>
      </c>
      <c r="N2028" s="42">
        <v>13742</v>
      </c>
      <c r="O2028" s="54" t="s">
        <v>499</v>
      </c>
      <c r="P2028" s="54" t="s">
        <v>499</v>
      </c>
      <c r="Q2028" s="54" t="s">
        <v>499</v>
      </c>
      <c r="R2028" s="54" t="s">
        <v>499</v>
      </c>
      <c r="S2028" s="54" t="s">
        <v>499</v>
      </c>
      <c r="T2028" s="54" t="s">
        <v>499</v>
      </c>
      <c r="U2028" s="54" t="s">
        <v>499</v>
      </c>
      <c r="W2028" s="42" t="s">
        <v>469</v>
      </c>
    </row>
    <row r="2029" spans="1:23">
      <c r="A2029" s="49" t="s">
        <v>4297</v>
      </c>
      <c r="B2029" s="46" t="s">
        <v>230</v>
      </c>
      <c r="C2029" s="46" t="s">
        <v>381</v>
      </c>
      <c r="D2029" s="49" t="s">
        <v>201</v>
      </c>
      <c r="E2029" s="46">
        <v>0</v>
      </c>
      <c r="F2029" s="46">
        <v>0</v>
      </c>
      <c r="G2029" s="46">
        <v>6</v>
      </c>
      <c r="H2029" s="46">
        <v>6</v>
      </c>
      <c r="I2029" s="46">
        <v>0</v>
      </c>
      <c r="J2029" s="46">
        <v>0</v>
      </c>
      <c r="K2029" s="46">
        <v>12</v>
      </c>
      <c r="L2029" s="42">
        <v>28522</v>
      </c>
      <c r="M2029" s="42">
        <v>14780</v>
      </c>
      <c r="N2029" s="42">
        <v>13742</v>
      </c>
      <c r="O2029" s="54" t="s">
        <v>499</v>
      </c>
      <c r="P2029" s="54" t="s">
        <v>499</v>
      </c>
      <c r="Q2029" s="54">
        <v>21.036392959820489</v>
      </c>
      <c r="R2029" s="54">
        <v>21.036392959820489</v>
      </c>
      <c r="S2029" s="54" t="s">
        <v>499</v>
      </c>
      <c r="T2029" s="54" t="s">
        <v>499</v>
      </c>
      <c r="U2029" s="54">
        <v>42.072785919640978</v>
      </c>
      <c r="W2029" s="42" t="s">
        <v>469</v>
      </c>
    </row>
    <row r="2030" spans="1:23">
      <c r="A2030" s="49" t="s">
        <v>4298</v>
      </c>
      <c r="B2030" s="46" t="s">
        <v>230</v>
      </c>
      <c r="C2030" s="46" t="s">
        <v>381</v>
      </c>
      <c r="D2030" s="49" t="s">
        <v>95</v>
      </c>
      <c r="E2030" s="46">
        <v>0</v>
      </c>
      <c r="F2030" s="46">
        <v>0</v>
      </c>
      <c r="G2030" s="46">
        <v>0</v>
      </c>
      <c r="H2030" s="46">
        <v>6</v>
      </c>
      <c r="I2030" s="46">
        <v>0</v>
      </c>
      <c r="J2030" s="46">
        <v>0</v>
      </c>
      <c r="K2030" s="46">
        <v>6</v>
      </c>
      <c r="L2030" s="42">
        <v>28522</v>
      </c>
      <c r="M2030" s="42">
        <v>14780</v>
      </c>
      <c r="N2030" s="42">
        <v>13742</v>
      </c>
      <c r="O2030" s="54" t="s">
        <v>499</v>
      </c>
      <c r="P2030" s="54" t="s">
        <v>499</v>
      </c>
      <c r="Q2030" s="54" t="s">
        <v>499</v>
      </c>
      <c r="R2030" s="54">
        <v>21.036392959820489</v>
      </c>
      <c r="S2030" s="54" t="s">
        <v>499</v>
      </c>
      <c r="T2030" s="54" t="s">
        <v>499</v>
      </c>
      <c r="U2030" s="54">
        <v>21.036392959820489</v>
      </c>
      <c r="W2030" s="42" t="s">
        <v>469</v>
      </c>
    </row>
    <row r="2031" spans="1:23">
      <c r="A2031" s="49" t="s">
        <v>4299</v>
      </c>
      <c r="B2031" s="46" t="s">
        <v>230</v>
      </c>
      <c r="C2031" s="46" t="s">
        <v>381</v>
      </c>
      <c r="D2031" s="49" t="s">
        <v>154</v>
      </c>
      <c r="E2031" s="46">
        <v>0</v>
      </c>
      <c r="F2031" s="46">
        <v>0</v>
      </c>
      <c r="G2031" s="46">
        <v>0</v>
      </c>
      <c r="H2031" s="46">
        <v>0</v>
      </c>
      <c r="I2031" s="46">
        <v>0</v>
      </c>
      <c r="J2031" s="46">
        <v>0</v>
      </c>
      <c r="K2031" s="46">
        <v>0</v>
      </c>
      <c r="L2031" s="42">
        <v>28522</v>
      </c>
      <c r="M2031" s="42">
        <v>14780</v>
      </c>
      <c r="N2031" s="42">
        <v>13742</v>
      </c>
      <c r="O2031" s="54" t="s">
        <v>499</v>
      </c>
      <c r="P2031" s="54" t="s">
        <v>499</v>
      </c>
      <c r="Q2031" s="54" t="s">
        <v>499</v>
      </c>
      <c r="R2031" s="54" t="s">
        <v>499</v>
      </c>
      <c r="S2031" s="54" t="s">
        <v>499</v>
      </c>
      <c r="T2031" s="54" t="s">
        <v>499</v>
      </c>
      <c r="U2031" s="54" t="s">
        <v>499</v>
      </c>
      <c r="W2031" s="42" t="s">
        <v>469</v>
      </c>
    </row>
    <row r="2032" spans="1:23">
      <c r="A2032" s="49" t="s">
        <v>4300</v>
      </c>
      <c r="B2032" s="46" t="s">
        <v>230</v>
      </c>
      <c r="C2032" s="46" t="s">
        <v>381</v>
      </c>
      <c r="D2032" s="49" t="s">
        <v>155</v>
      </c>
      <c r="E2032" s="46">
        <v>6</v>
      </c>
      <c r="F2032" s="46">
        <v>6</v>
      </c>
      <c r="G2032" s="46">
        <v>0</v>
      </c>
      <c r="H2032" s="46">
        <v>6</v>
      </c>
      <c r="I2032" s="46">
        <v>0</v>
      </c>
      <c r="J2032" s="46">
        <v>0</v>
      </c>
      <c r="K2032" s="46">
        <v>18</v>
      </c>
      <c r="L2032" s="42">
        <v>28522</v>
      </c>
      <c r="M2032" s="42">
        <v>14780</v>
      </c>
      <c r="N2032" s="42">
        <v>13742</v>
      </c>
      <c r="O2032" s="54">
        <v>21.036392959820489</v>
      </c>
      <c r="P2032" s="54">
        <v>21.036392959820489</v>
      </c>
      <c r="Q2032" s="54" t="s">
        <v>499</v>
      </c>
      <c r="R2032" s="54">
        <v>21.036392959820489</v>
      </c>
      <c r="S2032" s="54" t="s">
        <v>499</v>
      </c>
      <c r="T2032" s="54" t="s">
        <v>499</v>
      </c>
      <c r="U2032" s="54">
        <v>63.109178879461467</v>
      </c>
      <c r="W2032" s="42" t="s">
        <v>469</v>
      </c>
    </row>
    <row r="2033" spans="1:23">
      <c r="A2033" s="49" t="s">
        <v>4301</v>
      </c>
      <c r="B2033" s="46" t="s">
        <v>230</v>
      </c>
      <c r="C2033" s="46" t="s">
        <v>381</v>
      </c>
      <c r="D2033" s="49" t="s">
        <v>99</v>
      </c>
      <c r="E2033" s="46">
        <v>6</v>
      </c>
      <c r="F2033" s="46">
        <v>6</v>
      </c>
      <c r="G2033" s="46">
        <v>7</v>
      </c>
      <c r="H2033" s="46">
        <v>10</v>
      </c>
      <c r="I2033" s="46">
        <v>6</v>
      </c>
      <c r="J2033" s="46">
        <v>6</v>
      </c>
      <c r="K2033" s="46">
        <v>41</v>
      </c>
      <c r="L2033" s="42">
        <v>28522</v>
      </c>
      <c r="M2033" s="42">
        <v>14780</v>
      </c>
      <c r="N2033" s="42">
        <v>13742</v>
      </c>
      <c r="O2033" s="54">
        <v>21.036392959820489</v>
      </c>
      <c r="P2033" s="54">
        <v>21.036392959820489</v>
      </c>
      <c r="Q2033" s="54">
        <v>24.542458453123906</v>
      </c>
      <c r="R2033" s="54">
        <v>35.060654933034144</v>
      </c>
      <c r="S2033" s="54">
        <v>21.036392959820489</v>
      </c>
      <c r="T2033" s="54">
        <v>21.036392959820489</v>
      </c>
      <c r="U2033" s="54">
        <v>143.74868522544</v>
      </c>
      <c r="W2033" s="42" t="s">
        <v>469</v>
      </c>
    </row>
    <row r="2034" spans="1:23">
      <c r="A2034" s="49" t="s">
        <v>4302</v>
      </c>
      <c r="B2034" s="46" t="s">
        <v>230</v>
      </c>
      <c r="C2034" s="46" t="s">
        <v>381</v>
      </c>
      <c r="D2034" s="49" t="s">
        <v>481</v>
      </c>
      <c r="E2034" s="46">
        <v>0</v>
      </c>
      <c r="F2034" s="46">
        <v>0</v>
      </c>
      <c r="G2034" s="46">
        <v>0</v>
      </c>
      <c r="H2034" s="46">
        <v>0</v>
      </c>
      <c r="I2034" s="46">
        <v>0</v>
      </c>
      <c r="J2034" s="46">
        <v>0</v>
      </c>
      <c r="K2034" s="46">
        <v>0</v>
      </c>
      <c r="L2034" s="42">
        <v>28522</v>
      </c>
      <c r="M2034" s="42">
        <v>14780</v>
      </c>
      <c r="N2034" s="42">
        <v>13742</v>
      </c>
      <c r="O2034" s="54" t="s">
        <v>499</v>
      </c>
      <c r="P2034" s="54" t="s">
        <v>499</v>
      </c>
      <c r="Q2034" s="54" t="s">
        <v>499</v>
      </c>
      <c r="R2034" s="54" t="s">
        <v>499</v>
      </c>
      <c r="S2034" s="54" t="s">
        <v>499</v>
      </c>
      <c r="T2034" s="54" t="s">
        <v>499</v>
      </c>
      <c r="U2034" s="54" t="s">
        <v>499</v>
      </c>
      <c r="W2034" s="42" t="s">
        <v>469</v>
      </c>
    </row>
    <row r="2035" spans="1:23">
      <c r="A2035" s="49" t="s">
        <v>4303</v>
      </c>
      <c r="B2035" s="46" t="s">
        <v>230</v>
      </c>
      <c r="C2035" s="46" t="s">
        <v>381</v>
      </c>
      <c r="D2035" s="49" t="s">
        <v>483</v>
      </c>
      <c r="E2035" s="46">
        <v>0</v>
      </c>
      <c r="F2035" s="46">
        <v>0</v>
      </c>
      <c r="G2035" s="46">
        <v>6</v>
      </c>
      <c r="H2035" s="46">
        <v>6</v>
      </c>
      <c r="I2035" s="46">
        <v>0</v>
      </c>
      <c r="J2035" s="46">
        <v>0</v>
      </c>
      <c r="K2035" s="46">
        <v>12</v>
      </c>
      <c r="L2035" s="42">
        <v>28522</v>
      </c>
      <c r="M2035" s="42">
        <v>14780</v>
      </c>
      <c r="N2035" s="42">
        <v>13742</v>
      </c>
      <c r="O2035" s="54" t="s">
        <v>499</v>
      </c>
      <c r="P2035" s="54" t="s">
        <v>499</v>
      </c>
      <c r="Q2035" s="54">
        <v>21.036392959820489</v>
      </c>
      <c r="R2035" s="54">
        <v>21.036392959820489</v>
      </c>
      <c r="S2035" s="54" t="s">
        <v>499</v>
      </c>
      <c r="T2035" s="54" t="s">
        <v>499</v>
      </c>
      <c r="U2035" s="54">
        <v>42.072785919640978</v>
      </c>
      <c r="W2035" s="42" t="s">
        <v>469</v>
      </c>
    </row>
    <row r="2036" spans="1:23">
      <c r="A2036" s="49" t="s">
        <v>4304</v>
      </c>
      <c r="B2036" s="46" t="s">
        <v>230</v>
      </c>
      <c r="C2036" s="46" t="s">
        <v>381</v>
      </c>
      <c r="D2036" s="49" t="s">
        <v>128</v>
      </c>
      <c r="E2036" s="46">
        <v>0</v>
      </c>
      <c r="F2036" s="46">
        <v>0</v>
      </c>
      <c r="G2036" s="46">
        <v>0</v>
      </c>
      <c r="H2036" s="46">
        <v>0</v>
      </c>
      <c r="I2036" s="46">
        <v>0</v>
      </c>
      <c r="J2036" s="46">
        <v>0</v>
      </c>
      <c r="K2036" s="46">
        <v>0</v>
      </c>
      <c r="L2036" s="42">
        <v>28522</v>
      </c>
      <c r="M2036" s="42">
        <v>14780</v>
      </c>
      <c r="N2036" s="42">
        <v>13742</v>
      </c>
      <c r="O2036" s="54" t="s">
        <v>499</v>
      </c>
      <c r="P2036" s="54" t="s">
        <v>499</v>
      </c>
      <c r="Q2036" s="54" t="s">
        <v>499</v>
      </c>
      <c r="R2036" s="54" t="s">
        <v>499</v>
      </c>
      <c r="S2036" s="54" t="s">
        <v>499</v>
      </c>
      <c r="T2036" s="54" t="s">
        <v>499</v>
      </c>
      <c r="U2036" s="54" t="s">
        <v>499</v>
      </c>
      <c r="W2036" s="42" t="s">
        <v>469</v>
      </c>
    </row>
    <row r="2037" spans="1:23">
      <c r="A2037" s="49" t="s">
        <v>4305</v>
      </c>
      <c r="B2037" s="46" t="s">
        <v>230</v>
      </c>
      <c r="C2037" s="46" t="s">
        <v>381</v>
      </c>
      <c r="D2037" s="49" t="s">
        <v>132</v>
      </c>
      <c r="E2037" s="46">
        <v>6</v>
      </c>
      <c r="F2037" s="46">
        <v>6</v>
      </c>
      <c r="G2037" s="46">
        <v>8</v>
      </c>
      <c r="H2037" s="46">
        <v>0</v>
      </c>
      <c r="I2037" s="46">
        <v>6</v>
      </c>
      <c r="J2037" s="46">
        <v>6</v>
      </c>
      <c r="K2037" s="46">
        <v>32</v>
      </c>
      <c r="L2037" s="42">
        <v>28522</v>
      </c>
      <c r="M2037" s="42">
        <v>14780</v>
      </c>
      <c r="N2037" s="42">
        <v>13742</v>
      </c>
      <c r="O2037" s="54">
        <v>40.595399188092017</v>
      </c>
      <c r="P2037" s="54">
        <v>40.595399188092017</v>
      </c>
      <c r="Q2037" s="54">
        <v>54.127198917456028</v>
      </c>
      <c r="R2037" s="54" t="s">
        <v>499</v>
      </c>
      <c r="S2037" s="54">
        <v>40.595399188092017</v>
      </c>
      <c r="T2037" s="54">
        <v>40.595399188092017</v>
      </c>
      <c r="U2037" s="54">
        <v>216.50879566982411</v>
      </c>
      <c r="W2037" s="42" t="s">
        <v>469</v>
      </c>
    </row>
    <row r="2038" spans="1:23">
      <c r="A2038" s="49" t="s">
        <v>4306</v>
      </c>
      <c r="B2038" s="46" t="s">
        <v>230</v>
      </c>
      <c r="C2038" s="46" t="s">
        <v>381</v>
      </c>
      <c r="D2038" s="49" t="s">
        <v>142</v>
      </c>
      <c r="E2038" s="46">
        <v>6</v>
      </c>
      <c r="F2038" s="46">
        <v>0</v>
      </c>
      <c r="G2038" s="46">
        <v>0</v>
      </c>
      <c r="H2038" s="46">
        <v>0</v>
      </c>
      <c r="I2038" s="46">
        <v>0</v>
      </c>
      <c r="J2038" s="46">
        <v>0</v>
      </c>
      <c r="K2038" s="46">
        <v>6</v>
      </c>
      <c r="L2038" s="42">
        <v>28522</v>
      </c>
      <c r="M2038" s="42">
        <v>14780</v>
      </c>
      <c r="N2038" s="42">
        <v>13742</v>
      </c>
      <c r="O2038" s="54">
        <v>21.036392959820489</v>
      </c>
      <c r="P2038" s="54" t="s">
        <v>499</v>
      </c>
      <c r="Q2038" s="54" t="s">
        <v>499</v>
      </c>
      <c r="R2038" s="54" t="s">
        <v>499</v>
      </c>
      <c r="S2038" s="54" t="s">
        <v>499</v>
      </c>
      <c r="T2038" s="54" t="s">
        <v>499</v>
      </c>
      <c r="U2038" s="54">
        <v>21.036392959820489</v>
      </c>
      <c r="W2038" s="42" t="s">
        <v>469</v>
      </c>
    </row>
    <row r="2039" spans="1:23">
      <c r="A2039" s="49" t="s">
        <v>4307</v>
      </c>
      <c r="B2039" s="46" t="s">
        <v>230</v>
      </c>
      <c r="C2039" s="46" t="s">
        <v>381</v>
      </c>
      <c r="D2039" s="49" t="s">
        <v>146</v>
      </c>
      <c r="E2039" s="46">
        <v>6</v>
      </c>
      <c r="F2039" s="46">
        <v>6</v>
      </c>
      <c r="G2039" s="46">
        <v>9</v>
      </c>
      <c r="H2039" s="46">
        <v>8</v>
      </c>
      <c r="I2039" s="46">
        <v>6</v>
      </c>
      <c r="J2039" s="46">
        <v>6</v>
      </c>
      <c r="K2039" s="46">
        <v>41</v>
      </c>
      <c r="L2039" s="42">
        <v>28522</v>
      </c>
      <c r="M2039" s="42">
        <v>14780</v>
      </c>
      <c r="N2039" s="42">
        <v>13742</v>
      </c>
      <c r="O2039" s="54">
        <v>40.595399188092017</v>
      </c>
      <c r="P2039" s="54">
        <v>40.595399188092017</v>
      </c>
      <c r="Q2039" s="54">
        <v>60.893098782138026</v>
      </c>
      <c r="R2039" s="54">
        <v>54.127198917456028</v>
      </c>
      <c r="S2039" s="54">
        <v>40.595399188092017</v>
      </c>
      <c r="T2039" s="54">
        <v>40.595399188092017</v>
      </c>
      <c r="U2039" s="54">
        <v>277.40189445196211</v>
      </c>
      <c r="W2039" s="42" t="s">
        <v>469</v>
      </c>
    </row>
    <row r="2040" spans="1:23">
      <c r="A2040" s="49" t="s">
        <v>4308</v>
      </c>
      <c r="B2040" s="46" t="s">
        <v>222</v>
      </c>
      <c r="C2040" s="46" t="s">
        <v>381</v>
      </c>
      <c r="D2040" s="49" t="s">
        <v>60</v>
      </c>
      <c r="E2040" s="46">
        <v>6</v>
      </c>
      <c r="F2040" s="46">
        <v>0</v>
      </c>
      <c r="G2040" s="46">
        <v>6</v>
      </c>
      <c r="H2040" s="46">
        <v>6</v>
      </c>
      <c r="I2040" s="46">
        <v>0</v>
      </c>
      <c r="J2040" s="46">
        <v>6</v>
      </c>
      <c r="K2040" s="46">
        <v>24</v>
      </c>
      <c r="L2040" s="42">
        <v>28522</v>
      </c>
      <c r="M2040" s="42">
        <v>14780</v>
      </c>
      <c r="N2040" s="42">
        <v>13742</v>
      </c>
      <c r="O2040" s="54">
        <v>21.036392959820489</v>
      </c>
      <c r="P2040" s="54" t="s">
        <v>499</v>
      </c>
      <c r="Q2040" s="54">
        <v>21.036392959820489</v>
      </c>
      <c r="R2040" s="54">
        <v>21.036392959820489</v>
      </c>
      <c r="S2040" s="54" t="s">
        <v>499</v>
      </c>
      <c r="T2040" s="54">
        <v>21.036392959820489</v>
      </c>
      <c r="U2040" s="54">
        <v>84.145571839281956</v>
      </c>
      <c r="W2040" s="42" t="s">
        <v>469</v>
      </c>
    </row>
    <row r="2041" spans="1:23">
      <c r="A2041" s="49" t="s">
        <v>4309</v>
      </c>
      <c r="B2041" s="46" t="s">
        <v>222</v>
      </c>
      <c r="C2041" s="46" t="s">
        <v>381</v>
      </c>
      <c r="D2041" s="49" t="s">
        <v>64</v>
      </c>
      <c r="E2041" s="46">
        <v>12</v>
      </c>
      <c r="F2041" s="46">
        <v>6</v>
      </c>
      <c r="G2041" s="46">
        <v>24</v>
      </c>
      <c r="H2041" s="46">
        <v>18</v>
      </c>
      <c r="I2041" s="46">
        <v>18</v>
      </c>
      <c r="J2041" s="46">
        <v>10</v>
      </c>
      <c r="K2041" s="46">
        <v>88</v>
      </c>
      <c r="L2041" s="42">
        <v>28522</v>
      </c>
      <c r="M2041" s="42">
        <v>14780</v>
      </c>
      <c r="N2041" s="42">
        <v>13742</v>
      </c>
      <c r="O2041" s="54">
        <v>42.072785919640978</v>
      </c>
      <c r="P2041" s="54">
        <v>21.036392959820489</v>
      </c>
      <c r="Q2041" s="54">
        <v>84.145571839281956</v>
      </c>
      <c r="R2041" s="54">
        <v>63.109178879461467</v>
      </c>
      <c r="S2041" s="54">
        <v>63.109178879461467</v>
      </c>
      <c r="T2041" s="54">
        <v>35.060654933034144</v>
      </c>
      <c r="U2041" s="54">
        <v>308.53376341070054</v>
      </c>
      <c r="W2041" s="42" t="s">
        <v>469</v>
      </c>
    </row>
    <row r="2042" spans="1:23">
      <c r="A2042" s="49" t="s">
        <v>4310</v>
      </c>
      <c r="B2042" s="46" t="s">
        <v>222</v>
      </c>
      <c r="C2042" s="46" t="s">
        <v>381</v>
      </c>
      <c r="D2042" s="49" t="s">
        <v>492</v>
      </c>
      <c r="E2042" s="46">
        <v>6</v>
      </c>
      <c r="F2042" s="46">
        <v>6</v>
      </c>
      <c r="G2042" s="46">
        <v>10</v>
      </c>
      <c r="H2042" s="46">
        <v>7</v>
      </c>
      <c r="I2042" s="46">
        <v>7</v>
      </c>
      <c r="J2042" s="46">
        <v>0</v>
      </c>
      <c r="K2042" s="46">
        <v>36</v>
      </c>
      <c r="L2042" s="42">
        <v>28522</v>
      </c>
      <c r="M2042" s="42">
        <v>14780</v>
      </c>
      <c r="N2042" s="42">
        <v>13742</v>
      </c>
      <c r="O2042" s="54">
        <v>21.036392959820489</v>
      </c>
      <c r="P2042" s="54">
        <v>21.036392959820489</v>
      </c>
      <c r="Q2042" s="54">
        <v>35.060654933034144</v>
      </c>
      <c r="R2042" s="54">
        <v>24.542458453123906</v>
      </c>
      <c r="S2042" s="54">
        <v>24.542458453123906</v>
      </c>
      <c r="T2042" s="54" t="s">
        <v>499</v>
      </c>
      <c r="U2042" s="54">
        <v>126.21835775892293</v>
      </c>
      <c r="W2042" s="42" t="s">
        <v>469</v>
      </c>
    </row>
    <row r="2043" spans="1:23">
      <c r="A2043" s="49" t="s">
        <v>4311</v>
      </c>
      <c r="B2043" s="46" t="s">
        <v>222</v>
      </c>
      <c r="C2043" s="46" t="s">
        <v>381</v>
      </c>
      <c r="D2043" s="49" t="s">
        <v>200</v>
      </c>
      <c r="E2043" s="46">
        <v>7</v>
      </c>
      <c r="F2043" s="46">
        <v>6</v>
      </c>
      <c r="G2043" s="46">
        <v>6</v>
      </c>
      <c r="H2043" s="46">
        <v>15</v>
      </c>
      <c r="I2043" s="46">
        <v>8</v>
      </c>
      <c r="J2043" s="46">
        <v>6</v>
      </c>
      <c r="K2043" s="46">
        <v>48</v>
      </c>
      <c r="L2043" s="42">
        <v>28522</v>
      </c>
      <c r="M2043" s="42">
        <v>14780</v>
      </c>
      <c r="N2043" s="42">
        <v>13742</v>
      </c>
      <c r="O2043" s="54">
        <v>24.542458453123906</v>
      </c>
      <c r="P2043" s="54">
        <v>21.036392959820489</v>
      </c>
      <c r="Q2043" s="54">
        <v>21.036392959820489</v>
      </c>
      <c r="R2043" s="54">
        <v>52.590982399551223</v>
      </c>
      <c r="S2043" s="54">
        <v>28.04852394642732</v>
      </c>
      <c r="T2043" s="54">
        <v>21.036392959820489</v>
      </c>
      <c r="U2043" s="54">
        <v>168.29114367856391</v>
      </c>
      <c r="W2043" s="42" t="s">
        <v>469</v>
      </c>
    </row>
    <row r="2044" spans="1:23">
      <c r="A2044" s="49" t="s">
        <v>4312</v>
      </c>
      <c r="B2044" s="46" t="s">
        <v>222</v>
      </c>
      <c r="C2044" s="46" t="s">
        <v>381</v>
      </c>
      <c r="D2044" s="49" t="s">
        <v>473</v>
      </c>
      <c r="E2044" s="46">
        <v>0</v>
      </c>
      <c r="F2044" s="46">
        <v>0</v>
      </c>
      <c r="G2044" s="46">
        <v>0</v>
      </c>
      <c r="H2044" s="46">
        <v>6</v>
      </c>
      <c r="I2044" s="46">
        <v>0</v>
      </c>
      <c r="J2044" s="46">
        <v>0</v>
      </c>
      <c r="K2044" s="46">
        <v>6</v>
      </c>
      <c r="L2044" s="42">
        <v>28522</v>
      </c>
      <c r="M2044" s="42">
        <v>14780</v>
      </c>
      <c r="N2044" s="42">
        <v>13742</v>
      </c>
      <c r="O2044" s="54" t="s">
        <v>499</v>
      </c>
      <c r="P2044" s="54" t="s">
        <v>499</v>
      </c>
      <c r="Q2044" s="54" t="s">
        <v>499</v>
      </c>
      <c r="R2044" s="54">
        <v>21.036392959820489</v>
      </c>
      <c r="S2044" s="54" t="s">
        <v>499</v>
      </c>
      <c r="T2044" s="54" t="s">
        <v>499</v>
      </c>
      <c r="U2044" s="54">
        <v>21.036392959820489</v>
      </c>
      <c r="W2044" s="42" t="s">
        <v>469</v>
      </c>
    </row>
    <row r="2045" spans="1:23">
      <c r="A2045" s="49" t="s">
        <v>4313</v>
      </c>
      <c r="B2045" s="46" t="s">
        <v>222</v>
      </c>
      <c r="C2045" s="46" t="s">
        <v>381</v>
      </c>
      <c r="D2045" s="49" t="s">
        <v>201</v>
      </c>
      <c r="E2045" s="46">
        <v>0</v>
      </c>
      <c r="F2045" s="46">
        <v>6</v>
      </c>
      <c r="G2045" s="46">
        <v>7</v>
      </c>
      <c r="H2045" s="46">
        <v>6</v>
      </c>
      <c r="I2045" s="46">
        <v>0</v>
      </c>
      <c r="J2045" s="46">
        <v>0</v>
      </c>
      <c r="K2045" s="46">
        <v>19</v>
      </c>
      <c r="L2045" s="42">
        <v>28522</v>
      </c>
      <c r="M2045" s="42">
        <v>14780</v>
      </c>
      <c r="N2045" s="42">
        <v>13742</v>
      </c>
      <c r="O2045" s="54" t="s">
        <v>499</v>
      </c>
      <c r="P2045" s="54">
        <v>21.036392959820489</v>
      </c>
      <c r="Q2045" s="54">
        <v>24.542458453123906</v>
      </c>
      <c r="R2045" s="54">
        <v>21.036392959820489</v>
      </c>
      <c r="S2045" s="54" t="s">
        <v>499</v>
      </c>
      <c r="T2045" s="54" t="s">
        <v>499</v>
      </c>
      <c r="U2045" s="54">
        <v>66.615244372764892</v>
      </c>
      <c r="W2045" s="42" t="s">
        <v>469</v>
      </c>
    </row>
    <row r="2046" spans="1:23">
      <c r="A2046" s="49" t="s">
        <v>4314</v>
      </c>
      <c r="B2046" s="46" t="s">
        <v>222</v>
      </c>
      <c r="C2046" s="46" t="s">
        <v>381</v>
      </c>
      <c r="D2046" s="49" t="s">
        <v>95</v>
      </c>
      <c r="E2046" s="46">
        <v>0</v>
      </c>
      <c r="F2046" s="46">
        <v>6</v>
      </c>
      <c r="G2046" s="46">
        <v>6</v>
      </c>
      <c r="H2046" s="46">
        <v>0</v>
      </c>
      <c r="I2046" s="46">
        <v>0</v>
      </c>
      <c r="J2046" s="46">
        <v>0</v>
      </c>
      <c r="K2046" s="46">
        <v>12</v>
      </c>
      <c r="L2046" s="42">
        <v>28522</v>
      </c>
      <c r="M2046" s="42">
        <v>14780</v>
      </c>
      <c r="N2046" s="42">
        <v>13742</v>
      </c>
      <c r="O2046" s="54" t="s">
        <v>499</v>
      </c>
      <c r="P2046" s="54">
        <v>21.036392959820489</v>
      </c>
      <c r="Q2046" s="54">
        <v>21.036392959820489</v>
      </c>
      <c r="R2046" s="54" t="s">
        <v>499</v>
      </c>
      <c r="S2046" s="54" t="s">
        <v>499</v>
      </c>
      <c r="T2046" s="54" t="s">
        <v>499</v>
      </c>
      <c r="U2046" s="54">
        <v>42.072785919640978</v>
      </c>
      <c r="W2046" s="42" t="s">
        <v>469</v>
      </c>
    </row>
    <row r="2047" spans="1:23">
      <c r="A2047" s="49" t="s">
        <v>4315</v>
      </c>
      <c r="B2047" s="46" t="s">
        <v>222</v>
      </c>
      <c r="C2047" s="46" t="s">
        <v>381</v>
      </c>
      <c r="D2047" s="49" t="s">
        <v>154</v>
      </c>
      <c r="E2047" s="46">
        <v>0</v>
      </c>
      <c r="F2047" s="46">
        <v>0</v>
      </c>
      <c r="G2047" s="46">
        <v>0</v>
      </c>
      <c r="H2047" s="46">
        <v>0</v>
      </c>
      <c r="I2047" s="46">
        <v>0</v>
      </c>
      <c r="J2047" s="46">
        <v>0</v>
      </c>
      <c r="K2047" s="46">
        <v>0</v>
      </c>
      <c r="L2047" s="42">
        <v>28522</v>
      </c>
      <c r="M2047" s="42">
        <v>14780</v>
      </c>
      <c r="N2047" s="42">
        <v>13742</v>
      </c>
      <c r="O2047" s="54" t="s">
        <v>499</v>
      </c>
      <c r="P2047" s="54" t="s">
        <v>499</v>
      </c>
      <c r="Q2047" s="54" t="s">
        <v>499</v>
      </c>
      <c r="R2047" s="54" t="s">
        <v>499</v>
      </c>
      <c r="S2047" s="54" t="s">
        <v>499</v>
      </c>
      <c r="T2047" s="54" t="s">
        <v>499</v>
      </c>
      <c r="U2047" s="54" t="s">
        <v>499</v>
      </c>
      <c r="W2047" s="42" t="s">
        <v>469</v>
      </c>
    </row>
    <row r="2048" spans="1:23">
      <c r="A2048" s="49" t="s">
        <v>4316</v>
      </c>
      <c r="B2048" s="46" t="s">
        <v>222</v>
      </c>
      <c r="C2048" s="46" t="s">
        <v>381</v>
      </c>
      <c r="D2048" s="49" t="s">
        <v>155</v>
      </c>
      <c r="E2048" s="46">
        <v>6</v>
      </c>
      <c r="F2048" s="46">
        <v>6</v>
      </c>
      <c r="G2048" s="46">
        <v>6</v>
      </c>
      <c r="H2048" s="46">
        <v>6</v>
      </c>
      <c r="I2048" s="46">
        <v>0</v>
      </c>
      <c r="J2048" s="46">
        <v>0</v>
      </c>
      <c r="K2048" s="46">
        <v>24</v>
      </c>
      <c r="L2048" s="42">
        <v>28522</v>
      </c>
      <c r="M2048" s="42">
        <v>14780</v>
      </c>
      <c r="N2048" s="42">
        <v>13742</v>
      </c>
      <c r="O2048" s="54">
        <v>21.036392959820489</v>
      </c>
      <c r="P2048" s="54">
        <v>21.036392959820489</v>
      </c>
      <c r="Q2048" s="54">
        <v>21.036392959820489</v>
      </c>
      <c r="R2048" s="54">
        <v>21.036392959820489</v>
      </c>
      <c r="S2048" s="54" t="s">
        <v>499</v>
      </c>
      <c r="T2048" s="54" t="s">
        <v>499</v>
      </c>
      <c r="U2048" s="54">
        <v>84.145571839281956</v>
      </c>
      <c r="W2048" s="42" t="s">
        <v>469</v>
      </c>
    </row>
    <row r="2049" spans="1:23">
      <c r="A2049" s="49" t="s">
        <v>4317</v>
      </c>
      <c r="B2049" s="46" t="s">
        <v>222</v>
      </c>
      <c r="C2049" s="46" t="s">
        <v>381</v>
      </c>
      <c r="D2049" s="49" t="s">
        <v>99</v>
      </c>
      <c r="E2049" s="46">
        <v>7</v>
      </c>
      <c r="F2049" s="46">
        <v>7</v>
      </c>
      <c r="G2049" s="46">
        <v>8</v>
      </c>
      <c r="H2049" s="46">
        <v>6</v>
      </c>
      <c r="I2049" s="46">
        <v>0</v>
      </c>
      <c r="J2049" s="46">
        <v>0</v>
      </c>
      <c r="K2049" s="46">
        <v>28</v>
      </c>
      <c r="L2049" s="42">
        <v>28522</v>
      </c>
      <c r="M2049" s="42">
        <v>14780</v>
      </c>
      <c r="N2049" s="42">
        <v>13742</v>
      </c>
      <c r="O2049" s="54">
        <v>24.542458453123906</v>
      </c>
      <c r="P2049" s="54">
        <v>24.542458453123906</v>
      </c>
      <c r="Q2049" s="54">
        <v>28.04852394642732</v>
      </c>
      <c r="R2049" s="54">
        <v>21.036392959820489</v>
      </c>
      <c r="S2049" s="54" t="s">
        <v>499</v>
      </c>
      <c r="T2049" s="54" t="s">
        <v>499</v>
      </c>
      <c r="U2049" s="54">
        <v>98.169833812495625</v>
      </c>
      <c r="W2049" s="42" t="s">
        <v>469</v>
      </c>
    </row>
    <row r="2050" spans="1:23">
      <c r="A2050" s="49" t="s">
        <v>4318</v>
      </c>
      <c r="B2050" s="46" t="s">
        <v>222</v>
      </c>
      <c r="C2050" s="46" t="s">
        <v>381</v>
      </c>
      <c r="D2050" s="49" t="s">
        <v>481</v>
      </c>
      <c r="E2050" s="46">
        <v>0</v>
      </c>
      <c r="F2050" s="46">
        <v>0</v>
      </c>
      <c r="G2050" s="46">
        <v>0</v>
      </c>
      <c r="H2050" s="46">
        <v>0</v>
      </c>
      <c r="I2050" s="46">
        <v>0</v>
      </c>
      <c r="J2050" s="46">
        <v>0</v>
      </c>
      <c r="K2050" s="46">
        <v>0</v>
      </c>
      <c r="L2050" s="42">
        <v>28522</v>
      </c>
      <c r="M2050" s="42">
        <v>14780</v>
      </c>
      <c r="N2050" s="42">
        <v>13742</v>
      </c>
      <c r="O2050" s="54" t="s">
        <v>499</v>
      </c>
      <c r="P2050" s="54" t="s">
        <v>499</v>
      </c>
      <c r="Q2050" s="54" t="s">
        <v>499</v>
      </c>
      <c r="R2050" s="54" t="s">
        <v>499</v>
      </c>
      <c r="S2050" s="54" t="s">
        <v>499</v>
      </c>
      <c r="T2050" s="54" t="s">
        <v>499</v>
      </c>
      <c r="U2050" s="54" t="s">
        <v>499</v>
      </c>
      <c r="W2050" s="42" t="s">
        <v>469</v>
      </c>
    </row>
    <row r="2051" spans="1:23">
      <c r="A2051" s="49" t="s">
        <v>4319</v>
      </c>
      <c r="B2051" s="46" t="s">
        <v>222</v>
      </c>
      <c r="C2051" s="46" t="s">
        <v>381</v>
      </c>
      <c r="D2051" s="49" t="s">
        <v>483</v>
      </c>
      <c r="E2051" s="46">
        <v>0</v>
      </c>
      <c r="F2051" s="46">
        <v>0</v>
      </c>
      <c r="G2051" s="46">
        <v>6</v>
      </c>
      <c r="H2051" s="46">
        <v>8</v>
      </c>
      <c r="I2051" s="46">
        <v>7</v>
      </c>
      <c r="J2051" s="46">
        <v>0</v>
      </c>
      <c r="K2051" s="46">
        <v>21</v>
      </c>
      <c r="L2051" s="42">
        <v>28522</v>
      </c>
      <c r="M2051" s="42">
        <v>14780</v>
      </c>
      <c r="N2051" s="42">
        <v>13742</v>
      </c>
      <c r="O2051" s="54" t="s">
        <v>499</v>
      </c>
      <c r="P2051" s="54" t="s">
        <v>499</v>
      </c>
      <c r="Q2051" s="54">
        <v>21.036392959820489</v>
      </c>
      <c r="R2051" s="54">
        <v>28.04852394642732</v>
      </c>
      <c r="S2051" s="54">
        <v>24.542458453123906</v>
      </c>
      <c r="T2051" s="54" t="s">
        <v>499</v>
      </c>
      <c r="U2051" s="54">
        <v>73.627375359371712</v>
      </c>
      <c r="W2051" s="42" t="s">
        <v>469</v>
      </c>
    </row>
    <row r="2052" spans="1:23">
      <c r="A2052" s="49" t="s">
        <v>4320</v>
      </c>
      <c r="B2052" s="46" t="s">
        <v>222</v>
      </c>
      <c r="C2052" s="46" t="s">
        <v>381</v>
      </c>
      <c r="D2052" s="49" t="s">
        <v>128</v>
      </c>
      <c r="E2052" s="46">
        <v>6</v>
      </c>
      <c r="F2052" s="46">
        <v>0</v>
      </c>
      <c r="G2052" s="46">
        <v>0</v>
      </c>
      <c r="H2052" s="46">
        <v>6</v>
      </c>
      <c r="I2052" s="46">
        <v>0</v>
      </c>
      <c r="J2052" s="46">
        <v>0</v>
      </c>
      <c r="K2052" s="46">
        <v>12</v>
      </c>
      <c r="L2052" s="42">
        <v>28522</v>
      </c>
      <c r="M2052" s="42">
        <v>14780</v>
      </c>
      <c r="N2052" s="42">
        <v>13742</v>
      </c>
      <c r="O2052" s="54">
        <v>21.036392959820489</v>
      </c>
      <c r="P2052" s="54" t="s">
        <v>499</v>
      </c>
      <c r="Q2052" s="54" t="s">
        <v>499</v>
      </c>
      <c r="R2052" s="54">
        <v>21.036392959820489</v>
      </c>
      <c r="S2052" s="54" t="s">
        <v>499</v>
      </c>
      <c r="T2052" s="54" t="s">
        <v>499</v>
      </c>
      <c r="U2052" s="54">
        <v>42.072785919640978</v>
      </c>
      <c r="W2052" s="42" t="s">
        <v>469</v>
      </c>
    </row>
    <row r="2053" spans="1:23">
      <c r="A2053" s="49" t="s">
        <v>4321</v>
      </c>
      <c r="B2053" s="46" t="s">
        <v>222</v>
      </c>
      <c r="C2053" s="46" t="s">
        <v>381</v>
      </c>
      <c r="D2053" s="49" t="s">
        <v>161</v>
      </c>
      <c r="E2053" s="46">
        <v>0</v>
      </c>
      <c r="F2053" s="46">
        <v>0</v>
      </c>
      <c r="G2053" s="46">
        <v>0</v>
      </c>
      <c r="H2053" s="46">
        <v>0</v>
      </c>
      <c r="I2053" s="46">
        <v>0</v>
      </c>
      <c r="J2053" s="46">
        <v>0</v>
      </c>
      <c r="K2053" s="46">
        <v>0</v>
      </c>
      <c r="L2053" s="42">
        <v>28522</v>
      </c>
      <c r="M2053" s="42">
        <v>14780</v>
      </c>
      <c r="N2053" s="42">
        <v>13742</v>
      </c>
      <c r="O2053" s="54" t="s">
        <v>499</v>
      </c>
      <c r="P2053" s="54" t="s">
        <v>499</v>
      </c>
      <c r="Q2053" s="54" t="s">
        <v>499</v>
      </c>
      <c r="R2053" s="54" t="s">
        <v>499</v>
      </c>
      <c r="S2053" s="54" t="s">
        <v>499</v>
      </c>
      <c r="T2053" s="54" t="s">
        <v>499</v>
      </c>
      <c r="U2053" s="54" t="s">
        <v>499</v>
      </c>
      <c r="W2053" s="42" t="s">
        <v>469</v>
      </c>
    </row>
    <row r="2054" spans="1:23">
      <c r="A2054" s="49" t="s">
        <v>4322</v>
      </c>
      <c r="B2054" s="46" t="s">
        <v>222</v>
      </c>
      <c r="C2054" s="46" t="s">
        <v>381</v>
      </c>
      <c r="D2054" s="49" t="s">
        <v>164</v>
      </c>
      <c r="E2054" s="46">
        <v>25</v>
      </c>
      <c r="F2054" s="46">
        <v>18</v>
      </c>
      <c r="G2054" s="46">
        <v>74</v>
      </c>
      <c r="H2054" s="46">
        <v>84</v>
      </c>
      <c r="I2054" s="46">
        <v>13</v>
      </c>
      <c r="J2054" s="46">
        <v>6</v>
      </c>
      <c r="K2054" s="46">
        <v>220</v>
      </c>
      <c r="L2054" s="42">
        <v>28522</v>
      </c>
      <c r="M2054" s="42">
        <v>14780</v>
      </c>
      <c r="N2054" s="42">
        <v>13742</v>
      </c>
      <c r="O2054" s="54">
        <v>181.92402852568767</v>
      </c>
      <c r="P2054" s="54">
        <v>130.98530053849512</v>
      </c>
      <c r="Q2054" s="54">
        <v>538.49512443603555</v>
      </c>
      <c r="R2054" s="54">
        <v>611.2647358463106</v>
      </c>
      <c r="S2054" s="54">
        <v>94.600494833357587</v>
      </c>
      <c r="T2054" s="54">
        <v>43.661766846165044</v>
      </c>
      <c r="U2054" s="54">
        <v>1600.9314510260515</v>
      </c>
      <c r="W2054" s="42" t="s">
        <v>469</v>
      </c>
    </row>
    <row r="2055" spans="1:23">
      <c r="A2055" s="49" t="s">
        <v>4323</v>
      </c>
      <c r="B2055" s="46" t="s">
        <v>222</v>
      </c>
      <c r="C2055" s="46" t="s">
        <v>381</v>
      </c>
      <c r="D2055" s="49" t="s">
        <v>142</v>
      </c>
      <c r="E2055" s="46">
        <v>6</v>
      </c>
      <c r="F2055" s="46">
        <v>0</v>
      </c>
      <c r="G2055" s="46">
        <v>6</v>
      </c>
      <c r="H2055" s="46">
        <v>0</v>
      </c>
      <c r="I2055" s="46">
        <v>0</v>
      </c>
      <c r="J2055" s="46">
        <v>0</v>
      </c>
      <c r="K2055" s="46">
        <v>12</v>
      </c>
      <c r="L2055" s="42">
        <v>28522</v>
      </c>
      <c r="M2055" s="42">
        <v>14780</v>
      </c>
      <c r="N2055" s="42">
        <v>13742</v>
      </c>
      <c r="O2055" s="54">
        <v>21.036392959820489</v>
      </c>
      <c r="P2055" s="54" t="s">
        <v>499</v>
      </c>
      <c r="Q2055" s="54">
        <v>21.036392959820489</v>
      </c>
      <c r="R2055" s="54" t="s">
        <v>499</v>
      </c>
      <c r="S2055" s="54" t="s">
        <v>499</v>
      </c>
      <c r="T2055" s="54" t="s">
        <v>499</v>
      </c>
      <c r="U2055" s="54">
        <v>42.072785919640978</v>
      </c>
      <c r="W2055" s="42" t="s">
        <v>469</v>
      </c>
    </row>
    <row r="2056" spans="1:23">
      <c r="A2056" s="49" t="s">
        <v>4324</v>
      </c>
      <c r="B2056" s="46" t="s">
        <v>230</v>
      </c>
      <c r="C2056" s="46" t="s">
        <v>383</v>
      </c>
      <c r="D2056" s="49" t="s">
        <v>60</v>
      </c>
      <c r="E2056" s="46">
        <v>0</v>
      </c>
      <c r="F2056" s="46">
        <v>0</v>
      </c>
      <c r="G2056" s="46">
        <v>6</v>
      </c>
      <c r="H2056" s="46">
        <v>6</v>
      </c>
      <c r="I2056" s="46">
        <v>0</v>
      </c>
      <c r="J2056" s="46">
        <v>6</v>
      </c>
      <c r="K2056" s="46">
        <v>18</v>
      </c>
      <c r="L2056" s="42">
        <v>29234</v>
      </c>
      <c r="M2056" s="42">
        <v>14975</v>
      </c>
      <c r="N2056" s="42">
        <v>14259</v>
      </c>
      <c r="O2056" s="54" t="s">
        <v>499</v>
      </c>
      <c r="P2056" s="54" t="s">
        <v>499</v>
      </c>
      <c r="Q2056" s="54">
        <v>20.524047342135869</v>
      </c>
      <c r="R2056" s="54">
        <v>20.524047342135869</v>
      </c>
      <c r="S2056" s="54" t="s">
        <v>499</v>
      </c>
      <c r="T2056" s="54">
        <v>20.524047342135869</v>
      </c>
      <c r="U2056" s="54">
        <v>61.572142026407612</v>
      </c>
      <c r="W2056" s="42" t="s">
        <v>469</v>
      </c>
    </row>
    <row r="2057" spans="1:23">
      <c r="A2057" s="49" t="s">
        <v>4325</v>
      </c>
      <c r="B2057" s="46" t="s">
        <v>230</v>
      </c>
      <c r="C2057" s="46" t="s">
        <v>383</v>
      </c>
      <c r="D2057" s="49" t="s">
        <v>64</v>
      </c>
      <c r="E2057" s="46">
        <v>8</v>
      </c>
      <c r="F2057" s="46">
        <v>10</v>
      </c>
      <c r="G2057" s="46">
        <v>15</v>
      </c>
      <c r="H2057" s="46">
        <v>20</v>
      </c>
      <c r="I2057" s="46">
        <v>6</v>
      </c>
      <c r="J2057" s="46">
        <v>6</v>
      </c>
      <c r="K2057" s="46">
        <v>65</v>
      </c>
      <c r="L2057" s="42">
        <v>29234</v>
      </c>
      <c r="M2057" s="42">
        <v>14975</v>
      </c>
      <c r="N2057" s="42">
        <v>14259</v>
      </c>
      <c r="O2057" s="54">
        <v>27.365396456181163</v>
      </c>
      <c r="P2057" s="54">
        <v>34.206745570226445</v>
      </c>
      <c r="Q2057" s="54">
        <v>51.310118355339675</v>
      </c>
      <c r="R2057" s="54">
        <v>68.413491140452891</v>
      </c>
      <c r="S2057" s="54">
        <v>20.524047342135869</v>
      </c>
      <c r="T2057" s="54">
        <v>20.524047342135869</v>
      </c>
      <c r="U2057" s="54">
        <v>222.34384620647194</v>
      </c>
      <c r="W2057" s="42" t="s">
        <v>469</v>
      </c>
    </row>
    <row r="2058" spans="1:23">
      <c r="A2058" s="49" t="s">
        <v>4326</v>
      </c>
      <c r="B2058" s="46" t="s">
        <v>230</v>
      </c>
      <c r="C2058" s="46" t="s">
        <v>383</v>
      </c>
      <c r="D2058" s="49" t="s">
        <v>492</v>
      </c>
      <c r="E2058" s="46">
        <v>0</v>
      </c>
      <c r="F2058" s="46">
        <v>6</v>
      </c>
      <c r="G2058" s="46">
        <v>0</v>
      </c>
      <c r="H2058" s="46">
        <v>6</v>
      </c>
      <c r="I2058" s="46">
        <v>6</v>
      </c>
      <c r="J2058" s="46">
        <v>0</v>
      </c>
      <c r="K2058" s="46">
        <v>18</v>
      </c>
      <c r="L2058" s="42">
        <v>29234</v>
      </c>
      <c r="M2058" s="42">
        <v>14975</v>
      </c>
      <c r="N2058" s="42">
        <v>14259</v>
      </c>
      <c r="O2058" s="54" t="s">
        <v>499</v>
      </c>
      <c r="P2058" s="54">
        <v>20.524047342135869</v>
      </c>
      <c r="Q2058" s="54" t="s">
        <v>499</v>
      </c>
      <c r="R2058" s="54">
        <v>20.524047342135869</v>
      </c>
      <c r="S2058" s="54">
        <v>20.524047342135869</v>
      </c>
      <c r="T2058" s="54" t="s">
        <v>499</v>
      </c>
      <c r="U2058" s="54">
        <v>61.572142026407612</v>
      </c>
      <c r="W2058" s="42" t="s">
        <v>469</v>
      </c>
    </row>
    <row r="2059" spans="1:23">
      <c r="A2059" s="49" t="s">
        <v>4327</v>
      </c>
      <c r="B2059" s="46" t="s">
        <v>230</v>
      </c>
      <c r="C2059" s="46" t="s">
        <v>383</v>
      </c>
      <c r="D2059" s="49" t="s">
        <v>200</v>
      </c>
      <c r="E2059" s="46">
        <v>0</v>
      </c>
      <c r="F2059" s="46">
        <v>0</v>
      </c>
      <c r="G2059" s="46">
        <v>6</v>
      </c>
      <c r="H2059" s="46">
        <v>8</v>
      </c>
      <c r="I2059" s="46">
        <v>6</v>
      </c>
      <c r="J2059" s="46">
        <v>0</v>
      </c>
      <c r="K2059" s="46">
        <v>20</v>
      </c>
      <c r="L2059" s="42">
        <v>29234</v>
      </c>
      <c r="M2059" s="42">
        <v>14975</v>
      </c>
      <c r="N2059" s="42">
        <v>14259</v>
      </c>
      <c r="O2059" s="54" t="s">
        <v>499</v>
      </c>
      <c r="P2059" s="54" t="s">
        <v>499</v>
      </c>
      <c r="Q2059" s="54">
        <v>20.524047342135869</v>
      </c>
      <c r="R2059" s="54">
        <v>27.365396456181163</v>
      </c>
      <c r="S2059" s="54">
        <v>20.524047342135869</v>
      </c>
      <c r="T2059" s="54" t="s">
        <v>499</v>
      </c>
      <c r="U2059" s="54">
        <v>68.413491140452891</v>
      </c>
      <c r="W2059" s="42" t="s">
        <v>469</v>
      </c>
    </row>
    <row r="2060" spans="1:23">
      <c r="A2060" s="49" t="s">
        <v>4328</v>
      </c>
      <c r="B2060" s="46" t="s">
        <v>230</v>
      </c>
      <c r="C2060" s="46" t="s">
        <v>383</v>
      </c>
      <c r="D2060" s="49" t="s">
        <v>54</v>
      </c>
      <c r="E2060" s="46">
        <v>18</v>
      </c>
      <c r="F2060" s="46">
        <v>22</v>
      </c>
      <c r="G2060" s="46">
        <v>38</v>
      </c>
      <c r="H2060" s="46">
        <v>68</v>
      </c>
      <c r="I2060" s="46">
        <v>56</v>
      </c>
      <c r="J2060" s="46">
        <v>24</v>
      </c>
      <c r="K2060" s="46">
        <v>226</v>
      </c>
      <c r="L2060" s="42">
        <v>29234</v>
      </c>
      <c r="M2060" s="42">
        <v>14975</v>
      </c>
      <c r="N2060" s="42">
        <v>14259</v>
      </c>
      <c r="O2060" s="54">
        <v>120.20033388981635</v>
      </c>
      <c r="P2060" s="54">
        <v>146.91151919866445</v>
      </c>
      <c r="Q2060" s="54">
        <v>253.75626043405677</v>
      </c>
      <c r="R2060" s="54">
        <v>454.09015025041737</v>
      </c>
      <c r="S2060" s="54">
        <v>373.95659432387311</v>
      </c>
      <c r="T2060" s="54">
        <v>160.26711185308847</v>
      </c>
      <c r="U2060" s="54">
        <v>1509.1819699499165</v>
      </c>
      <c r="W2060" s="42" t="s">
        <v>469</v>
      </c>
    </row>
    <row r="2061" spans="1:23">
      <c r="A2061" s="49" t="s">
        <v>4329</v>
      </c>
      <c r="B2061" s="46" t="s">
        <v>230</v>
      </c>
      <c r="C2061" s="46" t="s">
        <v>383</v>
      </c>
      <c r="D2061" s="49" t="s">
        <v>69</v>
      </c>
      <c r="E2061" s="46">
        <v>0</v>
      </c>
      <c r="F2061" s="46">
        <v>0</v>
      </c>
      <c r="G2061" s="46">
        <v>6</v>
      </c>
      <c r="H2061" s="46">
        <v>6</v>
      </c>
      <c r="I2061" s="46">
        <v>0</v>
      </c>
      <c r="J2061" s="46">
        <v>0</v>
      </c>
      <c r="K2061" s="46">
        <v>12</v>
      </c>
      <c r="L2061" s="42">
        <v>29234</v>
      </c>
      <c r="M2061" s="42">
        <v>14975</v>
      </c>
      <c r="N2061" s="42">
        <v>14259</v>
      </c>
      <c r="O2061" s="54" t="s">
        <v>499</v>
      </c>
      <c r="P2061" s="54" t="s">
        <v>499</v>
      </c>
      <c r="Q2061" s="54">
        <v>40.066777963272116</v>
      </c>
      <c r="R2061" s="54">
        <v>40.066777963272116</v>
      </c>
      <c r="S2061" s="54" t="s">
        <v>499</v>
      </c>
      <c r="T2061" s="54" t="s">
        <v>499</v>
      </c>
      <c r="U2061" s="54">
        <v>80.133555926544233</v>
      </c>
      <c r="W2061" s="42" t="s">
        <v>469</v>
      </c>
    </row>
    <row r="2062" spans="1:23">
      <c r="A2062" s="49" t="s">
        <v>4330</v>
      </c>
      <c r="B2062" s="46" t="s">
        <v>230</v>
      </c>
      <c r="C2062" s="46" t="s">
        <v>383</v>
      </c>
      <c r="D2062" s="49" t="s">
        <v>473</v>
      </c>
      <c r="E2062" s="46">
        <v>0</v>
      </c>
      <c r="F2062" s="46">
        <v>0</v>
      </c>
      <c r="G2062" s="46">
        <v>0</v>
      </c>
      <c r="H2062" s="46">
        <v>0</v>
      </c>
      <c r="I2062" s="46">
        <v>0</v>
      </c>
      <c r="J2062" s="46">
        <v>0</v>
      </c>
      <c r="K2062" s="46">
        <v>0</v>
      </c>
      <c r="L2062" s="42">
        <v>29234</v>
      </c>
      <c r="M2062" s="42">
        <v>14975</v>
      </c>
      <c r="N2062" s="42">
        <v>14259</v>
      </c>
      <c r="O2062" s="54" t="s">
        <v>499</v>
      </c>
      <c r="P2062" s="54" t="s">
        <v>499</v>
      </c>
      <c r="Q2062" s="54" t="s">
        <v>499</v>
      </c>
      <c r="R2062" s="54" t="s">
        <v>499</v>
      </c>
      <c r="S2062" s="54" t="s">
        <v>499</v>
      </c>
      <c r="T2062" s="54" t="s">
        <v>499</v>
      </c>
      <c r="U2062" s="54" t="s">
        <v>499</v>
      </c>
      <c r="W2062" s="42" t="s">
        <v>469</v>
      </c>
    </row>
    <row r="2063" spans="1:23">
      <c r="A2063" s="49" t="s">
        <v>4331</v>
      </c>
      <c r="B2063" s="46" t="s">
        <v>230</v>
      </c>
      <c r="C2063" s="46" t="s">
        <v>383</v>
      </c>
      <c r="D2063" s="49" t="s">
        <v>201</v>
      </c>
      <c r="E2063" s="46">
        <v>6</v>
      </c>
      <c r="F2063" s="46">
        <v>6</v>
      </c>
      <c r="G2063" s="46">
        <v>6</v>
      </c>
      <c r="H2063" s="46">
        <v>0</v>
      </c>
      <c r="I2063" s="46">
        <v>0</v>
      </c>
      <c r="J2063" s="46">
        <v>0</v>
      </c>
      <c r="K2063" s="46">
        <v>18</v>
      </c>
      <c r="L2063" s="42">
        <v>29234</v>
      </c>
      <c r="M2063" s="42">
        <v>14975</v>
      </c>
      <c r="N2063" s="42">
        <v>14259</v>
      </c>
      <c r="O2063" s="54">
        <v>20.524047342135869</v>
      </c>
      <c r="P2063" s="54">
        <v>20.524047342135869</v>
      </c>
      <c r="Q2063" s="54">
        <v>20.524047342135869</v>
      </c>
      <c r="R2063" s="54" t="s">
        <v>499</v>
      </c>
      <c r="S2063" s="54" t="s">
        <v>499</v>
      </c>
      <c r="T2063" s="54" t="s">
        <v>499</v>
      </c>
      <c r="U2063" s="54">
        <v>61.572142026407612</v>
      </c>
      <c r="W2063" s="42" t="s">
        <v>469</v>
      </c>
    </row>
    <row r="2064" spans="1:23">
      <c r="A2064" s="49" t="s">
        <v>4332</v>
      </c>
      <c r="B2064" s="46" t="s">
        <v>230</v>
      </c>
      <c r="C2064" s="46" t="s">
        <v>383</v>
      </c>
      <c r="D2064" s="49" t="s">
        <v>151</v>
      </c>
      <c r="E2064" s="46">
        <v>0</v>
      </c>
      <c r="F2064" s="46">
        <v>0</v>
      </c>
      <c r="G2064" s="46">
        <v>0</v>
      </c>
      <c r="H2064" s="46">
        <v>0</v>
      </c>
      <c r="I2064" s="46">
        <v>0</v>
      </c>
      <c r="J2064" s="46">
        <v>0</v>
      </c>
      <c r="K2064" s="46">
        <v>0</v>
      </c>
      <c r="L2064" s="42">
        <v>29234</v>
      </c>
      <c r="M2064" s="42">
        <v>14975</v>
      </c>
      <c r="N2064" s="42">
        <v>14259</v>
      </c>
      <c r="O2064" s="54" t="s">
        <v>499</v>
      </c>
      <c r="P2064" s="54" t="s">
        <v>499</v>
      </c>
      <c r="Q2064" s="54" t="s">
        <v>499</v>
      </c>
      <c r="R2064" s="54" t="s">
        <v>499</v>
      </c>
      <c r="S2064" s="54" t="s">
        <v>499</v>
      </c>
      <c r="T2064" s="54" t="s">
        <v>499</v>
      </c>
      <c r="U2064" s="54" t="s">
        <v>499</v>
      </c>
      <c r="W2064" s="42" t="s">
        <v>469</v>
      </c>
    </row>
    <row r="2065" spans="1:23">
      <c r="A2065" s="49" t="s">
        <v>4333</v>
      </c>
      <c r="B2065" s="46" t="s">
        <v>230</v>
      </c>
      <c r="C2065" s="46" t="s">
        <v>383</v>
      </c>
      <c r="D2065" s="49" t="s">
        <v>95</v>
      </c>
      <c r="E2065" s="46">
        <v>0</v>
      </c>
      <c r="F2065" s="46">
        <v>0</v>
      </c>
      <c r="G2065" s="46">
        <v>0</v>
      </c>
      <c r="H2065" s="46">
        <v>0</v>
      </c>
      <c r="I2065" s="46">
        <v>0</v>
      </c>
      <c r="J2065" s="46">
        <v>0</v>
      </c>
      <c r="K2065" s="46">
        <v>0</v>
      </c>
      <c r="L2065" s="42">
        <v>29234</v>
      </c>
      <c r="M2065" s="42">
        <v>14975</v>
      </c>
      <c r="N2065" s="42">
        <v>14259</v>
      </c>
      <c r="O2065" s="54" t="s">
        <v>499</v>
      </c>
      <c r="P2065" s="54" t="s">
        <v>499</v>
      </c>
      <c r="Q2065" s="54" t="s">
        <v>499</v>
      </c>
      <c r="R2065" s="54" t="s">
        <v>499</v>
      </c>
      <c r="S2065" s="54" t="s">
        <v>499</v>
      </c>
      <c r="T2065" s="54" t="s">
        <v>499</v>
      </c>
      <c r="U2065" s="54" t="s">
        <v>499</v>
      </c>
      <c r="W2065" s="42" t="s">
        <v>469</v>
      </c>
    </row>
    <row r="2066" spans="1:23">
      <c r="A2066" s="49" t="s">
        <v>4334</v>
      </c>
      <c r="B2066" s="46" t="s">
        <v>230</v>
      </c>
      <c r="C2066" s="46" t="s">
        <v>383</v>
      </c>
      <c r="D2066" s="49" t="s">
        <v>154</v>
      </c>
      <c r="E2066" s="46">
        <v>0</v>
      </c>
      <c r="F2066" s="46">
        <v>0</v>
      </c>
      <c r="G2066" s="46">
        <v>0</v>
      </c>
      <c r="H2066" s="46">
        <v>0</v>
      </c>
      <c r="I2066" s="46">
        <v>0</v>
      </c>
      <c r="J2066" s="46">
        <v>0</v>
      </c>
      <c r="K2066" s="46">
        <v>0</v>
      </c>
      <c r="L2066" s="42">
        <v>29234</v>
      </c>
      <c r="M2066" s="42">
        <v>14975</v>
      </c>
      <c r="N2066" s="42">
        <v>14259</v>
      </c>
      <c r="O2066" s="54" t="s">
        <v>499</v>
      </c>
      <c r="P2066" s="54" t="s">
        <v>499</v>
      </c>
      <c r="Q2066" s="54" t="s">
        <v>499</v>
      </c>
      <c r="R2066" s="54" t="s">
        <v>499</v>
      </c>
      <c r="S2066" s="54" t="s">
        <v>499</v>
      </c>
      <c r="T2066" s="54" t="s">
        <v>499</v>
      </c>
      <c r="U2066" s="54" t="s">
        <v>499</v>
      </c>
      <c r="W2066" s="42" t="s">
        <v>469</v>
      </c>
    </row>
    <row r="2067" spans="1:23">
      <c r="A2067" s="49" t="s">
        <v>4335</v>
      </c>
      <c r="B2067" s="46" t="s">
        <v>230</v>
      </c>
      <c r="C2067" s="46" t="s">
        <v>383</v>
      </c>
      <c r="D2067" s="49" t="s">
        <v>155</v>
      </c>
      <c r="E2067" s="46">
        <v>6</v>
      </c>
      <c r="F2067" s="46">
        <v>6</v>
      </c>
      <c r="G2067" s="46">
        <v>6</v>
      </c>
      <c r="H2067" s="46">
        <v>6</v>
      </c>
      <c r="I2067" s="46">
        <v>6</v>
      </c>
      <c r="J2067" s="46">
        <v>0</v>
      </c>
      <c r="K2067" s="46">
        <v>30</v>
      </c>
      <c r="L2067" s="42">
        <v>29234</v>
      </c>
      <c r="M2067" s="42">
        <v>14975</v>
      </c>
      <c r="N2067" s="42">
        <v>14259</v>
      </c>
      <c r="O2067" s="54">
        <v>20.524047342135869</v>
      </c>
      <c r="P2067" s="54">
        <v>20.524047342135869</v>
      </c>
      <c r="Q2067" s="54">
        <v>20.524047342135869</v>
      </c>
      <c r="R2067" s="54">
        <v>20.524047342135869</v>
      </c>
      <c r="S2067" s="54">
        <v>20.524047342135869</v>
      </c>
      <c r="T2067" s="54" t="s">
        <v>499</v>
      </c>
      <c r="U2067" s="54">
        <v>102.62023671067935</v>
      </c>
      <c r="W2067" s="42" t="s">
        <v>469</v>
      </c>
    </row>
    <row r="2068" spans="1:23">
      <c r="A2068" s="49" t="s">
        <v>4336</v>
      </c>
      <c r="B2068" s="46" t="s">
        <v>230</v>
      </c>
      <c r="C2068" s="46" t="s">
        <v>383</v>
      </c>
      <c r="D2068" s="49" t="s">
        <v>99</v>
      </c>
      <c r="E2068" s="46">
        <v>0</v>
      </c>
      <c r="F2068" s="46">
        <v>0</v>
      </c>
      <c r="G2068" s="46">
        <v>6</v>
      </c>
      <c r="H2068" s="46">
        <v>6</v>
      </c>
      <c r="I2068" s="46">
        <v>6</v>
      </c>
      <c r="J2068" s="46">
        <v>0</v>
      </c>
      <c r="K2068" s="46">
        <v>18</v>
      </c>
      <c r="L2068" s="42">
        <v>29234</v>
      </c>
      <c r="M2068" s="42">
        <v>14975</v>
      </c>
      <c r="N2068" s="42">
        <v>14259</v>
      </c>
      <c r="O2068" s="54" t="s">
        <v>499</v>
      </c>
      <c r="P2068" s="54" t="s">
        <v>499</v>
      </c>
      <c r="Q2068" s="54">
        <v>20.524047342135869</v>
      </c>
      <c r="R2068" s="54">
        <v>20.524047342135869</v>
      </c>
      <c r="S2068" s="54">
        <v>20.524047342135869</v>
      </c>
      <c r="T2068" s="54" t="s">
        <v>499</v>
      </c>
      <c r="U2068" s="54">
        <v>61.572142026407612</v>
      </c>
      <c r="W2068" s="42" t="s">
        <v>469</v>
      </c>
    </row>
    <row r="2069" spans="1:23">
      <c r="A2069" s="49" t="s">
        <v>4337</v>
      </c>
      <c r="B2069" s="46" t="s">
        <v>230</v>
      </c>
      <c r="C2069" s="46" t="s">
        <v>383</v>
      </c>
      <c r="D2069" s="49" t="s">
        <v>481</v>
      </c>
      <c r="E2069" s="46">
        <v>0</v>
      </c>
      <c r="F2069" s="46">
        <v>0</v>
      </c>
      <c r="G2069" s="46">
        <v>0</v>
      </c>
      <c r="H2069" s="46">
        <v>0</v>
      </c>
      <c r="I2069" s="46">
        <v>0</v>
      </c>
      <c r="J2069" s="46">
        <v>0</v>
      </c>
      <c r="K2069" s="46">
        <v>0</v>
      </c>
      <c r="L2069" s="42">
        <v>29234</v>
      </c>
      <c r="M2069" s="42">
        <v>14975</v>
      </c>
      <c r="N2069" s="42">
        <v>14259</v>
      </c>
      <c r="O2069" s="54" t="s">
        <v>499</v>
      </c>
      <c r="P2069" s="54" t="s">
        <v>499</v>
      </c>
      <c r="Q2069" s="54" t="s">
        <v>499</v>
      </c>
      <c r="R2069" s="54" t="s">
        <v>499</v>
      </c>
      <c r="S2069" s="54" t="s">
        <v>499</v>
      </c>
      <c r="T2069" s="54" t="s">
        <v>499</v>
      </c>
      <c r="U2069" s="54" t="s">
        <v>499</v>
      </c>
      <c r="W2069" s="42" t="s">
        <v>469</v>
      </c>
    </row>
    <row r="2070" spans="1:23">
      <c r="A2070" s="49" t="s">
        <v>4338</v>
      </c>
      <c r="B2070" s="46" t="s">
        <v>230</v>
      </c>
      <c r="C2070" s="46" t="s">
        <v>383</v>
      </c>
      <c r="D2070" s="49" t="s">
        <v>483</v>
      </c>
      <c r="E2070" s="46">
        <v>0</v>
      </c>
      <c r="F2070" s="46">
        <v>0</v>
      </c>
      <c r="G2070" s="46">
        <v>6</v>
      </c>
      <c r="H2070" s="46">
        <v>7</v>
      </c>
      <c r="I2070" s="46">
        <v>0</v>
      </c>
      <c r="J2070" s="46">
        <v>0</v>
      </c>
      <c r="K2070" s="46">
        <v>13</v>
      </c>
      <c r="L2070" s="42">
        <v>29234</v>
      </c>
      <c r="M2070" s="42">
        <v>14975</v>
      </c>
      <c r="N2070" s="42">
        <v>14259</v>
      </c>
      <c r="O2070" s="54" t="s">
        <v>499</v>
      </c>
      <c r="P2070" s="54" t="s">
        <v>499</v>
      </c>
      <c r="Q2070" s="54">
        <v>20.524047342135869</v>
      </c>
      <c r="R2070" s="54">
        <v>23.944721899158516</v>
      </c>
      <c r="S2070" s="54" t="s">
        <v>499</v>
      </c>
      <c r="T2070" s="54" t="s">
        <v>499</v>
      </c>
      <c r="U2070" s="54">
        <v>44.468769241294389</v>
      </c>
      <c r="W2070" s="42" t="s">
        <v>469</v>
      </c>
    </row>
    <row r="2071" spans="1:23">
      <c r="A2071" s="49" t="s">
        <v>4339</v>
      </c>
      <c r="B2071" s="46" t="s">
        <v>230</v>
      </c>
      <c r="C2071" s="46" t="s">
        <v>383</v>
      </c>
      <c r="D2071" s="49" t="s">
        <v>128</v>
      </c>
      <c r="E2071" s="46">
        <v>0</v>
      </c>
      <c r="F2071" s="46">
        <v>0</v>
      </c>
      <c r="G2071" s="46">
        <v>0</v>
      </c>
      <c r="H2071" s="46">
        <v>0</v>
      </c>
      <c r="I2071" s="46">
        <v>0</v>
      </c>
      <c r="J2071" s="46">
        <v>0</v>
      </c>
      <c r="K2071" s="46">
        <v>0</v>
      </c>
      <c r="L2071" s="42">
        <v>29234</v>
      </c>
      <c r="M2071" s="42">
        <v>14975</v>
      </c>
      <c r="N2071" s="42">
        <v>14259</v>
      </c>
      <c r="O2071" s="54" t="s">
        <v>499</v>
      </c>
      <c r="P2071" s="54" t="s">
        <v>499</v>
      </c>
      <c r="Q2071" s="54" t="s">
        <v>499</v>
      </c>
      <c r="R2071" s="54" t="s">
        <v>499</v>
      </c>
      <c r="S2071" s="54" t="s">
        <v>499</v>
      </c>
      <c r="T2071" s="54" t="s">
        <v>499</v>
      </c>
      <c r="U2071" s="54" t="s">
        <v>499</v>
      </c>
      <c r="W2071" s="42" t="s">
        <v>469</v>
      </c>
    </row>
    <row r="2072" spans="1:23">
      <c r="A2072" s="49" t="s">
        <v>4340</v>
      </c>
      <c r="B2072" s="46" t="s">
        <v>230</v>
      </c>
      <c r="C2072" s="46" t="s">
        <v>383</v>
      </c>
      <c r="D2072" s="49" t="s">
        <v>132</v>
      </c>
      <c r="E2072" s="46">
        <v>6</v>
      </c>
      <c r="F2072" s="46">
        <v>0</v>
      </c>
      <c r="G2072" s="46">
        <v>6</v>
      </c>
      <c r="H2072" s="46">
        <v>9</v>
      </c>
      <c r="I2072" s="46">
        <v>6</v>
      </c>
      <c r="J2072" s="46">
        <v>0</v>
      </c>
      <c r="K2072" s="46">
        <v>27</v>
      </c>
      <c r="L2072" s="42">
        <v>29234</v>
      </c>
      <c r="M2072" s="42">
        <v>14975</v>
      </c>
      <c r="N2072" s="42">
        <v>14259</v>
      </c>
      <c r="O2072" s="54">
        <v>40.066777963272116</v>
      </c>
      <c r="P2072" s="54" t="s">
        <v>499</v>
      </c>
      <c r="Q2072" s="54">
        <v>40.066777963272116</v>
      </c>
      <c r="R2072" s="54">
        <v>60.100166944908175</v>
      </c>
      <c r="S2072" s="54">
        <v>40.066777963272116</v>
      </c>
      <c r="T2072" s="54" t="s">
        <v>499</v>
      </c>
      <c r="U2072" s="54">
        <v>180.30050083472452</v>
      </c>
      <c r="W2072" s="42" t="s">
        <v>469</v>
      </c>
    </row>
    <row r="2073" spans="1:23">
      <c r="A2073" s="49" t="s">
        <v>4341</v>
      </c>
      <c r="B2073" s="46" t="s">
        <v>230</v>
      </c>
      <c r="C2073" s="46" t="s">
        <v>383</v>
      </c>
      <c r="D2073" s="49" t="s">
        <v>142</v>
      </c>
      <c r="E2073" s="46">
        <v>0</v>
      </c>
      <c r="F2073" s="46">
        <v>0</v>
      </c>
      <c r="G2073" s="46">
        <v>0</v>
      </c>
      <c r="H2073" s="46">
        <v>0</v>
      </c>
      <c r="I2073" s="46">
        <v>0</v>
      </c>
      <c r="J2073" s="46">
        <v>0</v>
      </c>
      <c r="K2073" s="46">
        <v>0</v>
      </c>
      <c r="L2073" s="42">
        <v>29234</v>
      </c>
      <c r="M2073" s="42">
        <v>14975</v>
      </c>
      <c r="N2073" s="42">
        <v>14259</v>
      </c>
      <c r="O2073" s="54" t="s">
        <v>499</v>
      </c>
      <c r="P2073" s="54" t="s">
        <v>499</v>
      </c>
      <c r="Q2073" s="54" t="s">
        <v>499</v>
      </c>
      <c r="R2073" s="54" t="s">
        <v>499</v>
      </c>
      <c r="S2073" s="54" t="s">
        <v>499</v>
      </c>
      <c r="T2073" s="54" t="s">
        <v>499</v>
      </c>
      <c r="U2073" s="54" t="s">
        <v>499</v>
      </c>
      <c r="W2073" s="42" t="s">
        <v>469</v>
      </c>
    </row>
    <row r="2074" spans="1:23">
      <c r="A2074" s="49" t="s">
        <v>4342</v>
      </c>
      <c r="B2074" s="46" t="s">
        <v>230</v>
      </c>
      <c r="C2074" s="46" t="s">
        <v>383</v>
      </c>
      <c r="D2074" s="49" t="s">
        <v>146</v>
      </c>
      <c r="E2074" s="46">
        <v>6</v>
      </c>
      <c r="F2074" s="46">
        <v>0</v>
      </c>
      <c r="G2074" s="46">
        <v>7</v>
      </c>
      <c r="H2074" s="46">
        <v>20</v>
      </c>
      <c r="I2074" s="46">
        <v>8</v>
      </c>
      <c r="J2074" s="46">
        <v>8</v>
      </c>
      <c r="K2074" s="46">
        <v>49</v>
      </c>
      <c r="L2074" s="42">
        <v>29234</v>
      </c>
      <c r="M2074" s="42">
        <v>14975</v>
      </c>
      <c r="N2074" s="42">
        <v>14259</v>
      </c>
      <c r="O2074" s="54">
        <v>40.066777963272116</v>
      </c>
      <c r="P2074" s="54" t="s">
        <v>499</v>
      </c>
      <c r="Q2074" s="54">
        <v>46.744574290484138</v>
      </c>
      <c r="R2074" s="54">
        <v>133.55592654424041</v>
      </c>
      <c r="S2074" s="54">
        <v>53.422370617696167</v>
      </c>
      <c r="T2074" s="54">
        <v>53.422370617696167</v>
      </c>
      <c r="U2074" s="54">
        <v>327.21202003338902</v>
      </c>
      <c r="W2074" s="42" t="s">
        <v>469</v>
      </c>
    </row>
    <row r="2075" spans="1:23">
      <c r="A2075" s="49" t="s">
        <v>4343</v>
      </c>
      <c r="B2075" s="46" t="s">
        <v>222</v>
      </c>
      <c r="C2075" s="46" t="s">
        <v>383</v>
      </c>
      <c r="D2075" s="49" t="s">
        <v>60</v>
      </c>
      <c r="E2075" s="46">
        <v>0</v>
      </c>
      <c r="F2075" s="46">
        <v>6</v>
      </c>
      <c r="G2075" s="46">
        <v>6</v>
      </c>
      <c r="H2075" s="46">
        <v>6</v>
      </c>
      <c r="I2075" s="46">
        <v>6</v>
      </c>
      <c r="J2075" s="46">
        <v>6</v>
      </c>
      <c r="K2075" s="46">
        <v>30</v>
      </c>
      <c r="L2075" s="42">
        <v>29234</v>
      </c>
      <c r="M2075" s="42">
        <v>14975</v>
      </c>
      <c r="N2075" s="42">
        <v>14259</v>
      </c>
      <c r="O2075" s="54" t="s">
        <v>499</v>
      </c>
      <c r="P2075" s="54">
        <v>20.524047342135869</v>
      </c>
      <c r="Q2075" s="54">
        <v>20.524047342135869</v>
      </c>
      <c r="R2075" s="54">
        <v>20.524047342135869</v>
      </c>
      <c r="S2075" s="54">
        <v>20.524047342135869</v>
      </c>
      <c r="T2075" s="54">
        <v>20.524047342135869</v>
      </c>
      <c r="U2075" s="54">
        <v>102.62023671067935</v>
      </c>
      <c r="W2075" s="42" t="s">
        <v>469</v>
      </c>
    </row>
    <row r="2076" spans="1:23">
      <c r="A2076" s="49" t="s">
        <v>4344</v>
      </c>
      <c r="B2076" s="46" t="s">
        <v>222</v>
      </c>
      <c r="C2076" s="46" t="s">
        <v>383</v>
      </c>
      <c r="D2076" s="49" t="s">
        <v>64</v>
      </c>
      <c r="E2076" s="46">
        <v>10</v>
      </c>
      <c r="F2076" s="46">
        <v>11</v>
      </c>
      <c r="G2076" s="46">
        <v>25</v>
      </c>
      <c r="H2076" s="46">
        <v>22</v>
      </c>
      <c r="I2076" s="46">
        <v>9</v>
      </c>
      <c r="J2076" s="46">
        <v>6</v>
      </c>
      <c r="K2076" s="46">
        <v>83</v>
      </c>
      <c r="L2076" s="42">
        <v>29234</v>
      </c>
      <c r="M2076" s="42">
        <v>14975</v>
      </c>
      <c r="N2076" s="42">
        <v>14259</v>
      </c>
      <c r="O2076" s="54">
        <v>34.206745570226445</v>
      </c>
      <c r="P2076" s="54">
        <v>37.627420127249096</v>
      </c>
      <c r="Q2076" s="54">
        <v>85.516863925566128</v>
      </c>
      <c r="R2076" s="54">
        <v>75.254840254498191</v>
      </c>
      <c r="S2076" s="54">
        <v>30.786071013203806</v>
      </c>
      <c r="T2076" s="54">
        <v>20.524047342135869</v>
      </c>
      <c r="U2076" s="54">
        <v>283.9159882328795</v>
      </c>
      <c r="W2076" s="42" t="s">
        <v>469</v>
      </c>
    </row>
    <row r="2077" spans="1:23">
      <c r="A2077" s="49" t="s">
        <v>4345</v>
      </c>
      <c r="B2077" s="46" t="s">
        <v>222</v>
      </c>
      <c r="C2077" s="46" t="s">
        <v>383</v>
      </c>
      <c r="D2077" s="49" t="s">
        <v>492</v>
      </c>
      <c r="E2077" s="46">
        <v>0</v>
      </c>
      <c r="F2077" s="46">
        <v>0</v>
      </c>
      <c r="G2077" s="46">
        <v>6</v>
      </c>
      <c r="H2077" s="46">
        <v>6</v>
      </c>
      <c r="I2077" s="46">
        <v>7</v>
      </c>
      <c r="J2077" s="46">
        <v>0</v>
      </c>
      <c r="K2077" s="46">
        <v>19</v>
      </c>
      <c r="L2077" s="42">
        <v>29234</v>
      </c>
      <c r="M2077" s="42">
        <v>14975</v>
      </c>
      <c r="N2077" s="42">
        <v>14259</v>
      </c>
      <c r="O2077" s="54" t="s">
        <v>499</v>
      </c>
      <c r="P2077" s="54" t="s">
        <v>499</v>
      </c>
      <c r="Q2077" s="54">
        <v>20.524047342135869</v>
      </c>
      <c r="R2077" s="54">
        <v>20.524047342135869</v>
      </c>
      <c r="S2077" s="54">
        <v>23.944721899158516</v>
      </c>
      <c r="T2077" s="54" t="s">
        <v>499</v>
      </c>
      <c r="U2077" s="54">
        <v>64.992816583430255</v>
      </c>
      <c r="W2077" s="42" t="s">
        <v>469</v>
      </c>
    </row>
    <row r="2078" spans="1:23">
      <c r="A2078" s="49" t="s">
        <v>4346</v>
      </c>
      <c r="B2078" s="46" t="s">
        <v>222</v>
      </c>
      <c r="C2078" s="46" t="s">
        <v>383</v>
      </c>
      <c r="D2078" s="49" t="s">
        <v>200</v>
      </c>
      <c r="E2078" s="46">
        <v>0</v>
      </c>
      <c r="F2078" s="46">
        <v>0</v>
      </c>
      <c r="G2078" s="46">
        <v>11</v>
      </c>
      <c r="H2078" s="46">
        <v>7</v>
      </c>
      <c r="I2078" s="46">
        <v>6</v>
      </c>
      <c r="J2078" s="46">
        <v>0</v>
      </c>
      <c r="K2078" s="46">
        <v>24</v>
      </c>
      <c r="L2078" s="42">
        <v>29234</v>
      </c>
      <c r="M2078" s="42">
        <v>14975</v>
      </c>
      <c r="N2078" s="42">
        <v>14259</v>
      </c>
      <c r="O2078" s="54" t="s">
        <v>499</v>
      </c>
      <c r="P2078" s="54" t="s">
        <v>499</v>
      </c>
      <c r="Q2078" s="54">
        <v>37.627420127249096</v>
      </c>
      <c r="R2078" s="54">
        <v>23.944721899158516</v>
      </c>
      <c r="S2078" s="54">
        <v>20.524047342135869</v>
      </c>
      <c r="T2078" s="54" t="s">
        <v>499</v>
      </c>
      <c r="U2078" s="54">
        <v>82.096189368543477</v>
      </c>
      <c r="W2078" s="42" t="s">
        <v>469</v>
      </c>
    </row>
    <row r="2079" spans="1:23">
      <c r="A2079" s="49" t="s">
        <v>4347</v>
      </c>
      <c r="B2079" s="46" t="s">
        <v>222</v>
      </c>
      <c r="C2079" s="46" t="s">
        <v>383</v>
      </c>
      <c r="D2079" s="49" t="s">
        <v>473</v>
      </c>
      <c r="E2079" s="46">
        <v>0</v>
      </c>
      <c r="F2079" s="46">
        <v>0</v>
      </c>
      <c r="G2079" s="46">
        <v>0</v>
      </c>
      <c r="H2079" s="46">
        <v>0</v>
      </c>
      <c r="I2079" s="46">
        <v>0</v>
      </c>
      <c r="J2079" s="46">
        <v>0</v>
      </c>
      <c r="K2079" s="46">
        <v>0</v>
      </c>
      <c r="L2079" s="42">
        <v>29234</v>
      </c>
      <c r="M2079" s="42">
        <v>14975</v>
      </c>
      <c r="N2079" s="42">
        <v>14259</v>
      </c>
      <c r="O2079" s="54" t="s">
        <v>499</v>
      </c>
      <c r="P2079" s="54" t="s">
        <v>499</v>
      </c>
      <c r="Q2079" s="54" t="s">
        <v>499</v>
      </c>
      <c r="R2079" s="54" t="s">
        <v>499</v>
      </c>
      <c r="S2079" s="54" t="s">
        <v>499</v>
      </c>
      <c r="T2079" s="54" t="s">
        <v>499</v>
      </c>
      <c r="U2079" s="54" t="s">
        <v>499</v>
      </c>
      <c r="W2079" s="42" t="s">
        <v>469</v>
      </c>
    </row>
    <row r="2080" spans="1:23">
      <c r="A2080" s="49" t="s">
        <v>4348</v>
      </c>
      <c r="B2080" s="46" t="s">
        <v>222</v>
      </c>
      <c r="C2080" s="46" t="s">
        <v>383</v>
      </c>
      <c r="D2080" s="49" t="s">
        <v>201</v>
      </c>
      <c r="E2080" s="46">
        <v>0</v>
      </c>
      <c r="F2080" s="46">
        <v>0</v>
      </c>
      <c r="G2080" s="46">
        <v>6</v>
      </c>
      <c r="H2080" s="46">
        <v>6</v>
      </c>
      <c r="I2080" s="46">
        <v>6</v>
      </c>
      <c r="J2080" s="46">
        <v>6</v>
      </c>
      <c r="K2080" s="46">
        <v>24</v>
      </c>
      <c r="L2080" s="42">
        <v>29234</v>
      </c>
      <c r="M2080" s="42">
        <v>14975</v>
      </c>
      <c r="N2080" s="42">
        <v>14259</v>
      </c>
      <c r="O2080" s="54" t="s">
        <v>499</v>
      </c>
      <c r="P2080" s="54" t="s">
        <v>499</v>
      </c>
      <c r="Q2080" s="54">
        <v>20.524047342135869</v>
      </c>
      <c r="R2080" s="54">
        <v>20.524047342135869</v>
      </c>
      <c r="S2080" s="54">
        <v>20.524047342135869</v>
      </c>
      <c r="T2080" s="54">
        <v>20.524047342135869</v>
      </c>
      <c r="U2080" s="54">
        <v>82.096189368543477</v>
      </c>
      <c r="W2080" s="42" t="s">
        <v>469</v>
      </c>
    </row>
    <row r="2081" spans="1:23">
      <c r="A2081" s="49" t="s">
        <v>4349</v>
      </c>
      <c r="B2081" s="46" t="s">
        <v>222</v>
      </c>
      <c r="C2081" s="46" t="s">
        <v>383</v>
      </c>
      <c r="D2081" s="49" t="s">
        <v>151</v>
      </c>
      <c r="E2081" s="46">
        <v>0</v>
      </c>
      <c r="F2081" s="46">
        <v>0</v>
      </c>
      <c r="G2081" s="46">
        <v>0</v>
      </c>
      <c r="H2081" s="46">
        <v>0</v>
      </c>
      <c r="I2081" s="46">
        <v>0</v>
      </c>
      <c r="J2081" s="46">
        <v>0</v>
      </c>
      <c r="K2081" s="46">
        <v>0</v>
      </c>
      <c r="L2081" s="42">
        <v>29234</v>
      </c>
      <c r="M2081" s="42">
        <v>14975</v>
      </c>
      <c r="N2081" s="42">
        <v>14259</v>
      </c>
      <c r="O2081" s="54" t="s">
        <v>499</v>
      </c>
      <c r="P2081" s="54" t="s">
        <v>499</v>
      </c>
      <c r="Q2081" s="54" t="s">
        <v>499</v>
      </c>
      <c r="R2081" s="54" t="s">
        <v>499</v>
      </c>
      <c r="S2081" s="54" t="s">
        <v>499</v>
      </c>
      <c r="T2081" s="54" t="s">
        <v>499</v>
      </c>
      <c r="U2081" s="54" t="s">
        <v>499</v>
      </c>
      <c r="W2081" s="42" t="s">
        <v>469</v>
      </c>
    </row>
    <row r="2082" spans="1:23">
      <c r="A2082" s="49" t="s">
        <v>4350</v>
      </c>
      <c r="B2082" s="46" t="s">
        <v>222</v>
      </c>
      <c r="C2082" s="46" t="s">
        <v>383</v>
      </c>
      <c r="D2082" s="49" t="s">
        <v>95</v>
      </c>
      <c r="E2082" s="46">
        <v>0</v>
      </c>
      <c r="F2082" s="46">
        <v>0</v>
      </c>
      <c r="G2082" s="46">
        <v>6</v>
      </c>
      <c r="H2082" s="46">
        <v>6</v>
      </c>
      <c r="I2082" s="46">
        <v>0</v>
      </c>
      <c r="J2082" s="46">
        <v>0</v>
      </c>
      <c r="K2082" s="46">
        <v>12</v>
      </c>
      <c r="L2082" s="42">
        <v>29234</v>
      </c>
      <c r="M2082" s="42">
        <v>14975</v>
      </c>
      <c r="N2082" s="42">
        <v>14259</v>
      </c>
      <c r="O2082" s="54" t="s">
        <v>499</v>
      </c>
      <c r="P2082" s="54" t="s">
        <v>499</v>
      </c>
      <c r="Q2082" s="54">
        <v>20.524047342135869</v>
      </c>
      <c r="R2082" s="54">
        <v>20.524047342135869</v>
      </c>
      <c r="S2082" s="54" t="s">
        <v>499</v>
      </c>
      <c r="T2082" s="54" t="s">
        <v>499</v>
      </c>
      <c r="U2082" s="54">
        <v>41.048094684271739</v>
      </c>
      <c r="W2082" s="42" t="s">
        <v>469</v>
      </c>
    </row>
    <row r="2083" spans="1:23">
      <c r="A2083" s="49" t="s">
        <v>4351</v>
      </c>
      <c r="B2083" s="46" t="s">
        <v>222</v>
      </c>
      <c r="C2083" s="46" t="s">
        <v>383</v>
      </c>
      <c r="D2083" s="49" t="s">
        <v>154</v>
      </c>
      <c r="E2083" s="46">
        <v>0</v>
      </c>
      <c r="F2083" s="46">
        <v>0</v>
      </c>
      <c r="G2083" s="46">
        <v>0</v>
      </c>
      <c r="H2083" s="46">
        <v>0</v>
      </c>
      <c r="I2083" s="46">
        <v>0</v>
      </c>
      <c r="J2083" s="46">
        <v>0</v>
      </c>
      <c r="K2083" s="46">
        <v>0</v>
      </c>
      <c r="L2083" s="42">
        <v>29234</v>
      </c>
      <c r="M2083" s="42">
        <v>14975</v>
      </c>
      <c r="N2083" s="42">
        <v>14259</v>
      </c>
      <c r="O2083" s="54" t="s">
        <v>499</v>
      </c>
      <c r="P2083" s="54" t="s">
        <v>499</v>
      </c>
      <c r="Q2083" s="54" t="s">
        <v>499</v>
      </c>
      <c r="R2083" s="54" t="s">
        <v>499</v>
      </c>
      <c r="S2083" s="54" t="s">
        <v>499</v>
      </c>
      <c r="T2083" s="54" t="s">
        <v>499</v>
      </c>
      <c r="U2083" s="54" t="s">
        <v>499</v>
      </c>
      <c r="W2083" s="42" t="s">
        <v>469</v>
      </c>
    </row>
    <row r="2084" spans="1:23">
      <c r="A2084" s="49" t="s">
        <v>4352</v>
      </c>
      <c r="B2084" s="46" t="s">
        <v>222</v>
      </c>
      <c r="C2084" s="46" t="s">
        <v>383</v>
      </c>
      <c r="D2084" s="49" t="s">
        <v>155</v>
      </c>
      <c r="E2084" s="46">
        <v>6</v>
      </c>
      <c r="F2084" s="46">
        <v>6</v>
      </c>
      <c r="G2084" s="46">
        <v>0</v>
      </c>
      <c r="H2084" s="46">
        <v>6</v>
      </c>
      <c r="I2084" s="46">
        <v>0</v>
      </c>
      <c r="J2084" s="46">
        <v>0</v>
      </c>
      <c r="K2084" s="46">
        <v>18</v>
      </c>
      <c r="L2084" s="42">
        <v>29234</v>
      </c>
      <c r="M2084" s="42">
        <v>14975</v>
      </c>
      <c r="N2084" s="42">
        <v>14259</v>
      </c>
      <c r="O2084" s="54">
        <v>20.524047342135869</v>
      </c>
      <c r="P2084" s="54">
        <v>20.524047342135869</v>
      </c>
      <c r="Q2084" s="54" t="s">
        <v>499</v>
      </c>
      <c r="R2084" s="54">
        <v>20.524047342135869</v>
      </c>
      <c r="S2084" s="54" t="s">
        <v>499</v>
      </c>
      <c r="T2084" s="54" t="s">
        <v>499</v>
      </c>
      <c r="U2084" s="54">
        <v>61.572142026407612</v>
      </c>
      <c r="W2084" s="42" t="s">
        <v>469</v>
      </c>
    </row>
    <row r="2085" spans="1:23">
      <c r="A2085" s="49" t="s">
        <v>4353</v>
      </c>
      <c r="B2085" s="46" t="s">
        <v>222</v>
      </c>
      <c r="C2085" s="46" t="s">
        <v>383</v>
      </c>
      <c r="D2085" s="49" t="s">
        <v>99</v>
      </c>
      <c r="E2085" s="46">
        <v>6</v>
      </c>
      <c r="F2085" s="46">
        <v>0</v>
      </c>
      <c r="G2085" s="46">
        <v>6</v>
      </c>
      <c r="H2085" s="46">
        <v>6</v>
      </c>
      <c r="I2085" s="46">
        <v>6</v>
      </c>
      <c r="J2085" s="46">
        <v>0</v>
      </c>
      <c r="K2085" s="46">
        <v>24</v>
      </c>
      <c r="L2085" s="42">
        <v>29234</v>
      </c>
      <c r="M2085" s="42">
        <v>14975</v>
      </c>
      <c r="N2085" s="42">
        <v>14259</v>
      </c>
      <c r="O2085" s="54">
        <v>20.524047342135869</v>
      </c>
      <c r="P2085" s="54" t="s">
        <v>499</v>
      </c>
      <c r="Q2085" s="54">
        <v>20.524047342135869</v>
      </c>
      <c r="R2085" s="54">
        <v>20.524047342135869</v>
      </c>
      <c r="S2085" s="54">
        <v>20.524047342135869</v>
      </c>
      <c r="T2085" s="54" t="s">
        <v>499</v>
      </c>
      <c r="U2085" s="54">
        <v>82.096189368543477</v>
      </c>
      <c r="W2085" s="42" t="s">
        <v>469</v>
      </c>
    </row>
    <row r="2086" spans="1:23">
      <c r="A2086" s="49" t="s">
        <v>4354</v>
      </c>
      <c r="B2086" s="46" t="s">
        <v>222</v>
      </c>
      <c r="C2086" s="46" t="s">
        <v>383</v>
      </c>
      <c r="D2086" s="49" t="s">
        <v>481</v>
      </c>
      <c r="E2086" s="46">
        <v>0</v>
      </c>
      <c r="F2086" s="46">
        <v>0</v>
      </c>
      <c r="G2086" s="46">
        <v>0</v>
      </c>
      <c r="H2086" s="46">
        <v>0</v>
      </c>
      <c r="I2086" s="46">
        <v>0</v>
      </c>
      <c r="J2086" s="46">
        <v>0</v>
      </c>
      <c r="K2086" s="46">
        <v>0</v>
      </c>
      <c r="L2086" s="42">
        <v>29234</v>
      </c>
      <c r="M2086" s="42">
        <v>14975</v>
      </c>
      <c r="N2086" s="42">
        <v>14259</v>
      </c>
      <c r="O2086" s="54" t="s">
        <v>499</v>
      </c>
      <c r="P2086" s="54" t="s">
        <v>499</v>
      </c>
      <c r="Q2086" s="54" t="s">
        <v>499</v>
      </c>
      <c r="R2086" s="54" t="s">
        <v>499</v>
      </c>
      <c r="S2086" s="54" t="s">
        <v>499</v>
      </c>
      <c r="T2086" s="54" t="s">
        <v>499</v>
      </c>
      <c r="U2086" s="54" t="s">
        <v>499</v>
      </c>
      <c r="W2086" s="42" t="s">
        <v>469</v>
      </c>
    </row>
    <row r="2087" spans="1:23">
      <c r="A2087" s="49" t="s">
        <v>4355</v>
      </c>
      <c r="B2087" s="46" t="s">
        <v>222</v>
      </c>
      <c r="C2087" s="46" t="s">
        <v>383</v>
      </c>
      <c r="D2087" s="49" t="s">
        <v>483</v>
      </c>
      <c r="E2087" s="46">
        <v>0</v>
      </c>
      <c r="F2087" s="46">
        <v>0</v>
      </c>
      <c r="G2087" s="46">
        <v>0</v>
      </c>
      <c r="H2087" s="46">
        <v>8</v>
      </c>
      <c r="I2087" s="46">
        <v>6</v>
      </c>
      <c r="J2087" s="46">
        <v>0</v>
      </c>
      <c r="K2087" s="46">
        <v>14</v>
      </c>
      <c r="L2087" s="42">
        <v>29234</v>
      </c>
      <c r="M2087" s="42">
        <v>14975</v>
      </c>
      <c r="N2087" s="42">
        <v>14259</v>
      </c>
      <c r="O2087" s="54" t="s">
        <v>499</v>
      </c>
      <c r="P2087" s="54" t="s">
        <v>499</v>
      </c>
      <c r="Q2087" s="54" t="s">
        <v>499</v>
      </c>
      <c r="R2087" s="54">
        <v>27.365396456181163</v>
      </c>
      <c r="S2087" s="54">
        <v>20.524047342135869</v>
      </c>
      <c r="T2087" s="54" t="s">
        <v>499</v>
      </c>
      <c r="U2087" s="54">
        <v>47.889443798317032</v>
      </c>
      <c r="W2087" s="42" t="s">
        <v>469</v>
      </c>
    </row>
    <row r="2088" spans="1:23">
      <c r="A2088" s="49" t="s">
        <v>4356</v>
      </c>
      <c r="B2088" s="46" t="s">
        <v>222</v>
      </c>
      <c r="C2088" s="46" t="s">
        <v>383</v>
      </c>
      <c r="D2088" s="49" t="s">
        <v>128</v>
      </c>
      <c r="E2088" s="46">
        <v>0</v>
      </c>
      <c r="F2088" s="46">
        <v>0</v>
      </c>
      <c r="G2088" s="46">
        <v>0</v>
      </c>
      <c r="H2088" s="46">
        <v>0</v>
      </c>
      <c r="I2088" s="46">
        <v>0</v>
      </c>
      <c r="J2088" s="46">
        <v>0</v>
      </c>
      <c r="K2088" s="46">
        <v>0</v>
      </c>
      <c r="L2088" s="42">
        <v>29234</v>
      </c>
      <c r="M2088" s="42">
        <v>14975</v>
      </c>
      <c r="N2088" s="42">
        <v>14259</v>
      </c>
      <c r="O2088" s="54" t="s">
        <v>499</v>
      </c>
      <c r="P2088" s="54" t="s">
        <v>499</v>
      </c>
      <c r="Q2088" s="54" t="s">
        <v>499</v>
      </c>
      <c r="R2088" s="54" t="s">
        <v>499</v>
      </c>
      <c r="S2088" s="54" t="s">
        <v>499</v>
      </c>
      <c r="T2088" s="54" t="s">
        <v>499</v>
      </c>
      <c r="U2088" s="54" t="s">
        <v>499</v>
      </c>
      <c r="W2088" s="42" t="s">
        <v>469</v>
      </c>
    </row>
    <row r="2089" spans="1:23">
      <c r="A2089" s="49" t="s">
        <v>4357</v>
      </c>
      <c r="B2089" s="46" t="s">
        <v>222</v>
      </c>
      <c r="C2089" s="46" t="s">
        <v>383</v>
      </c>
      <c r="D2089" s="49" t="s">
        <v>161</v>
      </c>
      <c r="E2089" s="46">
        <v>0</v>
      </c>
      <c r="F2089" s="46">
        <v>0</v>
      </c>
      <c r="G2089" s="46">
        <v>0</v>
      </c>
      <c r="H2089" s="46">
        <v>0</v>
      </c>
      <c r="I2089" s="46">
        <v>0</v>
      </c>
      <c r="J2089" s="46">
        <v>0</v>
      </c>
      <c r="K2089" s="46">
        <v>0</v>
      </c>
      <c r="L2089" s="42">
        <v>29234</v>
      </c>
      <c r="M2089" s="42">
        <v>14975</v>
      </c>
      <c r="N2089" s="42">
        <v>14259</v>
      </c>
      <c r="O2089" s="54" t="s">
        <v>499</v>
      </c>
      <c r="P2089" s="54" t="s">
        <v>499</v>
      </c>
      <c r="Q2089" s="54" t="s">
        <v>499</v>
      </c>
      <c r="R2089" s="54" t="s">
        <v>499</v>
      </c>
      <c r="S2089" s="54" t="s">
        <v>499</v>
      </c>
      <c r="T2089" s="54" t="s">
        <v>499</v>
      </c>
      <c r="U2089" s="54" t="s">
        <v>499</v>
      </c>
      <c r="W2089" s="42" t="s">
        <v>469</v>
      </c>
    </row>
    <row r="2090" spans="1:23">
      <c r="A2090" s="49" t="s">
        <v>4358</v>
      </c>
      <c r="B2090" s="46" t="s">
        <v>222</v>
      </c>
      <c r="C2090" s="46" t="s">
        <v>383</v>
      </c>
      <c r="D2090" s="49" t="s">
        <v>164</v>
      </c>
      <c r="E2090" s="46">
        <v>20</v>
      </c>
      <c r="F2090" s="46">
        <v>12</v>
      </c>
      <c r="G2090" s="46">
        <v>45</v>
      </c>
      <c r="H2090" s="46">
        <v>49</v>
      </c>
      <c r="I2090" s="46">
        <v>14</v>
      </c>
      <c r="J2090" s="46">
        <v>0</v>
      </c>
      <c r="K2090" s="46">
        <v>140</v>
      </c>
      <c r="L2090" s="42">
        <v>29234</v>
      </c>
      <c r="M2090" s="42">
        <v>14975</v>
      </c>
      <c r="N2090" s="42">
        <v>14259</v>
      </c>
      <c r="O2090" s="54">
        <v>140.2622904832036</v>
      </c>
      <c r="P2090" s="54">
        <v>84.157374289922146</v>
      </c>
      <c r="Q2090" s="54">
        <v>315.59015358720808</v>
      </c>
      <c r="R2090" s="54">
        <v>343.64261168384877</v>
      </c>
      <c r="S2090" s="54">
        <v>98.183603338242506</v>
      </c>
      <c r="T2090" s="54" t="s">
        <v>499</v>
      </c>
      <c r="U2090" s="54">
        <v>981.83603338242517</v>
      </c>
      <c r="W2090" s="42" t="s">
        <v>469</v>
      </c>
    </row>
    <row r="2091" spans="1:23">
      <c r="A2091" s="49" t="s">
        <v>4359</v>
      </c>
      <c r="B2091" s="46" t="s">
        <v>222</v>
      </c>
      <c r="C2091" s="46" t="s">
        <v>383</v>
      </c>
      <c r="D2091" s="49" t="s">
        <v>142</v>
      </c>
      <c r="E2091" s="46">
        <v>6</v>
      </c>
      <c r="F2091" s="46">
        <v>0</v>
      </c>
      <c r="G2091" s="46">
        <v>0</v>
      </c>
      <c r="H2091" s="46">
        <v>6</v>
      </c>
      <c r="I2091" s="46">
        <v>6</v>
      </c>
      <c r="J2091" s="46">
        <v>0</v>
      </c>
      <c r="K2091" s="46">
        <v>18</v>
      </c>
      <c r="L2091" s="42">
        <v>29234</v>
      </c>
      <c r="M2091" s="42">
        <v>14975</v>
      </c>
      <c r="N2091" s="42">
        <v>14259</v>
      </c>
      <c r="O2091" s="54">
        <v>20.524047342135869</v>
      </c>
      <c r="P2091" s="54" t="s">
        <v>499</v>
      </c>
      <c r="Q2091" s="54" t="s">
        <v>499</v>
      </c>
      <c r="R2091" s="54">
        <v>20.524047342135869</v>
      </c>
      <c r="S2091" s="54">
        <v>20.524047342135869</v>
      </c>
      <c r="T2091" s="54" t="s">
        <v>499</v>
      </c>
      <c r="U2091" s="54">
        <v>61.572142026407612</v>
      </c>
      <c r="W2091" s="42" t="s">
        <v>469</v>
      </c>
    </row>
    <row r="2092" spans="1:23">
      <c r="A2092" s="49" t="s">
        <v>4360</v>
      </c>
      <c r="B2092" s="46" t="s">
        <v>230</v>
      </c>
      <c r="C2092" s="46" t="s">
        <v>385</v>
      </c>
      <c r="D2092" s="49" t="s">
        <v>60</v>
      </c>
      <c r="E2092" s="46">
        <v>0</v>
      </c>
      <c r="F2092" s="46">
        <v>0</v>
      </c>
      <c r="G2092" s="46">
        <v>6</v>
      </c>
      <c r="H2092" s="46">
        <v>7</v>
      </c>
      <c r="I2092" s="46">
        <v>6</v>
      </c>
      <c r="J2092" s="46">
        <v>6</v>
      </c>
      <c r="K2092" s="46">
        <v>25</v>
      </c>
      <c r="L2092" s="42">
        <v>29161</v>
      </c>
      <c r="M2092" s="42">
        <v>15097</v>
      </c>
      <c r="N2092" s="42">
        <v>14064</v>
      </c>
      <c r="O2092" s="54" t="s">
        <v>499</v>
      </c>
      <c r="P2092" s="54" t="s">
        <v>499</v>
      </c>
      <c r="Q2092" s="54">
        <v>20.575426082781796</v>
      </c>
      <c r="R2092" s="54">
        <v>24.004663763245428</v>
      </c>
      <c r="S2092" s="54">
        <v>20.575426082781796</v>
      </c>
      <c r="T2092" s="54">
        <v>20.575426082781796</v>
      </c>
      <c r="U2092" s="54">
        <v>85.730942011590827</v>
      </c>
      <c r="W2092" s="42" t="s">
        <v>469</v>
      </c>
    </row>
    <row r="2093" spans="1:23">
      <c r="A2093" s="49" t="s">
        <v>4361</v>
      </c>
      <c r="B2093" s="46" t="s">
        <v>230</v>
      </c>
      <c r="C2093" s="46" t="s">
        <v>385</v>
      </c>
      <c r="D2093" s="49" t="s">
        <v>64</v>
      </c>
      <c r="E2093" s="46">
        <v>6</v>
      </c>
      <c r="F2093" s="46">
        <v>6</v>
      </c>
      <c r="G2093" s="46">
        <v>13</v>
      </c>
      <c r="H2093" s="46">
        <v>12</v>
      </c>
      <c r="I2093" s="46">
        <v>9</v>
      </c>
      <c r="J2093" s="46">
        <v>0</v>
      </c>
      <c r="K2093" s="46">
        <v>46</v>
      </c>
      <c r="L2093" s="42">
        <v>29161</v>
      </c>
      <c r="M2093" s="42">
        <v>15097</v>
      </c>
      <c r="N2093" s="42">
        <v>14064</v>
      </c>
      <c r="O2093" s="54">
        <v>20.575426082781796</v>
      </c>
      <c r="P2093" s="54">
        <v>20.575426082781796</v>
      </c>
      <c r="Q2093" s="54">
        <v>44.580089846027228</v>
      </c>
      <c r="R2093" s="54">
        <v>41.150852165563592</v>
      </c>
      <c r="S2093" s="54">
        <v>30.863139124172697</v>
      </c>
      <c r="T2093" s="54" t="s">
        <v>499</v>
      </c>
      <c r="U2093" s="54">
        <v>157.74493330132711</v>
      </c>
      <c r="W2093" s="42" t="s">
        <v>469</v>
      </c>
    </row>
    <row r="2094" spans="1:23">
      <c r="A2094" s="49" t="s">
        <v>4362</v>
      </c>
      <c r="B2094" s="46" t="s">
        <v>230</v>
      </c>
      <c r="C2094" s="46" t="s">
        <v>385</v>
      </c>
      <c r="D2094" s="49" t="s">
        <v>492</v>
      </c>
      <c r="E2094" s="46">
        <v>0</v>
      </c>
      <c r="F2094" s="46">
        <v>0</v>
      </c>
      <c r="G2094" s="46">
        <v>0</v>
      </c>
      <c r="H2094" s="46">
        <v>6</v>
      </c>
      <c r="I2094" s="46">
        <v>0</v>
      </c>
      <c r="J2094" s="46">
        <v>6</v>
      </c>
      <c r="K2094" s="46">
        <v>12</v>
      </c>
      <c r="L2094" s="42">
        <v>29161</v>
      </c>
      <c r="M2094" s="42">
        <v>15097</v>
      </c>
      <c r="N2094" s="42">
        <v>14064</v>
      </c>
      <c r="O2094" s="54" t="s">
        <v>499</v>
      </c>
      <c r="P2094" s="54" t="s">
        <v>499</v>
      </c>
      <c r="Q2094" s="54" t="s">
        <v>499</v>
      </c>
      <c r="R2094" s="54">
        <v>20.575426082781796</v>
      </c>
      <c r="S2094" s="54" t="s">
        <v>499</v>
      </c>
      <c r="T2094" s="54">
        <v>20.575426082781796</v>
      </c>
      <c r="U2094" s="54">
        <v>41.150852165563592</v>
      </c>
      <c r="W2094" s="42" t="s">
        <v>469</v>
      </c>
    </row>
    <row r="2095" spans="1:23">
      <c r="A2095" s="49" t="s">
        <v>4363</v>
      </c>
      <c r="B2095" s="46" t="s">
        <v>230</v>
      </c>
      <c r="C2095" s="46" t="s">
        <v>385</v>
      </c>
      <c r="D2095" s="49" t="s">
        <v>200</v>
      </c>
      <c r="E2095" s="46">
        <v>0</v>
      </c>
      <c r="F2095" s="46">
        <v>0</v>
      </c>
      <c r="G2095" s="46">
        <v>6</v>
      </c>
      <c r="H2095" s="46">
        <v>6</v>
      </c>
      <c r="I2095" s="46">
        <v>6</v>
      </c>
      <c r="J2095" s="46">
        <v>0</v>
      </c>
      <c r="K2095" s="46">
        <v>18</v>
      </c>
      <c r="L2095" s="42">
        <v>29161</v>
      </c>
      <c r="M2095" s="42">
        <v>15097</v>
      </c>
      <c r="N2095" s="42">
        <v>14064</v>
      </c>
      <c r="O2095" s="54" t="s">
        <v>499</v>
      </c>
      <c r="P2095" s="54" t="s">
        <v>499</v>
      </c>
      <c r="Q2095" s="54">
        <v>20.575426082781796</v>
      </c>
      <c r="R2095" s="54">
        <v>20.575426082781796</v>
      </c>
      <c r="S2095" s="54">
        <v>20.575426082781796</v>
      </c>
      <c r="T2095" s="54" t="s">
        <v>499</v>
      </c>
      <c r="U2095" s="54">
        <v>61.726278248345395</v>
      </c>
      <c r="W2095" s="42" t="s">
        <v>469</v>
      </c>
    </row>
    <row r="2096" spans="1:23">
      <c r="A2096" s="49" t="s">
        <v>4364</v>
      </c>
      <c r="B2096" s="46" t="s">
        <v>230</v>
      </c>
      <c r="C2096" s="46" t="s">
        <v>385</v>
      </c>
      <c r="D2096" s="49" t="s">
        <v>54</v>
      </c>
      <c r="E2096" s="46">
        <v>13</v>
      </c>
      <c r="F2096" s="46">
        <v>34</v>
      </c>
      <c r="G2096" s="46">
        <v>54</v>
      </c>
      <c r="H2096" s="46">
        <v>52</v>
      </c>
      <c r="I2096" s="46">
        <v>45</v>
      </c>
      <c r="J2096" s="46">
        <v>43</v>
      </c>
      <c r="K2096" s="46">
        <v>241</v>
      </c>
      <c r="L2096" s="42">
        <v>29161</v>
      </c>
      <c r="M2096" s="42">
        <v>15097</v>
      </c>
      <c r="N2096" s="42">
        <v>14064</v>
      </c>
      <c r="O2096" s="54">
        <v>86.109823143670923</v>
      </c>
      <c r="P2096" s="54">
        <v>225.21030668344704</v>
      </c>
      <c r="Q2096" s="54">
        <v>357.68695767371003</v>
      </c>
      <c r="R2096" s="54">
        <v>344.43929257468369</v>
      </c>
      <c r="S2096" s="54">
        <v>298.07246472809169</v>
      </c>
      <c r="T2096" s="54">
        <v>284.82479962906535</v>
      </c>
      <c r="U2096" s="54">
        <v>1596.3436444326687</v>
      </c>
      <c r="W2096" s="42" t="s">
        <v>469</v>
      </c>
    </row>
    <row r="2097" spans="1:23">
      <c r="A2097" s="49" t="s">
        <v>4365</v>
      </c>
      <c r="B2097" s="46" t="s">
        <v>230</v>
      </c>
      <c r="C2097" s="46" t="s">
        <v>385</v>
      </c>
      <c r="D2097" s="49" t="s">
        <v>69</v>
      </c>
      <c r="E2097" s="46">
        <v>0</v>
      </c>
      <c r="F2097" s="46">
        <v>6</v>
      </c>
      <c r="G2097" s="46">
        <v>6</v>
      </c>
      <c r="H2097" s="46">
        <v>6</v>
      </c>
      <c r="I2097" s="46">
        <v>8</v>
      </c>
      <c r="J2097" s="46">
        <v>6</v>
      </c>
      <c r="K2097" s="46">
        <v>32</v>
      </c>
      <c r="L2097" s="42">
        <v>29161</v>
      </c>
      <c r="M2097" s="42">
        <v>15097</v>
      </c>
      <c r="N2097" s="42">
        <v>14064</v>
      </c>
      <c r="O2097" s="54" t="s">
        <v>499</v>
      </c>
      <c r="P2097" s="54">
        <v>39.742995297078892</v>
      </c>
      <c r="Q2097" s="54">
        <v>39.742995297078892</v>
      </c>
      <c r="R2097" s="54">
        <v>39.742995297078892</v>
      </c>
      <c r="S2097" s="54">
        <v>52.990660396105184</v>
      </c>
      <c r="T2097" s="54">
        <v>39.742995297078892</v>
      </c>
      <c r="U2097" s="54">
        <v>211.96264158442074</v>
      </c>
      <c r="W2097" s="42" t="s">
        <v>469</v>
      </c>
    </row>
    <row r="2098" spans="1:23">
      <c r="A2098" s="49" t="s">
        <v>4366</v>
      </c>
      <c r="B2098" s="46" t="s">
        <v>230</v>
      </c>
      <c r="C2098" s="46" t="s">
        <v>385</v>
      </c>
      <c r="D2098" s="49" t="s">
        <v>473</v>
      </c>
      <c r="E2098" s="46">
        <v>0</v>
      </c>
      <c r="F2098" s="46">
        <v>0</v>
      </c>
      <c r="G2098" s="46">
        <v>0</v>
      </c>
      <c r="H2098" s="46">
        <v>0</v>
      </c>
      <c r="I2098" s="46">
        <v>0</v>
      </c>
      <c r="J2098" s="46">
        <v>0</v>
      </c>
      <c r="K2098" s="46">
        <v>0</v>
      </c>
      <c r="L2098" s="42">
        <v>29161</v>
      </c>
      <c r="M2098" s="42">
        <v>15097</v>
      </c>
      <c r="N2098" s="42">
        <v>14064</v>
      </c>
      <c r="O2098" s="54" t="s">
        <v>499</v>
      </c>
      <c r="P2098" s="54" t="s">
        <v>499</v>
      </c>
      <c r="Q2098" s="54" t="s">
        <v>499</v>
      </c>
      <c r="R2098" s="54" t="s">
        <v>499</v>
      </c>
      <c r="S2098" s="54" t="s">
        <v>499</v>
      </c>
      <c r="T2098" s="54" t="s">
        <v>499</v>
      </c>
      <c r="U2098" s="54" t="s">
        <v>499</v>
      </c>
      <c r="W2098" s="42" t="s">
        <v>469</v>
      </c>
    </row>
    <row r="2099" spans="1:23">
      <c r="A2099" s="49" t="s">
        <v>4367</v>
      </c>
      <c r="B2099" s="46" t="s">
        <v>230</v>
      </c>
      <c r="C2099" s="46" t="s">
        <v>385</v>
      </c>
      <c r="D2099" s="49" t="s">
        <v>201</v>
      </c>
      <c r="E2099" s="46">
        <v>6</v>
      </c>
      <c r="F2099" s="46">
        <v>0</v>
      </c>
      <c r="G2099" s="46">
        <v>0</v>
      </c>
      <c r="H2099" s="46">
        <v>0</v>
      </c>
      <c r="I2099" s="46">
        <v>6</v>
      </c>
      <c r="J2099" s="46">
        <v>0</v>
      </c>
      <c r="K2099" s="46">
        <v>12</v>
      </c>
      <c r="L2099" s="42">
        <v>29161</v>
      </c>
      <c r="M2099" s="42">
        <v>15097</v>
      </c>
      <c r="N2099" s="42">
        <v>14064</v>
      </c>
      <c r="O2099" s="54">
        <v>20.575426082781796</v>
      </c>
      <c r="P2099" s="54" t="s">
        <v>499</v>
      </c>
      <c r="Q2099" s="54" t="s">
        <v>499</v>
      </c>
      <c r="R2099" s="54" t="s">
        <v>499</v>
      </c>
      <c r="S2099" s="54">
        <v>20.575426082781796</v>
      </c>
      <c r="T2099" s="54" t="s">
        <v>499</v>
      </c>
      <c r="U2099" s="54">
        <v>41.150852165563592</v>
      </c>
      <c r="W2099" s="42" t="s">
        <v>469</v>
      </c>
    </row>
    <row r="2100" spans="1:23">
      <c r="A2100" s="49" t="s">
        <v>4368</v>
      </c>
      <c r="B2100" s="46" t="s">
        <v>230</v>
      </c>
      <c r="C2100" s="46" t="s">
        <v>385</v>
      </c>
      <c r="D2100" s="49" t="s">
        <v>151</v>
      </c>
      <c r="E2100" s="46">
        <v>0</v>
      </c>
      <c r="F2100" s="46">
        <v>0</v>
      </c>
      <c r="G2100" s="46">
        <v>0</v>
      </c>
      <c r="H2100" s="46">
        <v>0</v>
      </c>
      <c r="I2100" s="46">
        <v>0</v>
      </c>
      <c r="J2100" s="46">
        <v>0</v>
      </c>
      <c r="K2100" s="46">
        <v>0</v>
      </c>
      <c r="L2100" s="42">
        <v>29161</v>
      </c>
      <c r="M2100" s="42">
        <v>15097</v>
      </c>
      <c r="N2100" s="42">
        <v>14064</v>
      </c>
      <c r="O2100" s="54" t="s">
        <v>499</v>
      </c>
      <c r="P2100" s="54" t="s">
        <v>499</v>
      </c>
      <c r="Q2100" s="54" t="s">
        <v>499</v>
      </c>
      <c r="R2100" s="54" t="s">
        <v>499</v>
      </c>
      <c r="S2100" s="54" t="s">
        <v>499</v>
      </c>
      <c r="T2100" s="54" t="s">
        <v>499</v>
      </c>
      <c r="U2100" s="54" t="s">
        <v>499</v>
      </c>
      <c r="W2100" s="42" t="s">
        <v>469</v>
      </c>
    </row>
    <row r="2101" spans="1:23">
      <c r="A2101" s="49" t="s">
        <v>4369</v>
      </c>
      <c r="B2101" s="46" t="s">
        <v>230</v>
      </c>
      <c r="C2101" s="46" t="s">
        <v>385</v>
      </c>
      <c r="D2101" s="49" t="s">
        <v>95</v>
      </c>
      <c r="E2101" s="46">
        <v>0</v>
      </c>
      <c r="F2101" s="46">
        <v>0</v>
      </c>
      <c r="G2101" s="46">
        <v>0</v>
      </c>
      <c r="H2101" s="46">
        <v>0</v>
      </c>
      <c r="I2101" s="46">
        <v>0</v>
      </c>
      <c r="J2101" s="46">
        <v>0</v>
      </c>
      <c r="K2101" s="46">
        <v>0</v>
      </c>
      <c r="L2101" s="42">
        <v>29161</v>
      </c>
      <c r="M2101" s="42">
        <v>15097</v>
      </c>
      <c r="N2101" s="42">
        <v>14064</v>
      </c>
      <c r="O2101" s="54" t="s">
        <v>499</v>
      </c>
      <c r="P2101" s="54" t="s">
        <v>499</v>
      </c>
      <c r="Q2101" s="54" t="s">
        <v>499</v>
      </c>
      <c r="R2101" s="54" t="s">
        <v>499</v>
      </c>
      <c r="S2101" s="54" t="s">
        <v>499</v>
      </c>
      <c r="T2101" s="54" t="s">
        <v>499</v>
      </c>
      <c r="U2101" s="54" t="s">
        <v>499</v>
      </c>
      <c r="W2101" s="42" t="s">
        <v>469</v>
      </c>
    </row>
    <row r="2102" spans="1:23">
      <c r="A2102" s="49" t="s">
        <v>4370</v>
      </c>
      <c r="B2102" s="46" t="s">
        <v>230</v>
      </c>
      <c r="C2102" s="46" t="s">
        <v>385</v>
      </c>
      <c r="D2102" s="49" t="s">
        <v>155</v>
      </c>
      <c r="E2102" s="46">
        <v>8</v>
      </c>
      <c r="F2102" s="46">
        <v>0</v>
      </c>
      <c r="G2102" s="46">
        <v>0</v>
      </c>
      <c r="H2102" s="46">
        <v>6</v>
      </c>
      <c r="I2102" s="46">
        <v>0</v>
      </c>
      <c r="J2102" s="46">
        <v>0</v>
      </c>
      <c r="K2102" s="46">
        <v>14</v>
      </c>
      <c r="L2102" s="42">
        <v>29161</v>
      </c>
      <c r="M2102" s="42">
        <v>15097</v>
      </c>
      <c r="N2102" s="42">
        <v>14064</v>
      </c>
      <c r="O2102" s="54">
        <v>27.433901443709065</v>
      </c>
      <c r="P2102" s="54" t="s">
        <v>499</v>
      </c>
      <c r="Q2102" s="54" t="s">
        <v>499</v>
      </c>
      <c r="R2102" s="54">
        <v>20.575426082781796</v>
      </c>
      <c r="S2102" s="54" t="s">
        <v>499</v>
      </c>
      <c r="T2102" s="54" t="s">
        <v>499</v>
      </c>
      <c r="U2102" s="54">
        <v>48.009327526490857</v>
      </c>
      <c r="W2102" s="42" t="s">
        <v>469</v>
      </c>
    </row>
    <row r="2103" spans="1:23">
      <c r="A2103" s="49" t="s">
        <v>4371</v>
      </c>
      <c r="B2103" s="46" t="s">
        <v>230</v>
      </c>
      <c r="C2103" s="46" t="s">
        <v>385</v>
      </c>
      <c r="D2103" s="49" t="s">
        <v>99</v>
      </c>
      <c r="E2103" s="46">
        <v>6</v>
      </c>
      <c r="F2103" s="46">
        <v>6</v>
      </c>
      <c r="G2103" s="46">
        <v>10</v>
      </c>
      <c r="H2103" s="46">
        <v>9</v>
      </c>
      <c r="I2103" s="46">
        <v>7</v>
      </c>
      <c r="J2103" s="46">
        <v>0</v>
      </c>
      <c r="K2103" s="46">
        <v>38</v>
      </c>
      <c r="L2103" s="42">
        <v>29161</v>
      </c>
      <c r="M2103" s="42">
        <v>15097</v>
      </c>
      <c r="N2103" s="42">
        <v>14064</v>
      </c>
      <c r="O2103" s="54">
        <v>20.575426082781796</v>
      </c>
      <c r="P2103" s="54">
        <v>20.575426082781796</v>
      </c>
      <c r="Q2103" s="54">
        <v>34.292376804636326</v>
      </c>
      <c r="R2103" s="54">
        <v>30.863139124172697</v>
      </c>
      <c r="S2103" s="54">
        <v>24.004663763245428</v>
      </c>
      <c r="T2103" s="54" t="s">
        <v>499</v>
      </c>
      <c r="U2103" s="54">
        <v>130.31103185761805</v>
      </c>
      <c r="W2103" s="42" t="s">
        <v>469</v>
      </c>
    </row>
    <row r="2104" spans="1:23">
      <c r="A2104" s="49" t="s">
        <v>4372</v>
      </c>
      <c r="B2104" s="46" t="s">
        <v>230</v>
      </c>
      <c r="C2104" s="46" t="s">
        <v>385</v>
      </c>
      <c r="D2104" s="49" t="s">
        <v>481</v>
      </c>
      <c r="E2104" s="46">
        <v>0</v>
      </c>
      <c r="F2104" s="46">
        <v>6</v>
      </c>
      <c r="G2104" s="46">
        <v>0</v>
      </c>
      <c r="H2104" s="46">
        <v>0</v>
      </c>
      <c r="I2104" s="46">
        <v>0</v>
      </c>
      <c r="J2104" s="46">
        <v>0</v>
      </c>
      <c r="K2104" s="46">
        <v>6</v>
      </c>
      <c r="L2104" s="42">
        <v>29161</v>
      </c>
      <c r="M2104" s="42">
        <v>15097</v>
      </c>
      <c r="N2104" s="42">
        <v>14064</v>
      </c>
      <c r="O2104" s="54" t="s">
        <v>499</v>
      </c>
      <c r="P2104" s="54">
        <v>20.575426082781796</v>
      </c>
      <c r="Q2104" s="54" t="s">
        <v>499</v>
      </c>
      <c r="R2104" s="54" t="s">
        <v>499</v>
      </c>
      <c r="S2104" s="54" t="s">
        <v>499</v>
      </c>
      <c r="T2104" s="54" t="s">
        <v>499</v>
      </c>
      <c r="U2104" s="54">
        <v>20.575426082781796</v>
      </c>
      <c r="W2104" s="42" t="s">
        <v>469</v>
      </c>
    </row>
    <row r="2105" spans="1:23">
      <c r="A2105" s="49" t="s">
        <v>4373</v>
      </c>
      <c r="B2105" s="46" t="s">
        <v>230</v>
      </c>
      <c r="C2105" s="46" t="s">
        <v>385</v>
      </c>
      <c r="D2105" s="49" t="s">
        <v>483</v>
      </c>
      <c r="E2105" s="46">
        <v>0</v>
      </c>
      <c r="F2105" s="46">
        <v>0</v>
      </c>
      <c r="G2105" s="46">
        <v>6</v>
      </c>
      <c r="H2105" s="46">
        <v>6</v>
      </c>
      <c r="I2105" s="46">
        <v>0</v>
      </c>
      <c r="J2105" s="46">
        <v>0</v>
      </c>
      <c r="K2105" s="46">
        <v>12</v>
      </c>
      <c r="L2105" s="42">
        <v>29161</v>
      </c>
      <c r="M2105" s="42">
        <v>15097</v>
      </c>
      <c r="N2105" s="42">
        <v>14064</v>
      </c>
      <c r="O2105" s="54" t="s">
        <v>499</v>
      </c>
      <c r="P2105" s="54" t="s">
        <v>499</v>
      </c>
      <c r="Q2105" s="54">
        <v>20.575426082781796</v>
      </c>
      <c r="R2105" s="54">
        <v>20.575426082781796</v>
      </c>
      <c r="S2105" s="54" t="s">
        <v>499</v>
      </c>
      <c r="T2105" s="54" t="s">
        <v>499</v>
      </c>
      <c r="U2105" s="54">
        <v>41.150852165563592</v>
      </c>
      <c r="W2105" s="42" t="s">
        <v>469</v>
      </c>
    </row>
    <row r="2106" spans="1:23">
      <c r="A2106" s="49" t="s">
        <v>4374</v>
      </c>
      <c r="B2106" s="46" t="s">
        <v>230</v>
      </c>
      <c r="C2106" s="46" t="s">
        <v>385</v>
      </c>
      <c r="D2106" s="49" t="s">
        <v>128</v>
      </c>
      <c r="E2106" s="46">
        <v>0</v>
      </c>
      <c r="F2106" s="46">
        <v>0</v>
      </c>
      <c r="G2106" s="46">
        <v>0</v>
      </c>
      <c r="H2106" s="46">
        <v>0</v>
      </c>
      <c r="I2106" s="46">
        <v>0</v>
      </c>
      <c r="J2106" s="46">
        <v>0</v>
      </c>
      <c r="K2106" s="46">
        <v>0</v>
      </c>
      <c r="L2106" s="42">
        <v>29161</v>
      </c>
      <c r="M2106" s="42">
        <v>15097</v>
      </c>
      <c r="N2106" s="42">
        <v>14064</v>
      </c>
      <c r="O2106" s="54" t="s">
        <v>499</v>
      </c>
      <c r="P2106" s="54" t="s">
        <v>499</v>
      </c>
      <c r="Q2106" s="54" t="s">
        <v>499</v>
      </c>
      <c r="R2106" s="54" t="s">
        <v>499</v>
      </c>
      <c r="S2106" s="54" t="s">
        <v>499</v>
      </c>
      <c r="T2106" s="54" t="s">
        <v>499</v>
      </c>
      <c r="U2106" s="54" t="s">
        <v>499</v>
      </c>
      <c r="W2106" s="42" t="s">
        <v>469</v>
      </c>
    </row>
    <row r="2107" spans="1:23">
      <c r="A2107" s="49" t="s">
        <v>4375</v>
      </c>
      <c r="B2107" s="46" t="s">
        <v>230</v>
      </c>
      <c r="C2107" s="46" t="s">
        <v>385</v>
      </c>
      <c r="D2107" s="49" t="s">
        <v>132</v>
      </c>
      <c r="E2107" s="46">
        <v>6</v>
      </c>
      <c r="F2107" s="46">
        <v>6</v>
      </c>
      <c r="G2107" s="46">
        <v>6</v>
      </c>
      <c r="H2107" s="46">
        <v>10</v>
      </c>
      <c r="I2107" s="46">
        <v>0</v>
      </c>
      <c r="J2107" s="46">
        <v>0</v>
      </c>
      <c r="K2107" s="46">
        <v>28</v>
      </c>
      <c r="L2107" s="42">
        <v>29161</v>
      </c>
      <c r="M2107" s="42">
        <v>15097</v>
      </c>
      <c r="N2107" s="42">
        <v>14064</v>
      </c>
      <c r="O2107" s="54">
        <v>39.742995297078892</v>
      </c>
      <c r="P2107" s="54">
        <v>39.742995297078892</v>
      </c>
      <c r="Q2107" s="54">
        <v>39.742995297078892</v>
      </c>
      <c r="R2107" s="54">
        <v>66.238325495131477</v>
      </c>
      <c r="S2107" s="54" t="s">
        <v>499</v>
      </c>
      <c r="T2107" s="54" t="s">
        <v>499</v>
      </c>
      <c r="U2107" s="54">
        <v>185.46731138636815</v>
      </c>
      <c r="W2107" s="42" t="s">
        <v>469</v>
      </c>
    </row>
    <row r="2108" spans="1:23">
      <c r="A2108" s="49" t="s">
        <v>4376</v>
      </c>
      <c r="B2108" s="46" t="s">
        <v>230</v>
      </c>
      <c r="C2108" s="46" t="s">
        <v>385</v>
      </c>
      <c r="D2108" s="49" t="s">
        <v>161</v>
      </c>
      <c r="E2108" s="46">
        <v>0</v>
      </c>
      <c r="F2108" s="46">
        <v>0</v>
      </c>
      <c r="G2108" s="46">
        <v>0</v>
      </c>
      <c r="H2108" s="46">
        <v>0</v>
      </c>
      <c r="I2108" s="46">
        <v>0</v>
      </c>
      <c r="J2108" s="46">
        <v>0</v>
      </c>
      <c r="K2108" s="46">
        <v>0</v>
      </c>
      <c r="L2108" s="42">
        <v>29161</v>
      </c>
      <c r="M2108" s="42">
        <v>15097</v>
      </c>
      <c r="N2108" s="42">
        <v>14064</v>
      </c>
      <c r="O2108" s="54" t="s">
        <v>499</v>
      </c>
      <c r="P2108" s="54" t="s">
        <v>499</v>
      </c>
      <c r="Q2108" s="54" t="s">
        <v>499</v>
      </c>
      <c r="R2108" s="54" t="s">
        <v>499</v>
      </c>
      <c r="S2108" s="54" t="s">
        <v>499</v>
      </c>
      <c r="T2108" s="54" t="s">
        <v>499</v>
      </c>
      <c r="U2108" s="54" t="s">
        <v>499</v>
      </c>
      <c r="W2108" s="42" t="s">
        <v>469</v>
      </c>
    </row>
    <row r="2109" spans="1:23">
      <c r="A2109" s="49" t="s">
        <v>4377</v>
      </c>
      <c r="B2109" s="46" t="s">
        <v>230</v>
      </c>
      <c r="C2109" s="46" t="s">
        <v>385</v>
      </c>
      <c r="D2109" s="49" t="s">
        <v>142</v>
      </c>
      <c r="E2109" s="46">
        <v>0</v>
      </c>
      <c r="F2109" s="46">
        <v>0</v>
      </c>
      <c r="G2109" s="46">
        <v>0</v>
      </c>
      <c r="H2109" s="46">
        <v>0</v>
      </c>
      <c r="I2109" s="46">
        <v>0</v>
      </c>
      <c r="J2109" s="46">
        <v>0</v>
      </c>
      <c r="K2109" s="46">
        <v>0</v>
      </c>
      <c r="L2109" s="42">
        <v>29161</v>
      </c>
      <c r="M2109" s="42">
        <v>15097</v>
      </c>
      <c r="N2109" s="42">
        <v>14064</v>
      </c>
      <c r="O2109" s="54" t="s">
        <v>499</v>
      </c>
      <c r="P2109" s="54" t="s">
        <v>499</v>
      </c>
      <c r="Q2109" s="54" t="s">
        <v>499</v>
      </c>
      <c r="R2109" s="54" t="s">
        <v>499</v>
      </c>
      <c r="S2109" s="54" t="s">
        <v>499</v>
      </c>
      <c r="T2109" s="54" t="s">
        <v>499</v>
      </c>
      <c r="U2109" s="54" t="s">
        <v>499</v>
      </c>
      <c r="W2109" s="42" t="s">
        <v>469</v>
      </c>
    </row>
    <row r="2110" spans="1:23">
      <c r="A2110" s="49" t="s">
        <v>4378</v>
      </c>
      <c r="B2110" s="46" t="s">
        <v>230</v>
      </c>
      <c r="C2110" s="46" t="s">
        <v>385</v>
      </c>
      <c r="D2110" s="49" t="s">
        <v>146</v>
      </c>
      <c r="E2110" s="46">
        <v>0</v>
      </c>
      <c r="F2110" s="46">
        <v>6</v>
      </c>
      <c r="G2110" s="46">
        <v>7</v>
      </c>
      <c r="H2110" s="46">
        <v>11</v>
      </c>
      <c r="I2110" s="46">
        <v>10</v>
      </c>
      <c r="J2110" s="46">
        <v>7</v>
      </c>
      <c r="K2110" s="46">
        <v>41</v>
      </c>
      <c r="L2110" s="42">
        <v>29161</v>
      </c>
      <c r="M2110" s="42">
        <v>15097</v>
      </c>
      <c r="N2110" s="42">
        <v>14064</v>
      </c>
      <c r="O2110" s="54" t="s">
        <v>499</v>
      </c>
      <c r="P2110" s="54">
        <v>39.742995297078892</v>
      </c>
      <c r="Q2110" s="54">
        <v>46.366827846592038</v>
      </c>
      <c r="R2110" s="54">
        <v>72.86215804464463</v>
      </c>
      <c r="S2110" s="54">
        <v>66.238325495131477</v>
      </c>
      <c r="T2110" s="54">
        <v>46.366827846592038</v>
      </c>
      <c r="U2110" s="54">
        <v>271.57713453003907</v>
      </c>
      <c r="W2110" s="42" t="s">
        <v>469</v>
      </c>
    </row>
    <row r="2111" spans="1:23">
      <c r="A2111" s="49" t="s">
        <v>4379</v>
      </c>
      <c r="B2111" s="46" t="s">
        <v>222</v>
      </c>
      <c r="C2111" s="46" t="s">
        <v>385</v>
      </c>
      <c r="D2111" s="49" t="s">
        <v>60</v>
      </c>
      <c r="E2111" s="46">
        <v>0</v>
      </c>
      <c r="F2111" s="46">
        <v>0</v>
      </c>
      <c r="G2111" s="46">
        <v>8</v>
      </c>
      <c r="H2111" s="46">
        <v>6</v>
      </c>
      <c r="I2111" s="46">
        <v>6</v>
      </c>
      <c r="J2111" s="46">
        <v>0</v>
      </c>
      <c r="K2111" s="46">
        <v>20</v>
      </c>
      <c r="L2111" s="42">
        <v>29161</v>
      </c>
      <c r="M2111" s="42">
        <v>15097</v>
      </c>
      <c r="N2111" s="42">
        <v>14064</v>
      </c>
      <c r="O2111" s="54" t="s">
        <v>499</v>
      </c>
      <c r="P2111" s="54" t="s">
        <v>499</v>
      </c>
      <c r="Q2111" s="54">
        <v>27.433901443709065</v>
      </c>
      <c r="R2111" s="54">
        <v>20.575426082781796</v>
      </c>
      <c r="S2111" s="54">
        <v>20.575426082781796</v>
      </c>
      <c r="T2111" s="54" t="s">
        <v>499</v>
      </c>
      <c r="U2111" s="54">
        <v>68.584753609272653</v>
      </c>
      <c r="W2111" s="42" t="s">
        <v>469</v>
      </c>
    </row>
    <row r="2112" spans="1:23">
      <c r="A2112" s="49" t="s">
        <v>4380</v>
      </c>
      <c r="B2112" s="46" t="s">
        <v>222</v>
      </c>
      <c r="C2112" s="46" t="s">
        <v>385</v>
      </c>
      <c r="D2112" s="49" t="s">
        <v>64</v>
      </c>
      <c r="E2112" s="46">
        <v>14</v>
      </c>
      <c r="F2112" s="46">
        <v>13</v>
      </c>
      <c r="G2112" s="46">
        <v>17</v>
      </c>
      <c r="H2112" s="46">
        <v>18</v>
      </c>
      <c r="I2112" s="46">
        <v>6</v>
      </c>
      <c r="J2112" s="46">
        <v>0</v>
      </c>
      <c r="K2112" s="46">
        <v>68</v>
      </c>
      <c r="L2112" s="42">
        <v>29161</v>
      </c>
      <c r="M2112" s="42">
        <v>15097</v>
      </c>
      <c r="N2112" s="42">
        <v>14064</v>
      </c>
      <c r="O2112" s="54">
        <v>48.009327526490857</v>
      </c>
      <c r="P2112" s="54">
        <v>44.580089846027228</v>
      </c>
      <c r="Q2112" s="54">
        <v>58.297040567881758</v>
      </c>
      <c r="R2112" s="54">
        <v>61.726278248345395</v>
      </c>
      <c r="S2112" s="54">
        <v>20.575426082781796</v>
      </c>
      <c r="T2112" s="54" t="s">
        <v>499</v>
      </c>
      <c r="U2112" s="54">
        <v>233.18816227152703</v>
      </c>
      <c r="W2112" s="42" t="s">
        <v>469</v>
      </c>
    </row>
    <row r="2113" spans="1:23">
      <c r="A2113" s="49" t="s">
        <v>4381</v>
      </c>
      <c r="B2113" s="46" t="s">
        <v>222</v>
      </c>
      <c r="C2113" s="46" t="s">
        <v>385</v>
      </c>
      <c r="D2113" s="49" t="s">
        <v>492</v>
      </c>
      <c r="E2113" s="46">
        <v>0</v>
      </c>
      <c r="F2113" s="46">
        <v>6</v>
      </c>
      <c r="G2113" s="46">
        <v>6</v>
      </c>
      <c r="H2113" s="46">
        <v>6</v>
      </c>
      <c r="I2113" s="46">
        <v>11</v>
      </c>
      <c r="J2113" s="46">
        <v>0</v>
      </c>
      <c r="K2113" s="46">
        <v>29</v>
      </c>
      <c r="L2113" s="42">
        <v>29161</v>
      </c>
      <c r="M2113" s="42">
        <v>15097</v>
      </c>
      <c r="N2113" s="42">
        <v>14064</v>
      </c>
      <c r="O2113" s="54" t="s">
        <v>499</v>
      </c>
      <c r="P2113" s="54">
        <v>20.575426082781796</v>
      </c>
      <c r="Q2113" s="54">
        <v>20.575426082781796</v>
      </c>
      <c r="R2113" s="54">
        <v>20.575426082781796</v>
      </c>
      <c r="S2113" s="54">
        <v>37.721614485099963</v>
      </c>
      <c r="T2113" s="54" t="s">
        <v>499</v>
      </c>
      <c r="U2113" s="54">
        <v>99.447892733445357</v>
      </c>
      <c r="W2113" s="42" t="s">
        <v>469</v>
      </c>
    </row>
    <row r="2114" spans="1:23">
      <c r="A2114" s="49" t="s">
        <v>4382</v>
      </c>
      <c r="B2114" s="46" t="s">
        <v>222</v>
      </c>
      <c r="C2114" s="46" t="s">
        <v>385</v>
      </c>
      <c r="D2114" s="49" t="s">
        <v>200</v>
      </c>
      <c r="E2114" s="46">
        <v>0</v>
      </c>
      <c r="F2114" s="46">
        <v>0</v>
      </c>
      <c r="G2114" s="46">
        <v>8</v>
      </c>
      <c r="H2114" s="46">
        <v>15</v>
      </c>
      <c r="I2114" s="46">
        <v>6</v>
      </c>
      <c r="J2114" s="46">
        <v>0</v>
      </c>
      <c r="K2114" s="46">
        <v>29</v>
      </c>
      <c r="L2114" s="42">
        <v>29161</v>
      </c>
      <c r="M2114" s="42">
        <v>15097</v>
      </c>
      <c r="N2114" s="42">
        <v>14064</v>
      </c>
      <c r="O2114" s="54" t="s">
        <v>499</v>
      </c>
      <c r="P2114" s="54" t="s">
        <v>499</v>
      </c>
      <c r="Q2114" s="54">
        <v>27.433901443709065</v>
      </c>
      <c r="R2114" s="54">
        <v>51.4385652069545</v>
      </c>
      <c r="S2114" s="54">
        <v>20.575426082781796</v>
      </c>
      <c r="T2114" s="54" t="s">
        <v>499</v>
      </c>
      <c r="U2114" s="54">
        <v>99.447892733445357</v>
      </c>
      <c r="W2114" s="42" t="s">
        <v>469</v>
      </c>
    </row>
    <row r="2115" spans="1:23">
      <c r="A2115" s="49" t="s">
        <v>4383</v>
      </c>
      <c r="B2115" s="46" t="s">
        <v>222</v>
      </c>
      <c r="C2115" s="46" t="s">
        <v>385</v>
      </c>
      <c r="D2115" s="49" t="s">
        <v>473</v>
      </c>
      <c r="E2115" s="46">
        <v>0</v>
      </c>
      <c r="F2115" s="46">
        <v>0</v>
      </c>
      <c r="G2115" s="46">
        <v>0</v>
      </c>
      <c r="H2115" s="46">
        <v>0</v>
      </c>
      <c r="I2115" s="46">
        <v>0</v>
      </c>
      <c r="J2115" s="46">
        <v>0</v>
      </c>
      <c r="K2115" s="46">
        <v>0</v>
      </c>
      <c r="L2115" s="42">
        <v>29161</v>
      </c>
      <c r="M2115" s="42">
        <v>15097</v>
      </c>
      <c r="N2115" s="42">
        <v>14064</v>
      </c>
      <c r="O2115" s="54" t="s">
        <v>499</v>
      </c>
      <c r="P2115" s="54" t="s">
        <v>499</v>
      </c>
      <c r="Q2115" s="54" t="s">
        <v>499</v>
      </c>
      <c r="R2115" s="54" t="s">
        <v>499</v>
      </c>
      <c r="S2115" s="54" t="s">
        <v>499</v>
      </c>
      <c r="T2115" s="54" t="s">
        <v>499</v>
      </c>
      <c r="U2115" s="54" t="s">
        <v>499</v>
      </c>
      <c r="W2115" s="42" t="s">
        <v>469</v>
      </c>
    </row>
    <row r="2116" spans="1:23">
      <c r="A2116" s="49" t="s">
        <v>4384</v>
      </c>
      <c r="B2116" s="46" t="s">
        <v>222</v>
      </c>
      <c r="C2116" s="46" t="s">
        <v>385</v>
      </c>
      <c r="D2116" s="49" t="s">
        <v>201</v>
      </c>
      <c r="E2116" s="46">
        <v>0</v>
      </c>
      <c r="F2116" s="46">
        <v>0</v>
      </c>
      <c r="G2116" s="46">
        <v>6</v>
      </c>
      <c r="H2116" s="46">
        <v>6</v>
      </c>
      <c r="I2116" s="46">
        <v>0</v>
      </c>
      <c r="J2116" s="46">
        <v>0</v>
      </c>
      <c r="K2116" s="46">
        <v>12</v>
      </c>
      <c r="L2116" s="42">
        <v>29161</v>
      </c>
      <c r="M2116" s="42">
        <v>15097</v>
      </c>
      <c r="N2116" s="42">
        <v>14064</v>
      </c>
      <c r="O2116" s="54" t="s">
        <v>499</v>
      </c>
      <c r="P2116" s="54" t="s">
        <v>499</v>
      </c>
      <c r="Q2116" s="54">
        <v>20.575426082781796</v>
      </c>
      <c r="R2116" s="54">
        <v>20.575426082781796</v>
      </c>
      <c r="S2116" s="54" t="s">
        <v>499</v>
      </c>
      <c r="T2116" s="54" t="s">
        <v>499</v>
      </c>
      <c r="U2116" s="54">
        <v>41.150852165563592</v>
      </c>
      <c r="W2116" s="42" t="s">
        <v>469</v>
      </c>
    </row>
    <row r="2117" spans="1:23">
      <c r="A2117" s="49" t="s">
        <v>4385</v>
      </c>
      <c r="B2117" s="46" t="s">
        <v>222</v>
      </c>
      <c r="C2117" s="46" t="s">
        <v>385</v>
      </c>
      <c r="D2117" s="49" t="s">
        <v>151</v>
      </c>
      <c r="E2117" s="46">
        <v>0</v>
      </c>
      <c r="F2117" s="46">
        <v>0</v>
      </c>
      <c r="G2117" s="46">
        <v>0</v>
      </c>
      <c r="H2117" s="46">
        <v>0</v>
      </c>
      <c r="I2117" s="46">
        <v>0</v>
      </c>
      <c r="J2117" s="46">
        <v>0</v>
      </c>
      <c r="K2117" s="46">
        <v>0</v>
      </c>
      <c r="L2117" s="42">
        <v>29161</v>
      </c>
      <c r="M2117" s="42">
        <v>15097</v>
      </c>
      <c r="N2117" s="42">
        <v>14064</v>
      </c>
      <c r="O2117" s="54" t="s">
        <v>499</v>
      </c>
      <c r="P2117" s="54" t="s">
        <v>499</v>
      </c>
      <c r="Q2117" s="54" t="s">
        <v>499</v>
      </c>
      <c r="R2117" s="54" t="s">
        <v>499</v>
      </c>
      <c r="S2117" s="54" t="s">
        <v>499</v>
      </c>
      <c r="T2117" s="54" t="s">
        <v>499</v>
      </c>
      <c r="U2117" s="54" t="s">
        <v>499</v>
      </c>
      <c r="W2117" s="42" t="s">
        <v>469</v>
      </c>
    </row>
    <row r="2118" spans="1:23">
      <c r="A2118" s="49" t="s">
        <v>4386</v>
      </c>
      <c r="B2118" s="46" t="s">
        <v>222</v>
      </c>
      <c r="C2118" s="46" t="s">
        <v>385</v>
      </c>
      <c r="D2118" s="49" t="s">
        <v>95</v>
      </c>
      <c r="E2118" s="46">
        <v>0</v>
      </c>
      <c r="F2118" s="46">
        <v>0</v>
      </c>
      <c r="G2118" s="46">
        <v>6</v>
      </c>
      <c r="H2118" s="46">
        <v>0</v>
      </c>
      <c r="I2118" s="46">
        <v>0</v>
      </c>
      <c r="J2118" s="46">
        <v>0</v>
      </c>
      <c r="K2118" s="46">
        <v>6</v>
      </c>
      <c r="L2118" s="42">
        <v>29161</v>
      </c>
      <c r="M2118" s="42">
        <v>15097</v>
      </c>
      <c r="N2118" s="42">
        <v>14064</v>
      </c>
      <c r="O2118" s="54" t="s">
        <v>499</v>
      </c>
      <c r="P2118" s="54" t="s">
        <v>499</v>
      </c>
      <c r="Q2118" s="54">
        <v>20.575426082781796</v>
      </c>
      <c r="R2118" s="54" t="s">
        <v>499</v>
      </c>
      <c r="S2118" s="54" t="s">
        <v>499</v>
      </c>
      <c r="T2118" s="54" t="s">
        <v>499</v>
      </c>
      <c r="U2118" s="54">
        <v>20.575426082781796</v>
      </c>
      <c r="W2118" s="42" t="s">
        <v>469</v>
      </c>
    </row>
    <row r="2119" spans="1:23">
      <c r="A2119" s="49" t="s">
        <v>4387</v>
      </c>
      <c r="B2119" s="46" t="s">
        <v>222</v>
      </c>
      <c r="C2119" s="46" t="s">
        <v>385</v>
      </c>
      <c r="D2119" s="49" t="s">
        <v>154</v>
      </c>
      <c r="E2119" s="46">
        <v>0</v>
      </c>
      <c r="F2119" s="46">
        <v>0</v>
      </c>
      <c r="G2119" s="46">
        <v>0</v>
      </c>
      <c r="H2119" s="46">
        <v>0</v>
      </c>
      <c r="I2119" s="46">
        <v>0</v>
      </c>
      <c r="J2119" s="46">
        <v>0</v>
      </c>
      <c r="K2119" s="46">
        <v>0</v>
      </c>
      <c r="L2119" s="42">
        <v>29161</v>
      </c>
      <c r="M2119" s="42">
        <v>15097</v>
      </c>
      <c r="N2119" s="42">
        <v>14064</v>
      </c>
      <c r="O2119" s="54" t="s">
        <v>499</v>
      </c>
      <c r="P2119" s="54" t="s">
        <v>499</v>
      </c>
      <c r="Q2119" s="54" t="s">
        <v>499</v>
      </c>
      <c r="R2119" s="54" t="s">
        <v>499</v>
      </c>
      <c r="S2119" s="54" t="s">
        <v>499</v>
      </c>
      <c r="T2119" s="54" t="s">
        <v>499</v>
      </c>
      <c r="U2119" s="54" t="s">
        <v>499</v>
      </c>
      <c r="W2119" s="42" t="s">
        <v>469</v>
      </c>
    </row>
    <row r="2120" spans="1:23">
      <c r="A2120" s="49" t="s">
        <v>4388</v>
      </c>
      <c r="B2120" s="46" t="s">
        <v>222</v>
      </c>
      <c r="C2120" s="46" t="s">
        <v>385</v>
      </c>
      <c r="D2120" s="49" t="s">
        <v>155</v>
      </c>
      <c r="E2120" s="46">
        <v>6</v>
      </c>
      <c r="F2120" s="46">
        <v>6</v>
      </c>
      <c r="G2120" s="46">
        <v>0</v>
      </c>
      <c r="H2120" s="46">
        <v>0</v>
      </c>
      <c r="I2120" s="46">
        <v>0</v>
      </c>
      <c r="J2120" s="46">
        <v>0</v>
      </c>
      <c r="K2120" s="46">
        <v>12</v>
      </c>
      <c r="L2120" s="42">
        <v>29161</v>
      </c>
      <c r="M2120" s="42">
        <v>15097</v>
      </c>
      <c r="N2120" s="42">
        <v>14064</v>
      </c>
      <c r="O2120" s="54">
        <v>20.575426082781796</v>
      </c>
      <c r="P2120" s="54">
        <v>20.575426082781796</v>
      </c>
      <c r="Q2120" s="54" t="s">
        <v>499</v>
      </c>
      <c r="R2120" s="54" t="s">
        <v>499</v>
      </c>
      <c r="S2120" s="54" t="s">
        <v>499</v>
      </c>
      <c r="T2120" s="54" t="s">
        <v>499</v>
      </c>
      <c r="U2120" s="54">
        <v>41.150852165563592</v>
      </c>
      <c r="W2120" s="42" t="s">
        <v>469</v>
      </c>
    </row>
    <row r="2121" spans="1:23">
      <c r="A2121" s="49" t="s">
        <v>4389</v>
      </c>
      <c r="B2121" s="46" t="s">
        <v>222</v>
      </c>
      <c r="C2121" s="46" t="s">
        <v>385</v>
      </c>
      <c r="D2121" s="49" t="s">
        <v>99</v>
      </c>
      <c r="E2121" s="46">
        <v>0</v>
      </c>
      <c r="F2121" s="46">
        <v>0</v>
      </c>
      <c r="G2121" s="46">
        <v>6</v>
      </c>
      <c r="H2121" s="46">
        <v>0</v>
      </c>
      <c r="I2121" s="46">
        <v>0</v>
      </c>
      <c r="J2121" s="46">
        <v>6</v>
      </c>
      <c r="K2121" s="46">
        <v>12</v>
      </c>
      <c r="L2121" s="42">
        <v>29161</v>
      </c>
      <c r="M2121" s="42">
        <v>15097</v>
      </c>
      <c r="N2121" s="42">
        <v>14064</v>
      </c>
      <c r="O2121" s="54" t="s">
        <v>499</v>
      </c>
      <c r="P2121" s="54" t="s">
        <v>499</v>
      </c>
      <c r="Q2121" s="54">
        <v>20.575426082781796</v>
      </c>
      <c r="R2121" s="54" t="s">
        <v>499</v>
      </c>
      <c r="S2121" s="54" t="s">
        <v>499</v>
      </c>
      <c r="T2121" s="54">
        <v>20.575426082781796</v>
      </c>
      <c r="U2121" s="54">
        <v>41.150852165563592</v>
      </c>
      <c r="W2121" s="42" t="s">
        <v>469</v>
      </c>
    </row>
    <row r="2122" spans="1:23">
      <c r="A2122" s="49" t="s">
        <v>4390</v>
      </c>
      <c r="B2122" s="46" t="s">
        <v>222</v>
      </c>
      <c r="C2122" s="46" t="s">
        <v>385</v>
      </c>
      <c r="D2122" s="49" t="s">
        <v>481</v>
      </c>
      <c r="E2122" s="46">
        <v>0</v>
      </c>
      <c r="F2122" s="46">
        <v>0</v>
      </c>
      <c r="G2122" s="46">
        <v>0</v>
      </c>
      <c r="H2122" s="46">
        <v>0</v>
      </c>
      <c r="I2122" s="46">
        <v>0</v>
      </c>
      <c r="J2122" s="46">
        <v>0</v>
      </c>
      <c r="K2122" s="46">
        <v>0</v>
      </c>
      <c r="L2122" s="42">
        <v>29161</v>
      </c>
      <c r="M2122" s="42">
        <v>15097</v>
      </c>
      <c r="N2122" s="42">
        <v>14064</v>
      </c>
      <c r="O2122" s="54" t="s">
        <v>499</v>
      </c>
      <c r="P2122" s="54" t="s">
        <v>499</v>
      </c>
      <c r="Q2122" s="54" t="s">
        <v>499</v>
      </c>
      <c r="R2122" s="54" t="s">
        <v>499</v>
      </c>
      <c r="S2122" s="54" t="s">
        <v>499</v>
      </c>
      <c r="T2122" s="54" t="s">
        <v>499</v>
      </c>
      <c r="U2122" s="54" t="s">
        <v>499</v>
      </c>
      <c r="W2122" s="42" t="s">
        <v>469</v>
      </c>
    </row>
    <row r="2123" spans="1:23">
      <c r="A2123" s="49" t="s">
        <v>4391</v>
      </c>
      <c r="B2123" s="46" t="s">
        <v>222</v>
      </c>
      <c r="C2123" s="46" t="s">
        <v>385</v>
      </c>
      <c r="D2123" s="49" t="s">
        <v>483</v>
      </c>
      <c r="E2123" s="46">
        <v>0</v>
      </c>
      <c r="F2123" s="46">
        <v>0</v>
      </c>
      <c r="G2123" s="46">
        <v>0</v>
      </c>
      <c r="H2123" s="46">
        <v>6</v>
      </c>
      <c r="I2123" s="46">
        <v>0</v>
      </c>
      <c r="J2123" s="46">
        <v>0</v>
      </c>
      <c r="K2123" s="46">
        <v>6</v>
      </c>
      <c r="L2123" s="42">
        <v>29161</v>
      </c>
      <c r="M2123" s="42">
        <v>15097</v>
      </c>
      <c r="N2123" s="42">
        <v>14064</v>
      </c>
      <c r="O2123" s="54" t="s">
        <v>499</v>
      </c>
      <c r="P2123" s="54" t="s">
        <v>499</v>
      </c>
      <c r="Q2123" s="54" t="s">
        <v>499</v>
      </c>
      <c r="R2123" s="54">
        <v>20.575426082781796</v>
      </c>
      <c r="S2123" s="54" t="s">
        <v>499</v>
      </c>
      <c r="T2123" s="54" t="s">
        <v>499</v>
      </c>
      <c r="U2123" s="54">
        <v>20.575426082781796</v>
      </c>
      <c r="W2123" s="42" t="s">
        <v>469</v>
      </c>
    </row>
    <row r="2124" spans="1:23">
      <c r="A2124" s="49" t="s">
        <v>4392</v>
      </c>
      <c r="B2124" s="46" t="s">
        <v>222</v>
      </c>
      <c r="C2124" s="46" t="s">
        <v>385</v>
      </c>
      <c r="D2124" s="49" t="s">
        <v>128</v>
      </c>
      <c r="E2124" s="46">
        <v>0</v>
      </c>
      <c r="F2124" s="46">
        <v>0</v>
      </c>
      <c r="G2124" s="46">
        <v>0</v>
      </c>
      <c r="H2124" s="46">
        <v>0</v>
      </c>
      <c r="I2124" s="46">
        <v>0</v>
      </c>
      <c r="J2124" s="46">
        <v>0</v>
      </c>
      <c r="K2124" s="46">
        <v>0</v>
      </c>
      <c r="L2124" s="42">
        <v>29161</v>
      </c>
      <c r="M2124" s="42">
        <v>15097</v>
      </c>
      <c r="N2124" s="42">
        <v>14064</v>
      </c>
      <c r="O2124" s="54" t="s">
        <v>499</v>
      </c>
      <c r="P2124" s="54" t="s">
        <v>499</v>
      </c>
      <c r="Q2124" s="54" t="s">
        <v>499</v>
      </c>
      <c r="R2124" s="54" t="s">
        <v>499</v>
      </c>
      <c r="S2124" s="54" t="s">
        <v>499</v>
      </c>
      <c r="T2124" s="54" t="s">
        <v>499</v>
      </c>
      <c r="U2124" s="54" t="s">
        <v>499</v>
      </c>
      <c r="W2124" s="42" t="s">
        <v>469</v>
      </c>
    </row>
    <row r="2125" spans="1:23">
      <c r="A2125" s="49" t="s">
        <v>4393</v>
      </c>
      <c r="B2125" s="46" t="s">
        <v>222</v>
      </c>
      <c r="C2125" s="46" t="s">
        <v>385</v>
      </c>
      <c r="D2125" s="49" t="s">
        <v>161</v>
      </c>
      <c r="E2125" s="46">
        <v>0</v>
      </c>
      <c r="F2125" s="46">
        <v>0</v>
      </c>
      <c r="G2125" s="46">
        <v>0</v>
      </c>
      <c r="H2125" s="46">
        <v>0</v>
      </c>
      <c r="I2125" s="46">
        <v>0</v>
      </c>
      <c r="J2125" s="46">
        <v>0</v>
      </c>
      <c r="K2125" s="46">
        <v>0</v>
      </c>
      <c r="L2125" s="42">
        <v>29161</v>
      </c>
      <c r="M2125" s="42">
        <v>15097</v>
      </c>
      <c r="N2125" s="42">
        <v>14064</v>
      </c>
      <c r="O2125" s="54" t="s">
        <v>499</v>
      </c>
      <c r="P2125" s="54" t="s">
        <v>499</v>
      </c>
      <c r="Q2125" s="54" t="s">
        <v>499</v>
      </c>
      <c r="R2125" s="54" t="s">
        <v>499</v>
      </c>
      <c r="S2125" s="54" t="s">
        <v>499</v>
      </c>
      <c r="T2125" s="54" t="s">
        <v>499</v>
      </c>
      <c r="U2125" s="54" t="s">
        <v>499</v>
      </c>
      <c r="W2125" s="42" t="s">
        <v>469</v>
      </c>
    </row>
    <row r="2126" spans="1:23">
      <c r="A2126" s="49" t="s">
        <v>4394</v>
      </c>
      <c r="B2126" s="46" t="s">
        <v>222</v>
      </c>
      <c r="C2126" s="46" t="s">
        <v>385</v>
      </c>
      <c r="D2126" s="49" t="s">
        <v>164</v>
      </c>
      <c r="E2126" s="46">
        <v>18</v>
      </c>
      <c r="F2126" s="46">
        <v>22</v>
      </c>
      <c r="G2126" s="46">
        <v>48</v>
      </c>
      <c r="H2126" s="46">
        <v>44</v>
      </c>
      <c r="I2126" s="46">
        <v>10</v>
      </c>
      <c r="J2126" s="46">
        <v>0</v>
      </c>
      <c r="K2126" s="46">
        <v>142</v>
      </c>
      <c r="L2126" s="42">
        <v>29161</v>
      </c>
      <c r="M2126" s="42">
        <v>15097</v>
      </c>
      <c r="N2126" s="42">
        <v>14064</v>
      </c>
      <c r="O2126" s="54">
        <v>127.98634812286689</v>
      </c>
      <c r="P2126" s="54">
        <v>156.42775881683733</v>
      </c>
      <c r="Q2126" s="54">
        <v>341.29692832764505</v>
      </c>
      <c r="R2126" s="54">
        <v>312.85551763367465</v>
      </c>
      <c r="S2126" s="54">
        <v>71.103526734926049</v>
      </c>
      <c r="T2126" s="54" t="s">
        <v>499</v>
      </c>
      <c r="U2126" s="54">
        <v>1009.6700796359499</v>
      </c>
      <c r="W2126" s="42" t="s">
        <v>469</v>
      </c>
    </row>
    <row r="2127" spans="1:23">
      <c r="A2127" s="49" t="s">
        <v>4395</v>
      </c>
      <c r="B2127" s="46" t="s">
        <v>222</v>
      </c>
      <c r="C2127" s="46" t="s">
        <v>385</v>
      </c>
      <c r="D2127" s="49" t="s">
        <v>142</v>
      </c>
      <c r="E2127" s="46">
        <v>0</v>
      </c>
      <c r="F2127" s="46">
        <v>0</v>
      </c>
      <c r="G2127" s="46">
        <v>0</v>
      </c>
      <c r="H2127" s="46">
        <v>0</v>
      </c>
      <c r="I2127" s="46">
        <v>0</v>
      </c>
      <c r="J2127" s="46">
        <v>0</v>
      </c>
      <c r="K2127" s="46">
        <v>0</v>
      </c>
      <c r="L2127" s="42">
        <v>29161</v>
      </c>
      <c r="M2127" s="42">
        <v>15097</v>
      </c>
      <c r="N2127" s="42">
        <v>14064</v>
      </c>
      <c r="O2127" s="54" t="s">
        <v>499</v>
      </c>
      <c r="P2127" s="54" t="s">
        <v>499</v>
      </c>
      <c r="Q2127" s="54" t="s">
        <v>499</v>
      </c>
      <c r="R2127" s="54" t="s">
        <v>499</v>
      </c>
      <c r="S2127" s="54" t="s">
        <v>499</v>
      </c>
      <c r="T2127" s="54" t="s">
        <v>499</v>
      </c>
      <c r="U2127" s="54" t="s">
        <v>499</v>
      </c>
      <c r="W2127" s="42" t="s">
        <v>469</v>
      </c>
    </row>
    <row r="2128" spans="1:23">
      <c r="A2128" s="49" t="s">
        <v>4396</v>
      </c>
      <c r="B2128" s="46" t="s">
        <v>230</v>
      </c>
      <c r="C2128" s="46" t="s">
        <v>387</v>
      </c>
      <c r="D2128" s="49" t="s">
        <v>60</v>
      </c>
      <c r="E2128" s="46">
        <v>0</v>
      </c>
      <c r="F2128" s="46">
        <v>6</v>
      </c>
      <c r="G2128" s="46">
        <v>6</v>
      </c>
      <c r="H2128" s="46">
        <v>6</v>
      </c>
      <c r="I2128" s="46">
        <v>6</v>
      </c>
      <c r="J2128" s="46">
        <v>6</v>
      </c>
      <c r="K2128" s="46">
        <v>30</v>
      </c>
      <c r="L2128" s="42">
        <v>26643</v>
      </c>
      <c r="M2128" s="42">
        <v>13595</v>
      </c>
      <c r="N2128" s="42">
        <v>13048</v>
      </c>
      <c r="O2128" s="54" t="s">
        <v>499</v>
      </c>
      <c r="P2128" s="54">
        <v>22.519986488008108</v>
      </c>
      <c r="Q2128" s="54">
        <v>22.519986488008108</v>
      </c>
      <c r="R2128" s="54">
        <v>22.519986488008108</v>
      </c>
      <c r="S2128" s="54">
        <v>22.519986488008108</v>
      </c>
      <c r="T2128" s="54">
        <v>22.519986488008108</v>
      </c>
      <c r="U2128" s="54">
        <v>112.59993244004053</v>
      </c>
      <c r="W2128" s="42" t="s">
        <v>469</v>
      </c>
    </row>
    <row r="2129" spans="1:23">
      <c r="A2129" s="49" t="s">
        <v>4397</v>
      </c>
      <c r="B2129" s="46" t="s">
        <v>230</v>
      </c>
      <c r="C2129" s="46" t="s">
        <v>387</v>
      </c>
      <c r="D2129" s="49" t="s">
        <v>64</v>
      </c>
      <c r="E2129" s="46">
        <v>6</v>
      </c>
      <c r="F2129" s="46">
        <v>6</v>
      </c>
      <c r="G2129" s="46">
        <v>9</v>
      </c>
      <c r="H2129" s="46">
        <v>10</v>
      </c>
      <c r="I2129" s="46">
        <v>7</v>
      </c>
      <c r="J2129" s="46">
        <v>6</v>
      </c>
      <c r="K2129" s="46">
        <v>44</v>
      </c>
      <c r="L2129" s="42">
        <v>26643</v>
      </c>
      <c r="M2129" s="42">
        <v>13595</v>
      </c>
      <c r="N2129" s="42">
        <v>13048</v>
      </c>
      <c r="O2129" s="54">
        <v>22.519986488008108</v>
      </c>
      <c r="P2129" s="54">
        <v>22.519986488008108</v>
      </c>
      <c r="Q2129" s="54">
        <v>33.779979732012158</v>
      </c>
      <c r="R2129" s="54">
        <v>37.533310813346844</v>
      </c>
      <c r="S2129" s="54">
        <v>26.273317569342794</v>
      </c>
      <c r="T2129" s="54">
        <v>22.519986488008108</v>
      </c>
      <c r="U2129" s="54">
        <v>165.14656757872612</v>
      </c>
      <c r="W2129" s="42" t="s">
        <v>469</v>
      </c>
    </row>
    <row r="2130" spans="1:23">
      <c r="A2130" s="49" t="s">
        <v>4398</v>
      </c>
      <c r="B2130" s="46" t="s">
        <v>230</v>
      </c>
      <c r="C2130" s="46" t="s">
        <v>387</v>
      </c>
      <c r="D2130" s="49" t="s">
        <v>492</v>
      </c>
      <c r="E2130" s="46">
        <v>0</v>
      </c>
      <c r="F2130" s="46">
        <v>0</v>
      </c>
      <c r="G2130" s="46">
        <v>6</v>
      </c>
      <c r="H2130" s="46">
        <v>0</v>
      </c>
      <c r="I2130" s="46">
        <v>6</v>
      </c>
      <c r="J2130" s="46">
        <v>0</v>
      </c>
      <c r="K2130" s="46">
        <v>12</v>
      </c>
      <c r="L2130" s="42">
        <v>26643</v>
      </c>
      <c r="M2130" s="42">
        <v>13595</v>
      </c>
      <c r="N2130" s="42">
        <v>13048</v>
      </c>
      <c r="O2130" s="54" t="s">
        <v>499</v>
      </c>
      <c r="P2130" s="54" t="s">
        <v>499</v>
      </c>
      <c r="Q2130" s="54">
        <v>22.519986488008108</v>
      </c>
      <c r="R2130" s="54" t="s">
        <v>499</v>
      </c>
      <c r="S2130" s="54">
        <v>22.519986488008108</v>
      </c>
      <c r="T2130" s="54" t="s">
        <v>499</v>
      </c>
      <c r="U2130" s="54">
        <v>45.039972976016216</v>
      </c>
      <c r="W2130" s="42" t="s">
        <v>469</v>
      </c>
    </row>
    <row r="2131" spans="1:23">
      <c r="A2131" s="49" t="s">
        <v>4399</v>
      </c>
      <c r="B2131" s="46" t="s">
        <v>230</v>
      </c>
      <c r="C2131" s="46" t="s">
        <v>387</v>
      </c>
      <c r="D2131" s="49" t="s">
        <v>200</v>
      </c>
      <c r="E2131" s="46">
        <v>0</v>
      </c>
      <c r="F2131" s="46">
        <v>0</v>
      </c>
      <c r="G2131" s="46">
        <v>0</v>
      </c>
      <c r="H2131" s="46">
        <v>6</v>
      </c>
      <c r="I2131" s="46">
        <v>6</v>
      </c>
      <c r="J2131" s="46">
        <v>6</v>
      </c>
      <c r="K2131" s="46">
        <v>18</v>
      </c>
      <c r="L2131" s="42">
        <v>26643</v>
      </c>
      <c r="M2131" s="42">
        <v>13595</v>
      </c>
      <c r="N2131" s="42">
        <v>13048</v>
      </c>
      <c r="O2131" s="54" t="s">
        <v>499</v>
      </c>
      <c r="P2131" s="54" t="s">
        <v>499</v>
      </c>
      <c r="Q2131" s="54" t="s">
        <v>499</v>
      </c>
      <c r="R2131" s="54">
        <v>22.519986488008108</v>
      </c>
      <c r="S2131" s="54">
        <v>22.519986488008108</v>
      </c>
      <c r="T2131" s="54">
        <v>22.519986488008108</v>
      </c>
      <c r="U2131" s="54">
        <v>67.559959464024317</v>
      </c>
      <c r="W2131" s="42" t="s">
        <v>469</v>
      </c>
    </row>
    <row r="2132" spans="1:23">
      <c r="A2132" s="49" t="s">
        <v>4400</v>
      </c>
      <c r="B2132" s="46" t="s">
        <v>230</v>
      </c>
      <c r="C2132" s="46" t="s">
        <v>387</v>
      </c>
      <c r="D2132" s="49" t="s">
        <v>54</v>
      </c>
      <c r="E2132" s="46">
        <v>22</v>
      </c>
      <c r="F2132" s="46">
        <v>8</v>
      </c>
      <c r="G2132" s="46">
        <v>48</v>
      </c>
      <c r="H2132" s="46">
        <v>63</v>
      </c>
      <c r="I2132" s="46">
        <v>43</v>
      </c>
      <c r="J2132" s="46">
        <v>18</v>
      </c>
      <c r="K2132" s="46">
        <v>202</v>
      </c>
      <c r="L2132" s="42">
        <v>26643</v>
      </c>
      <c r="M2132" s="42">
        <v>13595</v>
      </c>
      <c r="N2132" s="42">
        <v>13048</v>
      </c>
      <c r="O2132" s="54">
        <v>161.82420007355645</v>
      </c>
      <c r="P2132" s="54">
        <v>58.845163663111443</v>
      </c>
      <c r="Q2132" s="54">
        <v>353.07098197866861</v>
      </c>
      <c r="R2132" s="54">
        <v>463.40566384700259</v>
      </c>
      <c r="S2132" s="54">
        <v>316.29275468922395</v>
      </c>
      <c r="T2132" s="54">
        <v>132.40161824200075</v>
      </c>
      <c r="U2132" s="54">
        <v>1485.8403824935638</v>
      </c>
      <c r="W2132" s="42" t="s">
        <v>469</v>
      </c>
    </row>
    <row r="2133" spans="1:23">
      <c r="A2133" s="49" t="s">
        <v>4401</v>
      </c>
      <c r="B2133" s="46" t="s">
        <v>230</v>
      </c>
      <c r="C2133" s="46" t="s">
        <v>387</v>
      </c>
      <c r="D2133" s="49" t="s">
        <v>69</v>
      </c>
      <c r="E2133" s="46">
        <v>0</v>
      </c>
      <c r="F2133" s="46">
        <v>6</v>
      </c>
      <c r="G2133" s="46">
        <v>6</v>
      </c>
      <c r="H2133" s="46">
        <v>6</v>
      </c>
      <c r="I2133" s="46">
        <v>6</v>
      </c>
      <c r="J2133" s="46">
        <v>0</v>
      </c>
      <c r="K2133" s="46">
        <v>24</v>
      </c>
      <c r="L2133" s="42">
        <v>26643</v>
      </c>
      <c r="M2133" s="42">
        <v>13595</v>
      </c>
      <c r="N2133" s="42">
        <v>13048</v>
      </c>
      <c r="O2133" s="54" t="s">
        <v>499</v>
      </c>
      <c r="P2133" s="54">
        <v>44.133872747333577</v>
      </c>
      <c r="Q2133" s="54">
        <v>44.133872747333577</v>
      </c>
      <c r="R2133" s="54">
        <v>44.133872747333577</v>
      </c>
      <c r="S2133" s="54">
        <v>44.133872747333577</v>
      </c>
      <c r="T2133" s="54" t="s">
        <v>499</v>
      </c>
      <c r="U2133" s="54">
        <v>176.53549098933431</v>
      </c>
      <c r="W2133" s="42" t="s">
        <v>469</v>
      </c>
    </row>
    <row r="2134" spans="1:23">
      <c r="A2134" s="49" t="s">
        <v>4402</v>
      </c>
      <c r="B2134" s="46" t="s">
        <v>230</v>
      </c>
      <c r="C2134" s="46" t="s">
        <v>387</v>
      </c>
      <c r="D2134" s="49" t="s">
        <v>473</v>
      </c>
      <c r="E2134" s="46">
        <v>0</v>
      </c>
      <c r="F2134" s="46">
        <v>0</v>
      </c>
      <c r="G2134" s="46">
        <v>0</v>
      </c>
      <c r="H2134" s="46">
        <v>0</v>
      </c>
      <c r="I2134" s="46">
        <v>0</v>
      </c>
      <c r="J2134" s="46">
        <v>0</v>
      </c>
      <c r="K2134" s="46">
        <v>0</v>
      </c>
      <c r="L2134" s="42">
        <v>26643</v>
      </c>
      <c r="M2134" s="42">
        <v>13595</v>
      </c>
      <c r="N2134" s="42">
        <v>13048</v>
      </c>
      <c r="O2134" s="54" t="s">
        <v>499</v>
      </c>
      <c r="P2134" s="54" t="s">
        <v>499</v>
      </c>
      <c r="Q2134" s="54" t="s">
        <v>499</v>
      </c>
      <c r="R2134" s="54" t="s">
        <v>499</v>
      </c>
      <c r="S2134" s="54" t="s">
        <v>499</v>
      </c>
      <c r="T2134" s="54" t="s">
        <v>499</v>
      </c>
      <c r="U2134" s="54" t="s">
        <v>499</v>
      </c>
      <c r="W2134" s="42" t="s">
        <v>469</v>
      </c>
    </row>
    <row r="2135" spans="1:23">
      <c r="A2135" s="49" t="s">
        <v>4403</v>
      </c>
      <c r="B2135" s="46" t="s">
        <v>230</v>
      </c>
      <c r="C2135" s="46" t="s">
        <v>387</v>
      </c>
      <c r="D2135" s="49" t="s">
        <v>201</v>
      </c>
      <c r="E2135" s="46">
        <v>0</v>
      </c>
      <c r="F2135" s="46">
        <v>0</v>
      </c>
      <c r="G2135" s="46">
        <v>0</v>
      </c>
      <c r="H2135" s="46">
        <v>0</v>
      </c>
      <c r="I2135" s="46">
        <v>0</v>
      </c>
      <c r="J2135" s="46">
        <v>0</v>
      </c>
      <c r="K2135" s="46">
        <v>0</v>
      </c>
      <c r="L2135" s="42">
        <v>26643</v>
      </c>
      <c r="M2135" s="42">
        <v>13595</v>
      </c>
      <c r="N2135" s="42">
        <v>13048</v>
      </c>
      <c r="O2135" s="54" t="s">
        <v>499</v>
      </c>
      <c r="P2135" s="54" t="s">
        <v>499</v>
      </c>
      <c r="Q2135" s="54" t="s">
        <v>499</v>
      </c>
      <c r="R2135" s="54" t="s">
        <v>499</v>
      </c>
      <c r="S2135" s="54" t="s">
        <v>499</v>
      </c>
      <c r="T2135" s="54" t="s">
        <v>499</v>
      </c>
      <c r="U2135" s="54" t="s">
        <v>499</v>
      </c>
      <c r="W2135" s="42" t="s">
        <v>469</v>
      </c>
    </row>
    <row r="2136" spans="1:23">
      <c r="A2136" s="49" t="s">
        <v>4404</v>
      </c>
      <c r="B2136" s="46" t="s">
        <v>230</v>
      </c>
      <c r="C2136" s="46" t="s">
        <v>387</v>
      </c>
      <c r="D2136" s="49" t="s">
        <v>151</v>
      </c>
      <c r="E2136" s="46">
        <v>0</v>
      </c>
      <c r="F2136" s="46">
        <v>0</v>
      </c>
      <c r="G2136" s="46">
        <v>0</v>
      </c>
      <c r="H2136" s="46">
        <v>0</v>
      </c>
      <c r="I2136" s="46">
        <v>0</v>
      </c>
      <c r="J2136" s="46">
        <v>0</v>
      </c>
      <c r="K2136" s="46">
        <v>0</v>
      </c>
      <c r="L2136" s="42">
        <v>26643</v>
      </c>
      <c r="M2136" s="42">
        <v>13595</v>
      </c>
      <c r="N2136" s="42">
        <v>13048</v>
      </c>
      <c r="O2136" s="54" t="s">
        <v>499</v>
      </c>
      <c r="P2136" s="54" t="s">
        <v>499</v>
      </c>
      <c r="Q2136" s="54" t="s">
        <v>499</v>
      </c>
      <c r="R2136" s="54" t="s">
        <v>499</v>
      </c>
      <c r="S2136" s="54" t="s">
        <v>499</v>
      </c>
      <c r="T2136" s="54" t="s">
        <v>499</v>
      </c>
      <c r="U2136" s="54" t="s">
        <v>499</v>
      </c>
      <c r="W2136" s="42" t="s">
        <v>469</v>
      </c>
    </row>
    <row r="2137" spans="1:23">
      <c r="A2137" s="49" t="s">
        <v>4405</v>
      </c>
      <c r="B2137" s="46" t="s">
        <v>230</v>
      </c>
      <c r="C2137" s="46" t="s">
        <v>387</v>
      </c>
      <c r="D2137" s="49" t="s">
        <v>95</v>
      </c>
      <c r="E2137" s="46">
        <v>0</v>
      </c>
      <c r="F2137" s="46">
        <v>0</v>
      </c>
      <c r="G2137" s="46">
        <v>0</v>
      </c>
      <c r="H2137" s="46">
        <v>0</v>
      </c>
      <c r="I2137" s="46">
        <v>0</v>
      </c>
      <c r="J2137" s="46">
        <v>0</v>
      </c>
      <c r="K2137" s="46">
        <v>0</v>
      </c>
      <c r="L2137" s="42">
        <v>26643</v>
      </c>
      <c r="M2137" s="42">
        <v>13595</v>
      </c>
      <c r="N2137" s="42">
        <v>13048</v>
      </c>
      <c r="O2137" s="54" t="s">
        <v>499</v>
      </c>
      <c r="P2137" s="54" t="s">
        <v>499</v>
      </c>
      <c r="Q2137" s="54" t="s">
        <v>499</v>
      </c>
      <c r="R2137" s="54" t="s">
        <v>499</v>
      </c>
      <c r="S2137" s="54" t="s">
        <v>499</v>
      </c>
      <c r="T2137" s="54" t="s">
        <v>499</v>
      </c>
      <c r="U2137" s="54" t="s">
        <v>499</v>
      </c>
      <c r="W2137" s="42" t="s">
        <v>469</v>
      </c>
    </row>
    <row r="2138" spans="1:23">
      <c r="A2138" s="49" t="s">
        <v>4406</v>
      </c>
      <c r="B2138" s="46" t="s">
        <v>230</v>
      </c>
      <c r="C2138" s="46" t="s">
        <v>387</v>
      </c>
      <c r="D2138" s="49" t="s">
        <v>154</v>
      </c>
      <c r="E2138" s="46">
        <v>0</v>
      </c>
      <c r="F2138" s="46">
        <v>0</v>
      </c>
      <c r="G2138" s="46">
        <v>0</v>
      </c>
      <c r="H2138" s="46">
        <v>0</v>
      </c>
      <c r="I2138" s="46">
        <v>0</v>
      </c>
      <c r="J2138" s="46">
        <v>0</v>
      </c>
      <c r="K2138" s="46">
        <v>0</v>
      </c>
      <c r="L2138" s="42">
        <v>26643</v>
      </c>
      <c r="M2138" s="42">
        <v>13595</v>
      </c>
      <c r="N2138" s="42">
        <v>13048</v>
      </c>
      <c r="O2138" s="54" t="s">
        <v>499</v>
      </c>
      <c r="P2138" s="54" t="s">
        <v>499</v>
      </c>
      <c r="Q2138" s="54" t="s">
        <v>499</v>
      </c>
      <c r="R2138" s="54" t="s">
        <v>499</v>
      </c>
      <c r="S2138" s="54" t="s">
        <v>499</v>
      </c>
      <c r="T2138" s="54" t="s">
        <v>499</v>
      </c>
      <c r="U2138" s="54" t="s">
        <v>499</v>
      </c>
      <c r="W2138" s="42" t="s">
        <v>469</v>
      </c>
    </row>
    <row r="2139" spans="1:23">
      <c r="A2139" s="49" t="s">
        <v>4407</v>
      </c>
      <c r="B2139" s="46" t="s">
        <v>230</v>
      </c>
      <c r="C2139" s="46" t="s">
        <v>387</v>
      </c>
      <c r="D2139" s="49" t="s">
        <v>155</v>
      </c>
      <c r="E2139" s="46">
        <v>7</v>
      </c>
      <c r="F2139" s="46">
        <v>6</v>
      </c>
      <c r="G2139" s="46">
        <v>6</v>
      </c>
      <c r="H2139" s="46">
        <v>0</v>
      </c>
      <c r="I2139" s="46">
        <v>0</v>
      </c>
      <c r="J2139" s="46">
        <v>0</v>
      </c>
      <c r="K2139" s="46">
        <v>19</v>
      </c>
      <c r="L2139" s="42">
        <v>26643</v>
      </c>
      <c r="M2139" s="42">
        <v>13595</v>
      </c>
      <c r="N2139" s="42">
        <v>13048</v>
      </c>
      <c r="O2139" s="54">
        <v>26.273317569342794</v>
      </c>
      <c r="P2139" s="54">
        <v>22.519986488008108</v>
      </c>
      <c r="Q2139" s="54">
        <v>22.519986488008108</v>
      </c>
      <c r="R2139" s="54" t="s">
        <v>499</v>
      </c>
      <c r="S2139" s="54" t="s">
        <v>499</v>
      </c>
      <c r="T2139" s="54" t="s">
        <v>499</v>
      </c>
      <c r="U2139" s="54">
        <v>71.31329054535901</v>
      </c>
      <c r="W2139" s="42" t="s">
        <v>469</v>
      </c>
    </row>
    <row r="2140" spans="1:23">
      <c r="A2140" s="49" t="s">
        <v>4408</v>
      </c>
      <c r="B2140" s="46" t="s">
        <v>230</v>
      </c>
      <c r="C2140" s="46" t="s">
        <v>387</v>
      </c>
      <c r="D2140" s="49" t="s">
        <v>99</v>
      </c>
      <c r="E2140" s="46">
        <v>0</v>
      </c>
      <c r="F2140" s="46">
        <v>6</v>
      </c>
      <c r="G2140" s="46">
        <v>6</v>
      </c>
      <c r="H2140" s="46">
        <v>6</v>
      </c>
      <c r="I2140" s="46">
        <v>0</v>
      </c>
      <c r="J2140" s="46">
        <v>6</v>
      </c>
      <c r="K2140" s="46">
        <v>24</v>
      </c>
      <c r="L2140" s="42">
        <v>26643</v>
      </c>
      <c r="M2140" s="42">
        <v>13595</v>
      </c>
      <c r="N2140" s="42">
        <v>13048</v>
      </c>
      <c r="O2140" s="54" t="s">
        <v>499</v>
      </c>
      <c r="P2140" s="54">
        <v>22.519986488008108</v>
      </c>
      <c r="Q2140" s="54">
        <v>22.519986488008108</v>
      </c>
      <c r="R2140" s="54">
        <v>22.519986488008108</v>
      </c>
      <c r="S2140" s="54" t="s">
        <v>499</v>
      </c>
      <c r="T2140" s="54">
        <v>22.519986488008108</v>
      </c>
      <c r="U2140" s="54">
        <v>90.079945952032432</v>
      </c>
      <c r="W2140" s="42" t="s">
        <v>469</v>
      </c>
    </row>
    <row r="2141" spans="1:23">
      <c r="A2141" s="49" t="s">
        <v>4409</v>
      </c>
      <c r="B2141" s="46" t="s">
        <v>230</v>
      </c>
      <c r="C2141" s="46" t="s">
        <v>387</v>
      </c>
      <c r="D2141" s="49" t="s">
        <v>481</v>
      </c>
      <c r="E2141" s="46">
        <v>0</v>
      </c>
      <c r="F2141" s="46">
        <v>0</v>
      </c>
      <c r="G2141" s="46">
        <v>0</v>
      </c>
      <c r="H2141" s="46">
        <v>0</v>
      </c>
      <c r="I2141" s="46">
        <v>0</v>
      </c>
      <c r="J2141" s="46">
        <v>0</v>
      </c>
      <c r="K2141" s="46">
        <v>0</v>
      </c>
      <c r="L2141" s="42">
        <v>26643</v>
      </c>
      <c r="M2141" s="42">
        <v>13595</v>
      </c>
      <c r="N2141" s="42">
        <v>13048</v>
      </c>
      <c r="O2141" s="54" t="s">
        <v>499</v>
      </c>
      <c r="P2141" s="54" t="s">
        <v>499</v>
      </c>
      <c r="Q2141" s="54" t="s">
        <v>499</v>
      </c>
      <c r="R2141" s="54" t="s">
        <v>499</v>
      </c>
      <c r="S2141" s="54" t="s">
        <v>499</v>
      </c>
      <c r="T2141" s="54" t="s">
        <v>499</v>
      </c>
      <c r="U2141" s="54" t="s">
        <v>499</v>
      </c>
      <c r="W2141" s="42" t="s">
        <v>469</v>
      </c>
    </row>
    <row r="2142" spans="1:23">
      <c r="A2142" s="49" t="s">
        <v>4410</v>
      </c>
      <c r="B2142" s="46" t="s">
        <v>230</v>
      </c>
      <c r="C2142" s="46" t="s">
        <v>387</v>
      </c>
      <c r="D2142" s="49" t="s">
        <v>483</v>
      </c>
      <c r="E2142" s="46">
        <v>0</v>
      </c>
      <c r="F2142" s="46">
        <v>6</v>
      </c>
      <c r="G2142" s="46">
        <v>0</v>
      </c>
      <c r="H2142" s="46">
        <v>6</v>
      </c>
      <c r="I2142" s="46">
        <v>0</v>
      </c>
      <c r="J2142" s="46">
        <v>0</v>
      </c>
      <c r="K2142" s="46">
        <v>12</v>
      </c>
      <c r="L2142" s="42">
        <v>26643</v>
      </c>
      <c r="M2142" s="42">
        <v>13595</v>
      </c>
      <c r="N2142" s="42">
        <v>13048</v>
      </c>
      <c r="O2142" s="54" t="s">
        <v>499</v>
      </c>
      <c r="P2142" s="54">
        <v>22.519986488008108</v>
      </c>
      <c r="Q2142" s="54" t="s">
        <v>499</v>
      </c>
      <c r="R2142" s="54">
        <v>22.519986488008108</v>
      </c>
      <c r="S2142" s="54" t="s">
        <v>499</v>
      </c>
      <c r="T2142" s="54" t="s">
        <v>499</v>
      </c>
      <c r="U2142" s="54">
        <v>45.039972976016216</v>
      </c>
      <c r="W2142" s="42" t="s">
        <v>469</v>
      </c>
    </row>
    <row r="2143" spans="1:23">
      <c r="A2143" s="49" t="s">
        <v>4411</v>
      </c>
      <c r="B2143" s="46" t="s">
        <v>230</v>
      </c>
      <c r="C2143" s="46" t="s">
        <v>387</v>
      </c>
      <c r="D2143" s="49" t="s">
        <v>128</v>
      </c>
      <c r="E2143" s="46">
        <v>0</v>
      </c>
      <c r="F2143" s="46">
        <v>0</v>
      </c>
      <c r="G2143" s="46">
        <v>0</v>
      </c>
      <c r="H2143" s="46">
        <v>0</v>
      </c>
      <c r="I2143" s="46">
        <v>0</v>
      </c>
      <c r="J2143" s="46">
        <v>0</v>
      </c>
      <c r="K2143" s="46">
        <v>0</v>
      </c>
      <c r="L2143" s="42">
        <v>26643</v>
      </c>
      <c r="M2143" s="42">
        <v>13595</v>
      </c>
      <c r="N2143" s="42">
        <v>13048</v>
      </c>
      <c r="O2143" s="54" t="s">
        <v>499</v>
      </c>
      <c r="P2143" s="54" t="s">
        <v>499</v>
      </c>
      <c r="Q2143" s="54" t="s">
        <v>499</v>
      </c>
      <c r="R2143" s="54" t="s">
        <v>499</v>
      </c>
      <c r="S2143" s="54" t="s">
        <v>499</v>
      </c>
      <c r="T2143" s="54" t="s">
        <v>499</v>
      </c>
      <c r="U2143" s="54" t="s">
        <v>499</v>
      </c>
      <c r="W2143" s="42" t="s">
        <v>469</v>
      </c>
    </row>
    <row r="2144" spans="1:23">
      <c r="A2144" s="49" t="s">
        <v>4412</v>
      </c>
      <c r="B2144" s="46" t="s">
        <v>230</v>
      </c>
      <c r="C2144" s="46" t="s">
        <v>387</v>
      </c>
      <c r="D2144" s="49" t="s">
        <v>132</v>
      </c>
      <c r="E2144" s="46">
        <v>0</v>
      </c>
      <c r="F2144" s="46">
        <v>0</v>
      </c>
      <c r="G2144" s="46">
        <v>0</v>
      </c>
      <c r="H2144" s="46">
        <v>6</v>
      </c>
      <c r="I2144" s="46">
        <v>0</v>
      </c>
      <c r="J2144" s="46">
        <v>0</v>
      </c>
      <c r="K2144" s="46">
        <v>6</v>
      </c>
      <c r="L2144" s="42">
        <v>26643</v>
      </c>
      <c r="M2144" s="42">
        <v>13595</v>
      </c>
      <c r="N2144" s="42">
        <v>13048</v>
      </c>
      <c r="O2144" s="54" t="s">
        <v>499</v>
      </c>
      <c r="P2144" s="54" t="s">
        <v>499</v>
      </c>
      <c r="Q2144" s="54" t="s">
        <v>499</v>
      </c>
      <c r="R2144" s="54">
        <v>44.133872747333577</v>
      </c>
      <c r="S2144" s="54" t="s">
        <v>499</v>
      </c>
      <c r="T2144" s="54" t="s">
        <v>499</v>
      </c>
      <c r="U2144" s="54">
        <v>44.133872747333577</v>
      </c>
      <c r="W2144" s="42" t="s">
        <v>469</v>
      </c>
    </row>
    <row r="2145" spans="1:23">
      <c r="A2145" s="49" t="s">
        <v>4413</v>
      </c>
      <c r="B2145" s="46" t="s">
        <v>230</v>
      </c>
      <c r="C2145" s="46" t="s">
        <v>387</v>
      </c>
      <c r="D2145" s="49" t="s">
        <v>161</v>
      </c>
      <c r="E2145" s="46">
        <v>0</v>
      </c>
      <c r="F2145" s="46">
        <v>0</v>
      </c>
      <c r="G2145" s="46">
        <v>0</v>
      </c>
      <c r="H2145" s="46">
        <v>0</v>
      </c>
      <c r="I2145" s="46">
        <v>0</v>
      </c>
      <c r="J2145" s="46">
        <v>0</v>
      </c>
      <c r="K2145" s="46">
        <v>0</v>
      </c>
      <c r="L2145" s="42">
        <v>26643</v>
      </c>
      <c r="M2145" s="42">
        <v>13595</v>
      </c>
      <c r="N2145" s="42">
        <v>13048</v>
      </c>
      <c r="O2145" s="54" t="s">
        <v>499</v>
      </c>
      <c r="P2145" s="54" t="s">
        <v>499</v>
      </c>
      <c r="Q2145" s="54" t="s">
        <v>499</v>
      </c>
      <c r="R2145" s="54" t="s">
        <v>499</v>
      </c>
      <c r="S2145" s="54" t="s">
        <v>499</v>
      </c>
      <c r="T2145" s="54" t="s">
        <v>499</v>
      </c>
      <c r="U2145" s="54" t="s">
        <v>499</v>
      </c>
      <c r="W2145" s="42" t="s">
        <v>469</v>
      </c>
    </row>
    <row r="2146" spans="1:23">
      <c r="A2146" s="49" t="s">
        <v>4414</v>
      </c>
      <c r="B2146" s="46" t="s">
        <v>230</v>
      </c>
      <c r="C2146" s="46" t="s">
        <v>387</v>
      </c>
      <c r="D2146" s="49" t="s">
        <v>142</v>
      </c>
      <c r="E2146" s="46">
        <v>0</v>
      </c>
      <c r="F2146" s="46">
        <v>0</v>
      </c>
      <c r="G2146" s="46">
        <v>6</v>
      </c>
      <c r="H2146" s="46">
        <v>0</v>
      </c>
      <c r="I2146" s="46">
        <v>0</v>
      </c>
      <c r="J2146" s="46">
        <v>0</v>
      </c>
      <c r="K2146" s="46">
        <v>6</v>
      </c>
      <c r="L2146" s="42">
        <v>26643</v>
      </c>
      <c r="M2146" s="42">
        <v>13595</v>
      </c>
      <c r="N2146" s="42">
        <v>13048</v>
      </c>
      <c r="O2146" s="54" t="s">
        <v>499</v>
      </c>
      <c r="P2146" s="54" t="s">
        <v>499</v>
      </c>
      <c r="Q2146" s="54">
        <v>22.519986488008108</v>
      </c>
      <c r="R2146" s="54" t="s">
        <v>499</v>
      </c>
      <c r="S2146" s="54" t="s">
        <v>499</v>
      </c>
      <c r="T2146" s="54" t="s">
        <v>499</v>
      </c>
      <c r="U2146" s="54">
        <v>22.519986488008108</v>
      </c>
      <c r="W2146" s="42" t="s">
        <v>469</v>
      </c>
    </row>
    <row r="2147" spans="1:23">
      <c r="A2147" s="49" t="s">
        <v>4415</v>
      </c>
      <c r="B2147" s="46" t="s">
        <v>230</v>
      </c>
      <c r="C2147" s="46" t="s">
        <v>387</v>
      </c>
      <c r="D2147" s="49" t="s">
        <v>146</v>
      </c>
      <c r="E2147" s="46">
        <v>6</v>
      </c>
      <c r="F2147" s="46">
        <v>0</v>
      </c>
      <c r="G2147" s="46">
        <v>0</v>
      </c>
      <c r="H2147" s="46">
        <v>8</v>
      </c>
      <c r="I2147" s="46">
        <v>9</v>
      </c>
      <c r="J2147" s="46">
        <v>0</v>
      </c>
      <c r="K2147" s="46">
        <v>23</v>
      </c>
      <c r="L2147" s="42">
        <v>26643</v>
      </c>
      <c r="M2147" s="42">
        <v>13595</v>
      </c>
      <c r="N2147" s="42">
        <v>13048</v>
      </c>
      <c r="O2147" s="54">
        <v>44.133872747333577</v>
      </c>
      <c r="P2147" s="54" t="s">
        <v>499</v>
      </c>
      <c r="Q2147" s="54" t="s">
        <v>499</v>
      </c>
      <c r="R2147" s="54">
        <v>58.845163663111443</v>
      </c>
      <c r="S2147" s="54">
        <v>66.200809121000376</v>
      </c>
      <c r="T2147" s="54" t="s">
        <v>499</v>
      </c>
      <c r="U2147" s="54">
        <v>169.17984553144538</v>
      </c>
      <c r="W2147" s="42" t="s">
        <v>469</v>
      </c>
    </row>
    <row r="2148" spans="1:23">
      <c r="A2148" s="49" t="s">
        <v>4416</v>
      </c>
      <c r="B2148" s="46" t="s">
        <v>222</v>
      </c>
      <c r="C2148" s="46" t="s">
        <v>387</v>
      </c>
      <c r="D2148" s="49" t="s">
        <v>60</v>
      </c>
      <c r="E2148" s="46">
        <v>0</v>
      </c>
      <c r="F2148" s="46">
        <v>0</v>
      </c>
      <c r="G2148" s="46">
        <v>0</v>
      </c>
      <c r="H2148" s="46">
        <v>0</v>
      </c>
      <c r="I2148" s="46">
        <v>6</v>
      </c>
      <c r="J2148" s="46">
        <v>0</v>
      </c>
      <c r="K2148" s="46">
        <v>6</v>
      </c>
      <c r="L2148" s="42">
        <v>26643</v>
      </c>
      <c r="M2148" s="42">
        <v>13595</v>
      </c>
      <c r="N2148" s="42">
        <v>13048</v>
      </c>
      <c r="O2148" s="54" t="s">
        <v>499</v>
      </c>
      <c r="P2148" s="54" t="s">
        <v>499</v>
      </c>
      <c r="Q2148" s="54" t="s">
        <v>499</v>
      </c>
      <c r="R2148" s="54" t="s">
        <v>499</v>
      </c>
      <c r="S2148" s="54">
        <v>22.519986488008108</v>
      </c>
      <c r="T2148" s="54" t="s">
        <v>499</v>
      </c>
      <c r="U2148" s="54">
        <v>22.519986488008108</v>
      </c>
      <c r="W2148" s="42" t="s">
        <v>469</v>
      </c>
    </row>
    <row r="2149" spans="1:23">
      <c r="A2149" s="49" t="s">
        <v>4417</v>
      </c>
      <c r="B2149" s="46" t="s">
        <v>222</v>
      </c>
      <c r="C2149" s="46" t="s">
        <v>387</v>
      </c>
      <c r="D2149" s="49" t="s">
        <v>64</v>
      </c>
      <c r="E2149" s="46">
        <v>18</v>
      </c>
      <c r="F2149" s="46">
        <v>6</v>
      </c>
      <c r="G2149" s="46">
        <v>12</v>
      </c>
      <c r="H2149" s="46">
        <v>13</v>
      </c>
      <c r="I2149" s="46">
        <v>11</v>
      </c>
      <c r="J2149" s="46">
        <v>0</v>
      </c>
      <c r="K2149" s="46">
        <v>60</v>
      </c>
      <c r="L2149" s="42">
        <v>26643</v>
      </c>
      <c r="M2149" s="42">
        <v>13595</v>
      </c>
      <c r="N2149" s="42">
        <v>13048</v>
      </c>
      <c r="O2149" s="54">
        <v>67.559959464024317</v>
      </c>
      <c r="P2149" s="54">
        <v>22.519986488008108</v>
      </c>
      <c r="Q2149" s="54">
        <v>45.039972976016216</v>
      </c>
      <c r="R2149" s="54">
        <v>48.793304057350895</v>
      </c>
      <c r="S2149" s="54">
        <v>41.28664189468153</v>
      </c>
      <c r="T2149" s="54" t="s">
        <v>499</v>
      </c>
      <c r="U2149" s="54">
        <v>225.19986488008107</v>
      </c>
      <c r="W2149" s="42" t="s">
        <v>469</v>
      </c>
    </row>
    <row r="2150" spans="1:23">
      <c r="A2150" s="49" t="s">
        <v>4418</v>
      </c>
      <c r="B2150" s="46" t="s">
        <v>222</v>
      </c>
      <c r="C2150" s="46" t="s">
        <v>387</v>
      </c>
      <c r="D2150" s="49" t="s">
        <v>492</v>
      </c>
      <c r="E2150" s="46">
        <v>6</v>
      </c>
      <c r="F2150" s="46">
        <v>6</v>
      </c>
      <c r="G2150" s="46">
        <v>6</v>
      </c>
      <c r="H2150" s="46">
        <v>6</v>
      </c>
      <c r="I2150" s="46">
        <v>6</v>
      </c>
      <c r="J2150" s="46">
        <v>6</v>
      </c>
      <c r="K2150" s="46">
        <v>36</v>
      </c>
      <c r="L2150" s="42">
        <v>26643</v>
      </c>
      <c r="M2150" s="42">
        <v>13595</v>
      </c>
      <c r="N2150" s="42">
        <v>13048</v>
      </c>
      <c r="O2150" s="54">
        <v>22.519986488008108</v>
      </c>
      <c r="P2150" s="54">
        <v>22.519986488008108</v>
      </c>
      <c r="Q2150" s="54">
        <v>22.519986488008108</v>
      </c>
      <c r="R2150" s="54">
        <v>22.519986488008108</v>
      </c>
      <c r="S2150" s="54">
        <v>22.519986488008108</v>
      </c>
      <c r="T2150" s="54">
        <v>22.519986488008108</v>
      </c>
      <c r="U2150" s="54">
        <v>135.11991892804863</v>
      </c>
      <c r="W2150" s="42" t="s">
        <v>469</v>
      </c>
    </row>
    <row r="2151" spans="1:23">
      <c r="A2151" s="49" t="s">
        <v>4419</v>
      </c>
      <c r="B2151" s="46" t="s">
        <v>222</v>
      </c>
      <c r="C2151" s="46" t="s">
        <v>387</v>
      </c>
      <c r="D2151" s="49" t="s">
        <v>200</v>
      </c>
      <c r="E2151" s="46">
        <v>6</v>
      </c>
      <c r="F2151" s="46">
        <v>0</v>
      </c>
      <c r="G2151" s="46">
        <v>6</v>
      </c>
      <c r="H2151" s="46">
        <v>15</v>
      </c>
      <c r="I2151" s="46">
        <v>6</v>
      </c>
      <c r="J2151" s="46">
        <v>6</v>
      </c>
      <c r="K2151" s="46">
        <v>39</v>
      </c>
      <c r="L2151" s="42">
        <v>26643</v>
      </c>
      <c r="M2151" s="42">
        <v>13595</v>
      </c>
      <c r="N2151" s="42">
        <v>13048</v>
      </c>
      <c r="O2151" s="54">
        <v>22.519986488008108</v>
      </c>
      <c r="P2151" s="54" t="s">
        <v>499</v>
      </c>
      <c r="Q2151" s="54">
        <v>22.519986488008108</v>
      </c>
      <c r="R2151" s="54">
        <v>56.299966220020266</v>
      </c>
      <c r="S2151" s="54">
        <v>22.519986488008108</v>
      </c>
      <c r="T2151" s="54">
        <v>22.519986488008108</v>
      </c>
      <c r="U2151" s="54">
        <v>146.37991217205268</v>
      </c>
      <c r="W2151" s="42" t="s">
        <v>469</v>
      </c>
    </row>
    <row r="2152" spans="1:23">
      <c r="A2152" s="49" t="s">
        <v>4420</v>
      </c>
      <c r="B2152" s="46" t="s">
        <v>222</v>
      </c>
      <c r="C2152" s="46" t="s">
        <v>387</v>
      </c>
      <c r="D2152" s="49" t="s">
        <v>473</v>
      </c>
      <c r="E2152" s="46">
        <v>0</v>
      </c>
      <c r="F2152" s="46">
        <v>0</v>
      </c>
      <c r="G2152" s="46">
        <v>0</v>
      </c>
      <c r="H2152" s="46">
        <v>0</v>
      </c>
      <c r="I2152" s="46">
        <v>0</v>
      </c>
      <c r="J2152" s="46">
        <v>0</v>
      </c>
      <c r="K2152" s="46">
        <v>0</v>
      </c>
      <c r="L2152" s="42">
        <v>26643</v>
      </c>
      <c r="M2152" s="42">
        <v>13595</v>
      </c>
      <c r="N2152" s="42">
        <v>13048</v>
      </c>
      <c r="O2152" s="54" t="s">
        <v>499</v>
      </c>
      <c r="P2152" s="54" t="s">
        <v>499</v>
      </c>
      <c r="Q2152" s="54" t="s">
        <v>499</v>
      </c>
      <c r="R2152" s="54" t="s">
        <v>499</v>
      </c>
      <c r="S2152" s="54" t="s">
        <v>499</v>
      </c>
      <c r="T2152" s="54" t="s">
        <v>499</v>
      </c>
      <c r="U2152" s="54" t="s">
        <v>499</v>
      </c>
      <c r="W2152" s="42" t="s">
        <v>469</v>
      </c>
    </row>
    <row r="2153" spans="1:23">
      <c r="A2153" s="49" t="s">
        <v>4421</v>
      </c>
      <c r="B2153" s="46" t="s">
        <v>222</v>
      </c>
      <c r="C2153" s="46" t="s">
        <v>387</v>
      </c>
      <c r="D2153" s="49" t="s">
        <v>201</v>
      </c>
      <c r="E2153" s="46">
        <v>0</v>
      </c>
      <c r="F2153" s="46">
        <v>0</v>
      </c>
      <c r="G2153" s="46">
        <v>0</v>
      </c>
      <c r="H2153" s="46">
        <v>6</v>
      </c>
      <c r="I2153" s="46">
        <v>6</v>
      </c>
      <c r="J2153" s="46">
        <v>0</v>
      </c>
      <c r="K2153" s="46">
        <v>12</v>
      </c>
      <c r="L2153" s="42">
        <v>26643</v>
      </c>
      <c r="M2153" s="42">
        <v>13595</v>
      </c>
      <c r="N2153" s="42">
        <v>13048</v>
      </c>
      <c r="O2153" s="54" t="s">
        <v>499</v>
      </c>
      <c r="P2153" s="54" t="s">
        <v>499</v>
      </c>
      <c r="Q2153" s="54" t="s">
        <v>499</v>
      </c>
      <c r="R2153" s="54">
        <v>22.519986488008108</v>
      </c>
      <c r="S2153" s="54">
        <v>22.519986488008108</v>
      </c>
      <c r="T2153" s="54" t="s">
        <v>499</v>
      </c>
      <c r="U2153" s="54">
        <v>45.039972976016216</v>
      </c>
      <c r="W2153" s="42" t="s">
        <v>469</v>
      </c>
    </row>
    <row r="2154" spans="1:23">
      <c r="A2154" s="49" t="s">
        <v>4422</v>
      </c>
      <c r="B2154" s="46" t="s">
        <v>222</v>
      </c>
      <c r="C2154" s="46" t="s">
        <v>387</v>
      </c>
      <c r="D2154" s="49" t="s">
        <v>151</v>
      </c>
      <c r="E2154" s="46">
        <v>0</v>
      </c>
      <c r="F2154" s="46">
        <v>0</v>
      </c>
      <c r="G2154" s="46">
        <v>0</v>
      </c>
      <c r="H2154" s="46">
        <v>0</v>
      </c>
      <c r="I2154" s="46">
        <v>0</v>
      </c>
      <c r="J2154" s="46">
        <v>0</v>
      </c>
      <c r="K2154" s="46">
        <v>0</v>
      </c>
      <c r="L2154" s="42">
        <v>26643</v>
      </c>
      <c r="M2154" s="42">
        <v>13595</v>
      </c>
      <c r="N2154" s="42">
        <v>13048</v>
      </c>
      <c r="O2154" s="54" t="s">
        <v>499</v>
      </c>
      <c r="P2154" s="54" t="s">
        <v>499</v>
      </c>
      <c r="Q2154" s="54" t="s">
        <v>499</v>
      </c>
      <c r="R2154" s="54" t="s">
        <v>499</v>
      </c>
      <c r="S2154" s="54" t="s">
        <v>499</v>
      </c>
      <c r="T2154" s="54" t="s">
        <v>499</v>
      </c>
      <c r="U2154" s="54" t="s">
        <v>499</v>
      </c>
      <c r="W2154" s="42" t="s">
        <v>469</v>
      </c>
    </row>
    <row r="2155" spans="1:23">
      <c r="A2155" s="49" t="s">
        <v>4423</v>
      </c>
      <c r="B2155" s="46" t="s">
        <v>222</v>
      </c>
      <c r="C2155" s="46" t="s">
        <v>387</v>
      </c>
      <c r="D2155" s="49" t="s">
        <v>95</v>
      </c>
      <c r="E2155" s="46">
        <v>0</v>
      </c>
      <c r="F2155" s="46">
        <v>0</v>
      </c>
      <c r="G2155" s="46">
        <v>0</v>
      </c>
      <c r="H2155" s="46">
        <v>0</v>
      </c>
      <c r="I2155" s="46">
        <v>0</v>
      </c>
      <c r="J2155" s="46">
        <v>0</v>
      </c>
      <c r="K2155" s="46">
        <v>0</v>
      </c>
      <c r="L2155" s="42">
        <v>26643</v>
      </c>
      <c r="M2155" s="42">
        <v>13595</v>
      </c>
      <c r="N2155" s="42">
        <v>13048</v>
      </c>
      <c r="O2155" s="54" t="s">
        <v>499</v>
      </c>
      <c r="P2155" s="54" t="s">
        <v>499</v>
      </c>
      <c r="Q2155" s="54" t="s">
        <v>499</v>
      </c>
      <c r="R2155" s="54" t="s">
        <v>499</v>
      </c>
      <c r="S2155" s="54" t="s">
        <v>499</v>
      </c>
      <c r="T2155" s="54" t="s">
        <v>499</v>
      </c>
      <c r="U2155" s="54" t="s">
        <v>499</v>
      </c>
      <c r="W2155" s="42" t="s">
        <v>469</v>
      </c>
    </row>
    <row r="2156" spans="1:23">
      <c r="A2156" s="49" t="s">
        <v>4424</v>
      </c>
      <c r="B2156" s="46" t="s">
        <v>222</v>
      </c>
      <c r="C2156" s="46" t="s">
        <v>387</v>
      </c>
      <c r="D2156" s="49" t="s">
        <v>154</v>
      </c>
      <c r="E2156" s="46">
        <v>0</v>
      </c>
      <c r="F2156" s="46">
        <v>0</v>
      </c>
      <c r="G2156" s="46">
        <v>0</v>
      </c>
      <c r="H2156" s="46">
        <v>0</v>
      </c>
      <c r="I2156" s="46">
        <v>0</v>
      </c>
      <c r="J2156" s="46">
        <v>0</v>
      </c>
      <c r="K2156" s="46">
        <v>0</v>
      </c>
      <c r="L2156" s="42">
        <v>26643</v>
      </c>
      <c r="M2156" s="42">
        <v>13595</v>
      </c>
      <c r="N2156" s="42">
        <v>13048</v>
      </c>
      <c r="O2156" s="54" t="s">
        <v>499</v>
      </c>
      <c r="P2156" s="54" t="s">
        <v>499</v>
      </c>
      <c r="Q2156" s="54" t="s">
        <v>499</v>
      </c>
      <c r="R2156" s="54" t="s">
        <v>499</v>
      </c>
      <c r="S2156" s="54" t="s">
        <v>499</v>
      </c>
      <c r="T2156" s="54" t="s">
        <v>499</v>
      </c>
      <c r="U2156" s="54" t="s">
        <v>499</v>
      </c>
      <c r="W2156" s="42" t="s">
        <v>469</v>
      </c>
    </row>
    <row r="2157" spans="1:23">
      <c r="A2157" s="49" t="s">
        <v>4425</v>
      </c>
      <c r="B2157" s="46" t="s">
        <v>222</v>
      </c>
      <c r="C2157" s="46" t="s">
        <v>387</v>
      </c>
      <c r="D2157" s="49" t="s">
        <v>155</v>
      </c>
      <c r="E2157" s="46">
        <v>9</v>
      </c>
      <c r="F2157" s="46">
        <v>0</v>
      </c>
      <c r="G2157" s="46">
        <v>0</v>
      </c>
      <c r="H2157" s="46">
        <v>6</v>
      </c>
      <c r="I2157" s="46">
        <v>0</v>
      </c>
      <c r="J2157" s="46">
        <v>0</v>
      </c>
      <c r="K2157" s="46">
        <v>15</v>
      </c>
      <c r="L2157" s="42">
        <v>26643</v>
      </c>
      <c r="M2157" s="42">
        <v>13595</v>
      </c>
      <c r="N2157" s="42">
        <v>13048</v>
      </c>
      <c r="O2157" s="54">
        <v>33.779979732012158</v>
      </c>
      <c r="P2157" s="54" t="s">
        <v>499</v>
      </c>
      <c r="Q2157" s="54" t="s">
        <v>499</v>
      </c>
      <c r="R2157" s="54">
        <v>22.519986488008108</v>
      </c>
      <c r="S2157" s="54" t="s">
        <v>499</v>
      </c>
      <c r="T2157" s="54" t="s">
        <v>499</v>
      </c>
      <c r="U2157" s="54">
        <v>56.299966220020266</v>
      </c>
      <c r="W2157" s="42" t="s">
        <v>469</v>
      </c>
    </row>
    <row r="2158" spans="1:23">
      <c r="A2158" s="49" t="s">
        <v>4426</v>
      </c>
      <c r="B2158" s="46" t="s">
        <v>222</v>
      </c>
      <c r="C2158" s="46" t="s">
        <v>387</v>
      </c>
      <c r="D2158" s="49" t="s">
        <v>99</v>
      </c>
      <c r="E2158" s="46">
        <v>6</v>
      </c>
      <c r="F2158" s="46">
        <v>6</v>
      </c>
      <c r="G2158" s="46">
        <v>6</v>
      </c>
      <c r="H2158" s="46">
        <v>0</v>
      </c>
      <c r="I2158" s="46">
        <v>0</v>
      </c>
      <c r="J2158" s="46">
        <v>0</v>
      </c>
      <c r="K2158" s="46">
        <v>18</v>
      </c>
      <c r="L2158" s="42">
        <v>26643</v>
      </c>
      <c r="M2158" s="42">
        <v>13595</v>
      </c>
      <c r="N2158" s="42">
        <v>13048</v>
      </c>
      <c r="O2158" s="54">
        <v>22.519986488008108</v>
      </c>
      <c r="P2158" s="54">
        <v>22.519986488008108</v>
      </c>
      <c r="Q2158" s="54">
        <v>22.519986488008108</v>
      </c>
      <c r="R2158" s="54" t="s">
        <v>499</v>
      </c>
      <c r="S2158" s="54" t="s">
        <v>499</v>
      </c>
      <c r="T2158" s="54" t="s">
        <v>499</v>
      </c>
      <c r="U2158" s="54">
        <v>67.559959464024317</v>
      </c>
      <c r="W2158" s="42" t="s">
        <v>469</v>
      </c>
    </row>
    <row r="2159" spans="1:23">
      <c r="A2159" s="49" t="s">
        <v>4427</v>
      </c>
      <c r="B2159" s="46" t="s">
        <v>222</v>
      </c>
      <c r="C2159" s="46" t="s">
        <v>387</v>
      </c>
      <c r="D2159" s="49" t="s">
        <v>481</v>
      </c>
      <c r="E2159" s="46">
        <v>0</v>
      </c>
      <c r="F2159" s="46">
        <v>0</v>
      </c>
      <c r="G2159" s="46">
        <v>0</v>
      </c>
      <c r="H2159" s="46">
        <v>0</v>
      </c>
      <c r="I2159" s="46">
        <v>0</v>
      </c>
      <c r="J2159" s="46">
        <v>0</v>
      </c>
      <c r="K2159" s="46">
        <v>0</v>
      </c>
      <c r="L2159" s="42">
        <v>26643</v>
      </c>
      <c r="M2159" s="42">
        <v>13595</v>
      </c>
      <c r="N2159" s="42">
        <v>13048</v>
      </c>
      <c r="O2159" s="54" t="s">
        <v>499</v>
      </c>
      <c r="P2159" s="54" t="s">
        <v>499</v>
      </c>
      <c r="Q2159" s="54" t="s">
        <v>499</v>
      </c>
      <c r="R2159" s="54" t="s">
        <v>499</v>
      </c>
      <c r="S2159" s="54" t="s">
        <v>499</v>
      </c>
      <c r="T2159" s="54" t="s">
        <v>499</v>
      </c>
      <c r="U2159" s="54" t="s">
        <v>499</v>
      </c>
      <c r="W2159" s="42" t="s">
        <v>469</v>
      </c>
    </row>
    <row r="2160" spans="1:23">
      <c r="A2160" s="49" t="s">
        <v>4428</v>
      </c>
      <c r="B2160" s="46" t="s">
        <v>222</v>
      </c>
      <c r="C2160" s="46" t="s">
        <v>387</v>
      </c>
      <c r="D2160" s="49" t="s">
        <v>483</v>
      </c>
      <c r="E2160" s="46">
        <v>6</v>
      </c>
      <c r="F2160" s="46">
        <v>0</v>
      </c>
      <c r="G2160" s="46">
        <v>6</v>
      </c>
      <c r="H2160" s="46">
        <v>6</v>
      </c>
      <c r="I2160" s="46">
        <v>0</v>
      </c>
      <c r="J2160" s="46">
        <v>0</v>
      </c>
      <c r="K2160" s="46">
        <v>18</v>
      </c>
      <c r="L2160" s="42">
        <v>26643</v>
      </c>
      <c r="M2160" s="42">
        <v>13595</v>
      </c>
      <c r="N2160" s="42">
        <v>13048</v>
      </c>
      <c r="O2160" s="54">
        <v>22.519986488008108</v>
      </c>
      <c r="P2160" s="54" t="s">
        <v>499</v>
      </c>
      <c r="Q2160" s="54">
        <v>22.519986488008108</v>
      </c>
      <c r="R2160" s="54">
        <v>22.519986488008108</v>
      </c>
      <c r="S2160" s="54" t="s">
        <v>499</v>
      </c>
      <c r="T2160" s="54" t="s">
        <v>499</v>
      </c>
      <c r="U2160" s="54">
        <v>67.559959464024317</v>
      </c>
      <c r="W2160" s="42" t="s">
        <v>469</v>
      </c>
    </row>
    <row r="2161" spans="1:23">
      <c r="A2161" s="49" t="s">
        <v>4429</v>
      </c>
      <c r="B2161" s="46" t="s">
        <v>222</v>
      </c>
      <c r="C2161" s="46" t="s">
        <v>387</v>
      </c>
      <c r="D2161" s="49" t="s">
        <v>128</v>
      </c>
      <c r="E2161" s="46">
        <v>6</v>
      </c>
      <c r="F2161" s="46">
        <v>0</v>
      </c>
      <c r="G2161" s="46">
        <v>0</v>
      </c>
      <c r="H2161" s="46">
        <v>0</v>
      </c>
      <c r="I2161" s="46">
        <v>0</v>
      </c>
      <c r="J2161" s="46">
        <v>0</v>
      </c>
      <c r="K2161" s="46">
        <v>6</v>
      </c>
      <c r="L2161" s="42">
        <v>26643</v>
      </c>
      <c r="M2161" s="42">
        <v>13595</v>
      </c>
      <c r="N2161" s="42">
        <v>13048</v>
      </c>
      <c r="O2161" s="54">
        <v>22.519986488008108</v>
      </c>
      <c r="P2161" s="54" t="s">
        <v>499</v>
      </c>
      <c r="Q2161" s="54" t="s">
        <v>499</v>
      </c>
      <c r="R2161" s="54" t="s">
        <v>499</v>
      </c>
      <c r="S2161" s="54" t="s">
        <v>499</v>
      </c>
      <c r="T2161" s="54" t="s">
        <v>499</v>
      </c>
      <c r="U2161" s="54">
        <v>22.519986488008108</v>
      </c>
      <c r="W2161" s="42" t="s">
        <v>469</v>
      </c>
    </row>
    <row r="2162" spans="1:23">
      <c r="A2162" s="49" t="s">
        <v>4430</v>
      </c>
      <c r="B2162" s="46" t="s">
        <v>222</v>
      </c>
      <c r="C2162" s="46" t="s">
        <v>387</v>
      </c>
      <c r="D2162" s="49" t="s">
        <v>161</v>
      </c>
      <c r="E2162" s="46">
        <v>0</v>
      </c>
      <c r="F2162" s="46">
        <v>0</v>
      </c>
      <c r="G2162" s="46">
        <v>0</v>
      </c>
      <c r="H2162" s="46">
        <v>0</v>
      </c>
      <c r="I2162" s="46">
        <v>0</v>
      </c>
      <c r="J2162" s="46">
        <v>0</v>
      </c>
      <c r="K2162" s="46">
        <v>0</v>
      </c>
      <c r="L2162" s="42">
        <v>26643</v>
      </c>
      <c r="M2162" s="42">
        <v>13595</v>
      </c>
      <c r="N2162" s="42">
        <v>13048</v>
      </c>
      <c r="O2162" s="54" t="s">
        <v>499</v>
      </c>
      <c r="P2162" s="54" t="s">
        <v>499</v>
      </c>
      <c r="Q2162" s="54" t="s">
        <v>499</v>
      </c>
      <c r="R2162" s="54" t="s">
        <v>499</v>
      </c>
      <c r="S2162" s="54" t="s">
        <v>499</v>
      </c>
      <c r="T2162" s="54" t="s">
        <v>499</v>
      </c>
      <c r="U2162" s="54" t="s">
        <v>499</v>
      </c>
      <c r="W2162" s="42" t="s">
        <v>469</v>
      </c>
    </row>
    <row r="2163" spans="1:23">
      <c r="A2163" s="49" t="s">
        <v>4431</v>
      </c>
      <c r="B2163" s="46" t="s">
        <v>222</v>
      </c>
      <c r="C2163" s="46" t="s">
        <v>387</v>
      </c>
      <c r="D2163" s="49" t="s">
        <v>164</v>
      </c>
      <c r="E2163" s="46">
        <v>13</v>
      </c>
      <c r="F2163" s="46">
        <v>11</v>
      </c>
      <c r="G2163" s="46">
        <v>39</v>
      </c>
      <c r="H2163" s="46">
        <v>31</v>
      </c>
      <c r="I2163" s="46">
        <v>6</v>
      </c>
      <c r="J2163" s="46">
        <v>0</v>
      </c>
      <c r="K2163" s="46">
        <v>100</v>
      </c>
      <c r="L2163" s="42">
        <v>26643</v>
      </c>
      <c r="M2163" s="42">
        <v>13595</v>
      </c>
      <c r="N2163" s="42">
        <v>13048</v>
      </c>
      <c r="O2163" s="54">
        <v>99.632127529123238</v>
      </c>
      <c r="P2163" s="54">
        <v>84.304107909258121</v>
      </c>
      <c r="Q2163" s="54">
        <v>298.89638258736971</v>
      </c>
      <c r="R2163" s="54">
        <v>237.58430410790928</v>
      </c>
      <c r="S2163" s="54">
        <v>45.984058859595336</v>
      </c>
      <c r="T2163" s="54" t="s">
        <v>499</v>
      </c>
      <c r="U2163" s="54">
        <v>766.40098099325576</v>
      </c>
      <c r="W2163" s="42" t="s">
        <v>469</v>
      </c>
    </row>
    <row r="2164" spans="1:23">
      <c r="A2164" s="49" t="s">
        <v>4432</v>
      </c>
      <c r="B2164" s="46" t="s">
        <v>222</v>
      </c>
      <c r="C2164" s="46" t="s">
        <v>387</v>
      </c>
      <c r="D2164" s="49" t="s">
        <v>142</v>
      </c>
      <c r="E2164" s="46">
        <v>0</v>
      </c>
      <c r="F2164" s="46">
        <v>0</v>
      </c>
      <c r="G2164" s="46">
        <v>0</v>
      </c>
      <c r="H2164" s="46">
        <v>0</v>
      </c>
      <c r="I2164" s="46">
        <v>0</v>
      </c>
      <c r="J2164" s="46">
        <v>0</v>
      </c>
      <c r="K2164" s="46">
        <v>0</v>
      </c>
      <c r="L2164" s="42">
        <v>26643</v>
      </c>
      <c r="M2164" s="42">
        <v>13595</v>
      </c>
      <c r="N2164" s="42">
        <v>13048</v>
      </c>
      <c r="O2164" s="54" t="s">
        <v>499</v>
      </c>
      <c r="P2164" s="54" t="s">
        <v>499</v>
      </c>
      <c r="Q2164" s="54" t="s">
        <v>499</v>
      </c>
      <c r="R2164" s="54" t="s">
        <v>499</v>
      </c>
      <c r="S2164" s="54" t="s">
        <v>499</v>
      </c>
      <c r="T2164" s="54" t="s">
        <v>499</v>
      </c>
      <c r="U2164" s="54" t="s">
        <v>499</v>
      </c>
      <c r="W2164" s="42" t="s">
        <v>469</v>
      </c>
    </row>
    <row r="2165" spans="1:23">
      <c r="A2165" s="49" t="s">
        <v>4433</v>
      </c>
      <c r="B2165" s="46" t="s">
        <v>230</v>
      </c>
      <c r="C2165" s="46" t="s">
        <v>389</v>
      </c>
      <c r="D2165" s="49" t="s">
        <v>60</v>
      </c>
      <c r="E2165" s="46">
        <v>0</v>
      </c>
      <c r="F2165" s="46">
        <v>0</v>
      </c>
      <c r="G2165" s="46">
        <v>6</v>
      </c>
      <c r="H2165" s="46">
        <v>7</v>
      </c>
      <c r="I2165" s="46">
        <v>8</v>
      </c>
      <c r="J2165" s="46">
        <v>0</v>
      </c>
      <c r="K2165" s="46">
        <v>21</v>
      </c>
      <c r="L2165" s="42">
        <v>43102</v>
      </c>
      <c r="M2165" s="42">
        <v>21991</v>
      </c>
      <c r="N2165" s="42">
        <v>21111</v>
      </c>
      <c r="O2165" s="54" t="s">
        <v>499</v>
      </c>
      <c r="P2165" s="54" t="s">
        <v>499</v>
      </c>
      <c r="Q2165" s="54">
        <v>13.920467727715652</v>
      </c>
      <c r="R2165" s="54">
        <v>16.240545682334925</v>
      </c>
      <c r="S2165" s="54">
        <v>18.560623636954201</v>
      </c>
      <c r="T2165" s="54" t="s">
        <v>499</v>
      </c>
      <c r="U2165" s="54">
        <v>48.721637047004783</v>
      </c>
      <c r="W2165" s="42" t="s">
        <v>469</v>
      </c>
    </row>
    <row r="2166" spans="1:23">
      <c r="A2166" s="49" t="s">
        <v>4434</v>
      </c>
      <c r="B2166" s="46" t="s">
        <v>230</v>
      </c>
      <c r="C2166" s="46" t="s">
        <v>389</v>
      </c>
      <c r="D2166" s="49" t="s">
        <v>64</v>
      </c>
      <c r="E2166" s="46">
        <v>12</v>
      </c>
      <c r="F2166" s="46">
        <v>10</v>
      </c>
      <c r="G2166" s="46">
        <v>10</v>
      </c>
      <c r="H2166" s="46">
        <v>18</v>
      </c>
      <c r="I2166" s="46">
        <v>15</v>
      </c>
      <c r="J2166" s="46">
        <v>6</v>
      </c>
      <c r="K2166" s="46">
        <v>71</v>
      </c>
      <c r="L2166" s="42">
        <v>43102</v>
      </c>
      <c r="M2166" s="42">
        <v>21991</v>
      </c>
      <c r="N2166" s="42">
        <v>21111</v>
      </c>
      <c r="O2166" s="54">
        <v>27.840935455431303</v>
      </c>
      <c r="P2166" s="54">
        <v>23.200779546192752</v>
      </c>
      <c r="Q2166" s="54">
        <v>23.200779546192752</v>
      </c>
      <c r="R2166" s="54">
        <v>41.761403183146953</v>
      </c>
      <c r="S2166" s="54">
        <v>34.80116931928913</v>
      </c>
      <c r="T2166" s="54">
        <v>13.920467727715652</v>
      </c>
      <c r="U2166" s="54">
        <v>164.72553477796856</v>
      </c>
      <c r="W2166" s="42" t="s">
        <v>469</v>
      </c>
    </row>
    <row r="2167" spans="1:23">
      <c r="A2167" s="49" t="s">
        <v>4435</v>
      </c>
      <c r="B2167" s="46" t="s">
        <v>230</v>
      </c>
      <c r="C2167" s="46" t="s">
        <v>389</v>
      </c>
      <c r="D2167" s="49" t="s">
        <v>492</v>
      </c>
      <c r="E2167" s="46">
        <v>6</v>
      </c>
      <c r="F2167" s="46">
        <v>0</v>
      </c>
      <c r="G2167" s="46">
        <v>6</v>
      </c>
      <c r="H2167" s="46">
        <v>0</v>
      </c>
      <c r="I2167" s="46">
        <v>8</v>
      </c>
      <c r="J2167" s="46">
        <v>0</v>
      </c>
      <c r="K2167" s="46">
        <v>20</v>
      </c>
      <c r="L2167" s="42">
        <v>43102</v>
      </c>
      <c r="M2167" s="42">
        <v>21991</v>
      </c>
      <c r="N2167" s="42">
        <v>21111</v>
      </c>
      <c r="O2167" s="54">
        <v>13.920467727715652</v>
      </c>
      <c r="P2167" s="54" t="s">
        <v>499</v>
      </c>
      <c r="Q2167" s="54">
        <v>13.920467727715652</v>
      </c>
      <c r="R2167" s="54" t="s">
        <v>499</v>
      </c>
      <c r="S2167" s="54">
        <v>18.560623636954201</v>
      </c>
      <c r="T2167" s="54" t="s">
        <v>499</v>
      </c>
      <c r="U2167" s="54">
        <v>46.401559092385504</v>
      </c>
      <c r="W2167" s="42" t="s">
        <v>469</v>
      </c>
    </row>
    <row r="2168" spans="1:23">
      <c r="A2168" s="49" t="s">
        <v>4436</v>
      </c>
      <c r="B2168" s="46" t="s">
        <v>230</v>
      </c>
      <c r="C2168" s="46" t="s">
        <v>389</v>
      </c>
      <c r="D2168" s="49" t="s">
        <v>200</v>
      </c>
      <c r="E2168" s="46">
        <v>6</v>
      </c>
      <c r="F2168" s="46">
        <v>6</v>
      </c>
      <c r="G2168" s="46">
        <v>0</v>
      </c>
      <c r="H2168" s="46">
        <v>10</v>
      </c>
      <c r="I2168" s="46">
        <v>7</v>
      </c>
      <c r="J2168" s="46">
        <v>6</v>
      </c>
      <c r="K2168" s="46">
        <v>35</v>
      </c>
      <c r="L2168" s="42">
        <v>43102</v>
      </c>
      <c r="M2168" s="42">
        <v>21991</v>
      </c>
      <c r="N2168" s="42">
        <v>21111</v>
      </c>
      <c r="O2168" s="54">
        <v>13.920467727715652</v>
      </c>
      <c r="P2168" s="54">
        <v>13.920467727715652</v>
      </c>
      <c r="Q2168" s="54" t="s">
        <v>499</v>
      </c>
      <c r="R2168" s="54">
        <v>23.200779546192752</v>
      </c>
      <c r="S2168" s="54">
        <v>16.240545682334925</v>
      </c>
      <c r="T2168" s="54">
        <v>13.920467727715652</v>
      </c>
      <c r="U2168" s="54">
        <v>81.202728411674627</v>
      </c>
      <c r="W2168" s="42" t="s">
        <v>469</v>
      </c>
    </row>
    <row r="2169" spans="1:23">
      <c r="A2169" s="49" t="s">
        <v>4437</v>
      </c>
      <c r="B2169" s="46" t="s">
        <v>230</v>
      </c>
      <c r="C2169" s="46" t="s">
        <v>389</v>
      </c>
      <c r="D2169" s="49" t="s">
        <v>54</v>
      </c>
      <c r="E2169" s="46">
        <v>19</v>
      </c>
      <c r="F2169" s="46">
        <v>23</v>
      </c>
      <c r="G2169" s="46">
        <v>91</v>
      </c>
      <c r="H2169" s="46">
        <v>109</v>
      </c>
      <c r="I2169" s="46">
        <v>62</v>
      </c>
      <c r="J2169" s="46">
        <v>49</v>
      </c>
      <c r="K2169" s="46">
        <v>353</v>
      </c>
      <c r="L2169" s="42">
        <v>43102</v>
      </c>
      <c r="M2169" s="42">
        <v>21991</v>
      </c>
      <c r="N2169" s="42">
        <v>21111</v>
      </c>
      <c r="O2169" s="54">
        <v>86.398981401482416</v>
      </c>
      <c r="P2169" s="54">
        <v>104.58824064389978</v>
      </c>
      <c r="Q2169" s="54">
        <v>413.80564776499477</v>
      </c>
      <c r="R2169" s="54">
        <v>495.65731435587287</v>
      </c>
      <c r="S2169" s="54">
        <v>281.93351825746896</v>
      </c>
      <c r="T2169" s="54">
        <v>222.81842571961258</v>
      </c>
      <c r="U2169" s="54">
        <v>1605.2021281433315</v>
      </c>
      <c r="W2169" s="42" t="s">
        <v>469</v>
      </c>
    </row>
    <row r="2170" spans="1:23">
      <c r="A2170" s="49" t="s">
        <v>4438</v>
      </c>
      <c r="B2170" s="46" t="s">
        <v>230</v>
      </c>
      <c r="C2170" s="46" t="s">
        <v>389</v>
      </c>
      <c r="D2170" s="49" t="s">
        <v>69</v>
      </c>
      <c r="E2170" s="46">
        <v>0</v>
      </c>
      <c r="F2170" s="46">
        <v>0</v>
      </c>
      <c r="G2170" s="46">
        <v>8</v>
      </c>
      <c r="H2170" s="46">
        <v>8</v>
      </c>
      <c r="I2170" s="46">
        <v>13</v>
      </c>
      <c r="J2170" s="46">
        <v>6</v>
      </c>
      <c r="K2170" s="46">
        <v>35</v>
      </c>
      <c r="L2170" s="42">
        <v>43102</v>
      </c>
      <c r="M2170" s="42">
        <v>21991</v>
      </c>
      <c r="N2170" s="42">
        <v>21111</v>
      </c>
      <c r="O2170" s="54" t="s">
        <v>499</v>
      </c>
      <c r="P2170" s="54" t="s">
        <v>499</v>
      </c>
      <c r="Q2170" s="54">
        <v>36.378518484834707</v>
      </c>
      <c r="R2170" s="54">
        <v>36.378518484834707</v>
      </c>
      <c r="S2170" s="54">
        <v>59.115092537856398</v>
      </c>
      <c r="T2170" s="54">
        <v>27.283888863626029</v>
      </c>
      <c r="U2170" s="54">
        <v>159.15601837115184</v>
      </c>
      <c r="W2170" s="42" t="s">
        <v>469</v>
      </c>
    </row>
    <row r="2171" spans="1:23">
      <c r="A2171" s="49" t="s">
        <v>4439</v>
      </c>
      <c r="B2171" s="46" t="s">
        <v>230</v>
      </c>
      <c r="C2171" s="46" t="s">
        <v>389</v>
      </c>
      <c r="D2171" s="49" t="s">
        <v>473</v>
      </c>
      <c r="E2171" s="46">
        <v>0</v>
      </c>
      <c r="F2171" s="46">
        <v>0</v>
      </c>
      <c r="G2171" s="46">
        <v>0</v>
      </c>
      <c r="H2171" s="46">
        <v>0</v>
      </c>
      <c r="I2171" s="46">
        <v>0</v>
      </c>
      <c r="J2171" s="46">
        <v>0</v>
      </c>
      <c r="K2171" s="46">
        <v>0</v>
      </c>
      <c r="L2171" s="42">
        <v>43102</v>
      </c>
      <c r="M2171" s="42">
        <v>21991</v>
      </c>
      <c r="N2171" s="42">
        <v>21111</v>
      </c>
      <c r="O2171" s="54" t="s">
        <v>499</v>
      </c>
      <c r="P2171" s="54" t="s">
        <v>499</v>
      </c>
      <c r="Q2171" s="54" t="s">
        <v>499</v>
      </c>
      <c r="R2171" s="54" t="s">
        <v>499</v>
      </c>
      <c r="S2171" s="54" t="s">
        <v>499</v>
      </c>
      <c r="T2171" s="54" t="s">
        <v>499</v>
      </c>
      <c r="U2171" s="54" t="s">
        <v>499</v>
      </c>
      <c r="W2171" s="42" t="s">
        <v>469</v>
      </c>
    </row>
    <row r="2172" spans="1:23">
      <c r="A2172" s="49" t="s">
        <v>4440</v>
      </c>
      <c r="B2172" s="46" t="s">
        <v>230</v>
      </c>
      <c r="C2172" s="46" t="s">
        <v>389</v>
      </c>
      <c r="D2172" s="49" t="s">
        <v>201</v>
      </c>
      <c r="E2172" s="46">
        <v>0</v>
      </c>
      <c r="F2172" s="46">
        <v>0</v>
      </c>
      <c r="G2172" s="46">
        <v>6</v>
      </c>
      <c r="H2172" s="46">
        <v>11</v>
      </c>
      <c r="I2172" s="46">
        <v>6</v>
      </c>
      <c r="J2172" s="46">
        <v>0</v>
      </c>
      <c r="K2172" s="46">
        <v>23</v>
      </c>
      <c r="L2172" s="42">
        <v>43102</v>
      </c>
      <c r="M2172" s="42">
        <v>21991</v>
      </c>
      <c r="N2172" s="42">
        <v>21111</v>
      </c>
      <c r="O2172" s="54" t="s">
        <v>499</v>
      </c>
      <c r="P2172" s="54" t="s">
        <v>499</v>
      </c>
      <c r="Q2172" s="54">
        <v>13.920467727715652</v>
      </c>
      <c r="R2172" s="54">
        <v>25.520857500812028</v>
      </c>
      <c r="S2172" s="54">
        <v>13.920467727715652</v>
      </c>
      <c r="T2172" s="54" t="s">
        <v>499</v>
      </c>
      <c r="U2172" s="54">
        <v>53.361792956243335</v>
      </c>
      <c r="W2172" s="42" t="s">
        <v>469</v>
      </c>
    </row>
    <row r="2173" spans="1:23">
      <c r="A2173" s="49" t="s">
        <v>4441</v>
      </c>
      <c r="B2173" s="46" t="s">
        <v>230</v>
      </c>
      <c r="C2173" s="46" t="s">
        <v>389</v>
      </c>
      <c r="D2173" s="49" t="s">
        <v>151</v>
      </c>
      <c r="E2173" s="46">
        <v>0</v>
      </c>
      <c r="F2173" s="46">
        <v>0</v>
      </c>
      <c r="G2173" s="46">
        <v>0</v>
      </c>
      <c r="H2173" s="46">
        <v>0</v>
      </c>
      <c r="I2173" s="46">
        <v>0</v>
      </c>
      <c r="J2173" s="46">
        <v>0</v>
      </c>
      <c r="K2173" s="46">
        <v>0</v>
      </c>
      <c r="L2173" s="42">
        <v>43102</v>
      </c>
      <c r="M2173" s="42">
        <v>21991</v>
      </c>
      <c r="N2173" s="42">
        <v>21111</v>
      </c>
      <c r="O2173" s="54" t="s">
        <v>499</v>
      </c>
      <c r="P2173" s="54" t="s">
        <v>499</v>
      </c>
      <c r="Q2173" s="54" t="s">
        <v>499</v>
      </c>
      <c r="R2173" s="54" t="s">
        <v>499</v>
      </c>
      <c r="S2173" s="54" t="s">
        <v>499</v>
      </c>
      <c r="T2173" s="54" t="s">
        <v>499</v>
      </c>
      <c r="U2173" s="54" t="s">
        <v>499</v>
      </c>
      <c r="W2173" s="42" t="s">
        <v>469</v>
      </c>
    </row>
    <row r="2174" spans="1:23">
      <c r="A2174" s="49" t="s">
        <v>4442</v>
      </c>
      <c r="B2174" s="46" t="s">
        <v>230</v>
      </c>
      <c r="C2174" s="46" t="s">
        <v>389</v>
      </c>
      <c r="D2174" s="49" t="s">
        <v>95</v>
      </c>
      <c r="E2174" s="46">
        <v>0</v>
      </c>
      <c r="F2174" s="46">
        <v>0</v>
      </c>
      <c r="G2174" s="46">
        <v>0</v>
      </c>
      <c r="H2174" s="46">
        <v>0</v>
      </c>
      <c r="I2174" s="46">
        <v>0</v>
      </c>
      <c r="J2174" s="46">
        <v>0</v>
      </c>
      <c r="K2174" s="46">
        <v>0</v>
      </c>
      <c r="L2174" s="42">
        <v>43102</v>
      </c>
      <c r="M2174" s="42">
        <v>21991</v>
      </c>
      <c r="N2174" s="42">
        <v>21111</v>
      </c>
      <c r="O2174" s="54" t="s">
        <v>499</v>
      </c>
      <c r="P2174" s="54" t="s">
        <v>499</v>
      </c>
      <c r="Q2174" s="54" t="s">
        <v>499</v>
      </c>
      <c r="R2174" s="54" t="s">
        <v>499</v>
      </c>
      <c r="S2174" s="54" t="s">
        <v>499</v>
      </c>
      <c r="T2174" s="54" t="s">
        <v>499</v>
      </c>
      <c r="U2174" s="54" t="s">
        <v>499</v>
      </c>
      <c r="W2174" s="42" t="s">
        <v>469</v>
      </c>
    </row>
    <row r="2175" spans="1:23">
      <c r="A2175" s="49" t="s">
        <v>4443</v>
      </c>
      <c r="B2175" s="46" t="s">
        <v>230</v>
      </c>
      <c r="C2175" s="46" t="s">
        <v>389</v>
      </c>
      <c r="D2175" s="49" t="s">
        <v>154</v>
      </c>
      <c r="E2175" s="46">
        <v>0</v>
      </c>
      <c r="F2175" s="46">
        <v>0</v>
      </c>
      <c r="G2175" s="46">
        <v>0</v>
      </c>
      <c r="H2175" s="46">
        <v>0</v>
      </c>
      <c r="I2175" s="46">
        <v>0</v>
      </c>
      <c r="J2175" s="46">
        <v>0</v>
      </c>
      <c r="K2175" s="46">
        <v>0</v>
      </c>
      <c r="L2175" s="42">
        <v>43102</v>
      </c>
      <c r="M2175" s="42">
        <v>21991</v>
      </c>
      <c r="N2175" s="42">
        <v>21111</v>
      </c>
      <c r="O2175" s="54" t="s">
        <v>499</v>
      </c>
      <c r="P2175" s="54" t="s">
        <v>499</v>
      </c>
      <c r="Q2175" s="54" t="s">
        <v>499</v>
      </c>
      <c r="R2175" s="54" t="s">
        <v>499</v>
      </c>
      <c r="S2175" s="54" t="s">
        <v>499</v>
      </c>
      <c r="T2175" s="54" t="s">
        <v>499</v>
      </c>
      <c r="U2175" s="54" t="s">
        <v>499</v>
      </c>
      <c r="W2175" s="42" t="s">
        <v>469</v>
      </c>
    </row>
    <row r="2176" spans="1:23">
      <c r="A2176" s="49" t="s">
        <v>4444</v>
      </c>
      <c r="B2176" s="46" t="s">
        <v>230</v>
      </c>
      <c r="C2176" s="46" t="s">
        <v>389</v>
      </c>
      <c r="D2176" s="49" t="s">
        <v>155</v>
      </c>
      <c r="E2176" s="46">
        <v>15</v>
      </c>
      <c r="F2176" s="46">
        <v>6</v>
      </c>
      <c r="G2176" s="46">
        <v>6</v>
      </c>
      <c r="H2176" s="46">
        <v>6</v>
      </c>
      <c r="I2176" s="46">
        <v>6</v>
      </c>
      <c r="J2176" s="46">
        <v>0</v>
      </c>
      <c r="K2176" s="46">
        <v>39</v>
      </c>
      <c r="L2176" s="42">
        <v>43102</v>
      </c>
      <c r="M2176" s="42">
        <v>21991</v>
      </c>
      <c r="N2176" s="42">
        <v>21111</v>
      </c>
      <c r="O2176" s="54">
        <v>34.80116931928913</v>
      </c>
      <c r="P2176" s="54">
        <v>13.920467727715652</v>
      </c>
      <c r="Q2176" s="54">
        <v>13.920467727715652</v>
      </c>
      <c r="R2176" s="54">
        <v>13.920467727715652</v>
      </c>
      <c r="S2176" s="54">
        <v>13.920467727715652</v>
      </c>
      <c r="T2176" s="54" t="s">
        <v>499</v>
      </c>
      <c r="U2176" s="54">
        <v>90.48304023015173</v>
      </c>
      <c r="W2176" s="42" t="s">
        <v>469</v>
      </c>
    </row>
    <row r="2177" spans="1:23">
      <c r="A2177" s="49" t="s">
        <v>4445</v>
      </c>
      <c r="B2177" s="46" t="s">
        <v>230</v>
      </c>
      <c r="C2177" s="46" t="s">
        <v>389</v>
      </c>
      <c r="D2177" s="49" t="s">
        <v>99</v>
      </c>
      <c r="E2177" s="46">
        <v>0</v>
      </c>
      <c r="F2177" s="46">
        <v>0</v>
      </c>
      <c r="G2177" s="46">
        <v>11</v>
      </c>
      <c r="H2177" s="46">
        <v>12</v>
      </c>
      <c r="I2177" s="46">
        <v>6</v>
      </c>
      <c r="J2177" s="46">
        <v>0</v>
      </c>
      <c r="K2177" s="46">
        <v>29</v>
      </c>
      <c r="L2177" s="42">
        <v>43102</v>
      </c>
      <c r="M2177" s="42">
        <v>21991</v>
      </c>
      <c r="N2177" s="42">
        <v>21111</v>
      </c>
      <c r="O2177" s="54" t="s">
        <v>499</v>
      </c>
      <c r="P2177" s="54" t="s">
        <v>499</v>
      </c>
      <c r="Q2177" s="54">
        <v>25.520857500812028</v>
      </c>
      <c r="R2177" s="54">
        <v>27.840935455431303</v>
      </c>
      <c r="S2177" s="54">
        <v>13.920467727715652</v>
      </c>
      <c r="T2177" s="54" t="s">
        <v>499</v>
      </c>
      <c r="U2177" s="54">
        <v>67.282260683958981</v>
      </c>
      <c r="W2177" s="42" t="s">
        <v>469</v>
      </c>
    </row>
    <row r="2178" spans="1:23">
      <c r="A2178" s="49" t="s">
        <v>4446</v>
      </c>
      <c r="B2178" s="46" t="s">
        <v>230</v>
      </c>
      <c r="C2178" s="46" t="s">
        <v>389</v>
      </c>
      <c r="D2178" s="49" t="s">
        <v>481</v>
      </c>
      <c r="E2178" s="46">
        <v>0</v>
      </c>
      <c r="F2178" s="46">
        <v>0</v>
      </c>
      <c r="G2178" s="46">
        <v>6</v>
      </c>
      <c r="H2178" s="46">
        <v>0</v>
      </c>
      <c r="I2178" s="46">
        <v>0</v>
      </c>
      <c r="J2178" s="46">
        <v>0</v>
      </c>
      <c r="K2178" s="46">
        <v>6</v>
      </c>
      <c r="L2178" s="42">
        <v>43102</v>
      </c>
      <c r="M2178" s="42">
        <v>21991</v>
      </c>
      <c r="N2178" s="42">
        <v>21111</v>
      </c>
      <c r="O2178" s="54" t="s">
        <v>499</v>
      </c>
      <c r="P2178" s="54" t="s">
        <v>499</v>
      </c>
      <c r="Q2178" s="54">
        <v>13.920467727715652</v>
      </c>
      <c r="R2178" s="54" t="s">
        <v>499</v>
      </c>
      <c r="S2178" s="54" t="s">
        <v>499</v>
      </c>
      <c r="T2178" s="54" t="s">
        <v>499</v>
      </c>
      <c r="U2178" s="54">
        <v>13.920467727715652</v>
      </c>
      <c r="W2178" s="42" t="s">
        <v>469</v>
      </c>
    </row>
    <row r="2179" spans="1:23">
      <c r="A2179" s="49" t="s">
        <v>4447</v>
      </c>
      <c r="B2179" s="46" t="s">
        <v>230</v>
      </c>
      <c r="C2179" s="46" t="s">
        <v>389</v>
      </c>
      <c r="D2179" s="49" t="s">
        <v>483</v>
      </c>
      <c r="E2179" s="46">
        <v>6</v>
      </c>
      <c r="F2179" s="46">
        <v>6</v>
      </c>
      <c r="G2179" s="46">
        <v>8</v>
      </c>
      <c r="H2179" s="46">
        <v>7</v>
      </c>
      <c r="I2179" s="46">
        <v>6</v>
      </c>
      <c r="J2179" s="46">
        <v>0</v>
      </c>
      <c r="K2179" s="46">
        <v>33</v>
      </c>
      <c r="L2179" s="42">
        <v>43102</v>
      </c>
      <c r="M2179" s="42">
        <v>21991</v>
      </c>
      <c r="N2179" s="42">
        <v>21111</v>
      </c>
      <c r="O2179" s="54">
        <v>13.920467727715652</v>
      </c>
      <c r="P2179" s="54">
        <v>13.920467727715652</v>
      </c>
      <c r="Q2179" s="54">
        <v>18.560623636954201</v>
      </c>
      <c r="R2179" s="54">
        <v>16.240545682334925</v>
      </c>
      <c r="S2179" s="54">
        <v>13.920467727715652</v>
      </c>
      <c r="T2179" s="54" t="s">
        <v>499</v>
      </c>
      <c r="U2179" s="54">
        <v>76.562572502436083</v>
      </c>
      <c r="W2179" s="42" t="s">
        <v>469</v>
      </c>
    </row>
    <row r="2180" spans="1:23">
      <c r="A2180" s="49" t="s">
        <v>4448</v>
      </c>
      <c r="B2180" s="46" t="s">
        <v>230</v>
      </c>
      <c r="C2180" s="46" t="s">
        <v>389</v>
      </c>
      <c r="D2180" s="49" t="s">
        <v>128</v>
      </c>
      <c r="E2180" s="46">
        <v>0</v>
      </c>
      <c r="F2180" s="46">
        <v>0</v>
      </c>
      <c r="G2180" s="46">
        <v>0</v>
      </c>
      <c r="H2180" s="46">
        <v>0</v>
      </c>
      <c r="I2180" s="46">
        <v>0</v>
      </c>
      <c r="J2180" s="46">
        <v>0</v>
      </c>
      <c r="K2180" s="46">
        <v>0</v>
      </c>
      <c r="L2180" s="42">
        <v>43102</v>
      </c>
      <c r="M2180" s="42">
        <v>21991</v>
      </c>
      <c r="N2180" s="42">
        <v>21111</v>
      </c>
      <c r="O2180" s="54" t="s">
        <v>499</v>
      </c>
      <c r="P2180" s="54" t="s">
        <v>499</v>
      </c>
      <c r="Q2180" s="54" t="s">
        <v>499</v>
      </c>
      <c r="R2180" s="54" t="s">
        <v>499</v>
      </c>
      <c r="S2180" s="54" t="s">
        <v>499</v>
      </c>
      <c r="T2180" s="54" t="s">
        <v>499</v>
      </c>
      <c r="U2180" s="54" t="s">
        <v>499</v>
      </c>
      <c r="W2180" s="42" t="s">
        <v>469</v>
      </c>
    </row>
    <row r="2181" spans="1:23">
      <c r="A2181" s="49" t="s">
        <v>4449</v>
      </c>
      <c r="B2181" s="46" t="s">
        <v>230</v>
      </c>
      <c r="C2181" s="46" t="s">
        <v>389</v>
      </c>
      <c r="D2181" s="49" t="s">
        <v>132</v>
      </c>
      <c r="E2181" s="46">
        <v>6</v>
      </c>
      <c r="F2181" s="46">
        <v>6</v>
      </c>
      <c r="G2181" s="46">
        <v>6</v>
      </c>
      <c r="H2181" s="46">
        <v>8</v>
      </c>
      <c r="I2181" s="46">
        <v>6</v>
      </c>
      <c r="J2181" s="46">
        <v>6</v>
      </c>
      <c r="K2181" s="46">
        <v>38</v>
      </c>
      <c r="L2181" s="42">
        <v>43102</v>
      </c>
      <c r="M2181" s="42">
        <v>21991</v>
      </c>
      <c r="N2181" s="42">
        <v>21111</v>
      </c>
      <c r="O2181" s="54">
        <v>27.283888863626029</v>
      </c>
      <c r="P2181" s="54">
        <v>27.283888863626029</v>
      </c>
      <c r="Q2181" s="54">
        <v>27.283888863626029</v>
      </c>
      <c r="R2181" s="54">
        <v>36.378518484834707</v>
      </c>
      <c r="S2181" s="54">
        <v>27.283888863626029</v>
      </c>
      <c r="T2181" s="54">
        <v>27.283888863626029</v>
      </c>
      <c r="U2181" s="54">
        <v>172.79796280296483</v>
      </c>
      <c r="W2181" s="42" t="s">
        <v>469</v>
      </c>
    </row>
    <row r="2182" spans="1:23">
      <c r="A2182" s="49" t="s">
        <v>4450</v>
      </c>
      <c r="B2182" s="46" t="s">
        <v>230</v>
      </c>
      <c r="C2182" s="46" t="s">
        <v>389</v>
      </c>
      <c r="D2182" s="49" t="s">
        <v>161</v>
      </c>
      <c r="E2182" s="46">
        <v>6</v>
      </c>
      <c r="F2182" s="46">
        <v>6</v>
      </c>
      <c r="G2182" s="46">
        <v>0</v>
      </c>
      <c r="H2182" s="46">
        <v>0</v>
      </c>
      <c r="I2182" s="46">
        <v>0</v>
      </c>
      <c r="J2182" s="46">
        <v>0</v>
      </c>
      <c r="K2182" s="46">
        <v>12</v>
      </c>
      <c r="L2182" s="42">
        <v>43102</v>
      </c>
      <c r="M2182" s="42">
        <v>21991</v>
      </c>
      <c r="N2182" s="42">
        <v>21111</v>
      </c>
      <c r="O2182" s="54">
        <v>13.920467727715652</v>
      </c>
      <c r="P2182" s="54">
        <v>13.920467727715652</v>
      </c>
      <c r="Q2182" s="54" t="s">
        <v>499</v>
      </c>
      <c r="R2182" s="54" t="s">
        <v>499</v>
      </c>
      <c r="S2182" s="54" t="s">
        <v>499</v>
      </c>
      <c r="T2182" s="54" t="s">
        <v>499</v>
      </c>
      <c r="U2182" s="54">
        <v>27.840935455431303</v>
      </c>
      <c r="W2182" s="42" t="s">
        <v>469</v>
      </c>
    </row>
    <row r="2183" spans="1:23">
      <c r="A2183" s="49" t="s">
        <v>4451</v>
      </c>
      <c r="B2183" s="46" t="s">
        <v>230</v>
      </c>
      <c r="C2183" s="46" t="s">
        <v>389</v>
      </c>
      <c r="D2183" s="49" t="s">
        <v>142</v>
      </c>
      <c r="E2183" s="46">
        <v>0</v>
      </c>
      <c r="F2183" s="46">
        <v>0</v>
      </c>
      <c r="G2183" s="46">
        <v>0</v>
      </c>
      <c r="H2183" s="46">
        <v>6</v>
      </c>
      <c r="I2183" s="46">
        <v>0</v>
      </c>
      <c r="J2183" s="46">
        <v>0</v>
      </c>
      <c r="K2183" s="46">
        <v>6</v>
      </c>
      <c r="L2183" s="42">
        <v>43102</v>
      </c>
      <c r="M2183" s="42">
        <v>21991</v>
      </c>
      <c r="N2183" s="42">
        <v>21111</v>
      </c>
      <c r="O2183" s="54" t="s">
        <v>499</v>
      </c>
      <c r="P2183" s="54" t="s">
        <v>499</v>
      </c>
      <c r="Q2183" s="54" t="s">
        <v>499</v>
      </c>
      <c r="R2183" s="54">
        <v>13.920467727715652</v>
      </c>
      <c r="S2183" s="54" t="s">
        <v>499</v>
      </c>
      <c r="T2183" s="54" t="s">
        <v>499</v>
      </c>
      <c r="U2183" s="54">
        <v>13.920467727715652</v>
      </c>
      <c r="W2183" s="42" t="s">
        <v>469</v>
      </c>
    </row>
    <row r="2184" spans="1:23">
      <c r="A2184" s="49" t="s">
        <v>4452</v>
      </c>
      <c r="B2184" s="46" t="s">
        <v>230</v>
      </c>
      <c r="C2184" s="46" t="s">
        <v>389</v>
      </c>
      <c r="D2184" s="49" t="s">
        <v>146</v>
      </c>
      <c r="E2184" s="46">
        <v>9</v>
      </c>
      <c r="F2184" s="46">
        <v>6</v>
      </c>
      <c r="G2184" s="46">
        <v>26</v>
      </c>
      <c r="H2184" s="46">
        <v>15</v>
      </c>
      <c r="I2184" s="46">
        <v>8</v>
      </c>
      <c r="J2184" s="46">
        <v>6</v>
      </c>
      <c r="K2184" s="46">
        <v>70</v>
      </c>
      <c r="L2184" s="42">
        <v>43102</v>
      </c>
      <c r="M2184" s="42">
        <v>21991</v>
      </c>
      <c r="N2184" s="42">
        <v>21111</v>
      </c>
      <c r="O2184" s="54">
        <v>40.925833295439041</v>
      </c>
      <c r="P2184" s="54">
        <v>27.283888863626029</v>
      </c>
      <c r="Q2184" s="54">
        <v>118.2301850757128</v>
      </c>
      <c r="R2184" s="54">
        <v>68.20972215906508</v>
      </c>
      <c r="S2184" s="54">
        <v>36.378518484834707</v>
      </c>
      <c r="T2184" s="54">
        <v>27.283888863626029</v>
      </c>
      <c r="U2184" s="54">
        <v>318.31203674230369</v>
      </c>
      <c r="W2184" s="42" t="s">
        <v>469</v>
      </c>
    </row>
    <row r="2185" spans="1:23">
      <c r="A2185" s="49" t="s">
        <v>4453</v>
      </c>
      <c r="B2185" s="46" t="s">
        <v>222</v>
      </c>
      <c r="C2185" s="46" t="s">
        <v>389</v>
      </c>
      <c r="D2185" s="49" t="s">
        <v>60</v>
      </c>
      <c r="E2185" s="46">
        <v>0</v>
      </c>
      <c r="F2185" s="46">
        <v>0</v>
      </c>
      <c r="G2185" s="46">
        <v>6</v>
      </c>
      <c r="H2185" s="46">
        <v>6</v>
      </c>
      <c r="I2185" s="46">
        <v>6</v>
      </c>
      <c r="J2185" s="46">
        <v>6</v>
      </c>
      <c r="K2185" s="46">
        <v>24</v>
      </c>
      <c r="L2185" s="42">
        <v>43102</v>
      </c>
      <c r="M2185" s="42">
        <v>21991</v>
      </c>
      <c r="N2185" s="42">
        <v>21111</v>
      </c>
      <c r="O2185" s="54" t="s">
        <v>499</v>
      </c>
      <c r="P2185" s="54" t="s">
        <v>499</v>
      </c>
      <c r="Q2185" s="54">
        <v>13.920467727715652</v>
      </c>
      <c r="R2185" s="54">
        <v>13.920467727715652</v>
      </c>
      <c r="S2185" s="54">
        <v>13.920467727715652</v>
      </c>
      <c r="T2185" s="54">
        <v>13.920467727715652</v>
      </c>
      <c r="U2185" s="54">
        <v>55.681870910862607</v>
      </c>
      <c r="W2185" s="42" t="s">
        <v>469</v>
      </c>
    </row>
    <row r="2186" spans="1:23">
      <c r="A2186" s="49" t="s">
        <v>4454</v>
      </c>
      <c r="B2186" s="46" t="s">
        <v>222</v>
      </c>
      <c r="C2186" s="46" t="s">
        <v>389</v>
      </c>
      <c r="D2186" s="49" t="s">
        <v>64</v>
      </c>
      <c r="E2186" s="46">
        <v>16</v>
      </c>
      <c r="F2186" s="46">
        <v>16</v>
      </c>
      <c r="G2186" s="46">
        <v>20</v>
      </c>
      <c r="H2186" s="46">
        <v>22</v>
      </c>
      <c r="I2186" s="46">
        <v>17</v>
      </c>
      <c r="J2186" s="46">
        <v>6</v>
      </c>
      <c r="K2186" s="46">
        <v>97</v>
      </c>
      <c r="L2186" s="42">
        <v>43102</v>
      </c>
      <c r="M2186" s="42">
        <v>21991</v>
      </c>
      <c r="N2186" s="42">
        <v>21111</v>
      </c>
      <c r="O2186" s="54">
        <v>37.121247273908402</v>
      </c>
      <c r="P2186" s="54">
        <v>37.121247273908402</v>
      </c>
      <c r="Q2186" s="54">
        <v>46.401559092385504</v>
      </c>
      <c r="R2186" s="54">
        <v>51.041715001624056</v>
      </c>
      <c r="S2186" s="54">
        <v>39.441325228527681</v>
      </c>
      <c r="T2186" s="54">
        <v>13.920467727715652</v>
      </c>
      <c r="U2186" s="54">
        <v>225.04756159806971</v>
      </c>
      <c r="W2186" s="42" t="s">
        <v>469</v>
      </c>
    </row>
    <row r="2187" spans="1:23">
      <c r="A2187" s="49" t="s">
        <v>4455</v>
      </c>
      <c r="B2187" s="46" t="s">
        <v>222</v>
      </c>
      <c r="C2187" s="46" t="s">
        <v>389</v>
      </c>
      <c r="D2187" s="49" t="s">
        <v>492</v>
      </c>
      <c r="E2187" s="46">
        <v>6</v>
      </c>
      <c r="F2187" s="46">
        <v>7</v>
      </c>
      <c r="G2187" s="46">
        <v>6</v>
      </c>
      <c r="H2187" s="46">
        <v>6</v>
      </c>
      <c r="I2187" s="46">
        <v>6</v>
      </c>
      <c r="J2187" s="46">
        <v>0</v>
      </c>
      <c r="K2187" s="46">
        <v>31</v>
      </c>
      <c r="L2187" s="42">
        <v>43102</v>
      </c>
      <c r="M2187" s="42">
        <v>21991</v>
      </c>
      <c r="N2187" s="42">
        <v>21111</v>
      </c>
      <c r="O2187" s="54">
        <v>13.920467727715652</v>
      </c>
      <c r="P2187" s="54">
        <v>16.240545682334925</v>
      </c>
      <c r="Q2187" s="54">
        <v>13.920467727715652</v>
      </c>
      <c r="R2187" s="54">
        <v>13.920467727715652</v>
      </c>
      <c r="S2187" s="54">
        <v>13.920467727715652</v>
      </c>
      <c r="T2187" s="54" t="s">
        <v>499</v>
      </c>
      <c r="U2187" s="54">
        <v>71.922416593197525</v>
      </c>
      <c r="W2187" s="42" t="s">
        <v>469</v>
      </c>
    </row>
    <row r="2188" spans="1:23">
      <c r="A2188" s="49" t="s">
        <v>4456</v>
      </c>
      <c r="B2188" s="46" t="s">
        <v>222</v>
      </c>
      <c r="C2188" s="46" t="s">
        <v>389</v>
      </c>
      <c r="D2188" s="49" t="s">
        <v>200</v>
      </c>
      <c r="E2188" s="46">
        <v>7</v>
      </c>
      <c r="F2188" s="46">
        <v>6</v>
      </c>
      <c r="G2188" s="46">
        <v>6</v>
      </c>
      <c r="H2188" s="46">
        <v>18</v>
      </c>
      <c r="I2188" s="46">
        <v>11</v>
      </c>
      <c r="J2188" s="46">
        <v>9</v>
      </c>
      <c r="K2188" s="46">
        <v>57</v>
      </c>
      <c r="L2188" s="42">
        <v>43102</v>
      </c>
      <c r="M2188" s="42">
        <v>21991</v>
      </c>
      <c r="N2188" s="42">
        <v>21111</v>
      </c>
      <c r="O2188" s="54">
        <v>16.240545682334925</v>
      </c>
      <c r="P2188" s="54">
        <v>13.920467727715652</v>
      </c>
      <c r="Q2188" s="54">
        <v>13.920467727715652</v>
      </c>
      <c r="R2188" s="54">
        <v>41.761403183146953</v>
      </c>
      <c r="S2188" s="54">
        <v>25.520857500812028</v>
      </c>
      <c r="T2188" s="54">
        <v>20.880701591573477</v>
      </c>
      <c r="U2188" s="54">
        <v>132.24444341329868</v>
      </c>
      <c r="W2188" s="42" t="s">
        <v>469</v>
      </c>
    </row>
    <row r="2189" spans="1:23">
      <c r="A2189" s="49" t="s">
        <v>4457</v>
      </c>
      <c r="B2189" s="46" t="s">
        <v>222</v>
      </c>
      <c r="C2189" s="46" t="s">
        <v>389</v>
      </c>
      <c r="D2189" s="49" t="s">
        <v>473</v>
      </c>
      <c r="E2189" s="46">
        <v>0</v>
      </c>
      <c r="F2189" s="46">
        <v>0</v>
      </c>
      <c r="G2189" s="46">
        <v>0</v>
      </c>
      <c r="H2189" s="46">
        <v>0</v>
      </c>
      <c r="I2189" s="46">
        <v>0</v>
      </c>
      <c r="J2189" s="46">
        <v>0</v>
      </c>
      <c r="K2189" s="46">
        <v>0</v>
      </c>
      <c r="L2189" s="42">
        <v>43102</v>
      </c>
      <c r="M2189" s="42">
        <v>21991</v>
      </c>
      <c r="N2189" s="42">
        <v>21111</v>
      </c>
      <c r="O2189" s="54" t="s">
        <v>499</v>
      </c>
      <c r="P2189" s="54" t="s">
        <v>499</v>
      </c>
      <c r="Q2189" s="54" t="s">
        <v>499</v>
      </c>
      <c r="R2189" s="54" t="s">
        <v>499</v>
      </c>
      <c r="S2189" s="54" t="s">
        <v>499</v>
      </c>
      <c r="T2189" s="54" t="s">
        <v>499</v>
      </c>
      <c r="U2189" s="54" t="s">
        <v>499</v>
      </c>
      <c r="W2189" s="42" t="s">
        <v>469</v>
      </c>
    </row>
    <row r="2190" spans="1:23">
      <c r="A2190" s="49" t="s">
        <v>4458</v>
      </c>
      <c r="B2190" s="46" t="s">
        <v>222</v>
      </c>
      <c r="C2190" s="46" t="s">
        <v>389</v>
      </c>
      <c r="D2190" s="49" t="s">
        <v>201</v>
      </c>
      <c r="E2190" s="46">
        <v>7</v>
      </c>
      <c r="F2190" s="46">
        <v>6</v>
      </c>
      <c r="G2190" s="46">
        <v>10</v>
      </c>
      <c r="H2190" s="46">
        <v>6</v>
      </c>
      <c r="I2190" s="46">
        <v>0</v>
      </c>
      <c r="J2190" s="46">
        <v>0</v>
      </c>
      <c r="K2190" s="46">
        <v>29</v>
      </c>
      <c r="L2190" s="42">
        <v>43102</v>
      </c>
      <c r="M2190" s="42">
        <v>21991</v>
      </c>
      <c r="N2190" s="42">
        <v>21111</v>
      </c>
      <c r="O2190" s="54">
        <v>16.240545682334925</v>
      </c>
      <c r="P2190" s="54">
        <v>13.920467727715652</v>
      </c>
      <c r="Q2190" s="54">
        <v>23.200779546192752</v>
      </c>
      <c r="R2190" s="54">
        <v>13.920467727715652</v>
      </c>
      <c r="S2190" s="54" t="s">
        <v>499</v>
      </c>
      <c r="T2190" s="54" t="s">
        <v>499</v>
      </c>
      <c r="U2190" s="54">
        <v>67.282260683958981</v>
      </c>
      <c r="W2190" s="42" t="s">
        <v>469</v>
      </c>
    </row>
    <row r="2191" spans="1:23">
      <c r="A2191" s="49" t="s">
        <v>4459</v>
      </c>
      <c r="B2191" s="46" t="s">
        <v>222</v>
      </c>
      <c r="C2191" s="46" t="s">
        <v>389</v>
      </c>
      <c r="D2191" s="49" t="s">
        <v>151</v>
      </c>
      <c r="E2191" s="46">
        <v>0</v>
      </c>
      <c r="F2191" s="46">
        <v>0</v>
      </c>
      <c r="G2191" s="46">
        <v>0</v>
      </c>
      <c r="H2191" s="46">
        <v>0</v>
      </c>
      <c r="I2191" s="46">
        <v>0</v>
      </c>
      <c r="J2191" s="46">
        <v>0</v>
      </c>
      <c r="K2191" s="46">
        <v>0</v>
      </c>
      <c r="L2191" s="42">
        <v>43102</v>
      </c>
      <c r="M2191" s="42">
        <v>21991</v>
      </c>
      <c r="N2191" s="42">
        <v>21111</v>
      </c>
      <c r="O2191" s="54" t="s">
        <v>499</v>
      </c>
      <c r="P2191" s="54" t="s">
        <v>499</v>
      </c>
      <c r="Q2191" s="54" t="s">
        <v>499</v>
      </c>
      <c r="R2191" s="54" t="s">
        <v>499</v>
      </c>
      <c r="S2191" s="54" t="s">
        <v>499</v>
      </c>
      <c r="T2191" s="54" t="s">
        <v>499</v>
      </c>
      <c r="U2191" s="54" t="s">
        <v>499</v>
      </c>
      <c r="W2191" s="42" t="s">
        <v>469</v>
      </c>
    </row>
    <row r="2192" spans="1:23">
      <c r="A2192" s="49" t="s">
        <v>4460</v>
      </c>
      <c r="B2192" s="46" t="s">
        <v>222</v>
      </c>
      <c r="C2192" s="46" t="s">
        <v>389</v>
      </c>
      <c r="D2192" s="49" t="s">
        <v>95</v>
      </c>
      <c r="E2192" s="46">
        <v>0</v>
      </c>
      <c r="F2192" s="46">
        <v>0</v>
      </c>
      <c r="G2192" s="46">
        <v>0</v>
      </c>
      <c r="H2192" s="46">
        <v>0</v>
      </c>
      <c r="I2192" s="46">
        <v>0</v>
      </c>
      <c r="J2192" s="46">
        <v>0</v>
      </c>
      <c r="K2192" s="46">
        <v>0</v>
      </c>
      <c r="L2192" s="42">
        <v>43102</v>
      </c>
      <c r="M2192" s="42">
        <v>21991</v>
      </c>
      <c r="N2192" s="42">
        <v>21111</v>
      </c>
      <c r="O2192" s="54" t="s">
        <v>499</v>
      </c>
      <c r="P2192" s="54" t="s">
        <v>499</v>
      </c>
      <c r="Q2192" s="54" t="s">
        <v>499</v>
      </c>
      <c r="R2192" s="54" t="s">
        <v>499</v>
      </c>
      <c r="S2192" s="54" t="s">
        <v>499</v>
      </c>
      <c r="T2192" s="54" t="s">
        <v>499</v>
      </c>
      <c r="U2192" s="54" t="s">
        <v>499</v>
      </c>
      <c r="W2192" s="42" t="s">
        <v>469</v>
      </c>
    </row>
    <row r="2193" spans="1:23">
      <c r="A2193" s="49" t="s">
        <v>4461</v>
      </c>
      <c r="B2193" s="46" t="s">
        <v>222</v>
      </c>
      <c r="C2193" s="46" t="s">
        <v>389</v>
      </c>
      <c r="D2193" s="49" t="s">
        <v>154</v>
      </c>
      <c r="E2193" s="46">
        <v>6</v>
      </c>
      <c r="F2193" s="46">
        <v>0</v>
      </c>
      <c r="G2193" s="46">
        <v>0</v>
      </c>
      <c r="H2193" s="46">
        <v>0</v>
      </c>
      <c r="I2193" s="46">
        <v>0</v>
      </c>
      <c r="J2193" s="46">
        <v>0</v>
      </c>
      <c r="K2193" s="46">
        <v>6</v>
      </c>
      <c r="L2193" s="42">
        <v>43102</v>
      </c>
      <c r="M2193" s="42">
        <v>21991</v>
      </c>
      <c r="N2193" s="42">
        <v>21111</v>
      </c>
      <c r="O2193" s="54">
        <v>13.920467727715652</v>
      </c>
      <c r="P2193" s="54" t="s">
        <v>499</v>
      </c>
      <c r="Q2193" s="54" t="s">
        <v>499</v>
      </c>
      <c r="R2193" s="54" t="s">
        <v>499</v>
      </c>
      <c r="S2193" s="54" t="s">
        <v>499</v>
      </c>
      <c r="T2193" s="54" t="s">
        <v>499</v>
      </c>
      <c r="U2193" s="54">
        <v>13.920467727715652</v>
      </c>
      <c r="W2193" s="42" t="s">
        <v>469</v>
      </c>
    </row>
    <row r="2194" spans="1:23">
      <c r="A2194" s="49" t="s">
        <v>4462</v>
      </c>
      <c r="B2194" s="46" t="s">
        <v>222</v>
      </c>
      <c r="C2194" s="46" t="s">
        <v>389</v>
      </c>
      <c r="D2194" s="49" t="s">
        <v>155</v>
      </c>
      <c r="E2194" s="46">
        <v>10</v>
      </c>
      <c r="F2194" s="46">
        <v>0</v>
      </c>
      <c r="G2194" s="46">
        <v>6</v>
      </c>
      <c r="H2194" s="46">
        <v>6</v>
      </c>
      <c r="I2194" s="46">
        <v>6</v>
      </c>
      <c r="J2194" s="46">
        <v>0</v>
      </c>
      <c r="K2194" s="46">
        <v>28</v>
      </c>
      <c r="L2194" s="42">
        <v>43102</v>
      </c>
      <c r="M2194" s="42">
        <v>21991</v>
      </c>
      <c r="N2194" s="42">
        <v>21111</v>
      </c>
      <c r="O2194" s="54">
        <v>23.200779546192752</v>
      </c>
      <c r="P2194" s="54" t="s">
        <v>499</v>
      </c>
      <c r="Q2194" s="54">
        <v>13.920467727715652</v>
      </c>
      <c r="R2194" s="54">
        <v>13.920467727715652</v>
      </c>
      <c r="S2194" s="54">
        <v>13.920467727715652</v>
      </c>
      <c r="T2194" s="54" t="s">
        <v>499</v>
      </c>
      <c r="U2194" s="54">
        <v>64.962182729339702</v>
      </c>
      <c r="W2194" s="42" t="s">
        <v>469</v>
      </c>
    </row>
    <row r="2195" spans="1:23">
      <c r="A2195" s="49" t="s">
        <v>4463</v>
      </c>
      <c r="B2195" s="46" t="s">
        <v>222</v>
      </c>
      <c r="C2195" s="46" t="s">
        <v>389</v>
      </c>
      <c r="D2195" s="49" t="s">
        <v>99</v>
      </c>
      <c r="E2195" s="46">
        <v>0</v>
      </c>
      <c r="F2195" s="46">
        <v>0</v>
      </c>
      <c r="G2195" s="46">
        <v>9</v>
      </c>
      <c r="H2195" s="46">
        <v>6</v>
      </c>
      <c r="I2195" s="46">
        <v>6</v>
      </c>
      <c r="J2195" s="46">
        <v>0</v>
      </c>
      <c r="K2195" s="46">
        <v>21</v>
      </c>
      <c r="L2195" s="42">
        <v>43102</v>
      </c>
      <c r="M2195" s="42">
        <v>21991</v>
      </c>
      <c r="N2195" s="42">
        <v>21111</v>
      </c>
      <c r="O2195" s="54" t="s">
        <v>499</v>
      </c>
      <c r="P2195" s="54" t="s">
        <v>499</v>
      </c>
      <c r="Q2195" s="54">
        <v>20.880701591573477</v>
      </c>
      <c r="R2195" s="54">
        <v>13.920467727715652</v>
      </c>
      <c r="S2195" s="54">
        <v>13.920467727715652</v>
      </c>
      <c r="T2195" s="54" t="s">
        <v>499</v>
      </c>
      <c r="U2195" s="54">
        <v>48.721637047004783</v>
      </c>
      <c r="W2195" s="42" t="s">
        <v>469</v>
      </c>
    </row>
    <row r="2196" spans="1:23">
      <c r="A2196" s="49" t="s">
        <v>4464</v>
      </c>
      <c r="B2196" s="46" t="s">
        <v>222</v>
      </c>
      <c r="C2196" s="46" t="s">
        <v>389</v>
      </c>
      <c r="D2196" s="49" t="s">
        <v>481</v>
      </c>
      <c r="E2196" s="46">
        <v>6</v>
      </c>
      <c r="F2196" s="46">
        <v>0</v>
      </c>
      <c r="G2196" s="46">
        <v>0</v>
      </c>
      <c r="H2196" s="46">
        <v>0</v>
      </c>
      <c r="I2196" s="46">
        <v>0</v>
      </c>
      <c r="J2196" s="46">
        <v>0</v>
      </c>
      <c r="K2196" s="46">
        <v>6</v>
      </c>
      <c r="L2196" s="42">
        <v>43102</v>
      </c>
      <c r="M2196" s="42">
        <v>21991</v>
      </c>
      <c r="N2196" s="42">
        <v>21111</v>
      </c>
      <c r="O2196" s="54">
        <v>13.920467727715652</v>
      </c>
      <c r="P2196" s="54" t="s">
        <v>499</v>
      </c>
      <c r="Q2196" s="54" t="s">
        <v>499</v>
      </c>
      <c r="R2196" s="54" t="s">
        <v>499</v>
      </c>
      <c r="S2196" s="54" t="s">
        <v>499</v>
      </c>
      <c r="T2196" s="54" t="s">
        <v>499</v>
      </c>
      <c r="U2196" s="54">
        <v>13.920467727715652</v>
      </c>
      <c r="W2196" s="42" t="s">
        <v>469</v>
      </c>
    </row>
    <row r="2197" spans="1:23">
      <c r="A2197" s="49" t="s">
        <v>4465</v>
      </c>
      <c r="B2197" s="46" t="s">
        <v>222</v>
      </c>
      <c r="C2197" s="46" t="s">
        <v>389</v>
      </c>
      <c r="D2197" s="49" t="s">
        <v>483</v>
      </c>
      <c r="E2197" s="46">
        <v>0</v>
      </c>
      <c r="F2197" s="46">
        <v>0</v>
      </c>
      <c r="G2197" s="46">
        <v>6</v>
      </c>
      <c r="H2197" s="46">
        <v>0</v>
      </c>
      <c r="I2197" s="46">
        <v>6</v>
      </c>
      <c r="J2197" s="46">
        <v>0</v>
      </c>
      <c r="K2197" s="46">
        <v>12</v>
      </c>
      <c r="L2197" s="42">
        <v>43102</v>
      </c>
      <c r="M2197" s="42">
        <v>21991</v>
      </c>
      <c r="N2197" s="42">
        <v>21111</v>
      </c>
      <c r="O2197" s="54" t="s">
        <v>499</v>
      </c>
      <c r="P2197" s="54" t="s">
        <v>499</v>
      </c>
      <c r="Q2197" s="54">
        <v>13.920467727715652</v>
      </c>
      <c r="R2197" s="54" t="s">
        <v>499</v>
      </c>
      <c r="S2197" s="54">
        <v>13.920467727715652</v>
      </c>
      <c r="T2197" s="54" t="s">
        <v>499</v>
      </c>
      <c r="U2197" s="54">
        <v>27.840935455431303</v>
      </c>
      <c r="W2197" s="42" t="s">
        <v>469</v>
      </c>
    </row>
    <row r="2198" spans="1:23">
      <c r="A2198" s="49" t="s">
        <v>4466</v>
      </c>
      <c r="B2198" s="46" t="s">
        <v>222</v>
      </c>
      <c r="C2198" s="46" t="s">
        <v>389</v>
      </c>
      <c r="D2198" s="49" t="s">
        <v>128</v>
      </c>
      <c r="E2198" s="46">
        <v>0</v>
      </c>
      <c r="F2198" s="46">
        <v>0</v>
      </c>
      <c r="G2198" s="46">
        <v>0</v>
      </c>
      <c r="H2198" s="46">
        <v>0</v>
      </c>
      <c r="I2198" s="46">
        <v>0</v>
      </c>
      <c r="J2198" s="46">
        <v>0</v>
      </c>
      <c r="K2198" s="46">
        <v>0</v>
      </c>
      <c r="L2198" s="42">
        <v>43102</v>
      </c>
      <c r="M2198" s="42">
        <v>21991</v>
      </c>
      <c r="N2198" s="42">
        <v>21111</v>
      </c>
      <c r="O2198" s="54" t="s">
        <v>499</v>
      </c>
      <c r="P2198" s="54" t="s">
        <v>499</v>
      </c>
      <c r="Q2198" s="54" t="s">
        <v>499</v>
      </c>
      <c r="R2198" s="54" t="s">
        <v>499</v>
      </c>
      <c r="S2198" s="54" t="s">
        <v>499</v>
      </c>
      <c r="T2198" s="54" t="s">
        <v>499</v>
      </c>
      <c r="U2198" s="54" t="s">
        <v>499</v>
      </c>
      <c r="W2198" s="42" t="s">
        <v>469</v>
      </c>
    </row>
    <row r="2199" spans="1:23">
      <c r="A2199" s="49" t="s">
        <v>4467</v>
      </c>
      <c r="B2199" s="46" t="s">
        <v>222</v>
      </c>
      <c r="C2199" s="46" t="s">
        <v>389</v>
      </c>
      <c r="D2199" s="49" t="s">
        <v>161</v>
      </c>
      <c r="E2199" s="46">
        <v>0</v>
      </c>
      <c r="F2199" s="46">
        <v>0</v>
      </c>
      <c r="G2199" s="46">
        <v>0</v>
      </c>
      <c r="H2199" s="46">
        <v>0</v>
      </c>
      <c r="I2199" s="46">
        <v>0</v>
      </c>
      <c r="J2199" s="46">
        <v>0</v>
      </c>
      <c r="K2199" s="46">
        <v>0</v>
      </c>
      <c r="L2199" s="42">
        <v>43102</v>
      </c>
      <c r="M2199" s="42">
        <v>21991</v>
      </c>
      <c r="N2199" s="42">
        <v>21111</v>
      </c>
      <c r="O2199" s="54" t="s">
        <v>499</v>
      </c>
      <c r="P2199" s="54" t="s">
        <v>499</v>
      </c>
      <c r="Q2199" s="54" t="s">
        <v>499</v>
      </c>
      <c r="R2199" s="54" t="s">
        <v>499</v>
      </c>
      <c r="S2199" s="54" t="s">
        <v>499</v>
      </c>
      <c r="T2199" s="54" t="s">
        <v>499</v>
      </c>
      <c r="U2199" s="54" t="s">
        <v>499</v>
      </c>
      <c r="W2199" s="42" t="s">
        <v>469</v>
      </c>
    </row>
    <row r="2200" spans="1:23">
      <c r="A2200" s="49" t="s">
        <v>4468</v>
      </c>
      <c r="B2200" s="46" t="s">
        <v>222</v>
      </c>
      <c r="C2200" s="46" t="s">
        <v>389</v>
      </c>
      <c r="D2200" s="49" t="s">
        <v>164</v>
      </c>
      <c r="E2200" s="46">
        <v>31</v>
      </c>
      <c r="F2200" s="46">
        <v>25</v>
      </c>
      <c r="G2200" s="46">
        <v>53</v>
      </c>
      <c r="H2200" s="46">
        <v>62</v>
      </c>
      <c r="I2200" s="46">
        <v>15</v>
      </c>
      <c r="J2200" s="46">
        <v>6</v>
      </c>
      <c r="K2200" s="46">
        <v>192</v>
      </c>
      <c r="L2200" s="42">
        <v>43102</v>
      </c>
      <c r="M2200" s="42">
        <v>21991</v>
      </c>
      <c r="N2200" s="42">
        <v>21111</v>
      </c>
      <c r="O2200" s="54">
        <v>146.84287812041114</v>
      </c>
      <c r="P2200" s="54">
        <v>118.42167590355739</v>
      </c>
      <c r="Q2200" s="54">
        <v>251.05395291554166</v>
      </c>
      <c r="R2200" s="54">
        <v>293.68575624082229</v>
      </c>
      <c r="S2200" s="54">
        <v>71.053005542134429</v>
      </c>
      <c r="T2200" s="54">
        <v>28.421202216853771</v>
      </c>
      <c r="U2200" s="54">
        <v>909.47847093932069</v>
      </c>
      <c r="W2200" s="42" t="s">
        <v>469</v>
      </c>
    </row>
    <row r="2201" spans="1:23">
      <c r="A2201" s="49" t="s">
        <v>4469</v>
      </c>
      <c r="B2201" s="46" t="s">
        <v>222</v>
      </c>
      <c r="C2201" s="46" t="s">
        <v>389</v>
      </c>
      <c r="D2201" s="49" t="s">
        <v>142</v>
      </c>
      <c r="E2201" s="46">
        <v>6</v>
      </c>
      <c r="F2201" s="46">
        <v>0</v>
      </c>
      <c r="G2201" s="46">
        <v>0</v>
      </c>
      <c r="H2201" s="46">
        <v>0</v>
      </c>
      <c r="I2201" s="46">
        <v>0</v>
      </c>
      <c r="J2201" s="46">
        <v>0</v>
      </c>
      <c r="K2201" s="46">
        <v>6</v>
      </c>
      <c r="L2201" s="42">
        <v>43102</v>
      </c>
      <c r="M2201" s="42">
        <v>21991</v>
      </c>
      <c r="N2201" s="42">
        <v>21111</v>
      </c>
      <c r="O2201" s="54">
        <v>13.920467727715652</v>
      </c>
      <c r="P2201" s="54" t="s">
        <v>499</v>
      </c>
      <c r="Q2201" s="54" t="s">
        <v>499</v>
      </c>
      <c r="R2201" s="54" t="s">
        <v>499</v>
      </c>
      <c r="S2201" s="54" t="s">
        <v>499</v>
      </c>
      <c r="T2201" s="54" t="s">
        <v>499</v>
      </c>
      <c r="U2201" s="54">
        <v>13.920467727715652</v>
      </c>
      <c r="W2201" s="42" t="s">
        <v>469</v>
      </c>
    </row>
    <row r="2202" spans="1:23">
      <c r="A2202" s="49" t="s">
        <v>4470</v>
      </c>
      <c r="B2202" s="46" t="s">
        <v>230</v>
      </c>
      <c r="C2202" s="46" t="s">
        <v>391</v>
      </c>
      <c r="D2202" s="49" t="s">
        <v>60</v>
      </c>
      <c r="E2202" s="46">
        <v>0</v>
      </c>
      <c r="F2202" s="46">
        <v>0</v>
      </c>
      <c r="G2202" s="46">
        <v>8</v>
      </c>
      <c r="H2202" s="46">
        <v>8</v>
      </c>
      <c r="I2202" s="46">
        <v>6</v>
      </c>
      <c r="J2202" s="46">
        <v>6</v>
      </c>
      <c r="K2202" s="46">
        <v>28</v>
      </c>
      <c r="L2202" s="42">
        <v>42160</v>
      </c>
      <c r="M2202" s="42">
        <v>21544</v>
      </c>
      <c r="N2202" s="42">
        <v>20616</v>
      </c>
      <c r="O2202" s="54" t="s">
        <v>499</v>
      </c>
      <c r="P2202" s="54" t="s">
        <v>499</v>
      </c>
      <c r="Q2202" s="54">
        <v>18.975332068311197</v>
      </c>
      <c r="R2202" s="54">
        <v>18.975332068311197</v>
      </c>
      <c r="S2202" s="54">
        <v>14.231499051233396</v>
      </c>
      <c r="T2202" s="54">
        <v>14.231499051233396</v>
      </c>
      <c r="U2202" s="54">
        <v>66.413662239089177</v>
      </c>
      <c r="W2202" s="42" t="s">
        <v>469</v>
      </c>
    </row>
    <row r="2203" spans="1:23">
      <c r="A2203" s="49" t="s">
        <v>4471</v>
      </c>
      <c r="B2203" s="46" t="s">
        <v>230</v>
      </c>
      <c r="C2203" s="46" t="s">
        <v>391</v>
      </c>
      <c r="D2203" s="49" t="s">
        <v>64</v>
      </c>
      <c r="E2203" s="46">
        <v>7</v>
      </c>
      <c r="F2203" s="46">
        <v>9</v>
      </c>
      <c r="G2203" s="46">
        <v>10</v>
      </c>
      <c r="H2203" s="46">
        <v>23</v>
      </c>
      <c r="I2203" s="46">
        <v>11</v>
      </c>
      <c r="J2203" s="46">
        <v>6</v>
      </c>
      <c r="K2203" s="46">
        <v>66</v>
      </c>
      <c r="L2203" s="42">
        <v>42160</v>
      </c>
      <c r="M2203" s="42">
        <v>21544</v>
      </c>
      <c r="N2203" s="42">
        <v>20616</v>
      </c>
      <c r="O2203" s="54">
        <v>16.603415559772294</v>
      </c>
      <c r="P2203" s="54">
        <v>21.347248576850095</v>
      </c>
      <c r="Q2203" s="54">
        <v>23.719165085388994</v>
      </c>
      <c r="R2203" s="54">
        <v>54.55407969639468</v>
      </c>
      <c r="S2203" s="54">
        <v>26.091081593927893</v>
      </c>
      <c r="T2203" s="54">
        <v>14.231499051233396</v>
      </c>
      <c r="U2203" s="54">
        <v>156.54648956356735</v>
      </c>
      <c r="W2203" s="42" t="s">
        <v>469</v>
      </c>
    </row>
    <row r="2204" spans="1:23">
      <c r="A2204" s="49" t="s">
        <v>4472</v>
      </c>
      <c r="B2204" s="46" t="s">
        <v>230</v>
      </c>
      <c r="C2204" s="46" t="s">
        <v>391</v>
      </c>
      <c r="D2204" s="49" t="s">
        <v>492</v>
      </c>
      <c r="E2204" s="46">
        <v>0</v>
      </c>
      <c r="F2204" s="46">
        <v>0</v>
      </c>
      <c r="G2204" s="46">
        <v>6</v>
      </c>
      <c r="H2204" s="46">
        <v>0</v>
      </c>
      <c r="I2204" s="46">
        <v>0</v>
      </c>
      <c r="J2204" s="46">
        <v>0</v>
      </c>
      <c r="K2204" s="46">
        <v>6</v>
      </c>
      <c r="L2204" s="42">
        <v>42160</v>
      </c>
      <c r="M2204" s="42">
        <v>21544</v>
      </c>
      <c r="N2204" s="42">
        <v>20616</v>
      </c>
      <c r="O2204" s="54" t="s">
        <v>499</v>
      </c>
      <c r="P2204" s="54" t="s">
        <v>499</v>
      </c>
      <c r="Q2204" s="54">
        <v>14.231499051233396</v>
      </c>
      <c r="R2204" s="54" t="s">
        <v>499</v>
      </c>
      <c r="S2204" s="54" t="s">
        <v>499</v>
      </c>
      <c r="T2204" s="54" t="s">
        <v>499</v>
      </c>
      <c r="U2204" s="54">
        <v>14.231499051233396</v>
      </c>
      <c r="W2204" s="42" t="s">
        <v>469</v>
      </c>
    </row>
    <row r="2205" spans="1:23">
      <c r="A2205" s="49" t="s">
        <v>4473</v>
      </c>
      <c r="B2205" s="46" t="s">
        <v>230</v>
      </c>
      <c r="C2205" s="46" t="s">
        <v>391</v>
      </c>
      <c r="D2205" s="49" t="s">
        <v>200</v>
      </c>
      <c r="E2205" s="46">
        <v>0</v>
      </c>
      <c r="F2205" s="46">
        <v>0</v>
      </c>
      <c r="G2205" s="46">
        <v>6</v>
      </c>
      <c r="H2205" s="46">
        <v>9</v>
      </c>
      <c r="I2205" s="46">
        <v>0</v>
      </c>
      <c r="J2205" s="46">
        <v>0</v>
      </c>
      <c r="K2205" s="46">
        <v>15</v>
      </c>
      <c r="L2205" s="42">
        <v>42160</v>
      </c>
      <c r="M2205" s="42">
        <v>21544</v>
      </c>
      <c r="N2205" s="42">
        <v>20616</v>
      </c>
      <c r="O2205" s="54" t="s">
        <v>499</v>
      </c>
      <c r="P2205" s="54" t="s">
        <v>499</v>
      </c>
      <c r="Q2205" s="54">
        <v>14.231499051233396</v>
      </c>
      <c r="R2205" s="54">
        <v>21.347248576850095</v>
      </c>
      <c r="S2205" s="54" t="s">
        <v>499</v>
      </c>
      <c r="T2205" s="54" t="s">
        <v>499</v>
      </c>
      <c r="U2205" s="54">
        <v>35.578747628083491</v>
      </c>
      <c r="W2205" s="42" t="s">
        <v>469</v>
      </c>
    </row>
    <row r="2206" spans="1:23">
      <c r="A2206" s="49" t="s">
        <v>4474</v>
      </c>
      <c r="B2206" s="46" t="s">
        <v>230</v>
      </c>
      <c r="C2206" s="46" t="s">
        <v>391</v>
      </c>
      <c r="D2206" s="49" t="s">
        <v>54</v>
      </c>
      <c r="E2206" s="46">
        <v>48</v>
      </c>
      <c r="F2206" s="46">
        <v>17</v>
      </c>
      <c r="G2206" s="46">
        <v>63</v>
      </c>
      <c r="H2206" s="46">
        <v>91</v>
      </c>
      <c r="I2206" s="46">
        <v>55</v>
      </c>
      <c r="J2206" s="46">
        <v>39</v>
      </c>
      <c r="K2206" s="46">
        <v>313</v>
      </c>
      <c r="L2206" s="42">
        <v>42160</v>
      </c>
      <c r="M2206" s="42">
        <v>21544</v>
      </c>
      <c r="N2206" s="42">
        <v>20616</v>
      </c>
      <c r="O2206" s="54">
        <v>222.79985146676566</v>
      </c>
      <c r="P2206" s="54">
        <v>78.908280727812837</v>
      </c>
      <c r="Q2206" s="54">
        <v>292.42480505012998</v>
      </c>
      <c r="R2206" s="54">
        <v>422.39138507241</v>
      </c>
      <c r="S2206" s="54">
        <v>255.29149647233569</v>
      </c>
      <c r="T2206" s="54">
        <v>181.0248793167471</v>
      </c>
      <c r="U2206" s="54">
        <v>1452.8406981062012</v>
      </c>
      <c r="W2206" s="42" t="s">
        <v>469</v>
      </c>
    </row>
    <row r="2207" spans="1:23">
      <c r="A2207" s="49" t="s">
        <v>4475</v>
      </c>
      <c r="B2207" s="46" t="s">
        <v>230</v>
      </c>
      <c r="C2207" s="46" t="s">
        <v>391</v>
      </c>
      <c r="D2207" s="49" t="s">
        <v>69</v>
      </c>
      <c r="E2207" s="46">
        <v>6</v>
      </c>
      <c r="F2207" s="46">
        <v>6</v>
      </c>
      <c r="G2207" s="46">
        <v>6</v>
      </c>
      <c r="H2207" s="46">
        <v>6</v>
      </c>
      <c r="I2207" s="46">
        <v>6</v>
      </c>
      <c r="J2207" s="46">
        <v>0</v>
      </c>
      <c r="K2207" s="46">
        <v>30</v>
      </c>
      <c r="L2207" s="42">
        <v>42160</v>
      </c>
      <c r="M2207" s="42">
        <v>21544</v>
      </c>
      <c r="N2207" s="42">
        <v>20616</v>
      </c>
      <c r="O2207" s="54">
        <v>27.849981433345707</v>
      </c>
      <c r="P2207" s="54">
        <v>27.849981433345707</v>
      </c>
      <c r="Q2207" s="54">
        <v>27.849981433345707</v>
      </c>
      <c r="R2207" s="54">
        <v>27.849981433345707</v>
      </c>
      <c r="S2207" s="54">
        <v>27.849981433345707</v>
      </c>
      <c r="T2207" s="54" t="s">
        <v>499</v>
      </c>
      <c r="U2207" s="54">
        <v>139.24990716672855</v>
      </c>
      <c r="W2207" s="42" t="s">
        <v>469</v>
      </c>
    </row>
    <row r="2208" spans="1:23">
      <c r="A2208" s="49" t="s">
        <v>4476</v>
      </c>
      <c r="B2208" s="46" t="s">
        <v>230</v>
      </c>
      <c r="C2208" s="46" t="s">
        <v>391</v>
      </c>
      <c r="D2208" s="49" t="s">
        <v>473</v>
      </c>
      <c r="E2208" s="46">
        <v>0</v>
      </c>
      <c r="F2208" s="46">
        <v>0</v>
      </c>
      <c r="G2208" s="46">
        <v>0</v>
      </c>
      <c r="H2208" s="46">
        <v>6</v>
      </c>
      <c r="I2208" s="46">
        <v>0</v>
      </c>
      <c r="J2208" s="46">
        <v>0</v>
      </c>
      <c r="K2208" s="46">
        <v>6</v>
      </c>
      <c r="L2208" s="42">
        <v>42160</v>
      </c>
      <c r="M2208" s="42">
        <v>21544</v>
      </c>
      <c r="N2208" s="42">
        <v>20616</v>
      </c>
      <c r="O2208" s="54" t="s">
        <v>499</v>
      </c>
      <c r="P2208" s="54" t="s">
        <v>499</v>
      </c>
      <c r="Q2208" s="54" t="s">
        <v>499</v>
      </c>
      <c r="R2208" s="54">
        <v>14.231499051233396</v>
      </c>
      <c r="S2208" s="54" t="s">
        <v>499</v>
      </c>
      <c r="T2208" s="54" t="s">
        <v>499</v>
      </c>
      <c r="U2208" s="54">
        <v>14.231499051233396</v>
      </c>
      <c r="W2208" s="42" t="s">
        <v>469</v>
      </c>
    </row>
    <row r="2209" spans="1:23">
      <c r="A2209" s="49" t="s">
        <v>4477</v>
      </c>
      <c r="B2209" s="46" t="s">
        <v>230</v>
      </c>
      <c r="C2209" s="46" t="s">
        <v>391</v>
      </c>
      <c r="D2209" s="49" t="s">
        <v>201</v>
      </c>
      <c r="E2209" s="46">
        <v>0</v>
      </c>
      <c r="F2209" s="46">
        <v>0</v>
      </c>
      <c r="G2209" s="46">
        <v>0</v>
      </c>
      <c r="H2209" s="46">
        <v>7</v>
      </c>
      <c r="I2209" s="46">
        <v>0</v>
      </c>
      <c r="J2209" s="46">
        <v>6</v>
      </c>
      <c r="K2209" s="46">
        <v>13</v>
      </c>
      <c r="L2209" s="42">
        <v>42160</v>
      </c>
      <c r="M2209" s="42">
        <v>21544</v>
      </c>
      <c r="N2209" s="42">
        <v>20616</v>
      </c>
      <c r="O2209" s="54" t="s">
        <v>499</v>
      </c>
      <c r="P2209" s="54" t="s">
        <v>499</v>
      </c>
      <c r="Q2209" s="54" t="s">
        <v>499</v>
      </c>
      <c r="R2209" s="54">
        <v>16.603415559772294</v>
      </c>
      <c r="S2209" s="54" t="s">
        <v>499</v>
      </c>
      <c r="T2209" s="54">
        <v>14.231499051233396</v>
      </c>
      <c r="U2209" s="54">
        <v>30.83491461100569</v>
      </c>
      <c r="W2209" s="42" t="s">
        <v>469</v>
      </c>
    </row>
    <row r="2210" spans="1:23">
      <c r="A2210" s="49" t="s">
        <v>4478</v>
      </c>
      <c r="B2210" s="46" t="s">
        <v>230</v>
      </c>
      <c r="C2210" s="46" t="s">
        <v>391</v>
      </c>
      <c r="D2210" s="49" t="s">
        <v>151</v>
      </c>
      <c r="E2210" s="46">
        <v>0</v>
      </c>
      <c r="F2210" s="46">
        <v>0</v>
      </c>
      <c r="G2210" s="46">
        <v>0</v>
      </c>
      <c r="H2210" s="46">
        <v>0</v>
      </c>
      <c r="I2210" s="46">
        <v>0</v>
      </c>
      <c r="J2210" s="46">
        <v>0</v>
      </c>
      <c r="K2210" s="46">
        <v>0</v>
      </c>
      <c r="L2210" s="42">
        <v>42160</v>
      </c>
      <c r="M2210" s="42">
        <v>21544</v>
      </c>
      <c r="N2210" s="42">
        <v>20616</v>
      </c>
      <c r="O2210" s="54" t="s">
        <v>499</v>
      </c>
      <c r="P2210" s="54" t="s">
        <v>499</v>
      </c>
      <c r="Q2210" s="54" t="s">
        <v>499</v>
      </c>
      <c r="R2210" s="54" t="s">
        <v>499</v>
      </c>
      <c r="S2210" s="54" t="s">
        <v>499</v>
      </c>
      <c r="T2210" s="54" t="s">
        <v>499</v>
      </c>
      <c r="U2210" s="54" t="s">
        <v>499</v>
      </c>
      <c r="W2210" s="42" t="s">
        <v>469</v>
      </c>
    </row>
    <row r="2211" spans="1:23">
      <c r="A2211" s="49" t="s">
        <v>4479</v>
      </c>
      <c r="B2211" s="46" t="s">
        <v>230</v>
      </c>
      <c r="C2211" s="46" t="s">
        <v>391</v>
      </c>
      <c r="D2211" s="49" t="s">
        <v>95</v>
      </c>
      <c r="E2211" s="46">
        <v>0</v>
      </c>
      <c r="F2211" s="46">
        <v>0</v>
      </c>
      <c r="G2211" s="46">
        <v>0</v>
      </c>
      <c r="H2211" s="46">
        <v>0</v>
      </c>
      <c r="I2211" s="46">
        <v>0</v>
      </c>
      <c r="J2211" s="46">
        <v>0</v>
      </c>
      <c r="K2211" s="46">
        <v>0</v>
      </c>
      <c r="L2211" s="42">
        <v>42160</v>
      </c>
      <c r="M2211" s="42">
        <v>21544</v>
      </c>
      <c r="N2211" s="42">
        <v>20616</v>
      </c>
      <c r="O2211" s="54" t="s">
        <v>499</v>
      </c>
      <c r="P2211" s="54" t="s">
        <v>499</v>
      </c>
      <c r="Q2211" s="54" t="s">
        <v>499</v>
      </c>
      <c r="R2211" s="54" t="s">
        <v>499</v>
      </c>
      <c r="S2211" s="54" t="s">
        <v>499</v>
      </c>
      <c r="T2211" s="54" t="s">
        <v>499</v>
      </c>
      <c r="U2211" s="54" t="s">
        <v>499</v>
      </c>
      <c r="W2211" s="42" t="s">
        <v>469</v>
      </c>
    </row>
    <row r="2212" spans="1:23">
      <c r="A2212" s="49" t="s">
        <v>4480</v>
      </c>
      <c r="B2212" s="46" t="s">
        <v>230</v>
      </c>
      <c r="C2212" s="46" t="s">
        <v>391</v>
      </c>
      <c r="D2212" s="49" t="s">
        <v>155</v>
      </c>
      <c r="E2212" s="46">
        <v>7</v>
      </c>
      <c r="F2212" s="46">
        <v>0</v>
      </c>
      <c r="G2212" s="46">
        <v>0</v>
      </c>
      <c r="H2212" s="46">
        <v>0</v>
      </c>
      <c r="I2212" s="46">
        <v>0</v>
      </c>
      <c r="J2212" s="46">
        <v>0</v>
      </c>
      <c r="K2212" s="46">
        <v>7</v>
      </c>
      <c r="L2212" s="42">
        <v>42160</v>
      </c>
      <c r="M2212" s="42">
        <v>21544</v>
      </c>
      <c r="N2212" s="42">
        <v>20616</v>
      </c>
      <c r="O2212" s="54">
        <v>16.603415559772294</v>
      </c>
      <c r="P2212" s="54" t="s">
        <v>499</v>
      </c>
      <c r="Q2212" s="54" t="s">
        <v>499</v>
      </c>
      <c r="R2212" s="54" t="s">
        <v>499</v>
      </c>
      <c r="S2212" s="54" t="s">
        <v>499</v>
      </c>
      <c r="T2212" s="54" t="s">
        <v>499</v>
      </c>
      <c r="U2212" s="54">
        <v>16.603415559772294</v>
      </c>
      <c r="W2212" s="42" t="s">
        <v>469</v>
      </c>
    </row>
    <row r="2213" spans="1:23">
      <c r="A2213" s="49" t="s">
        <v>4481</v>
      </c>
      <c r="B2213" s="46" t="s">
        <v>230</v>
      </c>
      <c r="C2213" s="46" t="s">
        <v>391</v>
      </c>
      <c r="D2213" s="49" t="s">
        <v>99</v>
      </c>
      <c r="E2213" s="46">
        <v>6</v>
      </c>
      <c r="F2213" s="46">
        <v>0</v>
      </c>
      <c r="G2213" s="46">
        <v>11</v>
      </c>
      <c r="H2213" s="46">
        <v>6</v>
      </c>
      <c r="I2213" s="46">
        <v>7</v>
      </c>
      <c r="J2213" s="46">
        <v>0</v>
      </c>
      <c r="K2213" s="46">
        <v>30</v>
      </c>
      <c r="L2213" s="42">
        <v>42160</v>
      </c>
      <c r="M2213" s="42">
        <v>21544</v>
      </c>
      <c r="N2213" s="42">
        <v>20616</v>
      </c>
      <c r="O2213" s="54">
        <v>14.231499051233396</v>
      </c>
      <c r="P2213" s="54" t="s">
        <v>499</v>
      </c>
      <c r="Q2213" s="54">
        <v>26.091081593927893</v>
      </c>
      <c r="R2213" s="54">
        <v>14.231499051233396</v>
      </c>
      <c r="S2213" s="54">
        <v>16.603415559772294</v>
      </c>
      <c r="T2213" s="54" t="s">
        <v>499</v>
      </c>
      <c r="U2213" s="54">
        <v>71.157495256166982</v>
      </c>
      <c r="W2213" s="42" t="s">
        <v>469</v>
      </c>
    </row>
    <row r="2214" spans="1:23">
      <c r="A2214" s="49" t="s">
        <v>4482</v>
      </c>
      <c r="B2214" s="46" t="s">
        <v>230</v>
      </c>
      <c r="C2214" s="46" t="s">
        <v>391</v>
      </c>
      <c r="D2214" s="49" t="s">
        <v>481</v>
      </c>
      <c r="E2214" s="46">
        <v>0</v>
      </c>
      <c r="F2214" s="46">
        <v>6</v>
      </c>
      <c r="G2214" s="46">
        <v>0</v>
      </c>
      <c r="H2214" s="46">
        <v>0</v>
      </c>
      <c r="I2214" s="46">
        <v>0</v>
      </c>
      <c r="J2214" s="46">
        <v>0</v>
      </c>
      <c r="K2214" s="46">
        <v>6</v>
      </c>
      <c r="L2214" s="42">
        <v>42160</v>
      </c>
      <c r="M2214" s="42">
        <v>21544</v>
      </c>
      <c r="N2214" s="42">
        <v>20616</v>
      </c>
      <c r="O2214" s="54" t="s">
        <v>499</v>
      </c>
      <c r="P2214" s="54">
        <v>14.231499051233396</v>
      </c>
      <c r="Q2214" s="54" t="s">
        <v>499</v>
      </c>
      <c r="R2214" s="54" t="s">
        <v>499</v>
      </c>
      <c r="S2214" s="54" t="s">
        <v>499</v>
      </c>
      <c r="T2214" s="54" t="s">
        <v>499</v>
      </c>
      <c r="U2214" s="54">
        <v>14.231499051233396</v>
      </c>
      <c r="W2214" s="42" t="s">
        <v>469</v>
      </c>
    </row>
    <row r="2215" spans="1:23">
      <c r="A2215" s="49" t="s">
        <v>4483</v>
      </c>
      <c r="B2215" s="46" t="s">
        <v>230</v>
      </c>
      <c r="C2215" s="46" t="s">
        <v>391</v>
      </c>
      <c r="D2215" s="49" t="s">
        <v>483</v>
      </c>
      <c r="E2215" s="46">
        <v>0</v>
      </c>
      <c r="F2215" s="46">
        <v>0</v>
      </c>
      <c r="G2215" s="46">
        <v>6</v>
      </c>
      <c r="H2215" s="46">
        <v>6</v>
      </c>
      <c r="I2215" s="46">
        <v>0</v>
      </c>
      <c r="J2215" s="46">
        <v>0</v>
      </c>
      <c r="K2215" s="46">
        <v>12</v>
      </c>
      <c r="L2215" s="42">
        <v>42160</v>
      </c>
      <c r="M2215" s="42">
        <v>21544</v>
      </c>
      <c r="N2215" s="42">
        <v>20616</v>
      </c>
      <c r="O2215" s="54" t="s">
        <v>499</v>
      </c>
      <c r="P2215" s="54" t="s">
        <v>499</v>
      </c>
      <c r="Q2215" s="54">
        <v>14.231499051233396</v>
      </c>
      <c r="R2215" s="54">
        <v>14.231499051233396</v>
      </c>
      <c r="S2215" s="54" t="s">
        <v>499</v>
      </c>
      <c r="T2215" s="54" t="s">
        <v>499</v>
      </c>
      <c r="U2215" s="54">
        <v>28.462998102466791</v>
      </c>
      <c r="W2215" s="42" t="s">
        <v>469</v>
      </c>
    </row>
    <row r="2216" spans="1:23">
      <c r="A2216" s="49" t="s">
        <v>4484</v>
      </c>
      <c r="B2216" s="46" t="s">
        <v>230</v>
      </c>
      <c r="C2216" s="46" t="s">
        <v>391</v>
      </c>
      <c r="D2216" s="49" t="s">
        <v>128</v>
      </c>
      <c r="E2216" s="46">
        <v>0</v>
      </c>
      <c r="F2216" s="46">
        <v>0</v>
      </c>
      <c r="G2216" s="46">
        <v>0</v>
      </c>
      <c r="H2216" s="46">
        <v>0</v>
      </c>
      <c r="I2216" s="46">
        <v>0</v>
      </c>
      <c r="J2216" s="46">
        <v>0</v>
      </c>
      <c r="K2216" s="46">
        <v>0</v>
      </c>
      <c r="L2216" s="42">
        <v>42160</v>
      </c>
      <c r="M2216" s="42">
        <v>21544</v>
      </c>
      <c r="N2216" s="42">
        <v>20616</v>
      </c>
      <c r="O2216" s="54" t="s">
        <v>499</v>
      </c>
      <c r="P2216" s="54" t="s">
        <v>499</v>
      </c>
      <c r="Q2216" s="54" t="s">
        <v>499</v>
      </c>
      <c r="R2216" s="54" t="s">
        <v>499</v>
      </c>
      <c r="S2216" s="54" t="s">
        <v>499</v>
      </c>
      <c r="T2216" s="54" t="s">
        <v>499</v>
      </c>
      <c r="U2216" s="54" t="s">
        <v>499</v>
      </c>
      <c r="W2216" s="42" t="s">
        <v>469</v>
      </c>
    </row>
    <row r="2217" spans="1:23">
      <c r="A2217" s="49" t="s">
        <v>4485</v>
      </c>
      <c r="B2217" s="46" t="s">
        <v>230</v>
      </c>
      <c r="C2217" s="46" t="s">
        <v>391</v>
      </c>
      <c r="D2217" s="49" t="s">
        <v>132</v>
      </c>
      <c r="E2217" s="46">
        <v>0</v>
      </c>
      <c r="F2217" s="46">
        <v>0</v>
      </c>
      <c r="G2217" s="46">
        <v>6</v>
      </c>
      <c r="H2217" s="46">
        <v>9</v>
      </c>
      <c r="I2217" s="46">
        <v>6</v>
      </c>
      <c r="J2217" s="46">
        <v>0</v>
      </c>
      <c r="K2217" s="46">
        <v>21</v>
      </c>
      <c r="L2217" s="42">
        <v>42160</v>
      </c>
      <c r="M2217" s="42">
        <v>21544</v>
      </c>
      <c r="N2217" s="42">
        <v>20616</v>
      </c>
      <c r="O2217" s="54" t="s">
        <v>499</v>
      </c>
      <c r="P2217" s="54" t="s">
        <v>499</v>
      </c>
      <c r="Q2217" s="54">
        <v>27.849981433345707</v>
      </c>
      <c r="R2217" s="54">
        <v>41.77497215001857</v>
      </c>
      <c r="S2217" s="54">
        <v>27.849981433345707</v>
      </c>
      <c r="T2217" s="54" t="s">
        <v>499</v>
      </c>
      <c r="U2217" s="54">
        <v>97.474935016709992</v>
      </c>
      <c r="W2217" s="42" t="s">
        <v>469</v>
      </c>
    </row>
    <row r="2218" spans="1:23">
      <c r="A2218" s="49" t="s">
        <v>4486</v>
      </c>
      <c r="B2218" s="46" t="s">
        <v>230</v>
      </c>
      <c r="C2218" s="46" t="s">
        <v>391</v>
      </c>
      <c r="D2218" s="49" t="s">
        <v>161</v>
      </c>
      <c r="E2218" s="46">
        <v>0</v>
      </c>
      <c r="F2218" s="46">
        <v>0</v>
      </c>
      <c r="G2218" s="46">
        <v>0</v>
      </c>
      <c r="H2218" s="46">
        <v>0</v>
      </c>
      <c r="I2218" s="46">
        <v>0</v>
      </c>
      <c r="J2218" s="46">
        <v>0</v>
      </c>
      <c r="K2218" s="46">
        <v>0</v>
      </c>
      <c r="L2218" s="42">
        <v>42160</v>
      </c>
      <c r="M2218" s="42">
        <v>21544</v>
      </c>
      <c r="N2218" s="42">
        <v>20616</v>
      </c>
      <c r="O2218" s="54" t="s">
        <v>499</v>
      </c>
      <c r="P2218" s="54" t="s">
        <v>499</v>
      </c>
      <c r="Q2218" s="54" t="s">
        <v>499</v>
      </c>
      <c r="R2218" s="54" t="s">
        <v>499</v>
      </c>
      <c r="S2218" s="54" t="s">
        <v>499</v>
      </c>
      <c r="T2218" s="54" t="s">
        <v>499</v>
      </c>
      <c r="U2218" s="54" t="s">
        <v>499</v>
      </c>
      <c r="W2218" s="42" t="s">
        <v>469</v>
      </c>
    </row>
    <row r="2219" spans="1:23">
      <c r="A2219" s="49" t="s">
        <v>4487</v>
      </c>
      <c r="B2219" s="46" t="s">
        <v>230</v>
      </c>
      <c r="C2219" s="46" t="s">
        <v>391</v>
      </c>
      <c r="D2219" s="49" t="s">
        <v>142</v>
      </c>
      <c r="E2219" s="46">
        <v>0</v>
      </c>
      <c r="F2219" s="46">
        <v>0</v>
      </c>
      <c r="G2219" s="46">
        <v>0</v>
      </c>
      <c r="H2219" s="46">
        <v>0</v>
      </c>
      <c r="I2219" s="46">
        <v>0</v>
      </c>
      <c r="J2219" s="46">
        <v>0</v>
      </c>
      <c r="K2219" s="46">
        <v>0</v>
      </c>
      <c r="L2219" s="42">
        <v>42160</v>
      </c>
      <c r="M2219" s="42">
        <v>21544</v>
      </c>
      <c r="N2219" s="42">
        <v>20616</v>
      </c>
      <c r="O2219" s="54" t="s">
        <v>499</v>
      </c>
      <c r="P2219" s="54" t="s">
        <v>499</v>
      </c>
      <c r="Q2219" s="54" t="s">
        <v>499</v>
      </c>
      <c r="R2219" s="54" t="s">
        <v>499</v>
      </c>
      <c r="S2219" s="54" t="s">
        <v>499</v>
      </c>
      <c r="T2219" s="54" t="s">
        <v>499</v>
      </c>
      <c r="U2219" s="54" t="s">
        <v>499</v>
      </c>
      <c r="W2219" s="42" t="s">
        <v>469</v>
      </c>
    </row>
    <row r="2220" spans="1:23">
      <c r="A2220" s="49" t="s">
        <v>4488</v>
      </c>
      <c r="B2220" s="46" t="s">
        <v>230</v>
      </c>
      <c r="C2220" s="46" t="s">
        <v>391</v>
      </c>
      <c r="D2220" s="49" t="s">
        <v>146</v>
      </c>
      <c r="E2220" s="46">
        <v>10</v>
      </c>
      <c r="F2220" s="46">
        <v>6</v>
      </c>
      <c r="G2220" s="46">
        <v>12</v>
      </c>
      <c r="H2220" s="46">
        <v>11</v>
      </c>
      <c r="I2220" s="46">
        <v>11</v>
      </c>
      <c r="J2220" s="46">
        <v>6</v>
      </c>
      <c r="K2220" s="46">
        <v>56</v>
      </c>
      <c r="L2220" s="42">
        <v>42160</v>
      </c>
      <c r="M2220" s="42">
        <v>21544</v>
      </c>
      <c r="N2220" s="42">
        <v>20616</v>
      </c>
      <c r="O2220" s="54">
        <v>46.416635722242852</v>
      </c>
      <c r="P2220" s="54">
        <v>27.849981433345707</v>
      </c>
      <c r="Q2220" s="54">
        <v>55.699962866691415</v>
      </c>
      <c r="R2220" s="54">
        <v>51.058299294467133</v>
      </c>
      <c r="S2220" s="54">
        <v>51.058299294467133</v>
      </c>
      <c r="T2220" s="54">
        <v>27.849981433345707</v>
      </c>
      <c r="U2220" s="54">
        <v>259.93316004456</v>
      </c>
      <c r="W2220" s="42" t="s">
        <v>469</v>
      </c>
    </row>
    <row r="2221" spans="1:23">
      <c r="A2221" s="49" t="s">
        <v>4489</v>
      </c>
      <c r="B2221" s="46" t="s">
        <v>222</v>
      </c>
      <c r="C2221" s="46" t="s">
        <v>391</v>
      </c>
      <c r="D2221" s="49" t="s">
        <v>60</v>
      </c>
      <c r="E2221" s="46">
        <v>7</v>
      </c>
      <c r="F2221" s="46">
        <v>0</v>
      </c>
      <c r="G2221" s="46">
        <v>6</v>
      </c>
      <c r="H2221" s="46">
        <v>9</v>
      </c>
      <c r="I2221" s="46">
        <v>6</v>
      </c>
      <c r="J2221" s="46">
        <v>6</v>
      </c>
      <c r="K2221" s="46">
        <v>34</v>
      </c>
      <c r="L2221" s="42">
        <v>42160</v>
      </c>
      <c r="M2221" s="42">
        <v>21544</v>
      </c>
      <c r="N2221" s="42">
        <v>20616</v>
      </c>
      <c r="O2221" s="54">
        <v>16.603415559772294</v>
      </c>
      <c r="P2221" s="54" t="s">
        <v>499</v>
      </c>
      <c r="Q2221" s="54">
        <v>14.231499051233396</v>
      </c>
      <c r="R2221" s="54">
        <v>21.347248576850095</v>
      </c>
      <c r="S2221" s="54">
        <v>14.231499051233396</v>
      </c>
      <c r="T2221" s="54">
        <v>14.231499051233396</v>
      </c>
      <c r="U2221" s="54">
        <v>80.645161290322577</v>
      </c>
      <c r="W2221" s="42" t="s">
        <v>469</v>
      </c>
    </row>
    <row r="2222" spans="1:23">
      <c r="A2222" s="49" t="s">
        <v>4490</v>
      </c>
      <c r="B2222" s="46" t="s">
        <v>222</v>
      </c>
      <c r="C2222" s="46" t="s">
        <v>391</v>
      </c>
      <c r="D2222" s="49" t="s">
        <v>64</v>
      </c>
      <c r="E2222" s="46">
        <v>17</v>
      </c>
      <c r="F2222" s="46">
        <v>13</v>
      </c>
      <c r="G2222" s="46">
        <v>24</v>
      </c>
      <c r="H2222" s="46">
        <v>20</v>
      </c>
      <c r="I2222" s="46">
        <v>6</v>
      </c>
      <c r="J2222" s="46">
        <v>6</v>
      </c>
      <c r="K2222" s="46">
        <v>86</v>
      </c>
      <c r="L2222" s="42">
        <v>42160</v>
      </c>
      <c r="M2222" s="42">
        <v>21544</v>
      </c>
      <c r="N2222" s="42">
        <v>20616</v>
      </c>
      <c r="O2222" s="54">
        <v>40.322580645161288</v>
      </c>
      <c r="P2222" s="54">
        <v>30.83491461100569</v>
      </c>
      <c r="Q2222" s="54">
        <v>56.925996204933583</v>
      </c>
      <c r="R2222" s="54">
        <v>47.438330170777988</v>
      </c>
      <c r="S2222" s="54">
        <v>14.231499051233396</v>
      </c>
      <c r="T2222" s="54">
        <v>14.231499051233396</v>
      </c>
      <c r="U2222" s="54">
        <v>203.98481973434536</v>
      </c>
      <c r="W2222" s="42" t="s">
        <v>469</v>
      </c>
    </row>
    <row r="2223" spans="1:23">
      <c r="A2223" s="49" t="s">
        <v>4491</v>
      </c>
      <c r="B2223" s="46" t="s">
        <v>222</v>
      </c>
      <c r="C2223" s="46" t="s">
        <v>391</v>
      </c>
      <c r="D2223" s="49" t="s">
        <v>492</v>
      </c>
      <c r="E2223" s="46">
        <v>0</v>
      </c>
      <c r="F2223" s="46">
        <v>6</v>
      </c>
      <c r="G2223" s="46">
        <v>7</v>
      </c>
      <c r="H2223" s="46">
        <v>6</v>
      </c>
      <c r="I2223" s="46">
        <v>6</v>
      </c>
      <c r="J2223" s="46">
        <v>0</v>
      </c>
      <c r="K2223" s="46">
        <v>25</v>
      </c>
      <c r="L2223" s="42">
        <v>42160</v>
      </c>
      <c r="M2223" s="42">
        <v>21544</v>
      </c>
      <c r="N2223" s="42">
        <v>20616</v>
      </c>
      <c r="O2223" s="54" t="s">
        <v>499</v>
      </c>
      <c r="P2223" s="54">
        <v>14.231499051233396</v>
      </c>
      <c r="Q2223" s="54">
        <v>16.603415559772294</v>
      </c>
      <c r="R2223" s="54">
        <v>14.231499051233396</v>
      </c>
      <c r="S2223" s="54">
        <v>14.231499051233396</v>
      </c>
      <c r="T2223" s="54" t="s">
        <v>499</v>
      </c>
      <c r="U2223" s="54">
        <v>59.297912713472485</v>
      </c>
      <c r="W2223" s="42" t="s">
        <v>469</v>
      </c>
    </row>
    <row r="2224" spans="1:23">
      <c r="A2224" s="49" t="s">
        <v>4492</v>
      </c>
      <c r="B2224" s="46" t="s">
        <v>222</v>
      </c>
      <c r="C2224" s="46" t="s">
        <v>391</v>
      </c>
      <c r="D2224" s="49" t="s">
        <v>200</v>
      </c>
      <c r="E2224" s="46">
        <v>0</v>
      </c>
      <c r="F2224" s="46">
        <v>0</v>
      </c>
      <c r="G2224" s="46">
        <v>10</v>
      </c>
      <c r="H2224" s="46">
        <v>15</v>
      </c>
      <c r="I2224" s="46">
        <v>7</v>
      </c>
      <c r="J2224" s="46">
        <v>0</v>
      </c>
      <c r="K2224" s="46">
        <v>32</v>
      </c>
      <c r="L2224" s="42">
        <v>42160</v>
      </c>
      <c r="M2224" s="42">
        <v>21544</v>
      </c>
      <c r="N2224" s="42">
        <v>20616</v>
      </c>
      <c r="O2224" s="54" t="s">
        <v>499</v>
      </c>
      <c r="P2224" s="54" t="s">
        <v>499</v>
      </c>
      <c r="Q2224" s="54">
        <v>23.719165085388994</v>
      </c>
      <c r="R2224" s="54">
        <v>35.578747628083491</v>
      </c>
      <c r="S2224" s="54">
        <v>16.603415559772294</v>
      </c>
      <c r="T2224" s="54" t="s">
        <v>499</v>
      </c>
      <c r="U2224" s="54">
        <v>75.901328273244786</v>
      </c>
      <c r="W2224" s="42" t="s">
        <v>469</v>
      </c>
    </row>
    <row r="2225" spans="1:23">
      <c r="A2225" s="49" t="s">
        <v>4493</v>
      </c>
      <c r="B2225" s="46" t="s">
        <v>222</v>
      </c>
      <c r="C2225" s="46" t="s">
        <v>391</v>
      </c>
      <c r="D2225" s="49" t="s">
        <v>473</v>
      </c>
      <c r="E2225" s="46">
        <v>0</v>
      </c>
      <c r="F2225" s="46">
        <v>0</v>
      </c>
      <c r="G2225" s="46">
        <v>0</v>
      </c>
      <c r="H2225" s="46">
        <v>0</v>
      </c>
      <c r="I2225" s="46">
        <v>0</v>
      </c>
      <c r="J2225" s="46">
        <v>0</v>
      </c>
      <c r="K2225" s="46">
        <v>0</v>
      </c>
      <c r="L2225" s="42">
        <v>42160</v>
      </c>
      <c r="M2225" s="42">
        <v>21544</v>
      </c>
      <c r="N2225" s="42">
        <v>20616</v>
      </c>
      <c r="O2225" s="54" t="s">
        <v>499</v>
      </c>
      <c r="P2225" s="54" t="s">
        <v>499</v>
      </c>
      <c r="Q2225" s="54" t="s">
        <v>499</v>
      </c>
      <c r="R2225" s="54" t="s">
        <v>499</v>
      </c>
      <c r="S2225" s="54" t="s">
        <v>499</v>
      </c>
      <c r="T2225" s="54" t="s">
        <v>499</v>
      </c>
      <c r="U2225" s="54" t="s">
        <v>499</v>
      </c>
      <c r="W2225" s="42" t="s">
        <v>469</v>
      </c>
    </row>
    <row r="2226" spans="1:23">
      <c r="A2226" s="49" t="s">
        <v>4494</v>
      </c>
      <c r="B2226" s="46" t="s">
        <v>222</v>
      </c>
      <c r="C2226" s="46" t="s">
        <v>391</v>
      </c>
      <c r="D2226" s="49" t="s">
        <v>201</v>
      </c>
      <c r="E2226" s="46">
        <v>6</v>
      </c>
      <c r="F2226" s="46">
        <v>0</v>
      </c>
      <c r="G2226" s="46">
        <v>11</v>
      </c>
      <c r="H2226" s="46">
        <v>6</v>
      </c>
      <c r="I2226" s="46">
        <v>6</v>
      </c>
      <c r="J2226" s="46">
        <v>6</v>
      </c>
      <c r="K2226" s="46">
        <v>35</v>
      </c>
      <c r="L2226" s="42">
        <v>42160</v>
      </c>
      <c r="M2226" s="42">
        <v>21544</v>
      </c>
      <c r="N2226" s="42">
        <v>20616</v>
      </c>
      <c r="O2226" s="54">
        <v>14.231499051233396</v>
      </c>
      <c r="P2226" s="54" t="s">
        <v>499</v>
      </c>
      <c r="Q2226" s="54">
        <v>26.091081593927893</v>
      </c>
      <c r="R2226" s="54">
        <v>14.231499051233396</v>
      </c>
      <c r="S2226" s="54">
        <v>14.231499051233396</v>
      </c>
      <c r="T2226" s="54">
        <v>14.231499051233396</v>
      </c>
      <c r="U2226" s="54">
        <v>83.017077798861479</v>
      </c>
      <c r="W2226" s="42" t="s">
        <v>469</v>
      </c>
    </row>
    <row r="2227" spans="1:23">
      <c r="A2227" s="49" t="s">
        <v>4495</v>
      </c>
      <c r="B2227" s="46" t="s">
        <v>222</v>
      </c>
      <c r="C2227" s="46" t="s">
        <v>391</v>
      </c>
      <c r="D2227" s="49" t="s">
        <v>95</v>
      </c>
      <c r="E2227" s="46">
        <v>0</v>
      </c>
      <c r="F2227" s="46">
        <v>0</v>
      </c>
      <c r="G2227" s="46">
        <v>0</v>
      </c>
      <c r="H2227" s="46">
        <v>0</v>
      </c>
      <c r="I2227" s="46">
        <v>0</v>
      </c>
      <c r="J2227" s="46">
        <v>0</v>
      </c>
      <c r="K2227" s="46">
        <v>0</v>
      </c>
      <c r="L2227" s="42">
        <v>42160</v>
      </c>
      <c r="M2227" s="42">
        <v>21544</v>
      </c>
      <c r="N2227" s="42">
        <v>20616</v>
      </c>
      <c r="O2227" s="54" t="s">
        <v>499</v>
      </c>
      <c r="P2227" s="54" t="s">
        <v>499</v>
      </c>
      <c r="Q2227" s="54" t="s">
        <v>499</v>
      </c>
      <c r="R2227" s="54" t="s">
        <v>499</v>
      </c>
      <c r="S2227" s="54" t="s">
        <v>499</v>
      </c>
      <c r="T2227" s="54" t="s">
        <v>499</v>
      </c>
      <c r="U2227" s="54" t="s">
        <v>499</v>
      </c>
      <c r="W2227" s="42" t="s">
        <v>469</v>
      </c>
    </row>
    <row r="2228" spans="1:23">
      <c r="A2228" s="49" t="s">
        <v>4496</v>
      </c>
      <c r="B2228" s="46" t="s">
        <v>222</v>
      </c>
      <c r="C2228" s="46" t="s">
        <v>391</v>
      </c>
      <c r="D2228" s="49" t="s">
        <v>154</v>
      </c>
      <c r="E2228" s="46">
        <v>0</v>
      </c>
      <c r="F2228" s="46">
        <v>0</v>
      </c>
      <c r="G2228" s="46">
        <v>0</v>
      </c>
      <c r="H2228" s="46">
        <v>0</v>
      </c>
      <c r="I2228" s="46">
        <v>0</v>
      </c>
      <c r="J2228" s="46">
        <v>0</v>
      </c>
      <c r="K2228" s="46">
        <v>0</v>
      </c>
      <c r="L2228" s="42">
        <v>42160</v>
      </c>
      <c r="M2228" s="42">
        <v>21544</v>
      </c>
      <c r="N2228" s="42">
        <v>20616</v>
      </c>
      <c r="O2228" s="54" t="s">
        <v>499</v>
      </c>
      <c r="P2228" s="54" t="s">
        <v>499</v>
      </c>
      <c r="Q2228" s="54" t="s">
        <v>499</v>
      </c>
      <c r="R2228" s="54" t="s">
        <v>499</v>
      </c>
      <c r="S2228" s="54" t="s">
        <v>499</v>
      </c>
      <c r="T2228" s="54" t="s">
        <v>499</v>
      </c>
      <c r="U2228" s="54" t="s">
        <v>499</v>
      </c>
      <c r="W2228" s="42" t="s">
        <v>469</v>
      </c>
    </row>
    <row r="2229" spans="1:23">
      <c r="A2229" s="49" t="s">
        <v>4497</v>
      </c>
      <c r="B2229" s="46" t="s">
        <v>222</v>
      </c>
      <c r="C2229" s="46" t="s">
        <v>391</v>
      </c>
      <c r="D2229" s="49" t="s">
        <v>155</v>
      </c>
      <c r="E2229" s="46">
        <v>0</v>
      </c>
      <c r="F2229" s="46">
        <v>0</v>
      </c>
      <c r="G2229" s="46">
        <v>0</v>
      </c>
      <c r="H2229" s="46">
        <v>0</v>
      </c>
      <c r="I2229" s="46">
        <v>0</v>
      </c>
      <c r="J2229" s="46">
        <v>0</v>
      </c>
      <c r="K2229" s="46">
        <v>0</v>
      </c>
      <c r="L2229" s="42">
        <v>42160</v>
      </c>
      <c r="M2229" s="42">
        <v>21544</v>
      </c>
      <c r="N2229" s="42">
        <v>20616</v>
      </c>
      <c r="O2229" s="54" t="s">
        <v>499</v>
      </c>
      <c r="P2229" s="54" t="s">
        <v>499</v>
      </c>
      <c r="Q2229" s="54" t="s">
        <v>499</v>
      </c>
      <c r="R2229" s="54" t="s">
        <v>499</v>
      </c>
      <c r="S2229" s="54" t="s">
        <v>499</v>
      </c>
      <c r="T2229" s="54" t="s">
        <v>499</v>
      </c>
      <c r="U2229" s="54" t="s">
        <v>499</v>
      </c>
      <c r="W2229" s="42" t="s">
        <v>469</v>
      </c>
    </row>
    <row r="2230" spans="1:23">
      <c r="A2230" s="49" t="s">
        <v>4498</v>
      </c>
      <c r="B2230" s="46" t="s">
        <v>222</v>
      </c>
      <c r="C2230" s="46" t="s">
        <v>391</v>
      </c>
      <c r="D2230" s="49" t="s">
        <v>99</v>
      </c>
      <c r="E2230" s="46">
        <v>9</v>
      </c>
      <c r="F2230" s="46">
        <v>6</v>
      </c>
      <c r="G2230" s="46">
        <v>9</v>
      </c>
      <c r="H2230" s="46">
        <v>7</v>
      </c>
      <c r="I2230" s="46">
        <v>6</v>
      </c>
      <c r="J2230" s="46">
        <v>6</v>
      </c>
      <c r="K2230" s="46">
        <v>43</v>
      </c>
      <c r="L2230" s="42">
        <v>42160</v>
      </c>
      <c r="M2230" s="42">
        <v>21544</v>
      </c>
      <c r="N2230" s="42">
        <v>20616</v>
      </c>
      <c r="O2230" s="54">
        <v>21.347248576850095</v>
      </c>
      <c r="P2230" s="54">
        <v>14.231499051233396</v>
      </c>
      <c r="Q2230" s="54">
        <v>21.347248576850095</v>
      </c>
      <c r="R2230" s="54">
        <v>16.603415559772294</v>
      </c>
      <c r="S2230" s="54">
        <v>14.231499051233396</v>
      </c>
      <c r="T2230" s="54">
        <v>14.231499051233396</v>
      </c>
      <c r="U2230" s="54">
        <v>101.99240986717268</v>
      </c>
      <c r="W2230" s="42" t="s">
        <v>469</v>
      </c>
    </row>
    <row r="2231" spans="1:23">
      <c r="A2231" s="49" t="s">
        <v>4499</v>
      </c>
      <c r="B2231" s="46" t="s">
        <v>222</v>
      </c>
      <c r="C2231" s="46" t="s">
        <v>391</v>
      </c>
      <c r="D2231" s="49" t="s">
        <v>481</v>
      </c>
      <c r="E2231" s="46">
        <v>6</v>
      </c>
      <c r="F2231" s="46">
        <v>0</v>
      </c>
      <c r="G2231" s="46">
        <v>0</v>
      </c>
      <c r="H2231" s="46">
        <v>0</v>
      </c>
      <c r="I2231" s="46">
        <v>0</v>
      </c>
      <c r="J2231" s="46">
        <v>0</v>
      </c>
      <c r="K2231" s="46">
        <v>6</v>
      </c>
      <c r="L2231" s="42">
        <v>42160</v>
      </c>
      <c r="M2231" s="42">
        <v>21544</v>
      </c>
      <c r="N2231" s="42">
        <v>20616</v>
      </c>
      <c r="O2231" s="54">
        <v>14.231499051233396</v>
      </c>
      <c r="P2231" s="54" t="s">
        <v>499</v>
      </c>
      <c r="Q2231" s="54" t="s">
        <v>499</v>
      </c>
      <c r="R2231" s="54" t="s">
        <v>499</v>
      </c>
      <c r="S2231" s="54" t="s">
        <v>499</v>
      </c>
      <c r="T2231" s="54" t="s">
        <v>499</v>
      </c>
      <c r="U2231" s="54">
        <v>14.231499051233396</v>
      </c>
      <c r="W2231" s="42" t="s">
        <v>469</v>
      </c>
    </row>
    <row r="2232" spans="1:23">
      <c r="A2232" s="49" t="s">
        <v>4500</v>
      </c>
      <c r="B2232" s="46" t="s">
        <v>222</v>
      </c>
      <c r="C2232" s="46" t="s">
        <v>391</v>
      </c>
      <c r="D2232" s="49" t="s">
        <v>483</v>
      </c>
      <c r="E2232" s="46">
        <v>0</v>
      </c>
      <c r="F2232" s="46">
        <v>6</v>
      </c>
      <c r="G2232" s="46">
        <v>6</v>
      </c>
      <c r="H2232" s="46">
        <v>6</v>
      </c>
      <c r="I2232" s="46">
        <v>0</v>
      </c>
      <c r="J2232" s="46">
        <v>0</v>
      </c>
      <c r="K2232" s="46">
        <v>18</v>
      </c>
      <c r="L2232" s="42">
        <v>42160</v>
      </c>
      <c r="M2232" s="42">
        <v>21544</v>
      </c>
      <c r="N2232" s="42">
        <v>20616</v>
      </c>
      <c r="O2232" s="54" t="s">
        <v>499</v>
      </c>
      <c r="P2232" s="54">
        <v>14.231499051233396</v>
      </c>
      <c r="Q2232" s="54">
        <v>14.231499051233396</v>
      </c>
      <c r="R2232" s="54">
        <v>14.231499051233396</v>
      </c>
      <c r="S2232" s="54" t="s">
        <v>499</v>
      </c>
      <c r="T2232" s="54" t="s">
        <v>499</v>
      </c>
      <c r="U2232" s="54">
        <v>42.69449715370019</v>
      </c>
      <c r="W2232" s="42" t="s">
        <v>469</v>
      </c>
    </row>
    <row r="2233" spans="1:23">
      <c r="A2233" s="49" t="s">
        <v>4501</v>
      </c>
      <c r="B2233" s="46" t="s">
        <v>222</v>
      </c>
      <c r="C2233" s="46" t="s">
        <v>391</v>
      </c>
      <c r="D2233" s="49" t="s">
        <v>128</v>
      </c>
      <c r="E2233" s="46">
        <v>6</v>
      </c>
      <c r="F2233" s="46">
        <v>6</v>
      </c>
      <c r="G2233" s="46">
        <v>0</v>
      </c>
      <c r="H2233" s="46">
        <v>0</v>
      </c>
      <c r="I2233" s="46">
        <v>0</v>
      </c>
      <c r="J2233" s="46">
        <v>0</v>
      </c>
      <c r="K2233" s="46">
        <v>12</v>
      </c>
      <c r="L2233" s="42">
        <v>42160</v>
      </c>
      <c r="M2233" s="42">
        <v>21544</v>
      </c>
      <c r="N2233" s="42">
        <v>20616</v>
      </c>
      <c r="O2233" s="54">
        <v>14.231499051233396</v>
      </c>
      <c r="P2233" s="54">
        <v>14.231499051233396</v>
      </c>
      <c r="Q2233" s="54" t="s">
        <v>499</v>
      </c>
      <c r="R2233" s="54" t="s">
        <v>499</v>
      </c>
      <c r="S2233" s="54" t="s">
        <v>499</v>
      </c>
      <c r="T2233" s="54" t="s">
        <v>499</v>
      </c>
      <c r="U2233" s="54">
        <v>28.462998102466791</v>
      </c>
      <c r="W2233" s="42" t="s">
        <v>469</v>
      </c>
    </row>
    <row r="2234" spans="1:23">
      <c r="A2234" s="49" t="s">
        <v>4502</v>
      </c>
      <c r="B2234" s="46" t="s">
        <v>222</v>
      </c>
      <c r="C2234" s="46" t="s">
        <v>391</v>
      </c>
      <c r="D2234" s="49" t="s">
        <v>161</v>
      </c>
      <c r="E2234" s="46">
        <v>0</v>
      </c>
      <c r="F2234" s="46">
        <v>0</v>
      </c>
      <c r="G2234" s="46">
        <v>0</v>
      </c>
      <c r="H2234" s="46">
        <v>0</v>
      </c>
      <c r="I2234" s="46">
        <v>0</v>
      </c>
      <c r="J2234" s="46">
        <v>0</v>
      </c>
      <c r="K2234" s="46">
        <v>0</v>
      </c>
      <c r="L2234" s="42">
        <v>42160</v>
      </c>
      <c r="M2234" s="42">
        <v>21544</v>
      </c>
      <c r="N2234" s="42">
        <v>20616</v>
      </c>
      <c r="O2234" s="54" t="s">
        <v>499</v>
      </c>
      <c r="P2234" s="54" t="s">
        <v>499</v>
      </c>
      <c r="Q2234" s="54" t="s">
        <v>499</v>
      </c>
      <c r="R2234" s="54" t="s">
        <v>499</v>
      </c>
      <c r="S2234" s="54" t="s">
        <v>499</v>
      </c>
      <c r="T2234" s="54" t="s">
        <v>499</v>
      </c>
      <c r="U2234" s="54" t="s">
        <v>499</v>
      </c>
      <c r="W2234" s="42" t="s">
        <v>469</v>
      </c>
    </row>
    <row r="2235" spans="1:23">
      <c r="A2235" s="49" t="s">
        <v>4503</v>
      </c>
      <c r="B2235" s="46" t="s">
        <v>222</v>
      </c>
      <c r="C2235" s="46" t="s">
        <v>391</v>
      </c>
      <c r="D2235" s="49" t="s">
        <v>164</v>
      </c>
      <c r="E2235" s="46">
        <v>20</v>
      </c>
      <c r="F2235" s="46">
        <v>16</v>
      </c>
      <c r="G2235" s="46">
        <v>47</v>
      </c>
      <c r="H2235" s="46">
        <v>58</v>
      </c>
      <c r="I2235" s="46">
        <v>8</v>
      </c>
      <c r="J2235" s="46">
        <v>6</v>
      </c>
      <c r="K2235" s="46">
        <v>155</v>
      </c>
      <c r="L2235" s="42">
        <v>42160</v>
      </c>
      <c r="M2235" s="42">
        <v>21544</v>
      </c>
      <c r="N2235" s="42">
        <v>20616</v>
      </c>
      <c r="O2235" s="54">
        <v>97.012029491656961</v>
      </c>
      <c r="P2235" s="54">
        <v>77.609623593325566</v>
      </c>
      <c r="Q2235" s="54">
        <v>227.97826930539387</v>
      </c>
      <c r="R2235" s="54">
        <v>281.33488552580519</v>
      </c>
      <c r="S2235" s="54">
        <v>38.804811796662783</v>
      </c>
      <c r="T2235" s="54">
        <v>29.103608847497089</v>
      </c>
      <c r="U2235" s="54">
        <v>751.84322856034146</v>
      </c>
      <c r="W2235" s="42" t="s">
        <v>469</v>
      </c>
    </row>
    <row r="2236" spans="1:23">
      <c r="A2236" s="49" t="s">
        <v>4504</v>
      </c>
      <c r="B2236" s="46" t="s">
        <v>222</v>
      </c>
      <c r="C2236" s="46" t="s">
        <v>391</v>
      </c>
      <c r="D2236" s="49" t="s">
        <v>142</v>
      </c>
      <c r="E2236" s="46">
        <v>0</v>
      </c>
      <c r="F2236" s="46">
        <v>0</v>
      </c>
      <c r="G2236" s="46">
        <v>6</v>
      </c>
      <c r="H2236" s="46">
        <v>0</v>
      </c>
      <c r="I2236" s="46">
        <v>0</v>
      </c>
      <c r="J2236" s="46">
        <v>0</v>
      </c>
      <c r="K2236" s="46">
        <v>6</v>
      </c>
      <c r="L2236" s="42">
        <v>42160</v>
      </c>
      <c r="M2236" s="42">
        <v>21544</v>
      </c>
      <c r="N2236" s="42">
        <v>20616</v>
      </c>
      <c r="O2236" s="54" t="s">
        <v>499</v>
      </c>
      <c r="P2236" s="54" t="s">
        <v>499</v>
      </c>
      <c r="Q2236" s="54">
        <v>14.231499051233396</v>
      </c>
      <c r="R2236" s="54" t="s">
        <v>499</v>
      </c>
      <c r="S2236" s="54" t="s">
        <v>499</v>
      </c>
      <c r="T2236" s="54" t="s">
        <v>499</v>
      </c>
      <c r="U2236" s="54">
        <v>14.231499051233396</v>
      </c>
      <c r="W2236" s="42" t="s">
        <v>469</v>
      </c>
    </row>
    <row r="2237" spans="1:23">
      <c r="A2237" s="49" t="s">
        <v>4505</v>
      </c>
      <c r="B2237" s="46" t="s">
        <v>230</v>
      </c>
      <c r="C2237" s="46" t="s">
        <v>393</v>
      </c>
      <c r="D2237" s="49" t="s">
        <v>60</v>
      </c>
      <c r="E2237" s="46">
        <v>0</v>
      </c>
      <c r="F2237" s="46">
        <v>0</v>
      </c>
      <c r="G2237" s="46">
        <v>0</v>
      </c>
      <c r="H2237" s="46">
        <v>0</v>
      </c>
      <c r="I2237" s="46">
        <v>6</v>
      </c>
      <c r="J2237" s="46">
        <v>6</v>
      </c>
      <c r="K2237" s="46">
        <v>12</v>
      </c>
      <c r="L2237" s="42">
        <v>24185</v>
      </c>
      <c r="M2237" s="42">
        <v>12417</v>
      </c>
      <c r="N2237" s="42">
        <v>11768</v>
      </c>
      <c r="O2237" s="54" t="s">
        <v>499</v>
      </c>
      <c r="P2237" s="54" t="s">
        <v>499</v>
      </c>
      <c r="Q2237" s="54" t="s">
        <v>499</v>
      </c>
      <c r="R2237" s="54" t="s">
        <v>499</v>
      </c>
      <c r="S2237" s="54">
        <v>24.808765763903246</v>
      </c>
      <c r="T2237" s="54">
        <v>24.808765763903246</v>
      </c>
      <c r="U2237" s="54">
        <v>49.617531527806491</v>
      </c>
      <c r="W2237" s="42" t="s">
        <v>469</v>
      </c>
    </row>
    <row r="2238" spans="1:23">
      <c r="A2238" s="49" t="s">
        <v>4506</v>
      </c>
      <c r="B2238" s="46" t="s">
        <v>230</v>
      </c>
      <c r="C2238" s="46" t="s">
        <v>393</v>
      </c>
      <c r="D2238" s="49" t="s">
        <v>64</v>
      </c>
      <c r="E2238" s="46">
        <v>6</v>
      </c>
      <c r="F2238" s="46">
        <v>6</v>
      </c>
      <c r="G2238" s="46">
        <v>10</v>
      </c>
      <c r="H2238" s="46">
        <v>8</v>
      </c>
      <c r="I2238" s="46">
        <v>6</v>
      </c>
      <c r="J2238" s="46">
        <v>0</v>
      </c>
      <c r="K2238" s="46">
        <v>36</v>
      </c>
      <c r="L2238" s="42">
        <v>24185</v>
      </c>
      <c r="M2238" s="42">
        <v>12417</v>
      </c>
      <c r="N2238" s="42">
        <v>11768</v>
      </c>
      <c r="O2238" s="54">
        <v>24.808765763903246</v>
      </c>
      <c r="P2238" s="54">
        <v>24.808765763903246</v>
      </c>
      <c r="Q2238" s="54">
        <v>41.347942939838738</v>
      </c>
      <c r="R2238" s="54">
        <v>33.078354351870992</v>
      </c>
      <c r="S2238" s="54">
        <v>24.808765763903246</v>
      </c>
      <c r="T2238" s="54" t="s">
        <v>499</v>
      </c>
      <c r="U2238" s="54">
        <v>148.85259458341946</v>
      </c>
      <c r="W2238" s="42" t="s">
        <v>469</v>
      </c>
    </row>
    <row r="2239" spans="1:23">
      <c r="A2239" s="49" t="s">
        <v>4507</v>
      </c>
      <c r="B2239" s="46" t="s">
        <v>230</v>
      </c>
      <c r="C2239" s="46" t="s">
        <v>393</v>
      </c>
      <c r="D2239" s="49" t="s">
        <v>492</v>
      </c>
      <c r="E2239" s="46">
        <v>0</v>
      </c>
      <c r="F2239" s="46">
        <v>0</v>
      </c>
      <c r="G2239" s="46">
        <v>6</v>
      </c>
      <c r="H2239" s="46">
        <v>6</v>
      </c>
      <c r="I2239" s="46">
        <v>0</v>
      </c>
      <c r="J2239" s="46">
        <v>0</v>
      </c>
      <c r="K2239" s="46">
        <v>12</v>
      </c>
      <c r="L2239" s="42">
        <v>24185</v>
      </c>
      <c r="M2239" s="42">
        <v>12417</v>
      </c>
      <c r="N2239" s="42">
        <v>11768</v>
      </c>
      <c r="O2239" s="54" t="s">
        <v>499</v>
      </c>
      <c r="P2239" s="54" t="s">
        <v>499</v>
      </c>
      <c r="Q2239" s="54">
        <v>24.808765763903246</v>
      </c>
      <c r="R2239" s="54">
        <v>24.808765763903246</v>
      </c>
      <c r="S2239" s="54" t="s">
        <v>499</v>
      </c>
      <c r="T2239" s="54" t="s">
        <v>499</v>
      </c>
      <c r="U2239" s="54">
        <v>49.617531527806491</v>
      </c>
      <c r="W2239" s="42" t="s">
        <v>469</v>
      </c>
    </row>
    <row r="2240" spans="1:23">
      <c r="A2240" s="49" t="s">
        <v>4508</v>
      </c>
      <c r="B2240" s="46" t="s">
        <v>230</v>
      </c>
      <c r="C2240" s="46" t="s">
        <v>393</v>
      </c>
      <c r="D2240" s="49" t="s">
        <v>200</v>
      </c>
      <c r="E2240" s="46">
        <v>0</v>
      </c>
      <c r="F2240" s="46">
        <v>0</v>
      </c>
      <c r="G2240" s="46">
        <v>0</v>
      </c>
      <c r="H2240" s="46">
        <v>6</v>
      </c>
      <c r="I2240" s="46">
        <v>6</v>
      </c>
      <c r="J2240" s="46">
        <v>0</v>
      </c>
      <c r="K2240" s="46">
        <v>12</v>
      </c>
      <c r="L2240" s="42">
        <v>24185</v>
      </c>
      <c r="M2240" s="42">
        <v>12417</v>
      </c>
      <c r="N2240" s="42">
        <v>11768</v>
      </c>
      <c r="O2240" s="54" t="s">
        <v>499</v>
      </c>
      <c r="P2240" s="54" t="s">
        <v>499</v>
      </c>
      <c r="Q2240" s="54" t="s">
        <v>499</v>
      </c>
      <c r="R2240" s="54">
        <v>24.808765763903246</v>
      </c>
      <c r="S2240" s="54">
        <v>24.808765763903246</v>
      </c>
      <c r="T2240" s="54" t="s">
        <v>499</v>
      </c>
      <c r="U2240" s="54">
        <v>49.617531527806491</v>
      </c>
      <c r="W2240" s="42" t="s">
        <v>469</v>
      </c>
    </row>
    <row r="2241" spans="1:23">
      <c r="A2241" s="49" t="s">
        <v>4509</v>
      </c>
      <c r="B2241" s="46" t="s">
        <v>230</v>
      </c>
      <c r="C2241" s="46" t="s">
        <v>393</v>
      </c>
      <c r="D2241" s="49" t="s">
        <v>54</v>
      </c>
      <c r="E2241" s="46">
        <v>16</v>
      </c>
      <c r="F2241" s="46">
        <v>18</v>
      </c>
      <c r="G2241" s="46">
        <v>58</v>
      </c>
      <c r="H2241" s="46">
        <v>50</v>
      </c>
      <c r="I2241" s="46">
        <v>32</v>
      </c>
      <c r="J2241" s="46">
        <v>22</v>
      </c>
      <c r="K2241" s="46">
        <v>196</v>
      </c>
      <c r="L2241" s="42">
        <v>24185</v>
      </c>
      <c r="M2241" s="42">
        <v>12417</v>
      </c>
      <c r="N2241" s="42">
        <v>11768</v>
      </c>
      <c r="O2241" s="54">
        <v>128.8556011919143</v>
      </c>
      <c r="P2241" s="54">
        <v>144.96255134090359</v>
      </c>
      <c r="Q2241" s="54">
        <v>467.10155432068939</v>
      </c>
      <c r="R2241" s="54">
        <v>402.67375372473219</v>
      </c>
      <c r="S2241" s="54">
        <v>257.71120238382861</v>
      </c>
      <c r="T2241" s="54">
        <v>177.17645163888218</v>
      </c>
      <c r="U2241" s="54">
        <v>1578.4811146009501</v>
      </c>
      <c r="W2241" s="42" t="s">
        <v>469</v>
      </c>
    </row>
    <row r="2242" spans="1:23">
      <c r="A2242" s="49" t="s">
        <v>4510</v>
      </c>
      <c r="B2242" s="46" t="s">
        <v>230</v>
      </c>
      <c r="C2242" s="46" t="s">
        <v>393</v>
      </c>
      <c r="D2242" s="49" t="s">
        <v>69</v>
      </c>
      <c r="E2242" s="46">
        <v>0</v>
      </c>
      <c r="F2242" s="46">
        <v>6</v>
      </c>
      <c r="G2242" s="46">
        <v>0</v>
      </c>
      <c r="H2242" s="46">
        <v>0</v>
      </c>
      <c r="I2242" s="46">
        <v>6</v>
      </c>
      <c r="J2242" s="46">
        <v>0</v>
      </c>
      <c r="K2242" s="46">
        <v>12</v>
      </c>
      <c r="L2242" s="42">
        <v>24185</v>
      </c>
      <c r="M2242" s="42">
        <v>12417</v>
      </c>
      <c r="N2242" s="42">
        <v>11768</v>
      </c>
      <c r="O2242" s="54" t="s">
        <v>499</v>
      </c>
      <c r="P2242" s="54">
        <v>48.320850446967867</v>
      </c>
      <c r="Q2242" s="54" t="s">
        <v>499</v>
      </c>
      <c r="R2242" s="54" t="s">
        <v>499</v>
      </c>
      <c r="S2242" s="54">
        <v>48.320850446967867</v>
      </c>
      <c r="T2242" s="54" t="s">
        <v>499</v>
      </c>
      <c r="U2242" s="54">
        <v>96.641700893935734</v>
      </c>
      <c r="W2242" s="42" t="s">
        <v>469</v>
      </c>
    </row>
    <row r="2243" spans="1:23">
      <c r="A2243" s="49" t="s">
        <v>4511</v>
      </c>
      <c r="B2243" s="46" t="s">
        <v>230</v>
      </c>
      <c r="C2243" s="46" t="s">
        <v>393</v>
      </c>
      <c r="D2243" s="49" t="s">
        <v>473</v>
      </c>
      <c r="E2243" s="46">
        <v>0</v>
      </c>
      <c r="F2243" s="46">
        <v>0</v>
      </c>
      <c r="G2243" s="46">
        <v>0</v>
      </c>
      <c r="H2243" s="46">
        <v>6</v>
      </c>
      <c r="I2243" s="46">
        <v>0</v>
      </c>
      <c r="J2243" s="46">
        <v>0</v>
      </c>
      <c r="K2243" s="46">
        <v>6</v>
      </c>
      <c r="L2243" s="42">
        <v>24185</v>
      </c>
      <c r="M2243" s="42">
        <v>12417</v>
      </c>
      <c r="N2243" s="42">
        <v>11768</v>
      </c>
      <c r="O2243" s="54" t="s">
        <v>499</v>
      </c>
      <c r="P2243" s="54" t="s">
        <v>499</v>
      </c>
      <c r="Q2243" s="54" t="s">
        <v>499</v>
      </c>
      <c r="R2243" s="54">
        <v>24.808765763903246</v>
      </c>
      <c r="S2243" s="54" t="s">
        <v>499</v>
      </c>
      <c r="T2243" s="54" t="s">
        <v>499</v>
      </c>
      <c r="U2243" s="54">
        <v>24.808765763903246</v>
      </c>
      <c r="W2243" s="42" t="s">
        <v>469</v>
      </c>
    </row>
    <row r="2244" spans="1:23">
      <c r="A2244" s="49" t="s">
        <v>4512</v>
      </c>
      <c r="B2244" s="46" t="s">
        <v>230</v>
      </c>
      <c r="C2244" s="46" t="s">
        <v>393</v>
      </c>
      <c r="D2244" s="49" t="s">
        <v>201</v>
      </c>
      <c r="E2244" s="46">
        <v>0</v>
      </c>
      <c r="F2244" s="46">
        <v>0</v>
      </c>
      <c r="G2244" s="46">
        <v>0</v>
      </c>
      <c r="H2244" s="46">
        <v>6</v>
      </c>
      <c r="I2244" s="46">
        <v>0</v>
      </c>
      <c r="J2244" s="46">
        <v>0</v>
      </c>
      <c r="K2244" s="46">
        <v>6</v>
      </c>
      <c r="L2244" s="42">
        <v>24185</v>
      </c>
      <c r="M2244" s="42">
        <v>12417</v>
      </c>
      <c r="N2244" s="42">
        <v>11768</v>
      </c>
      <c r="O2244" s="54" t="s">
        <v>499</v>
      </c>
      <c r="P2244" s="54" t="s">
        <v>499</v>
      </c>
      <c r="Q2244" s="54" t="s">
        <v>499</v>
      </c>
      <c r="R2244" s="54">
        <v>24.808765763903246</v>
      </c>
      <c r="S2244" s="54" t="s">
        <v>499</v>
      </c>
      <c r="T2244" s="54" t="s">
        <v>499</v>
      </c>
      <c r="U2244" s="54">
        <v>24.808765763903246</v>
      </c>
      <c r="W2244" s="42" t="s">
        <v>469</v>
      </c>
    </row>
    <row r="2245" spans="1:23">
      <c r="A2245" s="49" t="s">
        <v>4513</v>
      </c>
      <c r="B2245" s="46" t="s">
        <v>230</v>
      </c>
      <c r="C2245" s="46" t="s">
        <v>393</v>
      </c>
      <c r="D2245" s="49" t="s">
        <v>95</v>
      </c>
      <c r="E2245" s="46">
        <v>0</v>
      </c>
      <c r="F2245" s="46">
        <v>0</v>
      </c>
      <c r="G2245" s="46">
        <v>0</v>
      </c>
      <c r="H2245" s="46">
        <v>0</v>
      </c>
      <c r="I2245" s="46">
        <v>0</v>
      </c>
      <c r="J2245" s="46">
        <v>0</v>
      </c>
      <c r="K2245" s="46">
        <v>0</v>
      </c>
      <c r="L2245" s="42">
        <v>24185</v>
      </c>
      <c r="M2245" s="42">
        <v>12417</v>
      </c>
      <c r="N2245" s="42">
        <v>11768</v>
      </c>
      <c r="O2245" s="54" t="s">
        <v>499</v>
      </c>
      <c r="P2245" s="54" t="s">
        <v>499</v>
      </c>
      <c r="Q2245" s="54" t="s">
        <v>499</v>
      </c>
      <c r="R2245" s="54" t="s">
        <v>499</v>
      </c>
      <c r="S2245" s="54" t="s">
        <v>499</v>
      </c>
      <c r="T2245" s="54" t="s">
        <v>499</v>
      </c>
      <c r="U2245" s="54" t="s">
        <v>499</v>
      </c>
      <c r="W2245" s="42" t="s">
        <v>469</v>
      </c>
    </row>
    <row r="2246" spans="1:23">
      <c r="A2246" s="49" t="s">
        <v>4514</v>
      </c>
      <c r="B2246" s="46" t="s">
        <v>230</v>
      </c>
      <c r="C2246" s="46" t="s">
        <v>393</v>
      </c>
      <c r="D2246" s="49" t="s">
        <v>154</v>
      </c>
      <c r="E2246" s="46">
        <v>0</v>
      </c>
      <c r="F2246" s="46">
        <v>0</v>
      </c>
      <c r="G2246" s="46">
        <v>0</v>
      </c>
      <c r="H2246" s="46">
        <v>0</v>
      </c>
      <c r="I2246" s="46">
        <v>0</v>
      </c>
      <c r="J2246" s="46">
        <v>0</v>
      </c>
      <c r="K2246" s="46">
        <v>0</v>
      </c>
      <c r="L2246" s="42">
        <v>24185</v>
      </c>
      <c r="M2246" s="42">
        <v>12417</v>
      </c>
      <c r="N2246" s="42">
        <v>11768</v>
      </c>
      <c r="O2246" s="54" t="s">
        <v>499</v>
      </c>
      <c r="P2246" s="54" t="s">
        <v>499</v>
      </c>
      <c r="Q2246" s="54" t="s">
        <v>499</v>
      </c>
      <c r="R2246" s="54" t="s">
        <v>499</v>
      </c>
      <c r="S2246" s="54" t="s">
        <v>499</v>
      </c>
      <c r="T2246" s="54" t="s">
        <v>499</v>
      </c>
      <c r="U2246" s="54" t="s">
        <v>499</v>
      </c>
      <c r="W2246" s="42" t="s">
        <v>469</v>
      </c>
    </row>
    <row r="2247" spans="1:23">
      <c r="A2247" s="49" t="s">
        <v>4515</v>
      </c>
      <c r="B2247" s="46" t="s">
        <v>230</v>
      </c>
      <c r="C2247" s="46" t="s">
        <v>393</v>
      </c>
      <c r="D2247" s="49" t="s">
        <v>155</v>
      </c>
      <c r="E2247" s="46">
        <v>0</v>
      </c>
      <c r="F2247" s="46">
        <v>6</v>
      </c>
      <c r="G2247" s="46">
        <v>6</v>
      </c>
      <c r="H2247" s="46">
        <v>0</v>
      </c>
      <c r="I2247" s="46">
        <v>0</v>
      </c>
      <c r="J2247" s="46">
        <v>0</v>
      </c>
      <c r="K2247" s="46">
        <v>12</v>
      </c>
      <c r="L2247" s="42">
        <v>24185</v>
      </c>
      <c r="M2247" s="42">
        <v>12417</v>
      </c>
      <c r="N2247" s="42">
        <v>11768</v>
      </c>
      <c r="O2247" s="54" t="s">
        <v>499</v>
      </c>
      <c r="P2247" s="54">
        <v>24.808765763903246</v>
      </c>
      <c r="Q2247" s="54">
        <v>24.808765763903246</v>
      </c>
      <c r="R2247" s="54" t="s">
        <v>499</v>
      </c>
      <c r="S2247" s="54" t="s">
        <v>499</v>
      </c>
      <c r="T2247" s="54" t="s">
        <v>499</v>
      </c>
      <c r="U2247" s="54">
        <v>49.617531527806491</v>
      </c>
      <c r="W2247" s="42" t="s">
        <v>469</v>
      </c>
    </row>
    <row r="2248" spans="1:23">
      <c r="A2248" s="49" t="s">
        <v>4516</v>
      </c>
      <c r="B2248" s="46" t="s">
        <v>230</v>
      </c>
      <c r="C2248" s="46" t="s">
        <v>393</v>
      </c>
      <c r="D2248" s="49" t="s">
        <v>99</v>
      </c>
      <c r="E2248" s="46">
        <v>0</v>
      </c>
      <c r="F2248" s="46">
        <v>0</v>
      </c>
      <c r="G2248" s="46">
        <v>6</v>
      </c>
      <c r="H2248" s="46">
        <v>8</v>
      </c>
      <c r="I2248" s="46">
        <v>7</v>
      </c>
      <c r="J2248" s="46">
        <v>6</v>
      </c>
      <c r="K2248" s="46">
        <v>27</v>
      </c>
      <c r="L2248" s="42">
        <v>24185</v>
      </c>
      <c r="M2248" s="42">
        <v>12417</v>
      </c>
      <c r="N2248" s="42">
        <v>11768</v>
      </c>
      <c r="O2248" s="54" t="s">
        <v>499</v>
      </c>
      <c r="P2248" s="54" t="s">
        <v>499</v>
      </c>
      <c r="Q2248" s="54">
        <v>24.808765763903246</v>
      </c>
      <c r="R2248" s="54">
        <v>33.078354351870992</v>
      </c>
      <c r="S2248" s="54">
        <v>28.943560057887119</v>
      </c>
      <c r="T2248" s="54">
        <v>24.808765763903246</v>
      </c>
      <c r="U2248" s="54">
        <v>111.6394459375646</v>
      </c>
      <c r="W2248" s="42" t="s">
        <v>469</v>
      </c>
    </row>
    <row r="2249" spans="1:23">
      <c r="A2249" s="49" t="s">
        <v>4517</v>
      </c>
      <c r="B2249" s="46" t="s">
        <v>230</v>
      </c>
      <c r="C2249" s="46" t="s">
        <v>393</v>
      </c>
      <c r="D2249" s="49" t="s">
        <v>481</v>
      </c>
      <c r="E2249" s="46">
        <v>0</v>
      </c>
      <c r="F2249" s="46">
        <v>0</v>
      </c>
      <c r="G2249" s="46">
        <v>0</v>
      </c>
      <c r="H2249" s="46">
        <v>0</v>
      </c>
      <c r="I2249" s="46">
        <v>0</v>
      </c>
      <c r="J2249" s="46">
        <v>0</v>
      </c>
      <c r="K2249" s="46">
        <v>0</v>
      </c>
      <c r="L2249" s="42">
        <v>24185</v>
      </c>
      <c r="M2249" s="42">
        <v>12417</v>
      </c>
      <c r="N2249" s="42">
        <v>11768</v>
      </c>
      <c r="O2249" s="54" t="s">
        <v>499</v>
      </c>
      <c r="P2249" s="54" t="s">
        <v>499</v>
      </c>
      <c r="Q2249" s="54" t="s">
        <v>499</v>
      </c>
      <c r="R2249" s="54" t="s">
        <v>499</v>
      </c>
      <c r="S2249" s="54" t="s">
        <v>499</v>
      </c>
      <c r="T2249" s="54" t="s">
        <v>499</v>
      </c>
      <c r="U2249" s="54" t="s">
        <v>499</v>
      </c>
      <c r="W2249" s="42" t="s">
        <v>469</v>
      </c>
    </row>
    <row r="2250" spans="1:23">
      <c r="A2250" s="49" t="s">
        <v>4518</v>
      </c>
      <c r="B2250" s="46" t="s">
        <v>230</v>
      </c>
      <c r="C2250" s="46" t="s">
        <v>393</v>
      </c>
      <c r="D2250" s="49" t="s">
        <v>483</v>
      </c>
      <c r="E2250" s="46">
        <v>0</v>
      </c>
      <c r="F2250" s="46">
        <v>0</v>
      </c>
      <c r="G2250" s="46">
        <v>8</v>
      </c>
      <c r="H2250" s="46">
        <v>0</v>
      </c>
      <c r="I2250" s="46">
        <v>0</v>
      </c>
      <c r="J2250" s="46">
        <v>0</v>
      </c>
      <c r="K2250" s="46">
        <v>8</v>
      </c>
      <c r="L2250" s="42">
        <v>24185</v>
      </c>
      <c r="M2250" s="42">
        <v>12417</v>
      </c>
      <c r="N2250" s="42">
        <v>11768</v>
      </c>
      <c r="O2250" s="54" t="s">
        <v>499</v>
      </c>
      <c r="P2250" s="54" t="s">
        <v>499</v>
      </c>
      <c r="Q2250" s="54">
        <v>33.078354351870992</v>
      </c>
      <c r="R2250" s="54" t="s">
        <v>499</v>
      </c>
      <c r="S2250" s="54" t="s">
        <v>499</v>
      </c>
      <c r="T2250" s="54" t="s">
        <v>499</v>
      </c>
      <c r="U2250" s="54">
        <v>33.078354351870992</v>
      </c>
      <c r="W2250" s="42" t="s">
        <v>469</v>
      </c>
    </row>
    <row r="2251" spans="1:23">
      <c r="A2251" s="49" t="s">
        <v>4519</v>
      </c>
      <c r="B2251" s="46" t="s">
        <v>230</v>
      </c>
      <c r="C2251" s="46" t="s">
        <v>393</v>
      </c>
      <c r="D2251" s="49" t="s">
        <v>132</v>
      </c>
      <c r="E2251" s="46">
        <v>0</v>
      </c>
      <c r="F2251" s="46">
        <v>0</v>
      </c>
      <c r="G2251" s="46">
        <v>0</v>
      </c>
      <c r="H2251" s="46">
        <v>6</v>
      </c>
      <c r="I2251" s="46">
        <v>6</v>
      </c>
      <c r="J2251" s="46">
        <v>0</v>
      </c>
      <c r="K2251" s="46">
        <v>12</v>
      </c>
      <c r="L2251" s="42">
        <v>24185</v>
      </c>
      <c r="M2251" s="42">
        <v>12417</v>
      </c>
      <c r="N2251" s="42">
        <v>11768</v>
      </c>
      <c r="O2251" s="54" t="s">
        <v>499</v>
      </c>
      <c r="P2251" s="54" t="s">
        <v>499</v>
      </c>
      <c r="Q2251" s="54" t="s">
        <v>499</v>
      </c>
      <c r="R2251" s="54">
        <v>48.320850446967867</v>
      </c>
      <c r="S2251" s="54">
        <v>48.320850446967867</v>
      </c>
      <c r="T2251" s="54" t="s">
        <v>499</v>
      </c>
      <c r="U2251" s="54">
        <v>96.641700893935734</v>
      </c>
      <c r="W2251" s="42" t="s">
        <v>469</v>
      </c>
    </row>
    <row r="2252" spans="1:23">
      <c r="A2252" s="49" t="s">
        <v>4520</v>
      </c>
      <c r="B2252" s="46" t="s">
        <v>230</v>
      </c>
      <c r="C2252" s="46" t="s">
        <v>393</v>
      </c>
      <c r="D2252" s="49" t="s">
        <v>142</v>
      </c>
      <c r="E2252" s="46">
        <v>0</v>
      </c>
      <c r="F2252" s="46">
        <v>0</v>
      </c>
      <c r="G2252" s="46">
        <v>0</v>
      </c>
      <c r="H2252" s="46">
        <v>0</v>
      </c>
      <c r="I2252" s="46">
        <v>0</v>
      </c>
      <c r="J2252" s="46">
        <v>0</v>
      </c>
      <c r="K2252" s="46">
        <v>0</v>
      </c>
      <c r="L2252" s="42">
        <v>24185</v>
      </c>
      <c r="M2252" s="42">
        <v>12417</v>
      </c>
      <c r="N2252" s="42">
        <v>11768</v>
      </c>
      <c r="O2252" s="54" t="s">
        <v>499</v>
      </c>
      <c r="P2252" s="54" t="s">
        <v>499</v>
      </c>
      <c r="Q2252" s="54" t="s">
        <v>499</v>
      </c>
      <c r="R2252" s="54" t="s">
        <v>499</v>
      </c>
      <c r="S2252" s="54" t="s">
        <v>499</v>
      </c>
      <c r="T2252" s="54" t="s">
        <v>499</v>
      </c>
      <c r="U2252" s="54" t="s">
        <v>499</v>
      </c>
      <c r="W2252" s="42" t="s">
        <v>469</v>
      </c>
    </row>
    <row r="2253" spans="1:23">
      <c r="A2253" s="49" t="s">
        <v>4521</v>
      </c>
      <c r="B2253" s="46" t="s">
        <v>230</v>
      </c>
      <c r="C2253" s="46" t="s">
        <v>393</v>
      </c>
      <c r="D2253" s="49" t="s">
        <v>146</v>
      </c>
      <c r="E2253" s="46">
        <v>6</v>
      </c>
      <c r="F2253" s="46">
        <v>6</v>
      </c>
      <c r="G2253" s="46">
        <v>11</v>
      </c>
      <c r="H2253" s="46">
        <v>13</v>
      </c>
      <c r="I2253" s="46">
        <v>6</v>
      </c>
      <c r="J2253" s="46">
        <v>6</v>
      </c>
      <c r="K2253" s="46">
        <v>48</v>
      </c>
      <c r="L2253" s="42">
        <v>24185</v>
      </c>
      <c r="M2253" s="42">
        <v>12417</v>
      </c>
      <c r="N2253" s="42">
        <v>11768</v>
      </c>
      <c r="O2253" s="54">
        <v>48.320850446967867</v>
      </c>
      <c r="P2253" s="54">
        <v>48.320850446967867</v>
      </c>
      <c r="Q2253" s="54">
        <v>88.588225819441092</v>
      </c>
      <c r="R2253" s="54">
        <v>104.69517596843038</v>
      </c>
      <c r="S2253" s="54">
        <v>48.320850446967867</v>
      </c>
      <c r="T2253" s="54">
        <v>48.320850446967867</v>
      </c>
      <c r="U2253" s="54">
        <v>386.56680357574294</v>
      </c>
      <c r="W2253" s="42" t="s">
        <v>469</v>
      </c>
    </row>
    <row r="2254" spans="1:23">
      <c r="A2254" s="49" t="s">
        <v>4522</v>
      </c>
      <c r="B2254" s="46" t="s">
        <v>222</v>
      </c>
      <c r="C2254" s="46" t="s">
        <v>393</v>
      </c>
      <c r="D2254" s="49" t="s">
        <v>60</v>
      </c>
      <c r="E2254" s="46">
        <v>0</v>
      </c>
      <c r="F2254" s="46">
        <v>0</v>
      </c>
      <c r="G2254" s="46">
        <v>0</v>
      </c>
      <c r="H2254" s="46">
        <v>6</v>
      </c>
      <c r="I2254" s="46">
        <v>0</v>
      </c>
      <c r="J2254" s="46">
        <v>0</v>
      </c>
      <c r="K2254" s="46">
        <v>6</v>
      </c>
      <c r="L2254" s="42">
        <v>24185</v>
      </c>
      <c r="M2254" s="42">
        <v>12417</v>
      </c>
      <c r="N2254" s="42">
        <v>11768</v>
      </c>
      <c r="O2254" s="54" t="s">
        <v>499</v>
      </c>
      <c r="P2254" s="54" t="s">
        <v>499</v>
      </c>
      <c r="Q2254" s="54" t="s">
        <v>499</v>
      </c>
      <c r="R2254" s="54">
        <v>24.808765763903246</v>
      </c>
      <c r="S2254" s="54" t="s">
        <v>499</v>
      </c>
      <c r="T2254" s="54" t="s">
        <v>499</v>
      </c>
      <c r="U2254" s="54">
        <v>24.808765763903246</v>
      </c>
      <c r="W2254" s="42" t="s">
        <v>469</v>
      </c>
    </row>
    <row r="2255" spans="1:23">
      <c r="A2255" s="49" t="s">
        <v>4523</v>
      </c>
      <c r="B2255" s="46" t="s">
        <v>222</v>
      </c>
      <c r="C2255" s="46" t="s">
        <v>393</v>
      </c>
      <c r="D2255" s="49" t="s">
        <v>64</v>
      </c>
      <c r="E2255" s="46">
        <v>8</v>
      </c>
      <c r="F2255" s="46">
        <v>6</v>
      </c>
      <c r="G2255" s="46">
        <v>15</v>
      </c>
      <c r="H2255" s="46">
        <v>10</v>
      </c>
      <c r="I2255" s="46">
        <v>10</v>
      </c>
      <c r="J2255" s="46">
        <v>6</v>
      </c>
      <c r="K2255" s="46">
        <v>55</v>
      </c>
      <c r="L2255" s="42">
        <v>24185</v>
      </c>
      <c r="M2255" s="42">
        <v>12417</v>
      </c>
      <c r="N2255" s="42">
        <v>11768</v>
      </c>
      <c r="O2255" s="54">
        <v>33.078354351870992</v>
      </c>
      <c r="P2255" s="54">
        <v>24.808765763903246</v>
      </c>
      <c r="Q2255" s="54">
        <v>62.021914409758118</v>
      </c>
      <c r="R2255" s="54">
        <v>41.347942939838738</v>
      </c>
      <c r="S2255" s="54">
        <v>41.347942939838738</v>
      </c>
      <c r="T2255" s="54">
        <v>24.808765763903246</v>
      </c>
      <c r="U2255" s="54">
        <v>227.41368616911308</v>
      </c>
      <c r="W2255" s="42" t="s">
        <v>469</v>
      </c>
    </row>
    <row r="2256" spans="1:23">
      <c r="A2256" s="49" t="s">
        <v>4524</v>
      </c>
      <c r="B2256" s="46" t="s">
        <v>222</v>
      </c>
      <c r="C2256" s="46" t="s">
        <v>393</v>
      </c>
      <c r="D2256" s="49" t="s">
        <v>492</v>
      </c>
      <c r="E2256" s="46">
        <v>0</v>
      </c>
      <c r="F2256" s="46">
        <v>0</v>
      </c>
      <c r="G2256" s="46">
        <v>6</v>
      </c>
      <c r="H2256" s="46">
        <v>6</v>
      </c>
      <c r="I2256" s="46">
        <v>0</v>
      </c>
      <c r="J2256" s="46">
        <v>0</v>
      </c>
      <c r="K2256" s="46">
        <v>12</v>
      </c>
      <c r="L2256" s="42">
        <v>24185</v>
      </c>
      <c r="M2256" s="42">
        <v>12417</v>
      </c>
      <c r="N2256" s="42">
        <v>11768</v>
      </c>
      <c r="O2256" s="54" t="s">
        <v>499</v>
      </c>
      <c r="P2256" s="54" t="s">
        <v>499</v>
      </c>
      <c r="Q2256" s="54">
        <v>24.808765763903246</v>
      </c>
      <c r="R2256" s="54">
        <v>24.808765763903246</v>
      </c>
      <c r="S2256" s="54" t="s">
        <v>499</v>
      </c>
      <c r="T2256" s="54" t="s">
        <v>499</v>
      </c>
      <c r="U2256" s="54">
        <v>49.617531527806491</v>
      </c>
      <c r="W2256" s="42" t="s">
        <v>469</v>
      </c>
    </row>
    <row r="2257" spans="1:23">
      <c r="A2257" s="49" t="s">
        <v>4525</v>
      </c>
      <c r="B2257" s="46" t="s">
        <v>222</v>
      </c>
      <c r="C2257" s="46" t="s">
        <v>393</v>
      </c>
      <c r="D2257" s="49" t="s">
        <v>200</v>
      </c>
      <c r="E2257" s="46">
        <v>0</v>
      </c>
      <c r="F2257" s="46">
        <v>0</v>
      </c>
      <c r="G2257" s="46">
        <v>6</v>
      </c>
      <c r="H2257" s="46">
        <v>9</v>
      </c>
      <c r="I2257" s="46">
        <v>6</v>
      </c>
      <c r="J2257" s="46">
        <v>6</v>
      </c>
      <c r="K2257" s="46">
        <v>27</v>
      </c>
      <c r="L2257" s="42">
        <v>24185</v>
      </c>
      <c r="M2257" s="42">
        <v>12417</v>
      </c>
      <c r="N2257" s="42">
        <v>11768</v>
      </c>
      <c r="O2257" s="54" t="s">
        <v>499</v>
      </c>
      <c r="P2257" s="54" t="s">
        <v>499</v>
      </c>
      <c r="Q2257" s="54">
        <v>24.808765763903246</v>
      </c>
      <c r="R2257" s="54">
        <v>37.213148645854865</v>
      </c>
      <c r="S2257" s="54">
        <v>24.808765763903246</v>
      </c>
      <c r="T2257" s="54">
        <v>24.808765763903246</v>
      </c>
      <c r="U2257" s="54">
        <v>111.6394459375646</v>
      </c>
      <c r="W2257" s="42" t="s">
        <v>469</v>
      </c>
    </row>
    <row r="2258" spans="1:23">
      <c r="A2258" s="49" t="s">
        <v>4526</v>
      </c>
      <c r="B2258" s="46" t="s">
        <v>222</v>
      </c>
      <c r="C2258" s="46" t="s">
        <v>393</v>
      </c>
      <c r="D2258" s="49" t="s">
        <v>473</v>
      </c>
      <c r="E2258" s="46">
        <v>0</v>
      </c>
      <c r="F2258" s="46">
        <v>0</v>
      </c>
      <c r="G2258" s="46">
        <v>0</v>
      </c>
      <c r="H2258" s="46">
        <v>6</v>
      </c>
      <c r="I2258" s="46">
        <v>0</v>
      </c>
      <c r="J2258" s="46">
        <v>0</v>
      </c>
      <c r="K2258" s="46">
        <v>6</v>
      </c>
      <c r="L2258" s="42">
        <v>24185</v>
      </c>
      <c r="M2258" s="42">
        <v>12417</v>
      </c>
      <c r="N2258" s="42">
        <v>11768</v>
      </c>
      <c r="O2258" s="54" t="s">
        <v>499</v>
      </c>
      <c r="P2258" s="54" t="s">
        <v>499</v>
      </c>
      <c r="Q2258" s="54" t="s">
        <v>499</v>
      </c>
      <c r="R2258" s="54">
        <v>24.808765763903246</v>
      </c>
      <c r="S2258" s="54" t="s">
        <v>499</v>
      </c>
      <c r="T2258" s="54" t="s">
        <v>499</v>
      </c>
      <c r="U2258" s="54">
        <v>24.808765763903246</v>
      </c>
      <c r="W2258" s="42" t="s">
        <v>469</v>
      </c>
    </row>
    <row r="2259" spans="1:23">
      <c r="A2259" s="49" t="s">
        <v>4527</v>
      </c>
      <c r="B2259" s="46" t="s">
        <v>222</v>
      </c>
      <c r="C2259" s="46" t="s">
        <v>393</v>
      </c>
      <c r="D2259" s="49" t="s">
        <v>201</v>
      </c>
      <c r="E2259" s="46">
        <v>0</v>
      </c>
      <c r="F2259" s="46">
        <v>0</v>
      </c>
      <c r="G2259" s="46">
        <v>6</v>
      </c>
      <c r="H2259" s="46">
        <v>6</v>
      </c>
      <c r="I2259" s="46">
        <v>0</v>
      </c>
      <c r="J2259" s="46">
        <v>0</v>
      </c>
      <c r="K2259" s="46">
        <v>12</v>
      </c>
      <c r="L2259" s="42">
        <v>24185</v>
      </c>
      <c r="M2259" s="42">
        <v>12417</v>
      </c>
      <c r="N2259" s="42">
        <v>11768</v>
      </c>
      <c r="O2259" s="54" t="s">
        <v>499</v>
      </c>
      <c r="P2259" s="54" t="s">
        <v>499</v>
      </c>
      <c r="Q2259" s="54">
        <v>24.808765763903246</v>
      </c>
      <c r="R2259" s="54">
        <v>24.808765763903246</v>
      </c>
      <c r="S2259" s="54" t="s">
        <v>499</v>
      </c>
      <c r="T2259" s="54" t="s">
        <v>499</v>
      </c>
      <c r="U2259" s="54">
        <v>49.617531527806491</v>
      </c>
      <c r="W2259" s="42" t="s">
        <v>469</v>
      </c>
    </row>
    <row r="2260" spans="1:23">
      <c r="A2260" s="49" t="s">
        <v>4528</v>
      </c>
      <c r="B2260" s="46" t="s">
        <v>222</v>
      </c>
      <c r="C2260" s="46" t="s">
        <v>393</v>
      </c>
      <c r="D2260" s="49" t="s">
        <v>151</v>
      </c>
      <c r="E2260" s="46">
        <v>0</v>
      </c>
      <c r="F2260" s="46">
        <v>0</v>
      </c>
      <c r="G2260" s="46">
        <v>0</v>
      </c>
      <c r="H2260" s="46">
        <v>0</v>
      </c>
      <c r="I2260" s="46">
        <v>0</v>
      </c>
      <c r="J2260" s="46">
        <v>0</v>
      </c>
      <c r="K2260" s="46">
        <v>0</v>
      </c>
      <c r="L2260" s="42">
        <v>24185</v>
      </c>
      <c r="M2260" s="42">
        <v>12417</v>
      </c>
      <c r="N2260" s="42">
        <v>11768</v>
      </c>
      <c r="O2260" s="54" t="s">
        <v>499</v>
      </c>
      <c r="P2260" s="54" t="s">
        <v>499</v>
      </c>
      <c r="Q2260" s="54" t="s">
        <v>499</v>
      </c>
      <c r="R2260" s="54" t="s">
        <v>499</v>
      </c>
      <c r="S2260" s="54" t="s">
        <v>499</v>
      </c>
      <c r="T2260" s="54" t="s">
        <v>499</v>
      </c>
      <c r="U2260" s="54" t="s">
        <v>499</v>
      </c>
      <c r="W2260" s="42" t="s">
        <v>469</v>
      </c>
    </row>
    <row r="2261" spans="1:23">
      <c r="A2261" s="49" t="s">
        <v>4529</v>
      </c>
      <c r="B2261" s="46" t="s">
        <v>222</v>
      </c>
      <c r="C2261" s="46" t="s">
        <v>393</v>
      </c>
      <c r="D2261" s="49" t="s">
        <v>95</v>
      </c>
      <c r="E2261" s="46">
        <v>0</v>
      </c>
      <c r="F2261" s="46">
        <v>0</v>
      </c>
      <c r="G2261" s="46">
        <v>0</v>
      </c>
      <c r="H2261" s="46">
        <v>0</v>
      </c>
      <c r="I2261" s="46">
        <v>0</v>
      </c>
      <c r="J2261" s="46">
        <v>0</v>
      </c>
      <c r="K2261" s="46">
        <v>0</v>
      </c>
      <c r="L2261" s="42">
        <v>24185</v>
      </c>
      <c r="M2261" s="42">
        <v>12417</v>
      </c>
      <c r="N2261" s="42">
        <v>11768</v>
      </c>
      <c r="O2261" s="54" t="s">
        <v>499</v>
      </c>
      <c r="P2261" s="54" t="s">
        <v>499</v>
      </c>
      <c r="Q2261" s="54" t="s">
        <v>499</v>
      </c>
      <c r="R2261" s="54" t="s">
        <v>499</v>
      </c>
      <c r="S2261" s="54" t="s">
        <v>499</v>
      </c>
      <c r="T2261" s="54" t="s">
        <v>499</v>
      </c>
      <c r="U2261" s="54" t="s">
        <v>499</v>
      </c>
      <c r="W2261" s="42" t="s">
        <v>469</v>
      </c>
    </row>
    <row r="2262" spans="1:23">
      <c r="A2262" s="49" t="s">
        <v>4530</v>
      </c>
      <c r="B2262" s="46" t="s">
        <v>222</v>
      </c>
      <c r="C2262" s="46" t="s">
        <v>393</v>
      </c>
      <c r="D2262" s="49" t="s">
        <v>154</v>
      </c>
      <c r="E2262" s="46">
        <v>0</v>
      </c>
      <c r="F2262" s="46">
        <v>0</v>
      </c>
      <c r="G2262" s="46">
        <v>0</v>
      </c>
      <c r="H2262" s="46">
        <v>0</v>
      </c>
      <c r="I2262" s="46">
        <v>0</v>
      </c>
      <c r="J2262" s="46">
        <v>0</v>
      </c>
      <c r="K2262" s="46">
        <v>0</v>
      </c>
      <c r="L2262" s="42">
        <v>24185</v>
      </c>
      <c r="M2262" s="42">
        <v>12417</v>
      </c>
      <c r="N2262" s="42">
        <v>11768</v>
      </c>
      <c r="O2262" s="54" t="s">
        <v>499</v>
      </c>
      <c r="P2262" s="54" t="s">
        <v>499</v>
      </c>
      <c r="Q2262" s="54" t="s">
        <v>499</v>
      </c>
      <c r="R2262" s="54" t="s">
        <v>499</v>
      </c>
      <c r="S2262" s="54" t="s">
        <v>499</v>
      </c>
      <c r="T2262" s="54" t="s">
        <v>499</v>
      </c>
      <c r="U2262" s="54" t="s">
        <v>499</v>
      </c>
      <c r="W2262" s="42" t="s">
        <v>469</v>
      </c>
    </row>
    <row r="2263" spans="1:23">
      <c r="A2263" s="49" t="s">
        <v>4531</v>
      </c>
      <c r="B2263" s="46" t="s">
        <v>222</v>
      </c>
      <c r="C2263" s="46" t="s">
        <v>393</v>
      </c>
      <c r="D2263" s="49" t="s">
        <v>155</v>
      </c>
      <c r="E2263" s="46">
        <v>9</v>
      </c>
      <c r="F2263" s="46">
        <v>0</v>
      </c>
      <c r="G2263" s="46">
        <v>0</v>
      </c>
      <c r="H2263" s="46">
        <v>6</v>
      </c>
      <c r="I2263" s="46">
        <v>6</v>
      </c>
      <c r="J2263" s="46">
        <v>0</v>
      </c>
      <c r="K2263" s="46">
        <v>21</v>
      </c>
      <c r="L2263" s="42">
        <v>24185</v>
      </c>
      <c r="M2263" s="42">
        <v>12417</v>
      </c>
      <c r="N2263" s="42">
        <v>11768</v>
      </c>
      <c r="O2263" s="54">
        <v>37.213148645854865</v>
      </c>
      <c r="P2263" s="54" t="s">
        <v>499</v>
      </c>
      <c r="Q2263" s="54" t="s">
        <v>499</v>
      </c>
      <c r="R2263" s="54">
        <v>24.808765763903246</v>
      </c>
      <c r="S2263" s="54">
        <v>24.808765763903246</v>
      </c>
      <c r="T2263" s="54" t="s">
        <v>499</v>
      </c>
      <c r="U2263" s="54">
        <v>86.830680173661364</v>
      </c>
      <c r="W2263" s="42" t="s">
        <v>469</v>
      </c>
    </row>
    <row r="2264" spans="1:23">
      <c r="A2264" s="49" t="s">
        <v>4532</v>
      </c>
      <c r="B2264" s="46" t="s">
        <v>222</v>
      </c>
      <c r="C2264" s="46" t="s">
        <v>393</v>
      </c>
      <c r="D2264" s="49" t="s">
        <v>99</v>
      </c>
      <c r="E2264" s="46">
        <v>0</v>
      </c>
      <c r="F2264" s="46">
        <v>0</v>
      </c>
      <c r="G2264" s="46">
        <v>8</v>
      </c>
      <c r="H2264" s="46">
        <v>6</v>
      </c>
      <c r="I2264" s="46">
        <v>0</v>
      </c>
      <c r="J2264" s="46">
        <v>0</v>
      </c>
      <c r="K2264" s="46">
        <v>14</v>
      </c>
      <c r="L2264" s="42">
        <v>24185</v>
      </c>
      <c r="M2264" s="42">
        <v>12417</v>
      </c>
      <c r="N2264" s="42">
        <v>11768</v>
      </c>
      <c r="O2264" s="54" t="s">
        <v>499</v>
      </c>
      <c r="P2264" s="54" t="s">
        <v>499</v>
      </c>
      <c r="Q2264" s="54">
        <v>33.078354351870992</v>
      </c>
      <c r="R2264" s="54">
        <v>24.808765763903246</v>
      </c>
      <c r="S2264" s="54" t="s">
        <v>499</v>
      </c>
      <c r="T2264" s="54" t="s">
        <v>499</v>
      </c>
      <c r="U2264" s="54">
        <v>57.887120115774238</v>
      </c>
      <c r="W2264" s="42" t="s">
        <v>469</v>
      </c>
    </row>
    <row r="2265" spans="1:23">
      <c r="A2265" s="49" t="s">
        <v>4533</v>
      </c>
      <c r="B2265" s="46" t="s">
        <v>222</v>
      </c>
      <c r="C2265" s="46" t="s">
        <v>393</v>
      </c>
      <c r="D2265" s="49" t="s">
        <v>481</v>
      </c>
      <c r="E2265" s="46">
        <v>0</v>
      </c>
      <c r="F2265" s="46">
        <v>0</v>
      </c>
      <c r="G2265" s="46">
        <v>0</v>
      </c>
      <c r="H2265" s="46">
        <v>0</v>
      </c>
      <c r="I2265" s="46">
        <v>0</v>
      </c>
      <c r="J2265" s="46">
        <v>0</v>
      </c>
      <c r="K2265" s="46">
        <v>0</v>
      </c>
      <c r="L2265" s="42">
        <v>24185</v>
      </c>
      <c r="M2265" s="42">
        <v>12417</v>
      </c>
      <c r="N2265" s="42">
        <v>11768</v>
      </c>
      <c r="O2265" s="54" t="s">
        <v>499</v>
      </c>
      <c r="P2265" s="54" t="s">
        <v>499</v>
      </c>
      <c r="Q2265" s="54" t="s">
        <v>499</v>
      </c>
      <c r="R2265" s="54" t="s">
        <v>499</v>
      </c>
      <c r="S2265" s="54" t="s">
        <v>499</v>
      </c>
      <c r="T2265" s="54" t="s">
        <v>499</v>
      </c>
      <c r="U2265" s="54" t="s">
        <v>499</v>
      </c>
      <c r="W2265" s="42" t="s">
        <v>469</v>
      </c>
    </row>
    <row r="2266" spans="1:23">
      <c r="A2266" s="49" t="s">
        <v>4534</v>
      </c>
      <c r="B2266" s="46" t="s">
        <v>222</v>
      </c>
      <c r="C2266" s="46" t="s">
        <v>393</v>
      </c>
      <c r="D2266" s="49" t="s">
        <v>483</v>
      </c>
      <c r="E2266" s="46">
        <v>6</v>
      </c>
      <c r="F2266" s="46">
        <v>6</v>
      </c>
      <c r="G2266" s="46">
        <v>6</v>
      </c>
      <c r="H2266" s="46">
        <v>6</v>
      </c>
      <c r="I2266" s="46">
        <v>0</v>
      </c>
      <c r="J2266" s="46">
        <v>6</v>
      </c>
      <c r="K2266" s="46">
        <v>30</v>
      </c>
      <c r="L2266" s="42">
        <v>24185</v>
      </c>
      <c r="M2266" s="42">
        <v>12417</v>
      </c>
      <c r="N2266" s="42">
        <v>11768</v>
      </c>
      <c r="O2266" s="54">
        <v>24.808765763903246</v>
      </c>
      <c r="P2266" s="54">
        <v>24.808765763903246</v>
      </c>
      <c r="Q2266" s="54">
        <v>24.808765763903246</v>
      </c>
      <c r="R2266" s="54">
        <v>24.808765763903246</v>
      </c>
      <c r="S2266" s="54" t="s">
        <v>499</v>
      </c>
      <c r="T2266" s="54">
        <v>24.808765763903246</v>
      </c>
      <c r="U2266" s="54">
        <v>124.04382881951624</v>
      </c>
      <c r="W2266" s="42" t="s">
        <v>469</v>
      </c>
    </row>
    <row r="2267" spans="1:23">
      <c r="A2267" s="49" t="s">
        <v>4535</v>
      </c>
      <c r="B2267" s="46" t="s">
        <v>222</v>
      </c>
      <c r="C2267" s="46" t="s">
        <v>393</v>
      </c>
      <c r="D2267" s="49" t="s">
        <v>128</v>
      </c>
      <c r="E2267" s="46">
        <v>6</v>
      </c>
      <c r="F2267" s="46">
        <v>0</v>
      </c>
      <c r="G2267" s="46">
        <v>0</v>
      </c>
      <c r="H2267" s="46">
        <v>0</v>
      </c>
      <c r="I2267" s="46">
        <v>0</v>
      </c>
      <c r="J2267" s="46">
        <v>0</v>
      </c>
      <c r="K2267" s="46">
        <v>6</v>
      </c>
      <c r="L2267" s="42">
        <v>24185</v>
      </c>
      <c r="M2267" s="42">
        <v>12417</v>
      </c>
      <c r="N2267" s="42">
        <v>11768</v>
      </c>
      <c r="O2267" s="54">
        <v>24.808765763903246</v>
      </c>
      <c r="P2267" s="54" t="s">
        <v>499</v>
      </c>
      <c r="Q2267" s="54" t="s">
        <v>499</v>
      </c>
      <c r="R2267" s="54" t="s">
        <v>499</v>
      </c>
      <c r="S2267" s="54" t="s">
        <v>499</v>
      </c>
      <c r="T2267" s="54" t="s">
        <v>499</v>
      </c>
      <c r="U2267" s="54">
        <v>24.808765763903246</v>
      </c>
      <c r="W2267" s="42" t="s">
        <v>469</v>
      </c>
    </row>
    <row r="2268" spans="1:23">
      <c r="A2268" s="49" t="s">
        <v>4536</v>
      </c>
      <c r="B2268" s="46" t="s">
        <v>222</v>
      </c>
      <c r="C2268" s="46" t="s">
        <v>393</v>
      </c>
      <c r="D2268" s="49" t="s">
        <v>164</v>
      </c>
      <c r="E2268" s="46">
        <v>16</v>
      </c>
      <c r="F2268" s="46">
        <v>13</v>
      </c>
      <c r="G2268" s="46">
        <v>41</v>
      </c>
      <c r="H2268" s="46">
        <v>32</v>
      </c>
      <c r="I2268" s="46">
        <v>12</v>
      </c>
      <c r="J2268" s="46">
        <v>0</v>
      </c>
      <c r="K2268" s="46">
        <v>114</v>
      </c>
      <c r="L2268" s="42">
        <v>24185</v>
      </c>
      <c r="M2268" s="42">
        <v>12417</v>
      </c>
      <c r="N2268" s="42">
        <v>11768</v>
      </c>
      <c r="O2268" s="54">
        <v>135.96193065941534</v>
      </c>
      <c r="P2268" s="54">
        <v>110.46906866077498</v>
      </c>
      <c r="Q2268" s="54">
        <v>348.40244731475184</v>
      </c>
      <c r="R2268" s="54">
        <v>271.92386131883069</v>
      </c>
      <c r="S2268" s="54">
        <v>101.97144799456153</v>
      </c>
      <c r="T2268" s="54" t="s">
        <v>499</v>
      </c>
      <c r="U2268" s="54">
        <v>968.72875594833442</v>
      </c>
      <c r="W2268" s="42" t="s">
        <v>469</v>
      </c>
    </row>
    <row r="2269" spans="1:23">
      <c r="A2269" s="49" t="s">
        <v>4537</v>
      </c>
      <c r="B2269" s="46" t="s">
        <v>222</v>
      </c>
      <c r="C2269" s="46" t="s">
        <v>393</v>
      </c>
      <c r="D2269" s="49" t="s">
        <v>142</v>
      </c>
      <c r="E2269" s="46">
        <v>0</v>
      </c>
      <c r="F2269" s="46">
        <v>0</v>
      </c>
      <c r="G2269" s="46">
        <v>0</v>
      </c>
      <c r="H2269" s="46">
        <v>0</v>
      </c>
      <c r="I2269" s="46">
        <v>0</v>
      </c>
      <c r="J2269" s="46">
        <v>0</v>
      </c>
      <c r="K2269" s="46">
        <v>0</v>
      </c>
      <c r="L2269" s="42">
        <v>24185</v>
      </c>
      <c r="M2269" s="42">
        <v>12417</v>
      </c>
      <c r="N2269" s="42">
        <v>11768</v>
      </c>
      <c r="O2269" s="54" t="s">
        <v>499</v>
      </c>
      <c r="P2269" s="54" t="s">
        <v>499</v>
      </c>
      <c r="Q2269" s="54" t="s">
        <v>499</v>
      </c>
      <c r="R2269" s="54" t="s">
        <v>499</v>
      </c>
      <c r="S2269" s="54" t="s">
        <v>499</v>
      </c>
      <c r="T2269" s="54" t="s">
        <v>499</v>
      </c>
      <c r="U2269" s="54" t="s">
        <v>499</v>
      </c>
      <c r="W2269" s="42" t="s">
        <v>469</v>
      </c>
    </row>
    <row r="2270" spans="1:23">
      <c r="A2270" s="49" t="s">
        <v>4538</v>
      </c>
      <c r="B2270" s="46" t="s">
        <v>230</v>
      </c>
      <c r="C2270" s="46" t="s">
        <v>395</v>
      </c>
      <c r="D2270" s="49" t="s">
        <v>60</v>
      </c>
      <c r="E2270" s="46">
        <v>0</v>
      </c>
      <c r="F2270" s="46">
        <v>0</v>
      </c>
      <c r="G2270" s="46">
        <v>6</v>
      </c>
      <c r="H2270" s="46">
        <v>6</v>
      </c>
      <c r="I2270" s="46">
        <v>6</v>
      </c>
      <c r="J2270" s="46">
        <v>6</v>
      </c>
      <c r="K2270" s="46">
        <v>24</v>
      </c>
      <c r="L2270" s="42">
        <v>39974</v>
      </c>
      <c r="M2270" s="42">
        <v>20241</v>
      </c>
      <c r="N2270" s="42">
        <v>19733</v>
      </c>
      <c r="O2270" s="54" t="s">
        <v>499</v>
      </c>
      <c r="P2270" s="54" t="s">
        <v>499</v>
      </c>
      <c r="Q2270" s="54">
        <v>15.009756341622055</v>
      </c>
      <c r="R2270" s="54">
        <v>15.009756341622055</v>
      </c>
      <c r="S2270" s="54">
        <v>15.009756341622055</v>
      </c>
      <c r="T2270" s="54">
        <v>15.009756341622055</v>
      </c>
      <c r="U2270" s="54">
        <v>60.039025366488218</v>
      </c>
      <c r="W2270" s="42" t="s">
        <v>469</v>
      </c>
    </row>
    <row r="2271" spans="1:23">
      <c r="A2271" s="49" t="s">
        <v>4539</v>
      </c>
      <c r="B2271" s="46" t="s">
        <v>230</v>
      </c>
      <c r="C2271" s="46" t="s">
        <v>395</v>
      </c>
      <c r="D2271" s="49" t="s">
        <v>64</v>
      </c>
      <c r="E2271" s="46">
        <v>8</v>
      </c>
      <c r="F2271" s="46">
        <v>10</v>
      </c>
      <c r="G2271" s="46">
        <v>11</v>
      </c>
      <c r="H2271" s="46">
        <v>15</v>
      </c>
      <c r="I2271" s="46">
        <v>9</v>
      </c>
      <c r="J2271" s="46">
        <v>6</v>
      </c>
      <c r="K2271" s="46">
        <v>59</v>
      </c>
      <c r="L2271" s="42">
        <v>39974</v>
      </c>
      <c r="M2271" s="42">
        <v>20241</v>
      </c>
      <c r="N2271" s="42">
        <v>19733</v>
      </c>
      <c r="O2271" s="54">
        <v>20.01300845549607</v>
      </c>
      <c r="P2271" s="54">
        <v>25.016260569370093</v>
      </c>
      <c r="Q2271" s="54">
        <v>27.517886626307099</v>
      </c>
      <c r="R2271" s="54">
        <v>37.524390854055135</v>
      </c>
      <c r="S2271" s="54">
        <v>22.514634512433084</v>
      </c>
      <c r="T2271" s="54">
        <v>15.009756341622055</v>
      </c>
      <c r="U2271" s="54">
        <v>147.59593735928354</v>
      </c>
      <c r="W2271" s="42" t="s">
        <v>469</v>
      </c>
    </row>
    <row r="2272" spans="1:23">
      <c r="A2272" s="49" t="s">
        <v>4540</v>
      </c>
      <c r="B2272" s="46" t="s">
        <v>230</v>
      </c>
      <c r="C2272" s="46" t="s">
        <v>395</v>
      </c>
      <c r="D2272" s="49" t="s">
        <v>492</v>
      </c>
      <c r="E2272" s="46">
        <v>0</v>
      </c>
      <c r="F2272" s="46">
        <v>6</v>
      </c>
      <c r="G2272" s="46">
        <v>0</v>
      </c>
      <c r="H2272" s="46">
        <v>0</v>
      </c>
      <c r="I2272" s="46">
        <v>0</v>
      </c>
      <c r="J2272" s="46">
        <v>0</v>
      </c>
      <c r="K2272" s="46">
        <v>6</v>
      </c>
      <c r="L2272" s="42">
        <v>39974</v>
      </c>
      <c r="M2272" s="42">
        <v>20241</v>
      </c>
      <c r="N2272" s="42">
        <v>19733</v>
      </c>
      <c r="O2272" s="54" t="s">
        <v>499</v>
      </c>
      <c r="P2272" s="54">
        <v>15.009756341622055</v>
      </c>
      <c r="Q2272" s="54" t="s">
        <v>499</v>
      </c>
      <c r="R2272" s="54" t="s">
        <v>499</v>
      </c>
      <c r="S2272" s="54" t="s">
        <v>499</v>
      </c>
      <c r="T2272" s="54" t="s">
        <v>499</v>
      </c>
      <c r="U2272" s="54">
        <v>15.009756341622055</v>
      </c>
      <c r="W2272" s="42" t="s">
        <v>469</v>
      </c>
    </row>
    <row r="2273" spans="1:23">
      <c r="A2273" s="49" t="s">
        <v>4541</v>
      </c>
      <c r="B2273" s="46" t="s">
        <v>230</v>
      </c>
      <c r="C2273" s="46" t="s">
        <v>395</v>
      </c>
      <c r="D2273" s="49" t="s">
        <v>200</v>
      </c>
      <c r="E2273" s="46">
        <v>0</v>
      </c>
      <c r="F2273" s="46">
        <v>0</v>
      </c>
      <c r="G2273" s="46">
        <v>6</v>
      </c>
      <c r="H2273" s="46">
        <v>6</v>
      </c>
      <c r="I2273" s="46">
        <v>0</v>
      </c>
      <c r="J2273" s="46">
        <v>0</v>
      </c>
      <c r="K2273" s="46">
        <v>12</v>
      </c>
      <c r="L2273" s="42">
        <v>39974</v>
      </c>
      <c r="M2273" s="42">
        <v>20241</v>
      </c>
      <c r="N2273" s="42">
        <v>19733</v>
      </c>
      <c r="O2273" s="54" t="s">
        <v>499</v>
      </c>
      <c r="P2273" s="54" t="s">
        <v>499</v>
      </c>
      <c r="Q2273" s="54">
        <v>15.009756341622055</v>
      </c>
      <c r="R2273" s="54">
        <v>15.009756341622055</v>
      </c>
      <c r="S2273" s="54" t="s">
        <v>499</v>
      </c>
      <c r="T2273" s="54" t="s">
        <v>499</v>
      </c>
      <c r="U2273" s="54">
        <v>30.019512683244109</v>
      </c>
      <c r="W2273" s="42" t="s">
        <v>469</v>
      </c>
    </row>
    <row r="2274" spans="1:23">
      <c r="A2274" s="49" t="s">
        <v>4542</v>
      </c>
      <c r="B2274" s="46" t="s">
        <v>230</v>
      </c>
      <c r="C2274" s="46" t="s">
        <v>395</v>
      </c>
      <c r="D2274" s="49" t="s">
        <v>54</v>
      </c>
      <c r="E2274" s="46">
        <v>26</v>
      </c>
      <c r="F2274" s="46">
        <v>21</v>
      </c>
      <c r="G2274" s="46">
        <v>64</v>
      </c>
      <c r="H2274" s="46">
        <v>92</v>
      </c>
      <c r="I2274" s="46">
        <v>59</v>
      </c>
      <c r="J2274" s="46">
        <v>39</v>
      </c>
      <c r="K2274" s="46">
        <v>301</v>
      </c>
      <c r="L2274" s="42">
        <v>39974</v>
      </c>
      <c r="M2274" s="42">
        <v>20241</v>
      </c>
      <c r="N2274" s="42">
        <v>19733</v>
      </c>
      <c r="O2274" s="54">
        <v>128.45215157353886</v>
      </c>
      <c r="P2274" s="54">
        <v>103.74981473247371</v>
      </c>
      <c r="Q2274" s="54">
        <v>316.18991156563408</v>
      </c>
      <c r="R2274" s="54">
        <v>454.522997875599</v>
      </c>
      <c r="S2274" s="54">
        <v>291.48757472456896</v>
      </c>
      <c r="T2274" s="54">
        <v>192.67822736030828</v>
      </c>
      <c r="U2274" s="54">
        <v>1487.080677832123</v>
      </c>
      <c r="W2274" s="42" t="s">
        <v>469</v>
      </c>
    </row>
    <row r="2275" spans="1:23">
      <c r="A2275" s="49" t="s">
        <v>4543</v>
      </c>
      <c r="B2275" s="46" t="s">
        <v>230</v>
      </c>
      <c r="C2275" s="46" t="s">
        <v>395</v>
      </c>
      <c r="D2275" s="49" t="s">
        <v>69</v>
      </c>
      <c r="E2275" s="46">
        <v>6</v>
      </c>
      <c r="F2275" s="46">
        <v>0</v>
      </c>
      <c r="G2275" s="46">
        <v>6</v>
      </c>
      <c r="H2275" s="46">
        <v>6</v>
      </c>
      <c r="I2275" s="46">
        <v>6</v>
      </c>
      <c r="J2275" s="46">
        <v>0</v>
      </c>
      <c r="K2275" s="46">
        <v>24</v>
      </c>
      <c r="L2275" s="42">
        <v>39974</v>
      </c>
      <c r="M2275" s="42">
        <v>20241</v>
      </c>
      <c r="N2275" s="42">
        <v>19733</v>
      </c>
      <c r="O2275" s="54">
        <v>29.642804209278196</v>
      </c>
      <c r="P2275" s="54" t="s">
        <v>499</v>
      </c>
      <c r="Q2275" s="54">
        <v>29.642804209278196</v>
      </c>
      <c r="R2275" s="54">
        <v>29.642804209278196</v>
      </c>
      <c r="S2275" s="54">
        <v>29.642804209278196</v>
      </c>
      <c r="T2275" s="54" t="s">
        <v>499</v>
      </c>
      <c r="U2275" s="54">
        <v>118.57121683711279</v>
      </c>
      <c r="W2275" s="42" t="s">
        <v>469</v>
      </c>
    </row>
    <row r="2276" spans="1:23">
      <c r="A2276" s="49" t="s">
        <v>4544</v>
      </c>
      <c r="B2276" s="46" t="s">
        <v>230</v>
      </c>
      <c r="C2276" s="46" t="s">
        <v>395</v>
      </c>
      <c r="D2276" s="49" t="s">
        <v>473</v>
      </c>
      <c r="E2276" s="46">
        <v>0</v>
      </c>
      <c r="F2276" s="46">
        <v>0</v>
      </c>
      <c r="G2276" s="46">
        <v>0</v>
      </c>
      <c r="H2276" s="46">
        <v>6</v>
      </c>
      <c r="I2276" s="46">
        <v>0</v>
      </c>
      <c r="J2276" s="46">
        <v>0</v>
      </c>
      <c r="K2276" s="46">
        <v>6</v>
      </c>
      <c r="L2276" s="42">
        <v>39974</v>
      </c>
      <c r="M2276" s="42">
        <v>20241</v>
      </c>
      <c r="N2276" s="42">
        <v>19733</v>
      </c>
      <c r="O2276" s="54" t="s">
        <v>499</v>
      </c>
      <c r="P2276" s="54" t="s">
        <v>499</v>
      </c>
      <c r="Q2276" s="54" t="s">
        <v>499</v>
      </c>
      <c r="R2276" s="54">
        <v>15.009756341622055</v>
      </c>
      <c r="S2276" s="54" t="s">
        <v>499</v>
      </c>
      <c r="T2276" s="54" t="s">
        <v>499</v>
      </c>
      <c r="U2276" s="54">
        <v>15.009756341622055</v>
      </c>
      <c r="W2276" s="42" t="s">
        <v>469</v>
      </c>
    </row>
    <row r="2277" spans="1:23">
      <c r="A2277" s="49" t="s">
        <v>4545</v>
      </c>
      <c r="B2277" s="46" t="s">
        <v>230</v>
      </c>
      <c r="C2277" s="46" t="s">
        <v>395</v>
      </c>
      <c r="D2277" s="49" t="s">
        <v>201</v>
      </c>
      <c r="E2277" s="46">
        <v>0</v>
      </c>
      <c r="F2277" s="46">
        <v>0</v>
      </c>
      <c r="G2277" s="46">
        <v>6</v>
      </c>
      <c r="H2277" s="46">
        <v>6</v>
      </c>
      <c r="I2277" s="46">
        <v>0</v>
      </c>
      <c r="J2277" s="46">
        <v>0</v>
      </c>
      <c r="K2277" s="46">
        <v>12</v>
      </c>
      <c r="L2277" s="42">
        <v>39974</v>
      </c>
      <c r="M2277" s="42">
        <v>20241</v>
      </c>
      <c r="N2277" s="42">
        <v>19733</v>
      </c>
      <c r="O2277" s="54" t="s">
        <v>499</v>
      </c>
      <c r="P2277" s="54" t="s">
        <v>499</v>
      </c>
      <c r="Q2277" s="54">
        <v>15.009756341622055</v>
      </c>
      <c r="R2277" s="54">
        <v>15.009756341622055</v>
      </c>
      <c r="S2277" s="54" t="s">
        <v>499</v>
      </c>
      <c r="T2277" s="54" t="s">
        <v>499</v>
      </c>
      <c r="U2277" s="54">
        <v>30.019512683244109</v>
      </c>
      <c r="W2277" s="42" t="s">
        <v>469</v>
      </c>
    </row>
    <row r="2278" spans="1:23">
      <c r="A2278" s="49" t="s">
        <v>4546</v>
      </c>
      <c r="B2278" s="46" t="s">
        <v>230</v>
      </c>
      <c r="C2278" s="46" t="s">
        <v>395</v>
      </c>
      <c r="D2278" s="49" t="s">
        <v>151</v>
      </c>
      <c r="E2278" s="46">
        <v>0</v>
      </c>
      <c r="F2278" s="46">
        <v>0</v>
      </c>
      <c r="G2278" s="46">
        <v>0</v>
      </c>
      <c r="H2278" s="46">
        <v>0</v>
      </c>
      <c r="I2278" s="46">
        <v>0</v>
      </c>
      <c r="J2278" s="46">
        <v>0</v>
      </c>
      <c r="K2278" s="46">
        <v>0</v>
      </c>
      <c r="L2278" s="42">
        <v>39974</v>
      </c>
      <c r="M2278" s="42">
        <v>20241</v>
      </c>
      <c r="N2278" s="42">
        <v>19733</v>
      </c>
      <c r="O2278" s="54" t="s">
        <v>499</v>
      </c>
      <c r="P2278" s="54" t="s">
        <v>499</v>
      </c>
      <c r="Q2278" s="54" t="s">
        <v>499</v>
      </c>
      <c r="R2278" s="54" t="s">
        <v>499</v>
      </c>
      <c r="S2278" s="54" t="s">
        <v>499</v>
      </c>
      <c r="T2278" s="54" t="s">
        <v>499</v>
      </c>
      <c r="U2278" s="54" t="s">
        <v>499</v>
      </c>
      <c r="W2278" s="42" t="s">
        <v>469</v>
      </c>
    </row>
    <row r="2279" spans="1:23">
      <c r="A2279" s="49" t="s">
        <v>4547</v>
      </c>
      <c r="B2279" s="46" t="s">
        <v>230</v>
      </c>
      <c r="C2279" s="46" t="s">
        <v>395</v>
      </c>
      <c r="D2279" s="49" t="s">
        <v>95</v>
      </c>
      <c r="E2279" s="46">
        <v>0</v>
      </c>
      <c r="F2279" s="46">
        <v>0</v>
      </c>
      <c r="G2279" s="46">
        <v>0</v>
      </c>
      <c r="H2279" s="46">
        <v>0</v>
      </c>
      <c r="I2279" s="46">
        <v>0</v>
      </c>
      <c r="J2279" s="46">
        <v>0</v>
      </c>
      <c r="K2279" s="46">
        <v>0</v>
      </c>
      <c r="L2279" s="42">
        <v>39974</v>
      </c>
      <c r="M2279" s="42">
        <v>20241</v>
      </c>
      <c r="N2279" s="42">
        <v>19733</v>
      </c>
      <c r="O2279" s="54" t="s">
        <v>499</v>
      </c>
      <c r="P2279" s="54" t="s">
        <v>499</v>
      </c>
      <c r="Q2279" s="54" t="s">
        <v>499</v>
      </c>
      <c r="R2279" s="54" t="s">
        <v>499</v>
      </c>
      <c r="S2279" s="54" t="s">
        <v>499</v>
      </c>
      <c r="T2279" s="54" t="s">
        <v>499</v>
      </c>
      <c r="U2279" s="54" t="s">
        <v>499</v>
      </c>
      <c r="W2279" s="42" t="s">
        <v>469</v>
      </c>
    </row>
    <row r="2280" spans="1:23">
      <c r="A2280" s="49" t="s">
        <v>4548</v>
      </c>
      <c r="B2280" s="46" t="s">
        <v>230</v>
      </c>
      <c r="C2280" s="46" t="s">
        <v>395</v>
      </c>
      <c r="D2280" s="49" t="s">
        <v>155</v>
      </c>
      <c r="E2280" s="46">
        <v>10</v>
      </c>
      <c r="F2280" s="46">
        <v>6</v>
      </c>
      <c r="G2280" s="46">
        <v>6</v>
      </c>
      <c r="H2280" s="46">
        <v>0</v>
      </c>
      <c r="I2280" s="46">
        <v>0</v>
      </c>
      <c r="J2280" s="46">
        <v>0</v>
      </c>
      <c r="K2280" s="46">
        <v>22</v>
      </c>
      <c r="L2280" s="42">
        <v>39974</v>
      </c>
      <c r="M2280" s="42">
        <v>20241</v>
      </c>
      <c r="N2280" s="42">
        <v>19733</v>
      </c>
      <c r="O2280" s="54">
        <v>25.016260569370093</v>
      </c>
      <c r="P2280" s="54">
        <v>15.009756341622055</v>
      </c>
      <c r="Q2280" s="54">
        <v>15.009756341622055</v>
      </c>
      <c r="R2280" s="54" t="s">
        <v>499</v>
      </c>
      <c r="S2280" s="54" t="s">
        <v>499</v>
      </c>
      <c r="T2280" s="54" t="s">
        <v>499</v>
      </c>
      <c r="U2280" s="54">
        <v>55.035773252614199</v>
      </c>
      <c r="W2280" s="42" t="s">
        <v>469</v>
      </c>
    </row>
    <row r="2281" spans="1:23">
      <c r="A2281" s="49" t="s">
        <v>4549</v>
      </c>
      <c r="B2281" s="46" t="s">
        <v>230</v>
      </c>
      <c r="C2281" s="46" t="s">
        <v>395</v>
      </c>
      <c r="D2281" s="49" t="s">
        <v>99</v>
      </c>
      <c r="E2281" s="46">
        <v>7</v>
      </c>
      <c r="F2281" s="46">
        <v>0</v>
      </c>
      <c r="G2281" s="46">
        <v>6</v>
      </c>
      <c r="H2281" s="46">
        <v>7</v>
      </c>
      <c r="I2281" s="46">
        <v>6</v>
      </c>
      <c r="J2281" s="46">
        <v>0</v>
      </c>
      <c r="K2281" s="46">
        <v>26</v>
      </c>
      <c r="L2281" s="42">
        <v>39974</v>
      </c>
      <c r="M2281" s="42">
        <v>20241</v>
      </c>
      <c r="N2281" s="42">
        <v>19733</v>
      </c>
      <c r="O2281" s="54">
        <v>17.511382398559064</v>
      </c>
      <c r="P2281" s="54" t="s">
        <v>499</v>
      </c>
      <c r="Q2281" s="54">
        <v>15.009756341622055</v>
      </c>
      <c r="R2281" s="54">
        <v>17.511382398559064</v>
      </c>
      <c r="S2281" s="54">
        <v>15.009756341622055</v>
      </c>
      <c r="T2281" s="54" t="s">
        <v>499</v>
      </c>
      <c r="U2281" s="54">
        <v>65.04227748036223</v>
      </c>
      <c r="W2281" s="42" t="s">
        <v>469</v>
      </c>
    </row>
    <row r="2282" spans="1:23">
      <c r="A2282" s="49" t="s">
        <v>4550</v>
      </c>
      <c r="B2282" s="46" t="s">
        <v>230</v>
      </c>
      <c r="C2282" s="46" t="s">
        <v>395</v>
      </c>
      <c r="D2282" s="49" t="s">
        <v>481</v>
      </c>
      <c r="E2282" s="46">
        <v>0</v>
      </c>
      <c r="F2282" s="46">
        <v>0</v>
      </c>
      <c r="G2282" s="46">
        <v>0</v>
      </c>
      <c r="H2282" s="46">
        <v>0</v>
      </c>
      <c r="I2282" s="46">
        <v>0</v>
      </c>
      <c r="J2282" s="46">
        <v>0</v>
      </c>
      <c r="K2282" s="46">
        <v>0</v>
      </c>
      <c r="L2282" s="42">
        <v>39974</v>
      </c>
      <c r="M2282" s="42">
        <v>20241</v>
      </c>
      <c r="N2282" s="42">
        <v>19733</v>
      </c>
      <c r="O2282" s="54" t="s">
        <v>499</v>
      </c>
      <c r="P2282" s="54" t="s">
        <v>499</v>
      </c>
      <c r="Q2282" s="54" t="s">
        <v>499</v>
      </c>
      <c r="R2282" s="54" t="s">
        <v>499</v>
      </c>
      <c r="S2282" s="54" t="s">
        <v>499</v>
      </c>
      <c r="T2282" s="54" t="s">
        <v>499</v>
      </c>
      <c r="U2282" s="54" t="s">
        <v>499</v>
      </c>
      <c r="W2282" s="42" t="s">
        <v>469</v>
      </c>
    </row>
    <row r="2283" spans="1:23">
      <c r="A2283" s="49" t="s">
        <v>4551</v>
      </c>
      <c r="B2283" s="46" t="s">
        <v>230</v>
      </c>
      <c r="C2283" s="46" t="s">
        <v>395</v>
      </c>
      <c r="D2283" s="49" t="s">
        <v>483</v>
      </c>
      <c r="E2283" s="46">
        <v>6</v>
      </c>
      <c r="F2283" s="46">
        <v>6</v>
      </c>
      <c r="G2283" s="46">
        <v>0</v>
      </c>
      <c r="H2283" s="46">
        <v>6</v>
      </c>
      <c r="I2283" s="46">
        <v>6</v>
      </c>
      <c r="J2283" s="46">
        <v>0</v>
      </c>
      <c r="K2283" s="46">
        <v>24</v>
      </c>
      <c r="L2283" s="42">
        <v>39974</v>
      </c>
      <c r="M2283" s="42">
        <v>20241</v>
      </c>
      <c r="N2283" s="42">
        <v>19733</v>
      </c>
      <c r="O2283" s="54">
        <v>15.009756341622055</v>
      </c>
      <c r="P2283" s="54">
        <v>15.009756341622055</v>
      </c>
      <c r="Q2283" s="54" t="s">
        <v>499</v>
      </c>
      <c r="R2283" s="54">
        <v>15.009756341622055</v>
      </c>
      <c r="S2283" s="54">
        <v>15.009756341622055</v>
      </c>
      <c r="T2283" s="54" t="s">
        <v>499</v>
      </c>
      <c r="U2283" s="54">
        <v>60.039025366488218</v>
      </c>
      <c r="W2283" s="42" t="s">
        <v>469</v>
      </c>
    </row>
    <row r="2284" spans="1:23">
      <c r="A2284" s="49" t="s">
        <v>4552</v>
      </c>
      <c r="B2284" s="46" t="s">
        <v>230</v>
      </c>
      <c r="C2284" s="46" t="s">
        <v>395</v>
      </c>
      <c r="D2284" s="49" t="s">
        <v>128</v>
      </c>
      <c r="E2284" s="46">
        <v>0</v>
      </c>
      <c r="F2284" s="46">
        <v>0</v>
      </c>
      <c r="G2284" s="46">
        <v>0</v>
      </c>
      <c r="H2284" s="46">
        <v>0</v>
      </c>
      <c r="I2284" s="46">
        <v>0</v>
      </c>
      <c r="J2284" s="46">
        <v>0</v>
      </c>
      <c r="K2284" s="46">
        <v>0</v>
      </c>
      <c r="L2284" s="42">
        <v>39974</v>
      </c>
      <c r="M2284" s="42">
        <v>20241</v>
      </c>
      <c r="N2284" s="42">
        <v>19733</v>
      </c>
      <c r="O2284" s="54" t="s">
        <v>499</v>
      </c>
      <c r="P2284" s="54" t="s">
        <v>499</v>
      </c>
      <c r="Q2284" s="54" t="s">
        <v>499</v>
      </c>
      <c r="R2284" s="54" t="s">
        <v>499</v>
      </c>
      <c r="S2284" s="54" t="s">
        <v>499</v>
      </c>
      <c r="T2284" s="54" t="s">
        <v>499</v>
      </c>
      <c r="U2284" s="54" t="s">
        <v>499</v>
      </c>
      <c r="W2284" s="42" t="s">
        <v>469</v>
      </c>
    </row>
    <row r="2285" spans="1:23">
      <c r="A2285" s="49" t="s">
        <v>4553</v>
      </c>
      <c r="B2285" s="46" t="s">
        <v>230</v>
      </c>
      <c r="C2285" s="46" t="s">
        <v>395</v>
      </c>
      <c r="D2285" s="49" t="s">
        <v>132</v>
      </c>
      <c r="E2285" s="46">
        <v>0</v>
      </c>
      <c r="F2285" s="46">
        <v>6</v>
      </c>
      <c r="G2285" s="46">
        <v>6</v>
      </c>
      <c r="H2285" s="46">
        <v>10</v>
      </c>
      <c r="I2285" s="46">
        <v>6</v>
      </c>
      <c r="J2285" s="46">
        <v>6</v>
      </c>
      <c r="K2285" s="46">
        <v>34</v>
      </c>
      <c r="L2285" s="42">
        <v>39974</v>
      </c>
      <c r="M2285" s="42">
        <v>20241</v>
      </c>
      <c r="N2285" s="42">
        <v>19733</v>
      </c>
      <c r="O2285" s="54" t="s">
        <v>499</v>
      </c>
      <c r="P2285" s="54">
        <v>29.642804209278196</v>
      </c>
      <c r="Q2285" s="54">
        <v>29.642804209278196</v>
      </c>
      <c r="R2285" s="54">
        <v>49.404673682130337</v>
      </c>
      <c r="S2285" s="54">
        <v>29.642804209278196</v>
      </c>
      <c r="T2285" s="54">
        <v>29.642804209278196</v>
      </c>
      <c r="U2285" s="54">
        <v>167.97589051924311</v>
      </c>
      <c r="W2285" s="42" t="s">
        <v>469</v>
      </c>
    </row>
    <row r="2286" spans="1:23">
      <c r="A2286" s="49" t="s">
        <v>4554</v>
      </c>
      <c r="B2286" s="46" t="s">
        <v>230</v>
      </c>
      <c r="C2286" s="46" t="s">
        <v>395</v>
      </c>
      <c r="D2286" s="49" t="s">
        <v>161</v>
      </c>
      <c r="E2286" s="46">
        <v>0</v>
      </c>
      <c r="F2286" s="46">
        <v>0</v>
      </c>
      <c r="G2286" s="46">
        <v>0</v>
      </c>
      <c r="H2286" s="46">
        <v>0</v>
      </c>
      <c r="I2286" s="46">
        <v>0</v>
      </c>
      <c r="J2286" s="46">
        <v>0</v>
      </c>
      <c r="K2286" s="46">
        <v>0</v>
      </c>
      <c r="L2286" s="42">
        <v>39974</v>
      </c>
      <c r="M2286" s="42">
        <v>20241</v>
      </c>
      <c r="N2286" s="42">
        <v>19733</v>
      </c>
      <c r="O2286" s="54" t="s">
        <v>499</v>
      </c>
      <c r="P2286" s="54" t="s">
        <v>499</v>
      </c>
      <c r="Q2286" s="54" t="s">
        <v>499</v>
      </c>
      <c r="R2286" s="54" t="s">
        <v>499</v>
      </c>
      <c r="S2286" s="54" t="s">
        <v>499</v>
      </c>
      <c r="T2286" s="54" t="s">
        <v>499</v>
      </c>
      <c r="U2286" s="54" t="s">
        <v>499</v>
      </c>
      <c r="W2286" s="42" t="s">
        <v>469</v>
      </c>
    </row>
    <row r="2287" spans="1:23">
      <c r="A2287" s="49" t="s">
        <v>4555</v>
      </c>
      <c r="B2287" s="46" t="s">
        <v>230</v>
      </c>
      <c r="C2287" s="46" t="s">
        <v>395</v>
      </c>
      <c r="D2287" s="49" t="s">
        <v>142</v>
      </c>
      <c r="E2287" s="46">
        <v>0</v>
      </c>
      <c r="F2287" s="46">
        <v>0</v>
      </c>
      <c r="G2287" s="46">
        <v>0</v>
      </c>
      <c r="H2287" s="46">
        <v>0</v>
      </c>
      <c r="I2287" s="46">
        <v>0</v>
      </c>
      <c r="J2287" s="46">
        <v>0</v>
      </c>
      <c r="K2287" s="46">
        <v>0</v>
      </c>
      <c r="L2287" s="42">
        <v>39974</v>
      </c>
      <c r="M2287" s="42">
        <v>20241</v>
      </c>
      <c r="N2287" s="42">
        <v>19733</v>
      </c>
      <c r="O2287" s="54" t="s">
        <v>499</v>
      </c>
      <c r="P2287" s="54" t="s">
        <v>499</v>
      </c>
      <c r="Q2287" s="54" t="s">
        <v>499</v>
      </c>
      <c r="R2287" s="54" t="s">
        <v>499</v>
      </c>
      <c r="S2287" s="54" t="s">
        <v>499</v>
      </c>
      <c r="T2287" s="54" t="s">
        <v>499</v>
      </c>
      <c r="U2287" s="54" t="s">
        <v>499</v>
      </c>
      <c r="W2287" s="42" t="s">
        <v>469</v>
      </c>
    </row>
    <row r="2288" spans="1:23">
      <c r="A2288" s="49" t="s">
        <v>4556</v>
      </c>
      <c r="B2288" s="46" t="s">
        <v>230</v>
      </c>
      <c r="C2288" s="46" t="s">
        <v>395</v>
      </c>
      <c r="D2288" s="49" t="s">
        <v>146</v>
      </c>
      <c r="E2288" s="46">
        <v>9</v>
      </c>
      <c r="F2288" s="46">
        <v>6</v>
      </c>
      <c r="G2288" s="46">
        <v>25</v>
      </c>
      <c r="H2288" s="46">
        <v>18</v>
      </c>
      <c r="I2288" s="46">
        <v>6</v>
      </c>
      <c r="J2288" s="46">
        <v>0</v>
      </c>
      <c r="K2288" s="46">
        <v>64</v>
      </c>
      <c r="L2288" s="42">
        <v>39974</v>
      </c>
      <c r="M2288" s="42">
        <v>20241</v>
      </c>
      <c r="N2288" s="42">
        <v>19733</v>
      </c>
      <c r="O2288" s="54">
        <v>44.464206313917295</v>
      </c>
      <c r="P2288" s="54">
        <v>29.642804209278196</v>
      </c>
      <c r="Q2288" s="54">
        <v>123.51168420532582</v>
      </c>
      <c r="R2288" s="54">
        <v>88.928412627834589</v>
      </c>
      <c r="S2288" s="54">
        <v>29.642804209278196</v>
      </c>
      <c r="T2288" s="54" t="s">
        <v>499</v>
      </c>
      <c r="U2288" s="54">
        <v>316.18991156563408</v>
      </c>
      <c r="W2288" s="42" t="s">
        <v>469</v>
      </c>
    </row>
    <row r="2289" spans="1:23">
      <c r="A2289" s="49" t="s">
        <v>4557</v>
      </c>
      <c r="B2289" s="46" t="s">
        <v>222</v>
      </c>
      <c r="C2289" s="46" t="s">
        <v>395</v>
      </c>
      <c r="D2289" s="49" t="s">
        <v>60</v>
      </c>
      <c r="E2289" s="46">
        <v>0</v>
      </c>
      <c r="F2289" s="46">
        <v>0</v>
      </c>
      <c r="G2289" s="46">
        <v>0</v>
      </c>
      <c r="H2289" s="46">
        <v>6</v>
      </c>
      <c r="I2289" s="46">
        <v>6</v>
      </c>
      <c r="J2289" s="46">
        <v>0</v>
      </c>
      <c r="K2289" s="46">
        <v>12</v>
      </c>
      <c r="L2289" s="42">
        <v>39974</v>
      </c>
      <c r="M2289" s="42">
        <v>20241</v>
      </c>
      <c r="N2289" s="42">
        <v>19733</v>
      </c>
      <c r="O2289" s="54" t="s">
        <v>499</v>
      </c>
      <c r="P2289" s="54" t="s">
        <v>499</v>
      </c>
      <c r="Q2289" s="54" t="s">
        <v>499</v>
      </c>
      <c r="R2289" s="54">
        <v>15.009756341622055</v>
      </c>
      <c r="S2289" s="54">
        <v>15.009756341622055</v>
      </c>
      <c r="T2289" s="54" t="s">
        <v>499</v>
      </c>
      <c r="U2289" s="54">
        <v>30.019512683244109</v>
      </c>
      <c r="W2289" s="42" t="s">
        <v>469</v>
      </c>
    </row>
    <row r="2290" spans="1:23">
      <c r="A2290" s="49" t="s">
        <v>4558</v>
      </c>
      <c r="B2290" s="46" t="s">
        <v>222</v>
      </c>
      <c r="C2290" s="46" t="s">
        <v>395</v>
      </c>
      <c r="D2290" s="49" t="s">
        <v>64</v>
      </c>
      <c r="E2290" s="46">
        <v>13</v>
      </c>
      <c r="F2290" s="46">
        <v>14</v>
      </c>
      <c r="G2290" s="46">
        <v>9</v>
      </c>
      <c r="H2290" s="46">
        <v>18</v>
      </c>
      <c r="I2290" s="46">
        <v>12</v>
      </c>
      <c r="J2290" s="46">
        <v>6</v>
      </c>
      <c r="K2290" s="46">
        <v>72</v>
      </c>
      <c r="L2290" s="42">
        <v>39974</v>
      </c>
      <c r="M2290" s="42">
        <v>20241</v>
      </c>
      <c r="N2290" s="42">
        <v>19733</v>
      </c>
      <c r="O2290" s="54">
        <v>32.521138740181115</v>
      </c>
      <c r="P2290" s="54">
        <v>35.022764797118128</v>
      </c>
      <c r="Q2290" s="54">
        <v>22.514634512433084</v>
      </c>
      <c r="R2290" s="54">
        <v>45.029269024866167</v>
      </c>
      <c r="S2290" s="54">
        <v>30.019512683244109</v>
      </c>
      <c r="T2290" s="54">
        <v>15.009756341622055</v>
      </c>
      <c r="U2290" s="54">
        <v>180.11707609946467</v>
      </c>
      <c r="W2290" s="42" t="s">
        <v>469</v>
      </c>
    </row>
    <row r="2291" spans="1:23">
      <c r="A2291" s="49" t="s">
        <v>4559</v>
      </c>
      <c r="B2291" s="46" t="s">
        <v>222</v>
      </c>
      <c r="C2291" s="46" t="s">
        <v>395</v>
      </c>
      <c r="D2291" s="49" t="s">
        <v>492</v>
      </c>
      <c r="E2291" s="46">
        <v>0</v>
      </c>
      <c r="F2291" s="46">
        <v>6</v>
      </c>
      <c r="G2291" s="46">
        <v>8</v>
      </c>
      <c r="H2291" s="46">
        <v>6</v>
      </c>
      <c r="I2291" s="46">
        <v>6</v>
      </c>
      <c r="J2291" s="46">
        <v>0</v>
      </c>
      <c r="K2291" s="46">
        <v>26</v>
      </c>
      <c r="L2291" s="42">
        <v>39974</v>
      </c>
      <c r="M2291" s="42">
        <v>20241</v>
      </c>
      <c r="N2291" s="42">
        <v>19733</v>
      </c>
      <c r="O2291" s="54" t="s">
        <v>499</v>
      </c>
      <c r="P2291" s="54">
        <v>15.009756341622055</v>
      </c>
      <c r="Q2291" s="54">
        <v>20.01300845549607</v>
      </c>
      <c r="R2291" s="54">
        <v>15.009756341622055</v>
      </c>
      <c r="S2291" s="54">
        <v>15.009756341622055</v>
      </c>
      <c r="T2291" s="54" t="s">
        <v>499</v>
      </c>
      <c r="U2291" s="54">
        <v>65.04227748036223</v>
      </c>
      <c r="W2291" s="42" t="s">
        <v>469</v>
      </c>
    </row>
    <row r="2292" spans="1:23">
      <c r="A2292" s="49" t="s">
        <v>4560</v>
      </c>
      <c r="B2292" s="46" t="s">
        <v>222</v>
      </c>
      <c r="C2292" s="46" t="s">
        <v>395</v>
      </c>
      <c r="D2292" s="49" t="s">
        <v>200</v>
      </c>
      <c r="E2292" s="46">
        <v>6</v>
      </c>
      <c r="F2292" s="46">
        <v>0</v>
      </c>
      <c r="G2292" s="46">
        <v>6</v>
      </c>
      <c r="H2292" s="46">
        <v>19</v>
      </c>
      <c r="I2292" s="46">
        <v>14</v>
      </c>
      <c r="J2292" s="46">
        <v>0</v>
      </c>
      <c r="K2292" s="46">
        <v>45</v>
      </c>
      <c r="L2292" s="42">
        <v>39974</v>
      </c>
      <c r="M2292" s="42">
        <v>20241</v>
      </c>
      <c r="N2292" s="42">
        <v>19733</v>
      </c>
      <c r="O2292" s="54">
        <v>15.009756341622055</v>
      </c>
      <c r="P2292" s="54" t="s">
        <v>499</v>
      </c>
      <c r="Q2292" s="54">
        <v>15.009756341622055</v>
      </c>
      <c r="R2292" s="54">
        <v>47.530895081803173</v>
      </c>
      <c r="S2292" s="54">
        <v>35.022764797118128</v>
      </c>
      <c r="T2292" s="54" t="s">
        <v>499</v>
      </c>
      <c r="U2292" s="54">
        <v>112.57317256216541</v>
      </c>
      <c r="W2292" s="42" t="s">
        <v>469</v>
      </c>
    </row>
    <row r="2293" spans="1:23">
      <c r="A2293" s="49" t="s">
        <v>4561</v>
      </c>
      <c r="B2293" s="46" t="s">
        <v>222</v>
      </c>
      <c r="C2293" s="46" t="s">
        <v>395</v>
      </c>
      <c r="D2293" s="49" t="s">
        <v>473</v>
      </c>
      <c r="E2293" s="46">
        <v>0</v>
      </c>
      <c r="F2293" s="46">
        <v>0</v>
      </c>
      <c r="G2293" s="46">
        <v>0</v>
      </c>
      <c r="H2293" s="46">
        <v>6</v>
      </c>
      <c r="I2293" s="46">
        <v>0</v>
      </c>
      <c r="J2293" s="46">
        <v>0</v>
      </c>
      <c r="K2293" s="46">
        <v>6</v>
      </c>
      <c r="L2293" s="42">
        <v>39974</v>
      </c>
      <c r="M2293" s="42">
        <v>20241</v>
      </c>
      <c r="N2293" s="42">
        <v>19733</v>
      </c>
      <c r="O2293" s="54" t="s">
        <v>499</v>
      </c>
      <c r="P2293" s="54" t="s">
        <v>499</v>
      </c>
      <c r="Q2293" s="54" t="s">
        <v>499</v>
      </c>
      <c r="R2293" s="54">
        <v>15.009756341622055</v>
      </c>
      <c r="S2293" s="54" t="s">
        <v>499</v>
      </c>
      <c r="T2293" s="54" t="s">
        <v>499</v>
      </c>
      <c r="U2293" s="54">
        <v>15.009756341622055</v>
      </c>
      <c r="W2293" s="42" t="s">
        <v>469</v>
      </c>
    </row>
    <row r="2294" spans="1:23">
      <c r="A2294" s="49" t="s">
        <v>4562</v>
      </c>
      <c r="B2294" s="46" t="s">
        <v>222</v>
      </c>
      <c r="C2294" s="46" t="s">
        <v>395</v>
      </c>
      <c r="D2294" s="49" t="s">
        <v>201</v>
      </c>
      <c r="E2294" s="46">
        <v>0</v>
      </c>
      <c r="F2294" s="46">
        <v>6</v>
      </c>
      <c r="G2294" s="46">
        <v>6</v>
      </c>
      <c r="H2294" s="46">
        <v>7</v>
      </c>
      <c r="I2294" s="46">
        <v>6</v>
      </c>
      <c r="J2294" s="46">
        <v>0</v>
      </c>
      <c r="K2294" s="46">
        <v>25</v>
      </c>
      <c r="L2294" s="42">
        <v>39974</v>
      </c>
      <c r="M2294" s="42">
        <v>20241</v>
      </c>
      <c r="N2294" s="42">
        <v>19733</v>
      </c>
      <c r="O2294" s="54" t="s">
        <v>499</v>
      </c>
      <c r="P2294" s="54">
        <v>15.009756341622055</v>
      </c>
      <c r="Q2294" s="54">
        <v>15.009756341622055</v>
      </c>
      <c r="R2294" s="54">
        <v>17.511382398559064</v>
      </c>
      <c r="S2294" s="54">
        <v>15.009756341622055</v>
      </c>
      <c r="T2294" s="54" t="s">
        <v>499</v>
      </c>
      <c r="U2294" s="54">
        <v>62.540651423425231</v>
      </c>
      <c r="W2294" s="42" t="s">
        <v>469</v>
      </c>
    </row>
    <row r="2295" spans="1:23">
      <c r="A2295" s="49" t="s">
        <v>4563</v>
      </c>
      <c r="B2295" s="46" t="s">
        <v>222</v>
      </c>
      <c r="C2295" s="46" t="s">
        <v>395</v>
      </c>
      <c r="D2295" s="49" t="s">
        <v>151</v>
      </c>
      <c r="E2295" s="46">
        <v>0</v>
      </c>
      <c r="F2295" s="46">
        <v>0</v>
      </c>
      <c r="G2295" s="46">
        <v>0</v>
      </c>
      <c r="H2295" s="46">
        <v>0</v>
      </c>
      <c r="I2295" s="46">
        <v>0</v>
      </c>
      <c r="J2295" s="46">
        <v>0</v>
      </c>
      <c r="K2295" s="46">
        <v>0</v>
      </c>
      <c r="L2295" s="42">
        <v>39974</v>
      </c>
      <c r="M2295" s="42">
        <v>20241</v>
      </c>
      <c r="N2295" s="42">
        <v>19733</v>
      </c>
      <c r="O2295" s="54" t="s">
        <v>499</v>
      </c>
      <c r="P2295" s="54" t="s">
        <v>499</v>
      </c>
      <c r="Q2295" s="54" t="s">
        <v>499</v>
      </c>
      <c r="R2295" s="54" t="s">
        <v>499</v>
      </c>
      <c r="S2295" s="54" t="s">
        <v>499</v>
      </c>
      <c r="T2295" s="54" t="s">
        <v>499</v>
      </c>
      <c r="U2295" s="54" t="s">
        <v>499</v>
      </c>
      <c r="W2295" s="42" t="s">
        <v>469</v>
      </c>
    </row>
    <row r="2296" spans="1:23">
      <c r="A2296" s="49" t="s">
        <v>4564</v>
      </c>
      <c r="B2296" s="46" t="s">
        <v>222</v>
      </c>
      <c r="C2296" s="46" t="s">
        <v>395</v>
      </c>
      <c r="D2296" s="49" t="s">
        <v>95</v>
      </c>
      <c r="E2296" s="46">
        <v>0</v>
      </c>
      <c r="F2296" s="46">
        <v>0</v>
      </c>
      <c r="G2296" s="46">
        <v>0</v>
      </c>
      <c r="H2296" s="46">
        <v>0</v>
      </c>
      <c r="I2296" s="46">
        <v>0</v>
      </c>
      <c r="J2296" s="46">
        <v>0</v>
      </c>
      <c r="K2296" s="46">
        <v>0</v>
      </c>
      <c r="L2296" s="42">
        <v>39974</v>
      </c>
      <c r="M2296" s="42">
        <v>20241</v>
      </c>
      <c r="N2296" s="42">
        <v>19733</v>
      </c>
      <c r="O2296" s="54" t="s">
        <v>499</v>
      </c>
      <c r="P2296" s="54" t="s">
        <v>499</v>
      </c>
      <c r="Q2296" s="54" t="s">
        <v>499</v>
      </c>
      <c r="R2296" s="54" t="s">
        <v>499</v>
      </c>
      <c r="S2296" s="54" t="s">
        <v>499</v>
      </c>
      <c r="T2296" s="54" t="s">
        <v>499</v>
      </c>
      <c r="U2296" s="54" t="s">
        <v>499</v>
      </c>
      <c r="W2296" s="42" t="s">
        <v>469</v>
      </c>
    </row>
    <row r="2297" spans="1:23">
      <c r="A2297" s="49" t="s">
        <v>4565</v>
      </c>
      <c r="B2297" s="46" t="s">
        <v>222</v>
      </c>
      <c r="C2297" s="46" t="s">
        <v>395</v>
      </c>
      <c r="D2297" s="49" t="s">
        <v>154</v>
      </c>
      <c r="E2297" s="46">
        <v>0</v>
      </c>
      <c r="F2297" s="46">
        <v>0</v>
      </c>
      <c r="G2297" s="46">
        <v>0</v>
      </c>
      <c r="H2297" s="46">
        <v>0</v>
      </c>
      <c r="I2297" s="46">
        <v>0</v>
      </c>
      <c r="J2297" s="46">
        <v>0</v>
      </c>
      <c r="K2297" s="46">
        <v>0</v>
      </c>
      <c r="L2297" s="42">
        <v>39974</v>
      </c>
      <c r="M2297" s="42">
        <v>20241</v>
      </c>
      <c r="N2297" s="42">
        <v>19733</v>
      </c>
      <c r="O2297" s="54" t="s">
        <v>499</v>
      </c>
      <c r="P2297" s="54" t="s">
        <v>499</v>
      </c>
      <c r="Q2297" s="54" t="s">
        <v>499</v>
      </c>
      <c r="R2297" s="54" t="s">
        <v>499</v>
      </c>
      <c r="S2297" s="54" t="s">
        <v>499</v>
      </c>
      <c r="T2297" s="54" t="s">
        <v>499</v>
      </c>
      <c r="U2297" s="54" t="s">
        <v>499</v>
      </c>
      <c r="W2297" s="42" t="s">
        <v>469</v>
      </c>
    </row>
    <row r="2298" spans="1:23">
      <c r="A2298" s="49" t="s">
        <v>4566</v>
      </c>
      <c r="B2298" s="46" t="s">
        <v>222</v>
      </c>
      <c r="C2298" s="46" t="s">
        <v>395</v>
      </c>
      <c r="D2298" s="49" t="s">
        <v>155</v>
      </c>
      <c r="E2298" s="46">
        <v>6</v>
      </c>
      <c r="F2298" s="46">
        <v>6</v>
      </c>
      <c r="G2298" s="46">
        <v>6</v>
      </c>
      <c r="H2298" s="46">
        <v>6</v>
      </c>
      <c r="I2298" s="46">
        <v>0</v>
      </c>
      <c r="J2298" s="46">
        <v>0</v>
      </c>
      <c r="K2298" s="46">
        <v>24</v>
      </c>
      <c r="L2298" s="42">
        <v>39974</v>
      </c>
      <c r="M2298" s="42">
        <v>20241</v>
      </c>
      <c r="N2298" s="42">
        <v>19733</v>
      </c>
      <c r="O2298" s="54">
        <v>15.009756341622055</v>
      </c>
      <c r="P2298" s="54">
        <v>15.009756341622055</v>
      </c>
      <c r="Q2298" s="54">
        <v>15.009756341622055</v>
      </c>
      <c r="R2298" s="54">
        <v>15.009756341622055</v>
      </c>
      <c r="S2298" s="54" t="s">
        <v>499</v>
      </c>
      <c r="T2298" s="54" t="s">
        <v>499</v>
      </c>
      <c r="U2298" s="54">
        <v>60.039025366488218</v>
      </c>
      <c r="W2298" s="42" t="s">
        <v>469</v>
      </c>
    </row>
    <row r="2299" spans="1:23">
      <c r="A2299" s="49" t="s">
        <v>4567</v>
      </c>
      <c r="B2299" s="46" t="s">
        <v>222</v>
      </c>
      <c r="C2299" s="46" t="s">
        <v>395</v>
      </c>
      <c r="D2299" s="49" t="s">
        <v>99</v>
      </c>
      <c r="E2299" s="46">
        <v>6</v>
      </c>
      <c r="F2299" s="46">
        <v>6</v>
      </c>
      <c r="G2299" s="46">
        <v>6</v>
      </c>
      <c r="H2299" s="46">
        <v>8</v>
      </c>
      <c r="I2299" s="46">
        <v>0</v>
      </c>
      <c r="J2299" s="46">
        <v>0</v>
      </c>
      <c r="K2299" s="46">
        <v>26</v>
      </c>
      <c r="L2299" s="42">
        <v>39974</v>
      </c>
      <c r="M2299" s="42">
        <v>20241</v>
      </c>
      <c r="N2299" s="42">
        <v>19733</v>
      </c>
      <c r="O2299" s="54">
        <v>15.009756341622055</v>
      </c>
      <c r="P2299" s="54">
        <v>15.009756341622055</v>
      </c>
      <c r="Q2299" s="54">
        <v>15.009756341622055</v>
      </c>
      <c r="R2299" s="54">
        <v>20.01300845549607</v>
      </c>
      <c r="S2299" s="54" t="s">
        <v>499</v>
      </c>
      <c r="T2299" s="54" t="s">
        <v>499</v>
      </c>
      <c r="U2299" s="54">
        <v>65.04227748036223</v>
      </c>
      <c r="W2299" s="42" t="s">
        <v>469</v>
      </c>
    </row>
    <row r="2300" spans="1:23">
      <c r="A2300" s="49" t="s">
        <v>4568</v>
      </c>
      <c r="B2300" s="46" t="s">
        <v>222</v>
      </c>
      <c r="C2300" s="46" t="s">
        <v>395</v>
      </c>
      <c r="D2300" s="49" t="s">
        <v>481</v>
      </c>
      <c r="E2300" s="46">
        <v>0</v>
      </c>
      <c r="F2300" s="46">
        <v>0</v>
      </c>
      <c r="G2300" s="46">
        <v>0</v>
      </c>
      <c r="H2300" s="46">
        <v>0</v>
      </c>
      <c r="I2300" s="46">
        <v>0</v>
      </c>
      <c r="J2300" s="46">
        <v>0</v>
      </c>
      <c r="K2300" s="46">
        <v>0</v>
      </c>
      <c r="L2300" s="42">
        <v>39974</v>
      </c>
      <c r="M2300" s="42">
        <v>20241</v>
      </c>
      <c r="N2300" s="42">
        <v>19733</v>
      </c>
      <c r="O2300" s="54" t="s">
        <v>499</v>
      </c>
      <c r="P2300" s="54" t="s">
        <v>499</v>
      </c>
      <c r="Q2300" s="54" t="s">
        <v>499</v>
      </c>
      <c r="R2300" s="54" t="s">
        <v>499</v>
      </c>
      <c r="S2300" s="54" t="s">
        <v>499</v>
      </c>
      <c r="T2300" s="54" t="s">
        <v>499</v>
      </c>
      <c r="U2300" s="54" t="s">
        <v>499</v>
      </c>
      <c r="W2300" s="42" t="s">
        <v>469</v>
      </c>
    </row>
    <row r="2301" spans="1:23">
      <c r="A2301" s="49" t="s">
        <v>4569</v>
      </c>
      <c r="B2301" s="46" t="s">
        <v>222</v>
      </c>
      <c r="C2301" s="46" t="s">
        <v>395</v>
      </c>
      <c r="D2301" s="49" t="s">
        <v>483</v>
      </c>
      <c r="E2301" s="46">
        <v>6</v>
      </c>
      <c r="F2301" s="46">
        <v>0</v>
      </c>
      <c r="G2301" s="46">
        <v>8</v>
      </c>
      <c r="H2301" s="46">
        <v>6</v>
      </c>
      <c r="I2301" s="46">
        <v>0</v>
      </c>
      <c r="J2301" s="46">
        <v>0</v>
      </c>
      <c r="K2301" s="46">
        <v>20</v>
      </c>
      <c r="L2301" s="42">
        <v>39974</v>
      </c>
      <c r="M2301" s="42">
        <v>20241</v>
      </c>
      <c r="N2301" s="42">
        <v>19733</v>
      </c>
      <c r="O2301" s="54">
        <v>15.009756341622055</v>
      </c>
      <c r="P2301" s="54" t="s">
        <v>499</v>
      </c>
      <c r="Q2301" s="54">
        <v>20.01300845549607</v>
      </c>
      <c r="R2301" s="54">
        <v>15.009756341622055</v>
      </c>
      <c r="S2301" s="54" t="s">
        <v>499</v>
      </c>
      <c r="T2301" s="54" t="s">
        <v>499</v>
      </c>
      <c r="U2301" s="54">
        <v>50.032521138740186</v>
      </c>
      <c r="W2301" s="42" t="s">
        <v>469</v>
      </c>
    </row>
    <row r="2302" spans="1:23">
      <c r="A2302" s="49" t="s">
        <v>4570</v>
      </c>
      <c r="B2302" s="46" t="s">
        <v>222</v>
      </c>
      <c r="C2302" s="46" t="s">
        <v>395</v>
      </c>
      <c r="D2302" s="49" t="s">
        <v>128</v>
      </c>
      <c r="E2302" s="46">
        <v>0</v>
      </c>
      <c r="F2302" s="46">
        <v>0</v>
      </c>
      <c r="G2302" s="46">
        <v>6</v>
      </c>
      <c r="H2302" s="46">
        <v>0</v>
      </c>
      <c r="I2302" s="46">
        <v>0</v>
      </c>
      <c r="J2302" s="46">
        <v>0</v>
      </c>
      <c r="K2302" s="46">
        <v>6</v>
      </c>
      <c r="L2302" s="42">
        <v>39974</v>
      </c>
      <c r="M2302" s="42">
        <v>20241</v>
      </c>
      <c r="N2302" s="42">
        <v>19733</v>
      </c>
      <c r="O2302" s="54" t="s">
        <v>499</v>
      </c>
      <c r="P2302" s="54" t="s">
        <v>499</v>
      </c>
      <c r="Q2302" s="54">
        <v>15.009756341622055</v>
      </c>
      <c r="R2302" s="54" t="s">
        <v>499</v>
      </c>
      <c r="S2302" s="54" t="s">
        <v>499</v>
      </c>
      <c r="T2302" s="54" t="s">
        <v>499</v>
      </c>
      <c r="U2302" s="54">
        <v>15.009756341622055</v>
      </c>
      <c r="W2302" s="42" t="s">
        <v>469</v>
      </c>
    </row>
    <row r="2303" spans="1:23">
      <c r="A2303" s="49" t="s">
        <v>4571</v>
      </c>
      <c r="B2303" s="46" t="s">
        <v>222</v>
      </c>
      <c r="C2303" s="46" t="s">
        <v>395</v>
      </c>
      <c r="D2303" s="49" t="s">
        <v>161</v>
      </c>
      <c r="E2303" s="46">
        <v>0</v>
      </c>
      <c r="F2303" s="46">
        <v>0</v>
      </c>
      <c r="G2303" s="46">
        <v>0</v>
      </c>
      <c r="H2303" s="46">
        <v>0</v>
      </c>
      <c r="I2303" s="46">
        <v>0</v>
      </c>
      <c r="J2303" s="46">
        <v>0</v>
      </c>
      <c r="K2303" s="46">
        <v>0</v>
      </c>
      <c r="L2303" s="42">
        <v>39974</v>
      </c>
      <c r="M2303" s="42">
        <v>20241</v>
      </c>
      <c r="N2303" s="42">
        <v>19733</v>
      </c>
      <c r="O2303" s="54" t="s">
        <v>499</v>
      </c>
      <c r="P2303" s="54" t="s">
        <v>499</v>
      </c>
      <c r="Q2303" s="54" t="s">
        <v>499</v>
      </c>
      <c r="R2303" s="54" t="s">
        <v>499</v>
      </c>
      <c r="S2303" s="54" t="s">
        <v>499</v>
      </c>
      <c r="T2303" s="54" t="s">
        <v>499</v>
      </c>
      <c r="U2303" s="54" t="s">
        <v>499</v>
      </c>
      <c r="W2303" s="42" t="s">
        <v>469</v>
      </c>
    </row>
    <row r="2304" spans="1:23">
      <c r="A2304" s="49" t="s">
        <v>4572</v>
      </c>
      <c r="B2304" s="46" t="s">
        <v>222</v>
      </c>
      <c r="C2304" s="46" t="s">
        <v>395</v>
      </c>
      <c r="D2304" s="49" t="s">
        <v>164</v>
      </c>
      <c r="E2304" s="46">
        <v>20</v>
      </c>
      <c r="F2304" s="46">
        <v>12</v>
      </c>
      <c r="G2304" s="46">
        <v>70</v>
      </c>
      <c r="H2304" s="46">
        <v>52</v>
      </c>
      <c r="I2304" s="46">
        <v>9</v>
      </c>
      <c r="J2304" s="46">
        <v>6</v>
      </c>
      <c r="K2304" s="46">
        <v>169</v>
      </c>
      <c r="L2304" s="42">
        <v>39974</v>
      </c>
      <c r="M2304" s="42">
        <v>20241</v>
      </c>
      <c r="N2304" s="42">
        <v>19733</v>
      </c>
      <c r="O2304" s="54">
        <v>101.35306339634116</v>
      </c>
      <c r="P2304" s="54">
        <v>60.811838037804691</v>
      </c>
      <c r="Q2304" s="54">
        <v>354.73572188719402</v>
      </c>
      <c r="R2304" s="54">
        <v>263.51796483048702</v>
      </c>
      <c r="S2304" s="54">
        <v>45.608878528353522</v>
      </c>
      <c r="T2304" s="54">
        <v>30.405919018902345</v>
      </c>
      <c r="U2304" s="54">
        <v>856.43338569908281</v>
      </c>
      <c r="W2304" s="42" t="s">
        <v>469</v>
      </c>
    </row>
    <row r="2305" spans="1:23">
      <c r="A2305" s="49" t="s">
        <v>4573</v>
      </c>
      <c r="B2305" s="46" t="s">
        <v>222</v>
      </c>
      <c r="C2305" s="46" t="s">
        <v>395</v>
      </c>
      <c r="D2305" s="49" t="s">
        <v>142</v>
      </c>
      <c r="E2305" s="46">
        <v>6</v>
      </c>
      <c r="F2305" s="46">
        <v>0</v>
      </c>
      <c r="G2305" s="46">
        <v>0</v>
      </c>
      <c r="H2305" s="46">
        <v>6</v>
      </c>
      <c r="I2305" s="46">
        <v>0</v>
      </c>
      <c r="J2305" s="46">
        <v>0</v>
      </c>
      <c r="K2305" s="46">
        <v>12</v>
      </c>
      <c r="L2305" s="42">
        <v>39974</v>
      </c>
      <c r="M2305" s="42">
        <v>20241</v>
      </c>
      <c r="N2305" s="42">
        <v>19733</v>
      </c>
      <c r="O2305" s="54">
        <v>15.009756341622055</v>
      </c>
      <c r="P2305" s="54" t="s">
        <v>499</v>
      </c>
      <c r="Q2305" s="54" t="s">
        <v>499</v>
      </c>
      <c r="R2305" s="54">
        <v>15.009756341622055</v>
      </c>
      <c r="S2305" s="54" t="s">
        <v>499</v>
      </c>
      <c r="T2305" s="54" t="s">
        <v>499</v>
      </c>
      <c r="U2305" s="54">
        <v>30.019512683244109</v>
      </c>
      <c r="W2305" s="42" t="s">
        <v>469</v>
      </c>
    </row>
    <row r="2306" spans="1:23">
      <c r="A2306" s="49" t="s">
        <v>4574</v>
      </c>
      <c r="B2306" s="46" t="s">
        <v>230</v>
      </c>
      <c r="C2306" s="46" t="s">
        <v>397</v>
      </c>
      <c r="D2306" s="49" t="s">
        <v>60</v>
      </c>
      <c r="E2306" s="46">
        <v>0</v>
      </c>
      <c r="F2306" s="46">
        <v>0</v>
      </c>
      <c r="G2306" s="46">
        <v>0</v>
      </c>
      <c r="H2306" s="46">
        <v>6</v>
      </c>
      <c r="I2306" s="46">
        <v>6</v>
      </c>
      <c r="J2306" s="46">
        <v>6</v>
      </c>
      <c r="K2306" s="46">
        <v>18</v>
      </c>
      <c r="L2306" s="42">
        <v>27390</v>
      </c>
      <c r="M2306" s="42">
        <v>14158</v>
      </c>
      <c r="N2306" s="42">
        <v>13232</v>
      </c>
      <c r="O2306" s="54" t="s">
        <v>499</v>
      </c>
      <c r="P2306" s="54" t="s">
        <v>499</v>
      </c>
      <c r="Q2306" s="54" t="s">
        <v>499</v>
      </c>
      <c r="R2306" s="54">
        <v>21.90580503833516</v>
      </c>
      <c r="S2306" s="54">
        <v>21.90580503833516</v>
      </c>
      <c r="T2306" s="54">
        <v>21.90580503833516</v>
      </c>
      <c r="U2306" s="54">
        <v>65.71741511500548</v>
      </c>
      <c r="W2306" s="42" t="s">
        <v>469</v>
      </c>
    </row>
    <row r="2307" spans="1:23">
      <c r="A2307" s="49" t="s">
        <v>4575</v>
      </c>
      <c r="B2307" s="46" t="s">
        <v>230</v>
      </c>
      <c r="C2307" s="46" t="s">
        <v>397</v>
      </c>
      <c r="D2307" s="49" t="s">
        <v>64</v>
      </c>
      <c r="E2307" s="46">
        <v>6</v>
      </c>
      <c r="F2307" s="46">
        <v>0</v>
      </c>
      <c r="G2307" s="46">
        <v>11</v>
      </c>
      <c r="H2307" s="46">
        <v>9</v>
      </c>
      <c r="I2307" s="46">
        <v>10</v>
      </c>
      <c r="J2307" s="46">
        <v>6</v>
      </c>
      <c r="K2307" s="46">
        <v>42</v>
      </c>
      <c r="L2307" s="42">
        <v>27390</v>
      </c>
      <c r="M2307" s="42">
        <v>14158</v>
      </c>
      <c r="N2307" s="42">
        <v>13232</v>
      </c>
      <c r="O2307" s="54">
        <v>21.90580503833516</v>
      </c>
      <c r="P2307" s="54" t="s">
        <v>499</v>
      </c>
      <c r="Q2307" s="54">
        <v>40.160642570281126</v>
      </c>
      <c r="R2307" s="54">
        <v>32.85870755750274</v>
      </c>
      <c r="S2307" s="54">
        <v>36.509675063891933</v>
      </c>
      <c r="T2307" s="54">
        <v>21.90580503833516</v>
      </c>
      <c r="U2307" s="54">
        <v>153.34063526834612</v>
      </c>
      <c r="W2307" s="42" t="s">
        <v>469</v>
      </c>
    </row>
    <row r="2308" spans="1:23">
      <c r="A2308" s="49" t="s">
        <v>4576</v>
      </c>
      <c r="B2308" s="46" t="s">
        <v>230</v>
      </c>
      <c r="C2308" s="46" t="s">
        <v>397</v>
      </c>
      <c r="D2308" s="49" t="s">
        <v>492</v>
      </c>
      <c r="E2308" s="46">
        <v>0</v>
      </c>
      <c r="F2308" s="46">
        <v>0</v>
      </c>
      <c r="G2308" s="46">
        <v>0</v>
      </c>
      <c r="H2308" s="46">
        <v>6</v>
      </c>
      <c r="I2308" s="46">
        <v>0</v>
      </c>
      <c r="J2308" s="46">
        <v>0</v>
      </c>
      <c r="K2308" s="46">
        <v>6</v>
      </c>
      <c r="L2308" s="42">
        <v>27390</v>
      </c>
      <c r="M2308" s="42">
        <v>14158</v>
      </c>
      <c r="N2308" s="42">
        <v>13232</v>
      </c>
      <c r="O2308" s="54" t="s">
        <v>499</v>
      </c>
      <c r="P2308" s="54" t="s">
        <v>499</v>
      </c>
      <c r="Q2308" s="54" t="s">
        <v>499</v>
      </c>
      <c r="R2308" s="54">
        <v>21.90580503833516</v>
      </c>
      <c r="S2308" s="54" t="s">
        <v>499</v>
      </c>
      <c r="T2308" s="54" t="s">
        <v>499</v>
      </c>
      <c r="U2308" s="54">
        <v>21.90580503833516</v>
      </c>
      <c r="W2308" s="42" t="s">
        <v>469</v>
      </c>
    </row>
    <row r="2309" spans="1:23">
      <c r="A2309" s="49" t="s">
        <v>4577</v>
      </c>
      <c r="B2309" s="46" t="s">
        <v>230</v>
      </c>
      <c r="C2309" s="46" t="s">
        <v>397</v>
      </c>
      <c r="D2309" s="49" t="s">
        <v>200</v>
      </c>
      <c r="E2309" s="46">
        <v>0</v>
      </c>
      <c r="F2309" s="46">
        <v>0</v>
      </c>
      <c r="G2309" s="46">
        <v>6</v>
      </c>
      <c r="H2309" s="46">
        <v>6</v>
      </c>
      <c r="I2309" s="46">
        <v>6</v>
      </c>
      <c r="J2309" s="46">
        <v>0</v>
      </c>
      <c r="K2309" s="46">
        <v>18</v>
      </c>
      <c r="L2309" s="42">
        <v>27390</v>
      </c>
      <c r="M2309" s="42">
        <v>14158</v>
      </c>
      <c r="N2309" s="42">
        <v>13232</v>
      </c>
      <c r="O2309" s="54" t="s">
        <v>499</v>
      </c>
      <c r="P2309" s="54" t="s">
        <v>499</v>
      </c>
      <c r="Q2309" s="54">
        <v>21.90580503833516</v>
      </c>
      <c r="R2309" s="54">
        <v>21.90580503833516</v>
      </c>
      <c r="S2309" s="54">
        <v>21.90580503833516</v>
      </c>
      <c r="T2309" s="54" t="s">
        <v>499</v>
      </c>
      <c r="U2309" s="54">
        <v>65.71741511500548</v>
      </c>
      <c r="W2309" s="42" t="s">
        <v>469</v>
      </c>
    </row>
    <row r="2310" spans="1:23">
      <c r="A2310" s="49" t="s">
        <v>4578</v>
      </c>
      <c r="B2310" s="46" t="s">
        <v>230</v>
      </c>
      <c r="C2310" s="46" t="s">
        <v>397</v>
      </c>
      <c r="D2310" s="49" t="s">
        <v>54</v>
      </c>
      <c r="E2310" s="46">
        <v>15</v>
      </c>
      <c r="F2310" s="46">
        <v>33</v>
      </c>
      <c r="G2310" s="46">
        <v>42</v>
      </c>
      <c r="H2310" s="46">
        <v>37</v>
      </c>
      <c r="I2310" s="46">
        <v>47</v>
      </c>
      <c r="J2310" s="46">
        <v>22</v>
      </c>
      <c r="K2310" s="46">
        <v>196</v>
      </c>
      <c r="L2310" s="42">
        <v>27390</v>
      </c>
      <c r="M2310" s="42">
        <v>14158</v>
      </c>
      <c r="N2310" s="42">
        <v>13232</v>
      </c>
      <c r="O2310" s="54">
        <v>105.94716767905071</v>
      </c>
      <c r="P2310" s="54">
        <v>233.08376889391155</v>
      </c>
      <c r="Q2310" s="54">
        <v>296.652069501342</v>
      </c>
      <c r="R2310" s="54">
        <v>261.33634694165841</v>
      </c>
      <c r="S2310" s="54">
        <v>331.96779206102553</v>
      </c>
      <c r="T2310" s="54">
        <v>155.38917926260771</v>
      </c>
      <c r="U2310" s="54">
        <v>1384.3763243395961</v>
      </c>
      <c r="W2310" s="42" t="s">
        <v>469</v>
      </c>
    </row>
    <row r="2311" spans="1:23">
      <c r="A2311" s="49" t="s">
        <v>4579</v>
      </c>
      <c r="B2311" s="46" t="s">
        <v>230</v>
      </c>
      <c r="C2311" s="46" t="s">
        <v>397</v>
      </c>
      <c r="D2311" s="49" t="s">
        <v>69</v>
      </c>
      <c r="E2311" s="46">
        <v>0</v>
      </c>
      <c r="F2311" s="46">
        <v>0</v>
      </c>
      <c r="G2311" s="46">
        <v>6</v>
      </c>
      <c r="H2311" s="46">
        <v>6</v>
      </c>
      <c r="I2311" s="46">
        <v>7</v>
      </c>
      <c r="J2311" s="46">
        <v>0</v>
      </c>
      <c r="K2311" s="46">
        <v>19</v>
      </c>
      <c r="L2311" s="42">
        <v>27390</v>
      </c>
      <c r="M2311" s="42">
        <v>14158</v>
      </c>
      <c r="N2311" s="42">
        <v>13232</v>
      </c>
      <c r="O2311" s="54" t="s">
        <v>499</v>
      </c>
      <c r="P2311" s="54" t="s">
        <v>499</v>
      </c>
      <c r="Q2311" s="54">
        <v>42.378867071620284</v>
      </c>
      <c r="R2311" s="54">
        <v>42.378867071620284</v>
      </c>
      <c r="S2311" s="54">
        <v>49.442011583556997</v>
      </c>
      <c r="T2311" s="54" t="s">
        <v>499</v>
      </c>
      <c r="U2311" s="54">
        <v>134.19974572679757</v>
      </c>
      <c r="W2311" s="42" t="s">
        <v>469</v>
      </c>
    </row>
    <row r="2312" spans="1:23">
      <c r="A2312" s="49" t="s">
        <v>4580</v>
      </c>
      <c r="B2312" s="46" t="s">
        <v>230</v>
      </c>
      <c r="C2312" s="46" t="s">
        <v>397</v>
      </c>
      <c r="D2312" s="49" t="s">
        <v>473</v>
      </c>
      <c r="E2312" s="46">
        <v>0</v>
      </c>
      <c r="F2312" s="46">
        <v>0</v>
      </c>
      <c r="G2312" s="46">
        <v>0</v>
      </c>
      <c r="H2312" s="46">
        <v>0</v>
      </c>
      <c r="I2312" s="46">
        <v>0</v>
      </c>
      <c r="J2312" s="46">
        <v>0</v>
      </c>
      <c r="K2312" s="46">
        <v>0</v>
      </c>
      <c r="L2312" s="42">
        <v>27390</v>
      </c>
      <c r="M2312" s="42">
        <v>14158</v>
      </c>
      <c r="N2312" s="42">
        <v>13232</v>
      </c>
      <c r="O2312" s="54" t="s">
        <v>499</v>
      </c>
      <c r="P2312" s="54" t="s">
        <v>499</v>
      </c>
      <c r="Q2312" s="54" t="s">
        <v>499</v>
      </c>
      <c r="R2312" s="54" t="s">
        <v>499</v>
      </c>
      <c r="S2312" s="54" t="s">
        <v>499</v>
      </c>
      <c r="T2312" s="54" t="s">
        <v>499</v>
      </c>
      <c r="U2312" s="54" t="s">
        <v>499</v>
      </c>
      <c r="W2312" s="42" t="s">
        <v>469</v>
      </c>
    </row>
    <row r="2313" spans="1:23">
      <c r="A2313" s="49" t="s">
        <v>4581</v>
      </c>
      <c r="B2313" s="46" t="s">
        <v>230</v>
      </c>
      <c r="C2313" s="46" t="s">
        <v>397</v>
      </c>
      <c r="D2313" s="49" t="s">
        <v>201</v>
      </c>
      <c r="E2313" s="46">
        <v>6</v>
      </c>
      <c r="F2313" s="46">
        <v>0</v>
      </c>
      <c r="G2313" s="46">
        <v>6</v>
      </c>
      <c r="H2313" s="46">
        <v>0</v>
      </c>
      <c r="I2313" s="46">
        <v>0</v>
      </c>
      <c r="J2313" s="46">
        <v>0</v>
      </c>
      <c r="K2313" s="46">
        <v>12</v>
      </c>
      <c r="L2313" s="42">
        <v>27390</v>
      </c>
      <c r="M2313" s="42">
        <v>14158</v>
      </c>
      <c r="N2313" s="42">
        <v>13232</v>
      </c>
      <c r="O2313" s="54">
        <v>21.90580503833516</v>
      </c>
      <c r="P2313" s="54" t="s">
        <v>499</v>
      </c>
      <c r="Q2313" s="54">
        <v>21.90580503833516</v>
      </c>
      <c r="R2313" s="54" t="s">
        <v>499</v>
      </c>
      <c r="S2313" s="54" t="s">
        <v>499</v>
      </c>
      <c r="T2313" s="54" t="s">
        <v>499</v>
      </c>
      <c r="U2313" s="54">
        <v>43.81161007667032</v>
      </c>
      <c r="W2313" s="42" t="s">
        <v>469</v>
      </c>
    </row>
    <row r="2314" spans="1:23">
      <c r="A2314" s="49" t="s">
        <v>4582</v>
      </c>
      <c r="B2314" s="46" t="s">
        <v>230</v>
      </c>
      <c r="C2314" s="46" t="s">
        <v>397</v>
      </c>
      <c r="D2314" s="49" t="s">
        <v>151</v>
      </c>
      <c r="E2314" s="46">
        <v>0</v>
      </c>
      <c r="F2314" s="46">
        <v>0</v>
      </c>
      <c r="G2314" s="46">
        <v>0</v>
      </c>
      <c r="H2314" s="46">
        <v>0</v>
      </c>
      <c r="I2314" s="46">
        <v>0</v>
      </c>
      <c r="J2314" s="46">
        <v>0</v>
      </c>
      <c r="K2314" s="46">
        <v>0</v>
      </c>
      <c r="L2314" s="42">
        <v>27390</v>
      </c>
      <c r="M2314" s="42">
        <v>14158</v>
      </c>
      <c r="N2314" s="42">
        <v>13232</v>
      </c>
      <c r="O2314" s="54" t="s">
        <v>499</v>
      </c>
      <c r="P2314" s="54" t="s">
        <v>499</v>
      </c>
      <c r="Q2314" s="54" t="s">
        <v>499</v>
      </c>
      <c r="R2314" s="54" t="s">
        <v>499</v>
      </c>
      <c r="S2314" s="54" t="s">
        <v>499</v>
      </c>
      <c r="T2314" s="54" t="s">
        <v>499</v>
      </c>
      <c r="U2314" s="54" t="s">
        <v>499</v>
      </c>
      <c r="W2314" s="42" t="s">
        <v>469</v>
      </c>
    </row>
    <row r="2315" spans="1:23">
      <c r="A2315" s="49" t="s">
        <v>4583</v>
      </c>
      <c r="B2315" s="46" t="s">
        <v>230</v>
      </c>
      <c r="C2315" s="46" t="s">
        <v>397</v>
      </c>
      <c r="D2315" s="49" t="s">
        <v>95</v>
      </c>
      <c r="E2315" s="46">
        <v>0</v>
      </c>
      <c r="F2315" s="46">
        <v>0</v>
      </c>
      <c r="G2315" s="46">
        <v>0</v>
      </c>
      <c r="H2315" s="46">
        <v>0</v>
      </c>
      <c r="I2315" s="46">
        <v>0</v>
      </c>
      <c r="J2315" s="46">
        <v>0</v>
      </c>
      <c r="K2315" s="46">
        <v>0</v>
      </c>
      <c r="L2315" s="42">
        <v>27390</v>
      </c>
      <c r="M2315" s="42">
        <v>14158</v>
      </c>
      <c r="N2315" s="42">
        <v>13232</v>
      </c>
      <c r="O2315" s="54" t="s">
        <v>499</v>
      </c>
      <c r="P2315" s="54" t="s">
        <v>499</v>
      </c>
      <c r="Q2315" s="54" t="s">
        <v>499</v>
      </c>
      <c r="R2315" s="54" t="s">
        <v>499</v>
      </c>
      <c r="S2315" s="54" t="s">
        <v>499</v>
      </c>
      <c r="T2315" s="54" t="s">
        <v>499</v>
      </c>
      <c r="U2315" s="54" t="s">
        <v>499</v>
      </c>
      <c r="W2315" s="42" t="s">
        <v>469</v>
      </c>
    </row>
    <row r="2316" spans="1:23">
      <c r="A2316" s="49" t="s">
        <v>4584</v>
      </c>
      <c r="B2316" s="46" t="s">
        <v>230</v>
      </c>
      <c r="C2316" s="46" t="s">
        <v>397</v>
      </c>
      <c r="D2316" s="49" t="s">
        <v>154</v>
      </c>
      <c r="E2316" s="46">
        <v>0</v>
      </c>
      <c r="F2316" s="46">
        <v>0</v>
      </c>
      <c r="G2316" s="46">
        <v>0</v>
      </c>
      <c r="H2316" s="46">
        <v>0</v>
      </c>
      <c r="I2316" s="46">
        <v>0</v>
      </c>
      <c r="J2316" s="46">
        <v>0</v>
      </c>
      <c r="K2316" s="46">
        <v>0</v>
      </c>
      <c r="L2316" s="42">
        <v>27390</v>
      </c>
      <c r="M2316" s="42">
        <v>14158</v>
      </c>
      <c r="N2316" s="42">
        <v>13232</v>
      </c>
      <c r="O2316" s="54" t="s">
        <v>499</v>
      </c>
      <c r="P2316" s="54" t="s">
        <v>499</v>
      </c>
      <c r="Q2316" s="54" t="s">
        <v>499</v>
      </c>
      <c r="R2316" s="54" t="s">
        <v>499</v>
      </c>
      <c r="S2316" s="54" t="s">
        <v>499</v>
      </c>
      <c r="T2316" s="54" t="s">
        <v>499</v>
      </c>
      <c r="U2316" s="54" t="s">
        <v>499</v>
      </c>
      <c r="W2316" s="42" t="s">
        <v>469</v>
      </c>
    </row>
    <row r="2317" spans="1:23">
      <c r="A2317" s="49" t="s">
        <v>4585</v>
      </c>
      <c r="B2317" s="46" t="s">
        <v>230</v>
      </c>
      <c r="C2317" s="46" t="s">
        <v>397</v>
      </c>
      <c r="D2317" s="49" t="s">
        <v>155</v>
      </c>
      <c r="E2317" s="46">
        <v>6</v>
      </c>
      <c r="F2317" s="46">
        <v>0</v>
      </c>
      <c r="G2317" s="46">
        <v>6</v>
      </c>
      <c r="H2317" s="46">
        <v>6</v>
      </c>
      <c r="I2317" s="46">
        <v>0</v>
      </c>
      <c r="J2317" s="46">
        <v>0</v>
      </c>
      <c r="K2317" s="46">
        <v>18</v>
      </c>
      <c r="L2317" s="42">
        <v>27390</v>
      </c>
      <c r="M2317" s="42">
        <v>14158</v>
      </c>
      <c r="N2317" s="42">
        <v>13232</v>
      </c>
      <c r="O2317" s="54">
        <v>21.90580503833516</v>
      </c>
      <c r="P2317" s="54" t="s">
        <v>499</v>
      </c>
      <c r="Q2317" s="54">
        <v>21.90580503833516</v>
      </c>
      <c r="R2317" s="54">
        <v>21.90580503833516</v>
      </c>
      <c r="S2317" s="54" t="s">
        <v>499</v>
      </c>
      <c r="T2317" s="54" t="s">
        <v>499</v>
      </c>
      <c r="U2317" s="54">
        <v>65.71741511500548</v>
      </c>
      <c r="W2317" s="42" t="s">
        <v>469</v>
      </c>
    </row>
    <row r="2318" spans="1:23">
      <c r="A2318" s="49" t="s">
        <v>4586</v>
      </c>
      <c r="B2318" s="46" t="s">
        <v>230</v>
      </c>
      <c r="C2318" s="46" t="s">
        <v>397</v>
      </c>
      <c r="D2318" s="49" t="s">
        <v>99</v>
      </c>
      <c r="E2318" s="46">
        <v>0</v>
      </c>
      <c r="F2318" s="46">
        <v>0</v>
      </c>
      <c r="G2318" s="46">
        <v>6</v>
      </c>
      <c r="H2318" s="46">
        <v>8</v>
      </c>
      <c r="I2318" s="46">
        <v>6</v>
      </c>
      <c r="J2318" s="46">
        <v>6</v>
      </c>
      <c r="K2318" s="46">
        <v>26</v>
      </c>
      <c r="L2318" s="42">
        <v>27390</v>
      </c>
      <c r="M2318" s="42">
        <v>14158</v>
      </c>
      <c r="N2318" s="42">
        <v>13232</v>
      </c>
      <c r="O2318" s="54" t="s">
        <v>499</v>
      </c>
      <c r="P2318" s="54" t="s">
        <v>499</v>
      </c>
      <c r="Q2318" s="54">
        <v>21.90580503833516</v>
      </c>
      <c r="R2318" s="54">
        <v>29.207740051113547</v>
      </c>
      <c r="S2318" s="54">
        <v>21.90580503833516</v>
      </c>
      <c r="T2318" s="54">
        <v>21.90580503833516</v>
      </c>
      <c r="U2318" s="54">
        <v>94.925155166119012</v>
      </c>
      <c r="W2318" s="42" t="s">
        <v>469</v>
      </c>
    </row>
    <row r="2319" spans="1:23">
      <c r="A2319" s="49" t="s">
        <v>4587</v>
      </c>
      <c r="B2319" s="46" t="s">
        <v>230</v>
      </c>
      <c r="C2319" s="46" t="s">
        <v>397</v>
      </c>
      <c r="D2319" s="49" t="s">
        <v>481</v>
      </c>
      <c r="E2319" s="46">
        <v>0</v>
      </c>
      <c r="F2319" s="46">
        <v>0</v>
      </c>
      <c r="G2319" s="46">
        <v>0</v>
      </c>
      <c r="H2319" s="46">
        <v>0</v>
      </c>
      <c r="I2319" s="46">
        <v>0</v>
      </c>
      <c r="J2319" s="46">
        <v>0</v>
      </c>
      <c r="K2319" s="46">
        <v>0</v>
      </c>
      <c r="L2319" s="42">
        <v>27390</v>
      </c>
      <c r="M2319" s="42">
        <v>14158</v>
      </c>
      <c r="N2319" s="42">
        <v>13232</v>
      </c>
      <c r="O2319" s="54" t="s">
        <v>499</v>
      </c>
      <c r="P2319" s="54" t="s">
        <v>499</v>
      </c>
      <c r="Q2319" s="54" t="s">
        <v>499</v>
      </c>
      <c r="R2319" s="54" t="s">
        <v>499</v>
      </c>
      <c r="S2319" s="54" t="s">
        <v>499</v>
      </c>
      <c r="T2319" s="54" t="s">
        <v>499</v>
      </c>
      <c r="U2319" s="54" t="s">
        <v>499</v>
      </c>
      <c r="W2319" s="42" t="s">
        <v>469</v>
      </c>
    </row>
    <row r="2320" spans="1:23">
      <c r="A2320" s="49" t="s">
        <v>4588</v>
      </c>
      <c r="B2320" s="46" t="s">
        <v>230</v>
      </c>
      <c r="C2320" s="46" t="s">
        <v>397</v>
      </c>
      <c r="D2320" s="49" t="s">
        <v>483</v>
      </c>
      <c r="E2320" s="46">
        <v>0</v>
      </c>
      <c r="F2320" s="46">
        <v>0</v>
      </c>
      <c r="G2320" s="46">
        <v>6</v>
      </c>
      <c r="H2320" s="46">
        <v>6</v>
      </c>
      <c r="I2320" s="46">
        <v>0</v>
      </c>
      <c r="J2320" s="46">
        <v>0</v>
      </c>
      <c r="K2320" s="46">
        <v>12</v>
      </c>
      <c r="L2320" s="42">
        <v>27390</v>
      </c>
      <c r="M2320" s="42">
        <v>14158</v>
      </c>
      <c r="N2320" s="42">
        <v>13232</v>
      </c>
      <c r="O2320" s="54" t="s">
        <v>499</v>
      </c>
      <c r="P2320" s="54" t="s">
        <v>499</v>
      </c>
      <c r="Q2320" s="54">
        <v>21.90580503833516</v>
      </c>
      <c r="R2320" s="54">
        <v>21.90580503833516</v>
      </c>
      <c r="S2320" s="54" t="s">
        <v>499</v>
      </c>
      <c r="T2320" s="54" t="s">
        <v>499</v>
      </c>
      <c r="U2320" s="54">
        <v>43.81161007667032</v>
      </c>
      <c r="W2320" s="42" t="s">
        <v>469</v>
      </c>
    </row>
    <row r="2321" spans="1:23">
      <c r="A2321" s="49" t="s">
        <v>4589</v>
      </c>
      <c r="B2321" s="46" t="s">
        <v>230</v>
      </c>
      <c r="C2321" s="46" t="s">
        <v>397</v>
      </c>
      <c r="D2321" s="49" t="s">
        <v>128</v>
      </c>
      <c r="E2321" s="46">
        <v>0</v>
      </c>
      <c r="F2321" s="46">
        <v>0</v>
      </c>
      <c r="G2321" s="46">
        <v>0</v>
      </c>
      <c r="H2321" s="46">
        <v>0</v>
      </c>
      <c r="I2321" s="46">
        <v>0</v>
      </c>
      <c r="J2321" s="46">
        <v>0</v>
      </c>
      <c r="K2321" s="46">
        <v>0</v>
      </c>
      <c r="L2321" s="42">
        <v>27390</v>
      </c>
      <c r="M2321" s="42">
        <v>14158</v>
      </c>
      <c r="N2321" s="42">
        <v>13232</v>
      </c>
      <c r="O2321" s="54" t="s">
        <v>499</v>
      </c>
      <c r="P2321" s="54" t="s">
        <v>499</v>
      </c>
      <c r="Q2321" s="54" t="s">
        <v>499</v>
      </c>
      <c r="R2321" s="54" t="s">
        <v>499</v>
      </c>
      <c r="S2321" s="54" t="s">
        <v>499</v>
      </c>
      <c r="T2321" s="54" t="s">
        <v>499</v>
      </c>
      <c r="U2321" s="54" t="s">
        <v>499</v>
      </c>
      <c r="W2321" s="42" t="s">
        <v>469</v>
      </c>
    </row>
    <row r="2322" spans="1:23">
      <c r="A2322" s="49" t="s">
        <v>4590</v>
      </c>
      <c r="B2322" s="46" t="s">
        <v>230</v>
      </c>
      <c r="C2322" s="46" t="s">
        <v>397</v>
      </c>
      <c r="D2322" s="49" t="s">
        <v>132</v>
      </c>
      <c r="E2322" s="46">
        <v>6</v>
      </c>
      <c r="F2322" s="46">
        <v>0</v>
      </c>
      <c r="G2322" s="46">
        <v>6</v>
      </c>
      <c r="H2322" s="46">
        <v>8</v>
      </c>
      <c r="I2322" s="46">
        <v>6</v>
      </c>
      <c r="J2322" s="46">
        <v>0</v>
      </c>
      <c r="K2322" s="46">
        <v>26</v>
      </c>
      <c r="L2322" s="42">
        <v>27390</v>
      </c>
      <c r="M2322" s="42">
        <v>14158</v>
      </c>
      <c r="N2322" s="42">
        <v>13232</v>
      </c>
      <c r="O2322" s="54">
        <v>42.378867071620284</v>
      </c>
      <c r="P2322" s="54" t="s">
        <v>499</v>
      </c>
      <c r="Q2322" s="54">
        <v>42.378867071620284</v>
      </c>
      <c r="R2322" s="54">
        <v>56.50515609549371</v>
      </c>
      <c r="S2322" s="54">
        <v>42.378867071620284</v>
      </c>
      <c r="T2322" s="54" t="s">
        <v>499</v>
      </c>
      <c r="U2322" s="54">
        <v>183.64175731035456</v>
      </c>
      <c r="W2322" s="42" t="s">
        <v>469</v>
      </c>
    </row>
    <row r="2323" spans="1:23">
      <c r="A2323" s="49" t="s">
        <v>4591</v>
      </c>
      <c r="B2323" s="46" t="s">
        <v>230</v>
      </c>
      <c r="C2323" s="46" t="s">
        <v>397</v>
      </c>
      <c r="D2323" s="49" t="s">
        <v>161</v>
      </c>
      <c r="E2323" s="46">
        <v>0</v>
      </c>
      <c r="F2323" s="46">
        <v>0</v>
      </c>
      <c r="G2323" s="46">
        <v>0</v>
      </c>
      <c r="H2323" s="46">
        <v>6</v>
      </c>
      <c r="I2323" s="46">
        <v>0</v>
      </c>
      <c r="J2323" s="46">
        <v>0</v>
      </c>
      <c r="K2323" s="46">
        <v>6</v>
      </c>
      <c r="L2323" s="42">
        <v>27390</v>
      </c>
      <c r="M2323" s="42">
        <v>14158</v>
      </c>
      <c r="N2323" s="42">
        <v>13232</v>
      </c>
      <c r="O2323" s="54" t="s">
        <v>499</v>
      </c>
      <c r="P2323" s="54" t="s">
        <v>499</v>
      </c>
      <c r="Q2323" s="54" t="s">
        <v>499</v>
      </c>
      <c r="R2323" s="54">
        <v>21.90580503833516</v>
      </c>
      <c r="S2323" s="54" t="s">
        <v>499</v>
      </c>
      <c r="T2323" s="54" t="s">
        <v>499</v>
      </c>
      <c r="U2323" s="54">
        <v>21.90580503833516</v>
      </c>
      <c r="W2323" s="42" t="s">
        <v>469</v>
      </c>
    </row>
    <row r="2324" spans="1:23">
      <c r="A2324" s="49" t="s">
        <v>4592</v>
      </c>
      <c r="B2324" s="46" t="s">
        <v>230</v>
      </c>
      <c r="C2324" s="46" t="s">
        <v>397</v>
      </c>
      <c r="D2324" s="49" t="s">
        <v>142</v>
      </c>
      <c r="E2324" s="46">
        <v>0</v>
      </c>
      <c r="F2324" s="46">
        <v>0</v>
      </c>
      <c r="G2324" s="46">
        <v>0</v>
      </c>
      <c r="H2324" s="46">
        <v>0</v>
      </c>
      <c r="I2324" s="46">
        <v>0</v>
      </c>
      <c r="J2324" s="46">
        <v>0</v>
      </c>
      <c r="K2324" s="46">
        <v>0</v>
      </c>
      <c r="L2324" s="42">
        <v>27390</v>
      </c>
      <c r="M2324" s="42">
        <v>14158</v>
      </c>
      <c r="N2324" s="42">
        <v>13232</v>
      </c>
      <c r="O2324" s="54" t="s">
        <v>499</v>
      </c>
      <c r="P2324" s="54" t="s">
        <v>499</v>
      </c>
      <c r="Q2324" s="54" t="s">
        <v>499</v>
      </c>
      <c r="R2324" s="54" t="s">
        <v>499</v>
      </c>
      <c r="S2324" s="54" t="s">
        <v>499</v>
      </c>
      <c r="T2324" s="54" t="s">
        <v>499</v>
      </c>
      <c r="U2324" s="54" t="s">
        <v>499</v>
      </c>
      <c r="W2324" s="42" t="s">
        <v>469</v>
      </c>
    </row>
    <row r="2325" spans="1:23">
      <c r="A2325" s="49" t="s">
        <v>4593</v>
      </c>
      <c r="B2325" s="46" t="s">
        <v>230</v>
      </c>
      <c r="C2325" s="46" t="s">
        <v>397</v>
      </c>
      <c r="D2325" s="49" t="s">
        <v>146</v>
      </c>
      <c r="E2325" s="46">
        <v>0</v>
      </c>
      <c r="F2325" s="46">
        <v>0</v>
      </c>
      <c r="G2325" s="46">
        <v>8</v>
      </c>
      <c r="H2325" s="46">
        <v>12</v>
      </c>
      <c r="I2325" s="46">
        <v>7</v>
      </c>
      <c r="J2325" s="46">
        <v>6</v>
      </c>
      <c r="K2325" s="46">
        <v>33</v>
      </c>
      <c r="L2325" s="42">
        <v>27390</v>
      </c>
      <c r="M2325" s="42">
        <v>14158</v>
      </c>
      <c r="N2325" s="42">
        <v>13232</v>
      </c>
      <c r="O2325" s="54" t="s">
        <v>499</v>
      </c>
      <c r="P2325" s="54" t="s">
        <v>499</v>
      </c>
      <c r="Q2325" s="54">
        <v>56.50515609549371</v>
      </c>
      <c r="R2325" s="54">
        <v>84.757734143240569</v>
      </c>
      <c r="S2325" s="54">
        <v>49.442011583556997</v>
      </c>
      <c r="T2325" s="54">
        <v>42.378867071620284</v>
      </c>
      <c r="U2325" s="54">
        <v>233.08376889391155</v>
      </c>
      <c r="W2325" s="42" t="s">
        <v>469</v>
      </c>
    </row>
    <row r="2326" spans="1:23">
      <c r="A2326" s="49" t="s">
        <v>4594</v>
      </c>
      <c r="B2326" s="46" t="s">
        <v>222</v>
      </c>
      <c r="C2326" s="46" t="s">
        <v>397</v>
      </c>
      <c r="D2326" s="49" t="s">
        <v>60</v>
      </c>
      <c r="E2326" s="46">
        <v>0</v>
      </c>
      <c r="F2326" s="46">
        <v>0</v>
      </c>
      <c r="G2326" s="46">
        <v>0</v>
      </c>
      <c r="H2326" s="46">
        <v>0</v>
      </c>
      <c r="I2326" s="46">
        <v>0</v>
      </c>
      <c r="J2326" s="46">
        <v>0</v>
      </c>
      <c r="K2326" s="46">
        <v>0</v>
      </c>
      <c r="L2326" s="42">
        <v>27390</v>
      </c>
      <c r="M2326" s="42">
        <v>14158</v>
      </c>
      <c r="N2326" s="42">
        <v>13232</v>
      </c>
      <c r="O2326" s="54" t="s">
        <v>499</v>
      </c>
      <c r="P2326" s="54" t="s">
        <v>499</v>
      </c>
      <c r="Q2326" s="54" t="s">
        <v>499</v>
      </c>
      <c r="R2326" s="54" t="s">
        <v>499</v>
      </c>
      <c r="S2326" s="54" t="s">
        <v>499</v>
      </c>
      <c r="T2326" s="54" t="s">
        <v>499</v>
      </c>
      <c r="U2326" s="54" t="s">
        <v>499</v>
      </c>
      <c r="W2326" s="42" t="s">
        <v>469</v>
      </c>
    </row>
    <row r="2327" spans="1:23">
      <c r="A2327" s="49" t="s">
        <v>4595</v>
      </c>
      <c r="B2327" s="46" t="s">
        <v>222</v>
      </c>
      <c r="C2327" s="46" t="s">
        <v>397</v>
      </c>
      <c r="D2327" s="49" t="s">
        <v>64</v>
      </c>
      <c r="E2327" s="46">
        <v>12</v>
      </c>
      <c r="F2327" s="46">
        <v>6</v>
      </c>
      <c r="G2327" s="46">
        <v>16</v>
      </c>
      <c r="H2327" s="46">
        <v>19</v>
      </c>
      <c r="I2327" s="46">
        <v>7</v>
      </c>
      <c r="J2327" s="46">
        <v>6</v>
      </c>
      <c r="K2327" s="46">
        <v>66</v>
      </c>
      <c r="L2327" s="42">
        <v>27390</v>
      </c>
      <c r="M2327" s="42">
        <v>14158</v>
      </c>
      <c r="N2327" s="42">
        <v>13232</v>
      </c>
      <c r="O2327" s="54">
        <v>43.81161007667032</v>
      </c>
      <c r="P2327" s="54">
        <v>21.90580503833516</v>
      </c>
      <c r="Q2327" s="54">
        <v>58.415480102227093</v>
      </c>
      <c r="R2327" s="54">
        <v>69.368382621394673</v>
      </c>
      <c r="S2327" s="54">
        <v>25.55677254472435</v>
      </c>
      <c r="T2327" s="54">
        <v>21.90580503833516</v>
      </c>
      <c r="U2327" s="54">
        <v>240.96385542168676</v>
      </c>
      <c r="W2327" s="42" t="s">
        <v>469</v>
      </c>
    </row>
    <row r="2328" spans="1:23">
      <c r="A2328" s="49" t="s">
        <v>4596</v>
      </c>
      <c r="B2328" s="46" t="s">
        <v>222</v>
      </c>
      <c r="C2328" s="46" t="s">
        <v>397</v>
      </c>
      <c r="D2328" s="49" t="s">
        <v>492</v>
      </c>
      <c r="E2328" s="46">
        <v>6</v>
      </c>
      <c r="F2328" s="46">
        <v>0</v>
      </c>
      <c r="G2328" s="46">
        <v>7</v>
      </c>
      <c r="H2328" s="46">
        <v>6</v>
      </c>
      <c r="I2328" s="46">
        <v>0</v>
      </c>
      <c r="J2328" s="46">
        <v>6</v>
      </c>
      <c r="K2328" s="46">
        <v>25</v>
      </c>
      <c r="L2328" s="42">
        <v>27390</v>
      </c>
      <c r="M2328" s="42">
        <v>14158</v>
      </c>
      <c r="N2328" s="42">
        <v>13232</v>
      </c>
      <c r="O2328" s="54">
        <v>21.90580503833516</v>
      </c>
      <c r="P2328" s="54" t="s">
        <v>499</v>
      </c>
      <c r="Q2328" s="54">
        <v>25.55677254472435</v>
      </c>
      <c r="R2328" s="54">
        <v>21.90580503833516</v>
      </c>
      <c r="S2328" s="54" t="s">
        <v>499</v>
      </c>
      <c r="T2328" s="54">
        <v>21.90580503833516</v>
      </c>
      <c r="U2328" s="54">
        <v>91.274187659729833</v>
      </c>
      <c r="W2328" s="42" t="s">
        <v>469</v>
      </c>
    </row>
    <row r="2329" spans="1:23">
      <c r="A2329" s="49" t="s">
        <v>4597</v>
      </c>
      <c r="B2329" s="46" t="s">
        <v>222</v>
      </c>
      <c r="C2329" s="46" t="s">
        <v>397</v>
      </c>
      <c r="D2329" s="49" t="s">
        <v>200</v>
      </c>
      <c r="E2329" s="46">
        <v>6</v>
      </c>
      <c r="F2329" s="46">
        <v>6</v>
      </c>
      <c r="G2329" s="46">
        <v>6</v>
      </c>
      <c r="H2329" s="46">
        <v>11</v>
      </c>
      <c r="I2329" s="46">
        <v>6</v>
      </c>
      <c r="J2329" s="46">
        <v>0</v>
      </c>
      <c r="K2329" s="46">
        <v>35</v>
      </c>
      <c r="L2329" s="42">
        <v>27390</v>
      </c>
      <c r="M2329" s="42">
        <v>14158</v>
      </c>
      <c r="N2329" s="42">
        <v>13232</v>
      </c>
      <c r="O2329" s="54">
        <v>21.90580503833516</v>
      </c>
      <c r="P2329" s="54">
        <v>21.90580503833516</v>
      </c>
      <c r="Q2329" s="54">
        <v>21.90580503833516</v>
      </c>
      <c r="R2329" s="54">
        <v>40.160642570281126</v>
      </c>
      <c r="S2329" s="54">
        <v>21.90580503833516</v>
      </c>
      <c r="T2329" s="54" t="s">
        <v>499</v>
      </c>
      <c r="U2329" s="54">
        <v>127.78386272362175</v>
      </c>
      <c r="W2329" s="42" t="s">
        <v>469</v>
      </c>
    </row>
    <row r="2330" spans="1:23">
      <c r="A2330" s="49" t="s">
        <v>4598</v>
      </c>
      <c r="B2330" s="46" t="s">
        <v>222</v>
      </c>
      <c r="C2330" s="46" t="s">
        <v>397</v>
      </c>
      <c r="D2330" s="49" t="s">
        <v>473</v>
      </c>
      <c r="E2330" s="46">
        <v>0</v>
      </c>
      <c r="F2330" s="46">
        <v>0</v>
      </c>
      <c r="G2330" s="46">
        <v>6</v>
      </c>
      <c r="H2330" s="46">
        <v>0</v>
      </c>
      <c r="I2330" s="46">
        <v>0</v>
      </c>
      <c r="J2330" s="46">
        <v>0</v>
      </c>
      <c r="K2330" s="46">
        <v>6</v>
      </c>
      <c r="L2330" s="42">
        <v>27390</v>
      </c>
      <c r="M2330" s="42">
        <v>14158</v>
      </c>
      <c r="N2330" s="42">
        <v>13232</v>
      </c>
      <c r="O2330" s="54" t="s">
        <v>499</v>
      </c>
      <c r="P2330" s="54" t="s">
        <v>499</v>
      </c>
      <c r="Q2330" s="54">
        <v>21.90580503833516</v>
      </c>
      <c r="R2330" s="54" t="s">
        <v>499</v>
      </c>
      <c r="S2330" s="54" t="s">
        <v>499</v>
      </c>
      <c r="T2330" s="54" t="s">
        <v>499</v>
      </c>
      <c r="U2330" s="54">
        <v>21.90580503833516</v>
      </c>
      <c r="W2330" s="42" t="s">
        <v>469</v>
      </c>
    </row>
    <row r="2331" spans="1:23">
      <c r="A2331" s="49" t="s">
        <v>4599</v>
      </c>
      <c r="B2331" s="46" t="s">
        <v>222</v>
      </c>
      <c r="C2331" s="46" t="s">
        <v>397</v>
      </c>
      <c r="D2331" s="49" t="s">
        <v>201</v>
      </c>
      <c r="E2331" s="46">
        <v>6</v>
      </c>
      <c r="F2331" s="46">
        <v>6</v>
      </c>
      <c r="G2331" s="46">
        <v>0</v>
      </c>
      <c r="H2331" s="46">
        <v>0</v>
      </c>
      <c r="I2331" s="46">
        <v>0</v>
      </c>
      <c r="J2331" s="46">
        <v>0</v>
      </c>
      <c r="K2331" s="46">
        <v>12</v>
      </c>
      <c r="L2331" s="42">
        <v>27390</v>
      </c>
      <c r="M2331" s="42">
        <v>14158</v>
      </c>
      <c r="N2331" s="42">
        <v>13232</v>
      </c>
      <c r="O2331" s="54">
        <v>21.90580503833516</v>
      </c>
      <c r="P2331" s="54">
        <v>21.90580503833516</v>
      </c>
      <c r="Q2331" s="54" t="s">
        <v>499</v>
      </c>
      <c r="R2331" s="54" t="s">
        <v>499</v>
      </c>
      <c r="S2331" s="54" t="s">
        <v>499</v>
      </c>
      <c r="T2331" s="54" t="s">
        <v>499</v>
      </c>
      <c r="U2331" s="54">
        <v>43.81161007667032</v>
      </c>
      <c r="W2331" s="42" t="s">
        <v>469</v>
      </c>
    </row>
    <row r="2332" spans="1:23">
      <c r="A2332" s="49" t="s">
        <v>4600</v>
      </c>
      <c r="B2332" s="46" t="s">
        <v>222</v>
      </c>
      <c r="C2332" s="46" t="s">
        <v>397</v>
      </c>
      <c r="D2332" s="49" t="s">
        <v>151</v>
      </c>
      <c r="E2332" s="46">
        <v>0</v>
      </c>
      <c r="F2332" s="46">
        <v>0</v>
      </c>
      <c r="G2332" s="46">
        <v>0</v>
      </c>
      <c r="H2332" s="46">
        <v>0</v>
      </c>
      <c r="I2332" s="46">
        <v>0</v>
      </c>
      <c r="J2332" s="46">
        <v>0</v>
      </c>
      <c r="K2332" s="46">
        <v>0</v>
      </c>
      <c r="L2332" s="42">
        <v>27390</v>
      </c>
      <c r="M2332" s="42">
        <v>14158</v>
      </c>
      <c r="N2332" s="42">
        <v>13232</v>
      </c>
      <c r="O2332" s="54" t="s">
        <v>499</v>
      </c>
      <c r="P2332" s="54" t="s">
        <v>499</v>
      </c>
      <c r="Q2332" s="54" t="s">
        <v>499</v>
      </c>
      <c r="R2332" s="54" t="s">
        <v>499</v>
      </c>
      <c r="S2332" s="54" t="s">
        <v>499</v>
      </c>
      <c r="T2332" s="54" t="s">
        <v>499</v>
      </c>
      <c r="U2332" s="54" t="s">
        <v>499</v>
      </c>
      <c r="W2332" s="42" t="s">
        <v>469</v>
      </c>
    </row>
    <row r="2333" spans="1:23">
      <c r="A2333" s="49" t="s">
        <v>4601</v>
      </c>
      <c r="B2333" s="46" t="s">
        <v>222</v>
      </c>
      <c r="C2333" s="46" t="s">
        <v>397</v>
      </c>
      <c r="D2333" s="49" t="s">
        <v>95</v>
      </c>
      <c r="E2333" s="46">
        <v>0</v>
      </c>
      <c r="F2333" s="46">
        <v>0</v>
      </c>
      <c r="G2333" s="46">
        <v>0</v>
      </c>
      <c r="H2333" s="46">
        <v>0</v>
      </c>
      <c r="I2333" s="46">
        <v>0</v>
      </c>
      <c r="J2333" s="46">
        <v>0</v>
      </c>
      <c r="K2333" s="46">
        <v>0</v>
      </c>
      <c r="L2333" s="42">
        <v>27390</v>
      </c>
      <c r="M2333" s="42">
        <v>14158</v>
      </c>
      <c r="N2333" s="42">
        <v>13232</v>
      </c>
      <c r="O2333" s="54" t="s">
        <v>499</v>
      </c>
      <c r="P2333" s="54" t="s">
        <v>499</v>
      </c>
      <c r="Q2333" s="54" t="s">
        <v>499</v>
      </c>
      <c r="R2333" s="54" t="s">
        <v>499</v>
      </c>
      <c r="S2333" s="54" t="s">
        <v>499</v>
      </c>
      <c r="T2333" s="54" t="s">
        <v>499</v>
      </c>
      <c r="U2333" s="54" t="s">
        <v>499</v>
      </c>
      <c r="W2333" s="42" t="s">
        <v>469</v>
      </c>
    </row>
    <row r="2334" spans="1:23">
      <c r="A2334" s="49" t="s">
        <v>4602</v>
      </c>
      <c r="B2334" s="46" t="s">
        <v>222</v>
      </c>
      <c r="C2334" s="46" t="s">
        <v>397</v>
      </c>
      <c r="D2334" s="49" t="s">
        <v>155</v>
      </c>
      <c r="E2334" s="46">
        <v>9</v>
      </c>
      <c r="F2334" s="46">
        <v>0</v>
      </c>
      <c r="G2334" s="46">
        <v>6</v>
      </c>
      <c r="H2334" s="46">
        <v>6</v>
      </c>
      <c r="I2334" s="46">
        <v>0</v>
      </c>
      <c r="J2334" s="46">
        <v>0</v>
      </c>
      <c r="K2334" s="46">
        <v>21</v>
      </c>
      <c r="L2334" s="42">
        <v>27390</v>
      </c>
      <c r="M2334" s="42">
        <v>14158</v>
      </c>
      <c r="N2334" s="42">
        <v>13232</v>
      </c>
      <c r="O2334" s="54">
        <v>32.85870755750274</v>
      </c>
      <c r="P2334" s="54" t="s">
        <v>499</v>
      </c>
      <c r="Q2334" s="54">
        <v>21.90580503833516</v>
      </c>
      <c r="R2334" s="54">
        <v>21.90580503833516</v>
      </c>
      <c r="S2334" s="54" t="s">
        <v>499</v>
      </c>
      <c r="T2334" s="54" t="s">
        <v>499</v>
      </c>
      <c r="U2334" s="54">
        <v>76.67031763417306</v>
      </c>
      <c r="W2334" s="42" t="s">
        <v>469</v>
      </c>
    </row>
    <row r="2335" spans="1:23">
      <c r="A2335" s="49" t="s">
        <v>4603</v>
      </c>
      <c r="B2335" s="46" t="s">
        <v>222</v>
      </c>
      <c r="C2335" s="46" t="s">
        <v>397</v>
      </c>
      <c r="D2335" s="49" t="s">
        <v>99</v>
      </c>
      <c r="E2335" s="46">
        <v>0</v>
      </c>
      <c r="F2335" s="46">
        <v>6</v>
      </c>
      <c r="G2335" s="46">
        <v>6</v>
      </c>
      <c r="H2335" s="46">
        <v>6</v>
      </c>
      <c r="I2335" s="46">
        <v>0</v>
      </c>
      <c r="J2335" s="46">
        <v>0</v>
      </c>
      <c r="K2335" s="46">
        <v>18</v>
      </c>
      <c r="L2335" s="42">
        <v>27390</v>
      </c>
      <c r="M2335" s="42">
        <v>14158</v>
      </c>
      <c r="N2335" s="42">
        <v>13232</v>
      </c>
      <c r="O2335" s="54" t="s">
        <v>499</v>
      </c>
      <c r="P2335" s="54">
        <v>21.90580503833516</v>
      </c>
      <c r="Q2335" s="54">
        <v>21.90580503833516</v>
      </c>
      <c r="R2335" s="54">
        <v>21.90580503833516</v>
      </c>
      <c r="S2335" s="54" t="s">
        <v>499</v>
      </c>
      <c r="T2335" s="54" t="s">
        <v>499</v>
      </c>
      <c r="U2335" s="54">
        <v>65.71741511500548</v>
      </c>
      <c r="W2335" s="42" t="s">
        <v>469</v>
      </c>
    </row>
    <row r="2336" spans="1:23">
      <c r="A2336" s="49" t="s">
        <v>4604</v>
      </c>
      <c r="B2336" s="46" t="s">
        <v>222</v>
      </c>
      <c r="C2336" s="46" t="s">
        <v>397</v>
      </c>
      <c r="D2336" s="49" t="s">
        <v>481</v>
      </c>
      <c r="E2336" s="46">
        <v>0</v>
      </c>
      <c r="F2336" s="46">
        <v>0</v>
      </c>
      <c r="G2336" s="46">
        <v>0</v>
      </c>
      <c r="H2336" s="46">
        <v>0</v>
      </c>
      <c r="I2336" s="46">
        <v>0</v>
      </c>
      <c r="J2336" s="46">
        <v>0</v>
      </c>
      <c r="K2336" s="46">
        <v>0</v>
      </c>
      <c r="L2336" s="42">
        <v>27390</v>
      </c>
      <c r="M2336" s="42">
        <v>14158</v>
      </c>
      <c r="N2336" s="42">
        <v>13232</v>
      </c>
      <c r="O2336" s="54" t="s">
        <v>499</v>
      </c>
      <c r="P2336" s="54" t="s">
        <v>499</v>
      </c>
      <c r="Q2336" s="54" t="s">
        <v>499</v>
      </c>
      <c r="R2336" s="54" t="s">
        <v>499</v>
      </c>
      <c r="S2336" s="54" t="s">
        <v>499</v>
      </c>
      <c r="T2336" s="54" t="s">
        <v>499</v>
      </c>
      <c r="U2336" s="54" t="s">
        <v>499</v>
      </c>
      <c r="W2336" s="42" t="s">
        <v>469</v>
      </c>
    </row>
    <row r="2337" spans="1:23">
      <c r="A2337" s="49" t="s">
        <v>4605</v>
      </c>
      <c r="B2337" s="46" t="s">
        <v>222</v>
      </c>
      <c r="C2337" s="46" t="s">
        <v>397</v>
      </c>
      <c r="D2337" s="49" t="s">
        <v>483</v>
      </c>
      <c r="E2337" s="46">
        <v>0</v>
      </c>
      <c r="F2337" s="46">
        <v>0</v>
      </c>
      <c r="G2337" s="46">
        <v>6</v>
      </c>
      <c r="H2337" s="46">
        <v>6</v>
      </c>
      <c r="I2337" s="46">
        <v>6</v>
      </c>
      <c r="J2337" s="46">
        <v>0</v>
      </c>
      <c r="K2337" s="46">
        <v>18</v>
      </c>
      <c r="L2337" s="42">
        <v>27390</v>
      </c>
      <c r="M2337" s="42">
        <v>14158</v>
      </c>
      <c r="N2337" s="42">
        <v>13232</v>
      </c>
      <c r="O2337" s="54" t="s">
        <v>499</v>
      </c>
      <c r="P2337" s="54" t="s">
        <v>499</v>
      </c>
      <c r="Q2337" s="54">
        <v>21.90580503833516</v>
      </c>
      <c r="R2337" s="54">
        <v>21.90580503833516</v>
      </c>
      <c r="S2337" s="54">
        <v>21.90580503833516</v>
      </c>
      <c r="T2337" s="54" t="s">
        <v>499</v>
      </c>
      <c r="U2337" s="54">
        <v>65.71741511500548</v>
      </c>
      <c r="W2337" s="42" t="s">
        <v>469</v>
      </c>
    </row>
    <row r="2338" spans="1:23">
      <c r="A2338" s="49" t="s">
        <v>4606</v>
      </c>
      <c r="B2338" s="46" t="s">
        <v>222</v>
      </c>
      <c r="C2338" s="46" t="s">
        <v>397</v>
      </c>
      <c r="D2338" s="49" t="s">
        <v>128</v>
      </c>
      <c r="E2338" s="46">
        <v>0</v>
      </c>
      <c r="F2338" s="46">
        <v>0</v>
      </c>
      <c r="G2338" s="46">
        <v>0</v>
      </c>
      <c r="H2338" s="46">
        <v>0</v>
      </c>
      <c r="I2338" s="46">
        <v>0</v>
      </c>
      <c r="J2338" s="46">
        <v>0</v>
      </c>
      <c r="K2338" s="46">
        <v>0</v>
      </c>
      <c r="L2338" s="42">
        <v>27390</v>
      </c>
      <c r="M2338" s="42">
        <v>14158</v>
      </c>
      <c r="N2338" s="42">
        <v>13232</v>
      </c>
      <c r="O2338" s="54" t="s">
        <v>499</v>
      </c>
      <c r="P2338" s="54" t="s">
        <v>499</v>
      </c>
      <c r="Q2338" s="54" t="s">
        <v>499</v>
      </c>
      <c r="R2338" s="54" t="s">
        <v>499</v>
      </c>
      <c r="S2338" s="54" t="s">
        <v>499</v>
      </c>
      <c r="T2338" s="54" t="s">
        <v>499</v>
      </c>
      <c r="U2338" s="54" t="s">
        <v>499</v>
      </c>
      <c r="W2338" s="42" t="s">
        <v>469</v>
      </c>
    </row>
    <row r="2339" spans="1:23">
      <c r="A2339" s="49" t="s">
        <v>4607</v>
      </c>
      <c r="B2339" s="46" t="s">
        <v>222</v>
      </c>
      <c r="C2339" s="46" t="s">
        <v>397</v>
      </c>
      <c r="D2339" s="49" t="s">
        <v>161</v>
      </c>
      <c r="E2339" s="46">
        <v>0</v>
      </c>
      <c r="F2339" s="46">
        <v>0</v>
      </c>
      <c r="G2339" s="46">
        <v>0</v>
      </c>
      <c r="H2339" s="46">
        <v>0</v>
      </c>
      <c r="I2339" s="46">
        <v>0</v>
      </c>
      <c r="J2339" s="46">
        <v>0</v>
      </c>
      <c r="K2339" s="46">
        <v>0</v>
      </c>
      <c r="L2339" s="42">
        <v>27390</v>
      </c>
      <c r="M2339" s="42">
        <v>14158</v>
      </c>
      <c r="N2339" s="42">
        <v>13232</v>
      </c>
      <c r="O2339" s="54" t="s">
        <v>499</v>
      </c>
      <c r="P2339" s="54" t="s">
        <v>499</v>
      </c>
      <c r="Q2339" s="54" t="s">
        <v>499</v>
      </c>
      <c r="R2339" s="54" t="s">
        <v>499</v>
      </c>
      <c r="S2339" s="54" t="s">
        <v>499</v>
      </c>
      <c r="T2339" s="54" t="s">
        <v>499</v>
      </c>
      <c r="U2339" s="54" t="s">
        <v>499</v>
      </c>
      <c r="W2339" s="42" t="s">
        <v>469</v>
      </c>
    </row>
    <row r="2340" spans="1:23">
      <c r="A2340" s="49" t="s">
        <v>4608</v>
      </c>
      <c r="B2340" s="46" t="s">
        <v>222</v>
      </c>
      <c r="C2340" s="46" t="s">
        <v>397</v>
      </c>
      <c r="D2340" s="49" t="s">
        <v>164</v>
      </c>
      <c r="E2340" s="46">
        <v>19</v>
      </c>
      <c r="F2340" s="46">
        <v>22</v>
      </c>
      <c r="G2340" s="46">
        <v>38</v>
      </c>
      <c r="H2340" s="46">
        <v>38</v>
      </c>
      <c r="I2340" s="46">
        <v>9</v>
      </c>
      <c r="J2340" s="46">
        <v>0</v>
      </c>
      <c r="K2340" s="46">
        <v>126</v>
      </c>
      <c r="L2340" s="42">
        <v>27390</v>
      </c>
      <c r="M2340" s="42">
        <v>14158</v>
      </c>
      <c r="N2340" s="42">
        <v>13232</v>
      </c>
      <c r="O2340" s="54">
        <v>143.5912938331318</v>
      </c>
      <c r="P2340" s="54">
        <v>166.26360338573156</v>
      </c>
      <c r="Q2340" s="54">
        <v>287.1825876662636</v>
      </c>
      <c r="R2340" s="54">
        <v>287.1825876662636</v>
      </c>
      <c r="S2340" s="54">
        <v>68.016928657799284</v>
      </c>
      <c r="T2340" s="54" t="s">
        <v>499</v>
      </c>
      <c r="U2340" s="54">
        <v>952.23700120918988</v>
      </c>
      <c r="W2340" s="42" t="s">
        <v>469</v>
      </c>
    </row>
    <row r="2341" spans="1:23">
      <c r="A2341" s="49" t="s">
        <v>4609</v>
      </c>
      <c r="B2341" s="46" t="s">
        <v>222</v>
      </c>
      <c r="C2341" s="46" t="s">
        <v>397</v>
      </c>
      <c r="D2341" s="49" t="s">
        <v>142</v>
      </c>
      <c r="E2341" s="46">
        <v>0</v>
      </c>
      <c r="F2341" s="46">
        <v>0</v>
      </c>
      <c r="G2341" s="46">
        <v>0</v>
      </c>
      <c r="H2341" s="46">
        <v>0</v>
      </c>
      <c r="I2341" s="46">
        <v>0</v>
      </c>
      <c r="J2341" s="46">
        <v>0</v>
      </c>
      <c r="K2341" s="46">
        <v>0</v>
      </c>
      <c r="L2341" s="42">
        <v>27390</v>
      </c>
      <c r="M2341" s="42">
        <v>14158</v>
      </c>
      <c r="N2341" s="42">
        <v>13232</v>
      </c>
      <c r="O2341" s="54" t="s">
        <v>499</v>
      </c>
      <c r="P2341" s="54" t="s">
        <v>499</v>
      </c>
      <c r="Q2341" s="54" t="s">
        <v>499</v>
      </c>
      <c r="R2341" s="54" t="s">
        <v>499</v>
      </c>
      <c r="S2341" s="54" t="s">
        <v>499</v>
      </c>
      <c r="T2341" s="54" t="s">
        <v>499</v>
      </c>
      <c r="U2341" s="54" t="s">
        <v>499</v>
      </c>
      <c r="W2341" s="42" t="s">
        <v>469</v>
      </c>
    </row>
    <row r="2342" spans="1:23">
      <c r="A2342" s="49" t="s">
        <v>4610</v>
      </c>
      <c r="B2342" s="46" t="s">
        <v>230</v>
      </c>
      <c r="C2342" s="46" t="s">
        <v>399</v>
      </c>
      <c r="D2342" s="49" t="s">
        <v>60</v>
      </c>
      <c r="E2342" s="46">
        <v>0</v>
      </c>
      <c r="F2342" s="46">
        <v>6</v>
      </c>
      <c r="G2342" s="46">
        <v>6</v>
      </c>
      <c r="H2342" s="46">
        <v>6</v>
      </c>
      <c r="I2342" s="46">
        <v>7</v>
      </c>
      <c r="J2342" s="46">
        <v>7</v>
      </c>
      <c r="K2342" s="46">
        <v>32</v>
      </c>
      <c r="L2342" s="42">
        <v>31103</v>
      </c>
      <c r="M2342" s="42">
        <v>15760</v>
      </c>
      <c r="N2342" s="42">
        <v>15343</v>
      </c>
      <c r="O2342" s="54" t="s">
        <v>499</v>
      </c>
      <c r="P2342" s="54">
        <v>19.290743658168022</v>
      </c>
      <c r="Q2342" s="54">
        <v>19.290743658168022</v>
      </c>
      <c r="R2342" s="54">
        <v>19.290743658168022</v>
      </c>
      <c r="S2342" s="54">
        <v>22.505867601196027</v>
      </c>
      <c r="T2342" s="54">
        <v>22.505867601196027</v>
      </c>
      <c r="U2342" s="54">
        <v>102.88396617689612</v>
      </c>
      <c r="W2342" s="42" t="s">
        <v>469</v>
      </c>
    </row>
    <row r="2343" spans="1:23">
      <c r="A2343" s="49" t="s">
        <v>4611</v>
      </c>
      <c r="B2343" s="46" t="s">
        <v>230</v>
      </c>
      <c r="C2343" s="46" t="s">
        <v>399</v>
      </c>
      <c r="D2343" s="49" t="s">
        <v>64</v>
      </c>
      <c r="E2343" s="46">
        <v>9</v>
      </c>
      <c r="F2343" s="46">
        <v>6</v>
      </c>
      <c r="G2343" s="46">
        <v>7</v>
      </c>
      <c r="H2343" s="46">
        <v>11</v>
      </c>
      <c r="I2343" s="46">
        <v>10</v>
      </c>
      <c r="J2343" s="46">
        <v>6</v>
      </c>
      <c r="K2343" s="46">
        <v>49</v>
      </c>
      <c r="L2343" s="42">
        <v>31103</v>
      </c>
      <c r="M2343" s="42">
        <v>15760</v>
      </c>
      <c r="N2343" s="42">
        <v>15343</v>
      </c>
      <c r="O2343" s="54">
        <v>28.936115487252032</v>
      </c>
      <c r="P2343" s="54">
        <v>19.290743658168022</v>
      </c>
      <c r="Q2343" s="54">
        <v>22.505867601196027</v>
      </c>
      <c r="R2343" s="54">
        <v>35.36636337330804</v>
      </c>
      <c r="S2343" s="54">
        <v>32.151239430280036</v>
      </c>
      <c r="T2343" s="54">
        <v>19.290743658168022</v>
      </c>
      <c r="U2343" s="54">
        <v>157.54107320837218</v>
      </c>
      <c r="W2343" s="42" t="s">
        <v>469</v>
      </c>
    </row>
    <row r="2344" spans="1:23">
      <c r="A2344" s="49" t="s">
        <v>4612</v>
      </c>
      <c r="B2344" s="46" t="s">
        <v>230</v>
      </c>
      <c r="C2344" s="46" t="s">
        <v>399</v>
      </c>
      <c r="D2344" s="49" t="s">
        <v>492</v>
      </c>
      <c r="E2344" s="46">
        <v>0</v>
      </c>
      <c r="F2344" s="46">
        <v>0</v>
      </c>
      <c r="G2344" s="46">
        <v>0</v>
      </c>
      <c r="H2344" s="46">
        <v>0</v>
      </c>
      <c r="I2344" s="46">
        <v>0</v>
      </c>
      <c r="J2344" s="46">
        <v>0</v>
      </c>
      <c r="K2344" s="46">
        <v>0</v>
      </c>
      <c r="L2344" s="42">
        <v>31103</v>
      </c>
      <c r="M2344" s="42">
        <v>15760</v>
      </c>
      <c r="N2344" s="42">
        <v>15343</v>
      </c>
      <c r="O2344" s="54" t="s">
        <v>499</v>
      </c>
      <c r="P2344" s="54" t="s">
        <v>499</v>
      </c>
      <c r="Q2344" s="54" t="s">
        <v>499</v>
      </c>
      <c r="R2344" s="54" t="s">
        <v>499</v>
      </c>
      <c r="S2344" s="54" t="s">
        <v>499</v>
      </c>
      <c r="T2344" s="54" t="s">
        <v>499</v>
      </c>
      <c r="U2344" s="54" t="s">
        <v>499</v>
      </c>
      <c r="W2344" s="42" t="s">
        <v>469</v>
      </c>
    </row>
    <row r="2345" spans="1:23">
      <c r="A2345" s="49" t="s">
        <v>4613</v>
      </c>
      <c r="B2345" s="46" t="s">
        <v>230</v>
      </c>
      <c r="C2345" s="46" t="s">
        <v>399</v>
      </c>
      <c r="D2345" s="49" t="s">
        <v>200</v>
      </c>
      <c r="E2345" s="46">
        <v>0</v>
      </c>
      <c r="F2345" s="46">
        <v>0</v>
      </c>
      <c r="G2345" s="46">
        <v>6</v>
      </c>
      <c r="H2345" s="46">
        <v>6</v>
      </c>
      <c r="I2345" s="46">
        <v>8</v>
      </c>
      <c r="J2345" s="46">
        <v>0</v>
      </c>
      <c r="K2345" s="46">
        <v>20</v>
      </c>
      <c r="L2345" s="42">
        <v>31103</v>
      </c>
      <c r="M2345" s="42">
        <v>15760</v>
      </c>
      <c r="N2345" s="42">
        <v>15343</v>
      </c>
      <c r="O2345" s="54" t="s">
        <v>499</v>
      </c>
      <c r="P2345" s="54" t="s">
        <v>499</v>
      </c>
      <c r="Q2345" s="54">
        <v>19.290743658168022</v>
      </c>
      <c r="R2345" s="54">
        <v>19.290743658168022</v>
      </c>
      <c r="S2345" s="54">
        <v>25.720991544224031</v>
      </c>
      <c r="T2345" s="54" t="s">
        <v>499</v>
      </c>
      <c r="U2345" s="54">
        <v>64.302478860560072</v>
      </c>
      <c r="W2345" s="42" t="s">
        <v>469</v>
      </c>
    </row>
    <row r="2346" spans="1:23">
      <c r="A2346" s="49" t="s">
        <v>4614</v>
      </c>
      <c r="B2346" s="46" t="s">
        <v>230</v>
      </c>
      <c r="C2346" s="46" t="s">
        <v>399</v>
      </c>
      <c r="D2346" s="49" t="s">
        <v>54</v>
      </c>
      <c r="E2346" s="46">
        <v>11</v>
      </c>
      <c r="F2346" s="46">
        <v>18</v>
      </c>
      <c r="G2346" s="46">
        <v>48</v>
      </c>
      <c r="H2346" s="46">
        <v>49</v>
      </c>
      <c r="I2346" s="46">
        <v>43</v>
      </c>
      <c r="J2346" s="46">
        <v>29</v>
      </c>
      <c r="K2346" s="46">
        <v>198</v>
      </c>
      <c r="L2346" s="42">
        <v>31103</v>
      </c>
      <c r="M2346" s="42">
        <v>15760</v>
      </c>
      <c r="N2346" s="42">
        <v>15343</v>
      </c>
      <c r="O2346" s="54">
        <v>69.796954314720807</v>
      </c>
      <c r="P2346" s="54">
        <v>114.21319796954316</v>
      </c>
      <c r="Q2346" s="54">
        <v>304.56852791878174</v>
      </c>
      <c r="R2346" s="54">
        <v>310.91370558375633</v>
      </c>
      <c r="S2346" s="54">
        <v>272.84263959390859</v>
      </c>
      <c r="T2346" s="54">
        <v>184.01015228426397</v>
      </c>
      <c r="U2346" s="54">
        <v>1256.3451776649747</v>
      </c>
      <c r="W2346" s="42" t="s">
        <v>469</v>
      </c>
    </row>
    <row r="2347" spans="1:23">
      <c r="A2347" s="49" t="s">
        <v>4615</v>
      </c>
      <c r="B2347" s="46" t="s">
        <v>230</v>
      </c>
      <c r="C2347" s="46" t="s">
        <v>399</v>
      </c>
      <c r="D2347" s="49" t="s">
        <v>69</v>
      </c>
      <c r="E2347" s="46">
        <v>0</v>
      </c>
      <c r="F2347" s="46">
        <v>0</v>
      </c>
      <c r="G2347" s="46">
        <v>6</v>
      </c>
      <c r="H2347" s="46">
        <v>6</v>
      </c>
      <c r="I2347" s="46">
        <v>6</v>
      </c>
      <c r="J2347" s="46">
        <v>6</v>
      </c>
      <c r="K2347" s="46">
        <v>24</v>
      </c>
      <c r="L2347" s="42">
        <v>31103</v>
      </c>
      <c r="M2347" s="42">
        <v>15760</v>
      </c>
      <c r="N2347" s="42">
        <v>15343</v>
      </c>
      <c r="O2347" s="54" t="s">
        <v>499</v>
      </c>
      <c r="P2347" s="54" t="s">
        <v>499</v>
      </c>
      <c r="Q2347" s="54">
        <v>38.071065989847718</v>
      </c>
      <c r="R2347" s="54">
        <v>38.071065989847718</v>
      </c>
      <c r="S2347" s="54">
        <v>38.071065989847718</v>
      </c>
      <c r="T2347" s="54">
        <v>38.071065989847718</v>
      </c>
      <c r="U2347" s="54">
        <v>152.28426395939087</v>
      </c>
      <c r="W2347" s="42" t="s">
        <v>469</v>
      </c>
    </row>
    <row r="2348" spans="1:23">
      <c r="A2348" s="49" t="s">
        <v>4616</v>
      </c>
      <c r="B2348" s="46" t="s">
        <v>230</v>
      </c>
      <c r="C2348" s="46" t="s">
        <v>399</v>
      </c>
      <c r="D2348" s="49" t="s">
        <v>473</v>
      </c>
      <c r="E2348" s="46">
        <v>0</v>
      </c>
      <c r="F2348" s="46">
        <v>0</v>
      </c>
      <c r="G2348" s="46">
        <v>0</v>
      </c>
      <c r="H2348" s="46">
        <v>0</v>
      </c>
      <c r="I2348" s="46">
        <v>0</v>
      </c>
      <c r="J2348" s="46">
        <v>0</v>
      </c>
      <c r="K2348" s="46">
        <v>0</v>
      </c>
      <c r="L2348" s="42">
        <v>31103</v>
      </c>
      <c r="M2348" s="42">
        <v>15760</v>
      </c>
      <c r="N2348" s="42">
        <v>15343</v>
      </c>
      <c r="O2348" s="54" t="s">
        <v>499</v>
      </c>
      <c r="P2348" s="54" t="s">
        <v>499</v>
      </c>
      <c r="Q2348" s="54" t="s">
        <v>499</v>
      </c>
      <c r="R2348" s="54" t="s">
        <v>499</v>
      </c>
      <c r="S2348" s="54" t="s">
        <v>499</v>
      </c>
      <c r="T2348" s="54" t="s">
        <v>499</v>
      </c>
      <c r="U2348" s="54" t="s">
        <v>499</v>
      </c>
      <c r="W2348" s="42" t="s">
        <v>469</v>
      </c>
    </row>
    <row r="2349" spans="1:23">
      <c r="A2349" s="49" t="s">
        <v>4617</v>
      </c>
      <c r="B2349" s="46" t="s">
        <v>230</v>
      </c>
      <c r="C2349" s="46" t="s">
        <v>399</v>
      </c>
      <c r="D2349" s="49" t="s">
        <v>201</v>
      </c>
      <c r="E2349" s="46">
        <v>0</v>
      </c>
      <c r="F2349" s="46">
        <v>6</v>
      </c>
      <c r="G2349" s="46">
        <v>6</v>
      </c>
      <c r="H2349" s="46">
        <v>6</v>
      </c>
      <c r="I2349" s="46">
        <v>6</v>
      </c>
      <c r="J2349" s="46">
        <v>0</v>
      </c>
      <c r="K2349" s="46">
        <v>24</v>
      </c>
      <c r="L2349" s="42">
        <v>31103</v>
      </c>
      <c r="M2349" s="42">
        <v>15760</v>
      </c>
      <c r="N2349" s="42">
        <v>15343</v>
      </c>
      <c r="O2349" s="54" t="s">
        <v>499</v>
      </c>
      <c r="P2349" s="54">
        <v>19.290743658168022</v>
      </c>
      <c r="Q2349" s="54">
        <v>19.290743658168022</v>
      </c>
      <c r="R2349" s="54">
        <v>19.290743658168022</v>
      </c>
      <c r="S2349" s="54">
        <v>19.290743658168022</v>
      </c>
      <c r="T2349" s="54" t="s">
        <v>499</v>
      </c>
      <c r="U2349" s="54">
        <v>77.162974632672089</v>
      </c>
      <c r="W2349" s="42" t="s">
        <v>469</v>
      </c>
    </row>
    <row r="2350" spans="1:23">
      <c r="A2350" s="49" t="s">
        <v>4618</v>
      </c>
      <c r="B2350" s="46" t="s">
        <v>230</v>
      </c>
      <c r="C2350" s="46" t="s">
        <v>399</v>
      </c>
      <c r="D2350" s="49" t="s">
        <v>151</v>
      </c>
      <c r="E2350" s="46">
        <v>0</v>
      </c>
      <c r="F2350" s="46">
        <v>0</v>
      </c>
      <c r="G2350" s="46">
        <v>0</v>
      </c>
      <c r="H2350" s="46">
        <v>0</v>
      </c>
      <c r="I2350" s="46">
        <v>0</v>
      </c>
      <c r="J2350" s="46">
        <v>0</v>
      </c>
      <c r="K2350" s="46">
        <v>0</v>
      </c>
      <c r="L2350" s="42">
        <v>31103</v>
      </c>
      <c r="M2350" s="42">
        <v>15760</v>
      </c>
      <c r="N2350" s="42">
        <v>15343</v>
      </c>
      <c r="O2350" s="54" t="s">
        <v>499</v>
      </c>
      <c r="P2350" s="54" t="s">
        <v>499</v>
      </c>
      <c r="Q2350" s="54" t="s">
        <v>499</v>
      </c>
      <c r="R2350" s="54" t="s">
        <v>499</v>
      </c>
      <c r="S2350" s="54" t="s">
        <v>499</v>
      </c>
      <c r="T2350" s="54" t="s">
        <v>499</v>
      </c>
      <c r="U2350" s="54" t="s">
        <v>499</v>
      </c>
      <c r="W2350" s="42" t="s">
        <v>469</v>
      </c>
    </row>
    <row r="2351" spans="1:23">
      <c r="A2351" s="49" t="s">
        <v>4619</v>
      </c>
      <c r="B2351" s="46" t="s">
        <v>230</v>
      </c>
      <c r="C2351" s="46" t="s">
        <v>399</v>
      </c>
      <c r="D2351" s="49" t="s">
        <v>95</v>
      </c>
      <c r="E2351" s="46">
        <v>0</v>
      </c>
      <c r="F2351" s="46">
        <v>0</v>
      </c>
      <c r="G2351" s="46">
        <v>6</v>
      </c>
      <c r="H2351" s="46">
        <v>0</v>
      </c>
      <c r="I2351" s="46">
        <v>0</v>
      </c>
      <c r="J2351" s="46">
        <v>0</v>
      </c>
      <c r="K2351" s="46">
        <v>6</v>
      </c>
      <c r="L2351" s="42">
        <v>31103</v>
      </c>
      <c r="M2351" s="42">
        <v>15760</v>
      </c>
      <c r="N2351" s="42">
        <v>15343</v>
      </c>
      <c r="O2351" s="54" t="s">
        <v>499</v>
      </c>
      <c r="P2351" s="54" t="s">
        <v>499</v>
      </c>
      <c r="Q2351" s="54">
        <v>19.290743658168022</v>
      </c>
      <c r="R2351" s="54" t="s">
        <v>499</v>
      </c>
      <c r="S2351" s="54" t="s">
        <v>499</v>
      </c>
      <c r="T2351" s="54" t="s">
        <v>499</v>
      </c>
      <c r="U2351" s="54">
        <v>19.290743658168022</v>
      </c>
      <c r="W2351" s="42" t="s">
        <v>469</v>
      </c>
    </row>
    <row r="2352" spans="1:23">
      <c r="A2352" s="49" t="s">
        <v>4620</v>
      </c>
      <c r="B2352" s="46" t="s">
        <v>230</v>
      </c>
      <c r="C2352" s="46" t="s">
        <v>399</v>
      </c>
      <c r="D2352" s="49" t="s">
        <v>155</v>
      </c>
      <c r="E2352" s="46">
        <v>10</v>
      </c>
      <c r="F2352" s="46">
        <v>6</v>
      </c>
      <c r="G2352" s="46">
        <v>6</v>
      </c>
      <c r="H2352" s="46">
        <v>6</v>
      </c>
      <c r="I2352" s="46">
        <v>0</v>
      </c>
      <c r="J2352" s="46">
        <v>0</v>
      </c>
      <c r="K2352" s="46">
        <v>28</v>
      </c>
      <c r="L2352" s="42">
        <v>31103</v>
      </c>
      <c r="M2352" s="42">
        <v>15760</v>
      </c>
      <c r="N2352" s="42">
        <v>15343</v>
      </c>
      <c r="O2352" s="54">
        <v>32.151239430280036</v>
      </c>
      <c r="P2352" s="54">
        <v>19.290743658168022</v>
      </c>
      <c r="Q2352" s="54">
        <v>19.290743658168022</v>
      </c>
      <c r="R2352" s="54">
        <v>19.290743658168022</v>
      </c>
      <c r="S2352" s="54" t="s">
        <v>499</v>
      </c>
      <c r="T2352" s="54" t="s">
        <v>499</v>
      </c>
      <c r="U2352" s="54">
        <v>90.023470404784106</v>
      </c>
      <c r="W2352" s="42" t="s">
        <v>469</v>
      </c>
    </row>
    <row r="2353" spans="1:23">
      <c r="A2353" s="49" t="s">
        <v>4621</v>
      </c>
      <c r="B2353" s="46" t="s">
        <v>230</v>
      </c>
      <c r="C2353" s="46" t="s">
        <v>399</v>
      </c>
      <c r="D2353" s="49" t="s">
        <v>99</v>
      </c>
      <c r="E2353" s="46">
        <v>0</v>
      </c>
      <c r="F2353" s="46">
        <v>0</v>
      </c>
      <c r="G2353" s="46">
        <v>6</v>
      </c>
      <c r="H2353" s="46">
        <v>8</v>
      </c>
      <c r="I2353" s="46">
        <v>6</v>
      </c>
      <c r="J2353" s="46">
        <v>0</v>
      </c>
      <c r="K2353" s="46">
        <v>20</v>
      </c>
      <c r="L2353" s="42">
        <v>31103</v>
      </c>
      <c r="M2353" s="42">
        <v>15760</v>
      </c>
      <c r="N2353" s="42">
        <v>15343</v>
      </c>
      <c r="O2353" s="54" t="s">
        <v>499</v>
      </c>
      <c r="P2353" s="54" t="s">
        <v>499</v>
      </c>
      <c r="Q2353" s="54">
        <v>19.290743658168022</v>
      </c>
      <c r="R2353" s="54">
        <v>25.720991544224031</v>
      </c>
      <c r="S2353" s="54">
        <v>19.290743658168022</v>
      </c>
      <c r="T2353" s="54" t="s">
        <v>499</v>
      </c>
      <c r="U2353" s="54">
        <v>64.302478860560072</v>
      </c>
      <c r="W2353" s="42" t="s">
        <v>469</v>
      </c>
    </row>
    <row r="2354" spans="1:23">
      <c r="A2354" s="49" t="s">
        <v>4622</v>
      </c>
      <c r="B2354" s="46" t="s">
        <v>230</v>
      </c>
      <c r="C2354" s="46" t="s">
        <v>399</v>
      </c>
      <c r="D2354" s="49" t="s">
        <v>481</v>
      </c>
      <c r="E2354" s="46">
        <v>0</v>
      </c>
      <c r="F2354" s="46">
        <v>0</v>
      </c>
      <c r="G2354" s="46">
        <v>0</v>
      </c>
      <c r="H2354" s="46">
        <v>0</v>
      </c>
      <c r="I2354" s="46">
        <v>0</v>
      </c>
      <c r="J2354" s="46">
        <v>0</v>
      </c>
      <c r="K2354" s="46">
        <v>0</v>
      </c>
      <c r="L2354" s="42">
        <v>31103</v>
      </c>
      <c r="M2354" s="42">
        <v>15760</v>
      </c>
      <c r="N2354" s="42">
        <v>15343</v>
      </c>
      <c r="O2354" s="54" t="s">
        <v>499</v>
      </c>
      <c r="P2354" s="54" t="s">
        <v>499</v>
      </c>
      <c r="Q2354" s="54" t="s">
        <v>499</v>
      </c>
      <c r="R2354" s="54" t="s">
        <v>499</v>
      </c>
      <c r="S2354" s="54" t="s">
        <v>499</v>
      </c>
      <c r="T2354" s="54" t="s">
        <v>499</v>
      </c>
      <c r="U2354" s="54" t="s">
        <v>499</v>
      </c>
      <c r="W2354" s="42" t="s">
        <v>469</v>
      </c>
    </row>
    <row r="2355" spans="1:23">
      <c r="A2355" s="49" t="s">
        <v>4623</v>
      </c>
      <c r="B2355" s="46" t="s">
        <v>230</v>
      </c>
      <c r="C2355" s="46" t="s">
        <v>399</v>
      </c>
      <c r="D2355" s="49" t="s">
        <v>483</v>
      </c>
      <c r="E2355" s="46">
        <v>0</v>
      </c>
      <c r="F2355" s="46">
        <v>0</v>
      </c>
      <c r="G2355" s="46">
        <v>0</v>
      </c>
      <c r="H2355" s="46">
        <v>8</v>
      </c>
      <c r="I2355" s="46">
        <v>0</v>
      </c>
      <c r="J2355" s="46">
        <v>0</v>
      </c>
      <c r="K2355" s="46">
        <v>8</v>
      </c>
      <c r="L2355" s="42">
        <v>31103</v>
      </c>
      <c r="M2355" s="42">
        <v>15760</v>
      </c>
      <c r="N2355" s="42">
        <v>15343</v>
      </c>
      <c r="O2355" s="54" t="s">
        <v>499</v>
      </c>
      <c r="P2355" s="54" t="s">
        <v>499</v>
      </c>
      <c r="Q2355" s="54" t="s">
        <v>499</v>
      </c>
      <c r="R2355" s="54">
        <v>25.720991544224031</v>
      </c>
      <c r="S2355" s="54" t="s">
        <v>499</v>
      </c>
      <c r="T2355" s="54" t="s">
        <v>499</v>
      </c>
      <c r="U2355" s="54">
        <v>25.720991544224031</v>
      </c>
      <c r="W2355" s="42" t="s">
        <v>469</v>
      </c>
    </row>
    <row r="2356" spans="1:23">
      <c r="A2356" s="49" t="s">
        <v>4624</v>
      </c>
      <c r="B2356" s="46" t="s">
        <v>230</v>
      </c>
      <c r="C2356" s="46" t="s">
        <v>399</v>
      </c>
      <c r="D2356" s="49" t="s">
        <v>128</v>
      </c>
      <c r="E2356" s="46">
        <v>6</v>
      </c>
      <c r="F2356" s="46">
        <v>0</v>
      </c>
      <c r="G2356" s="46">
        <v>0</v>
      </c>
      <c r="H2356" s="46">
        <v>0</v>
      </c>
      <c r="I2356" s="46">
        <v>0</v>
      </c>
      <c r="J2356" s="46">
        <v>0</v>
      </c>
      <c r="K2356" s="46">
        <v>6</v>
      </c>
      <c r="L2356" s="42">
        <v>31103</v>
      </c>
      <c r="M2356" s="42">
        <v>15760</v>
      </c>
      <c r="N2356" s="42">
        <v>15343</v>
      </c>
      <c r="O2356" s="54">
        <v>19.290743658168022</v>
      </c>
      <c r="P2356" s="54" t="s">
        <v>499</v>
      </c>
      <c r="Q2356" s="54" t="s">
        <v>499</v>
      </c>
      <c r="R2356" s="54" t="s">
        <v>499</v>
      </c>
      <c r="S2356" s="54" t="s">
        <v>499</v>
      </c>
      <c r="T2356" s="54" t="s">
        <v>499</v>
      </c>
      <c r="U2356" s="54">
        <v>19.290743658168022</v>
      </c>
      <c r="W2356" s="42" t="s">
        <v>469</v>
      </c>
    </row>
    <row r="2357" spans="1:23">
      <c r="A2357" s="49" t="s">
        <v>4625</v>
      </c>
      <c r="B2357" s="46" t="s">
        <v>230</v>
      </c>
      <c r="C2357" s="46" t="s">
        <v>399</v>
      </c>
      <c r="D2357" s="49" t="s">
        <v>132</v>
      </c>
      <c r="E2357" s="46">
        <v>6</v>
      </c>
      <c r="F2357" s="46">
        <v>0</v>
      </c>
      <c r="G2357" s="46">
        <v>0</v>
      </c>
      <c r="H2357" s="46">
        <v>6</v>
      </c>
      <c r="I2357" s="46">
        <v>6</v>
      </c>
      <c r="J2357" s="46">
        <v>6</v>
      </c>
      <c r="K2357" s="46">
        <v>24</v>
      </c>
      <c r="L2357" s="42">
        <v>31103</v>
      </c>
      <c r="M2357" s="42">
        <v>15760</v>
      </c>
      <c r="N2357" s="42">
        <v>15343</v>
      </c>
      <c r="O2357" s="54">
        <v>38.071065989847718</v>
      </c>
      <c r="P2357" s="54" t="s">
        <v>499</v>
      </c>
      <c r="Q2357" s="54" t="s">
        <v>499</v>
      </c>
      <c r="R2357" s="54">
        <v>38.071065989847718</v>
      </c>
      <c r="S2357" s="54">
        <v>38.071065989847718</v>
      </c>
      <c r="T2357" s="54">
        <v>38.071065989847718</v>
      </c>
      <c r="U2357" s="54">
        <v>152.28426395939087</v>
      </c>
      <c r="W2357" s="42" t="s">
        <v>469</v>
      </c>
    </row>
    <row r="2358" spans="1:23">
      <c r="A2358" s="49" t="s">
        <v>4626</v>
      </c>
      <c r="B2358" s="46" t="s">
        <v>230</v>
      </c>
      <c r="C2358" s="46" t="s">
        <v>399</v>
      </c>
      <c r="D2358" s="49" t="s">
        <v>161</v>
      </c>
      <c r="E2358" s="46">
        <v>6</v>
      </c>
      <c r="F2358" s="46">
        <v>0</v>
      </c>
      <c r="G2358" s="46">
        <v>0</v>
      </c>
      <c r="H2358" s="46">
        <v>0</v>
      </c>
      <c r="I2358" s="46">
        <v>0</v>
      </c>
      <c r="J2358" s="46">
        <v>0</v>
      </c>
      <c r="K2358" s="46">
        <v>6</v>
      </c>
      <c r="L2358" s="42">
        <v>31103</v>
      </c>
      <c r="M2358" s="42">
        <v>15760</v>
      </c>
      <c r="N2358" s="42">
        <v>15343</v>
      </c>
      <c r="O2358" s="54">
        <v>19.290743658168022</v>
      </c>
      <c r="P2358" s="54" t="s">
        <v>499</v>
      </c>
      <c r="Q2358" s="54" t="s">
        <v>499</v>
      </c>
      <c r="R2358" s="54" t="s">
        <v>499</v>
      </c>
      <c r="S2358" s="54" t="s">
        <v>499</v>
      </c>
      <c r="T2358" s="54" t="s">
        <v>499</v>
      </c>
      <c r="U2358" s="54">
        <v>19.290743658168022</v>
      </c>
      <c r="W2358" s="42" t="s">
        <v>469</v>
      </c>
    </row>
    <row r="2359" spans="1:23">
      <c r="A2359" s="49" t="s">
        <v>4627</v>
      </c>
      <c r="B2359" s="46" t="s">
        <v>230</v>
      </c>
      <c r="C2359" s="46" t="s">
        <v>399</v>
      </c>
      <c r="D2359" s="49" t="s">
        <v>142</v>
      </c>
      <c r="E2359" s="46">
        <v>6</v>
      </c>
      <c r="F2359" s="46">
        <v>0</v>
      </c>
      <c r="G2359" s="46">
        <v>0</v>
      </c>
      <c r="H2359" s="46">
        <v>0</v>
      </c>
      <c r="I2359" s="46">
        <v>0</v>
      </c>
      <c r="J2359" s="46">
        <v>0</v>
      </c>
      <c r="K2359" s="46">
        <v>6</v>
      </c>
      <c r="L2359" s="42">
        <v>31103</v>
      </c>
      <c r="M2359" s="42">
        <v>15760</v>
      </c>
      <c r="N2359" s="42">
        <v>15343</v>
      </c>
      <c r="O2359" s="54">
        <v>19.290743658168022</v>
      </c>
      <c r="P2359" s="54" t="s">
        <v>499</v>
      </c>
      <c r="Q2359" s="54" t="s">
        <v>499</v>
      </c>
      <c r="R2359" s="54" t="s">
        <v>499</v>
      </c>
      <c r="S2359" s="54" t="s">
        <v>499</v>
      </c>
      <c r="T2359" s="54" t="s">
        <v>499</v>
      </c>
      <c r="U2359" s="54">
        <v>19.290743658168022</v>
      </c>
      <c r="W2359" s="42" t="s">
        <v>469</v>
      </c>
    </row>
    <row r="2360" spans="1:23">
      <c r="A2360" s="49" t="s">
        <v>4628</v>
      </c>
      <c r="B2360" s="46" t="s">
        <v>230</v>
      </c>
      <c r="C2360" s="46" t="s">
        <v>399</v>
      </c>
      <c r="D2360" s="49" t="s">
        <v>146</v>
      </c>
      <c r="E2360" s="46">
        <v>8</v>
      </c>
      <c r="F2360" s="46">
        <v>0</v>
      </c>
      <c r="G2360" s="46">
        <v>12</v>
      </c>
      <c r="H2360" s="46">
        <v>9</v>
      </c>
      <c r="I2360" s="46">
        <v>6</v>
      </c>
      <c r="J2360" s="46">
        <v>0</v>
      </c>
      <c r="K2360" s="46">
        <v>35</v>
      </c>
      <c r="L2360" s="42">
        <v>31103</v>
      </c>
      <c r="M2360" s="42">
        <v>15760</v>
      </c>
      <c r="N2360" s="42">
        <v>15343</v>
      </c>
      <c r="O2360" s="54">
        <v>50.761421319796959</v>
      </c>
      <c r="P2360" s="54" t="s">
        <v>499</v>
      </c>
      <c r="Q2360" s="54">
        <v>76.142131979695435</v>
      </c>
      <c r="R2360" s="54">
        <v>57.10659898477158</v>
      </c>
      <c r="S2360" s="54">
        <v>38.071065989847718</v>
      </c>
      <c r="T2360" s="54" t="s">
        <v>499</v>
      </c>
      <c r="U2360" s="54">
        <v>222.08121827411168</v>
      </c>
      <c r="W2360" s="42" t="s">
        <v>469</v>
      </c>
    </row>
    <row r="2361" spans="1:23">
      <c r="A2361" s="49" t="s">
        <v>4629</v>
      </c>
      <c r="B2361" s="46" t="s">
        <v>222</v>
      </c>
      <c r="C2361" s="46" t="s">
        <v>399</v>
      </c>
      <c r="D2361" s="49" t="s">
        <v>60</v>
      </c>
      <c r="E2361" s="46">
        <v>6</v>
      </c>
      <c r="F2361" s="46">
        <v>0</v>
      </c>
      <c r="G2361" s="46">
        <v>6</v>
      </c>
      <c r="H2361" s="46">
        <v>7</v>
      </c>
      <c r="I2361" s="46">
        <v>6</v>
      </c>
      <c r="J2361" s="46">
        <v>0</v>
      </c>
      <c r="K2361" s="46">
        <v>25</v>
      </c>
      <c r="L2361" s="42">
        <v>31103</v>
      </c>
      <c r="M2361" s="42">
        <v>15760</v>
      </c>
      <c r="N2361" s="42">
        <v>15343</v>
      </c>
      <c r="O2361" s="54">
        <v>19.290743658168022</v>
      </c>
      <c r="P2361" s="54" t="s">
        <v>499</v>
      </c>
      <c r="Q2361" s="54">
        <v>19.290743658168022</v>
      </c>
      <c r="R2361" s="54">
        <v>22.505867601196027</v>
      </c>
      <c r="S2361" s="54">
        <v>19.290743658168022</v>
      </c>
      <c r="T2361" s="54" t="s">
        <v>499</v>
      </c>
      <c r="U2361" s="54">
        <v>80.378098575700093</v>
      </c>
      <c r="W2361" s="42" t="s">
        <v>469</v>
      </c>
    </row>
    <row r="2362" spans="1:23">
      <c r="A2362" s="49" t="s">
        <v>4630</v>
      </c>
      <c r="B2362" s="46" t="s">
        <v>222</v>
      </c>
      <c r="C2362" s="46" t="s">
        <v>399</v>
      </c>
      <c r="D2362" s="49" t="s">
        <v>64</v>
      </c>
      <c r="E2362" s="46">
        <v>12</v>
      </c>
      <c r="F2362" s="46">
        <v>10</v>
      </c>
      <c r="G2362" s="46">
        <v>20</v>
      </c>
      <c r="H2362" s="46">
        <v>7</v>
      </c>
      <c r="I2362" s="46">
        <v>9</v>
      </c>
      <c r="J2362" s="46">
        <v>6</v>
      </c>
      <c r="K2362" s="46">
        <v>64</v>
      </c>
      <c r="L2362" s="42">
        <v>31103</v>
      </c>
      <c r="M2362" s="42">
        <v>15760</v>
      </c>
      <c r="N2362" s="42">
        <v>15343</v>
      </c>
      <c r="O2362" s="54">
        <v>38.581487316336045</v>
      </c>
      <c r="P2362" s="54">
        <v>32.151239430280036</v>
      </c>
      <c r="Q2362" s="54">
        <v>64.302478860560072</v>
      </c>
      <c r="R2362" s="54">
        <v>22.505867601196027</v>
      </c>
      <c r="S2362" s="54">
        <v>28.936115487252032</v>
      </c>
      <c r="T2362" s="54">
        <v>19.290743658168022</v>
      </c>
      <c r="U2362" s="54">
        <v>205.76793235379225</v>
      </c>
      <c r="W2362" s="42" t="s">
        <v>469</v>
      </c>
    </row>
    <row r="2363" spans="1:23">
      <c r="A2363" s="49" t="s">
        <v>4631</v>
      </c>
      <c r="B2363" s="46" t="s">
        <v>222</v>
      </c>
      <c r="C2363" s="46" t="s">
        <v>399</v>
      </c>
      <c r="D2363" s="49" t="s">
        <v>492</v>
      </c>
      <c r="E2363" s="46">
        <v>6</v>
      </c>
      <c r="F2363" s="46">
        <v>6</v>
      </c>
      <c r="G2363" s="46">
        <v>10</v>
      </c>
      <c r="H2363" s="46">
        <v>6</v>
      </c>
      <c r="I2363" s="46">
        <v>6</v>
      </c>
      <c r="J2363" s="46">
        <v>6</v>
      </c>
      <c r="K2363" s="46">
        <v>40</v>
      </c>
      <c r="L2363" s="42">
        <v>31103</v>
      </c>
      <c r="M2363" s="42">
        <v>15760</v>
      </c>
      <c r="N2363" s="42">
        <v>15343</v>
      </c>
      <c r="O2363" s="54">
        <v>19.290743658168022</v>
      </c>
      <c r="P2363" s="54">
        <v>19.290743658168022</v>
      </c>
      <c r="Q2363" s="54">
        <v>32.151239430280036</v>
      </c>
      <c r="R2363" s="54">
        <v>19.290743658168022</v>
      </c>
      <c r="S2363" s="54">
        <v>19.290743658168022</v>
      </c>
      <c r="T2363" s="54">
        <v>19.290743658168022</v>
      </c>
      <c r="U2363" s="54">
        <v>128.60495772112014</v>
      </c>
      <c r="W2363" s="42" t="s">
        <v>469</v>
      </c>
    </row>
    <row r="2364" spans="1:23">
      <c r="A2364" s="49" t="s">
        <v>4632</v>
      </c>
      <c r="B2364" s="46" t="s">
        <v>222</v>
      </c>
      <c r="C2364" s="46" t="s">
        <v>399</v>
      </c>
      <c r="D2364" s="49" t="s">
        <v>200</v>
      </c>
      <c r="E2364" s="46">
        <v>0</v>
      </c>
      <c r="F2364" s="46">
        <v>0</v>
      </c>
      <c r="G2364" s="46">
        <v>12</v>
      </c>
      <c r="H2364" s="46">
        <v>13</v>
      </c>
      <c r="I2364" s="46">
        <v>6</v>
      </c>
      <c r="J2364" s="46">
        <v>0</v>
      </c>
      <c r="K2364" s="46">
        <v>31</v>
      </c>
      <c r="L2364" s="42">
        <v>31103</v>
      </c>
      <c r="M2364" s="42">
        <v>15760</v>
      </c>
      <c r="N2364" s="42">
        <v>15343</v>
      </c>
      <c r="O2364" s="54" t="s">
        <v>499</v>
      </c>
      <c r="P2364" s="54" t="s">
        <v>499</v>
      </c>
      <c r="Q2364" s="54">
        <v>38.581487316336045</v>
      </c>
      <c r="R2364" s="54">
        <v>41.796611259364049</v>
      </c>
      <c r="S2364" s="54">
        <v>19.290743658168022</v>
      </c>
      <c r="T2364" s="54" t="s">
        <v>499</v>
      </c>
      <c r="U2364" s="54">
        <v>99.668842233868105</v>
      </c>
      <c r="W2364" s="42" t="s">
        <v>469</v>
      </c>
    </row>
    <row r="2365" spans="1:23">
      <c r="A2365" s="49" t="s">
        <v>4633</v>
      </c>
      <c r="B2365" s="46" t="s">
        <v>222</v>
      </c>
      <c r="C2365" s="46" t="s">
        <v>399</v>
      </c>
      <c r="D2365" s="49" t="s">
        <v>473</v>
      </c>
      <c r="E2365" s="46">
        <v>0</v>
      </c>
      <c r="F2365" s="46">
        <v>0</v>
      </c>
      <c r="G2365" s="46">
        <v>6</v>
      </c>
      <c r="H2365" s="46">
        <v>0</v>
      </c>
      <c r="I2365" s="46">
        <v>0</v>
      </c>
      <c r="J2365" s="46">
        <v>0</v>
      </c>
      <c r="K2365" s="46">
        <v>6</v>
      </c>
      <c r="L2365" s="42">
        <v>31103</v>
      </c>
      <c r="M2365" s="42">
        <v>15760</v>
      </c>
      <c r="N2365" s="42">
        <v>15343</v>
      </c>
      <c r="O2365" s="54" t="s">
        <v>499</v>
      </c>
      <c r="P2365" s="54" t="s">
        <v>499</v>
      </c>
      <c r="Q2365" s="54">
        <v>19.290743658168022</v>
      </c>
      <c r="R2365" s="54" t="s">
        <v>499</v>
      </c>
      <c r="S2365" s="54" t="s">
        <v>499</v>
      </c>
      <c r="T2365" s="54" t="s">
        <v>499</v>
      </c>
      <c r="U2365" s="54">
        <v>19.290743658168022</v>
      </c>
      <c r="W2365" s="42" t="s">
        <v>469</v>
      </c>
    </row>
    <row r="2366" spans="1:23">
      <c r="A2366" s="49" t="s">
        <v>4634</v>
      </c>
      <c r="B2366" s="46" t="s">
        <v>222</v>
      </c>
      <c r="C2366" s="46" t="s">
        <v>399</v>
      </c>
      <c r="D2366" s="49" t="s">
        <v>201</v>
      </c>
      <c r="E2366" s="46">
        <v>6</v>
      </c>
      <c r="F2366" s="46">
        <v>0</v>
      </c>
      <c r="G2366" s="46">
        <v>6</v>
      </c>
      <c r="H2366" s="46">
        <v>0</v>
      </c>
      <c r="I2366" s="46">
        <v>0</v>
      </c>
      <c r="J2366" s="46">
        <v>0</v>
      </c>
      <c r="K2366" s="46">
        <v>12</v>
      </c>
      <c r="L2366" s="42">
        <v>31103</v>
      </c>
      <c r="M2366" s="42">
        <v>15760</v>
      </c>
      <c r="N2366" s="42">
        <v>15343</v>
      </c>
      <c r="O2366" s="54">
        <v>19.290743658168022</v>
      </c>
      <c r="P2366" s="54" t="s">
        <v>499</v>
      </c>
      <c r="Q2366" s="54">
        <v>19.290743658168022</v>
      </c>
      <c r="R2366" s="54" t="s">
        <v>499</v>
      </c>
      <c r="S2366" s="54" t="s">
        <v>499</v>
      </c>
      <c r="T2366" s="54" t="s">
        <v>499</v>
      </c>
      <c r="U2366" s="54">
        <v>38.581487316336045</v>
      </c>
      <c r="W2366" s="42" t="s">
        <v>469</v>
      </c>
    </row>
    <row r="2367" spans="1:23">
      <c r="A2367" s="49" t="s">
        <v>4635</v>
      </c>
      <c r="B2367" s="46" t="s">
        <v>222</v>
      </c>
      <c r="C2367" s="46" t="s">
        <v>399</v>
      </c>
      <c r="D2367" s="49" t="s">
        <v>151</v>
      </c>
      <c r="E2367" s="46">
        <v>0</v>
      </c>
      <c r="F2367" s="46">
        <v>0</v>
      </c>
      <c r="G2367" s="46">
        <v>0</v>
      </c>
      <c r="H2367" s="46">
        <v>0</v>
      </c>
      <c r="I2367" s="46">
        <v>0</v>
      </c>
      <c r="J2367" s="46">
        <v>0</v>
      </c>
      <c r="K2367" s="46">
        <v>0</v>
      </c>
      <c r="L2367" s="42">
        <v>31103</v>
      </c>
      <c r="M2367" s="42">
        <v>15760</v>
      </c>
      <c r="N2367" s="42">
        <v>15343</v>
      </c>
      <c r="O2367" s="54" t="s">
        <v>499</v>
      </c>
      <c r="P2367" s="54" t="s">
        <v>499</v>
      </c>
      <c r="Q2367" s="54" t="s">
        <v>499</v>
      </c>
      <c r="R2367" s="54" t="s">
        <v>499</v>
      </c>
      <c r="S2367" s="54" t="s">
        <v>499</v>
      </c>
      <c r="T2367" s="54" t="s">
        <v>499</v>
      </c>
      <c r="U2367" s="54" t="s">
        <v>499</v>
      </c>
      <c r="W2367" s="42" t="s">
        <v>469</v>
      </c>
    </row>
    <row r="2368" spans="1:23">
      <c r="A2368" s="49" t="s">
        <v>4636</v>
      </c>
      <c r="B2368" s="46" t="s">
        <v>222</v>
      </c>
      <c r="C2368" s="46" t="s">
        <v>399</v>
      </c>
      <c r="D2368" s="49" t="s">
        <v>95</v>
      </c>
      <c r="E2368" s="46">
        <v>0</v>
      </c>
      <c r="F2368" s="46">
        <v>6</v>
      </c>
      <c r="G2368" s="46">
        <v>0</v>
      </c>
      <c r="H2368" s="46">
        <v>0</v>
      </c>
      <c r="I2368" s="46">
        <v>0</v>
      </c>
      <c r="J2368" s="46">
        <v>0</v>
      </c>
      <c r="K2368" s="46">
        <v>6</v>
      </c>
      <c r="L2368" s="42">
        <v>31103</v>
      </c>
      <c r="M2368" s="42">
        <v>15760</v>
      </c>
      <c r="N2368" s="42">
        <v>15343</v>
      </c>
      <c r="O2368" s="54" t="s">
        <v>499</v>
      </c>
      <c r="P2368" s="54">
        <v>19.290743658168022</v>
      </c>
      <c r="Q2368" s="54" t="s">
        <v>499</v>
      </c>
      <c r="R2368" s="54" t="s">
        <v>499</v>
      </c>
      <c r="S2368" s="54" t="s">
        <v>499</v>
      </c>
      <c r="T2368" s="54" t="s">
        <v>499</v>
      </c>
      <c r="U2368" s="54">
        <v>19.290743658168022</v>
      </c>
      <c r="W2368" s="42" t="s">
        <v>469</v>
      </c>
    </row>
    <row r="2369" spans="1:23">
      <c r="A2369" s="49" t="s">
        <v>4637</v>
      </c>
      <c r="B2369" s="46" t="s">
        <v>222</v>
      </c>
      <c r="C2369" s="46" t="s">
        <v>399</v>
      </c>
      <c r="D2369" s="49" t="s">
        <v>154</v>
      </c>
      <c r="E2369" s="46">
        <v>0</v>
      </c>
      <c r="F2369" s="46">
        <v>0</v>
      </c>
      <c r="G2369" s="46">
        <v>0</v>
      </c>
      <c r="H2369" s="46">
        <v>0</v>
      </c>
      <c r="I2369" s="46">
        <v>0</v>
      </c>
      <c r="J2369" s="46">
        <v>0</v>
      </c>
      <c r="K2369" s="46">
        <v>0</v>
      </c>
      <c r="L2369" s="42">
        <v>31103</v>
      </c>
      <c r="M2369" s="42">
        <v>15760</v>
      </c>
      <c r="N2369" s="42">
        <v>15343</v>
      </c>
      <c r="O2369" s="54" t="s">
        <v>499</v>
      </c>
      <c r="P2369" s="54" t="s">
        <v>499</v>
      </c>
      <c r="Q2369" s="54" t="s">
        <v>499</v>
      </c>
      <c r="R2369" s="54" t="s">
        <v>499</v>
      </c>
      <c r="S2369" s="54" t="s">
        <v>499</v>
      </c>
      <c r="T2369" s="54" t="s">
        <v>499</v>
      </c>
      <c r="U2369" s="54" t="s">
        <v>499</v>
      </c>
      <c r="W2369" s="42" t="s">
        <v>469</v>
      </c>
    </row>
    <row r="2370" spans="1:23">
      <c r="A2370" s="49" t="s">
        <v>4638</v>
      </c>
      <c r="B2370" s="46" t="s">
        <v>222</v>
      </c>
      <c r="C2370" s="46" t="s">
        <v>399</v>
      </c>
      <c r="D2370" s="49" t="s">
        <v>155</v>
      </c>
      <c r="E2370" s="46">
        <v>7</v>
      </c>
      <c r="F2370" s="46">
        <v>6</v>
      </c>
      <c r="G2370" s="46">
        <v>6</v>
      </c>
      <c r="H2370" s="46">
        <v>0</v>
      </c>
      <c r="I2370" s="46">
        <v>0</v>
      </c>
      <c r="J2370" s="46">
        <v>0</v>
      </c>
      <c r="K2370" s="46">
        <v>19</v>
      </c>
      <c r="L2370" s="42">
        <v>31103</v>
      </c>
      <c r="M2370" s="42">
        <v>15760</v>
      </c>
      <c r="N2370" s="42">
        <v>15343</v>
      </c>
      <c r="O2370" s="54">
        <v>22.505867601196027</v>
      </c>
      <c r="P2370" s="54">
        <v>19.290743658168022</v>
      </c>
      <c r="Q2370" s="54">
        <v>19.290743658168022</v>
      </c>
      <c r="R2370" s="54" t="s">
        <v>499</v>
      </c>
      <c r="S2370" s="54" t="s">
        <v>499</v>
      </c>
      <c r="T2370" s="54" t="s">
        <v>499</v>
      </c>
      <c r="U2370" s="54">
        <v>61.087354917532075</v>
      </c>
      <c r="W2370" s="42" t="s">
        <v>469</v>
      </c>
    </row>
    <row r="2371" spans="1:23">
      <c r="A2371" s="49" t="s">
        <v>4639</v>
      </c>
      <c r="B2371" s="46" t="s">
        <v>222</v>
      </c>
      <c r="C2371" s="46" t="s">
        <v>399</v>
      </c>
      <c r="D2371" s="49" t="s">
        <v>99</v>
      </c>
      <c r="E2371" s="46">
        <v>0</v>
      </c>
      <c r="F2371" s="46">
        <v>6</v>
      </c>
      <c r="G2371" s="46">
        <v>8</v>
      </c>
      <c r="H2371" s="46">
        <v>6</v>
      </c>
      <c r="I2371" s="46">
        <v>6</v>
      </c>
      <c r="J2371" s="46">
        <v>0</v>
      </c>
      <c r="K2371" s="46">
        <v>26</v>
      </c>
      <c r="L2371" s="42">
        <v>31103</v>
      </c>
      <c r="M2371" s="42">
        <v>15760</v>
      </c>
      <c r="N2371" s="42">
        <v>15343</v>
      </c>
      <c r="O2371" s="54" t="s">
        <v>499</v>
      </c>
      <c r="P2371" s="54">
        <v>19.290743658168022</v>
      </c>
      <c r="Q2371" s="54">
        <v>25.720991544224031</v>
      </c>
      <c r="R2371" s="54">
        <v>19.290743658168022</v>
      </c>
      <c r="S2371" s="54">
        <v>19.290743658168022</v>
      </c>
      <c r="T2371" s="54" t="s">
        <v>499</v>
      </c>
      <c r="U2371" s="54">
        <v>83.593222518728098</v>
      </c>
      <c r="W2371" s="42" t="s">
        <v>469</v>
      </c>
    </row>
    <row r="2372" spans="1:23">
      <c r="A2372" s="49" t="s">
        <v>4640</v>
      </c>
      <c r="B2372" s="46" t="s">
        <v>222</v>
      </c>
      <c r="C2372" s="46" t="s">
        <v>399</v>
      </c>
      <c r="D2372" s="49" t="s">
        <v>481</v>
      </c>
      <c r="E2372" s="46">
        <v>0</v>
      </c>
      <c r="F2372" s="46">
        <v>0</v>
      </c>
      <c r="G2372" s="46">
        <v>0</v>
      </c>
      <c r="H2372" s="46">
        <v>0</v>
      </c>
      <c r="I2372" s="46">
        <v>0</v>
      </c>
      <c r="J2372" s="46">
        <v>0</v>
      </c>
      <c r="K2372" s="46">
        <v>0</v>
      </c>
      <c r="L2372" s="42">
        <v>31103</v>
      </c>
      <c r="M2372" s="42">
        <v>15760</v>
      </c>
      <c r="N2372" s="42">
        <v>15343</v>
      </c>
      <c r="O2372" s="54" t="s">
        <v>499</v>
      </c>
      <c r="P2372" s="54" t="s">
        <v>499</v>
      </c>
      <c r="Q2372" s="54" t="s">
        <v>499</v>
      </c>
      <c r="R2372" s="54" t="s">
        <v>499</v>
      </c>
      <c r="S2372" s="54" t="s">
        <v>499</v>
      </c>
      <c r="T2372" s="54" t="s">
        <v>499</v>
      </c>
      <c r="U2372" s="54" t="s">
        <v>499</v>
      </c>
      <c r="W2372" s="42" t="s">
        <v>469</v>
      </c>
    </row>
    <row r="2373" spans="1:23">
      <c r="A2373" s="49" t="s">
        <v>4641</v>
      </c>
      <c r="B2373" s="46" t="s">
        <v>222</v>
      </c>
      <c r="C2373" s="46" t="s">
        <v>399</v>
      </c>
      <c r="D2373" s="49" t="s">
        <v>483</v>
      </c>
      <c r="E2373" s="46">
        <v>0</v>
      </c>
      <c r="F2373" s="46">
        <v>0</v>
      </c>
      <c r="G2373" s="46">
        <v>9</v>
      </c>
      <c r="H2373" s="46">
        <v>7</v>
      </c>
      <c r="I2373" s="46">
        <v>6</v>
      </c>
      <c r="J2373" s="46">
        <v>0</v>
      </c>
      <c r="K2373" s="46">
        <v>22</v>
      </c>
      <c r="L2373" s="42">
        <v>31103</v>
      </c>
      <c r="M2373" s="42">
        <v>15760</v>
      </c>
      <c r="N2373" s="42">
        <v>15343</v>
      </c>
      <c r="O2373" s="54" t="s">
        <v>499</v>
      </c>
      <c r="P2373" s="54" t="s">
        <v>499</v>
      </c>
      <c r="Q2373" s="54">
        <v>28.936115487252032</v>
      </c>
      <c r="R2373" s="54">
        <v>22.505867601196027</v>
      </c>
      <c r="S2373" s="54">
        <v>19.290743658168022</v>
      </c>
      <c r="T2373" s="54" t="s">
        <v>499</v>
      </c>
      <c r="U2373" s="54">
        <v>70.732726746616081</v>
      </c>
      <c r="W2373" s="42" t="s">
        <v>469</v>
      </c>
    </row>
    <row r="2374" spans="1:23">
      <c r="A2374" s="49" t="s">
        <v>4642</v>
      </c>
      <c r="B2374" s="46" t="s">
        <v>222</v>
      </c>
      <c r="C2374" s="46" t="s">
        <v>399</v>
      </c>
      <c r="D2374" s="49" t="s">
        <v>128</v>
      </c>
      <c r="E2374" s="46">
        <v>0</v>
      </c>
      <c r="F2374" s="46">
        <v>0</v>
      </c>
      <c r="G2374" s="46">
        <v>0</v>
      </c>
      <c r="H2374" s="46">
        <v>0</v>
      </c>
      <c r="I2374" s="46">
        <v>0</v>
      </c>
      <c r="J2374" s="46">
        <v>0</v>
      </c>
      <c r="K2374" s="46">
        <v>0</v>
      </c>
      <c r="L2374" s="42">
        <v>31103</v>
      </c>
      <c r="M2374" s="42">
        <v>15760</v>
      </c>
      <c r="N2374" s="42">
        <v>15343</v>
      </c>
      <c r="O2374" s="54" t="s">
        <v>499</v>
      </c>
      <c r="P2374" s="54" t="s">
        <v>499</v>
      </c>
      <c r="Q2374" s="54" t="s">
        <v>499</v>
      </c>
      <c r="R2374" s="54" t="s">
        <v>499</v>
      </c>
      <c r="S2374" s="54" t="s">
        <v>499</v>
      </c>
      <c r="T2374" s="54" t="s">
        <v>499</v>
      </c>
      <c r="U2374" s="54" t="s">
        <v>499</v>
      </c>
      <c r="W2374" s="42" t="s">
        <v>469</v>
      </c>
    </row>
    <row r="2375" spans="1:23">
      <c r="A2375" s="49" t="s">
        <v>4643</v>
      </c>
      <c r="B2375" s="46" t="s">
        <v>222</v>
      </c>
      <c r="C2375" s="46" t="s">
        <v>399</v>
      </c>
      <c r="D2375" s="49" t="s">
        <v>161</v>
      </c>
      <c r="E2375" s="46">
        <v>0</v>
      </c>
      <c r="F2375" s="46">
        <v>0</v>
      </c>
      <c r="G2375" s="46">
        <v>0</v>
      </c>
      <c r="H2375" s="46">
        <v>0</v>
      </c>
      <c r="I2375" s="46">
        <v>0</v>
      </c>
      <c r="J2375" s="46">
        <v>0</v>
      </c>
      <c r="K2375" s="46">
        <v>0</v>
      </c>
      <c r="L2375" s="42">
        <v>31103</v>
      </c>
      <c r="M2375" s="42">
        <v>15760</v>
      </c>
      <c r="N2375" s="42">
        <v>15343</v>
      </c>
      <c r="O2375" s="54" t="s">
        <v>499</v>
      </c>
      <c r="P2375" s="54" t="s">
        <v>499</v>
      </c>
      <c r="Q2375" s="54" t="s">
        <v>499</v>
      </c>
      <c r="R2375" s="54" t="s">
        <v>499</v>
      </c>
      <c r="S2375" s="54" t="s">
        <v>499</v>
      </c>
      <c r="T2375" s="54" t="s">
        <v>499</v>
      </c>
      <c r="U2375" s="54" t="s">
        <v>499</v>
      </c>
      <c r="W2375" s="42" t="s">
        <v>469</v>
      </c>
    </row>
    <row r="2376" spans="1:23">
      <c r="A2376" s="49" t="s">
        <v>4644</v>
      </c>
      <c r="B2376" s="46" t="s">
        <v>222</v>
      </c>
      <c r="C2376" s="46" t="s">
        <v>399</v>
      </c>
      <c r="D2376" s="49" t="s">
        <v>164</v>
      </c>
      <c r="E2376" s="46">
        <v>21</v>
      </c>
      <c r="F2376" s="46">
        <v>19</v>
      </c>
      <c r="G2376" s="46">
        <v>36</v>
      </c>
      <c r="H2376" s="46">
        <v>34</v>
      </c>
      <c r="I2376" s="46">
        <v>12</v>
      </c>
      <c r="J2376" s="46">
        <v>0</v>
      </c>
      <c r="K2376" s="46">
        <v>122</v>
      </c>
      <c r="L2376" s="42">
        <v>31103</v>
      </c>
      <c r="M2376" s="42">
        <v>15760</v>
      </c>
      <c r="N2376" s="42">
        <v>15343</v>
      </c>
      <c r="O2376" s="54">
        <v>136.87023398292382</v>
      </c>
      <c r="P2376" s="54">
        <v>123.83497360359773</v>
      </c>
      <c r="Q2376" s="54">
        <v>234.63468682786939</v>
      </c>
      <c r="R2376" s="54">
        <v>221.59942644854328</v>
      </c>
      <c r="S2376" s="54">
        <v>78.211562275956467</v>
      </c>
      <c r="T2376" s="54" t="s">
        <v>499</v>
      </c>
      <c r="U2376" s="54">
        <v>795.15088313889066</v>
      </c>
      <c r="W2376" s="42" t="s">
        <v>469</v>
      </c>
    </row>
    <row r="2377" spans="1:23">
      <c r="A2377" s="49" t="s">
        <v>4645</v>
      </c>
      <c r="B2377" s="46" t="s">
        <v>222</v>
      </c>
      <c r="C2377" s="46" t="s">
        <v>399</v>
      </c>
      <c r="D2377" s="49" t="s">
        <v>142</v>
      </c>
      <c r="E2377" s="46">
        <v>0</v>
      </c>
      <c r="F2377" s="46">
        <v>0</v>
      </c>
      <c r="G2377" s="46">
        <v>0</v>
      </c>
      <c r="H2377" s="46">
        <v>0</v>
      </c>
      <c r="I2377" s="46">
        <v>6</v>
      </c>
      <c r="J2377" s="46">
        <v>0</v>
      </c>
      <c r="K2377" s="46">
        <v>6</v>
      </c>
      <c r="L2377" s="42">
        <v>31103</v>
      </c>
      <c r="M2377" s="42">
        <v>15760</v>
      </c>
      <c r="N2377" s="42">
        <v>15343</v>
      </c>
      <c r="O2377" s="54" t="s">
        <v>499</v>
      </c>
      <c r="P2377" s="54" t="s">
        <v>499</v>
      </c>
      <c r="Q2377" s="54" t="s">
        <v>499</v>
      </c>
      <c r="R2377" s="54" t="s">
        <v>499</v>
      </c>
      <c r="S2377" s="54">
        <v>19.290743658168022</v>
      </c>
      <c r="T2377" s="54" t="s">
        <v>499</v>
      </c>
      <c r="U2377" s="54">
        <v>19.290743658168022</v>
      </c>
      <c r="W2377" s="42" t="s">
        <v>469</v>
      </c>
    </row>
    <row r="2378" spans="1:23">
      <c r="A2378" s="49" t="s">
        <v>4646</v>
      </c>
      <c r="B2378" s="46" t="s">
        <v>230</v>
      </c>
      <c r="C2378" s="46" t="s">
        <v>401</v>
      </c>
      <c r="D2378" s="49" t="s">
        <v>60</v>
      </c>
      <c r="E2378" s="46">
        <v>0</v>
      </c>
      <c r="F2378" s="46">
        <v>0</v>
      </c>
      <c r="G2378" s="46">
        <v>6</v>
      </c>
      <c r="H2378" s="46">
        <v>6</v>
      </c>
      <c r="I2378" s="46">
        <v>6</v>
      </c>
      <c r="J2378" s="46">
        <v>6</v>
      </c>
      <c r="K2378" s="46">
        <v>24</v>
      </c>
      <c r="L2378" s="42">
        <v>28239</v>
      </c>
      <c r="M2378" s="42">
        <v>14388</v>
      </c>
      <c r="N2378" s="42">
        <v>13851</v>
      </c>
      <c r="O2378" s="54" t="s">
        <v>499</v>
      </c>
      <c r="P2378" s="54" t="s">
        <v>499</v>
      </c>
      <c r="Q2378" s="54">
        <v>21.247211303516412</v>
      </c>
      <c r="R2378" s="54">
        <v>21.247211303516412</v>
      </c>
      <c r="S2378" s="54">
        <v>21.247211303516412</v>
      </c>
      <c r="T2378" s="54">
        <v>21.247211303516412</v>
      </c>
      <c r="U2378" s="54">
        <v>84.988845214065648</v>
      </c>
      <c r="W2378" s="42" t="s">
        <v>469</v>
      </c>
    </row>
    <row r="2379" spans="1:23">
      <c r="A2379" s="49" t="s">
        <v>4647</v>
      </c>
      <c r="B2379" s="46" t="s">
        <v>230</v>
      </c>
      <c r="C2379" s="46" t="s">
        <v>401</v>
      </c>
      <c r="D2379" s="49" t="s">
        <v>64</v>
      </c>
      <c r="E2379" s="46">
        <v>6</v>
      </c>
      <c r="F2379" s="46">
        <v>6</v>
      </c>
      <c r="G2379" s="46">
        <v>10</v>
      </c>
      <c r="H2379" s="46">
        <v>12</v>
      </c>
      <c r="I2379" s="46">
        <v>8</v>
      </c>
      <c r="J2379" s="46">
        <v>6</v>
      </c>
      <c r="K2379" s="46">
        <v>48</v>
      </c>
      <c r="L2379" s="42">
        <v>28239</v>
      </c>
      <c r="M2379" s="42">
        <v>14388</v>
      </c>
      <c r="N2379" s="42">
        <v>13851</v>
      </c>
      <c r="O2379" s="54">
        <v>21.247211303516412</v>
      </c>
      <c r="P2379" s="54">
        <v>21.247211303516412</v>
      </c>
      <c r="Q2379" s="54">
        <v>35.412018839194019</v>
      </c>
      <c r="R2379" s="54">
        <v>42.494422607032824</v>
      </c>
      <c r="S2379" s="54">
        <v>28.329615071355221</v>
      </c>
      <c r="T2379" s="54">
        <v>21.247211303516412</v>
      </c>
      <c r="U2379" s="54">
        <v>169.9776904281313</v>
      </c>
      <c r="W2379" s="42" t="s">
        <v>469</v>
      </c>
    </row>
    <row r="2380" spans="1:23">
      <c r="A2380" s="49" t="s">
        <v>4648</v>
      </c>
      <c r="B2380" s="46" t="s">
        <v>230</v>
      </c>
      <c r="C2380" s="46" t="s">
        <v>401</v>
      </c>
      <c r="D2380" s="49" t="s">
        <v>492</v>
      </c>
      <c r="E2380" s="46">
        <v>0</v>
      </c>
      <c r="F2380" s="46">
        <v>0</v>
      </c>
      <c r="G2380" s="46">
        <v>0</v>
      </c>
      <c r="H2380" s="46">
        <v>0</v>
      </c>
      <c r="I2380" s="46">
        <v>0</v>
      </c>
      <c r="J2380" s="46">
        <v>0</v>
      </c>
      <c r="K2380" s="46">
        <v>0</v>
      </c>
      <c r="L2380" s="42">
        <v>28239</v>
      </c>
      <c r="M2380" s="42">
        <v>14388</v>
      </c>
      <c r="N2380" s="42">
        <v>13851</v>
      </c>
      <c r="O2380" s="54" t="s">
        <v>499</v>
      </c>
      <c r="P2380" s="54" t="s">
        <v>499</v>
      </c>
      <c r="Q2380" s="54" t="s">
        <v>499</v>
      </c>
      <c r="R2380" s="54" t="s">
        <v>499</v>
      </c>
      <c r="S2380" s="54" t="s">
        <v>499</v>
      </c>
      <c r="T2380" s="54" t="s">
        <v>499</v>
      </c>
      <c r="U2380" s="54" t="s">
        <v>499</v>
      </c>
      <c r="W2380" s="42" t="s">
        <v>469</v>
      </c>
    </row>
    <row r="2381" spans="1:23">
      <c r="A2381" s="49" t="s">
        <v>4649</v>
      </c>
      <c r="B2381" s="46" t="s">
        <v>230</v>
      </c>
      <c r="C2381" s="46" t="s">
        <v>401</v>
      </c>
      <c r="D2381" s="49" t="s">
        <v>200</v>
      </c>
      <c r="E2381" s="46">
        <v>0</v>
      </c>
      <c r="F2381" s="46">
        <v>0</v>
      </c>
      <c r="G2381" s="46">
        <v>6</v>
      </c>
      <c r="H2381" s="46">
        <v>0</v>
      </c>
      <c r="I2381" s="46">
        <v>6</v>
      </c>
      <c r="J2381" s="46">
        <v>6</v>
      </c>
      <c r="K2381" s="46">
        <v>18</v>
      </c>
      <c r="L2381" s="42">
        <v>28239</v>
      </c>
      <c r="M2381" s="42">
        <v>14388</v>
      </c>
      <c r="N2381" s="42">
        <v>13851</v>
      </c>
      <c r="O2381" s="54" t="s">
        <v>499</v>
      </c>
      <c r="P2381" s="54" t="s">
        <v>499</v>
      </c>
      <c r="Q2381" s="54">
        <v>21.247211303516412</v>
      </c>
      <c r="R2381" s="54" t="s">
        <v>499</v>
      </c>
      <c r="S2381" s="54">
        <v>21.247211303516412</v>
      </c>
      <c r="T2381" s="54">
        <v>21.247211303516412</v>
      </c>
      <c r="U2381" s="54">
        <v>63.74163391054924</v>
      </c>
      <c r="W2381" s="42" t="s">
        <v>469</v>
      </c>
    </row>
    <row r="2382" spans="1:23">
      <c r="A2382" s="49" t="s">
        <v>4650</v>
      </c>
      <c r="B2382" s="46" t="s">
        <v>230</v>
      </c>
      <c r="C2382" s="46" t="s">
        <v>401</v>
      </c>
      <c r="D2382" s="49" t="s">
        <v>54</v>
      </c>
      <c r="E2382" s="46">
        <v>31</v>
      </c>
      <c r="F2382" s="46">
        <v>7</v>
      </c>
      <c r="G2382" s="46">
        <v>28</v>
      </c>
      <c r="H2382" s="46">
        <v>66</v>
      </c>
      <c r="I2382" s="46">
        <v>34</v>
      </c>
      <c r="J2382" s="46">
        <v>34</v>
      </c>
      <c r="K2382" s="46">
        <v>200</v>
      </c>
      <c r="L2382" s="42">
        <v>28239</v>
      </c>
      <c r="M2382" s="42">
        <v>14388</v>
      </c>
      <c r="N2382" s="42">
        <v>13851</v>
      </c>
      <c r="O2382" s="54">
        <v>215.45732554906866</v>
      </c>
      <c r="P2382" s="54">
        <v>48.651654156241314</v>
      </c>
      <c r="Q2382" s="54">
        <v>194.60661662496526</v>
      </c>
      <c r="R2382" s="54">
        <v>458.71559633027528</v>
      </c>
      <c r="S2382" s="54">
        <v>236.30803447317211</v>
      </c>
      <c r="T2382" s="54">
        <v>236.30803447317211</v>
      </c>
      <c r="U2382" s="54">
        <v>1390.0472616068946</v>
      </c>
      <c r="W2382" s="42" t="s">
        <v>469</v>
      </c>
    </row>
    <row r="2383" spans="1:23">
      <c r="A2383" s="49" t="s">
        <v>4651</v>
      </c>
      <c r="B2383" s="46" t="s">
        <v>230</v>
      </c>
      <c r="C2383" s="46" t="s">
        <v>401</v>
      </c>
      <c r="D2383" s="49" t="s">
        <v>69</v>
      </c>
      <c r="E2383" s="46">
        <v>0</v>
      </c>
      <c r="F2383" s="46">
        <v>0</v>
      </c>
      <c r="G2383" s="46">
        <v>6</v>
      </c>
      <c r="H2383" s="46">
        <v>0</v>
      </c>
      <c r="I2383" s="46">
        <v>7</v>
      </c>
      <c r="J2383" s="46">
        <v>7</v>
      </c>
      <c r="K2383" s="46">
        <v>20</v>
      </c>
      <c r="L2383" s="42">
        <v>28239</v>
      </c>
      <c r="M2383" s="42">
        <v>14388</v>
      </c>
      <c r="N2383" s="42">
        <v>13851</v>
      </c>
      <c r="O2383" s="54" t="s">
        <v>499</v>
      </c>
      <c r="P2383" s="54" t="s">
        <v>499</v>
      </c>
      <c r="Q2383" s="54">
        <v>41.701417848206837</v>
      </c>
      <c r="R2383" s="54" t="s">
        <v>499</v>
      </c>
      <c r="S2383" s="54">
        <v>48.651654156241314</v>
      </c>
      <c r="T2383" s="54">
        <v>48.651654156241314</v>
      </c>
      <c r="U2383" s="54">
        <v>139.00472616068947</v>
      </c>
      <c r="W2383" s="42" t="s">
        <v>469</v>
      </c>
    </row>
    <row r="2384" spans="1:23">
      <c r="A2384" s="49" t="s">
        <v>4652</v>
      </c>
      <c r="B2384" s="46" t="s">
        <v>230</v>
      </c>
      <c r="C2384" s="46" t="s">
        <v>401</v>
      </c>
      <c r="D2384" s="49" t="s">
        <v>473</v>
      </c>
      <c r="E2384" s="46">
        <v>0</v>
      </c>
      <c r="F2384" s="46">
        <v>0</v>
      </c>
      <c r="G2384" s="46">
        <v>0</v>
      </c>
      <c r="H2384" s="46">
        <v>0</v>
      </c>
      <c r="I2384" s="46">
        <v>0</v>
      </c>
      <c r="J2384" s="46">
        <v>0</v>
      </c>
      <c r="K2384" s="46">
        <v>0</v>
      </c>
      <c r="L2384" s="42">
        <v>28239</v>
      </c>
      <c r="M2384" s="42">
        <v>14388</v>
      </c>
      <c r="N2384" s="42">
        <v>13851</v>
      </c>
      <c r="O2384" s="54" t="s">
        <v>499</v>
      </c>
      <c r="P2384" s="54" t="s">
        <v>499</v>
      </c>
      <c r="Q2384" s="54" t="s">
        <v>499</v>
      </c>
      <c r="R2384" s="54" t="s">
        <v>499</v>
      </c>
      <c r="S2384" s="54" t="s">
        <v>499</v>
      </c>
      <c r="T2384" s="54" t="s">
        <v>499</v>
      </c>
      <c r="U2384" s="54" t="s">
        <v>499</v>
      </c>
      <c r="W2384" s="42" t="s">
        <v>469</v>
      </c>
    </row>
    <row r="2385" spans="1:23">
      <c r="A2385" s="49" t="s">
        <v>4653</v>
      </c>
      <c r="B2385" s="46" t="s">
        <v>230</v>
      </c>
      <c r="C2385" s="46" t="s">
        <v>401</v>
      </c>
      <c r="D2385" s="49" t="s">
        <v>201</v>
      </c>
      <c r="E2385" s="46">
        <v>0</v>
      </c>
      <c r="F2385" s="46">
        <v>0</v>
      </c>
      <c r="G2385" s="46">
        <v>6</v>
      </c>
      <c r="H2385" s="46">
        <v>6</v>
      </c>
      <c r="I2385" s="46">
        <v>0</v>
      </c>
      <c r="J2385" s="46">
        <v>0</v>
      </c>
      <c r="K2385" s="46">
        <v>12</v>
      </c>
      <c r="L2385" s="42">
        <v>28239</v>
      </c>
      <c r="M2385" s="42">
        <v>14388</v>
      </c>
      <c r="N2385" s="42">
        <v>13851</v>
      </c>
      <c r="O2385" s="54" t="s">
        <v>499</v>
      </c>
      <c r="P2385" s="54" t="s">
        <v>499</v>
      </c>
      <c r="Q2385" s="54">
        <v>21.247211303516412</v>
      </c>
      <c r="R2385" s="54">
        <v>21.247211303516412</v>
      </c>
      <c r="S2385" s="54" t="s">
        <v>499</v>
      </c>
      <c r="T2385" s="54" t="s">
        <v>499</v>
      </c>
      <c r="U2385" s="54">
        <v>42.494422607032824</v>
      </c>
      <c r="W2385" s="42" t="s">
        <v>469</v>
      </c>
    </row>
    <row r="2386" spans="1:23">
      <c r="A2386" s="49" t="s">
        <v>4654</v>
      </c>
      <c r="B2386" s="46" t="s">
        <v>230</v>
      </c>
      <c r="C2386" s="46" t="s">
        <v>401</v>
      </c>
      <c r="D2386" s="49" t="s">
        <v>95</v>
      </c>
      <c r="E2386" s="46">
        <v>0</v>
      </c>
      <c r="F2386" s="46">
        <v>0</v>
      </c>
      <c r="G2386" s="46">
        <v>0</v>
      </c>
      <c r="H2386" s="46">
        <v>0</v>
      </c>
      <c r="I2386" s="46">
        <v>0</v>
      </c>
      <c r="J2386" s="46">
        <v>0</v>
      </c>
      <c r="K2386" s="46">
        <v>0</v>
      </c>
      <c r="L2386" s="42">
        <v>28239</v>
      </c>
      <c r="M2386" s="42">
        <v>14388</v>
      </c>
      <c r="N2386" s="42">
        <v>13851</v>
      </c>
      <c r="O2386" s="54" t="s">
        <v>499</v>
      </c>
      <c r="P2386" s="54" t="s">
        <v>499</v>
      </c>
      <c r="Q2386" s="54" t="s">
        <v>499</v>
      </c>
      <c r="R2386" s="54" t="s">
        <v>499</v>
      </c>
      <c r="S2386" s="54" t="s">
        <v>499</v>
      </c>
      <c r="T2386" s="54" t="s">
        <v>499</v>
      </c>
      <c r="U2386" s="54" t="s">
        <v>499</v>
      </c>
      <c r="W2386" s="42" t="s">
        <v>469</v>
      </c>
    </row>
    <row r="2387" spans="1:23">
      <c r="A2387" s="49" t="s">
        <v>4655</v>
      </c>
      <c r="B2387" s="46" t="s">
        <v>230</v>
      </c>
      <c r="C2387" s="46" t="s">
        <v>401</v>
      </c>
      <c r="D2387" s="49" t="s">
        <v>154</v>
      </c>
      <c r="E2387" s="46">
        <v>0</v>
      </c>
      <c r="F2387" s="46">
        <v>0</v>
      </c>
      <c r="G2387" s="46">
        <v>0</v>
      </c>
      <c r="H2387" s="46">
        <v>0</v>
      </c>
      <c r="I2387" s="46">
        <v>0</v>
      </c>
      <c r="J2387" s="46">
        <v>0</v>
      </c>
      <c r="K2387" s="46">
        <v>0</v>
      </c>
      <c r="L2387" s="42">
        <v>28239</v>
      </c>
      <c r="M2387" s="42">
        <v>14388</v>
      </c>
      <c r="N2387" s="42">
        <v>13851</v>
      </c>
      <c r="O2387" s="54" t="s">
        <v>499</v>
      </c>
      <c r="P2387" s="54" t="s">
        <v>499</v>
      </c>
      <c r="Q2387" s="54" t="s">
        <v>499</v>
      </c>
      <c r="R2387" s="54" t="s">
        <v>499</v>
      </c>
      <c r="S2387" s="54" t="s">
        <v>499</v>
      </c>
      <c r="T2387" s="54" t="s">
        <v>499</v>
      </c>
      <c r="U2387" s="54" t="s">
        <v>499</v>
      </c>
      <c r="W2387" s="42" t="s">
        <v>469</v>
      </c>
    </row>
    <row r="2388" spans="1:23">
      <c r="A2388" s="49" t="s">
        <v>4656</v>
      </c>
      <c r="B2388" s="46" t="s">
        <v>230</v>
      </c>
      <c r="C2388" s="46" t="s">
        <v>401</v>
      </c>
      <c r="D2388" s="49" t="s">
        <v>155</v>
      </c>
      <c r="E2388" s="46">
        <v>6</v>
      </c>
      <c r="F2388" s="46">
        <v>0</v>
      </c>
      <c r="G2388" s="46">
        <v>0</v>
      </c>
      <c r="H2388" s="46">
        <v>6</v>
      </c>
      <c r="I2388" s="46">
        <v>6</v>
      </c>
      <c r="J2388" s="46">
        <v>0</v>
      </c>
      <c r="K2388" s="46">
        <v>18</v>
      </c>
      <c r="L2388" s="42">
        <v>28239</v>
      </c>
      <c r="M2388" s="42">
        <v>14388</v>
      </c>
      <c r="N2388" s="42">
        <v>13851</v>
      </c>
      <c r="O2388" s="54">
        <v>21.247211303516412</v>
      </c>
      <c r="P2388" s="54" t="s">
        <v>499</v>
      </c>
      <c r="Q2388" s="54" t="s">
        <v>499</v>
      </c>
      <c r="R2388" s="54">
        <v>21.247211303516412</v>
      </c>
      <c r="S2388" s="54">
        <v>21.247211303516412</v>
      </c>
      <c r="T2388" s="54" t="s">
        <v>499</v>
      </c>
      <c r="U2388" s="54">
        <v>63.74163391054924</v>
      </c>
      <c r="W2388" s="42" t="s">
        <v>469</v>
      </c>
    </row>
    <row r="2389" spans="1:23">
      <c r="A2389" s="49" t="s">
        <v>4657</v>
      </c>
      <c r="B2389" s="46" t="s">
        <v>230</v>
      </c>
      <c r="C2389" s="46" t="s">
        <v>401</v>
      </c>
      <c r="D2389" s="49" t="s">
        <v>99</v>
      </c>
      <c r="E2389" s="46">
        <v>0</v>
      </c>
      <c r="F2389" s="46">
        <v>0</v>
      </c>
      <c r="G2389" s="46">
        <v>6</v>
      </c>
      <c r="H2389" s="46">
        <v>6</v>
      </c>
      <c r="I2389" s="46">
        <v>0</v>
      </c>
      <c r="J2389" s="46">
        <v>6</v>
      </c>
      <c r="K2389" s="46">
        <v>18</v>
      </c>
      <c r="L2389" s="42">
        <v>28239</v>
      </c>
      <c r="M2389" s="42">
        <v>14388</v>
      </c>
      <c r="N2389" s="42">
        <v>13851</v>
      </c>
      <c r="O2389" s="54" t="s">
        <v>499</v>
      </c>
      <c r="P2389" s="54" t="s">
        <v>499</v>
      </c>
      <c r="Q2389" s="54">
        <v>21.247211303516412</v>
      </c>
      <c r="R2389" s="54">
        <v>21.247211303516412</v>
      </c>
      <c r="S2389" s="54" t="s">
        <v>499</v>
      </c>
      <c r="T2389" s="54">
        <v>21.247211303516412</v>
      </c>
      <c r="U2389" s="54">
        <v>63.74163391054924</v>
      </c>
      <c r="W2389" s="42" t="s">
        <v>469</v>
      </c>
    </row>
    <row r="2390" spans="1:23">
      <c r="A2390" s="49" t="s">
        <v>4658</v>
      </c>
      <c r="B2390" s="46" t="s">
        <v>230</v>
      </c>
      <c r="C2390" s="46" t="s">
        <v>401</v>
      </c>
      <c r="D2390" s="49" t="s">
        <v>481</v>
      </c>
      <c r="E2390" s="46">
        <v>0</v>
      </c>
      <c r="F2390" s="46">
        <v>0</v>
      </c>
      <c r="G2390" s="46">
        <v>0</v>
      </c>
      <c r="H2390" s="46">
        <v>0</v>
      </c>
      <c r="I2390" s="46">
        <v>0</v>
      </c>
      <c r="J2390" s="46">
        <v>0</v>
      </c>
      <c r="K2390" s="46">
        <v>0</v>
      </c>
      <c r="L2390" s="42">
        <v>28239</v>
      </c>
      <c r="M2390" s="42">
        <v>14388</v>
      </c>
      <c r="N2390" s="42">
        <v>13851</v>
      </c>
      <c r="O2390" s="54" t="s">
        <v>499</v>
      </c>
      <c r="P2390" s="54" t="s">
        <v>499</v>
      </c>
      <c r="Q2390" s="54" t="s">
        <v>499</v>
      </c>
      <c r="R2390" s="54" t="s">
        <v>499</v>
      </c>
      <c r="S2390" s="54" t="s">
        <v>499</v>
      </c>
      <c r="T2390" s="54" t="s">
        <v>499</v>
      </c>
      <c r="U2390" s="54" t="s">
        <v>499</v>
      </c>
      <c r="W2390" s="42" t="s">
        <v>469</v>
      </c>
    </row>
    <row r="2391" spans="1:23">
      <c r="A2391" s="49" t="s">
        <v>4659</v>
      </c>
      <c r="B2391" s="46" t="s">
        <v>230</v>
      </c>
      <c r="C2391" s="46" t="s">
        <v>401</v>
      </c>
      <c r="D2391" s="49" t="s">
        <v>483</v>
      </c>
      <c r="E2391" s="46">
        <v>0</v>
      </c>
      <c r="F2391" s="46">
        <v>0</v>
      </c>
      <c r="G2391" s="46">
        <v>6</v>
      </c>
      <c r="H2391" s="46">
        <v>0</v>
      </c>
      <c r="I2391" s="46">
        <v>6</v>
      </c>
      <c r="J2391" s="46">
        <v>0</v>
      </c>
      <c r="K2391" s="46">
        <v>12</v>
      </c>
      <c r="L2391" s="42">
        <v>28239</v>
      </c>
      <c r="M2391" s="42">
        <v>14388</v>
      </c>
      <c r="N2391" s="42">
        <v>13851</v>
      </c>
      <c r="O2391" s="54" t="s">
        <v>499</v>
      </c>
      <c r="P2391" s="54" t="s">
        <v>499</v>
      </c>
      <c r="Q2391" s="54">
        <v>21.247211303516412</v>
      </c>
      <c r="R2391" s="54" t="s">
        <v>499</v>
      </c>
      <c r="S2391" s="54">
        <v>21.247211303516412</v>
      </c>
      <c r="T2391" s="54" t="s">
        <v>499</v>
      </c>
      <c r="U2391" s="54">
        <v>42.494422607032824</v>
      </c>
      <c r="W2391" s="42" t="s">
        <v>469</v>
      </c>
    </row>
    <row r="2392" spans="1:23">
      <c r="A2392" s="49" t="s">
        <v>4660</v>
      </c>
      <c r="B2392" s="46" t="s">
        <v>230</v>
      </c>
      <c r="C2392" s="46" t="s">
        <v>401</v>
      </c>
      <c r="D2392" s="49" t="s">
        <v>128</v>
      </c>
      <c r="E2392" s="46">
        <v>0</v>
      </c>
      <c r="F2392" s="46">
        <v>0</v>
      </c>
      <c r="G2392" s="46">
        <v>0</v>
      </c>
      <c r="H2392" s="46">
        <v>0</v>
      </c>
      <c r="I2392" s="46">
        <v>0</v>
      </c>
      <c r="J2392" s="46">
        <v>0</v>
      </c>
      <c r="K2392" s="46">
        <v>0</v>
      </c>
      <c r="L2392" s="42">
        <v>28239</v>
      </c>
      <c r="M2392" s="42">
        <v>14388</v>
      </c>
      <c r="N2392" s="42">
        <v>13851</v>
      </c>
      <c r="O2392" s="54" t="s">
        <v>499</v>
      </c>
      <c r="P2392" s="54" t="s">
        <v>499</v>
      </c>
      <c r="Q2392" s="54" t="s">
        <v>499</v>
      </c>
      <c r="R2392" s="54" t="s">
        <v>499</v>
      </c>
      <c r="S2392" s="54" t="s">
        <v>499</v>
      </c>
      <c r="T2392" s="54" t="s">
        <v>499</v>
      </c>
      <c r="U2392" s="54" t="s">
        <v>499</v>
      </c>
      <c r="W2392" s="42" t="s">
        <v>469</v>
      </c>
    </row>
    <row r="2393" spans="1:23">
      <c r="A2393" s="49" t="s">
        <v>4661</v>
      </c>
      <c r="B2393" s="46" t="s">
        <v>230</v>
      </c>
      <c r="C2393" s="46" t="s">
        <v>401</v>
      </c>
      <c r="D2393" s="49" t="s">
        <v>132</v>
      </c>
      <c r="E2393" s="46">
        <v>6</v>
      </c>
      <c r="F2393" s="46">
        <v>0</v>
      </c>
      <c r="G2393" s="46">
        <v>6</v>
      </c>
      <c r="H2393" s="46">
        <v>6</v>
      </c>
      <c r="I2393" s="46">
        <v>6</v>
      </c>
      <c r="J2393" s="46">
        <v>0</v>
      </c>
      <c r="K2393" s="46">
        <v>24</v>
      </c>
      <c r="L2393" s="42">
        <v>28239</v>
      </c>
      <c r="M2393" s="42">
        <v>14388</v>
      </c>
      <c r="N2393" s="42">
        <v>13851</v>
      </c>
      <c r="O2393" s="54">
        <v>41.701417848206837</v>
      </c>
      <c r="P2393" s="54" t="s">
        <v>499</v>
      </c>
      <c r="Q2393" s="54">
        <v>41.701417848206837</v>
      </c>
      <c r="R2393" s="54">
        <v>41.701417848206837</v>
      </c>
      <c r="S2393" s="54">
        <v>41.701417848206837</v>
      </c>
      <c r="T2393" s="54" t="s">
        <v>499</v>
      </c>
      <c r="U2393" s="54">
        <v>166.80567139282735</v>
      </c>
      <c r="W2393" s="42" t="s">
        <v>469</v>
      </c>
    </row>
    <row r="2394" spans="1:23">
      <c r="A2394" s="49" t="s">
        <v>4662</v>
      </c>
      <c r="B2394" s="46" t="s">
        <v>230</v>
      </c>
      <c r="C2394" s="46" t="s">
        <v>401</v>
      </c>
      <c r="D2394" s="49" t="s">
        <v>161</v>
      </c>
      <c r="E2394" s="46">
        <v>0</v>
      </c>
      <c r="F2394" s="46">
        <v>0</v>
      </c>
      <c r="G2394" s="46">
        <v>0</v>
      </c>
      <c r="H2394" s="46">
        <v>0</v>
      </c>
      <c r="I2394" s="46">
        <v>0</v>
      </c>
      <c r="J2394" s="46">
        <v>0</v>
      </c>
      <c r="K2394" s="46">
        <v>0</v>
      </c>
      <c r="L2394" s="42">
        <v>28239</v>
      </c>
      <c r="M2394" s="42">
        <v>14388</v>
      </c>
      <c r="N2394" s="42">
        <v>13851</v>
      </c>
      <c r="O2394" s="54" t="s">
        <v>499</v>
      </c>
      <c r="P2394" s="54" t="s">
        <v>499</v>
      </c>
      <c r="Q2394" s="54" t="s">
        <v>499</v>
      </c>
      <c r="R2394" s="54" t="s">
        <v>499</v>
      </c>
      <c r="S2394" s="54" t="s">
        <v>499</v>
      </c>
      <c r="T2394" s="54" t="s">
        <v>499</v>
      </c>
      <c r="U2394" s="54" t="s">
        <v>499</v>
      </c>
      <c r="W2394" s="42" t="s">
        <v>469</v>
      </c>
    </row>
    <row r="2395" spans="1:23">
      <c r="A2395" s="49" t="s">
        <v>4663</v>
      </c>
      <c r="B2395" s="46" t="s">
        <v>230</v>
      </c>
      <c r="C2395" s="46" t="s">
        <v>401</v>
      </c>
      <c r="D2395" s="49" t="s">
        <v>142</v>
      </c>
      <c r="E2395" s="46">
        <v>6</v>
      </c>
      <c r="F2395" s="46">
        <v>0</v>
      </c>
      <c r="G2395" s="46">
        <v>0</v>
      </c>
      <c r="H2395" s="46">
        <v>0</v>
      </c>
      <c r="I2395" s="46">
        <v>0</v>
      </c>
      <c r="J2395" s="46">
        <v>0</v>
      </c>
      <c r="K2395" s="46">
        <v>6</v>
      </c>
      <c r="L2395" s="42">
        <v>28239</v>
      </c>
      <c r="M2395" s="42">
        <v>14388</v>
      </c>
      <c r="N2395" s="42">
        <v>13851</v>
      </c>
      <c r="O2395" s="54">
        <v>21.247211303516412</v>
      </c>
      <c r="P2395" s="54" t="s">
        <v>499</v>
      </c>
      <c r="Q2395" s="54" t="s">
        <v>499</v>
      </c>
      <c r="R2395" s="54" t="s">
        <v>499</v>
      </c>
      <c r="S2395" s="54" t="s">
        <v>499</v>
      </c>
      <c r="T2395" s="54" t="s">
        <v>499</v>
      </c>
      <c r="U2395" s="54">
        <v>21.247211303516412</v>
      </c>
      <c r="W2395" s="42" t="s">
        <v>469</v>
      </c>
    </row>
    <row r="2396" spans="1:23">
      <c r="A2396" s="49" t="s">
        <v>4664</v>
      </c>
      <c r="B2396" s="46" t="s">
        <v>230</v>
      </c>
      <c r="C2396" s="46" t="s">
        <v>401</v>
      </c>
      <c r="D2396" s="49" t="s">
        <v>146</v>
      </c>
      <c r="E2396" s="46">
        <v>6</v>
      </c>
      <c r="F2396" s="46">
        <v>6</v>
      </c>
      <c r="G2396" s="46">
        <v>10</v>
      </c>
      <c r="H2396" s="46">
        <v>17</v>
      </c>
      <c r="I2396" s="46">
        <v>7</v>
      </c>
      <c r="J2396" s="46">
        <v>6</v>
      </c>
      <c r="K2396" s="46">
        <v>52</v>
      </c>
      <c r="L2396" s="42">
        <v>28239</v>
      </c>
      <c r="M2396" s="42">
        <v>14388</v>
      </c>
      <c r="N2396" s="42">
        <v>13851</v>
      </c>
      <c r="O2396" s="54">
        <v>41.701417848206837</v>
      </c>
      <c r="P2396" s="54">
        <v>41.701417848206837</v>
      </c>
      <c r="Q2396" s="54">
        <v>69.502363080344736</v>
      </c>
      <c r="R2396" s="54">
        <v>118.15401723658606</v>
      </c>
      <c r="S2396" s="54">
        <v>48.651654156241314</v>
      </c>
      <c r="T2396" s="54">
        <v>41.701417848206837</v>
      </c>
      <c r="U2396" s="54">
        <v>361.4122880177926</v>
      </c>
      <c r="W2396" s="42" t="s">
        <v>469</v>
      </c>
    </row>
    <row r="2397" spans="1:23">
      <c r="A2397" s="49" t="s">
        <v>4665</v>
      </c>
      <c r="B2397" s="46" t="s">
        <v>222</v>
      </c>
      <c r="C2397" s="46" t="s">
        <v>401</v>
      </c>
      <c r="D2397" s="49" t="s">
        <v>60</v>
      </c>
      <c r="E2397" s="46">
        <v>0</v>
      </c>
      <c r="F2397" s="46">
        <v>0</v>
      </c>
      <c r="G2397" s="46">
        <v>6</v>
      </c>
      <c r="H2397" s="46">
        <v>6</v>
      </c>
      <c r="I2397" s="46">
        <v>0</v>
      </c>
      <c r="J2397" s="46">
        <v>0</v>
      </c>
      <c r="K2397" s="46">
        <v>12</v>
      </c>
      <c r="L2397" s="42">
        <v>28239</v>
      </c>
      <c r="M2397" s="42">
        <v>14388</v>
      </c>
      <c r="N2397" s="42">
        <v>13851</v>
      </c>
      <c r="O2397" s="54" t="s">
        <v>499</v>
      </c>
      <c r="P2397" s="54" t="s">
        <v>499</v>
      </c>
      <c r="Q2397" s="54">
        <v>21.247211303516412</v>
      </c>
      <c r="R2397" s="54">
        <v>21.247211303516412</v>
      </c>
      <c r="S2397" s="54" t="s">
        <v>499</v>
      </c>
      <c r="T2397" s="54" t="s">
        <v>499</v>
      </c>
      <c r="U2397" s="54">
        <v>42.494422607032824</v>
      </c>
      <c r="W2397" s="42" t="s">
        <v>469</v>
      </c>
    </row>
    <row r="2398" spans="1:23">
      <c r="A2398" s="49" t="s">
        <v>4666</v>
      </c>
      <c r="B2398" s="46" t="s">
        <v>222</v>
      </c>
      <c r="C2398" s="46" t="s">
        <v>401</v>
      </c>
      <c r="D2398" s="49" t="s">
        <v>64</v>
      </c>
      <c r="E2398" s="46">
        <v>9</v>
      </c>
      <c r="F2398" s="46">
        <v>8</v>
      </c>
      <c r="G2398" s="46">
        <v>11</v>
      </c>
      <c r="H2398" s="46">
        <v>16</v>
      </c>
      <c r="I2398" s="46">
        <v>6</v>
      </c>
      <c r="J2398" s="46">
        <v>8</v>
      </c>
      <c r="K2398" s="46">
        <v>58</v>
      </c>
      <c r="L2398" s="42">
        <v>28239</v>
      </c>
      <c r="M2398" s="42">
        <v>14388</v>
      </c>
      <c r="N2398" s="42">
        <v>13851</v>
      </c>
      <c r="O2398" s="54">
        <v>31.87081695527462</v>
      </c>
      <c r="P2398" s="54">
        <v>28.329615071355221</v>
      </c>
      <c r="Q2398" s="54">
        <v>38.953220723113425</v>
      </c>
      <c r="R2398" s="54">
        <v>56.659230142710442</v>
      </c>
      <c r="S2398" s="54">
        <v>21.247211303516412</v>
      </c>
      <c r="T2398" s="54">
        <v>28.329615071355221</v>
      </c>
      <c r="U2398" s="54">
        <v>205.38970926732534</v>
      </c>
      <c r="W2398" s="42" t="s">
        <v>469</v>
      </c>
    </row>
    <row r="2399" spans="1:23">
      <c r="A2399" s="49" t="s">
        <v>4667</v>
      </c>
      <c r="B2399" s="46" t="s">
        <v>222</v>
      </c>
      <c r="C2399" s="46" t="s">
        <v>401</v>
      </c>
      <c r="D2399" s="49" t="s">
        <v>492</v>
      </c>
      <c r="E2399" s="46">
        <v>6</v>
      </c>
      <c r="F2399" s="46">
        <v>6</v>
      </c>
      <c r="G2399" s="46">
        <v>8</v>
      </c>
      <c r="H2399" s="46">
        <v>8</v>
      </c>
      <c r="I2399" s="46">
        <v>0</v>
      </c>
      <c r="J2399" s="46">
        <v>0</v>
      </c>
      <c r="K2399" s="46">
        <v>28</v>
      </c>
      <c r="L2399" s="42">
        <v>28239</v>
      </c>
      <c r="M2399" s="42">
        <v>14388</v>
      </c>
      <c r="N2399" s="42">
        <v>13851</v>
      </c>
      <c r="O2399" s="54">
        <v>21.247211303516412</v>
      </c>
      <c r="P2399" s="54">
        <v>21.247211303516412</v>
      </c>
      <c r="Q2399" s="54">
        <v>28.329615071355221</v>
      </c>
      <c r="R2399" s="54">
        <v>28.329615071355221</v>
      </c>
      <c r="S2399" s="54" t="s">
        <v>499</v>
      </c>
      <c r="T2399" s="54" t="s">
        <v>499</v>
      </c>
      <c r="U2399" s="54">
        <v>99.153652749743259</v>
      </c>
      <c r="W2399" s="42" t="s">
        <v>469</v>
      </c>
    </row>
    <row r="2400" spans="1:23">
      <c r="A2400" s="49" t="s">
        <v>4668</v>
      </c>
      <c r="B2400" s="46" t="s">
        <v>222</v>
      </c>
      <c r="C2400" s="46" t="s">
        <v>401</v>
      </c>
      <c r="D2400" s="49" t="s">
        <v>200</v>
      </c>
      <c r="E2400" s="46">
        <v>6</v>
      </c>
      <c r="F2400" s="46">
        <v>0</v>
      </c>
      <c r="G2400" s="46">
        <v>6</v>
      </c>
      <c r="H2400" s="46">
        <v>11</v>
      </c>
      <c r="I2400" s="46">
        <v>6</v>
      </c>
      <c r="J2400" s="46">
        <v>6</v>
      </c>
      <c r="K2400" s="46">
        <v>35</v>
      </c>
      <c r="L2400" s="42">
        <v>28239</v>
      </c>
      <c r="M2400" s="42">
        <v>14388</v>
      </c>
      <c r="N2400" s="42">
        <v>13851</v>
      </c>
      <c r="O2400" s="54">
        <v>21.247211303516412</v>
      </c>
      <c r="P2400" s="54" t="s">
        <v>499</v>
      </c>
      <c r="Q2400" s="54">
        <v>21.247211303516412</v>
      </c>
      <c r="R2400" s="54">
        <v>38.953220723113425</v>
      </c>
      <c r="S2400" s="54">
        <v>21.247211303516412</v>
      </c>
      <c r="T2400" s="54">
        <v>21.247211303516412</v>
      </c>
      <c r="U2400" s="54">
        <v>123.94206593717908</v>
      </c>
      <c r="W2400" s="42" t="s">
        <v>469</v>
      </c>
    </row>
    <row r="2401" spans="1:23">
      <c r="A2401" s="49" t="s">
        <v>4669</v>
      </c>
      <c r="B2401" s="46" t="s">
        <v>222</v>
      </c>
      <c r="C2401" s="46" t="s">
        <v>401</v>
      </c>
      <c r="D2401" s="49" t="s">
        <v>473</v>
      </c>
      <c r="E2401" s="46">
        <v>0</v>
      </c>
      <c r="F2401" s="46">
        <v>0</v>
      </c>
      <c r="G2401" s="46">
        <v>0</v>
      </c>
      <c r="H2401" s="46">
        <v>6</v>
      </c>
      <c r="I2401" s="46">
        <v>0</v>
      </c>
      <c r="J2401" s="46">
        <v>0</v>
      </c>
      <c r="K2401" s="46">
        <v>6</v>
      </c>
      <c r="L2401" s="42">
        <v>28239</v>
      </c>
      <c r="M2401" s="42">
        <v>14388</v>
      </c>
      <c r="N2401" s="42">
        <v>13851</v>
      </c>
      <c r="O2401" s="54" t="s">
        <v>499</v>
      </c>
      <c r="P2401" s="54" t="s">
        <v>499</v>
      </c>
      <c r="Q2401" s="54" t="s">
        <v>499</v>
      </c>
      <c r="R2401" s="54">
        <v>21.247211303516412</v>
      </c>
      <c r="S2401" s="54" t="s">
        <v>499</v>
      </c>
      <c r="T2401" s="54" t="s">
        <v>499</v>
      </c>
      <c r="U2401" s="54">
        <v>21.247211303516412</v>
      </c>
      <c r="W2401" s="42" t="s">
        <v>469</v>
      </c>
    </row>
    <row r="2402" spans="1:23">
      <c r="A2402" s="49" t="s">
        <v>4670</v>
      </c>
      <c r="B2402" s="46" t="s">
        <v>222</v>
      </c>
      <c r="C2402" s="46" t="s">
        <v>401</v>
      </c>
      <c r="D2402" s="49" t="s">
        <v>201</v>
      </c>
      <c r="E2402" s="46">
        <v>0</v>
      </c>
      <c r="F2402" s="46">
        <v>6</v>
      </c>
      <c r="G2402" s="46">
        <v>0</v>
      </c>
      <c r="H2402" s="46">
        <v>6</v>
      </c>
      <c r="I2402" s="46">
        <v>0</v>
      </c>
      <c r="J2402" s="46">
        <v>0</v>
      </c>
      <c r="K2402" s="46">
        <v>12</v>
      </c>
      <c r="L2402" s="42">
        <v>28239</v>
      </c>
      <c r="M2402" s="42">
        <v>14388</v>
      </c>
      <c r="N2402" s="42">
        <v>13851</v>
      </c>
      <c r="O2402" s="54" t="s">
        <v>499</v>
      </c>
      <c r="P2402" s="54">
        <v>21.247211303516412</v>
      </c>
      <c r="Q2402" s="54" t="s">
        <v>499</v>
      </c>
      <c r="R2402" s="54">
        <v>21.247211303516412</v>
      </c>
      <c r="S2402" s="54" t="s">
        <v>499</v>
      </c>
      <c r="T2402" s="54" t="s">
        <v>499</v>
      </c>
      <c r="U2402" s="54">
        <v>42.494422607032824</v>
      </c>
      <c r="W2402" s="42" t="s">
        <v>469</v>
      </c>
    </row>
    <row r="2403" spans="1:23">
      <c r="A2403" s="49" t="s">
        <v>4671</v>
      </c>
      <c r="B2403" s="46" t="s">
        <v>222</v>
      </c>
      <c r="C2403" s="46" t="s">
        <v>401</v>
      </c>
      <c r="D2403" s="49" t="s">
        <v>151</v>
      </c>
      <c r="E2403" s="46">
        <v>0</v>
      </c>
      <c r="F2403" s="46">
        <v>0</v>
      </c>
      <c r="G2403" s="46">
        <v>0</v>
      </c>
      <c r="H2403" s="46">
        <v>0</v>
      </c>
      <c r="I2403" s="46">
        <v>0</v>
      </c>
      <c r="J2403" s="46">
        <v>0</v>
      </c>
      <c r="K2403" s="46">
        <v>0</v>
      </c>
      <c r="L2403" s="42">
        <v>28239</v>
      </c>
      <c r="M2403" s="42">
        <v>14388</v>
      </c>
      <c r="N2403" s="42">
        <v>13851</v>
      </c>
      <c r="O2403" s="54" t="s">
        <v>499</v>
      </c>
      <c r="P2403" s="54" t="s">
        <v>499</v>
      </c>
      <c r="Q2403" s="54" t="s">
        <v>499</v>
      </c>
      <c r="R2403" s="54" t="s">
        <v>499</v>
      </c>
      <c r="S2403" s="54" t="s">
        <v>499</v>
      </c>
      <c r="T2403" s="54" t="s">
        <v>499</v>
      </c>
      <c r="U2403" s="54" t="s">
        <v>499</v>
      </c>
      <c r="W2403" s="42" t="s">
        <v>469</v>
      </c>
    </row>
    <row r="2404" spans="1:23">
      <c r="A2404" s="49" t="s">
        <v>4672</v>
      </c>
      <c r="B2404" s="46" t="s">
        <v>222</v>
      </c>
      <c r="C2404" s="46" t="s">
        <v>401</v>
      </c>
      <c r="D2404" s="49" t="s">
        <v>95</v>
      </c>
      <c r="E2404" s="46">
        <v>0</v>
      </c>
      <c r="F2404" s="46">
        <v>0</v>
      </c>
      <c r="G2404" s="46">
        <v>0</v>
      </c>
      <c r="H2404" s="46">
        <v>0</v>
      </c>
      <c r="I2404" s="46">
        <v>0</v>
      </c>
      <c r="J2404" s="46">
        <v>0</v>
      </c>
      <c r="K2404" s="46">
        <v>0</v>
      </c>
      <c r="L2404" s="42">
        <v>28239</v>
      </c>
      <c r="M2404" s="42">
        <v>14388</v>
      </c>
      <c r="N2404" s="42">
        <v>13851</v>
      </c>
      <c r="O2404" s="54" t="s">
        <v>499</v>
      </c>
      <c r="P2404" s="54" t="s">
        <v>499</v>
      </c>
      <c r="Q2404" s="54" t="s">
        <v>499</v>
      </c>
      <c r="R2404" s="54" t="s">
        <v>499</v>
      </c>
      <c r="S2404" s="54" t="s">
        <v>499</v>
      </c>
      <c r="T2404" s="54" t="s">
        <v>499</v>
      </c>
      <c r="U2404" s="54" t="s">
        <v>499</v>
      </c>
      <c r="W2404" s="42" t="s">
        <v>469</v>
      </c>
    </row>
    <row r="2405" spans="1:23">
      <c r="A2405" s="49" t="s">
        <v>4673</v>
      </c>
      <c r="B2405" s="46" t="s">
        <v>222</v>
      </c>
      <c r="C2405" s="46" t="s">
        <v>401</v>
      </c>
      <c r="D2405" s="49" t="s">
        <v>154</v>
      </c>
      <c r="E2405" s="46">
        <v>0</v>
      </c>
      <c r="F2405" s="46">
        <v>0</v>
      </c>
      <c r="G2405" s="46">
        <v>0</v>
      </c>
      <c r="H2405" s="46">
        <v>0</v>
      </c>
      <c r="I2405" s="46">
        <v>0</v>
      </c>
      <c r="J2405" s="46">
        <v>0</v>
      </c>
      <c r="K2405" s="46">
        <v>0</v>
      </c>
      <c r="L2405" s="42">
        <v>28239</v>
      </c>
      <c r="M2405" s="42">
        <v>14388</v>
      </c>
      <c r="N2405" s="42">
        <v>13851</v>
      </c>
      <c r="O2405" s="54" t="s">
        <v>499</v>
      </c>
      <c r="P2405" s="54" t="s">
        <v>499</v>
      </c>
      <c r="Q2405" s="54" t="s">
        <v>499</v>
      </c>
      <c r="R2405" s="54" t="s">
        <v>499</v>
      </c>
      <c r="S2405" s="54" t="s">
        <v>499</v>
      </c>
      <c r="T2405" s="54" t="s">
        <v>499</v>
      </c>
      <c r="U2405" s="54" t="s">
        <v>499</v>
      </c>
      <c r="W2405" s="42" t="s">
        <v>469</v>
      </c>
    </row>
    <row r="2406" spans="1:23">
      <c r="A2406" s="49" t="s">
        <v>4674</v>
      </c>
      <c r="B2406" s="46" t="s">
        <v>222</v>
      </c>
      <c r="C2406" s="46" t="s">
        <v>401</v>
      </c>
      <c r="D2406" s="49" t="s">
        <v>155</v>
      </c>
      <c r="E2406" s="46">
        <v>9</v>
      </c>
      <c r="F2406" s="46">
        <v>0</v>
      </c>
      <c r="G2406" s="46">
        <v>0</v>
      </c>
      <c r="H2406" s="46">
        <v>6</v>
      </c>
      <c r="I2406" s="46">
        <v>0</v>
      </c>
      <c r="J2406" s="46">
        <v>0</v>
      </c>
      <c r="K2406" s="46">
        <v>15</v>
      </c>
      <c r="L2406" s="42">
        <v>28239</v>
      </c>
      <c r="M2406" s="42">
        <v>14388</v>
      </c>
      <c r="N2406" s="42">
        <v>13851</v>
      </c>
      <c r="O2406" s="54">
        <v>31.87081695527462</v>
      </c>
      <c r="P2406" s="54" t="s">
        <v>499</v>
      </c>
      <c r="Q2406" s="54" t="s">
        <v>499</v>
      </c>
      <c r="R2406" s="54">
        <v>21.247211303516412</v>
      </c>
      <c r="S2406" s="54" t="s">
        <v>499</v>
      </c>
      <c r="T2406" s="54" t="s">
        <v>499</v>
      </c>
      <c r="U2406" s="54">
        <v>53.118028258791036</v>
      </c>
      <c r="W2406" s="42" t="s">
        <v>469</v>
      </c>
    </row>
    <row r="2407" spans="1:23">
      <c r="A2407" s="49" t="s">
        <v>4675</v>
      </c>
      <c r="B2407" s="46" t="s">
        <v>222</v>
      </c>
      <c r="C2407" s="46" t="s">
        <v>401</v>
      </c>
      <c r="D2407" s="49" t="s">
        <v>99</v>
      </c>
      <c r="E2407" s="46">
        <v>0</v>
      </c>
      <c r="F2407" s="46">
        <v>0</v>
      </c>
      <c r="G2407" s="46">
        <v>0</v>
      </c>
      <c r="H2407" s="46">
        <v>6</v>
      </c>
      <c r="I2407" s="46">
        <v>6</v>
      </c>
      <c r="J2407" s="46">
        <v>0</v>
      </c>
      <c r="K2407" s="46">
        <v>12</v>
      </c>
      <c r="L2407" s="42">
        <v>28239</v>
      </c>
      <c r="M2407" s="42">
        <v>14388</v>
      </c>
      <c r="N2407" s="42">
        <v>13851</v>
      </c>
      <c r="O2407" s="54" t="s">
        <v>499</v>
      </c>
      <c r="P2407" s="54" t="s">
        <v>499</v>
      </c>
      <c r="Q2407" s="54" t="s">
        <v>499</v>
      </c>
      <c r="R2407" s="54">
        <v>21.247211303516412</v>
      </c>
      <c r="S2407" s="54">
        <v>21.247211303516412</v>
      </c>
      <c r="T2407" s="54" t="s">
        <v>499</v>
      </c>
      <c r="U2407" s="54">
        <v>42.494422607032824</v>
      </c>
      <c r="W2407" s="42" t="s">
        <v>469</v>
      </c>
    </row>
    <row r="2408" spans="1:23">
      <c r="A2408" s="49" t="s">
        <v>4676</v>
      </c>
      <c r="B2408" s="46" t="s">
        <v>222</v>
      </c>
      <c r="C2408" s="46" t="s">
        <v>401</v>
      </c>
      <c r="D2408" s="49" t="s">
        <v>481</v>
      </c>
      <c r="E2408" s="46">
        <v>0</v>
      </c>
      <c r="F2408" s="46">
        <v>0</v>
      </c>
      <c r="G2408" s="46">
        <v>0</v>
      </c>
      <c r="H2408" s="46">
        <v>0</v>
      </c>
      <c r="I2408" s="46">
        <v>0</v>
      </c>
      <c r="J2408" s="46">
        <v>0</v>
      </c>
      <c r="K2408" s="46">
        <v>0</v>
      </c>
      <c r="L2408" s="42">
        <v>28239</v>
      </c>
      <c r="M2408" s="42">
        <v>14388</v>
      </c>
      <c r="N2408" s="42">
        <v>13851</v>
      </c>
      <c r="O2408" s="54" t="s">
        <v>499</v>
      </c>
      <c r="P2408" s="54" t="s">
        <v>499</v>
      </c>
      <c r="Q2408" s="54" t="s">
        <v>499</v>
      </c>
      <c r="R2408" s="54" t="s">
        <v>499</v>
      </c>
      <c r="S2408" s="54" t="s">
        <v>499</v>
      </c>
      <c r="T2408" s="54" t="s">
        <v>499</v>
      </c>
      <c r="U2408" s="54" t="s">
        <v>499</v>
      </c>
      <c r="W2408" s="42" t="s">
        <v>469</v>
      </c>
    </row>
    <row r="2409" spans="1:23">
      <c r="A2409" s="49" t="s">
        <v>4677</v>
      </c>
      <c r="B2409" s="46" t="s">
        <v>222</v>
      </c>
      <c r="C2409" s="46" t="s">
        <v>401</v>
      </c>
      <c r="D2409" s="49" t="s">
        <v>483</v>
      </c>
      <c r="E2409" s="46">
        <v>6</v>
      </c>
      <c r="F2409" s="46">
        <v>0</v>
      </c>
      <c r="G2409" s="46">
        <v>6</v>
      </c>
      <c r="H2409" s="46">
        <v>7</v>
      </c>
      <c r="I2409" s="46">
        <v>0</v>
      </c>
      <c r="J2409" s="46">
        <v>0</v>
      </c>
      <c r="K2409" s="46">
        <v>19</v>
      </c>
      <c r="L2409" s="42">
        <v>28239</v>
      </c>
      <c r="M2409" s="42">
        <v>14388</v>
      </c>
      <c r="N2409" s="42">
        <v>13851</v>
      </c>
      <c r="O2409" s="54">
        <v>21.247211303516412</v>
      </c>
      <c r="P2409" s="54" t="s">
        <v>499</v>
      </c>
      <c r="Q2409" s="54">
        <v>21.247211303516412</v>
      </c>
      <c r="R2409" s="54">
        <v>24.788413187435815</v>
      </c>
      <c r="S2409" s="54" t="s">
        <v>499</v>
      </c>
      <c r="T2409" s="54" t="s">
        <v>499</v>
      </c>
      <c r="U2409" s="54">
        <v>67.282835794468653</v>
      </c>
      <c r="W2409" s="42" t="s">
        <v>469</v>
      </c>
    </row>
    <row r="2410" spans="1:23">
      <c r="A2410" s="49" t="s">
        <v>4678</v>
      </c>
      <c r="B2410" s="46" t="s">
        <v>222</v>
      </c>
      <c r="C2410" s="46" t="s">
        <v>401</v>
      </c>
      <c r="D2410" s="49" t="s">
        <v>128</v>
      </c>
      <c r="E2410" s="46">
        <v>6</v>
      </c>
      <c r="F2410" s="46">
        <v>0</v>
      </c>
      <c r="G2410" s="46">
        <v>0</v>
      </c>
      <c r="H2410" s="46">
        <v>0</v>
      </c>
      <c r="I2410" s="46">
        <v>0</v>
      </c>
      <c r="J2410" s="46">
        <v>0</v>
      </c>
      <c r="K2410" s="46">
        <v>6</v>
      </c>
      <c r="L2410" s="42">
        <v>28239</v>
      </c>
      <c r="M2410" s="42">
        <v>14388</v>
      </c>
      <c r="N2410" s="42">
        <v>13851</v>
      </c>
      <c r="O2410" s="54">
        <v>21.247211303516412</v>
      </c>
      <c r="P2410" s="54" t="s">
        <v>499</v>
      </c>
      <c r="Q2410" s="54" t="s">
        <v>499</v>
      </c>
      <c r="R2410" s="54" t="s">
        <v>499</v>
      </c>
      <c r="S2410" s="54" t="s">
        <v>499</v>
      </c>
      <c r="T2410" s="54" t="s">
        <v>499</v>
      </c>
      <c r="U2410" s="54">
        <v>21.247211303516412</v>
      </c>
      <c r="W2410" s="42" t="s">
        <v>469</v>
      </c>
    </row>
    <row r="2411" spans="1:23">
      <c r="A2411" s="49" t="s">
        <v>4679</v>
      </c>
      <c r="B2411" s="46" t="s">
        <v>222</v>
      </c>
      <c r="C2411" s="46" t="s">
        <v>401</v>
      </c>
      <c r="D2411" s="49" t="s">
        <v>161</v>
      </c>
      <c r="E2411" s="46">
        <v>0</v>
      </c>
      <c r="F2411" s="46">
        <v>0</v>
      </c>
      <c r="G2411" s="46">
        <v>0</v>
      </c>
      <c r="H2411" s="46">
        <v>0</v>
      </c>
      <c r="I2411" s="46">
        <v>0</v>
      </c>
      <c r="J2411" s="46">
        <v>0</v>
      </c>
      <c r="K2411" s="46">
        <v>0</v>
      </c>
      <c r="L2411" s="42">
        <v>28239</v>
      </c>
      <c r="M2411" s="42">
        <v>14388</v>
      </c>
      <c r="N2411" s="42">
        <v>13851</v>
      </c>
      <c r="O2411" s="54" t="s">
        <v>499</v>
      </c>
      <c r="P2411" s="54" t="s">
        <v>499</v>
      </c>
      <c r="Q2411" s="54" t="s">
        <v>499</v>
      </c>
      <c r="R2411" s="54" t="s">
        <v>499</v>
      </c>
      <c r="S2411" s="54" t="s">
        <v>499</v>
      </c>
      <c r="T2411" s="54" t="s">
        <v>499</v>
      </c>
      <c r="U2411" s="54" t="s">
        <v>499</v>
      </c>
      <c r="W2411" s="42" t="s">
        <v>469</v>
      </c>
    </row>
    <row r="2412" spans="1:23">
      <c r="A2412" s="49" t="s">
        <v>4680</v>
      </c>
      <c r="B2412" s="46" t="s">
        <v>222</v>
      </c>
      <c r="C2412" s="46" t="s">
        <v>401</v>
      </c>
      <c r="D2412" s="49" t="s">
        <v>164</v>
      </c>
      <c r="E2412" s="46">
        <v>26</v>
      </c>
      <c r="F2412" s="46">
        <v>16</v>
      </c>
      <c r="G2412" s="46">
        <v>44</v>
      </c>
      <c r="H2412" s="46">
        <v>31</v>
      </c>
      <c r="I2412" s="46">
        <v>6</v>
      </c>
      <c r="J2412" s="46">
        <v>0</v>
      </c>
      <c r="K2412" s="46">
        <v>123</v>
      </c>
      <c r="L2412" s="42">
        <v>28239</v>
      </c>
      <c r="M2412" s="42">
        <v>14388</v>
      </c>
      <c r="N2412" s="42">
        <v>13851</v>
      </c>
      <c r="O2412" s="54">
        <v>187.71207855028516</v>
      </c>
      <c r="P2412" s="54">
        <v>115.51512526171395</v>
      </c>
      <c r="Q2412" s="54">
        <v>317.6665944697134</v>
      </c>
      <c r="R2412" s="54">
        <v>223.81055519457081</v>
      </c>
      <c r="S2412" s="54">
        <v>43.318171973142732</v>
      </c>
      <c r="T2412" s="54" t="s">
        <v>499</v>
      </c>
      <c r="U2412" s="54">
        <v>888.0225254494261</v>
      </c>
      <c r="W2412" s="42" t="s">
        <v>469</v>
      </c>
    </row>
    <row r="2413" spans="1:23">
      <c r="A2413" s="49" t="s">
        <v>4681</v>
      </c>
      <c r="B2413" s="46" t="s">
        <v>222</v>
      </c>
      <c r="C2413" s="46" t="s">
        <v>401</v>
      </c>
      <c r="D2413" s="49" t="s">
        <v>142</v>
      </c>
      <c r="E2413" s="46">
        <v>6</v>
      </c>
      <c r="F2413" s="46">
        <v>0</v>
      </c>
      <c r="G2413" s="46">
        <v>0</v>
      </c>
      <c r="H2413" s="46">
        <v>0</v>
      </c>
      <c r="I2413" s="46">
        <v>0</v>
      </c>
      <c r="J2413" s="46">
        <v>0</v>
      </c>
      <c r="K2413" s="46">
        <v>6</v>
      </c>
      <c r="L2413" s="42">
        <v>28239</v>
      </c>
      <c r="M2413" s="42">
        <v>14388</v>
      </c>
      <c r="N2413" s="42">
        <v>13851</v>
      </c>
      <c r="O2413" s="54">
        <v>21.247211303516412</v>
      </c>
      <c r="P2413" s="54" t="s">
        <v>499</v>
      </c>
      <c r="Q2413" s="54" t="s">
        <v>499</v>
      </c>
      <c r="R2413" s="54" t="s">
        <v>499</v>
      </c>
      <c r="S2413" s="54" t="s">
        <v>499</v>
      </c>
      <c r="T2413" s="54" t="s">
        <v>499</v>
      </c>
      <c r="U2413" s="54">
        <v>21.247211303516412</v>
      </c>
      <c r="W2413" s="42" t="s">
        <v>469</v>
      </c>
    </row>
    <row r="2414" spans="1:23">
      <c r="A2414" s="49" t="s">
        <v>4682</v>
      </c>
      <c r="B2414" s="46" t="s">
        <v>230</v>
      </c>
      <c r="C2414" s="46" t="s">
        <v>403</v>
      </c>
      <c r="D2414" s="49" t="s">
        <v>60</v>
      </c>
      <c r="E2414" s="46">
        <v>0</v>
      </c>
      <c r="F2414" s="46">
        <v>6</v>
      </c>
      <c r="G2414" s="46">
        <v>0</v>
      </c>
      <c r="H2414" s="46">
        <v>6</v>
      </c>
      <c r="I2414" s="46">
        <v>6</v>
      </c>
      <c r="J2414" s="46">
        <v>6</v>
      </c>
      <c r="K2414" s="46">
        <v>24</v>
      </c>
      <c r="L2414" s="42">
        <v>31003</v>
      </c>
      <c r="M2414" s="42">
        <v>15750</v>
      </c>
      <c r="N2414" s="42">
        <v>15253</v>
      </c>
      <c r="O2414" s="54" t="s">
        <v>499</v>
      </c>
      <c r="P2414" s="54">
        <v>19.352965842015287</v>
      </c>
      <c r="Q2414" s="54" t="s">
        <v>499</v>
      </c>
      <c r="R2414" s="54">
        <v>19.352965842015287</v>
      </c>
      <c r="S2414" s="54">
        <v>19.352965842015287</v>
      </c>
      <c r="T2414" s="54">
        <v>19.352965842015287</v>
      </c>
      <c r="U2414" s="54">
        <v>77.411863368061148</v>
      </c>
      <c r="W2414" s="42" t="s">
        <v>469</v>
      </c>
    </row>
    <row r="2415" spans="1:23">
      <c r="A2415" s="49" t="s">
        <v>4683</v>
      </c>
      <c r="B2415" s="46" t="s">
        <v>230</v>
      </c>
      <c r="C2415" s="46" t="s">
        <v>403</v>
      </c>
      <c r="D2415" s="49" t="s">
        <v>64</v>
      </c>
      <c r="E2415" s="46">
        <v>6</v>
      </c>
      <c r="F2415" s="46">
        <v>10</v>
      </c>
      <c r="G2415" s="46">
        <v>17</v>
      </c>
      <c r="H2415" s="46">
        <v>11</v>
      </c>
      <c r="I2415" s="46">
        <v>6</v>
      </c>
      <c r="J2415" s="46">
        <v>6</v>
      </c>
      <c r="K2415" s="46">
        <v>56</v>
      </c>
      <c r="L2415" s="42">
        <v>31003</v>
      </c>
      <c r="M2415" s="42">
        <v>15750</v>
      </c>
      <c r="N2415" s="42">
        <v>15253</v>
      </c>
      <c r="O2415" s="54">
        <v>19.352965842015287</v>
      </c>
      <c r="P2415" s="54">
        <v>32.254943070025483</v>
      </c>
      <c r="Q2415" s="54">
        <v>54.833403219043319</v>
      </c>
      <c r="R2415" s="54">
        <v>35.480437377028032</v>
      </c>
      <c r="S2415" s="54">
        <v>19.352965842015287</v>
      </c>
      <c r="T2415" s="54">
        <v>19.352965842015287</v>
      </c>
      <c r="U2415" s="54">
        <v>180.62768119214269</v>
      </c>
      <c r="W2415" s="42" t="s">
        <v>469</v>
      </c>
    </row>
    <row r="2416" spans="1:23">
      <c r="A2416" s="49" t="s">
        <v>4684</v>
      </c>
      <c r="B2416" s="46" t="s">
        <v>230</v>
      </c>
      <c r="C2416" s="46" t="s">
        <v>403</v>
      </c>
      <c r="D2416" s="49" t="s">
        <v>492</v>
      </c>
      <c r="E2416" s="46">
        <v>0</v>
      </c>
      <c r="F2416" s="46">
        <v>0</v>
      </c>
      <c r="G2416" s="46">
        <v>0</v>
      </c>
      <c r="H2416" s="46">
        <v>0</v>
      </c>
      <c r="I2416" s="46">
        <v>0</v>
      </c>
      <c r="J2416" s="46">
        <v>0</v>
      </c>
      <c r="K2416" s="46">
        <v>0</v>
      </c>
      <c r="L2416" s="42">
        <v>31003</v>
      </c>
      <c r="M2416" s="42">
        <v>15750</v>
      </c>
      <c r="N2416" s="42">
        <v>15253</v>
      </c>
      <c r="O2416" s="54" t="s">
        <v>499</v>
      </c>
      <c r="P2416" s="54" t="s">
        <v>499</v>
      </c>
      <c r="Q2416" s="54" t="s">
        <v>499</v>
      </c>
      <c r="R2416" s="54" t="s">
        <v>499</v>
      </c>
      <c r="S2416" s="54" t="s">
        <v>499</v>
      </c>
      <c r="T2416" s="54" t="s">
        <v>499</v>
      </c>
      <c r="U2416" s="54" t="s">
        <v>499</v>
      </c>
      <c r="W2416" s="42" t="s">
        <v>469</v>
      </c>
    </row>
    <row r="2417" spans="1:23">
      <c r="A2417" s="49" t="s">
        <v>4685</v>
      </c>
      <c r="B2417" s="46" t="s">
        <v>230</v>
      </c>
      <c r="C2417" s="46" t="s">
        <v>403</v>
      </c>
      <c r="D2417" s="49" t="s">
        <v>200</v>
      </c>
      <c r="E2417" s="46">
        <v>0</v>
      </c>
      <c r="F2417" s="46">
        <v>0</v>
      </c>
      <c r="G2417" s="46">
        <v>0</v>
      </c>
      <c r="H2417" s="46">
        <v>6</v>
      </c>
      <c r="I2417" s="46">
        <v>0</v>
      </c>
      <c r="J2417" s="46">
        <v>0</v>
      </c>
      <c r="K2417" s="46">
        <v>6</v>
      </c>
      <c r="L2417" s="42">
        <v>31003</v>
      </c>
      <c r="M2417" s="42">
        <v>15750</v>
      </c>
      <c r="N2417" s="42">
        <v>15253</v>
      </c>
      <c r="O2417" s="54" t="s">
        <v>499</v>
      </c>
      <c r="P2417" s="54" t="s">
        <v>499</v>
      </c>
      <c r="Q2417" s="54" t="s">
        <v>499</v>
      </c>
      <c r="R2417" s="54">
        <v>19.352965842015287</v>
      </c>
      <c r="S2417" s="54" t="s">
        <v>499</v>
      </c>
      <c r="T2417" s="54" t="s">
        <v>499</v>
      </c>
      <c r="U2417" s="54">
        <v>19.352965842015287</v>
      </c>
      <c r="W2417" s="42" t="s">
        <v>469</v>
      </c>
    </row>
    <row r="2418" spans="1:23">
      <c r="A2418" s="49" t="s">
        <v>4686</v>
      </c>
      <c r="B2418" s="46" t="s">
        <v>230</v>
      </c>
      <c r="C2418" s="46" t="s">
        <v>403</v>
      </c>
      <c r="D2418" s="49" t="s">
        <v>54</v>
      </c>
      <c r="E2418" s="46">
        <v>22</v>
      </c>
      <c r="F2418" s="46">
        <v>16</v>
      </c>
      <c r="G2418" s="46">
        <v>59</v>
      </c>
      <c r="H2418" s="46">
        <v>77</v>
      </c>
      <c r="I2418" s="46">
        <v>40</v>
      </c>
      <c r="J2418" s="46">
        <v>35</v>
      </c>
      <c r="K2418" s="46">
        <v>249</v>
      </c>
      <c r="L2418" s="42">
        <v>31003</v>
      </c>
      <c r="M2418" s="42">
        <v>15750</v>
      </c>
      <c r="N2418" s="42">
        <v>15253</v>
      </c>
      <c r="O2418" s="54">
        <v>139.68253968253967</v>
      </c>
      <c r="P2418" s="54">
        <v>101.58730158730158</v>
      </c>
      <c r="Q2418" s="54">
        <v>374.60317460317458</v>
      </c>
      <c r="R2418" s="54">
        <v>488.88888888888886</v>
      </c>
      <c r="S2418" s="54">
        <v>253.96825396825398</v>
      </c>
      <c r="T2418" s="54">
        <v>222.22222222222223</v>
      </c>
      <c r="U2418" s="54">
        <v>1580.9523809523807</v>
      </c>
      <c r="W2418" s="42" t="s">
        <v>469</v>
      </c>
    </row>
    <row r="2419" spans="1:23">
      <c r="A2419" s="49" t="s">
        <v>4687</v>
      </c>
      <c r="B2419" s="46" t="s">
        <v>230</v>
      </c>
      <c r="C2419" s="46" t="s">
        <v>403</v>
      </c>
      <c r="D2419" s="49" t="s">
        <v>69</v>
      </c>
      <c r="E2419" s="46">
        <v>0</v>
      </c>
      <c r="F2419" s="46">
        <v>0</v>
      </c>
      <c r="G2419" s="46">
        <v>8</v>
      </c>
      <c r="H2419" s="46">
        <v>0</v>
      </c>
      <c r="I2419" s="46">
        <v>0</v>
      </c>
      <c r="J2419" s="46">
        <v>6</v>
      </c>
      <c r="K2419" s="46">
        <v>14</v>
      </c>
      <c r="L2419" s="42">
        <v>31003</v>
      </c>
      <c r="M2419" s="42">
        <v>15750</v>
      </c>
      <c r="N2419" s="42">
        <v>15253</v>
      </c>
      <c r="O2419" s="54" t="s">
        <v>499</v>
      </c>
      <c r="P2419" s="54" t="s">
        <v>499</v>
      </c>
      <c r="Q2419" s="54">
        <v>50.793650793650791</v>
      </c>
      <c r="R2419" s="54" t="s">
        <v>499</v>
      </c>
      <c r="S2419" s="54" t="s">
        <v>499</v>
      </c>
      <c r="T2419" s="54">
        <v>38.095238095238095</v>
      </c>
      <c r="U2419" s="54">
        <v>88.8888888888889</v>
      </c>
      <c r="W2419" s="42" t="s">
        <v>469</v>
      </c>
    </row>
    <row r="2420" spans="1:23">
      <c r="A2420" s="49" t="s">
        <v>4688</v>
      </c>
      <c r="B2420" s="46" t="s">
        <v>230</v>
      </c>
      <c r="C2420" s="46" t="s">
        <v>403</v>
      </c>
      <c r="D2420" s="49" t="s">
        <v>473</v>
      </c>
      <c r="E2420" s="46">
        <v>0</v>
      </c>
      <c r="F2420" s="46">
        <v>0</v>
      </c>
      <c r="G2420" s="46">
        <v>0</v>
      </c>
      <c r="H2420" s="46">
        <v>0</v>
      </c>
      <c r="I2420" s="46">
        <v>0</v>
      </c>
      <c r="J2420" s="46">
        <v>0</v>
      </c>
      <c r="K2420" s="46">
        <v>0</v>
      </c>
      <c r="L2420" s="42">
        <v>31003</v>
      </c>
      <c r="M2420" s="42">
        <v>15750</v>
      </c>
      <c r="N2420" s="42">
        <v>15253</v>
      </c>
      <c r="O2420" s="54" t="s">
        <v>499</v>
      </c>
      <c r="P2420" s="54" t="s">
        <v>499</v>
      </c>
      <c r="Q2420" s="54" t="s">
        <v>499</v>
      </c>
      <c r="R2420" s="54" t="s">
        <v>499</v>
      </c>
      <c r="S2420" s="54" t="s">
        <v>499</v>
      </c>
      <c r="T2420" s="54" t="s">
        <v>499</v>
      </c>
      <c r="U2420" s="54" t="s">
        <v>499</v>
      </c>
      <c r="W2420" s="42" t="s">
        <v>469</v>
      </c>
    </row>
    <row r="2421" spans="1:23">
      <c r="A2421" s="49" t="s">
        <v>4689</v>
      </c>
      <c r="B2421" s="46" t="s">
        <v>230</v>
      </c>
      <c r="C2421" s="46" t="s">
        <v>403</v>
      </c>
      <c r="D2421" s="49" t="s">
        <v>201</v>
      </c>
      <c r="E2421" s="46">
        <v>0</v>
      </c>
      <c r="F2421" s="46">
        <v>0</v>
      </c>
      <c r="G2421" s="46">
        <v>6</v>
      </c>
      <c r="H2421" s="46">
        <v>0</v>
      </c>
      <c r="I2421" s="46">
        <v>0</v>
      </c>
      <c r="J2421" s="46">
        <v>0</v>
      </c>
      <c r="K2421" s="46">
        <v>6</v>
      </c>
      <c r="L2421" s="42">
        <v>31003</v>
      </c>
      <c r="M2421" s="42">
        <v>15750</v>
      </c>
      <c r="N2421" s="42">
        <v>15253</v>
      </c>
      <c r="O2421" s="54" t="s">
        <v>499</v>
      </c>
      <c r="P2421" s="54" t="s">
        <v>499</v>
      </c>
      <c r="Q2421" s="54">
        <v>19.352965842015287</v>
      </c>
      <c r="R2421" s="54" t="s">
        <v>499</v>
      </c>
      <c r="S2421" s="54" t="s">
        <v>499</v>
      </c>
      <c r="T2421" s="54" t="s">
        <v>499</v>
      </c>
      <c r="U2421" s="54">
        <v>19.352965842015287</v>
      </c>
      <c r="W2421" s="42" t="s">
        <v>469</v>
      </c>
    </row>
    <row r="2422" spans="1:23">
      <c r="A2422" s="49" t="s">
        <v>4690</v>
      </c>
      <c r="B2422" s="46" t="s">
        <v>230</v>
      </c>
      <c r="C2422" s="46" t="s">
        <v>403</v>
      </c>
      <c r="D2422" s="49" t="s">
        <v>151</v>
      </c>
      <c r="E2422" s="46">
        <v>0</v>
      </c>
      <c r="F2422" s="46">
        <v>0</v>
      </c>
      <c r="G2422" s="46">
        <v>0</v>
      </c>
      <c r="H2422" s="46">
        <v>0</v>
      </c>
      <c r="I2422" s="46">
        <v>0</v>
      </c>
      <c r="J2422" s="46">
        <v>0</v>
      </c>
      <c r="K2422" s="46">
        <v>0</v>
      </c>
      <c r="L2422" s="42">
        <v>31003</v>
      </c>
      <c r="M2422" s="42">
        <v>15750</v>
      </c>
      <c r="N2422" s="42">
        <v>15253</v>
      </c>
      <c r="O2422" s="54" t="s">
        <v>499</v>
      </c>
      <c r="P2422" s="54" t="s">
        <v>499</v>
      </c>
      <c r="Q2422" s="54" t="s">
        <v>499</v>
      </c>
      <c r="R2422" s="54" t="s">
        <v>499</v>
      </c>
      <c r="S2422" s="54" t="s">
        <v>499</v>
      </c>
      <c r="T2422" s="54" t="s">
        <v>499</v>
      </c>
      <c r="U2422" s="54" t="s">
        <v>499</v>
      </c>
      <c r="W2422" s="42" t="s">
        <v>469</v>
      </c>
    </row>
    <row r="2423" spans="1:23">
      <c r="A2423" s="49" t="s">
        <v>4691</v>
      </c>
      <c r="B2423" s="46" t="s">
        <v>230</v>
      </c>
      <c r="C2423" s="46" t="s">
        <v>403</v>
      </c>
      <c r="D2423" s="49" t="s">
        <v>95</v>
      </c>
      <c r="E2423" s="46">
        <v>0</v>
      </c>
      <c r="F2423" s="46">
        <v>0</v>
      </c>
      <c r="G2423" s="46">
        <v>0</v>
      </c>
      <c r="H2423" s="46">
        <v>0</v>
      </c>
      <c r="I2423" s="46">
        <v>0</v>
      </c>
      <c r="J2423" s="46">
        <v>0</v>
      </c>
      <c r="K2423" s="46">
        <v>0</v>
      </c>
      <c r="L2423" s="42">
        <v>31003</v>
      </c>
      <c r="M2423" s="42">
        <v>15750</v>
      </c>
      <c r="N2423" s="42">
        <v>15253</v>
      </c>
      <c r="O2423" s="54" t="s">
        <v>499</v>
      </c>
      <c r="P2423" s="54" t="s">
        <v>499</v>
      </c>
      <c r="Q2423" s="54" t="s">
        <v>499</v>
      </c>
      <c r="R2423" s="54" t="s">
        <v>499</v>
      </c>
      <c r="S2423" s="54" t="s">
        <v>499</v>
      </c>
      <c r="T2423" s="54" t="s">
        <v>499</v>
      </c>
      <c r="U2423" s="54" t="s">
        <v>499</v>
      </c>
      <c r="W2423" s="42" t="s">
        <v>469</v>
      </c>
    </row>
    <row r="2424" spans="1:23">
      <c r="A2424" s="49" t="s">
        <v>4692</v>
      </c>
      <c r="B2424" s="46" t="s">
        <v>230</v>
      </c>
      <c r="C2424" s="46" t="s">
        <v>403</v>
      </c>
      <c r="D2424" s="49" t="s">
        <v>154</v>
      </c>
      <c r="E2424" s="46">
        <v>0</v>
      </c>
      <c r="F2424" s="46">
        <v>0</v>
      </c>
      <c r="G2424" s="46">
        <v>0</v>
      </c>
      <c r="H2424" s="46">
        <v>0</v>
      </c>
      <c r="I2424" s="46">
        <v>0</v>
      </c>
      <c r="J2424" s="46">
        <v>0</v>
      </c>
      <c r="K2424" s="46">
        <v>0</v>
      </c>
      <c r="L2424" s="42">
        <v>31003</v>
      </c>
      <c r="M2424" s="42">
        <v>15750</v>
      </c>
      <c r="N2424" s="42">
        <v>15253</v>
      </c>
      <c r="O2424" s="54" t="s">
        <v>499</v>
      </c>
      <c r="P2424" s="54" t="s">
        <v>499</v>
      </c>
      <c r="Q2424" s="54" t="s">
        <v>499</v>
      </c>
      <c r="R2424" s="54" t="s">
        <v>499</v>
      </c>
      <c r="S2424" s="54" t="s">
        <v>499</v>
      </c>
      <c r="T2424" s="54" t="s">
        <v>499</v>
      </c>
      <c r="U2424" s="54" t="s">
        <v>499</v>
      </c>
      <c r="W2424" s="42" t="s">
        <v>469</v>
      </c>
    </row>
    <row r="2425" spans="1:23">
      <c r="A2425" s="49" t="s">
        <v>4693</v>
      </c>
      <c r="B2425" s="46" t="s">
        <v>230</v>
      </c>
      <c r="C2425" s="46" t="s">
        <v>403</v>
      </c>
      <c r="D2425" s="49" t="s">
        <v>155</v>
      </c>
      <c r="E2425" s="46">
        <v>8</v>
      </c>
      <c r="F2425" s="46">
        <v>0</v>
      </c>
      <c r="G2425" s="46">
        <v>6</v>
      </c>
      <c r="H2425" s="46">
        <v>6</v>
      </c>
      <c r="I2425" s="46">
        <v>0</v>
      </c>
      <c r="J2425" s="46">
        <v>0</v>
      </c>
      <c r="K2425" s="46">
        <v>20</v>
      </c>
      <c r="L2425" s="42">
        <v>31003</v>
      </c>
      <c r="M2425" s="42">
        <v>15750</v>
      </c>
      <c r="N2425" s="42">
        <v>15253</v>
      </c>
      <c r="O2425" s="54">
        <v>25.803954456020385</v>
      </c>
      <c r="P2425" s="54" t="s">
        <v>499</v>
      </c>
      <c r="Q2425" s="54">
        <v>19.352965842015287</v>
      </c>
      <c r="R2425" s="54">
        <v>19.352965842015287</v>
      </c>
      <c r="S2425" s="54" t="s">
        <v>499</v>
      </c>
      <c r="T2425" s="54" t="s">
        <v>499</v>
      </c>
      <c r="U2425" s="54">
        <v>64.509886140050966</v>
      </c>
      <c r="W2425" s="42" t="s">
        <v>469</v>
      </c>
    </row>
    <row r="2426" spans="1:23">
      <c r="A2426" s="49" t="s">
        <v>4694</v>
      </c>
      <c r="B2426" s="46" t="s">
        <v>230</v>
      </c>
      <c r="C2426" s="46" t="s">
        <v>403</v>
      </c>
      <c r="D2426" s="49" t="s">
        <v>99</v>
      </c>
      <c r="E2426" s="46">
        <v>6</v>
      </c>
      <c r="F2426" s="46">
        <v>8</v>
      </c>
      <c r="G2426" s="46">
        <v>11</v>
      </c>
      <c r="H2426" s="46">
        <v>6</v>
      </c>
      <c r="I2426" s="46">
        <v>6</v>
      </c>
      <c r="J2426" s="46">
        <v>6</v>
      </c>
      <c r="K2426" s="46">
        <v>43</v>
      </c>
      <c r="L2426" s="42">
        <v>31003</v>
      </c>
      <c r="M2426" s="42">
        <v>15750</v>
      </c>
      <c r="N2426" s="42">
        <v>15253</v>
      </c>
      <c r="O2426" s="54">
        <v>19.352965842015287</v>
      </c>
      <c r="P2426" s="54">
        <v>25.803954456020385</v>
      </c>
      <c r="Q2426" s="54">
        <v>35.480437377028032</v>
      </c>
      <c r="R2426" s="54">
        <v>19.352965842015287</v>
      </c>
      <c r="S2426" s="54">
        <v>19.352965842015287</v>
      </c>
      <c r="T2426" s="54">
        <v>19.352965842015287</v>
      </c>
      <c r="U2426" s="54">
        <v>138.69625520110958</v>
      </c>
      <c r="W2426" s="42" t="s">
        <v>469</v>
      </c>
    </row>
    <row r="2427" spans="1:23">
      <c r="A2427" s="49" t="s">
        <v>4695</v>
      </c>
      <c r="B2427" s="46" t="s">
        <v>230</v>
      </c>
      <c r="C2427" s="46" t="s">
        <v>403</v>
      </c>
      <c r="D2427" s="49" t="s">
        <v>481</v>
      </c>
      <c r="E2427" s="46">
        <v>6</v>
      </c>
      <c r="F2427" s="46">
        <v>0</v>
      </c>
      <c r="G2427" s="46">
        <v>0</v>
      </c>
      <c r="H2427" s="46">
        <v>0</v>
      </c>
      <c r="I2427" s="46">
        <v>0</v>
      </c>
      <c r="J2427" s="46">
        <v>0</v>
      </c>
      <c r="K2427" s="46">
        <v>6</v>
      </c>
      <c r="L2427" s="42">
        <v>31003</v>
      </c>
      <c r="M2427" s="42">
        <v>15750</v>
      </c>
      <c r="N2427" s="42">
        <v>15253</v>
      </c>
      <c r="O2427" s="54">
        <v>19.352965842015287</v>
      </c>
      <c r="P2427" s="54" t="s">
        <v>499</v>
      </c>
      <c r="Q2427" s="54" t="s">
        <v>499</v>
      </c>
      <c r="R2427" s="54" t="s">
        <v>499</v>
      </c>
      <c r="S2427" s="54" t="s">
        <v>499</v>
      </c>
      <c r="T2427" s="54" t="s">
        <v>499</v>
      </c>
      <c r="U2427" s="54">
        <v>19.352965842015287</v>
      </c>
      <c r="W2427" s="42" t="s">
        <v>469</v>
      </c>
    </row>
    <row r="2428" spans="1:23">
      <c r="A2428" s="49" t="s">
        <v>4696</v>
      </c>
      <c r="B2428" s="46" t="s">
        <v>230</v>
      </c>
      <c r="C2428" s="46" t="s">
        <v>403</v>
      </c>
      <c r="D2428" s="49" t="s">
        <v>483</v>
      </c>
      <c r="E2428" s="46">
        <v>6</v>
      </c>
      <c r="F2428" s="46">
        <v>6</v>
      </c>
      <c r="G2428" s="46">
        <v>6</v>
      </c>
      <c r="H2428" s="46">
        <v>6</v>
      </c>
      <c r="I2428" s="46">
        <v>6</v>
      </c>
      <c r="J2428" s="46">
        <v>0</v>
      </c>
      <c r="K2428" s="46">
        <v>30</v>
      </c>
      <c r="L2428" s="42">
        <v>31003</v>
      </c>
      <c r="M2428" s="42">
        <v>15750</v>
      </c>
      <c r="N2428" s="42">
        <v>15253</v>
      </c>
      <c r="O2428" s="54">
        <v>19.352965842015287</v>
      </c>
      <c r="P2428" s="54">
        <v>19.352965842015287</v>
      </c>
      <c r="Q2428" s="54">
        <v>19.352965842015287</v>
      </c>
      <c r="R2428" s="54">
        <v>19.352965842015287</v>
      </c>
      <c r="S2428" s="54">
        <v>19.352965842015287</v>
      </c>
      <c r="T2428" s="54" t="s">
        <v>499</v>
      </c>
      <c r="U2428" s="54">
        <v>96.764829210076442</v>
      </c>
      <c r="W2428" s="42" t="s">
        <v>469</v>
      </c>
    </row>
    <row r="2429" spans="1:23">
      <c r="A2429" s="49" t="s">
        <v>4697</v>
      </c>
      <c r="B2429" s="46" t="s">
        <v>230</v>
      </c>
      <c r="C2429" s="46" t="s">
        <v>403</v>
      </c>
      <c r="D2429" s="49" t="s">
        <v>128</v>
      </c>
      <c r="E2429" s="46">
        <v>0</v>
      </c>
      <c r="F2429" s="46">
        <v>0</v>
      </c>
      <c r="G2429" s="46">
        <v>0</v>
      </c>
      <c r="H2429" s="46">
        <v>0</v>
      </c>
      <c r="I2429" s="46">
        <v>0</v>
      </c>
      <c r="J2429" s="46">
        <v>0</v>
      </c>
      <c r="K2429" s="46">
        <v>0</v>
      </c>
      <c r="L2429" s="42">
        <v>31003</v>
      </c>
      <c r="M2429" s="42">
        <v>15750</v>
      </c>
      <c r="N2429" s="42">
        <v>15253</v>
      </c>
      <c r="O2429" s="54" t="s">
        <v>499</v>
      </c>
      <c r="P2429" s="54" t="s">
        <v>499</v>
      </c>
      <c r="Q2429" s="54" t="s">
        <v>499</v>
      </c>
      <c r="R2429" s="54" t="s">
        <v>499</v>
      </c>
      <c r="S2429" s="54" t="s">
        <v>499</v>
      </c>
      <c r="T2429" s="54" t="s">
        <v>499</v>
      </c>
      <c r="U2429" s="54" t="s">
        <v>499</v>
      </c>
      <c r="W2429" s="42" t="s">
        <v>469</v>
      </c>
    </row>
    <row r="2430" spans="1:23">
      <c r="A2430" s="49" t="s">
        <v>4698</v>
      </c>
      <c r="B2430" s="46" t="s">
        <v>230</v>
      </c>
      <c r="C2430" s="46" t="s">
        <v>403</v>
      </c>
      <c r="D2430" s="49" t="s">
        <v>132</v>
      </c>
      <c r="E2430" s="46">
        <v>6</v>
      </c>
      <c r="F2430" s="46">
        <v>0</v>
      </c>
      <c r="G2430" s="46">
        <v>6</v>
      </c>
      <c r="H2430" s="46">
        <v>9</v>
      </c>
      <c r="I2430" s="46">
        <v>6</v>
      </c>
      <c r="J2430" s="46">
        <v>0</v>
      </c>
      <c r="K2430" s="46">
        <v>27</v>
      </c>
      <c r="L2430" s="42">
        <v>31003</v>
      </c>
      <c r="M2430" s="42">
        <v>15750</v>
      </c>
      <c r="N2430" s="42">
        <v>15253</v>
      </c>
      <c r="O2430" s="54">
        <v>38.095238095238095</v>
      </c>
      <c r="P2430" s="54" t="s">
        <v>499</v>
      </c>
      <c r="Q2430" s="54">
        <v>38.095238095238095</v>
      </c>
      <c r="R2430" s="54">
        <v>57.142857142857146</v>
      </c>
      <c r="S2430" s="54">
        <v>38.095238095238095</v>
      </c>
      <c r="T2430" s="54" t="s">
        <v>499</v>
      </c>
      <c r="U2430" s="54">
        <v>171.42857142857142</v>
      </c>
      <c r="W2430" s="42" t="s">
        <v>469</v>
      </c>
    </row>
    <row r="2431" spans="1:23">
      <c r="A2431" s="49" t="s">
        <v>4699</v>
      </c>
      <c r="B2431" s="46" t="s">
        <v>230</v>
      </c>
      <c r="C2431" s="46" t="s">
        <v>403</v>
      </c>
      <c r="D2431" s="49" t="s">
        <v>161</v>
      </c>
      <c r="E2431" s="46">
        <v>0</v>
      </c>
      <c r="F2431" s="46">
        <v>0</v>
      </c>
      <c r="G2431" s="46">
        <v>0</v>
      </c>
      <c r="H2431" s="46">
        <v>0</v>
      </c>
      <c r="I2431" s="46">
        <v>0</v>
      </c>
      <c r="J2431" s="46">
        <v>0</v>
      </c>
      <c r="K2431" s="46">
        <v>0</v>
      </c>
      <c r="L2431" s="42">
        <v>31003</v>
      </c>
      <c r="M2431" s="42">
        <v>15750</v>
      </c>
      <c r="N2431" s="42">
        <v>15253</v>
      </c>
      <c r="O2431" s="54" t="s">
        <v>499</v>
      </c>
      <c r="P2431" s="54" t="s">
        <v>499</v>
      </c>
      <c r="Q2431" s="54" t="s">
        <v>499</v>
      </c>
      <c r="R2431" s="54" t="s">
        <v>499</v>
      </c>
      <c r="S2431" s="54" t="s">
        <v>499</v>
      </c>
      <c r="T2431" s="54" t="s">
        <v>499</v>
      </c>
      <c r="U2431" s="54" t="s">
        <v>499</v>
      </c>
      <c r="W2431" s="42" t="s">
        <v>469</v>
      </c>
    </row>
    <row r="2432" spans="1:23">
      <c r="A2432" s="49" t="s">
        <v>4700</v>
      </c>
      <c r="B2432" s="46" t="s">
        <v>230</v>
      </c>
      <c r="C2432" s="46" t="s">
        <v>403</v>
      </c>
      <c r="D2432" s="49" t="s">
        <v>142</v>
      </c>
      <c r="E2432" s="46">
        <v>0</v>
      </c>
      <c r="F2432" s="46">
        <v>0</v>
      </c>
      <c r="G2432" s="46">
        <v>0</v>
      </c>
      <c r="H2432" s="46">
        <v>0</v>
      </c>
      <c r="I2432" s="46">
        <v>0</v>
      </c>
      <c r="J2432" s="46">
        <v>0</v>
      </c>
      <c r="K2432" s="46">
        <v>0</v>
      </c>
      <c r="L2432" s="42">
        <v>31003</v>
      </c>
      <c r="M2432" s="42">
        <v>15750</v>
      </c>
      <c r="N2432" s="42">
        <v>15253</v>
      </c>
      <c r="O2432" s="54" t="s">
        <v>499</v>
      </c>
      <c r="P2432" s="54" t="s">
        <v>499</v>
      </c>
      <c r="Q2432" s="54" t="s">
        <v>499</v>
      </c>
      <c r="R2432" s="54" t="s">
        <v>499</v>
      </c>
      <c r="S2432" s="54" t="s">
        <v>499</v>
      </c>
      <c r="T2432" s="54" t="s">
        <v>499</v>
      </c>
      <c r="U2432" s="54" t="s">
        <v>499</v>
      </c>
      <c r="W2432" s="42" t="s">
        <v>469</v>
      </c>
    </row>
    <row r="2433" spans="1:23">
      <c r="A2433" s="49" t="s">
        <v>4701</v>
      </c>
      <c r="B2433" s="46" t="s">
        <v>230</v>
      </c>
      <c r="C2433" s="46" t="s">
        <v>403</v>
      </c>
      <c r="D2433" s="49" t="s">
        <v>146</v>
      </c>
      <c r="E2433" s="46">
        <v>6</v>
      </c>
      <c r="F2433" s="46">
        <v>6</v>
      </c>
      <c r="G2433" s="46">
        <v>8</v>
      </c>
      <c r="H2433" s="46">
        <v>10</v>
      </c>
      <c r="I2433" s="46">
        <v>11</v>
      </c>
      <c r="J2433" s="46">
        <v>0</v>
      </c>
      <c r="K2433" s="46">
        <v>41</v>
      </c>
      <c r="L2433" s="42">
        <v>31003</v>
      </c>
      <c r="M2433" s="42">
        <v>15750</v>
      </c>
      <c r="N2433" s="42">
        <v>15253</v>
      </c>
      <c r="O2433" s="54">
        <v>38.095238095238095</v>
      </c>
      <c r="P2433" s="54">
        <v>38.095238095238095</v>
      </c>
      <c r="Q2433" s="54">
        <v>50.793650793650791</v>
      </c>
      <c r="R2433" s="54">
        <v>63.492063492063494</v>
      </c>
      <c r="S2433" s="54">
        <v>69.841269841269835</v>
      </c>
      <c r="T2433" s="54" t="s">
        <v>499</v>
      </c>
      <c r="U2433" s="54">
        <v>260.31746031746036</v>
      </c>
      <c r="W2433" s="42" t="s">
        <v>469</v>
      </c>
    </row>
    <row r="2434" spans="1:23">
      <c r="A2434" s="49" t="s">
        <v>4702</v>
      </c>
      <c r="B2434" s="46" t="s">
        <v>222</v>
      </c>
      <c r="C2434" s="46" t="s">
        <v>403</v>
      </c>
      <c r="D2434" s="49" t="s">
        <v>60</v>
      </c>
      <c r="E2434" s="46">
        <v>0</v>
      </c>
      <c r="F2434" s="46">
        <v>6</v>
      </c>
      <c r="G2434" s="46">
        <v>6</v>
      </c>
      <c r="H2434" s="46">
        <v>0</v>
      </c>
      <c r="I2434" s="46">
        <v>0</v>
      </c>
      <c r="J2434" s="46">
        <v>0</v>
      </c>
      <c r="K2434" s="46">
        <v>12</v>
      </c>
      <c r="L2434" s="42">
        <v>31003</v>
      </c>
      <c r="M2434" s="42">
        <v>15750</v>
      </c>
      <c r="N2434" s="42">
        <v>15253</v>
      </c>
      <c r="O2434" s="54" t="s">
        <v>499</v>
      </c>
      <c r="P2434" s="54">
        <v>19.352965842015287</v>
      </c>
      <c r="Q2434" s="54">
        <v>19.352965842015287</v>
      </c>
      <c r="R2434" s="54" t="s">
        <v>499</v>
      </c>
      <c r="S2434" s="54" t="s">
        <v>499</v>
      </c>
      <c r="T2434" s="54" t="s">
        <v>499</v>
      </c>
      <c r="U2434" s="54">
        <v>38.705931684030574</v>
      </c>
      <c r="W2434" s="42" t="s">
        <v>469</v>
      </c>
    </row>
    <row r="2435" spans="1:23">
      <c r="A2435" s="49" t="s">
        <v>4703</v>
      </c>
      <c r="B2435" s="46" t="s">
        <v>222</v>
      </c>
      <c r="C2435" s="46" t="s">
        <v>403</v>
      </c>
      <c r="D2435" s="49" t="s">
        <v>64</v>
      </c>
      <c r="E2435" s="46">
        <v>7</v>
      </c>
      <c r="F2435" s="46">
        <v>10</v>
      </c>
      <c r="G2435" s="46">
        <v>9</v>
      </c>
      <c r="H2435" s="46">
        <v>14</v>
      </c>
      <c r="I2435" s="46">
        <v>10</v>
      </c>
      <c r="J2435" s="46">
        <v>6</v>
      </c>
      <c r="K2435" s="46">
        <v>56</v>
      </c>
      <c r="L2435" s="42">
        <v>31003</v>
      </c>
      <c r="M2435" s="42">
        <v>15750</v>
      </c>
      <c r="N2435" s="42">
        <v>15253</v>
      </c>
      <c r="O2435" s="54">
        <v>22.578460149017836</v>
      </c>
      <c r="P2435" s="54">
        <v>32.254943070025483</v>
      </c>
      <c r="Q2435" s="54">
        <v>29.029448763022934</v>
      </c>
      <c r="R2435" s="54">
        <v>45.156920298035672</v>
      </c>
      <c r="S2435" s="54">
        <v>32.254943070025483</v>
      </c>
      <c r="T2435" s="54">
        <v>19.352965842015287</v>
      </c>
      <c r="U2435" s="54">
        <v>180.62768119214269</v>
      </c>
      <c r="W2435" s="42" t="s">
        <v>469</v>
      </c>
    </row>
    <row r="2436" spans="1:23">
      <c r="A2436" s="49" t="s">
        <v>4704</v>
      </c>
      <c r="B2436" s="46" t="s">
        <v>222</v>
      </c>
      <c r="C2436" s="46" t="s">
        <v>403</v>
      </c>
      <c r="D2436" s="49" t="s">
        <v>492</v>
      </c>
      <c r="E2436" s="46">
        <v>6</v>
      </c>
      <c r="F2436" s="46">
        <v>0</v>
      </c>
      <c r="G2436" s="46">
        <v>6</v>
      </c>
      <c r="H2436" s="46">
        <v>6</v>
      </c>
      <c r="I2436" s="46">
        <v>0</v>
      </c>
      <c r="J2436" s="46">
        <v>0</v>
      </c>
      <c r="K2436" s="46">
        <v>18</v>
      </c>
      <c r="L2436" s="42">
        <v>31003</v>
      </c>
      <c r="M2436" s="42">
        <v>15750</v>
      </c>
      <c r="N2436" s="42">
        <v>15253</v>
      </c>
      <c r="O2436" s="54">
        <v>19.352965842015287</v>
      </c>
      <c r="P2436" s="54" t="s">
        <v>499</v>
      </c>
      <c r="Q2436" s="54">
        <v>19.352965842015287</v>
      </c>
      <c r="R2436" s="54">
        <v>19.352965842015287</v>
      </c>
      <c r="S2436" s="54" t="s">
        <v>499</v>
      </c>
      <c r="T2436" s="54" t="s">
        <v>499</v>
      </c>
      <c r="U2436" s="54">
        <v>58.058897526045868</v>
      </c>
      <c r="W2436" s="42" t="s">
        <v>469</v>
      </c>
    </row>
    <row r="2437" spans="1:23">
      <c r="A2437" s="49" t="s">
        <v>4705</v>
      </c>
      <c r="B2437" s="46" t="s">
        <v>222</v>
      </c>
      <c r="C2437" s="46" t="s">
        <v>403</v>
      </c>
      <c r="D2437" s="49" t="s">
        <v>200</v>
      </c>
      <c r="E2437" s="46">
        <v>0</v>
      </c>
      <c r="F2437" s="46">
        <v>0</v>
      </c>
      <c r="G2437" s="46">
        <v>6</v>
      </c>
      <c r="H2437" s="46">
        <v>12</v>
      </c>
      <c r="I2437" s="46">
        <v>7</v>
      </c>
      <c r="J2437" s="46">
        <v>6</v>
      </c>
      <c r="K2437" s="46">
        <v>31</v>
      </c>
      <c r="L2437" s="42">
        <v>31003</v>
      </c>
      <c r="M2437" s="42">
        <v>15750</v>
      </c>
      <c r="N2437" s="42">
        <v>15253</v>
      </c>
      <c r="O2437" s="54" t="s">
        <v>499</v>
      </c>
      <c r="P2437" s="54" t="s">
        <v>499</v>
      </c>
      <c r="Q2437" s="54">
        <v>19.352965842015287</v>
      </c>
      <c r="R2437" s="54">
        <v>38.705931684030574</v>
      </c>
      <c r="S2437" s="54">
        <v>22.578460149017836</v>
      </c>
      <c r="T2437" s="54">
        <v>19.352965842015287</v>
      </c>
      <c r="U2437" s="54">
        <v>99.990323517078991</v>
      </c>
      <c r="W2437" s="42" t="s">
        <v>469</v>
      </c>
    </row>
    <row r="2438" spans="1:23">
      <c r="A2438" s="49" t="s">
        <v>4706</v>
      </c>
      <c r="B2438" s="46" t="s">
        <v>222</v>
      </c>
      <c r="C2438" s="46" t="s">
        <v>403</v>
      </c>
      <c r="D2438" s="49" t="s">
        <v>473</v>
      </c>
      <c r="E2438" s="46">
        <v>0</v>
      </c>
      <c r="F2438" s="46">
        <v>6</v>
      </c>
      <c r="G2438" s="46">
        <v>0</v>
      </c>
      <c r="H2438" s="46">
        <v>0</v>
      </c>
      <c r="I2438" s="46">
        <v>0</v>
      </c>
      <c r="J2438" s="46">
        <v>0</v>
      </c>
      <c r="K2438" s="46">
        <v>6</v>
      </c>
      <c r="L2438" s="42">
        <v>31003</v>
      </c>
      <c r="M2438" s="42">
        <v>15750</v>
      </c>
      <c r="N2438" s="42">
        <v>15253</v>
      </c>
      <c r="O2438" s="54" t="s">
        <v>499</v>
      </c>
      <c r="P2438" s="54">
        <v>19.352965842015287</v>
      </c>
      <c r="Q2438" s="54" t="s">
        <v>499</v>
      </c>
      <c r="R2438" s="54" t="s">
        <v>499</v>
      </c>
      <c r="S2438" s="54" t="s">
        <v>499</v>
      </c>
      <c r="T2438" s="54" t="s">
        <v>499</v>
      </c>
      <c r="U2438" s="54">
        <v>19.352965842015287</v>
      </c>
      <c r="W2438" s="42" t="s">
        <v>469</v>
      </c>
    </row>
    <row r="2439" spans="1:23">
      <c r="A2439" s="49" t="s">
        <v>4707</v>
      </c>
      <c r="B2439" s="46" t="s">
        <v>222</v>
      </c>
      <c r="C2439" s="46" t="s">
        <v>403</v>
      </c>
      <c r="D2439" s="49" t="s">
        <v>201</v>
      </c>
      <c r="E2439" s="46">
        <v>0</v>
      </c>
      <c r="F2439" s="46">
        <v>0</v>
      </c>
      <c r="G2439" s="46">
        <v>6</v>
      </c>
      <c r="H2439" s="46">
        <v>0</v>
      </c>
      <c r="I2439" s="46">
        <v>6</v>
      </c>
      <c r="J2439" s="46">
        <v>0</v>
      </c>
      <c r="K2439" s="46">
        <v>12</v>
      </c>
      <c r="L2439" s="42">
        <v>31003</v>
      </c>
      <c r="M2439" s="42">
        <v>15750</v>
      </c>
      <c r="N2439" s="42">
        <v>15253</v>
      </c>
      <c r="O2439" s="54" t="s">
        <v>499</v>
      </c>
      <c r="P2439" s="54" t="s">
        <v>499</v>
      </c>
      <c r="Q2439" s="54">
        <v>19.352965842015287</v>
      </c>
      <c r="R2439" s="54" t="s">
        <v>499</v>
      </c>
      <c r="S2439" s="54">
        <v>19.352965842015287</v>
      </c>
      <c r="T2439" s="54" t="s">
        <v>499</v>
      </c>
      <c r="U2439" s="54">
        <v>38.705931684030574</v>
      </c>
      <c r="W2439" s="42" t="s">
        <v>469</v>
      </c>
    </row>
    <row r="2440" spans="1:23">
      <c r="A2440" s="49" t="s">
        <v>4708</v>
      </c>
      <c r="B2440" s="46" t="s">
        <v>222</v>
      </c>
      <c r="C2440" s="46" t="s">
        <v>403</v>
      </c>
      <c r="D2440" s="49" t="s">
        <v>151</v>
      </c>
      <c r="E2440" s="46">
        <v>0</v>
      </c>
      <c r="F2440" s="46">
        <v>0</v>
      </c>
      <c r="G2440" s="46">
        <v>0</v>
      </c>
      <c r="H2440" s="46">
        <v>0</v>
      </c>
      <c r="I2440" s="46">
        <v>0</v>
      </c>
      <c r="J2440" s="46">
        <v>0</v>
      </c>
      <c r="K2440" s="46">
        <v>0</v>
      </c>
      <c r="L2440" s="42">
        <v>31003</v>
      </c>
      <c r="M2440" s="42">
        <v>15750</v>
      </c>
      <c r="N2440" s="42">
        <v>15253</v>
      </c>
      <c r="O2440" s="54" t="s">
        <v>499</v>
      </c>
      <c r="P2440" s="54" t="s">
        <v>499</v>
      </c>
      <c r="Q2440" s="54" t="s">
        <v>499</v>
      </c>
      <c r="R2440" s="54" t="s">
        <v>499</v>
      </c>
      <c r="S2440" s="54" t="s">
        <v>499</v>
      </c>
      <c r="T2440" s="54" t="s">
        <v>499</v>
      </c>
      <c r="U2440" s="54" t="s">
        <v>499</v>
      </c>
      <c r="W2440" s="42" t="s">
        <v>469</v>
      </c>
    </row>
    <row r="2441" spans="1:23">
      <c r="A2441" s="49" t="s">
        <v>4709</v>
      </c>
      <c r="B2441" s="46" t="s">
        <v>222</v>
      </c>
      <c r="C2441" s="46" t="s">
        <v>403</v>
      </c>
      <c r="D2441" s="49" t="s">
        <v>95</v>
      </c>
      <c r="E2441" s="46">
        <v>6</v>
      </c>
      <c r="F2441" s="46">
        <v>0</v>
      </c>
      <c r="G2441" s="46">
        <v>0</v>
      </c>
      <c r="H2441" s="46">
        <v>0</v>
      </c>
      <c r="I2441" s="46">
        <v>0</v>
      </c>
      <c r="J2441" s="46">
        <v>0</v>
      </c>
      <c r="K2441" s="46">
        <v>6</v>
      </c>
      <c r="L2441" s="42">
        <v>31003</v>
      </c>
      <c r="M2441" s="42">
        <v>15750</v>
      </c>
      <c r="N2441" s="42">
        <v>15253</v>
      </c>
      <c r="O2441" s="54">
        <v>19.352965842015287</v>
      </c>
      <c r="P2441" s="54" t="s">
        <v>499</v>
      </c>
      <c r="Q2441" s="54" t="s">
        <v>499</v>
      </c>
      <c r="R2441" s="54" t="s">
        <v>499</v>
      </c>
      <c r="S2441" s="54" t="s">
        <v>499</v>
      </c>
      <c r="T2441" s="54" t="s">
        <v>499</v>
      </c>
      <c r="U2441" s="54">
        <v>19.352965842015287</v>
      </c>
      <c r="W2441" s="42" t="s">
        <v>469</v>
      </c>
    </row>
    <row r="2442" spans="1:23">
      <c r="A2442" s="49" t="s">
        <v>4710</v>
      </c>
      <c r="B2442" s="46" t="s">
        <v>222</v>
      </c>
      <c r="C2442" s="46" t="s">
        <v>403</v>
      </c>
      <c r="D2442" s="49" t="s">
        <v>154</v>
      </c>
      <c r="E2442" s="46">
        <v>0</v>
      </c>
      <c r="F2442" s="46">
        <v>0</v>
      </c>
      <c r="G2442" s="46">
        <v>0</v>
      </c>
      <c r="H2442" s="46">
        <v>0</v>
      </c>
      <c r="I2442" s="46">
        <v>0</v>
      </c>
      <c r="J2442" s="46">
        <v>0</v>
      </c>
      <c r="K2442" s="46">
        <v>0</v>
      </c>
      <c r="L2442" s="42">
        <v>31003</v>
      </c>
      <c r="M2442" s="42">
        <v>15750</v>
      </c>
      <c r="N2442" s="42">
        <v>15253</v>
      </c>
      <c r="O2442" s="54" t="s">
        <v>499</v>
      </c>
      <c r="P2442" s="54" t="s">
        <v>499</v>
      </c>
      <c r="Q2442" s="54" t="s">
        <v>499</v>
      </c>
      <c r="R2442" s="54" t="s">
        <v>499</v>
      </c>
      <c r="S2442" s="54" t="s">
        <v>499</v>
      </c>
      <c r="T2442" s="54" t="s">
        <v>499</v>
      </c>
      <c r="U2442" s="54" t="s">
        <v>499</v>
      </c>
      <c r="W2442" s="42" t="s">
        <v>469</v>
      </c>
    </row>
    <row r="2443" spans="1:23">
      <c r="A2443" s="49" t="s">
        <v>4711</v>
      </c>
      <c r="B2443" s="46" t="s">
        <v>222</v>
      </c>
      <c r="C2443" s="46" t="s">
        <v>403</v>
      </c>
      <c r="D2443" s="49" t="s">
        <v>155</v>
      </c>
      <c r="E2443" s="46">
        <v>6</v>
      </c>
      <c r="F2443" s="46">
        <v>6</v>
      </c>
      <c r="G2443" s="46">
        <v>6</v>
      </c>
      <c r="H2443" s="46">
        <v>6</v>
      </c>
      <c r="I2443" s="46">
        <v>0</v>
      </c>
      <c r="J2443" s="46">
        <v>0</v>
      </c>
      <c r="K2443" s="46">
        <v>24</v>
      </c>
      <c r="L2443" s="42">
        <v>31003</v>
      </c>
      <c r="M2443" s="42">
        <v>15750</v>
      </c>
      <c r="N2443" s="42">
        <v>15253</v>
      </c>
      <c r="O2443" s="54">
        <v>19.352965842015287</v>
      </c>
      <c r="P2443" s="54">
        <v>19.352965842015287</v>
      </c>
      <c r="Q2443" s="54">
        <v>19.352965842015287</v>
      </c>
      <c r="R2443" s="54">
        <v>19.352965842015287</v>
      </c>
      <c r="S2443" s="54" t="s">
        <v>499</v>
      </c>
      <c r="T2443" s="54" t="s">
        <v>499</v>
      </c>
      <c r="U2443" s="54">
        <v>77.411863368061148</v>
      </c>
      <c r="W2443" s="42" t="s">
        <v>469</v>
      </c>
    </row>
    <row r="2444" spans="1:23">
      <c r="A2444" s="49" t="s">
        <v>4712</v>
      </c>
      <c r="B2444" s="46" t="s">
        <v>222</v>
      </c>
      <c r="C2444" s="46" t="s">
        <v>403</v>
      </c>
      <c r="D2444" s="49" t="s">
        <v>99</v>
      </c>
      <c r="E2444" s="46">
        <v>6</v>
      </c>
      <c r="F2444" s="46">
        <v>6</v>
      </c>
      <c r="G2444" s="46">
        <v>0</v>
      </c>
      <c r="H2444" s="46">
        <v>6</v>
      </c>
      <c r="I2444" s="46">
        <v>6</v>
      </c>
      <c r="J2444" s="46">
        <v>0</v>
      </c>
      <c r="K2444" s="46">
        <v>24</v>
      </c>
      <c r="L2444" s="42">
        <v>31003</v>
      </c>
      <c r="M2444" s="42">
        <v>15750</v>
      </c>
      <c r="N2444" s="42">
        <v>15253</v>
      </c>
      <c r="O2444" s="54">
        <v>19.352965842015287</v>
      </c>
      <c r="P2444" s="54">
        <v>19.352965842015287</v>
      </c>
      <c r="Q2444" s="54" t="s">
        <v>499</v>
      </c>
      <c r="R2444" s="54">
        <v>19.352965842015287</v>
      </c>
      <c r="S2444" s="54">
        <v>19.352965842015287</v>
      </c>
      <c r="T2444" s="54" t="s">
        <v>499</v>
      </c>
      <c r="U2444" s="54">
        <v>77.411863368061148</v>
      </c>
      <c r="W2444" s="42" t="s">
        <v>469</v>
      </c>
    </row>
    <row r="2445" spans="1:23">
      <c r="A2445" s="49" t="s">
        <v>4713</v>
      </c>
      <c r="B2445" s="46" t="s">
        <v>222</v>
      </c>
      <c r="C2445" s="46" t="s">
        <v>403</v>
      </c>
      <c r="D2445" s="49" t="s">
        <v>481</v>
      </c>
      <c r="E2445" s="46">
        <v>0</v>
      </c>
      <c r="F2445" s="46">
        <v>0</v>
      </c>
      <c r="G2445" s="46">
        <v>0</v>
      </c>
      <c r="H2445" s="46">
        <v>0</v>
      </c>
      <c r="I2445" s="46">
        <v>0</v>
      </c>
      <c r="J2445" s="46">
        <v>0</v>
      </c>
      <c r="K2445" s="46">
        <v>0</v>
      </c>
      <c r="L2445" s="42">
        <v>31003</v>
      </c>
      <c r="M2445" s="42">
        <v>15750</v>
      </c>
      <c r="N2445" s="42">
        <v>15253</v>
      </c>
      <c r="O2445" s="54" t="s">
        <v>499</v>
      </c>
      <c r="P2445" s="54" t="s">
        <v>499</v>
      </c>
      <c r="Q2445" s="54" t="s">
        <v>499</v>
      </c>
      <c r="R2445" s="54" t="s">
        <v>499</v>
      </c>
      <c r="S2445" s="54" t="s">
        <v>499</v>
      </c>
      <c r="T2445" s="54" t="s">
        <v>499</v>
      </c>
      <c r="U2445" s="54" t="s">
        <v>499</v>
      </c>
      <c r="W2445" s="42" t="s">
        <v>469</v>
      </c>
    </row>
    <row r="2446" spans="1:23">
      <c r="A2446" s="49" t="s">
        <v>4714</v>
      </c>
      <c r="B2446" s="46" t="s">
        <v>222</v>
      </c>
      <c r="C2446" s="46" t="s">
        <v>403</v>
      </c>
      <c r="D2446" s="49" t="s">
        <v>483</v>
      </c>
      <c r="E2446" s="46">
        <v>0</v>
      </c>
      <c r="F2446" s="46">
        <v>0</v>
      </c>
      <c r="G2446" s="46">
        <v>6</v>
      </c>
      <c r="H2446" s="46">
        <v>0</v>
      </c>
      <c r="I2446" s="46">
        <v>0</v>
      </c>
      <c r="J2446" s="46">
        <v>0</v>
      </c>
      <c r="K2446" s="46">
        <v>6</v>
      </c>
      <c r="L2446" s="42">
        <v>31003</v>
      </c>
      <c r="M2446" s="42">
        <v>15750</v>
      </c>
      <c r="N2446" s="42">
        <v>15253</v>
      </c>
      <c r="O2446" s="54" t="s">
        <v>499</v>
      </c>
      <c r="P2446" s="54" t="s">
        <v>499</v>
      </c>
      <c r="Q2446" s="54">
        <v>19.352965842015287</v>
      </c>
      <c r="R2446" s="54" t="s">
        <v>499</v>
      </c>
      <c r="S2446" s="54" t="s">
        <v>499</v>
      </c>
      <c r="T2446" s="54" t="s">
        <v>499</v>
      </c>
      <c r="U2446" s="54">
        <v>19.352965842015287</v>
      </c>
      <c r="W2446" s="42" t="s">
        <v>469</v>
      </c>
    </row>
    <row r="2447" spans="1:23">
      <c r="A2447" s="49" t="s">
        <v>4715</v>
      </c>
      <c r="B2447" s="46" t="s">
        <v>222</v>
      </c>
      <c r="C2447" s="46" t="s">
        <v>403</v>
      </c>
      <c r="D2447" s="49" t="s">
        <v>128</v>
      </c>
      <c r="E2447" s="46">
        <v>6</v>
      </c>
      <c r="F2447" s="46">
        <v>0</v>
      </c>
      <c r="G2447" s="46">
        <v>0</v>
      </c>
      <c r="H2447" s="46">
        <v>0</v>
      </c>
      <c r="I2447" s="46">
        <v>0</v>
      </c>
      <c r="J2447" s="46">
        <v>0</v>
      </c>
      <c r="K2447" s="46">
        <v>6</v>
      </c>
      <c r="L2447" s="42">
        <v>31003</v>
      </c>
      <c r="M2447" s="42">
        <v>15750</v>
      </c>
      <c r="N2447" s="42">
        <v>15253</v>
      </c>
      <c r="O2447" s="54">
        <v>19.352965842015287</v>
      </c>
      <c r="P2447" s="54" t="s">
        <v>499</v>
      </c>
      <c r="Q2447" s="54" t="s">
        <v>499</v>
      </c>
      <c r="R2447" s="54" t="s">
        <v>499</v>
      </c>
      <c r="S2447" s="54" t="s">
        <v>499</v>
      </c>
      <c r="T2447" s="54" t="s">
        <v>499</v>
      </c>
      <c r="U2447" s="54">
        <v>19.352965842015287</v>
      </c>
      <c r="W2447" s="42" t="s">
        <v>469</v>
      </c>
    </row>
    <row r="2448" spans="1:23">
      <c r="A2448" s="49" t="s">
        <v>4716</v>
      </c>
      <c r="B2448" s="46" t="s">
        <v>222</v>
      </c>
      <c r="C2448" s="46" t="s">
        <v>403</v>
      </c>
      <c r="D2448" s="49" t="s">
        <v>161</v>
      </c>
      <c r="E2448" s="46">
        <v>0</v>
      </c>
      <c r="F2448" s="46">
        <v>0</v>
      </c>
      <c r="G2448" s="46">
        <v>0</v>
      </c>
      <c r="H2448" s="46">
        <v>0</v>
      </c>
      <c r="I2448" s="46">
        <v>0</v>
      </c>
      <c r="J2448" s="46">
        <v>0</v>
      </c>
      <c r="K2448" s="46">
        <v>0</v>
      </c>
      <c r="L2448" s="42">
        <v>31003</v>
      </c>
      <c r="M2448" s="42">
        <v>15750</v>
      </c>
      <c r="N2448" s="42">
        <v>15253</v>
      </c>
      <c r="O2448" s="54" t="s">
        <v>499</v>
      </c>
      <c r="P2448" s="54" t="s">
        <v>499</v>
      </c>
      <c r="Q2448" s="54" t="s">
        <v>499</v>
      </c>
      <c r="R2448" s="54" t="s">
        <v>499</v>
      </c>
      <c r="S2448" s="54" t="s">
        <v>499</v>
      </c>
      <c r="T2448" s="54" t="s">
        <v>499</v>
      </c>
      <c r="U2448" s="54" t="s">
        <v>499</v>
      </c>
      <c r="W2448" s="42" t="s">
        <v>469</v>
      </c>
    </row>
    <row r="2449" spans="1:23">
      <c r="A2449" s="49" t="s">
        <v>4717</v>
      </c>
      <c r="B2449" s="46" t="s">
        <v>222</v>
      </c>
      <c r="C2449" s="46" t="s">
        <v>403</v>
      </c>
      <c r="D2449" s="49" t="s">
        <v>164</v>
      </c>
      <c r="E2449" s="46">
        <v>18</v>
      </c>
      <c r="F2449" s="46">
        <v>29</v>
      </c>
      <c r="G2449" s="46">
        <v>91</v>
      </c>
      <c r="H2449" s="46">
        <v>50</v>
      </c>
      <c r="I2449" s="46">
        <v>11</v>
      </c>
      <c r="J2449" s="46">
        <v>6</v>
      </c>
      <c r="K2449" s="46">
        <v>205</v>
      </c>
      <c r="L2449" s="42">
        <v>31003</v>
      </c>
      <c r="M2449" s="42">
        <v>15750</v>
      </c>
      <c r="N2449" s="42">
        <v>15253</v>
      </c>
      <c r="O2449" s="54">
        <v>118.00957188749753</v>
      </c>
      <c r="P2449" s="54">
        <v>190.1265324854127</v>
      </c>
      <c r="Q2449" s="54">
        <v>596.60394676457088</v>
      </c>
      <c r="R2449" s="54">
        <v>327.80436635415987</v>
      </c>
      <c r="S2449" s="54">
        <v>72.116960597915167</v>
      </c>
      <c r="T2449" s="54">
        <v>39.336523962499179</v>
      </c>
      <c r="U2449" s="54">
        <v>1343.9979020520555</v>
      </c>
      <c r="W2449" s="42" t="s">
        <v>469</v>
      </c>
    </row>
    <row r="2450" spans="1:23">
      <c r="A2450" s="49" t="s">
        <v>4718</v>
      </c>
      <c r="B2450" s="46" t="s">
        <v>222</v>
      </c>
      <c r="C2450" s="46" t="s">
        <v>403</v>
      </c>
      <c r="D2450" s="49" t="s">
        <v>142</v>
      </c>
      <c r="E2450" s="46">
        <v>6</v>
      </c>
      <c r="F2450" s="46">
        <v>6</v>
      </c>
      <c r="G2450" s="46">
        <v>0</v>
      </c>
      <c r="H2450" s="46">
        <v>0</v>
      </c>
      <c r="I2450" s="46">
        <v>0</v>
      </c>
      <c r="J2450" s="46">
        <v>0</v>
      </c>
      <c r="K2450" s="46">
        <v>12</v>
      </c>
      <c r="L2450" s="42">
        <v>31003</v>
      </c>
      <c r="M2450" s="42">
        <v>15750</v>
      </c>
      <c r="N2450" s="42">
        <v>15253</v>
      </c>
      <c r="O2450" s="54">
        <v>19.352965842015287</v>
      </c>
      <c r="P2450" s="54">
        <v>19.352965842015287</v>
      </c>
      <c r="Q2450" s="54" t="s">
        <v>499</v>
      </c>
      <c r="R2450" s="54" t="s">
        <v>499</v>
      </c>
      <c r="S2450" s="54" t="s">
        <v>499</v>
      </c>
      <c r="T2450" s="54" t="s">
        <v>499</v>
      </c>
      <c r="U2450" s="54">
        <v>38.705931684030574</v>
      </c>
      <c r="W2450" s="42" t="s">
        <v>469</v>
      </c>
    </row>
    <row r="2451" spans="1:23">
      <c r="A2451" s="49" t="s">
        <v>4719</v>
      </c>
      <c r="B2451" s="46" t="s">
        <v>230</v>
      </c>
      <c r="C2451" s="46" t="s">
        <v>405</v>
      </c>
      <c r="D2451" s="49" t="s">
        <v>60</v>
      </c>
      <c r="E2451" s="46">
        <v>0</v>
      </c>
      <c r="F2451" s="46">
        <v>0</v>
      </c>
      <c r="G2451" s="46">
        <v>6</v>
      </c>
      <c r="H2451" s="46">
        <v>0</v>
      </c>
      <c r="I2451" s="46">
        <v>6</v>
      </c>
      <c r="J2451" s="46">
        <v>6</v>
      </c>
      <c r="K2451" s="46">
        <v>18</v>
      </c>
      <c r="L2451" s="42">
        <v>30526</v>
      </c>
      <c r="M2451" s="42">
        <v>15570</v>
      </c>
      <c r="N2451" s="42">
        <v>14956</v>
      </c>
      <c r="O2451" s="54" t="s">
        <v>499</v>
      </c>
      <c r="P2451" s="54" t="s">
        <v>499</v>
      </c>
      <c r="Q2451" s="54">
        <v>19.65537574526633</v>
      </c>
      <c r="R2451" s="54" t="s">
        <v>499</v>
      </c>
      <c r="S2451" s="54">
        <v>19.65537574526633</v>
      </c>
      <c r="T2451" s="54">
        <v>19.65537574526633</v>
      </c>
      <c r="U2451" s="54">
        <v>58.966127235798993</v>
      </c>
      <c r="W2451" s="42" t="s">
        <v>469</v>
      </c>
    </row>
    <row r="2452" spans="1:23">
      <c r="A2452" s="49" t="s">
        <v>4720</v>
      </c>
      <c r="B2452" s="46" t="s">
        <v>230</v>
      </c>
      <c r="C2452" s="46" t="s">
        <v>405</v>
      </c>
      <c r="D2452" s="49" t="s">
        <v>64</v>
      </c>
      <c r="E2452" s="46">
        <v>7</v>
      </c>
      <c r="F2452" s="46">
        <v>8</v>
      </c>
      <c r="G2452" s="46">
        <v>9</v>
      </c>
      <c r="H2452" s="46">
        <v>7</v>
      </c>
      <c r="I2452" s="46">
        <v>13</v>
      </c>
      <c r="J2452" s="46">
        <v>6</v>
      </c>
      <c r="K2452" s="46">
        <v>50</v>
      </c>
      <c r="L2452" s="42">
        <v>30526</v>
      </c>
      <c r="M2452" s="42">
        <v>15570</v>
      </c>
      <c r="N2452" s="42">
        <v>14956</v>
      </c>
      <c r="O2452" s="54">
        <v>22.931271702810719</v>
      </c>
      <c r="P2452" s="54">
        <v>26.207167660355108</v>
      </c>
      <c r="Q2452" s="54">
        <v>29.483063617899496</v>
      </c>
      <c r="R2452" s="54">
        <v>22.931271702810719</v>
      </c>
      <c r="S2452" s="54">
        <v>42.586647448077052</v>
      </c>
      <c r="T2452" s="54">
        <v>19.65537574526633</v>
      </c>
      <c r="U2452" s="54">
        <v>163.79479787721942</v>
      </c>
      <c r="W2452" s="42" t="s">
        <v>469</v>
      </c>
    </row>
    <row r="2453" spans="1:23">
      <c r="A2453" s="49" t="s">
        <v>4721</v>
      </c>
      <c r="B2453" s="46" t="s">
        <v>230</v>
      </c>
      <c r="C2453" s="46" t="s">
        <v>405</v>
      </c>
      <c r="D2453" s="49" t="s">
        <v>492</v>
      </c>
      <c r="E2453" s="46">
        <v>6</v>
      </c>
      <c r="F2453" s="46">
        <v>0</v>
      </c>
      <c r="G2453" s="46">
        <v>6</v>
      </c>
      <c r="H2453" s="46">
        <v>6</v>
      </c>
      <c r="I2453" s="46">
        <v>0</v>
      </c>
      <c r="J2453" s="46">
        <v>0</v>
      </c>
      <c r="K2453" s="46">
        <v>18</v>
      </c>
      <c r="L2453" s="42">
        <v>30526</v>
      </c>
      <c r="M2453" s="42">
        <v>15570</v>
      </c>
      <c r="N2453" s="42">
        <v>14956</v>
      </c>
      <c r="O2453" s="54">
        <v>19.65537574526633</v>
      </c>
      <c r="P2453" s="54" t="s">
        <v>499</v>
      </c>
      <c r="Q2453" s="54">
        <v>19.65537574526633</v>
      </c>
      <c r="R2453" s="54">
        <v>19.65537574526633</v>
      </c>
      <c r="S2453" s="54" t="s">
        <v>499</v>
      </c>
      <c r="T2453" s="54" t="s">
        <v>499</v>
      </c>
      <c r="U2453" s="54">
        <v>58.966127235798993</v>
      </c>
      <c r="W2453" s="42" t="s">
        <v>469</v>
      </c>
    </row>
    <row r="2454" spans="1:23">
      <c r="A2454" s="49" t="s">
        <v>4722</v>
      </c>
      <c r="B2454" s="46" t="s">
        <v>230</v>
      </c>
      <c r="C2454" s="46" t="s">
        <v>405</v>
      </c>
      <c r="D2454" s="49" t="s">
        <v>200</v>
      </c>
      <c r="E2454" s="46">
        <v>0</v>
      </c>
      <c r="F2454" s="46">
        <v>0</v>
      </c>
      <c r="G2454" s="46">
        <v>6</v>
      </c>
      <c r="H2454" s="46">
        <v>7</v>
      </c>
      <c r="I2454" s="46">
        <v>0</v>
      </c>
      <c r="J2454" s="46">
        <v>0</v>
      </c>
      <c r="K2454" s="46">
        <v>13</v>
      </c>
      <c r="L2454" s="42">
        <v>30526</v>
      </c>
      <c r="M2454" s="42">
        <v>15570</v>
      </c>
      <c r="N2454" s="42">
        <v>14956</v>
      </c>
      <c r="O2454" s="54" t="s">
        <v>499</v>
      </c>
      <c r="P2454" s="54" t="s">
        <v>499</v>
      </c>
      <c r="Q2454" s="54">
        <v>19.65537574526633</v>
      </c>
      <c r="R2454" s="54">
        <v>22.931271702810719</v>
      </c>
      <c r="S2454" s="54" t="s">
        <v>499</v>
      </c>
      <c r="T2454" s="54" t="s">
        <v>499</v>
      </c>
      <c r="U2454" s="54">
        <v>42.586647448077052</v>
      </c>
      <c r="W2454" s="42" t="s">
        <v>469</v>
      </c>
    </row>
    <row r="2455" spans="1:23">
      <c r="A2455" s="49" t="s">
        <v>4723</v>
      </c>
      <c r="B2455" s="46" t="s">
        <v>230</v>
      </c>
      <c r="C2455" s="46" t="s">
        <v>405</v>
      </c>
      <c r="D2455" s="49" t="s">
        <v>54</v>
      </c>
      <c r="E2455" s="46">
        <v>7</v>
      </c>
      <c r="F2455" s="46">
        <v>17</v>
      </c>
      <c r="G2455" s="46">
        <v>64</v>
      </c>
      <c r="H2455" s="46">
        <v>76</v>
      </c>
      <c r="I2455" s="46">
        <v>48</v>
      </c>
      <c r="J2455" s="46">
        <v>39</v>
      </c>
      <c r="K2455" s="46">
        <v>251</v>
      </c>
      <c r="L2455" s="42">
        <v>30526</v>
      </c>
      <c r="M2455" s="42">
        <v>15570</v>
      </c>
      <c r="N2455" s="42">
        <v>14956</v>
      </c>
      <c r="O2455" s="54">
        <v>44.958253050738598</v>
      </c>
      <c r="P2455" s="54">
        <v>109.18432883750802</v>
      </c>
      <c r="Q2455" s="54">
        <v>411.04688503532435</v>
      </c>
      <c r="R2455" s="54">
        <v>488.11817597944764</v>
      </c>
      <c r="S2455" s="54">
        <v>308.28516377649328</v>
      </c>
      <c r="T2455" s="54">
        <v>250.48169556840077</v>
      </c>
      <c r="U2455" s="54">
        <v>1612.0745022479125</v>
      </c>
      <c r="W2455" s="42" t="s">
        <v>469</v>
      </c>
    </row>
    <row r="2456" spans="1:23">
      <c r="A2456" s="49" t="s">
        <v>4724</v>
      </c>
      <c r="B2456" s="46" t="s">
        <v>230</v>
      </c>
      <c r="C2456" s="46" t="s">
        <v>405</v>
      </c>
      <c r="D2456" s="49" t="s">
        <v>69</v>
      </c>
      <c r="E2456" s="46">
        <v>0</v>
      </c>
      <c r="F2456" s="46">
        <v>6</v>
      </c>
      <c r="G2456" s="46">
        <v>6</v>
      </c>
      <c r="H2456" s="46">
        <v>0</v>
      </c>
      <c r="I2456" s="46">
        <v>6</v>
      </c>
      <c r="J2456" s="46">
        <v>6</v>
      </c>
      <c r="K2456" s="46">
        <v>24</v>
      </c>
      <c r="L2456" s="42">
        <v>30526</v>
      </c>
      <c r="M2456" s="42">
        <v>15570</v>
      </c>
      <c r="N2456" s="42">
        <v>14956</v>
      </c>
      <c r="O2456" s="54" t="s">
        <v>499</v>
      </c>
      <c r="P2456" s="54">
        <v>38.53564547206166</v>
      </c>
      <c r="Q2456" s="54">
        <v>38.53564547206166</v>
      </c>
      <c r="R2456" s="54" t="s">
        <v>499</v>
      </c>
      <c r="S2456" s="54">
        <v>38.53564547206166</v>
      </c>
      <c r="T2456" s="54">
        <v>38.53564547206166</v>
      </c>
      <c r="U2456" s="54">
        <v>154.14258188824664</v>
      </c>
      <c r="W2456" s="42" t="s">
        <v>469</v>
      </c>
    </row>
    <row r="2457" spans="1:23">
      <c r="A2457" s="49" t="s">
        <v>4725</v>
      </c>
      <c r="B2457" s="46" t="s">
        <v>230</v>
      </c>
      <c r="C2457" s="46" t="s">
        <v>405</v>
      </c>
      <c r="D2457" s="49" t="s">
        <v>473</v>
      </c>
      <c r="E2457" s="46">
        <v>0</v>
      </c>
      <c r="F2457" s="46">
        <v>0</v>
      </c>
      <c r="G2457" s="46">
        <v>0</v>
      </c>
      <c r="H2457" s="46">
        <v>0</v>
      </c>
      <c r="I2457" s="46">
        <v>0</v>
      </c>
      <c r="J2457" s="46">
        <v>0</v>
      </c>
      <c r="K2457" s="46">
        <v>0</v>
      </c>
      <c r="L2457" s="42">
        <v>30526</v>
      </c>
      <c r="M2457" s="42">
        <v>15570</v>
      </c>
      <c r="N2457" s="42">
        <v>14956</v>
      </c>
      <c r="O2457" s="54" t="s">
        <v>499</v>
      </c>
      <c r="P2457" s="54" t="s">
        <v>499</v>
      </c>
      <c r="Q2457" s="54" t="s">
        <v>499</v>
      </c>
      <c r="R2457" s="54" t="s">
        <v>499</v>
      </c>
      <c r="S2457" s="54" t="s">
        <v>499</v>
      </c>
      <c r="T2457" s="54" t="s">
        <v>499</v>
      </c>
      <c r="U2457" s="54" t="s">
        <v>499</v>
      </c>
      <c r="W2457" s="42" t="s">
        <v>469</v>
      </c>
    </row>
    <row r="2458" spans="1:23">
      <c r="A2458" s="49" t="s">
        <v>4726</v>
      </c>
      <c r="B2458" s="46" t="s">
        <v>230</v>
      </c>
      <c r="C2458" s="46" t="s">
        <v>405</v>
      </c>
      <c r="D2458" s="49" t="s">
        <v>201</v>
      </c>
      <c r="E2458" s="46">
        <v>0</v>
      </c>
      <c r="F2458" s="46">
        <v>0</v>
      </c>
      <c r="G2458" s="46">
        <v>0</v>
      </c>
      <c r="H2458" s="46">
        <v>0</v>
      </c>
      <c r="I2458" s="46">
        <v>6</v>
      </c>
      <c r="J2458" s="46">
        <v>0</v>
      </c>
      <c r="K2458" s="46">
        <v>6</v>
      </c>
      <c r="L2458" s="42">
        <v>30526</v>
      </c>
      <c r="M2458" s="42">
        <v>15570</v>
      </c>
      <c r="N2458" s="42">
        <v>14956</v>
      </c>
      <c r="O2458" s="54" t="s">
        <v>499</v>
      </c>
      <c r="P2458" s="54" t="s">
        <v>499</v>
      </c>
      <c r="Q2458" s="54" t="s">
        <v>499</v>
      </c>
      <c r="R2458" s="54" t="s">
        <v>499</v>
      </c>
      <c r="S2458" s="54">
        <v>19.65537574526633</v>
      </c>
      <c r="T2458" s="54" t="s">
        <v>499</v>
      </c>
      <c r="U2458" s="54">
        <v>19.65537574526633</v>
      </c>
      <c r="W2458" s="42" t="s">
        <v>469</v>
      </c>
    </row>
    <row r="2459" spans="1:23">
      <c r="A2459" s="49" t="s">
        <v>4727</v>
      </c>
      <c r="B2459" s="46" t="s">
        <v>230</v>
      </c>
      <c r="C2459" s="46" t="s">
        <v>405</v>
      </c>
      <c r="D2459" s="49" t="s">
        <v>151</v>
      </c>
      <c r="E2459" s="46">
        <v>0</v>
      </c>
      <c r="F2459" s="46">
        <v>0</v>
      </c>
      <c r="G2459" s="46">
        <v>0</v>
      </c>
      <c r="H2459" s="46">
        <v>0</v>
      </c>
      <c r="I2459" s="46">
        <v>0</v>
      </c>
      <c r="J2459" s="46">
        <v>0</v>
      </c>
      <c r="K2459" s="46">
        <v>0</v>
      </c>
      <c r="L2459" s="42">
        <v>30526</v>
      </c>
      <c r="M2459" s="42">
        <v>15570</v>
      </c>
      <c r="N2459" s="42">
        <v>14956</v>
      </c>
      <c r="O2459" s="54" t="s">
        <v>499</v>
      </c>
      <c r="P2459" s="54" t="s">
        <v>499</v>
      </c>
      <c r="Q2459" s="54" t="s">
        <v>499</v>
      </c>
      <c r="R2459" s="54" t="s">
        <v>499</v>
      </c>
      <c r="S2459" s="54" t="s">
        <v>499</v>
      </c>
      <c r="T2459" s="54" t="s">
        <v>499</v>
      </c>
      <c r="U2459" s="54" t="s">
        <v>499</v>
      </c>
      <c r="W2459" s="42" t="s">
        <v>469</v>
      </c>
    </row>
    <row r="2460" spans="1:23">
      <c r="A2460" s="49" t="s">
        <v>4728</v>
      </c>
      <c r="B2460" s="46" t="s">
        <v>230</v>
      </c>
      <c r="C2460" s="46" t="s">
        <v>405</v>
      </c>
      <c r="D2460" s="49" t="s">
        <v>95</v>
      </c>
      <c r="E2460" s="46">
        <v>0</v>
      </c>
      <c r="F2460" s="46">
        <v>0</v>
      </c>
      <c r="G2460" s="46">
        <v>0</v>
      </c>
      <c r="H2460" s="46">
        <v>0</v>
      </c>
      <c r="I2460" s="46">
        <v>0</v>
      </c>
      <c r="J2460" s="46">
        <v>0</v>
      </c>
      <c r="K2460" s="46">
        <v>0</v>
      </c>
      <c r="L2460" s="42">
        <v>30526</v>
      </c>
      <c r="M2460" s="42">
        <v>15570</v>
      </c>
      <c r="N2460" s="42">
        <v>14956</v>
      </c>
      <c r="O2460" s="54" t="s">
        <v>499</v>
      </c>
      <c r="P2460" s="54" t="s">
        <v>499</v>
      </c>
      <c r="Q2460" s="54" t="s">
        <v>499</v>
      </c>
      <c r="R2460" s="54" t="s">
        <v>499</v>
      </c>
      <c r="S2460" s="54" t="s">
        <v>499</v>
      </c>
      <c r="T2460" s="54" t="s">
        <v>499</v>
      </c>
      <c r="U2460" s="54" t="s">
        <v>499</v>
      </c>
      <c r="W2460" s="42" t="s">
        <v>469</v>
      </c>
    </row>
    <row r="2461" spans="1:23">
      <c r="A2461" s="49" t="s">
        <v>4729</v>
      </c>
      <c r="B2461" s="46" t="s">
        <v>230</v>
      </c>
      <c r="C2461" s="46" t="s">
        <v>405</v>
      </c>
      <c r="D2461" s="49" t="s">
        <v>155</v>
      </c>
      <c r="E2461" s="46">
        <v>7</v>
      </c>
      <c r="F2461" s="46">
        <v>0</v>
      </c>
      <c r="G2461" s="46">
        <v>6</v>
      </c>
      <c r="H2461" s="46">
        <v>6</v>
      </c>
      <c r="I2461" s="46">
        <v>0</v>
      </c>
      <c r="J2461" s="46">
        <v>0</v>
      </c>
      <c r="K2461" s="46">
        <v>19</v>
      </c>
      <c r="L2461" s="42">
        <v>30526</v>
      </c>
      <c r="M2461" s="42">
        <v>15570</v>
      </c>
      <c r="N2461" s="42">
        <v>14956</v>
      </c>
      <c r="O2461" s="54">
        <v>22.931271702810719</v>
      </c>
      <c r="P2461" s="54" t="s">
        <v>499</v>
      </c>
      <c r="Q2461" s="54">
        <v>19.65537574526633</v>
      </c>
      <c r="R2461" s="54">
        <v>19.65537574526633</v>
      </c>
      <c r="S2461" s="54" t="s">
        <v>499</v>
      </c>
      <c r="T2461" s="54" t="s">
        <v>499</v>
      </c>
      <c r="U2461" s="54">
        <v>62.242023193343378</v>
      </c>
      <c r="W2461" s="42" t="s">
        <v>469</v>
      </c>
    </row>
    <row r="2462" spans="1:23">
      <c r="A2462" s="49" t="s">
        <v>4730</v>
      </c>
      <c r="B2462" s="46" t="s">
        <v>230</v>
      </c>
      <c r="C2462" s="46" t="s">
        <v>405</v>
      </c>
      <c r="D2462" s="49" t="s">
        <v>99</v>
      </c>
      <c r="E2462" s="46">
        <v>0</v>
      </c>
      <c r="F2462" s="46">
        <v>0</v>
      </c>
      <c r="G2462" s="46">
        <v>6</v>
      </c>
      <c r="H2462" s="46">
        <v>6</v>
      </c>
      <c r="I2462" s="46">
        <v>0</v>
      </c>
      <c r="J2462" s="46">
        <v>0</v>
      </c>
      <c r="K2462" s="46">
        <v>12</v>
      </c>
      <c r="L2462" s="42">
        <v>30526</v>
      </c>
      <c r="M2462" s="42">
        <v>15570</v>
      </c>
      <c r="N2462" s="42">
        <v>14956</v>
      </c>
      <c r="O2462" s="54" t="s">
        <v>499</v>
      </c>
      <c r="P2462" s="54" t="s">
        <v>499</v>
      </c>
      <c r="Q2462" s="54">
        <v>19.65537574526633</v>
      </c>
      <c r="R2462" s="54">
        <v>19.65537574526633</v>
      </c>
      <c r="S2462" s="54" t="s">
        <v>499</v>
      </c>
      <c r="T2462" s="54" t="s">
        <v>499</v>
      </c>
      <c r="U2462" s="54">
        <v>39.31075149053266</v>
      </c>
      <c r="W2462" s="42" t="s">
        <v>469</v>
      </c>
    </row>
    <row r="2463" spans="1:23">
      <c r="A2463" s="49" t="s">
        <v>4731</v>
      </c>
      <c r="B2463" s="46" t="s">
        <v>230</v>
      </c>
      <c r="C2463" s="46" t="s">
        <v>405</v>
      </c>
      <c r="D2463" s="49" t="s">
        <v>481</v>
      </c>
      <c r="E2463" s="46">
        <v>0</v>
      </c>
      <c r="F2463" s="46">
        <v>0</v>
      </c>
      <c r="G2463" s="46">
        <v>0</v>
      </c>
      <c r="H2463" s="46">
        <v>0</v>
      </c>
      <c r="I2463" s="46">
        <v>0</v>
      </c>
      <c r="J2463" s="46">
        <v>0</v>
      </c>
      <c r="K2463" s="46">
        <v>0</v>
      </c>
      <c r="L2463" s="42">
        <v>30526</v>
      </c>
      <c r="M2463" s="42">
        <v>15570</v>
      </c>
      <c r="N2463" s="42">
        <v>14956</v>
      </c>
      <c r="O2463" s="54" t="s">
        <v>499</v>
      </c>
      <c r="P2463" s="54" t="s">
        <v>499</v>
      </c>
      <c r="Q2463" s="54" t="s">
        <v>499</v>
      </c>
      <c r="R2463" s="54" t="s">
        <v>499</v>
      </c>
      <c r="S2463" s="54" t="s">
        <v>499</v>
      </c>
      <c r="T2463" s="54" t="s">
        <v>499</v>
      </c>
      <c r="U2463" s="54" t="s">
        <v>499</v>
      </c>
      <c r="W2463" s="42" t="s">
        <v>469</v>
      </c>
    </row>
    <row r="2464" spans="1:23">
      <c r="A2464" s="49" t="s">
        <v>4732</v>
      </c>
      <c r="B2464" s="46" t="s">
        <v>230</v>
      </c>
      <c r="C2464" s="46" t="s">
        <v>405</v>
      </c>
      <c r="D2464" s="49" t="s">
        <v>483</v>
      </c>
      <c r="E2464" s="46">
        <v>0</v>
      </c>
      <c r="F2464" s="46">
        <v>6</v>
      </c>
      <c r="G2464" s="46">
        <v>0</v>
      </c>
      <c r="H2464" s="46">
        <v>6</v>
      </c>
      <c r="I2464" s="46">
        <v>6</v>
      </c>
      <c r="J2464" s="46">
        <v>0</v>
      </c>
      <c r="K2464" s="46">
        <v>18</v>
      </c>
      <c r="L2464" s="42">
        <v>30526</v>
      </c>
      <c r="M2464" s="42">
        <v>15570</v>
      </c>
      <c r="N2464" s="42">
        <v>14956</v>
      </c>
      <c r="O2464" s="54" t="s">
        <v>499</v>
      </c>
      <c r="P2464" s="54">
        <v>19.65537574526633</v>
      </c>
      <c r="Q2464" s="54" t="s">
        <v>499</v>
      </c>
      <c r="R2464" s="54">
        <v>19.65537574526633</v>
      </c>
      <c r="S2464" s="54">
        <v>19.65537574526633</v>
      </c>
      <c r="T2464" s="54" t="s">
        <v>499</v>
      </c>
      <c r="U2464" s="54">
        <v>58.966127235798993</v>
      </c>
      <c r="W2464" s="42" t="s">
        <v>469</v>
      </c>
    </row>
    <row r="2465" spans="1:23">
      <c r="A2465" s="49" t="s">
        <v>4733</v>
      </c>
      <c r="B2465" s="46" t="s">
        <v>230</v>
      </c>
      <c r="C2465" s="46" t="s">
        <v>405</v>
      </c>
      <c r="D2465" s="49" t="s">
        <v>128</v>
      </c>
      <c r="E2465" s="46">
        <v>0</v>
      </c>
      <c r="F2465" s="46">
        <v>0</v>
      </c>
      <c r="G2465" s="46">
        <v>0</v>
      </c>
      <c r="H2465" s="46">
        <v>0</v>
      </c>
      <c r="I2465" s="46">
        <v>0</v>
      </c>
      <c r="J2465" s="46">
        <v>0</v>
      </c>
      <c r="K2465" s="46">
        <v>0</v>
      </c>
      <c r="L2465" s="42">
        <v>30526</v>
      </c>
      <c r="M2465" s="42">
        <v>15570</v>
      </c>
      <c r="N2465" s="42">
        <v>14956</v>
      </c>
      <c r="O2465" s="54" t="s">
        <v>499</v>
      </c>
      <c r="P2465" s="54" t="s">
        <v>499</v>
      </c>
      <c r="Q2465" s="54" t="s">
        <v>499</v>
      </c>
      <c r="R2465" s="54" t="s">
        <v>499</v>
      </c>
      <c r="S2465" s="54" t="s">
        <v>499</v>
      </c>
      <c r="T2465" s="54" t="s">
        <v>499</v>
      </c>
      <c r="U2465" s="54" t="s">
        <v>499</v>
      </c>
      <c r="W2465" s="42" t="s">
        <v>469</v>
      </c>
    </row>
    <row r="2466" spans="1:23">
      <c r="A2466" s="49" t="s">
        <v>4734</v>
      </c>
      <c r="B2466" s="46" t="s">
        <v>230</v>
      </c>
      <c r="C2466" s="46" t="s">
        <v>405</v>
      </c>
      <c r="D2466" s="49" t="s">
        <v>132</v>
      </c>
      <c r="E2466" s="46">
        <v>0</v>
      </c>
      <c r="F2466" s="46">
        <v>0</v>
      </c>
      <c r="G2466" s="46">
        <v>6</v>
      </c>
      <c r="H2466" s="46">
        <v>8</v>
      </c>
      <c r="I2466" s="46">
        <v>6</v>
      </c>
      <c r="J2466" s="46">
        <v>6</v>
      </c>
      <c r="K2466" s="46">
        <v>26</v>
      </c>
      <c r="L2466" s="42">
        <v>30526</v>
      </c>
      <c r="M2466" s="42">
        <v>15570</v>
      </c>
      <c r="N2466" s="42">
        <v>14956</v>
      </c>
      <c r="O2466" s="54" t="s">
        <v>499</v>
      </c>
      <c r="P2466" s="54" t="s">
        <v>499</v>
      </c>
      <c r="Q2466" s="54">
        <v>38.53564547206166</v>
      </c>
      <c r="R2466" s="54">
        <v>51.380860629415544</v>
      </c>
      <c r="S2466" s="54">
        <v>38.53564547206166</v>
      </c>
      <c r="T2466" s="54">
        <v>38.53564547206166</v>
      </c>
      <c r="U2466" s="54">
        <v>166.98779704560053</v>
      </c>
      <c r="W2466" s="42" t="s">
        <v>469</v>
      </c>
    </row>
    <row r="2467" spans="1:23">
      <c r="A2467" s="49" t="s">
        <v>4735</v>
      </c>
      <c r="B2467" s="46" t="s">
        <v>230</v>
      </c>
      <c r="C2467" s="46" t="s">
        <v>405</v>
      </c>
      <c r="D2467" s="49" t="s">
        <v>161</v>
      </c>
      <c r="E2467" s="46">
        <v>0</v>
      </c>
      <c r="F2467" s="46">
        <v>0</v>
      </c>
      <c r="G2467" s="46">
        <v>0</v>
      </c>
      <c r="H2467" s="46">
        <v>0</v>
      </c>
      <c r="I2467" s="46">
        <v>0</v>
      </c>
      <c r="J2467" s="46">
        <v>0</v>
      </c>
      <c r="K2467" s="46">
        <v>0</v>
      </c>
      <c r="L2467" s="42">
        <v>30526</v>
      </c>
      <c r="M2467" s="42">
        <v>15570</v>
      </c>
      <c r="N2467" s="42">
        <v>14956</v>
      </c>
      <c r="O2467" s="54" t="s">
        <v>499</v>
      </c>
      <c r="P2467" s="54" t="s">
        <v>499</v>
      </c>
      <c r="Q2467" s="54" t="s">
        <v>499</v>
      </c>
      <c r="R2467" s="54" t="s">
        <v>499</v>
      </c>
      <c r="S2467" s="54" t="s">
        <v>499</v>
      </c>
      <c r="T2467" s="54" t="s">
        <v>499</v>
      </c>
      <c r="U2467" s="54" t="s">
        <v>499</v>
      </c>
      <c r="W2467" s="42" t="s">
        <v>469</v>
      </c>
    </row>
    <row r="2468" spans="1:23">
      <c r="A2468" s="49" t="s">
        <v>4736</v>
      </c>
      <c r="B2468" s="46" t="s">
        <v>230</v>
      </c>
      <c r="C2468" s="46" t="s">
        <v>405</v>
      </c>
      <c r="D2468" s="49" t="s">
        <v>142</v>
      </c>
      <c r="E2468" s="46">
        <v>0</v>
      </c>
      <c r="F2468" s="46">
        <v>0</v>
      </c>
      <c r="G2468" s="46">
        <v>0</v>
      </c>
      <c r="H2468" s="46">
        <v>0</v>
      </c>
      <c r="I2468" s="46">
        <v>0</v>
      </c>
      <c r="J2468" s="46">
        <v>0</v>
      </c>
      <c r="K2468" s="46">
        <v>0</v>
      </c>
      <c r="L2468" s="42">
        <v>30526</v>
      </c>
      <c r="M2468" s="42">
        <v>15570</v>
      </c>
      <c r="N2468" s="42">
        <v>14956</v>
      </c>
      <c r="O2468" s="54" t="s">
        <v>499</v>
      </c>
      <c r="P2468" s="54" t="s">
        <v>499</v>
      </c>
      <c r="Q2468" s="54" t="s">
        <v>499</v>
      </c>
      <c r="R2468" s="54" t="s">
        <v>499</v>
      </c>
      <c r="S2468" s="54" t="s">
        <v>499</v>
      </c>
      <c r="T2468" s="54" t="s">
        <v>499</v>
      </c>
      <c r="U2468" s="54" t="s">
        <v>499</v>
      </c>
      <c r="W2468" s="42" t="s">
        <v>469</v>
      </c>
    </row>
    <row r="2469" spans="1:23">
      <c r="A2469" s="49" t="s">
        <v>4737</v>
      </c>
      <c r="B2469" s="46" t="s">
        <v>230</v>
      </c>
      <c r="C2469" s="46" t="s">
        <v>405</v>
      </c>
      <c r="D2469" s="49" t="s">
        <v>146</v>
      </c>
      <c r="E2469" s="46">
        <v>6</v>
      </c>
      <c r="F2469" s="46">
        <v>6</v>
      </c>
      <c r="G2469" s="46">
        <v>18</v>
      </c>
      <c r="H2469" s="46">
        <v>11</v>
      </c>
      <c r="I2469" s="46">
        <v>8</v>
      </c>
      <c r="J2469" s="46">
        <v>6</v>
      </c>
      <c r="K2469" s="46">
        <v>55</v>
      </c>
      <c r="L2469" s="42">
        <v>30526</v>
      </c>
      <c r="M2469" s="42">
        <v>15570</v>
      </c>
      <c r="N2469" s="42">
        <v>14956</v>
      </c>
      <c r="O2469" s="54">
        <v>38.53564547206166</v>
      </c>
      <c r="P2469" s="54">
        <v>38.53564547206166</v>
      </c>
      <c r="Q2469" s="54">
        <v>115.60693641618498</v>
      </c>
      <c r="R2469" s="54">
        <v>70.648683365446374</v>
      </c>
      <c r="S2469" s="54">
        <v>51.380860629415544</v>
      </c>
      <c r="T2469" s="54">
        <v>38.53564547206166</v>
      </c>
      <c r="U2469" s="54">
        <v>353.24341682723184</v>
      </c>
      <c r="W2469" s="42" t="s">
        <v>469</v>
      </c>
    </row>
    <row r="2470" spans="1:23">
      <c r="A2470" s="49" t="s">
        <v>4738</v>
      </c>
      <c r="B2470" s="46" t="s">
        <v>222</v>
      </c>
      <c r="C2470" s="46" t="s">
        <v>405</v>
      </c>
      <c r="D2470" s="49" t="s">
        <v>60</v>
      </c>
      <c r="E2470" s="46">
        <v>6</v>
      </c>
      <c r="F2470" s="46">
        <v>0</v>
      </c>
      <c r="G2470" s="46">
        <v>0</v>
      </c>
      <c r="H2470" s="46">
        <v>6</v>
      </c>
      <c r="I2470" s="46">
        <v>6</v>
      </c>
      <c r="J2470" s="46">
        <v>0</v>
      </c>
      <c r="K2470" s="46">
        <v>18</v>
      </c>
      <c r="L2470" s="42">
        <v>30526</v>
      </c>
      <c r="M2470" s="42">
        <v>15570</v>
      </c>
      <c r="N2470" s="42">
        <v>14956</v>
      </c>
      <c r="O2470" s="54">
        <v>19.65537574526633</v>
      </c>
      <c r="P2470" s="54" t="s">
        <v>499</v>
      </c>
      <c r="Q2470" s="54" t="s">
        <v>499</v>
      </c>
      <c r="R2470" s="54">
        <v>19.65537574526633</v>
      </c>
      <c r="S2470" s="54">
        <v>19.65537574526633</v>
      </c>
      <c r="T2470" s="54" t="s">
        <v>499</v>
      </c>
      <c r="U2470" s="54">
        <v>58.966127235798993</v>
      </c>
      <c r="W2470" s="42" t="s">
        <v>469</v>
      </c>
    </row>
    <row r="2471" spans="1:23">
      <c r="A2471" s="49" t="s">
        <v>4739</v>
      </c>
      <c r="B2471" s="46" t="s">
        <v>222</v>
      </c>
      <c r="C2471" s="46" t="s">
        <v>405</v>
      </c>
      <c r="D2471" s="49" t="s">
        <v>64</v>
      </c>
      <c r="E2471" s="46">
        <v>12</v>
      </c>
      <c r="F2471" s="46">
        <v>6</v>
      </c>
      <c r="G2471" s="46">
        <v>20</v>
      </c>
      <c r="H2471" s="46">
        <v>12</v>
      </c>
      <c r="I2471" s="46">
        <v>8</v>
      </c>
      <c r="J2471" s="46">
        <v>6</v>
      </c>
      <c r="K2471" s="46">
        <v>64</v>
      </c>
      <c r="L2471" s="42">
        <v>30526</v>
      </c>
      <c r="M2471" s="42">
        <v>15570</v>
      </c>
      <c r="N2471" s="42">
        <v>14956</v>
      </c>
      <c r="O2471" s="54">
        <v>39.31075149053266</v>
      </c>
      <c r="P2471" s="54">
        <v>19.65537574526633</v>
      </c>
      <c r="Q2471" s="54">
        <v>65.517919150887764</v>
      </c>
      <c r="R2471" s="54">
        <v>39.31075149053266</v>
      </c>
      <c r="S2471" s="54">
        <v>26.207167660355108</v>
      </c>
      <c r="T2471" s="54">
        <v>19.65537574526633</v>
      </c>
      <c r="U2471" s="54">
        <v>209.65734128284086</v>
      </c>
      <c r="W2471" s="42" t="s">
        <v>469</v>
      </c>
    </row>
    <row r="2472" spans="1:23">
      <c r="A2472" s="49" t="s">
        <v>4740</v>
      </c>
      <c r="B2472" s="46" t="s">
        <v>222</v>
      </c>
      <c r="C2472" s="46" t="s">
        <v>405</v>
      </c>
      <c r="D2472" s="49" t="s">
        <v>492</v>
      </c>
      <c r="E2472" s="46">
        <v>0</v>
      </c>
      <c r="F2472" s="46">
        <v>0</v>
      </c>
      <c r="G2472" s="46">
        <v>6</v>
      </c>
      <c r="H2472" s="46">
        <v>6</v>
      </c>
      <c r="I2472" s="46">
        <v>6</v>
      </c>
      <c r="J2472" s="46">
        <v>0</v>
      </c>
      <c r="K2472" s="46">
        <v>18</v>
      </c>
      <c r="L2472" s="42">
        <v>30526</v>
      </c>
      <c r="M2472" s="42">
        <v>15570</v>
      </c>
      <c r="N2472" s="42">
        <v>14956</v>
      </c>
      <c r="O2472" s="54" t="s">
        <v>499</v>
      </c>
      <c r="P2472" s="54" t="s">
        <v>499</v>
      </c>
      <c r="Q2472" s="54">
        <v>19.65537574526633</v>
      </c>
      <c r="R2472" s="54">
        <v>19.65537574526633</v>
      </c>
      <c r="S2472" s="54">
        <v>19.65537574526633</v>
      </c>
      <c r="T2472" s="54" t="s">
        <v>499</v>
      </c>
      <c r="U2472" s="54">
        <v>58.966127235798993</v>
      </c>
      <c r="W2472" s="42" t="s">
        <v>469</v>
      </c>
    </row>
    <row r="2473" spans="1:23">
      <c r="A2473" s="49" t="s">
        <v>4741</v>
      </c>
      <c r="B2473" s="46" t="s">
        <v>222</v>
      </c>
      <c r="C2473" s="46" t="s">
        <v>405</v>
      </c>
      <c r="D2473" s="49" t="s">
        <v>200</v>
      </c>
      <c r="E2473" s="46">
        <v>0</v>
      </c>
      <c r="F2473" s="46">
        <v>6</v>
      </c>
      <c r="G2473" s="46">
        <v>12</v>
      </c>
      <c r="H2473" s="46">
        <v>10</v>
      </c>
      <c r="I2473" s="46">
        <v>13</v>
      </c>
      <c r="J2473" s="46">
        <v>6</v>
      </c>
      <c r="K2473" s="46">
        <v>47</v>
      </c>
      <c r="L2473" s="42">
        <v>30526</v>
      </c>
      <c r="M2473" s="42">
        <v>15570</v>
      </c>
      <c r="N2473" s="42">
        <v>14956</v>
      </c>
      <c r="O2473" s="54" t="s">
        <v>499</v>
      </c>
      <c r="P2473" s="54">
        <v>19.65537574526633</v>
      </c>
      <c r="Q2473" s="54">
        <v>39.31075149053266</v>
      </c>
      <c r="R2473" s="54">
        <v>32.758959575443882</v>
      </c>
      <c r="S2473" s="54">
        <v>42.586647448077052</v>
      </c>
      <c r="T2473" s="54">
        <v>19.65537574526633</v>
      </c>
      <c r="U2473" s="54">
        <v>153.96711000458626</v>
      </c>
      <c r="W2473" s="42" t="s">
        <v>469</v>
      </c>
    </row>
    <row r="2474" spans="1:23">
      <c r="A2474" s="49" t="s">
        <v>4742</v>
      </c>
      <c r="B2474" s="46" t="s">
        <v>222</v>
      </c>
      <c r="C2474" s="46" t="s">
        <v>405</v>
      </c>
      <c r="D2474" s="49" t="s">
        <v>473</v>
      </c>
      <c r="E2474" s="46">
        <v>0</v>
      </c>
      <c r="F2474" s="46">
        <v>0</v>
      </c>
      <c r="G2474" s="46">
        <v>0</v>
      </c>
      <c r="H2474" s="46">
        <v>0</v>
      </c>
      <c r="I2474" s="46">
        <v>0</v>
      </c>
      <c r="J2474" s="46">
        <v>0</v>
      </c>
      <c r="K2474" s="46">
        <v>0</v>
      </c>
      <c r="L2474" s="42">
        <v>30526</v>
      </c>
      <c r="M2474" s="42">
        <v>15570</v>
      </c>
      <c r="N2474" s="42">
        <v>14956</v>
      </c>
      <c r="O2474" s="54" t="s">
        <v>499</v>
      </c>
      <c r="P2474" s="54" t="s">
        <v>499</v>
      </c>
      <c r="Q2474" s="54" t="s">
        <v>499</v>
      </c>
      <c r="R2474" s="54" t="s">
        <v>499</v>
      </c>
      <c r="S2474" s="54" t="s">
        <v>499</v>
      </c>
      <c r="T2474" s="54" t="s">
        <v>499</v>
      </c>
      <c r="U2474" s="54" t="s">
        <v>499</v>
      </c>
      <c r="W2474" s="42" t="s">
        <v>469</v>
      </c>
    </row>
    <row r="2475" spans="1:23">
      <c r="A2475" s="49" t="s">
        <v>4743</v>
      </c>
      <c r="B2475" s="46" t="s">
        <v>222</v>
      </c>
      <c r="C2475" s="46" t="s">
        <v>405</v>
      </c>
      <c r="D2475" s="49" t="s">
        <v>201</v>
      </c>
      <c r="E2475" s="46">
        <v>6</v>
      </c>
      <c r="F2475" s="46">
        <v>6</v>
      </c>
      <c r="G2475" s="46">
        <v>6</v>
      </c>
      <c r="H2475" s="46">
        <v>6</v>
      </c>
      <c r="I2475" s="46">
        <v>0</v>
      </c>
      <c r="J2475" s="46">
        <v>0</v>
      </c>
      <c r="K2475" s="46">
        <v>24</v>
      </c>
      <c r="L2475" s="42">
        <v>30526</v>
      </c>
      <c r="M2475" s="42">
        <v>15570</v>
      </c>
      <c r="N2475" s="42">
        <v>14956</v>
      </c>
      <c r="O2475" s="54">
        <v>19.65537574526633</v>
      </c>
      <c r="P2475" s="54">
        <v>19.65537574526633</v>
      </c>
      <c r="Q2475" s="54">
        <v>19.65537574526633</v>
      </c>
      <c r="R2475" s="54">
        <v>19.65537574526633</v>
      </c>
      <c r="S2475" s="54" t="s">
        <v>499</v>
      </c>
      <c r="T2475" s="54" t="s">
        <v>499</v>
      </c>
      <c r="U2475" s="54">
        <v>78.621502981065319</v>
      </c>
      <c r="W2475" s="42" t="s">
        <v>469</v>
      </c>
    </row>
    <row r="2476" spans="1:23">
      <c r="A2476" s="49" t="s">
        <v>4744</v>
      </c>
      <c r="B2476" s="46" t="s">
        <v>222</v>
      </c>
      <c r="C2476" s="46" t="s">
        <v>405</v>
      </c>
      <c r="D2476" s="49" t="s">
        <v>151</v>
      </c>
      <c r="E2476" s="46">
        <v>0</v>
      </c>
      <c r="F2476" s="46">
        <v>0</v>
      </c>
      <c r="G2476" s="46">
        <v>0</v>
      </c>
      <c r="H2476" s="46">
        <v>0</v>
      </c>
      <c r="I2476" s="46">
        <v>0</v>
      </c>
      <c r="J2476" s="46">
        <v>0</v>
      </c>
      <c r="K2476" s="46">
        <v>0</v>
      </c>
      <c r="L2476" s="42">
        <v>30526</v>
      </c>
      <c r="M2476" s="42">
        <v>15570</v>
      </c>
      <c r="N2476" s="42">
        <v>14956</v>
      </c>
      <c r="O2476" s="54" t="s">
        <v>499</v>
      </c>
      <c r="P2476" s="54" t="s">
        <v>499</v>
      </c>
      <c r="Q2476" s="54" t="s">
        <v>499</v>
      </c>
      <c r="R2476" s="54" t="s">
        <v>499</v>
      </c>
      <c r="S2476" s="54" t="s">
        <v>499</v>
      </c>
      <c r="T2476" s="54" t="s">
        <v>499</v>
      </c>
      <c r="U2476" s="54" t="s">
        <v>499</v>
      </c>
      <c r="W2476" s="42" t="s">
        <v>469</v>
      </c>
    </row>
    <row r="2477" spans="1:23">
      <c r="A2477" s="49" t="s">
        <v>4745</v>
      </c>
      <c r="B2477" s="46" t="s">
        <v>222</v>
      </c>
      <c r="C2477" s="46" t="s">
        <v>405</v>
      </c>
      <c r="D2477" s="49" t="s">
        <v>95</v>
      </c>
      <c r="E2477" s="46">
        <v>0</v>
      </c>
      <c r="F2477" s="46">
        <v>0</v>
      </c>
      <c r="G2477" s="46">
        <v>0</v>
      </c>
      <c r="H2477" s="46">
        <v>0</v>
      </c>
      <c r="I2477" s="46">
        <v>0</v>
      </c>
      <c r="J2477" s="46">
        <v>0</v>
      </c>
      <c r="K2477" s="46">
        <v>0</v>
      </c>
      <c r="L2477" s="42">
        <v>30526</v>
      </c>
      <c r="M2477" s="42">
        <v>15570</v>
      </c>
      <c r="N2477" s="42">
        <v>14956</v>
      </c>
      <c r="O2477" s="54" t="s">
        <v>499</v>
      </c>
      <c r="P2477" s="54" t="s">
        <v>499</v>
      </c>
      <c r="Q2477" s="54" t="s">
        <v>499</v>
      </c>
      <c r="R2477" s="54" t="s">
        <v>499</v>
      </c>
      <c r="S2477" s="54" t="s">
        <v>499</v>
      </c>
      <c r="T2477" s="54" t="s">
        <v>499</v>
      </c>
      <c r="U2477" s="54" t="s">
        <v>499</v>
      </c>
      <c r="W2477" s="42" t="s">
        <v>469</v>
      </c>
    </row>
    <row r="2478" spans="1:23">
      <c r="A2478" s="49" t="s">
        <v>4746</v>
      </c>
      <c r="B2478" s="46" t="s">
        <v>222</v>
      </c>
      <c r="C2478" s="46" t="s">
        <v>405</v>
      </c>
      <c r="D2478" s="49" t="s">
        <v>154</v>
      </c>
      <c r="E2478" s="46">
        <v>0</v>
      </c>
      <c r="F2478" s="46">
        <v>0</v>
      </c>
      <c r="G2478" s="46">
        <v>0</v>
      </c>
      <c r="H2478" s="46">
        <v>0</v>
      </c>
      <c r="I2478" s="46">
        <v>0</v>
      </c>
      <c r="J2478" s="46">
        <v>0</v>
      </c>
      <c r="K2478" s="46">
        <v>0</v>
      </c>
      <c r="L2478" s="42">
        <v>30526</v>
      </c>
      <c r="M2478" s="42">
        <v>15570</v>
      </c>
      <c r="N2478" s="42">
        <v>14956</v>
      </c>
      <c r="O2478" s="54" t="s">
        <v>499</v>
      </c>
      <c r="P2478" s="54" t="s">
        <v>499</v>
      </c>
      <c r="Q2478" s="54" t="s">
        <v>499</v>
      </c>
      <c r="R2478" s="54" t="s">
        <v>499</v>
      </c>
      <c r="S2478" s="54" t="s">
        <v>499</v>
      </c>
      <c r="T2478" s="54" t="s">
        <v>499</v>
      </c>
      <c r="U2478" s="54" t="s">
        <v>499</v>
      </c>
      <c r="W2478" s="42" t="s">
        <v>469</v>
      </c>
    </row>
    <row r="2479" spans="1:23">
      <c r="A2479" s="49" t="s">
        <v>4747</v>
      </c>
      <c r="B2479" s="46" t="s">
        <v>222</v>
      </c>
      <c r="C2479" s="46" t="s">
        <v>405</v>
      </c>
      <c r="D2479" s="49" t="s">
        <v>155</v>
      </c>
      <c r="E2479" s="46">
        <v>6</v>
      </c>
      <c r="F2479" s="46">
        <v>6</v>
      </c>
      <c r="G2479" s="46">
        <v>0</v>
      </c>
      <c r="H2479" s="46">
        <v>0</v>
      </c>
      <c r="I2479" s="46">
        <v>0</v>
      </c>
      <c r="J2479" s="46">
        <v>0</v>
      </c>
      <c r="K2479" s="46">
        <v>12</v>
      </c>
      <c r="L2479" s="42">
        <v>30526</v>
      </c>
      <c r="M2479" s="42">
        <v>15570</v>
      </c>
      <c r="N2479" s="42">
        <v>14956</v>
      </c>
      <c r="O2479" s="54">
        <v>19.65537574526633</v>
      </c>
      <c r="P2479" s="54">
        <v>19.65537574526633</v>
      </c>
      <c r="Q2479" s="54" t="s">
        <v>499</v>
      </c>
      <c r="R2479" s="54" t="s">
        <v>499</v>
      </c>
      <c r="S2479" s="54" t="s">
        <v>499</v>
      </c>
      <c r="T2479" s="54" t="s">
        <v>499</v>
      </c>
      <c r="U2479" s="54">
        <v>39.31075149053266</v>
      </c>
      <c r="W2479" s="42" t="s">
        <v>469</v>
      </c>
    </row>
    <row r="2480" spans="1:23">
      <c r="A2480" s="49" t="s">
        <v>4748</v>
      </c>
      <c r="B2480" s="46" t="s">
        <v>222</v>
      </c>
      <c r="C2480" s="46" t="s">
        <v>405</v>
      </c>
      <c r="D2480" s="49" t="s">
        <v>99</v>
      </c>
      <c r="E2480" s="46">
        <v>7</v>
      </c>
      <c r="F2480" s="46">
        <v>0</v>
      </c>
      <c r="G2480" s="46">
        <v>0</v>
      </c>
      <c r="H2480" s="46">
        <v>6</v>
      </c>
      <c r="I2480" s="46">
        <v>0</v>
      </c>
      <c r="J2480" s="46">
        <v>6</v>
      </c>
      <c r="K2480" s="46">
        <v>19</v>
      </c>
      <c r="L2480" s="42">
        <v>30526</v>
      </c>
      <c r="M2480" s="42">
        <v>15570</v>
      </c>
      <c r="N2480" s="42">
        <v>14956</v>
      </c>
      <c r="O2480" s="54">
        <v>22.931271702810719</v>
      </c>
      <c r="P2480" s="54" t="s">
        <v>499</v>
      </c>
      <c r="Q2480" s="54" t="s">
        <v>499</v>
      </c>
      <c r="R2480" s="54">
        <v>19.65537574526633</v>
      </c>
      <c r="S2480" s="54" t="s">
        <v>499</v>
      </c>
      <c r="T2480" s="54">
        <v>19.65537574526633</v>
      </c>
      <c r="U2480" s="54">
        <v>62.242023193343378</v>
      </c>
      <c r="W2480" s="42" t="s">
        <v>469</v>
      </c>
    </row>
    <row r="2481" spans="1:23">
      <c r="A2481" s="49" t="s">
        <v>4749</v>
      </c>
      <c r="B2481" s="46" t="s">
        <v>222</v>
      </c>
      <c r="C2481" s="46" t="s">
        <v>405</v>
      </c>
      <c r="D2481" s="49" t="s">
        <v>481</v>
      </c>
      <c r="E2481" s="46">
        <v>0</v>
      </c>
      <c r="F2481" s="46">
        <v>0</v>
      </c>
      <c r="G2481" s="46">
        <v>0</v>
      </c>
      <c r="H2481" s="46">
        <v>0</v>
      </c>
      <c r="I2481" s="46">
        <v>0</v>
      </c>
      <c r="J2481" s="46">
        <v>0</v>
      </c>
      <c r="K2481" s="46">
        <v>0</v>
      </c>
      <c r="L2481" s="42">
        <v>30526</v>
      </c>
      <c r="M2481" s="42">
        <v>15570</v>
      </c>
      <c r="N2481" s="42">
        <v>14956</v>
      </c>
      <c r="O2481" s="54" t="s">
        <v>499</v>
      </c>
      <c r="P2481" s="54" t="s">
        <v>499</v>
      </c>
      <c r="Q2481" s="54" t="s">
        <v>499</v>
      </c>
      <c r="R2481" s="54" t="s">
        <v>499</v>
      </c>
      <c r="S2481" s="54" t="s">
        <v>499</v>
      </c>
      <c r="T2481" s="54" t="s">
        <v>499</v>
      </c>
      <c r="U2481" s="54" t="s">
        <v>499</v>
      </c>
      <c r="W2481" s="42" t="s">
        <v>469</v>
      </c>
    </row>
    <row r="2482" spans="1:23">
      <c r="A2482" s="49" t="s">
        <v>4750</v>
      </c>
      <c r="B2482" s="46" t="s">
        <v>222</v>
      </c>
      <c r="C2482" s="46" t="s">
        <v>405</v>
      </c>
      <c r="D2482" s="49" t="s">
        <v>483</v>
      </c>
      <c r="E2482" s="46">
        <v>0</v>
      </c>
      <c r="F2482" s="46">
        <v>0</v>
      </c>
      <c r="G2482" s="46">
        <v>6</v>
      </c>
      <c r="H2482" s="46">
        <v>0</v>
      </c>
      <c r="I2482" s="46">
        <v>0</v>
      </c>
      <c r="J2482" s="46">
        <v>0</v>
      </c>
      <c r="K2482" s="46">
        <v>6</v>
      </c>
      <c r="L2482" s="42">
        <v>30526</v>
      </c>
      <c r="M2482" s="42">
        <v>15570</v>
      </c>
      <c r="N2482" s="42">
        <v>14956</v>
      </c>
      <c r="O2482" s="54" t="s">
        <v>499</v>
      </c>
      <c r="P2482" s="54" t="s">
        <v>499</v>
      </c>
      <c r="Q2482" s="54">
        <v>19.65537574526633</v>
      </c>
      <c r="R2482" s="54" t="s">
        <v>499</v>
      </c>
      <c r="S2482" s="54" t="s">
        <v>499</v>
      </c>
      <c r="T2482" s="54" t="s">
        <v>499</v>
      </c>
      <c r="U2482" s="54">
        <v>19.65537574526633</v>
      </c>
      <c r="W2482" s="42" t="s">
        <v>469</v>
      </c>
    </row>
    <row r="2483" spans="1:23">
      <c r="A2483" s="49" t="s">
        <v>4751</v>
      </c>
      <c r="B2483" s="46" t="s">
        <v>222</v>
      </c>
      <c r="C2483" s="46" t="s">
        <v>405</v>
      </c>
      <c r="D2483" s="49" t="s">
        <v>128</v>
      </c>
      <c r="E2483" s="46">
        <v>0</v>
      </c>
      <c r="F2483" s="46">
        <v>0</v>
      </c>
      <c r="G2483" s="46">
        <v>0</v>
      </c>
      <c r="H2483" s="46">
        <v>0</v>
      </c>
      <c r="I2483" s="46">
        <v>0</v>
      </c>
      <c r="J2483" s="46">
        <v>0</v>
      </c>
      <c r="K2483" s="46">
        <v>0</v>
      </c>
      <c r="L2483" s="42">
        <v>30526</v>
      </c>
      <c r="M2483" s="42">
        <v>15570</v>
      </c>
      <c r="N2483" s="42">
        <v>14956</v>
      </c>
      <c r="O2483" s="54" t="s">
        <v>499</v>
      </c>
      <c r="P2483" s="54" t="s">
        <v>499</v>
      </c>
      <c r="Q2483" s="54" t="s">
        <v>499</v>
      </c>
      <c r="R2483" s="54" t="s">
        <v>499</v>
      </c>
      <c r="S2483" s="54" t="s">
        <v>499</v>
      </c>
      <c r="T2483" s="54" t="s">
        <v>499</v>
      </c>
      <c r="U2483" s="54" t="s">
        <v>499</v>
      </c>
      <c r="W2483" s="42" t="s">
        <v>469</v>
      </c>
    </row>
    <row r="2484" spans="1:23">
      <c r="A2484" s="49" t="s">
        <v>4752</v>
      </c>
      <c r="B2484" s="46" t="s">
        <v>222</v>
      </c>
      <c r="C2484" s="46" t="s">
        <v>405</v>
      </c>
      <c r="D2484" s="49" t="s">
        <v>161</v>
      </c>
      <c r="E2484" s="46">
        <v>0</v>
      </c>
      <c r="F2484" s="46">
        <v>0</v>
      </c>
      <c r="G2484" s="46">
        <v>0</v>
      </c>
      <c r="H2484" s="46">
        <v>0</v>
      </c>
      <c r="I2484" s="46">
        <v>0</v>
      </c>
      <c r="J2484" s="46">
        <v>0</v>
      </c>
      <c r="K2484" s="46">
        <v>0</v>
      </c>
      <c r="L2484" s="42">
        <v>30526</v>
      </c>
      <c r="M2484" s="42">
        <v>15570</v>
      </c>
      <c r="N2484" s="42">
        <v>14956</v>
      </c>
      <c r="O2484" s="54" t="s">
        <v>499</v>
      </c>
      <c r="P2484" s="54" t="s">
        <v>499</v>
      </c>
      <c r="Q2484" s="54" t="s">
        <v>499</v>
      </c>
      <c r="R2484" s="54" t="s">
        <v>499</v>
      </c>
      <c r="S2484" s="54" t="s">
        <v>499</v>
      </c>
      <c r="T2484" s="54" t="s">
        <v>499</v>
      </c>
      <c r="U2484" s="54" t="s">
        <v>499</v>
      </c>
      <c r="W2484" s="42" t="s">
        <v>469</v>
      </c>
    </row>
    <row r="2485" spans="1:23">
      <c r="A2485" s="49" t="s">
        <v>4753</v>
      </c>
      <c r="B2485" s="46" t="s">
        <v>222</v>
      </c>
      <c r="C2485" s="46" t="s">
        <v>405</v>
      </c>
      <c r="D2485" s="49" t="s">
        <v>164</v>
      </c>
      <c r="E2485" s="46">
        <v>18</v>
      </c>
      <c r="F2485" s="46">
        <v>16</v>
      </c>
      <c r="G2485" s="46">
        <v>67</v>
      </c>
      <c r="H2485" s="46">
        <v>28</v>
      </c>
      <c r="I2485" s="46">
        <v>9</v>
      </c>
      <c r="J2485" s="46">
        <v>0</v>
      </c>
      <c r="K2485" s="46">
        <v>138</v>
      </c>
      <c r="L2485" s="42">
        <v>30526</v>
      </c>
      <c r="M2485" s="42">
        <v>15570</v>
      </c>
      <c r="N2485" s="42">
        <v>14956</v>
      </c>
      <c r="O2485" s="54">
        <v>120.35303557100829</v>
      </c>
      <c r="P2485" s="54">
        <v>106.98047606311847</v>
      </c>
      <c r="Q2485" s="54">
        <v>447.98074351430864</v>
      </c>
      <c r="R2485" s="54">
        <v>187.21583311045734</v>
      </c>
      <c r="S2485" s="54">
        <v>60.176517785504146</v>
      </c>
      <c r="T2485" s="54" t="s">
        <v>499</v>
      </c>
      <c r="U2485" s="54">
        <v>922.70660604439684</v>
      </c>
      <c r="W2485" s="42" t="s">
        <v>469</v>
      </c>
    </row>
    <row r="2486" spans="1:23">
      <c r="A2486" s="49" t="s">
        <v>4754</v>
      </c>
      <c r="B2486" s="46" t="s">
        <v>222</v>
      </c>
      <c r="C2486" s="46" t="s">
        <v>405</v>
      </c>
      <c r="D2486" s="49" t="s">
        <v>142</v>
      </c>
      <c r="E2486" s="46">
        <v>0</v>
      </c>
      <c r="F2486" s="46">
        <v>0</v>
      </c>
      <c r="G2486" s="46">
        <v>0</v>
      </c>
      <c r="H2486" s="46">
        <v>6</v>
      </c>
      <c r="I2486" s="46">
        <v>0</v>
      </c>
      <c r="J2486" s="46">
        <v>0</v>
      </c>
      <c r="K2486" s="46">
        <v>6</v>
      </c>
      <c r="L2486" s="42">
        <v>30526</v>
      </c>
      <c r="M2486" s="42">
        <v>15570</v>
      </c>
      <c r="N2486" s="42">
        <v>14956</v>
      </c>
      <c r="O2486" s="54" t="s">
        <v>499</v>
      </c>
      <c r="P2486" s="54" t="s">
        <v>499</v>
      </c>
      <c r="Q2486" s="54" t="s">
        <v>499</v>
      </c>
      <c r="R2486" s="54">
        <v>19.65537574526633</v>
      </c>
      <c r="S2486" s="54" t="s">
        <v>499</v>
      </c>
      <c r="T2486" s="54" t="s">
        <v>499</v>
      </c>
      <c r="U2486" s="54">
        <v>19.65537574526633</v>
      </c>
      <c r="W2486" s="42" t="s">
        <v>469</v>
      </c>
    </row>
    <row r="2487" spans="1:23">
      <c r="A2487" s="49" t="s">
        <v>4755</v>
      </c>
      <c r="B2487" s="46" t="s">
        <v>230</v>
      </c>
      <c r="C2487" s="46" t="s">
        <v>407</v>
      </c>
      <c r="D2487" s="49" t="s">
        <v>60</v>
      </c>
      <c r="E2487" s="46">
        <v>6</v>
      </c>
      <c r="F2487" s="46">
        <v>6</v>
      </c>
      <c r="G2487" s="46">
        <v>6</v>
      </c>
      <c r="H2487" s="46">
        <v>6</v>
      </c>
      <c r="I2487" s="46">
        <v>6</v>
      </c>
      <c r="J2487" s="46">
        <v>6</v>
      </c>
      <c r="K2487" s="46">
        <v>36</v>
      </c>
      <c r="L2487" s="42">
        <v>32753</v>
      </c>
      <c r="M2487" s="42">
        <v>16743</v>
      </c>
      <c r="N2487" s="42">
        <v>16010</v>
      </c>
      <c r="O2487" s="54">
        <v>18.318932616859524</v>
      </c>
      <c r="P2487" s="54">
        <v>18.318932616859524</v>
      </c>
      <c r="Q2487" s="54">
        <v>18.318932616859524</v>
      </c>
      <c r="R2487" s="54">
        <v>18.318932616859524</v>
      </c>
      <c r="S2487" s="54">
        <v>18.318932616859524</v>
      </c>
      <c r="T2487" s="54">
        <v>18.318932616859524</v>
      </c>
      <c r="U2487" s="54">
        <v>109.91359570115715</v>
      </c>
      <c r="W2487" s="42" t="s">
        <v>469</v>
      </c>
    </row>
    <row r="2488" spans="1:23">
      <c r="A2488" s="49" t="s">
        <v>4756</v>
      </c>
      <c r="B2488" s="46" t="s">
        <v>230</v>
      </c>
      <c r="C2488" s="46" t="s">
        <v>407</v>
      </c>
      <c r="D2488" s="49" t="s">
        <v>64</v>
      </c>
      <c r="E2488" s="46">
        <v>12</v>
      </c>
      <c r="F2488" s="46">
        <v>10</v>
      </c>
      <c r="G2488" s="46">
        <v>14</v>
      </c>
      <c r="H2488" s="46">
        <v>10</v>
      </c>
      <c r="I2488" s="46">
        <v>6</v>
      </c>
      <c r="J2488" s="46">
        <v>8</v>
      </c>
      <c r="K2488" s="46">
        <v>60</v>
      </c>
      <c r="L2488" s="42">
        <v>32753</v>
      </c>
      <c r="M2488" s="42">
        <v>16743</v>
      </c>
      <c r="N2488" s="42">
        <v>16010</v>
      </c>
      <c r="O2488" s="54">
        <v>36.637865233719047</v>
      </c>
      <c r="P2488" s="54">
        <v>30.531554361432541</v>
      </c>
      <c r="Q2488" s="54">
        <v>42.744176106005554</v>
      </c>
      <c r="R2488" s="54">
        <v>30.531554361432541</v>
      </c>
      <c r="S2488" s="54">
        <v>18.318932616859524</v>
      </c>
      <c r="T2488" s="54">
        <v>24.425243489146034</v>
      </c>
      <c r="U2488" s="54">
        <v>183.18932616859524</v>
      </c>
      <c r="W2488" s="42" t="s">
        <v>469</v>
      </c>
    </row>
    <row r="2489" spans="1:23">
      <c r="A2489" s="49" t="s">
        <v>4757</v>
      </c>
      <c r="B2489" s="46" t="s">
        <v>230</v>
      </c>
      <c r="C2489" s="46" t="s">
        <v>407</v>
      </c>
      <c r="D2489" s="49" t="s">
        <v>492</v>
      </c>
      <c r="E2489" s="46">
        <v>0</v>
      </c>
      <c r="F2489" s="46">
        <v>0</v>
      </c>
      <c r="G2489" s="46">
        <v>0</v>
      </c>
      <c r="H2489" s="46">
        <v>0</v>
      </c>
      <c r="I2489" s="46">
        <v>0</v>
      </c>
      <c r="J2489" s="46">
        <v>0</v>
      </c>
      <c r="K2489" s="46">
        <v>0</v>
      </c>
      <c r="L2489" s="42">
        <v>32753</v>
      </c>
      <c r="M2489" s="42">
        <v>16743</v>
      </c>
      <c r="N2489" s="42">
        <v>16010</v>
      </c>
      <c r="O2489" s="54" t="s">
        <v>499</v>
      </c>
      <c r="P2489" s="54" t="s">
        <v>499</v>
      </c>
      <c r="Q2489" s="54" t="s">
        <v>499</v>
      </c>
      <c r="R2489" s="54" t="s">
        <v>499</v>
      </c>
      <c r="S2489" s="54" t="s">
        <v>499</v>
      </c>
      <c r="T2489" s="54" t="s">
        <v>499</v>
      </c>
      <c r="U2489" s="54" t="s">
        <v>499</v>
      </c>
      <c r="W2489" s="42" t="s">
        <v>469</v>
      </c>
    </row>
    <row r="2490" spans="1:23">
      <c r="A2490" s="49" t="s">
        <v>4758</v>
      </c>
      <c r="B2490" s="46" t="s">
        <v>230</v>
      </c>
      <c r="C2490" s="46" t="s">
        <v>407</v>
      </c>
      <c r="D2490" s="49" t="s">
        <v>200</v>
      </c>
      <c r="E2490" s="46">
        <v>0</v>
      </c>
      <c r="F2490" s="46">
        <v>0</v>
      </c>
      <c r="G2490" s="46">
        <v>6</v>
      </c>
      <c r="H2490" s="46">
        <v>6</v>
      </c>
      <c r="I2490" s="46">
        <v>0</v>
      </c>
      <c r="J2490" s="46">
        <v>0</v>
      </c>
      <c r="K2490" s="46">
        <v>12</v>
      </c>
      <c r="L2490" s="42">
        <v>32753</v>
      </c>
      <c r="M2490" s="42">
        <v>16743</v>
      </c>
      <c r="N2490" s="42">
        <v>16010</v>
      </c>
      <c r="O2490" s="54" t="s">
        <v>499</v>
      </c>
      <c r="P2490" s="54" t="s">
        <v>499</v>
      </c>
      <c r="Q2490" s="54">
        <v>18.318932616859524</v>
      </c>
      <c r="R2490" s="54">
        <v>18.318932616859524</v>
      </c>
      <c r="S2490" s="54" t="s">
        <v>499</v>
      </c>
      <c r="T2490" s="54" t="s">
        <v>499</v>
      </c>
      <c r="U2490" s="54">
        <v>36.637865233719047</v>
      </c>
      <c r="W2490" s="42" t="s">
        <v>469</v>
      </c>
    </row>
    <row r="2491" spans="1:23">
      <c r="A2491" s="49" t="s">
        <v>4759</v>
      </c>
      <c r="B2491" s="46" t="s">
        <v>230</v>
      </c>
      <c r="C2491" s="46" t="s">
        <v>407</v>
      </c>
      <c r="D2491" s="49" t="s">
        <v>54</v>
      </c>
      <c r="E2491" s="46">
        <v>19</v>
      </c>
      <c r="F2491" s="46">
        <v>13</v>
      </c>
      <c r="G2491" s="46">
        <v>54</v>
      </c>
      <c r="H2491" s="46">
        <v>74</v>
      </c>
      <c r="I2491" s="46">
        <v>51</v>
      </c>
      <c r="J2491" s="46">
        <v>45</v>
      </c>
      <c r="K2491" s="46">
        <v>256</v>
      </c>
      <c r="L2491" s="42">
        <v>32753</v>
      </c>
      <c r="M2491" s="42">
        <v>16743</v>
      </c>
      <c r="N2491" s="42">
        <v>16010</v>
      </c>
      <c r="O2491" s="54">
        <v>113.48026040733441</v>
      </c>
      <c r="P2491" s="54">
        <v>77.644388699755112</v>
      </c>
      <c r="Q2491" s="54">
        <v>322.52284536821361</v>
      </c>
      <c r="R2491" s="54">
        <v>441.97575106014455</v>
      </c>
      <c r="S2491" s="54">
        <v>304.60490951442392</v>
      </c>
      <c r="T2491" s="54">
        <v>268.76903780684461</v>
      </c>
      <c r="U2491" s="54">
        <v>1528.9971928567161</v>
      </c>
      <c r="W2491" s="42" t="s">
        <v>469</v>
      </c>
    </row>
    <row r="2492" spans="1:23">
      <c r="A2492" s="49" t="s">
        <v>4760</v>
      </c>
      <c r="B2492" s="46" t="s">
        <v>230</v>
      </c>
      <c r="C2492" s="46" t="s">
        <v>407</v>
      </c>
      <c r="D2492" s="49" t="s">
        <v>69</v>
      </c>
      <c r="E2492" s="46">
        <v>0</v>
      </c>
      <c r="F2492" s="46">
        <v>0</v>
      </c>
      <c r="G2492" s="46">
        <v>0</v>
      </c>
      <c r="H2492" s="46">
        <v>6</v>
      </c>
      <c r="I2492" s="46">
        <v>6</v>
      </c>
      <c r="J2492" s="46">
        <v>0</v>
      </c>
      <c r="K2492" s="46">
        <v>12</v>
      </c>
      <c r="L2492" s="42">
        <v>32753</v>
      </c>
      <c r="M2492" s="42">
        <v>16743</v>
      </c>
      <c r="N2492" s="42">
        <v>16010</v>
      </c>
      <c r="O2492" s="54" t="s">
        <v>499</v>
      </c>
      <c r="P2492" s="54" t="s">
        <v>499</v>
      </c>
      <c r="Q2492" s="54" t="s">
        <v>499</v>
      </c>
      <c r="R2492" s="54">
        <v>35.835871707579287</v>
      </c>
      <c r="S2492" s="54">
        <v>35.835871707579287</v>
      </c>
      <c r="T2492" s="54" t="s">
        <v>499</v>
      </c>
      <c r="U2492" s="54">
        <v>71.671743415158573</v>
      </c>
      <c r="W2492" s="42" t="s">
        <v>469</v>
      </c>
    </row>
    <row r="2493" spans="1:23">
      <c r="A2493" s="49" t="s">
        <v>4761</v>
      </c>
      <c r="B2493" s="46" t="s">
        <v>230</v>
      </c>
      <c r="C2493" s="46" t="s">
        <v>407</v>
      </c>
      <c r="D2493" s="49" t="s">
        <v>473</v>
      </c>
      <c r="E2493" s="46">
        <v>0</v>
      </c>
      <c r="F2493" s="46">
        <v>0</v>
      </c>
      <c r="G2493" s="46">
        <v>0</v>
      </c>
      <c r="H2493" s="46">
        <v>0</v>
      </c>
      <c r="I2493" s="46">
        <v>0</v>
      </c>
      <c r="J2493" s="46">
        <v>0</v>
      </c>
      <c r="K2493" s="46">
        <v>0</v>
      </c>
      <c r="L2493" s="42">
        <v>32753</v>
      </c>
      <c r="M2493" s="42">
        <v>16743</v>
      </c>
      <c r="N2493" s="42">
        <v>16010</v>
      </c>
      <c r="O2493" s="54" t="s">
        <v>499</v>
      </c>
      <c r="P2493" s="54" t="s">
        <v>499</v>
      </c>
      <c r="Q2493" s="54" t="s">
        <v>499</v>
      </c>
      <c r="R2493" s="54" t="s">
        <v>499</v>
      </c>
      <c r="S2493" s="54" t="s">
        <v>499</v>
      </c>
      <c r="T2493" s="54" t="s">
        <v>499</v>
      </c>
      <c r="U2493" s="54" t="s">
        <v>499</v>
      </c>
      <c r="W2493" s="42" t="s">
        <v>469</v>
      </c>
    </row>
    <row r="2494" spans="1:23">
      <c r="A2494" s="49" t="s">
        <v>4762</v>
      </c>
      <c r="B2494" s="46" t="s">
        <v>230</v>
      </c>
      <c r="C2494" s="46" t="s">
        <v>407</v>
      </c>
      <c r="D2494" s="49" t="s">
        <v>201</v>
      </c>
      <c r="E2494" s="46">
        <v>6</v>
      </c>
      <c r="F2494" s="46">
        <v>0</v>
      </c>
      <c r="G2494" s="46">
        <v>0</v>
      </c>
      <c r="H2494" s="46">
        <v>0</v>
      </c>
      <c r="I2494" s="46">
        <v>0</v>
      </c>
      <c r="J2494" s="46">
        <v>6</v>
      </c>
      <c r="K2494" s="46">
        <v>12</v>
      </c>
      <c r="L2494" s="42">
        <v>32753</v>
      </c>
      <c r="M2494" s="42">
        <v>16743</v>
      </c>
      <c r="N2494" s="42">
        <v>16010</v>
      </c>
      <c r="O2494" s="54">
        <v>18.318932616859524</v>
      </c>
      <c r="P2494" s="54" t="s">
        <v>499</v>
      </c>
      <c r="Q2494" s="54" t="s">
        <v>499</v>
      </c>
      <c r="R2494" s="54" t="s">
        <v>499</v>
      </c>
      <c r="S2494" s="54" t="s">
        <v>499</v>
      </c>
      <c r="T2494" s="54">
        <v>18.318932616859524</v>
      </c>
      <c r="U2494" s="54">
        <v>36.637865233719047</v>
      </c>
      <c r="W2494" s="42" t="s">
        <v>469</v>
      </c>
    </row>
    <row r="2495" spans="1:23">
      <c r="A2495" s="49" t="s">
        <v>4763</v>
      </c>
      <c r="B2495" s="46" t="s">
        <v>230</v>
      </c>
      <c r="C2495" s="46" t="s">
        <v>407</v>
      </c>
      <c r="D2495" s="49" t="s">
        <v>151</v>
      </c>
      <c r="E2495" s="46">
        <v>0</v>
      </c>
      <c r="F2495" s="46">
        <v>0</v>
      </c>
      <c r="G2495" s="46">
        <v>0</v>
      </c>
      <c r="H2495" s="46">
        <v>0</v>
      </c>
      <c r="I2495" s="46">
        <v>0</v>
      </c>
      <c r="J2495" s="46">
        <v>0</v>
      </c>
      <c r="K2495" s="46">
        <v>0</v>
      </c>
      <c r="L2495" s="42">
        <v>32753</v>
      </c>
      <c r="M2495" s="42">
        <v>16743</v>
      </c>
      <c r="N2495" s="42">
        <v>16010</v>
      </c>
      <c r="O2495" s="54" t="s">
        <v>499</v>
      </c>
      <c r="P2495" s="54" t="s">
        <v>499</v>
      </c>
      <c r="Q2495" s="54" t="s">
        <v>499</v>
      </c>
      <c r="R2495" s="54" t="s">
        <v>499</v>
      </c>
      <c r="S2495" s="54" t="s">
        <v>499</v>
      </c>
      <c r="T2495" s="54" t="s">
        <v>499</v>
      </c>
      <c r="U2495" s="54" t="s">
        <v>499</v>
      </c>
      <c r="W2495" s="42" t="s">
        <v>469</v>
      </c>
    </row>
    <row r="2496" spans="1:23">
      <c r="A2496" s="49" t="s">
        <v>4764</v>
      </c>
      <c r="B2496" s="46" t="s">
        <v>230</v>
      </c>
      <c r="C2496" s="46" t="s">
        <v>407</v>
      </c>
      <c r="D2496" s="49" t="s">
        <v>95</v>
      </c>
      <c r="E2496" s="46">
        <v>0</v>
      </c>
      <c r="F2496" s="46">
        <v>0</v>
      </c>
      <c r="G2496" s="46">
        <v>0</v>
      </c>
      <c r="H2496" s="46">
        <v>0</v>
      </c>
      <c r="I2496" s="46">
        <v>0</v>
      </c>
      <c r="J2496" s="46">
        <v>0</v>
      </c>
      <c r="K2496" s="46">
        <v>0</v>
      </c>
      <c r="L2496" s="42">
        <v>32753</v>
      </c>
      <c r="M2496" s="42">
        <v>16743</v>
      </c>
      <c r="N2496" s="42">
        <v>16010</v>
      </c>
      <c r="O2496" s="54" t="s">
        <v>499</v>
      </c>
      <c r="P2496" s="54" t="s">
        <v>499</v>
      </c>
      <c r="Q2496" s="54" t="s">
        <v>499</v>
      </c>
      <c r="R2496" s="54" t="s">
        <v>499</v>
      </c>
      <c r="S2496" s="54" t="s">
        <v>499</v>
      </c>
      <c r="T2496" s="54" t="s">
        <v>499</v>
      </c>
      <c r="U2496" s="54" t="s">
        <v>499</v>
      </c>
      <c r="W2496" s="42" t="s">
        <v>469</v>
      </c>
    </row>
    <row r="2497" spans="1:23">
      <c r="A2497" s="49" t="s">
        <v>4765</v>
      </c>
      <c r="B2497" s="46" t="s">
        <v>230</v>
      </c>
      <c r="C2497" s="46" t="s">
        <v>407</v>
      </c>
      <c r="D2497" s="49" t="s">
        <v>155</v>
      </c>
      <c r="E2497" s="46">
        <v>6</v>
      </c>
      <c r="F2497" s="46">
        <v>6</v>
      </c>
      <c r="G2497" s="46">
        <v>0</v>
      </c>
      <c r="H2497" s="46">
        <v>0</v>
      </c>
      <c r="I2497" s="46">
        <v>0</v>
      </c>
      <c r="J2497" s="46">
        <v>0</v>
      </c>
      <c r="K2497" s="46">
        <v>12</v>
      </c>
      <c r="L2497" s="42">
        <v>32753</v>
      </c>
      <c r="M2497" s="42">
        <v>16743</v>
      </c>
      <c r="N2497" s="42">
        <v>16010</v>
      </c>
      <c r="O2497" s="54">
        <v>18.318932616859524</v>
      </c>
      <c r="P2497" s="54">
        <v>18.318932616859524</v>
      </c>
      <c r="Q2497" s="54" t="s">
        <v>499</v>
      </c>
      <c r="R2497" s="54" t="s">
        <v>499</v>
      </c>
      <c r="S2497" s="54" t="s">
        <v>499</v>
      </c>
      <c r="T2497" s="54" t="s">
        <v>499</v>
      </c>
      <c r="U2497" s="54">
        <v>36.637865233719047</v>
      </c>
      <c r="W2497" s="42" t="s">
        <v>469</v>
      </c>
    </row>
    <row r="2498" spans="1:23">
      <c r="A2498" s="49" t="s">
        <v>4766</v>
      </c>
      <c r="B2498" s="46" t="s">
        <v>230</v>
      </c>
      <c r="C2498" s="46" t="s">
        <v>407</v>
      </c>
      <c r="D2498" s="49" t="s">
        <v>99</v>
      </c>
      <c r="E2498" s="46">
        <v>6</v>
      </c>
      <c r="F2498" s="46">
        <v>6</v>
      </c>
      <c r="G2498" s="46">
        <v>6</v>
      </c>
      <c r="H2498" s="46">
        <v>0</v>
      </c>
      <c r="I2498" s="46">
        <v>6</v>
      </c>
      <c r="J2498" s="46">
        <v>0</v>
      </c>
      <c r="K2498" s="46">
        <v>24</v>
      </c>
      <c r="L2498" s="42">
        <v>32753</v>
      </c>
      <c r="M2498" s="42">
        <v>16743</v>
      </c>
      <c r="N2498" s="42">
        <v>16010</v>
      </c>
      <c r="O2498" s="54">
        <v>18.318932616859524</v>
      </c>
      <c r="P2498" s="54">
        <v>18.318932616859524</v>
      </c>
      <c r="Q2498" s="54">
        <v>18.318932616859524</v>
      </c>
      <c r="R2498" s="54" t="s">
        <v>499</v>
      </c>
      <c r="S2498" s="54">
        <v>18.318932616859524</v>
      </c>
      <c r="T2498" s="54" t="s">
        <v>499</v>
      </c>
      <c r="U2498" s="54">
        <v>73.275730467438095</v>
      </c>
      <c r="W2498" s="42" t="s">
        <v>469</v>
      </c>
    </row>
    <row r="2499" spans="1:23">
      <c r="A2499" s="49" t="s">
        <v>4767</v>
      </c>
      <c r="B2499" s="46" t="s">
        <v>230</v>
      </c>
      <c r="C2499" s="46" t="s">
        <v>407</v>
      </c>
      <c r="D2499" s="49" t="s">
        <v>481</v>
      </c>
      <c r="E2499" s="46">
        <v>0</v>
      </c>
      <c r="F2499" s="46">
        <v>0</v>
      </c>
      <c r="G2499" s="46">
        <v>0</v>
      </c>
      <c r="H2499" s="46">
        <v>0</v>
      </c>
      <c r="I2499" s="46">
        <v>0</v>
      </c>
      <c r="J2499" s="46">
        <v>0</v>
      </c>
      <c r="K2499" s="46">
        <v>0</v>
      </c>
      <c r="L2499" s="42">
        <v>32753</v>
      </c>
      <c r="M2499" s="42">
        <v>16743</v>
      </c>
      <c r="N2499" s="42">
        <v>16010</v>
      </c>
      <c r="O2499" s="54" t="s">
        <v>499</v>
      </c>
      <c r="P2499" s="54" t="s">
        <v>499</v>
      </c>
      <c r="Q2499" s="54" t="s">
        <v>499</v>
      </c>
      <c r="R2499" s="54" t="s">
        <v>499</v>
      </c>
      <c r="S2499" s="54" t="s">
        <v>499</v>
      </c>
      <c r="T2499" s="54" t="s">
        <v>499</v>
      </c>
      <c r="U2499" s="54" t="s">
        <v>499</v>
      </c>
      <c r="W2499" s="42" t="s">
        <v>469</v>
      </c>
    </row>
    <row r="2500" spans="1:23">
      <c r="A2500" s="49" t="s">
        <v>4768</v>
      </c>
      <c r="B2500" s="46" t="s">
        <v>230</v>
      </c>
      <c r="C2500" s="46" t="s">
        <v>407</v>
      </c>
      <c r="D2500" s="49" t="s">
        <v>483</v>
      </c>
      <c r="E2500" s="46">
        <v>6</v>
      </c>
      <c r="F2500" s="46">
        <v>6</v>
      </c>
      <c r="G2500" s="46">
        <v>6</v>
      </c>
      <c r="H2500" s="46">
        <v>0</v>
      </c>
      <c r="I2500" s="46">
        <v>0</v>
      </c>
      <c r="J2500" s="46">
        <v>0</v>
      </c>
      <c r="K2500" s="46">
        <v>18</v>
      </c>
      <c r="L2500" s="42">
        <v>32753</v>
      </c>
      <c r="M2500" s="42">
        <v>16743</v>
      </c>
      <c r="N2500" s="42">
        <v>16010</v>
      </c>
      <c r="O2500" s="54">
        <v>18.318932616859524</v>
      </c>
      <c r="P2500" s="54">
        <v>18.318932616859524</v>
      </c>
      <c r="Q2500" s="54">
        <v>18.318932616859524</v>
      </c>
      <c r="R2500" s="54" t="s">
        <v>499</v>
      </c>
      <c r="S2500" s="54" t="s">
        <v>499</v>
      </c>
      <c r="T2500" s="54" t="s">
        <v>499</v>
      </c>
      <c r="U2500" s="54">
        <v>54.956797850578575</v>
      </c>
      <c r="W2500" s="42" t="s">
        <v>469</v>
      </c>
    </row>
    <row r="2501" spans="1:23">
      <c r="A2501" s="49" t="s">
        <v>4769</v>
      </c>
      <c r="B2501" s="46" t="s">
        <v>230</v>
      </c>
      <c r="C2501" s="46" t="s">
        <v>407</v>
      </c>
      <c r="D2501" s="49" t="s">
        <v>128</v>
      </c>
      <c r="E2501" s="46">
        <v>0</v>
      </c>
      <c r="F2501" s="46">
        <v>0</v>
      </c>
      <c r="G2501" s="46">
        <v>0</v>
      </c>
      <c r="H2501" s="46">
        <v>6</v>
      </c>
      <c r="I2501" s="46">
        <v>0</v>
      </c>
      <c r="J2501" s="46">
        <v>0</v>
      </c>
      <c r="K2501" s="46">
        <v>6</v>
      </c>
      <c r="L2501" s="42">
        <v>32753</v>
      </c>
      <c r="M2501" s="42">
        <v>16743</v>
      </c>
      <c r="N2501" s="42">
        <v>16010</v>
      </c>
      <c r="O2501" s="54" t="s">
        <v>499</v>
      </c>
      <c r="P2501" s="54" t="s">
        <v>499</v>
      </c>
      <c r="Q2501" s="54" t="s">
        <v>499</v>
      </c>
      <c r="R2501" s="54">
        <v>18.318932616859524</v>
      </c>
      <c r="S2501" s="54" t="s">
        <v>499</v>
      </c>
      <c r="T2501" s="54" t="s">
        <v>499</v>
      </c>
      <c r="U2501" s="54">
        <v>18.318932616859524</v>
      </c>
      <c r="W2501" s="42" t="s">
        <v>469</v>
      </c>
    </row>
    <row r="2502" spans="1:23">
      <c r="A2502" s="49" t="s">
        <v>4770</v>
      </c>
      <c r="B2502" s="46" t="s">
        <v>230</v>
      </c>
      <c r="C2502" s="46" t="s">
        <v>407</v>
      </c>
      <c r="D2502" s="49" t="s">
        <v>132</v>
      </c>
      <c r="E2502" s="46">
        <v>6</v>
      </c>
      <c r="F2502" s="46">
        <v>0</v>
      </c>
      <c r="G2502" s="46">
        <v>6</v>
      </c>
      <c r="H2502" s="46">
        <v>6</v>
      </c>
      <c r="I2502" s="46">
        <v>6</v>
      </c>
      <c r="J2502" s="46">
        <v>6</v>
      </c>
      <c r="K2502" s="46">
        <v>30</v>
      </c>
      <c r="L2502" s="42">
        <v>32753</v>
      </c>
      <c r="M2502" s="42">
        <v>16743</v>
      </c>
      <c r="N2502" s="42">
        <v>16010</v>
      </c>
      <c r="O2502" s="54">
        <v>35.835871707579287</v>
      </c>
      <c r="P2502" s="54" t="s">
        <v>499</v>
      </c>
      <c r="Q2502" s="54">
        <v>35.835871707579287</v>
      </c>
      <c r="R2502" s="54">
        <v>35.835871707579287</v>
      </c>
      <c r="S2502" s="54">
        <v>35.835871707579287</v>
      </c>
      <c r="T2502" s="54">
        <v>35.835871707579287</v>
      </c>
      <c r="U2502" s="54">
        <v>179.17935853789643</v>
      </c>
      <c r="W2502" s="42" t="s">
        <v>469</v>
      </c>
    </row>
    <row r="2503" spans="1:23">
      <c r="A2503" s="49" t="s">
        <v>4771</v>
      </c>
      <c r="B2503" s="46" t="s">
        <v>230</v>
      </c>
      <c r="C2503" s="46" t="s">
        <v>407</v>
      </c>
      <c r="D2503" s="49" t="s">
        <v>161</v>
      </c>
      <c r="E2503" s="46">
        <v>0</v>
      </c>
      <c r="F2503" s="46">
        <v>0</v>
      </c>
      <c r="G2503" s="46">
        <v>0</v>
      </c>
      <c r="H2503" s="46">
        <v>0</v>
      </c>
      <c r="I2503" s="46">
        <v>0</v>
      </c>
      <c r="J2503" s="46">
        <v>0</v>
      </c>
      <c r="K2503" s="46">
        <v>0</v>
      </c>
      <c r="L2503" s="42">
        <v>32753</v>
      </c>
      <c r="M2503" s="42">
        <v>16743</v>
      </c>
      <c r="N2503" s="42">
        <v>16010</v>
      </c>
      <c r="O2503" s="54" t="s">
        <v>499</v>
      </c>
      <c r="P2503" s="54" t="s">
        <v>499</v>
      </c>
      <c r="Q2503" s="54" t="s">
        <v>499</v>
      </c>
      <c r="R2503" s="54" t="s">
        <v>499</v>
      </c>
      <c r="S2503" s="54" t="s">
        <v>499</v>
      </c>
      <c r="T2503" s="54" t="s">
        <v>499</v>
      </c>
      <c r="U2503" s="54" t="s">
        <v>499</v>
      </c>
      <c r="W2503" s="42" t="s">
        <v>469</v>
      </c>
    </row>
    <row r="2504" spans="1:23">
      <c r="A2504" s="49" t="s">
        <v>4772</v>
      </c>
      <c r="B2504" s="46" t="s">
        <v>230</v>
      </c>
      <c r="C2504" s="46" t="s">
        <v>407</v>
      </c>
      <c r="D2504" s="49" t="s">
        <v>142</v>
      </c>
      <c r="E2504" s="46">
        <v>0</v>
      </c>
      <c r="F2504" s="46">
        <v>0</v>
      </c>
      <c r="G2504" s="46">
        <v>0</v>
      </c>
      <c r="H2504" s="46">
        <v>0</v>
      </c>
      <c r="I2504" s="46">
        <v>0</v>
      </c>
      <c r="J2504" s="46">
        <v>0</v>
      </c>
      <c r="K2504" s="46">
        <v>0</v>
      </c>
      <c r="L2504" s="42">
        <v>32753</v>
      </c>
      <c r="M2504" s="42">
        <v>16743</v>
      </c>
      <c r="N2504" s="42">
        <v>16010</v>
      </c>
      <c r="O2504" s="54" t="s">
        <v>499</v>
      </c>
      <c r="P2504" s="54" t="s">
        <v>499</v>
      </c>
      <c r="Q2504" s="54" t="s">
        <v>499</v>
      </c>
      <c r="R2504" s="54" t="s">
        <v>499</v>
      </c>
      <c r="S2504" s="54" t="s">
        <v>499</v>
      </c>
      <c r="T2504" s="54" t="s">
        <v>499</v>
      </c>
      <c r="U2504" s="54" t="s">
        <v>499</v>
      </c>
      <c r="W2504" s="42" t="s">
        <v>469</v>
      </c>
    </row>
    <row r="2505" spans="1:23">
      <c r="A2505" s="49" t="s">
        <v>4773</v>
      </c>
      <c r="B2505" s="46" t="s">
        <v>230</v>
      </c>
      <c r="C2505" s="46" t="s">
        <v>407</v>
      </c>
      <c r="D2505" s="49" t="s">
        <v>146</v>
      </c>
      <c r="E2505" s="46">
        <v>6</v>
      </c>
      <c r="F2505" s="46">
        <v>0</v>
      </c>
      <c r="G2505" s="46">
        <v>15</v>
      </c>
      <c r="H2505" s="46">
        <v>9</v>
      </c>
      <c r="I2505" s="46">
        <v>8</v>
      </c>
      <c r="J2505" s="46">
        <v>0</v>
      </c>
      <c r="K2505" s="46">
        <v>38</v>
      </c>
      <c r="L2505" s="42">
        <v>32753</v>
      </c>
      <c r="M2505" s="42">
        <v>16743</v>
      </c>
      <c r="N2505" s="42">
        <v>16010</v>
      </c>
      <c r="O2505" s="54">
        <v>35.835871707579287</v>
      </c>
      <c r="P2505" s="54" t="s">
        <v>499</v>
      </c>
      <c r="Q2505" s="54">
        <v>89.589679268948217</v>
      </c>
      <c r="R2505" s="54">
        <v>53.75380756136893</v>
      </c>
      <c r="S2505" s="54">
        <v>47.781162276772378</v>
      </c>
      <c r="T2505" s="54" t="s">
        <v>499</v>
      </c>
      <c r="U2505" s="54">
        <v>226.96052081466883</v>
      </c>
      <c r="W2505" s="42" t="s">
        <v>469</v>
      </c>
    </row>
    <row r="2506" spans="1:23">
      <c r="A2506" s="49" t="s">
        <v>4774</v>
      </c>
      <c r="B2506" s="46" t="s">
        <v>222</v>
      </c>
      <c r="C2506" s="46" t="s">
        <v>407</v>
      </c>
      <c r="D2506" s="49" t="s">
        <v>60</v>
      </c>
      <c r="E2506" s="46">
        <v>6</v>
      </c>
      <c r="F2506" s="46">
        <v>0</v>
      </c>
      <c r="G2506" s="46">
        <v>6</v>
      </c>
      <c r="H2506" s="46">
        <v>6</v>
      </c>
      <c r="I2506" s="46">
        <v>0</v>
      </c>
      <c r="J2506" s="46">
        <v>0</v>
      </c>
      <c r="K2506" s="46">
        <v>18</v>
      </c>
      <c r="L2506" s="42">
        <v>32753</v>
      </c>
      <c r="M2506" s="42">
        <v>16743</v>
      </c>
      <c r="N2506" s="42">
        <v>16010</v>
      </c>
      <c r="O2506" s="54">
        <v>18.318932616859524</v>
      </c>
      <c r="P2506" s="54" t="s">
        <v>499</v>
      </c>
      <c r="Q2506" s="54">
        <v>18.318932616859524</v>
      </c>
      <c r="R2506" s="54">
        <v>18.318932616859524</v>
      </c>
      <c r="S2506" s="54" t="s">
        <v>499</v>
      </c>
      <c r="T2506" s="54" t="s">
        <v>499</v>
      </c>
      <c r="U2506" s="54">
        <v>54.956797850578575</v>
      </c>
      <c r="W2506" s="42" t="s">
        <v>469</v>
      </c>
    </row>
    <row r="2507" spans="1:23">
      <c r="A2507" s="49" t="s">
        <v>4775</v>
      </c>
      <c r="B2507" s="46" t="s">
        <v>222</v>
      </c>
      <c r="C2507" s="46" t="s">
        <v>407</v>
      </c>
      <c r="D2507" s="49" t="s">
        <v>64</v>
      </c>
      <c r="E2507" s="46">
        <v>10</v>
      </c>
      <c r="F2507" s="46">
        <v>6</v>
      </c>
      <c r="G2507" s="46">
        <v>11</v>
      </c>
      <c r="H2507" s="46">
        <v>17</v>
      </c>
      <c r="I2507" s="46">
        <v>14</v>
      </c>
      <c r="J2507" s="46">
        <v>6</v>
      </c>
      <c r="K2507" s="46">
        <v>64</v>
      </c>
      <c r="L2507" s="42">
        <v>32753</v>
      </c>
      <c r="M2507" s="42">
        <v>16743</v>
      </c>
      <c r="N2507" s="42">
        <v>16010</v>
      </c>
      <c r="O2507" s="54">
        <v>30.531554361432541</v>
      </c>
      <c r="P2507" s="54">
        <v>18.318932616859524</v>
      </c>
      <c r="Q2507" s="54">
        <v>33.584709797575798</v>
      </c>
      <c r="R2507" s="54">
        <v>51.903642414435318</v>
      </c>
      <c r="S2507" s="54">
        <v>42.744176106005554</v>
      </c>
      <c r="T2507" s="54">
        <v>18.318932616859524</v>
      </c>
      <c r="U2507" s="54">
        <v>195.40194791316827</v>
      </c>
      <c r="W2507" s="42" t="s">
        <v>469</v>
      </c>
    </row>
    <row r="2508" spans="1:23">
      <c r="A2508" s="49" t="s">
        <v>4776</v>
      </c>
      <c r="B2508" s="46" t="s">
        <v>222</v>
      </c>
      <c r="C2508" s="46" t="s">
        <v>407</v>
      </c>
      <c r="D2508" s="49" t="s">
        <v>492</v>
      </c>
      <c r="E2508" s="46">
        <v>0</v>
      </c>
      <c r="F2508" s="46">
        <v>6</v>
      </c>
      <c r="G2508" s="46">
        <v>6</v>
      </c>
      <c r="H2508" s="46">
        <v>7</v>
      </c>
      <c r="I2508" s="46">
        <v>8</v>
      </c>
      <c r="J2508" s="46">
        <v>0</v>
      </c>
      <c r="K2508" s="46">
        <v>27</v>
      </c>
      <c r="L2508" s="42">
        <v>32753</v>
      </c>
      <c r="M2508" s="42">
        <v>16743</v>
      </c>
      <c r="N2508" s="42">
        <v>16010</v>
      </c>
      <c r="O2508" s="54" t="s">
        <v>499</v>
      </c>
      <c r="P2508" s="54">
        <v>18.318932616859524</v>
      </c>
      <c r="Q2508" s="54">
        <v>18.318932616859524</v>
      </c>
      <c r="R2508" s="54">
        <v>21.372088053002777</v>
      </c>
      <c r="S2508" s="54">
        <v>24.425243489146034</v>
      </c>
      <c r="T2508" s="54" t="s">
        <v>499</v>
      </c>
      <c r="U2508" s="54">
        <v>82.435196775867865</v>
      </c>
      <c r="W2508" s="42" t="s">
        <v>469</v>
      </c>
    </row>
    <row r="2509" spans="1:23">
      <c r="A2509" s="49" t="s">
        <v>4777</v>
      </c>
      <c r="B2509" s="46" t="s">
        <v>222</v>
      </c>
      <c r="C2509" s="46" t="s">
        <v>407</v>
      </c>
      <c r="D2509" s="49" t="s">
        <v>200</v>
      </c>
      <c r="E2509" s="46">
        <v>0</v>
      </c>
      <c r="F2509" s="46">
        <v>0</v>
      </c>
      <c r="G2509" s="46">
        <v>7</v>
      </c>
      <c r="H2509" s="46">
        <v>15</v>
      </c>
      <c r="I2509" s="46">
        <v>11</v>
      </c>
      <c r="J2509" s="46">
        <v>6</v>
      </c>
      <c r="K2509" s="46">
        <v>39</v>
      </c>
      <c r="L2509" s="42">
        <v>32753</v>
      </c>
      <c r="M2509" s="42">
        <v>16743</v>
      </c>
      <c r="N2509" s="42">
        <v>16010</v>
      </c>
      <c r="O2509" s="54" t="s">
        <v>499</v>
      </c>
      <c r="P2509" s="54" t="s">
        <v>499</v>
      </c>
      <c r="Q2509" s="54">
        <v>21.372088053002777</v>
      </c>
      <c r="R2509" s="54">
        <v>45.797331542148811</v>
      </c>
      <c r="S2509" s="54">
        <v>33.584709797575798</v>
      </c>
      <c r="T2509" s="54">
        <v>18.318932616859524</v>
      </c>
      <c r="U2509" s="54">
        <v>119.07306200958691</v>
      </c>
      <c r="W2509" s="42" t="s">
        <v>469</v>
      </c>
    </row>
    <row r="2510" spans="1:23">
      <c r="A2510" s="49" t="s">
        <v>4778</v>
      </c>
      <c r="B2510" s="46" t="s">
        <v>222</v>
      </c>
      <c r="C2510" s="46" t="s">
        <v>407</v>
      </c>
      <c r="D2510" s="49" t="s">
        <v>473</v>
      </c>
      <c r="E2510" s="46">
        <v>0</v>
      </c>
      <c r="F2510" s="46">
        <v>0</v>
      </c>
      <c r="G2510" s="46">
        <v>0</v>
      </c>
      <c r="H2510" s="46">
        <v>6</v>
      </c>
      <c r="I2510" s="46">
        <v>0</v>
      </c>
      <c r="J2510" s="46">
        <v>0</v>
      </c>
      <c r="K2510" s="46">
        <v>6</v>
      </c>
      <c r="L2510" s="42">
        <v>32753</v>
      </c>
      <c r="M2510" s="42">
        <v>16743</v>
      </c>
      <c r="N2510" s="42">
        <v>16010</v>
      </c>
      <c r="O2510" s="54" t="s">
        <v>499</v>
      </c>
      <c r="P2510" s="54" t="s">
        <v>499</v>
      </c>
      <c r="Q2510" s="54" t="s">
        <v>499</v>
      </c>
      <c r="R2510" s="54">
        <v>18.318932616859524</v>
      </c>
      <c r="S2510" s="54" t="s">
        <v>499</v>
      </c>
      <c r="T2510" s="54" t="s">
        <v>499</v>
      </c>
      <c r="U2510" s="54">
        <v>18.318932616859524</v>
      </c>
      <c r="W2510" s="42" t="s">
        <v>469</v>
      </c>
    </row>
    <row r="2511" spans="1:23">
      <c r="A2511" s="49" t="s">
        <v>4779</v>
      </c>
      <c r="B2511" s="46" t="s">
        <v>222</v>
      </c>
      <c r="C2511" s="46" t="s">
        <v>407</v>
      </c>
      <c r="D2511" s="49" t="s">
        <v>201</v>
      </c>
      <c r="E2511" s="46">
        <v>0</v>
      </c>
      <c r="F2511" s="46">
        <v>6</v>
      </c>
      <c r="G2511" s="46">
        <v>8</v>
      </c>
      <c r="H2511" s="46">
        <v>7</v>
      </c>
      <c r="I2511" s="46">
        <v>6</v>
      </c>
      <c r="J2511" s="46">
        <v>0</v>
      </c>
      <c r="K2511" s="46">
        <v>27</v>
      </c>
      <c r="L2511" s="42">
        <v>32753</v>
      </c>
      <c r="M2511" s="42">
        <v>16743</v>
      </c>
      <c r="N2511" s="42">
        <v>16010</v>
      </c>
      <c r="O2511" s="54" t="s">
        <v>499</v>
      </c>
      <c r="P2511" s="54">
        <v>18.318932616859524</v>
      </c>
      <c r="Q2511" s="54">
        <v>24.425243489146034</v>
      </c>
      <c r="R2511" s="54">
        <v>21.372088053002777</v>
      </c>
      <c r="S2511" s="54">
        <v>18.318932616859524</v>
      </c>
      <c r="T2511" s="54" t="s">
        <v>499</v>
      </c>
      <c r="U2511" s="54">
        <v>82.435196775867865</v>
      </c>
      <c r="W2511" s="42" t="s">
        <v>469</v>
      </c>
    </row>
    <row r="2512" spans="1:23">
      <c r="A2512" s="49" t="s">
        <v>4780</v>
      </c>
      <c r="B2512" s="46" t="s">
        <v>222</v>
      </c>
      <c r="C2512" s="46" t="s">
        <v>407</v>
      </c>
      <c r="D2512" s="49" t="s">
        <v>151</v>
      </c>
      <c r="E2512" s="46">
        <v>0</v>
      </c>
      <c r="F2512" s="46">
        <v>0</v>
      </c>
      <c r="G2512" s="46">
        <v>0</v>
      </c>
      <c r="H2512" s="46">
        <v>0</v>
      </c>
      <c r="I2512" s="46">
        <v>0</v>
      </c>
      <c r="J2512" s="46">
        <v>0</v>
      </c>
      <c r="K2512" s="46">
        <v>0</v>
      </c>
      <c r="L2512" s="42">
        <v>32753</v>
      </c>
      <c r="M2512" s="42">
        <v>16743</v>
      </c>
      <c r="N2512" s="42">
        <v>16010</v>
      </c>
      <c r="O2512" s="54" t="s">
        <v>499</v>
      </c>
      <c r="P2512" s="54" t="s">
        <v>499</v>
      </c>
      <c r="Q2512" s="54" t="s">
        <v>499</v>
      </c>
      <c r="R2512" s="54" t="s">
        <v>499</v>
      </c>
      <c r="S2512" s="54" t="s">
        <v>499</v>
      </c>
      <c r="T2512" s="54" t="s">
        <v>499</v>
      </c>
      <c r="U2512" s="54" t="s">
        <v>499</v>
      </c>
      <c r="W2512" s="42" t="s">
        <v>469</v>
      </c>
    </row>
    <row r="2513" spans="1:23">
      <c r="A2513" s="49" t="s">
        <v>4781</v>
      </c>
      <c r="B2513" s="46" t="s">
        <v>222</v>
      </c>
      <c r="C2513" s="46" t="s">
        <v>407</v>
      </c>
      <c r="D2513" s="49" t="s">
        <v>95</v>
      </c>
      <c r="E2513" s="46">
        <v>0</v>
      </c>
      <c r="F2513" s="46">
        <v>0</v>
      </c>
      <c r="G2513" s="46">
        <v>0</v>
      </c>
      <c r="H2513" s="46">
        <v>0</v>
      </c>
      <c r="I2513" s="46">
        <v>0</v>
      </c>
      <c r="J2513" s="46">
        <v>0</v>
      </c>
      <c r="K2513" s="46">
        <v>0</v>
      </c>
      <c r="L2513" s="42">
        <v>32753</v>
      </c>
      <c r="M2513" s="42">
        <v>16743</v>
      </c>
      <c r="N2513" s="42">
        <v>16010</v>
      </c>
      <c r="O2513" s="54" t="s">
        <v>499</v>
      </c>
      <c r="P2513" s="54" t="s">
        <v>499</v>
      </c>
      <c r="Q2513" s="54" t="s">
        <v>499</v>
      </c>
      <c r="R2513" s="54" t="s">
        <v>499</v>
      </c>
      <c r="S2513" s="54" t="s">
        <v>499</v>
      </c>
      <c r="T2513" s="54" t="s">
        <v>499</v>
      </c>
      <c r="U2513" s="54" t="s">
        <v>499</v>
      </c>
      <c r="W2513" s="42" t="s">
        <v>469</v>
      </c>
    </row>
    <row r="2514" spans="1:23">
      <c r="A2514" s="49" t="s">
        <v>4782</v>
      </c>
      <c r="B2514" s="46" t="s">
        <v>222</v>
      </c>
      <c r="C2514" s="46" t="s">
        <v>407</v>
      </c>
      <c r="D2514" s="49" t="s">
        <v>154</v>
      </c>
      <c r="E2514" s="46">
        <v>0</v>
      </c>
      <c r="F2514" s="46">
        <v>0</v>
      </c>
      <c r="G2514" s="46">
        <v>0</v>
      </c>
      <c r="H2514" s="46">
        <v>0</v>
      </c>
      <c r="I2514" s="46">
        <v>0</v>
      </c>
      <c r="J2514" s="46">
        <v>0</v>
      </c>
      <c r="K2514" s="46">
        <v>0</v>
      </c>
      <c r="L2514" s="42">
        <v>32753</v>
      </c>
      <c r="M2514" s="42">
        <v>16743</v>
      </c>
      <c r="N2514" s="42">
        <v>16010</v>
      </c>
      <c r="O2514" s="54" t="s">
        <v>499</v>
      </c>
      <c r="P2514" s="54" t="s">
        <v>499</v>
      </c>
      <c r="Q2514" s="54" t="s">
        <v>499</v>
      </c>
      <c r="R2514" s="54" t="s">
        <v>499</v>
      </c>
      <c r="S2514" s="54" t="s">
        <v>499</v>
      </c>
      <c r="T2514" s="54" t="s">
        <v>499</v>
      </c>
      <c r="U2514" s="54" t="s">
        <v>499</v>
      </c>
      <c r="W2514" s="42" t="s">
        <v>469</v>
      </c>
    </row>
    <row r="2515" spans="1:23">
      <c r="A2515" s="49" t="s">
        <v>4783</v>
      </c>
      <c r="B2515" s="46" t="s">
        <v>222</v>
      </c>
      <c r="C2515" s="46" t="s">
        <v>407</v>
      </c>
      <c r="D2515" s="49" t="s">
        <v>155</v>
      </c>
      <c r="E2515" s="46">
        <v>7</v>
      </c>
      <c r="F2515" s="46">
        <v>0</v>
      </c>
      <c r="G2515" s="46">
        <v>6</v>
      </c>
      <c r="H2515" s="46">
        <v>0</v>
      </c>
      <c r="I2515" s="46">
        <v>0</v>
      </c>
      <c r="J2515" s="46">
        <v>0</v>
      </c>
      <c r="K2515" s="46">
        <v>13</v>
      </c>
      <c r="L2515" s="42">
        <v>32753</v>
      </c>
      <c r="M2515" s="42">
        <v>16743</v>
      </c>
      <c r="N2515" s="42">
        <v>16010</v>
      </c>
      <c r="O2515" s="54">
        <v>21.372088053002777</v>
      </c>
      <c r="P2515" s="54" t="s">
        <v>499</v>
      </c>
      <c r="Q2515" s="54">
        <v>18.318932616859524</v>
      </c>
      <c r="R2515" s="54" t="s">
        <v>499</v>
      </c>
      <c r="S2515" s="54" t="s">
        <v>499</v>
      </c>
      <c r="T2515" s="54" t="s">
        <v>499</v>
      </c>
      <c r="U2515" s="54">
        <v>39.691020669862297</v>
      </c>
      <c r="W2515" s="42" t="s">
        <v>469</v>
      </c>
    </row>
    <row r="2516" spans="1:23">
      <c r="A2516" s="49" t="s">
        <v>4784</v>
      </c>
      <c r="B2516" s="46" t="s">
        <v>222</v>
      </c>
      <c r="C2516" s="46" t="s">
        <v>407</v>
      </c>
      <c r="D2516" s="49" t="s">
        <v>99</v>
      </c>
      <c r="E2516" s="46">
        <v>0</v>
      </c>
      <c r="F2516" s="46">
        <v>0</v>
      </c>
      <c r="G2516" s="46">
        <v>0</v>
      </c>
      <c r="H2516" s="46">
        <v>6</v>
      </c>
      <c r="I2516" s="46">
        <v>6</v>
      </c>
      <c r="J2516" s="46">
        <v>0</v>
      </c>
      <c r="K2516" s="46">
        <v>12</v>
      </c>
      <c r="L2516" s="42">
        <v>32753</v>
      </c>
      <c r="M2516" s="42">
        <v>16743</v>
      </c>
      <c r="N2516" s="42">
        <v>16010</v>
      </c>
      <c r="O2516" s="54" t="s">
        <v>499</v>
      </c>
      <c r="P2516" s="54" t="s">
        <v>499</v>
      </c>
      <c r="Q2516" s="54" t="s">
        <v>499</v>
      </c>
      <c r="R2516" s="54">
        <v>18.318932616859524</v>
      </c>
      <c r="S2516" s="54">
        <v>18.318932616859524</v>
      </c>
      <c r="T2516" s="54" t="s">
        <v>499</v>
      </c>
      <c r="U2516" s="54">
        <v>36.637865233719047</v>
      </c>
      <c r="W2516" s="42" t="s">
        <v>469</v>
      </c>
    </row>
    <row r="2517" spans="1:23">
      <c r="A2517" s="49" t="s">
        <v>4785</v>
      </c>
      <c r="B2517" s="46" t="s">
        <v>222</v>
      </c>
      <c r="C2517" s="46" t="s">
        <v>407</v>
      </c>
      <c r="D2517" s="49" t="s">
        <v>481</v>
      </c>
      <c r="E2517" s="46">
        <v>0</v>
      </c>
      <c r="F2517" s="46">
        <v>0</v>
      </c>
      <c r="G2517" s="46">
        <v>0</v>
      </c>
      <c r="H2517" s="46">
        <v>6</v>
      </c>
      <c r="I2517" s="46">
        <v>0</v>
      </c>
      <c r="J2517" s="46">
        <v>0</v>
      </c>
      <c r="K2517" s="46">
        <v>6</v>
      </c>
      <c r="L2517" s="42">
        <v>32753</v>
      </c>
      <c r="M2517" s="42">
        <v>16743</v>
      </c>
      <c r="N2517" s="42">
        <v>16010</v>
      </c>
      <c r="O2517" s="54" t="s">
        <v>499</v>
      </c>
      <c r="P2517" s="54" t="s">
        <v>499</v>
      </c>
      <c r="Q2517" s="54" t="s">
        <v>499</v>
      </c>
      <c r="R2517" s="54">
        <v>18.318932616859524</v>
      </c>
      <c r="S2517" s="54" t="s">
        <v>499</v>
      </c>
      <c r="T2517" s="54" t="s">
        <v>499</v>
      </c>
      <c r="U2517" s="54">
        <v>18.318932616859524</v>
      </c>
      <c r="W2517" s="42" t="s">
        <v>469</v>
      </c>
    </row>
    <row r="2518" spans="1:23">
      <c r="A2518" s="49" t="s">
        <v>4786</v>
      </c>
      <c r="B2518" s="46" t="s">
        <v>222</v>
      </c>
      <c r="C2518" s="46" t="s">
        <v>407</v>
      </c>
      <c r="D2518" s="49" t="s">
        <v>483</v>
      </c>
      <c r="E2518" s="46">
        <v>6</v>
      </c>
      <c r="F2518" s="46">
        <v>6</v>
      </c>
      <c r="G2518" s="46">
        <v>6</v>
      </c>
      <c r="H2518" s="46">
        <v>6</v>
      </c>
      <c r="I2518" s="46">
        <v>0</v>
      </c>
      <c r="J2518" s="46">
        <v>0</v>
      </c>
      <c r="K2518" s="46">
        <v>24</v>
      </c>
      <c r="L2518" s="42">
        <v>32753</v>
      </c>
      <c r="M2518" s="42">
        <v>16743</v>
      </c>
      <c r="N2518" s="42">
        <v>16010</v>
      </c>
      <c r="O2518" s="54">
        <v>18.318932616859524</v>
      </c>
      <c r="P2518" s="54">
        <v>18.318932616859524</v>
      </c>
      <c r="Q2518" s="54">
        <v>18.318932616859524</v>
      </c>
      <c r="R2518" s="54">
        <v>18.318932616859524</v>
      </c>
      <c r="S2518" s="54" t="s">
        <v>499</v>
      </c>
      <c r="T2518" s="54" t="s">
        <v>499</v>
      </c>
      <c r="U2518" s="54">
        <v>73.275730467438095</v>
      </c>
      <c r="W2518" s="42" t="s">
        <v>469</v>
      </c>
    </row>
    <row r="2519" spans="1:23">
      <c r="A2519" s="49" t="s">
        <v>4787</v>
      </c>
      <c r="B2519" s="46" t="s">
        <v>222</v>
      </c>
      <c r="C2519" s="46" t="s">
        <v>407</v>
      </c>
      <c r="D2519" s="49" t="s">
        <v>128</v>
      </c>
      <c r="E2519" s="46">
        <v>0</v>
      </c>
      <c r="F2519" s="46">
        <v>0</v>
      </c>
      <c r="G2519" s="46">
        <v>0</v>
      </c>
      <c r="H2519" s="46">
        <v>0</v>
      </c>
      <c r="I2519" s="46">
        <v>0</v>
      </c>
      <c r="J2519" s="46">
        <v>0</v>
      </c>
      <c r="K2519" s="46">
        <v>0</v>
      </c>
      <c r="L2519" s="42">
        <v>32753</v>
      </c>
      <c r="M2519" s="42">
        <v>16743</v>
      </c>
      <c r="N2519" s="42">
        <v>16010</v>
      </c>
      <c r="O2519" s="54" t="s">
        <v>499</v>
      </c>
      <c r="P2519" s="54" t="s">
        <v>499</v>
      </c>
      <c r="Q2519" s="54" t="s">
        <v>499</v>
      </c>
      <c r="R2519" s="54" t="s">
        <v>499</v>
      </c>
      <c r="S2519" s="54" t="s">
        <v>499</v>
      </c>
      <c r="T2519" s="54" t="s">
        <v>499</v>
      </c>
      <c r="U2519" s="54" t="s">
        <v>499</v>
      </c>
      <c r="W2519" s="42" t="s">
        <v>469</v>
      </c>
    </row>
    <row r="2520" spans="1:23">
      <c r="A2520" s="49" t="s">
        <v>4788</v>
      </c>
      <c r="B2520" s="46" t="s">
        <v>222</v>
      </c>
      <c r="C2520" s="46" t="s">
        <v>407</v>
      </c>
      <c r="D2520" s="49" t="s">
        <v>161</v>
      </c>
      <c r="E2520" s="46">
        <v>0</v>
      </c>
      <c r="F2520" s="46">
        <v>0</v>
      </c>
      <c r="G2520" s="46">
        <v>0</v>
      </c>
      <c r="H2520" s="46">
        <v>0</v>
      </c>
      <c r="I2520" s="46">
        <v>0</v>
      </c>
      <c r="J2520" s="46">
        <v>0</v>
      </c>
      <c r="K2520" s="46">
        <v>0</v>
      </c>
      <c r="L2520" s="42">
        <v>32753</v>
      </c>
      <c r="M2520" s="42">
        <v>16743</v>
      </c>
      <c r="N2520" s="42">
        <v>16010</v>
      </c>
      <c r="O2520" s="54" t="s">
        <v>499</v>
      </c>
      <c r="P2520" s="54" t="s">
        <v>499</v>
      </c>
      <c r="Q2520" s="54" t="s">
        <v>499</v>
      </c>
      <c r="R2520" s="54" t="s">
        <v>499</v>
      </c>
      <c r="S2520" s="54" t="s">
        <v>499</v>
      </c>
      <c r="T2520" s="54" t="s">
        <v>499</v>
      </c>
      <c r="U2520" s="54" t="s">
        <v>499</v>
      </c>
      <c r="W2520" s="42" t="s">
        <v>469</v>
      </c>
    </row>
    <row r="2521" spans="1:23">
      <c r="A2521" s="49" t="s">
        <v>4789</v>
      </c>
      <c r="B2521" s="46" t="s">
        <v>222</v>
      </c>
      <c r="C2521" s="46" t="s">
        <v>407</v>
      </c>
      <c r="D2521" s="49" t="s">
        <v>164</v>
      </c>
      <c r="E2521" s="46">
        <v>24</v>
      </c>
      <c r="F2521" s="46">
        <v>30</v>
      </c>
      <c r="G2521" s="46">
        <v>56</v>
      </c>
      <c r="H2521" s="46">
        <v>38</v>
      </c>
      <c r="I2521" s="46">
        <v>10</v>
      </c>
      <c r="J2521" s="46">
        <v>6</v>
      </c>
      <c r="K2521" s="46">
        <v>164</v>
      </c>
      <c r="L2521" s="42">
        <v>32753</v>
      </c>
      <c r="M2521" s="42">
        <v>16743</v>
      </c>
      <c r="N2521" s="42">
        <v>16010</v>
      </c>
      <c r="O2521" s="54">
        <v>149.90630855715179</v>
      </c>
      <c r="P2521" s="54">
        <v>187.38288569643973</v>
      </c>
      <c r="Q2521" s="54">
        <v>349.78138663335415</v>
      </c>
      <c r="R2521" s="54">
        <v>237.35165521549033</v>
      </c>
      <c r="S2521" s="54">
        <v>62.460961898813238</v>
      </c>
      <c r="T2521" s="54">
        <v>37.476577139287947</v>
      </c>
      <c r="U2521" s="54">
        <v>1024.3597751405373</v>
      </c>
      <c r="W2521" s="42" t="s">
        <v>469</v>
      </c>
    </row>
    <row r="2522" spans="1:23">
      <c r="A2522" s="49" t="s">
        <v>4790</v>
      </c>
      <c r="B2522" s="46" t="s">
        <v>222</v>
      </c>
      <c r="C2522" s="46" t="s">
        <v>407</v>
      </c>
      <c r="D2522" s="49" t="s">
        <v>142</v>
      </c>
      <c r="E2522" s="46">
        <v>6</v>
      </c>
      <c r="F2522" s="46">
        <v>0</v>
      </c>
      <c r="G2522" s="46">
        <v>0</v>
      </c>
      <c r="H2522" s="46">
        <v>0</v>
      </c>
      <c r="I2522" s="46">
        <v>0</v>
      </c>
      <c r="J2522" s="46">
        <v>0</v>
      </c>
      <c r="K2522" s="46">
        <v>6</v>
      </c>
      <c r="L2522" s="42">
        <v>32753</v>
      </c>
      <c r="M2522" s="42">
        <v>16743</v>
      </c>
      <c r="N2522" s="42">
        <v>16010</v>
      </c>
      <c r="O2522" s="54">
        <v>18.318932616859524</v>
      </c>
      <c r="P2522" s="54" t="s">
        <v>499</v>
      </c>
      <c r="Q2522" s="54" t="s">
        <v>499</v>
      </c>
      <c r="R2522" s="54" t="s">
        <v>499</v>
      </c>
      <c r="S2522" s="54" t="s">
        <v>499</v>
      </c>
      <c r="T2522" s="54" t="s">
        <v>499</v>
      </c>
      <c r="U2522" s="54">
        <v>18.318932616859524</v>
      </c>
      <c r="W2522" s="42" t="s">
        <v>469</v>
      </c>
    </row>
    <row r="2523" spans="1:23">
      <c r="A2523" s="49" t="s">
        <v>4791</v>
      </c>
      <c r="B2523" s="46" t="s">
        <v>230</v>
      </c>
      <c r="C2523" s="46" t="s">
        <v>409</v>
      </c>
      <c r="D2523" s="49" t="s">
        <v>60</v>
      </c>
      <c r="E2523" s="46">
        <v>0</v>
      </c>
      <c r="F2523" s="46">
        <v>6</v>
      </c>
      <c r="G2523" s="46">
        <v>6</v>
      </c>
      <c r="H2523" s="46">
        <v>8</v>
      </c>
      <c r="I2523" s="46">
        <v>6</v>
      </c>
      <c r="J2523" s="46">
        <v>7</v>
      </c>
      <c r="K2523" s="46">
        <v>33</v>
      </c>
      <c r="L2523" s="42">
        <v>28394</v>
      </c>
      <c r="M2523" s="42">
        <v>14388</v>
      </c>
      <c r="N2523" s="42">
        <v>14006</v>
      </c>
      <c r="O2523" s="54" t="s">
        <v>499</v>
      </c>
      <c r="P2523" s="54">
        <v>21.131224906670422</v>
      </c>
      <c r="Q2523" s="54">
        <v>21.131224906670422</v>
      </c>
      <c r="R2523" s="54">
        <v>28.174966542227232</v>
      </c>
      <c r="S2523" s="54">
        <v>21.131224906670422</v>
      </c>
      <c r="T2523" s="54">
        <v>24.653095724448828</v>
      </c>
      <c r="U2523" s="54">
        <v>116.22173698668733</v>
      </c>
      <c r="W2523" s="42" t="s">
        <v>469</v>
      </c>
    </row>
    <row r="2524" spans="1:23">
      <c r="A2524" s="49" t="s">
        <v>4792</v>
      </c>
      <c r="B2524" s="46" t="s">
        <v>230</v>
      </c>
      <c r="C2524" s="46" t="s">
        <v>409</v>
      </c>
      <c r="D2524" s="49" t="s">
        <v>64</v>
      </c>
      <c r="E2524" s="46">
        <v>0</v>
      </c>
      <c r="F2524" s="46">
        <v>6</v>
      </c>
      <c r="G2524" s="46">
        <v>9</v>
      </c>
      <c r="H2524" s="46">
        <v>6</v>
      </c>
      <c r="I2524" s="46">
        <v>9</v>
      </c>
      <c r="J2524" s="46">
        <v>6</v>
      </c>
      <c r="K2524" s="46">
        <v>36</v>
      </c>
      <c r="L2524" s="42">
        <v>28394</v>
      </c>
      <c r="M2524" s="42">
        <v>14388</v>
      </c>
      <c r="N2524" s="42">
        <v>14006</v>
      </c>
      <c r="O2524" s="54" t="s">
        <v>499</v>
      </c>
      <c r="P2524" s="54">
        <v>21.131224906670422</v>
      </c>
      <c r="Q2524" s="54">
        <v>31.696837360005638</v>
      </c>
      <c r="R2524" s="54">
        <v>21.131224906670422</v>
      </c>
      <c r="S2524" s="54">
        <v>31.696837360005638</v>
      </c>
      <c r="T2524" s="54">
        <v>21.131224906670422</v>
      </c>
      <c r="U2524" s="54">
        <v>126.78734944002255</v>
      </c>
      <c r="W2524" s="42" t="s">
        <v>469</v>
      </c>
    </row>
    <row r="2525" spans="1:23">
      <c r="A2525" s="49" t="s">
        <v>4793</v>
      </c>
      <c r="B2525" s="46" t="s">
        <v>230</v>
      </c>
      <c r="C2525" s="46" t="s">
        <v>409</v>
      </c>
      <c r="D2525" s="49" t="s">
        <v>492</v>
      </c>
      <c r="E2525" s="46">
        <v>0</v>
      </c>
      <c r="F2525" s="46">
        <v>0</v>
      </c>
      <c r="G2525" s="46">
        <v>0</v>
      </c>
      <c r="H2525" s="46">
        <v>0</v>
      </c>
      <c r="I2525" s="46">
        <v>0</v>
      </c>
      <c r="J2525" s="46">
        <v>0</v>
      </c>
      <c r="K2525" s="46">
        <v>0</v>
      </c>
      <c r="L2525" s="42">
        <v>28394</v>
      </c>
      <c r="M2525" s="42">
        <v>14388</v>
      </c>
      <c r="N2525" s="42">
        <v>14006</v>
      </c>
      <c r="O2525" s="54" t="s">
        <v>499</v>
      </c>
      <c r="P2525" s="54" t="s">
        <v>499</v>
      </c>
      <c r="Q2525" s="54" t="s">
        <v>499</v>
      </c>
      <c r="R2525" s="54" t="s">
        <v>499</v>
      </c>
      <c r="S2525" s="54" t="s">
        <v>499</v>
      </c>
      <c r="T2525" s="54" t="s">
        <v>499</v>
      </c>
      <c r="U2525" s="54" t="s">
        <v>499</v>
      </c>
      <c r="W2525" s="42" t="s">
        <v>469</v>
      </c>
    </row>
    <row r="2526" spans="1:23">
      <c r="A2526" s="49" t="s">
        <v>4794</v>
      </c>
      <c r="B2526" s="46" t="s">
        <v>230</v>
      </c>
      <c r="C2526" s="46" t="s">
        <v>409</v>
      </c>
      <c r="D2526" s="49" t="s">
        <v>200</v>
      </c>
      <c r="E2526" s="46">
        <v>0</v>
      </c>
      <c r="F2526" s="46">
        <v>0</v>
      </c>
      <c r="G2526" s="46">
        <v>0</v>
      </c>
      <c r="H2526" s="46">
        <v>0</v>
      </c>
      <c r="I2526" s="46">
        <v>0</v>
      </c>
      <c r="J2526" s="46">
        <v>0</v>
      </c>
      <c r="K2526" s="46">
        <v>0</v>
      </c>
      <c r="L2526" s="42">
        <v>28394</v>
      </c>
      <c r="M2526" s="42">
        <v>14388</v>
      </c>
      <c r="N2526" s="42">
        <v>14006</v>
      </c>
      <c r="O2526" s="54" t="s">
        <v>499</v>
      </c>
      <c r="P2526" s="54" t="s">
        <v>499</v>
      </c>
      <c r="Q2526" s="54" t="s">
        <v>499</v>
      </c>
      <c r="R2526" s="54" t="s">
        <v>499</v>
      </c>
      <c r="S2526" s="54" t="s">
        <v>499</v>
      </c>
      <c r="T2526" s="54" t="s">
        <v>499</v>
      </c>
      <c r="U2526" s="54" t="s">
        <v>499</v>
      </c>
      <c r="W2526" s="42" t="s">
        <v>469</v>
      </c>
    </row>
    <row r="2527" spans="1:23">
      <c r="A2527" s="49" t="s">
        <v>4795</v>
      </c>
      <c r="B2527" s="46" t="s">
        <v>230</v>
      </c>
      <c r="C2527" s="46" t="s">
        <v>409</v>
      </c>
      <c r="D2527" s="49" t="s">
        <v>54</v>
      </c>
      <c r="E2527" s="46">
        <v>13</v>
      </c>
      <c r="F2527" s="46">
        <v>9</v>
      </c>
      <c r="G2527" s="46">
        <v>55</v>
      </c>
      <c r="H2527" s="46">
        <v>61</v>
      </c>
      <c r="I2527" s="46">
        <v>39</v>
      </c>
      <c r="J2527" s="46">
        <v>21</v>
      </c>
      <c r="K2527" s="46">
        <v>198</v>
      </c>
      <c r="L2527" s="42">
        <v>28394</v>
      </c>
      <c r="M2527" s="42">
        <v>14388</v>
      </c>
      <c r="N2527" s="42">
        <v>14006</v>
      </c>
      <c r="O2527" s="54">
        <v>90.353072004448151</v>
      </c>
      <c r="P2527" s="54">
        <v>62.55212677231026</v>
      </c>
      <c r="Q2527" s="54">
        <v>382.26299694189601</v>
      </c>
      <c r="R2527" s="54">
        <v>423.96441479010292</v>
      </c>
      <c r="S2527" s="54">
        <v>271.05921601334444</v>
      </c>
      <c r="T2527" s="54">
        <v>145.95496246872392</v>
      </c>
      <c r="U2527" s="54">
        <v>1376.1467889908258</v>
      </c>
      <c r="W2527" s="42" t="s">
        <v>469</v>
      </c>
    </row>
    <row r="2528" spans="1:23">
      <c r="A2528" s="49" t="s">
        <v>4796</v>
      </c>
      <c r="B2528" s="46" t="s">
        <v>230</v>
      </c>
      <c r="C2528" s="46" t="s">
        <v>409</v>
      </c>
      <c r="D2528" s="49" t="s">
        <v>69</v>
      </c>
      <c r="E2528" s="46">
        <v>6</v>
      </c>
      <c r="F2528" s="46">
        <v>0</v>
      </c>
      <c r="G2528" s="46">
        <v>6</v>
      </c>
      <c r="H2528" s="46">
        <v>8</v>
      </c>
      <c r="I2528" s="46">
        <v>6</v>
      </c>
      <c r="J2528" s="46">
        <v>6</v>
      </c>
      <c r="K2528" s="46">
        <v>32</v>
      </c>
      <c r="L2528" s="42">
        <v>28394</v>
      </c>
      <c r="M2528" s="42">
        <v>14388</v>
      </c>
      <c r="N2528" s="42">
        <v>14006</v>
      </c>
      <c r="O2528" s="54">
        <v>41.701417848206837</v>
      </c>
      <c r="P2528" s="54" t="s">
        <v>499</v>
      </c>
      <c r="Q2528" s="54">
        <v>41.701417848206837</v>
      </c>
      <c r="R2528" s="54">
        <v>55.60189046427579</v>
      </c>
      <c r="S2528" s="54">
        <v>41.701417848206837</v>
      </c>
      <c r="T2528" s="54">
        <v>41.701417848206837</v>
      </c>
      <c r="U2528" s="54">
        <v>222.40756185710316</v>
      </c>
      <c r="W2528" s="42" t="s">
        <v>469</v>
      </c>
    </row>
    <row r="2529" spans="1:23">
      <c r="A2529" s="49" t="s">
        <v>4797</v>
      </c>
      <c r="B2529" s="46" t="s">
        <v>230</v>
      </c>
      <c r="C2529" s="46" t="s">
        <v>409</v>
      </c>
      <c r="D2529" s="49" t="s">
        <v>473</v>
      </c>
      <c r="E2529" s="46">
        <v>0</v>
      </c>
      <c r="F2529" s="46">
        <v>0</v>
      </c>
      <c r="G2529" s="46">
        <v>0</v>
      </c>
      <c r="H2529" s="46">
        <v>0</v>
      </c>
      <c r="I2529" s="46">
        <v>0</v>
      </c>
      <c r="J2529" s="46">
        <v>0</v>
      </c>
      <c r="K2529" s="46">
        <v>0</v>
      </c>
      <c r="L2529" s="42">
        <v>28394</v>
      </c>
      <c r="M2529" s="42">
        <v>14388</v>
      </c>
      <c r="N2529" s="42">
        <v>14006</v>
      </c>
      <c r="O2529" s="54" t="s">
        <v>499</v>
      </c>
      <c r="P2529" s="54" t="s">
        <v>499</v>
      </c>
      <c r="Q2529" s="54" t="s">
        <v>499</v>
      </c>
      <c r="R2529" s="54" t="s">
        <v>499</v>
      </c>
      <c r="S2529" s="54" t="s">
        <v>499</v>
      </c>
      <c r="T2529" s="54" t="s">
        <v>499</v>
      </c>
      <c r="U2529" s="54" t="s">
        <v>499</v>
      </c>
      <c r="W2529" s="42" t="s">
        <v>469</v>
      </c>
    </row>
    <row r="2530" spans="1:23">
      <c r="A2530" s="49" t="s">
        <v>4798</v>
      </c>
      <c r="B2530" s="46" t="s">
        <v>230</v>
      </c>
      <c r="C2530" s="46" t="s">
        <v>409</v>
      </c>
      <c r="D2530" s="49" t="s">
        <v>201</v>
      </c>
      <c r="E2530" s="46">
        <v>0</v>
      </c>
      <c r="F2530" s="46">
        <v>0</v>
      </c>
      <c r="G2530" s="46">
        <v>6</v>
      </c>
      <c r="H2530" s="46">
        <v>0</v>
      </c>
      <c r="I2530" s="46">
        <v>0</v>
      </c>
      <c r="J2530" s="46">
        <v>0</v>
      </c>
      <c r="K2530" s="46">
        <v>6</v>
      </c>
      <c r="L2530" s="42">
        <v>28394</v>
      </c>
      <c r="M2530" s="42">
        <v>14388</v>
      </c>
      <c r="N2530" s="42">
        <v>14006</v>
      </c>
      <c r="O2530" s="54" t="s">
        <v>499</v>
      </c>
      <c r="P2530" s="54" t="s">
        <v>499</v>
      </c>
      <c r="Q2530" s="54">
        <v>21.131224906670422</v>
      </c>
      <c r="R2530" s="54" t="s">
        <v>499</v>
      </c>
      <c r="S2530" s="54" t="s">
        <v>499</v>
      </c>
      <c r="T2530" s="54" t="s">
        <v>499</v>
      </c>
      <c r="U2530" s="54">
        <v>21.131224906670422</v>
      </c>
      <c r="W2530" s="42" t="s">
        <v>469</v>
      </c>
    </row>
    <row r="2531" spans="1:23">
      <c r="A2531" s="49" t="s">
        <v>4799</v>
      </c>
      <c r="B2531" s="46" t="s">
        <v>230</v>
      </c>
      <c r="C2531" s="46" t="s">
        <v>409</v>
      </c>
      <c r="D2531" s="49" t="s">
        <v>95</v>
      </c>
      <c r="E2531" s="46">
        <v>0</v>
      </c>
      <c r="F2531" s="46">
        <v>0</v>
      </c>
      <c r="G2531" s="46">
        <v>0</v>
      </c>
      <c r="H2531" s="46">
        <v>0</v>
      </c>
      <c r="I2531" s="46">
        <v>0</v>
      </c>
      <c r="J2531" s="46">
        <v>0</v>
      </c>
      <c r="K2531" s="46">
        <v>0</v>
      </c>
      <c r="L2531" s="42">
        <v>28394</v>
      </c>
      <c r="M2531" s="42">
        <v>14388</v>
      </c>
      <c r="N2531" s="42">
        <v>14006</v>
      </c>
      <c r="O2531" s="54" t="s">
        <v>499</v>
      </c>
      <c r="P2531" s="54" t="s">
        <v>499</v>
      </c>
      <c r="Q2531" s="54" t="s">
        <v>499</v>
      </c>
      <c r="R2531" s="54" t="s">
        <v>499</v>
      </c>
      <c r="S2531" s="54" t="s">
        <v>499</v>
      </c>
      <c r="T2531" s="54" t="s">
        <v>499</v>
      </c>
      <c r="U2531" s="54" t="s">
        <v>499</v>
      </c>
      <c r="W2531" s="42" t="s">
        <v>469</v>
      </c>
    </row>
    <row r="2532" spans="1:23">
      <c r="A2532" s="49" t="s">
        <v>4800</v>
      </c>
      <c r="B2532" s="46" t="s">
        <v>230</v>
      </c>
      <c r="C2532" s="46" t="s">
        <v>409</v>
      </c>
      <c r="D2532" s="49" t="s">
        <v>154</v>
      </c>
      <c r="E2532" s="46">
        <v>0</v>
      </c>
      <c r="F2532" s="46">
        <v>0</v>
      </c>
      <c r="G2532" s="46">
        <v>0</v>
      </c>
      <c r="H2532" s="46">
        <v>0</v>
      </c>
      <c r="I2532" s="46">
        <v>0</v>
      </c>
      <c r="J2532" s="46">
        <v>0</v>
      </c>
      <c r="K2532" s="46">
        <v>0</v>
      </c>
      <c r="L2532" s="42">
        <v>28394</v>
      </c>
      <c r="M2532" s="42">
        <v>14388</v>
      </c>
      <c r="N2532" s="42">
        <v>14006</v>
      </c>
      <c r="O2532" s="54" t="s">
        <v>499</v>
      </c>
      <c r="P2532" s="54" t="s">
        <v>499</v>
      </c>
      <c r="Q2532" s="54" t="s">
        <v>499</v>
      </c>
      <c r="R2532" s="54" t="s">
        <v>499</v>
      </c>
      <c r="S2532" s="54" t="s">
        <v>499</v>
      </c>
      <c r="T2532" s="54" t="s">
        <v>499</v>
      </c>
      <c r="U2532" s="54" t="s">
        <v>499</v>
      </c>
      <c r="W2532" s="42" t="s">
        <v>469</v>
      </c>
    </row>
    <row r="2533" spans="1:23">
      <c r="A2533" s="49" t="s">
        <v>4801</v>
      </c>
      <c r="B2533" s="46" t="s">
        <v>230</v>
      </c>
      <c r="C2533" s="46" t="s">
        <v>409</v>
      </c>
      <c r="D2533" s="49" t="s">
        <v>155</v>
      </c>
      <c r="E2533" s="46">
        <v>0</v>
      </c>
      <c r="F2533" s="46">
        <v>0</v>
      </c>
      <c r="G2533" s="46">
        <v>6</v>
      </c>
      <c r="H2533" s="46">
        <v>0</v>
      </c>
      <c r="I2533" s="46">
        <v>0</v>
      </c>
      <c r="J2533" s="46">
        <v>0</v>
      </c>
      <c r="K2533" s="46">
        <v>6</v>
      </c>
      <c r="L2533" s="42">
        <v>28394</v>
      </c>
      <c r="M2533" s="42">
        <v>14388</v>
      </c>
      <c r="N2533" s="42">
        <v>14006</v>
      </c>
      <c r="O2533" s="54" t="s">
        <v>499</v>
      </c>
      <c r="P2533" s="54" t="s">
        <v>499</v>
      </c>
      <c r="Q2533" s="54">
        <v>21.131224906670422</v>
      </c>
      <c r="R2533" s="54" t="s">
        <v>499</v>
      </c>
      <c r="S2533" s="54" t="s">
        <v>499</v>
      </c>
      <c r="T2533" s="54" t="s">
        <v>499</v>
      </c>
      <c r="U2533" s="54">
        <v>21.131224906670422</v>
      </c>
      <c r="W2533" s="42" t="s">
        <v>469</v>
      </c>
    </row>
    <row r="2534" spans="1:23">
      <c r="A2534" s="49" t="s">
        <v>4802</v>
      </c>
      <c r="B2534" s="46" t="s">
        <v>230</v>
      </c>
      <c r="C2534" s="46" t="s">
        <v>409</v>
      </c>
      <c r="D2534" s="49" t="s">
        <v>99</v>
      </c>
      <c r="E2534" s="46">
        <v>0</v>
      </c>
      <c r="F2534" s="46">
        <v>0</v>
      </c>
      <c r="G2534" s="46">
        <v>6</v>
      </c>
      <c r="H2534" s="46">
        <v>6</v>
      </c>
      <c r="I2534" s="46">
        <v>6</v>
      </c>
      <c r="J2534" s="46">
        <v>6</v>
      </c>
      <c r="K2534" s="46">
        <v>24</v>
      </c>
      <c r="L2534" s="42">
        <v>28394</v>
      </c>
      <c r="M2534" s="42">
        <v>14388</v>
      </c>
      <c r="N2534" s="42">
        <v>14006</v>
      </c>
      <c r="O2534" s="54" t="s">
        <v>499</v>
      </c>
      <c r="P2534" s="54" t="s">
        <v>499</v>
      </c>
      <c r="Q2534" s="54">
        <v>21.131224906670422</v>
      </c>
      <c r="R2534" s="54">
        <v>21.131224906670422</v>
      </c>
      <c r="S2534" s="54">
        <v>21.131224906670422</v>
      </c>
      <c r="T2534" s="54">
        <v>21.131224906670422</v>
      </c>
      <c r="U2534" s="54">
        <v>84.524899626681687</v>
      </c>
      <c r="W2534" s="42" t="s">
        <v>469</v>
      </c>
    </row>
    <row r="2535" spans="1:23">
      <c r="A2535" s="49" t="s">
        <v>4803</v>
      </c>
      <c r="B2535" s="46" t="s">
        <v>230</v>
      </c>
      <c r="C2535" s="46" t="s">
        <v>409</v>
      </c>
      <c r="D2535" s="49" t="s">
        <v>481</v>
      </c>
      <c r="E2535" s="46">
        <v>0</v>
      </c>
      <c r="F2535" s="46">
        <v>0</v>
      </c>
      <c r="G2535" s="46">
        <v>0</v>
      </c>
      <c r="H2535" s="46">
        <v>0</v>
      </c>
      <c r="I2535" s="46">
        <v>0</v>
      </c>
      <c r="J2535" s="46">
        <v>0</v>
      </c>
      <c r="K2535" s="46">
        <v>0</v>
      </c>
      <c r="L2535" s="42">
        <v>28394</v>
      </c>
      <c r="M2535" s="42">
        <v>14388</v>
      </c>
      <c r="N2535" s="42">
        <v>14006</v>
      </c>
      <c r="O2535" s="54" t="s">
        <v>499</v>
      </c>
      <c r="P2535" s="54" t="s">
        <v>499</v>
      </c>
      <c r="Q2535" s="54" t="s">
        <v>499</v>
      </c>
      <c r="R2535" s="54" t="s">
        <v>499</v>
      </c>
      <c r="S2535" s="54" t="s">
        <v>499</v>
      </c>
      <c r="T2535" s="54" t="s">
        <v>499</v>
      </c>
      <c r="U2535" s="54" t="s">
        <v>499</v>
      </c>
      <c r="W2535" s="42" t="s">
        <v>469</v>
      </c>
    </row>
    <row r="2536" spans="1:23">
      <c r="A2536" s="49" t="s">
        <v>4804</v>
      </c>
      <c r="B2536" s="46" t="s">
        <v>230</v>
      </c>
      <c r="C2536" s="46" t="s">
        <v>409</v>
      </c>
      <c r="D2536" s="49" t="s">
        <v>483</v>
      </c>
      <c r="E2536" s="46">
        <v>6</v>
      </c>
      <c r="F2536" s="46">
        <v>0</v>
      </c>
      <c r="G2536" s="46">
        <v>6</v>
      </c>
      <c r="H2536" s="46">
        <v>6</v>
      </c>
      <c r="I2536" s="46">
        <v>6</v>
      </c>
      <c r="J2536" s="46">
        <v>0</v>
      </c>
      <c r="K2536" s="46">
        <v>24</v>
      </c>
      <c r="L2536" s="42">
        <v>28394</v>
      </c>
      <c r="M2536" s="42">
        <v>14388</v>
      </c>
      <c r="N2536" s="42">
        <v>14006</v>
      </c>
      <c r="O2536" s="54">
        <v>21.131224906670422</v>
      </c>
      <c r="P2536" s="54" t="s">
        <v>499</v>
      </c>
      <c r="Q2536" s="54">
        <v>21.131224906670422</v>
      </c>
      <c r="R2536" s="54">
        <v>21.131224906670422</v>
      </c>
      <c r="S2536" s="54">
        <v>21.131224906670422</v>
      </c>
      <c r="T2536" s="54" t="s">
        <v>499</v>
      </c>
      <c r="U2536" s="54">
        <v>84.524899626681687</v>
      </c>
      <c r="W2536" s="42" t="s">
        <v>469</v>
      </c>
    </row>
    <row r="2537" spans="1:23">
      <c r="A2537" s="49" t="s">
        <v>4805</v>
      </c>
      <c r="B2537" s="46" t="s">
        <v>230</v>
      </c>
      <c r="C2537" s="46" t="s">
        <v>409</v>
      </c>
      <c r="D2537" s="49" t="s">
        <v>128</v>
      </c>
      <c r="E2537" s="46">
        <v>0</v>
      </c>
      <c r="F2537" s="46">
        <v>0</v>
      </c>
      <c r="G2537" s="46">
        <v>0</v>
      </c>
      <c r="H2537" s="46">
        <v>0</v>
      </c>
      <c r="I2537" s="46">
        <v>0</v>
      </c>
      <c r="J2537" s="46">
        <v>0</v>
      </c>
      <c r="K2537" s="46">
        <v>0</v>
      </c>
      <c r="L2537" s="42">
        <v>28394</v>
      </c>
      <c r="M2537" s="42">
        <v>14388</v>
      </c>
      <c r="N2537" s="42">
        <v>14006</v>
      </c>
      <c r="O2537" s="54" t="s">
        <v>499</v>
      </c>
      <c r="P2537" s="54" t="s">
        <v>499</v>
      </c>
      <c r="Q2537" s="54" t="s">
        <v>499</v>
      </c>
      <c r="R2537" s="54" t="s">
        <v>499</v>
      </c>
      <c r="S2537" s="54" t="s">
        <v>499</v>
      </c>
      <c r="T2537" s="54" t="s">
        <v>499</v>
      </c>
      <c r="U2537" s="54" t="s">
        <v>499</v>
      </c>
      <c r="W2537" s="42" t="s">
        <v>469</v>
      </c>
    </row>
    <row r="2538" spans="1:23">
      <c r="A2538" s="49" t="s">
        <v>4806</v>
      </c>
      <c r="B2538" s="46" t="s">
        <v>230</v>
      </c>
      <c r="C2538" s="46" t="s">
        <v>409</v>
      </c>
      <c r="D2538" s="49" t="s">
        <v>132</v>
      </c>
      <c r="E2538" s="46">
        <v>6</v>
      </c>
      <c r="F2538" s="46">
        <v>0</v>
      </c>
      <c r="G2538" s="46">
        <v>6</v>
      </c>
      <c r="H2538" s="46">
        <v>6</v>
      </c>
      <c r="I2538" s="46">
        <v>0</v>
      </c>
      <c r="J2538" s="46">
        <v>0</v>
      </c>
      <c r="K2538" s="46">
        <v>18</v>
      </c>
      <c r="L2538" s="42">
        <v>28394</v>
      </c>
      <c r="M2538" s="42">
        <v>14388</v>
      </c>
      <c r="N2538" s="42">
        <v>14006</v>
      </c>
      <c r="O2538" s="54">
        <v>41.701417848206837</v>
      </c>
      <c r="P2538" s="54" t="s">
        <v>499</v>
      </c>
      <c r="Q2538" s="54">
        <v>41.701417848206837</v>
      </c>
      <c r="R2538" s="54">
        <v>41.701417848206837</v>
      </c>
      <c r="S2538" s="54" t="s">
        <v>499</v>
      </c>
      <c r="T2538" s="54" t="s">
        <v>499</v>
      </c>
      <c r="U2538" s="54">
        <v>125.10425354462052</v>
      </c>
      <c r="W2538" s="42" t="s">
        <v>469</v>
      </c>
    </row>
    <row r="2539" spans="1:23">
      <c r="A2539" s="49" t="s">
        <v>4807</v>
      </c>
      <c r="B2539" s="46" t="s">
        <v>230</v>
      </c>
      <c r="C2539" s="46" t="s">
        <v>409</v>
      </c>
      <c r="D2539" s="49" t="s">
        <v>161</v>
      </c>
      <c r="E2539" s="46">
        <v>0</v>
      </c>
      <c r="F2539" s="46">
        <v>0</v>
      </c>
      <c r="G2539" s="46">
        <v>0</v>
      </c>
      <c r="H2539" s="46">
        <v>0</v>
      </c>
      <c r="I2539" s="46">
        <v>0</v>
      </c>
      <c r="J2539" s="46">
        <v>0</v>
      </c>
      <c r="K2539" s="46">
        <v>0</v>
      </c>
      <c r="L2539" s="42">
        <v>28394</v>
      </c>
      <c r="M2539" s="42">
        <v>14388</v>
      </c>
      <c r="N2539" s="42">
        <v>14006</v>
      </c>
      <c r="O2539" s="54" t="s">
        <v>499</v>
      </c>
      <c r="P2539" s="54" t="s">
        <v>499</v>
      </c>
      <c r="Q2539" s="54" t="s">
        <v>499</v>
      </c>
      <c r="R2539" s="54" t="s">
        <v>499</v>
      </c>
      <c r="S2539" s="54" t="s">
        <v>499</v>
      </c>
      <c r="T2539" s="54" t="s">
        <v>499</v>
      </c>
      <c r="U2539" s="54" t="s">
        <v>499</v>
      </c>
      <c r="W2539" s="42" t="s">
        <v>469</v>
      </c>
    </row>
    <row r="2540" spans="1:23">
      <c r="A2540" s="49" t="s">
        <v>4808</v>
      </c>
      <c r="B2540" s="46" t="s">
        <v>230</v>
      </c>
      <c r="C2540" s="46" t="s">
        <v>409</v>
      </c>
      <c r="D2540" s="49" t="s">
        <v>142</v>
      </c>
      <c r="E2540" s="46">
        <v>0</v>
      </c>
      <c r="F2540" s="46">
        <v>0</v>
      </c>
      <c r="G2540" s="46">
        <v>0</v>
      </c>
      <c r="H2540" s="46">
        <v>0</v>
      </c>
      <c r="I2540" s="46">
        <v>0</v>
      </c>
      <c r="J2540" s="46">
        <v>0</v>
      </c>
      <c r="K2540" s="46">
        <v>0</v>
      </c>
      <c r="L2540" s="42">
        <v>28394</v>
      </c>
      <c r="M2540" s="42">
        <v>14388</v>
      </c>
      <c r="N2540" s="42">
        <v>14006</v>
      </c>
      <c r="O2540" s="54" t="s">
        <v>499</v>
      </c>
      <c r="P2540" s="54" t="s">
        <v>499</v>
      </c>
      <c r="Q2540" s="54" t="s">
        <v>499</v>
      </c>
      <c r="R2540" s="54" t="s">
        <v>499</v>
      </c>
      <c r="S2540" s="54" t="s">
        <v>499</v>
      </c>
      <c r="T2540" s="54" t="s">
        <v>499</v>
      </c>
      <c r="U2540" s="54" t="s">
        <v>499</v>
      </c>
      <c r="W2540" s="42" t="s">
        <v>469</v>
      </c>
    </row>
    <row r="2541" spans="1:23">
      <c r="A2541" s="49" t="s">
        <v>4809</v>
      </c>
      <c r="B2541" s="46" t="s">
        <v>230</v>
      </c>
      <c r="C2541" s="46" t="s">
        <v>409</v>
      </c>
      <c r="D2541" s="49" t="s">
        <v>146</v>
      </c>
      <c r="E2541" s="46">
        <v>6</v>
      </c>
      <c r="F2541" s="46">
        <v>6</v>
      </c>
      <c r="G2541" s="46">
        <v>0</v>
      </c>
      <c r="H2541" s="46">
        <v>7</v>
      </c>
      <c r="I2541" s="46">
        <v>10</v>
      </c>
      <c r="J2541" s="46">
        <v>6</v>
      </c>
      <c r="K2541" s="46">
        <v>35</v>
      </c>
      <c r="L2541" s="42">
        <v>28394</v>
      </c>
      <c r="M2541" s="42">
        <v>14388</v>
      </c>
      <c r="N2541" s="42">
        <v>14006</v>
      </c>
      <c r="O2541" s="54">
        <v>41.701417848206837</v>
      </c>
      <c r="P2541" s="54">
        <v>41.701417848206837</v>
      </c>
      <c r="Q2541" s="54" t="s">
        <v>499</v>
      </c>
      <c r="R2541" s="54">
        <v>48.651654156241314</v>
      </c>
      <c r="S2541" s="54">
        <v>69.502363080344736</v>
      </c>
      <c r="T2541" s="54">
        <v>41.701417848206837</v>
      </c>
      <c r="U2541" s="54">
        <v>243.25827078120653</v>
      </c>
      <c r="W2541" s="42" t="s">
        <v>469</v>
      </c>
    </row>
    <row r="2542" spans="1:23">
      <c r="A2542" s="49" t="s">
        <v>4810</v>
      </c>
      <c r="B2542" s="46" t="s">
        <v>222</v>
      </c>
      <c r="C2542" s="46" t="s">
        <v>409</v>
      </c>
      <c r="D2542" s="49" t="s">
        <v>60</v>
      </c>
      <c r="E2542" s="46">
        <v>0</v>
      </c>
      <c r="F2542" s="46">
        <v>0</v>
      </c>
      <c r="G2542" s="46">
        <v>6</v>
      </c>
      <c r="H2542" s="46">
        <v>6</v>
      </c>
      <c r="I2542" s="46">
        <v>0</v>
      </c>
      <c r="J2542" s="46">
        <v>6</v>
      </c>
      <c r="K2542" s="46">
        <v>18</v>
      </c>
      <c r="L2542" s="42">
        <v>28394</v>
      </c>
      <c r="M2542" s="42">
        <v>14388</v>
      </c>
      <c r="N2542" s="42">
        <v>14006</v>
      </c>
      <c r="O2542" s="54" t="s">
        <v>499</v>
      </c>
      <c r="P2542" s="54" t="s">
        <v>499</v>
      </c>
      <c r="Q2542" s="54">
        <v>21.131224906670422</v>
      </c>
      <c r="R2542" s="54">
        <v>21.131224906670422</v>
      </c>
      <c r="S2542" s="54" t="s">
        <v>499</v>
      </c>
      <c r="T2542" s="54">
        <v>21.131224906670422</v>
      </c>
      <c r="U2542" s="54">
        <v>63.393674720011276</v>
      </c>
      <c r="W2542" s="42" t="s">
        <v>469</v>
      </c>
    </row>
    <row r="2543" spans="1:23">
      <c r="A2543" s="49" t="s">
        <v>4811</v>
      </c>
      <c r="B2543" s="46" t="s">
        <v>222</v>
      </c>
      <c r="C2543" s="46" t="s">
        <v>409</v>
      </c>
      <c r="D2543" s="49" t="s">
        <v>64</v>
      </c>
      <c r="E2543" s="46">
        <v>7</v>
      </c>
      <c r="F2543" s="46">
        <v>7</v>
      </c>
      <c r="G2543" s="46">
        <v>11</v>
      </c>
      <c r="H2543" s="46">
        <v>12</v>
      </c>
      <c r="I2543" s="46">
        <v>9</v>
      </c>
      <c r="J2543" s="46">
        <v>6</v>
      </c>
      <c r="K2543" s="46">
        <v>52</v>
      </c>
      <c r="L2543" s="42">
        <v>28394</v>
      </c>
      <c r="M2543" s="42">
        <v>14388</v>
      </c>
      <c r="N2543" s="42">
        <v>14006</v>
      </c>
      <c r="O2543" s="54">
        <v>24.653095724448828</v>
      </c>
      <c r="P2543" s="54">
        <v>24.653095724448828</v>
      </c>
      <c r="Q2543" s="54">
        <v>38.740578995562444</v>
      </c>
      <c r="R2543" s="54">
        <v>42.262449813340844</v>
      </c>
      <c r="S2543" s="54">
        <v>31.696837360005638</v>
      </c>
      <c r="T2543" s="54">
        <v>21.131224906670422</v>
      </c>
      <c r="U2543" s="54">
        <v>183.137282524477</v>
      </c>
      <c r="W2543" s="42" t="s">
        <v>469</v>
      </c>
    </row>
    <row r="2544" spans="1:23">
      <c r="A2544" s="49" t="s">
        <v>4812</v>
      </c>
      <c r="B2544" s="46" t="s">
        <v>222</v>
      </c>
      <c r="C2544" s="46" t="s">
        <v>409</v>
      </c>
      <c r="D2544" s="49" t="s">
        <v>492</v>
      </c>
      <c r="E2544" s="46">
        <v>0</v>
      </c>
      <c r="F2544" s="46">
        <v>6</v>
      </c>
      <c r="G2544" s="46">
        <v>9</v>
      </c>
      <c r="H2544" s="46">
        <v>9</v>
      </c>
      <c r="I2544" s="46">
        <v>6</v>
      </c>
      <c r="J2544" s="46">
        <v>0</v>
      </c>
      <c r="K2544" s="46">
        <v>30</v>
      </c>
      <c r="L2544" s="42">
        <v>28394</v>
      </c>
      <c r="M2544" s="42">
        <v>14388</v>
      </c>
      <c r="N2544" s="42">
        <v>14006</v>
      </c>
      <c r="O2544" s="54" t="s">
        <v>499</v>
      </c>
      <c r="P2544" s="54">
        <v>21.131224906670422</v>
      </c>
      <c r="Q2544" s="54">
        <v>31.696837360005638</v>
      </c>
      <c r="R2544" s="54">
        <v>31.696837360005638</v>
      </c>
      <c r="S2544" s="54">
        <v>21.131224906670422</v>
      </c>
      <c r="T2544" s="54" t="s">
        <v>499</v>
      </c>
      <c r="U2544" s="54">
        <v>105.65612453335213</v>
      </c>
      <c r="W2544" s="42" t="s">
        <v>469</v>
      </c>
    </row>
    <row r="2545" spans="1:23">
      <c r="A2545" s="49" t="s">
        <v>4813</v>
      </c>
      <c r="B2545" s="46" t="s">
        <v>222</v>
      </c>
      <c r="C2545" s="46" t="s">
        <v>409</v>
      </c>
      <c r="D2545" s="49" t="s">
        <v>200</v>
      </c>
      <c r="E2545" s="46">
        <v>0</v>
      </c>
      <c r="F2545" s="46">
        <v>0</v>
      </c>
      <c r="G2545" s="46">
        <v>6</v>
      </c>
      <c r="H2545" s="46">
        <v>15</v>
      </c>
      <c r="I2545" s="46">
        <v>6</v>
      </c>
      <c r="J2545" s="46">
        <v>6</v>
      </c>
      <c r="K2545" s="46">
        <v>33</v>
      </c>
      <c r="L2545" s="42">
        <v>28394</v>
      </c>
      <c r="M2545" s="42">
        <v>14388</v>
      </c>
      <c r="N2545" s="42">
        <v>14006</v>
      </c>
      <c r="O2545" s="54" t="s">
        <v>499</v>
      </c>
      <c r="P2545" s="54" t="s">
        <v>499</v>
      </c>
      <c r="Q2545" s="54">
        <v>21.131224906670422</v>
      </c>
      <c r="R2545" s="54">
        <v>52.828062266676064</v>
      </c>
      <c r="S2545" s="54">
        <v>21.131224906670422</v>
      </c>
      <c r="T2545" s="54">
        <v>21.131224906670422</v>
      </c>
      <c r="U2545" s="54">
        <v>116.22173698668733</v>
      </c>
      <c r="W2545" s="42" t="s">
        <v>469</v>
      </c>
    </row>
    <row r="2546" spans="1:23">
      <c r="A2546" s="49" t="s">
        <v>4814</v>
      </c>
      <c r="B2546" s="46" t="s">
        <v>222</v>
      </c>
      <c r="C2546" s="46" t="s">
        <v>409</v>
      </c>
      <c r="D2546" s="49" t="s">
        <v>473</v>
      </c>
      <c r="E2546" s="46">
        <v>0</v>
      </c>
      <c r="F2546" s="46">
        <v>0</v>
      </c>
      <c r="G2546" s="46">
        <v>0</v>
      </c>
      <c r="H2546" s="46">
        <v>0</v>
      </c>
      <c r="I2546" s="46">
        <v>0</v>
      </c>
      <c r="J2546" s="46">
        <v>0</v>
      </c>
      <c r="K2546" s="46">
        <v>0</v>
      </c>
      <c r="L2546" s="42">
        <v>28394</v>
      </c>
      <c r="M2546" s="42">
        <v>14388</v>
      </c>
      <c r="N2546" s="42">
        <v>14006</v>
      </c>
      <c r="O2546" s="54" t="s">
        <v>499</v>
      </c>
      <c r="P2546" s="54" t="s">
        <v>499</v>
      </c>
      <c r="Q2546" s="54" t="s">
        <v>499</v>
      </c>
      <c r="R2546" s="54" t="s">
        <v>499</v>
      </c>
      <c r="S2546" s="54" t="s">
        <v>499</v>
      </c>
      <c r="T2546" s="54" t="s">
        <v>499</v>
      </c>
      <c r="U2546" s="54" t="s">
        <v>499</v>
      </c>
      <c r="W2546" s="42" t="s">
        <v>469</v>
      </c>
    </row>
    <row r="2547" spans="1:23">
      <c r="A2547" s="49" t="s">
        <v>4815</v>
      </c>
      <c r="B2547" s="46" t="s">
        <v>222</v>
      </c>
      <c r="C2547" s="46" t="s">
        <v>409</v>
      </c>
      <c r="D2547" s="49" t="s">
        <v>201</v>
      </c>
      <c r="E2547" s="46">
        <v>0</v>
      </c>
      <c r="F2547" s="46">
        <v>6</v>
      </c>
      <c r="G2547" s="46">
        <v>6</v>
      </c>
      <c r="H2547" s="46">
        <v>6</v>
      </c>
      <c r="I2547" s="46">
        <v>6</v>
      </c>
      <c r="J2547" s="46">
        <v>0</v>
      </c>
      <c r="K2547" s="46">
        <v>24</v>
      </c>
      <c r="L2547" s="42">
        <v>28394</v>
      </c>
      <c r="M2547" s="42">
        <v>14388</v>
      </c>
      <c r="N2547" s="42">
        <v>14006</v>
      </c>
      <c r="O2547" s="54" t="s">
        <v>499</v>
      </c>
      <c r="P2547" s="54">
        <v>21.131224906670422</v>
      </c>
      <c r="Q2547" s="54">
        <v>21.131224906670422</v>
      </c>
      <c r="R2547" s="54">
        <v>21.131224906670422</v>
      </c>
      <c r="S2547" s="54">
        <v>21.131224906670422</v>
      </c>
      <c r="T2547" s="54" t="s">
        <v>499</v>
      </c>
      <c r="U2547" s="54">
        <v>84.524899626681687</v>
      </c>
      <c r="W2547" s="42" t="s">
        <v>469</v>
      </c>
    </row>
    <row r="2548" spans="1:23">
      <c r="A2548" s="49" t="s">
        <v>4816</v>
      </c>
      <c r="B2548" s="46" t="s">
        <v>222</v>
      </c>
      <c r="C2548" s="46" t="s">
        <v>409</v>
      </c>
      <c r="D2548" s="49" t="s">
        <v>151</v>
      </c>
      <c r="E2548" s="46">
        <v>0</v>
      </c>
      <c r="F2548" s="46">
        <v>0</v>
      </c>
      <c r="G2548" s="46">
        <v>0</v>
      </c>
      <c r="H2548" s="46">
        <v>0</v>
      </c>
      <c r="I2548" s="46">
        <v>0</v>
      </c>
      <c r="J2548" s="46">
        <v>0</v>
      </c>
      <c r="K2548" s="46">
        <v>0</v>
      </c>
      <c r="L2548" s="42">
        <v>28394</v>
      </c>
      <c r="M2548" s="42">
        <v>14388</v>
      </c>
      <c r="N2548" s="42">
        <v>14006</v>
      </c>
      <c r="O2548" s="54" t="s">
        <v>499</v>
      </c>
      <c r="P2548" s="54" t="s">
        <v>499</v>
      </c>
      <c r="Q2548" s="54" t="s">
        <v>499</v>
      </c>
      <c r="R2548" s="54" t="s">
        <v>499</v>
      </c>
      <c r="S2548" s="54" t="s">
        <v>499</v>
      </c>
      <c r="T2548" s="54" t="s">
        <v>499</v>
      </c>
      <c r="U2548" s="54" t="s">
        <v>499</v>
      </c>
      <c r="W2548" s="42" t="s">
        <v>469</v>
      </c>
    </row>
    <row r="2549" spans="1:23">
      <c r="A2549" s="49" t="s">
        <v>4817</v>
      </c>
      <c r="B2549" s="46" t="s">
        <v>222</v>
      </c>
      <c r="C2549" s="46" t="s">
        <v>409</v>
      </c>
      <c r="D2549" s="49" t="s">
        <v>95</v>
      </c>
      <c r="E2549" s="46">
        <v>0</v>
      </c>
      <c r="F2549" s="46">
        <v>0</v>
      </c>
      <c r="G2549" s="46">
        <v>0</v>
      </c>
      <c r="H2549" s="46">
        <v>0</v>
      </c>
      <c r="I2549" s="46">
        <v>0</v>
      </c>
      <c r="J2549" s="46">
        <v>0</v>
      </c>
      <c r="K2549" s="46">
        <v>0</v>
      </c>
      <c r="L2549" s="42">
        <v>28394</v>
      </c>
      <c r="M2549" s="42">
        <v>14388</v>
      </c>
      <c r="N2549" s="42">
        <v>14006</v>
      </c>
      <c r="O2549" s="54" t="s">
        <v>499</v>
      </c>
      <c r="P2549" s="54" t="s">
        <v>499</v>
      </c>
      <c r="Q2549" s="54" t="s">
        <v>499</v>
      </c>
      <c r="R2549" s="54" t="s">
        <v>499</v>
      </c>
      <c r="S2549" s="54" t="s">
        <v>499</v>
      </c>
      <c r="T2549" s="54" t="s">
        <v>499</v>
      </c>
      <c r="U2549" s="54" t="s">
        <v>499</v>
      </c>
      <c r="W2549" s="42" t="s">
        <v>469</v>
      </c>
    </row>
    <row r="2550" spans="1:23">
      <c r="A2550" s="49" t="s">
        <v>4818</v>
      </c>
      <c r="B2550" s="46" t="s">
        <v>222</v>
      </c>
      <c r="C2550" s="46" t="s">
        <v>409</v>
      </c>
      <c r="D2550" s="49" t="s">
        <v>154</v>
      </c>
      <c r="E2550" s="46">
        <v>0</v>
      </c>
      <c r="F2550" s="46">
        <v>0</v>
      </c>
      <c r="G2550" s="46">
        <v>0</v>
      </c>
      <c r="H2550" s="46">
        <v>0</v>
      </c>
      <c r="I2550" s="46">
        <v>0</v>
      </c>
      <c r="J2550" s="46">
        <v>0</v>
      </c>
      <c r="K2550" s="46">
        <v>0</v>
      </c>
      <c r="L2550" s="42">
        <v>28394</v>
      </c>
      <c r="M2550" s="42">
        <v>14388</v>
      </c>
      <c r="N2550" s="42">
        <v>14006</v>
      </c>
      <c r="O2550" s="54" t="s">
        <v>499</v>
      </c>
      <c r="P2550" s="54" t="s">
        <v>499</v>
      </c>
      <c r="Q2550" s="54" t="s">
        <v>499</v>
      </c>
      <c r="R2550" s="54" t="s">
        <v>499</v>
      </c>
      <c r="S2550" s="54" t="s">
        <v>499</v>
      </c>
      <c r="T2550" s="54" t="s">
        <v>499</v>
      </c>
      <c r="U2550" s="54" t="s">
        <v>499</v>
      </c>
      <c r="W2550" s="42" t="s">
        <v>469</v>
      </c>
    </row>
    <row r="2551" spans="1:23">
      <c r="A2551" s="49" t="s">
        <v>4819</v>
      </c>
      <c r="B2551" s="46" t="s">
        <v>222</v>
      </c>
      <c r="C2551" s="46" t="s">
        <v>409</v>
      </c>
      <c r="D2551" s="49" t="s">
        <v>155</v>
      </c>
      <c r="E2551" s="46">
        <v>6</v>
      </c>
      <c r="F2551" s="46">
        <v>0</v>
      </c>
      <c r="G2551" s="46">
        <v>0</v>
      </c>
      <c r="H2551" s="46">
        <v>0</v>
      </c>
      <c r="I2551" s="46">
        <v>0</v>
      </c>
      <c r="J2551" s="46">
        <v>6</v>
      </c>
      <c r="K2551" s="46">
        <v>12</v>
      </c>
      <c r="L2551" s="42">
        <v>28394</v>
      </c>
      <c r="M2551" s="42">
        <v>14388</v>
      </c>
      <c r="N2551" s="42">
        <v>14006</v>
      </c>
      <c r="O2551" s="54">
        <v>21.131224906670422</v>
      </c>
      <c r="P2551" s="54" t="s">
        <v>499</v>
      </c>
      <c r="Q2551" s="54" t="s">
        <v>499</v>
      </c>
      <c r="R2551" s="54" t="s">
        <v>499</v>
      </c>
      <c r="S2551" s="54" t="s">
        <v>499</v>
      </c>
      <c r="T2551" s="54">
        <v>21.131224906670422</v>
      </c>
      <c r="U2551" s="54">
        <v>42.262449813340844</v>
      </c>
      <c r="W2551" s="42" t="s">
        <v>469</v>
      </c>
    </row>
    <row r="2552" spans="1:23">
      <c r="A2552" s="49" t="s">
        <v>4820</v>
      </c>
      <c r="B2552" s="46" t="s">
        <v>222</v>
      </c>
      <c r="C2552" s="46" t="s">
        <v>409</v>
      </c>
      <c r="D2552" s="49" t="s">
        <v>99</v>
      </c>
      <c r="E2552" s="46">
        <v>0</v>
      </c>
      <c r="F2552" s="46">
        <v>6</v>
      </c>
      <c r="G2552" s="46">
        <v>7</v>
      </c>
      <c r="H2552" s="46">
        <v>0</v>
      </c>
      <c r="I2552" s="46">
        <v>0</v>
      </c>
      <c r="J2552" s="46">
        <v>6</v>
      </c>
      <c r="K2552" s="46">
        <v>19</v>
      </c>
      <c r="L2552" s="42">
        <v>28394</v>
      </c>
      <c r="M2552" s="42">
        <v>14388</v>
      </c>
      <c r="N2552" s="42">
        <v>14006</v>
      </c>
      <c r="O2552" s="54" t="s">
        <v>499</v>
      </c>
      <c r="P2552" s="54">
        <v>21.131224906670422</v>
      </c>
      <c r="Q2552" s="54">
        <v>24.653095724448828</v>
      </c>
      <c r="R2552" s="54" t="s">
        <v>499</v>
      </c>
      <c r="S2552" s="54" t="s">
        <v>499</v>
      </c>
      <c r="T2552" s="54">
        <v>21.131224906670422</v>
      </c>
      <c r="U2552" s="54">
        <v>66.915545537789669</v>
      </c>
      <c r="W2552" s="42" t="s">
        <v>469</v>
      </c>
    </row>
    <row r="2553" spans="1:23">
      <c r="A2553" s="49" t="s">
        <v>4821</v>
      </c>
      <c r="B2553" s="46" t="s">
        <v>222</v>
      </c>
      <c r="C2553" s="46" t="s">
        <v>409</v>
      </c>
      <c r="D2553" s="49" t="s">
        <v>481</v>
      </c>
      <c r="E2553" s="46">
        <v>0</v>
      </c>
      <c r="F2553" s="46">
        <v>0</v>
      </c>
      <c r="G2553" s="46">
        <v>6</v>
      </c>
      <c r="H2553" s="46">
        <v>0</v>
      </c>
      <c r="I2553" s="46">
        <v>0</v>
      </c>
      <c r="J2553" s="46">
        <v>0</v>
      </c>
      <c r="K2553" s="46">
        <v>6</v>
      </c>
      <c r="L2553" s="42">
        <v>28394</v>
      </c>
      <c r="M2553" s="42">
        <v>14388</v>
      </c>
      <c r="N2553" s="42">
        <v>14006</v>
      </c>
      <c r="O2553" s="54" t="s">
        <v>499</v>
      </c>
      <c r="P2553" s="54" t="s">
        <v>499</v>
      </c>
      <c r="Q2553" s="54">
        <v>21.131224906670422</v>
      </c>
      <c r="R2553" s="54" t="s">
        <v>499</v>
      </c>
      <c r="S2553" s="54" t="s">
        <v>499</v>
      </c>
      <c r="T2553" s="54" t="s">
        <v>499</v>
      </c>
      <c r="U2553" s="54">
        <v>21.131224906670422</v>
      </c>
      <c r="W2553" s="42" t="s">
        <v>469</v>
      </c>
    </row>
    <row r="2554" spans="1:23">
      <c r="A2554" s="49" t="s">
        <v>4822</v>
      </c>
      <c r="B2554" s="46" t="s">
        <v>222</v>
      </c>
      <c r="C2554" s="46" t="s">
        <v>409</v>
      </c>
      <c r="D2554" s="49" t="s">
        <v>483</v>
      </c>
      <c r="E2554" s="46">
        <v>6</v>
      </c>
      <c r="F2554" s="46">
        <v>0</v>
      </c>
      <c r="G2554" s="46">
        <v>6</v>
      </c>
      <c r="H2554" s="46">
        <v>0</v>
      </c>
      <c r="I2554" s="46">
        <v>6</v>
      </c>
      <c r="J2554" s="46">
        <v>0</v>
      </c>
      <c r="K2554" s="46">
        <v>18</v>
      </c>
      <c r="L2554" s="42">
        <v>28394</v>
      </c>
      <c r="M2554" s="42">
        <v>14388</v>
      </c>
      <c r="N2554" s="42">
        <v>14006</v>
      </c>
      <c r="O2554" s="54">
        <v>21.131224906670422</v>
      </c>
      <c r="P2554" s="54" t="s">
        <v>499</v>
      </c>
      <c r="Q2554" s="54">
        <v>21.131224906670422</v>
      </c>
      <c r="R2554" s="54" t="s">
        <v>499</v>
      </c>
      <c r="S2554" s="54">
        <v>21.131224906670422</v>
      </c>
      <c r="T2554" s="54" t="s">
        <v>499</v>
      </c>
      <c r="U2554" s="54">
        <v>63.393674720011276</v>
      </c>
      <c r="W2554" s="42" t="s">
        <v>469</v>
      </c>
    </row>
    <row r="2555" spans="1:23">
      <c r="A2555" s="49" t="s">
        <v>4823</v>
      </c>
      <c r="B2555" s="46" t="s">
        <v>222</v>
      </c>
      <c r="C2555" s="46" t="s">
        <v>409</v>
      </c>
      <c r="D2555" s="49" t="s">
        <v>128</v>
      </c>
      <c r="E2555" s="46">
        <v>0</v>
      </c>
      <c r="F2555" s="46">
        <v>0</v>
      </c>
      <c r="G2555" s="46">
        <v>0</v>
      </c>
      <c r="H2555" s="46">
        <v>0</v>
      </c>
      <c r="I2555" s="46">
        <v>0</v>
      </c>
      <c r="J2555" s="46">
        <v>0</v>
      </c>
      <c r="K2555" s="46">
        <v>0</v>
      </c>
      <c r="L2555" s="42">
        <v>28394</v>
      </c>
      <c r="M2555" s="42">
        <v>14388</v>
      </c>
      <c r="N2555" s="42">
        <v>14006</v>
      </c>
      <c r="O2555" s="54" t="s">
        <v>499</v>
      </c>
      <c r="P2555" s="54" t="s">
        <v>499</v>
      </c>
      <c r="Q2555" s="54" t="s">
        <v>499</v>
      </c>
      <c r="R2555" s="54" t="s">
        <v>499</v>
      </c>
      <c r="S2555" s="54" t="s">
        <v>499</v>
      </c>
      <c r="T2555" s="54" t="s">
        <v>499</v>
      </c>
      <c r="U2555" s="54" t="s">
        <v>499</v>
      </c>
      <c r="W2555" s="42" t="s">
        <v>469</v>
      </c>
    </row>
    <row r="2556" spans="1:23">
      <c r="A2556" s="49" t="s">
        <v>4824</v>
      </c>
      <c r="B2556" s="46" t="s">
        <v>222</v>
      </c>
      <c r="C2556" s="46" t="s">
        <v>409</v>
      </c>
      <c r="D2556" s="49" t="s">
        <v>161</v>
      </c>
      <c r="E2556" s="46">
        <v>0</v>
      </c>
      <c r="F2556" s="46">
        <v>0</v>
      </c>
      <c r="G2556" s="46">
        <v>0</v>
      </c>
      <c r="H2556" s="46">
        <v>0</v>
      </c>
      <c r="I2556" s="46">
        <v>0</v>
      </c>
      <c r="J2556" s="46">
        <v>0</v>
      </c>
      <c r="K2556" s="46">
        <v>0</v>
      </c>
      <c r="L2556" s="42">
        <v>28394</v>
      </c>
      <c r="M2556" s="42">
        <v>14388</v>
      </c>
      <c r="N2556" s="42">
        <v>14006</v>
      </c>
      <c r="O2556" s="54" t="s">
        <v>499</v>
      </c>
      <c r="P2556" s="54" t="s">
        <v>499</v>
      </c>
      <c r="Q2556" s="54" t="s">
        <v>499</v>
      </c>
      <c r="R2556" s="54" t="s">
        <v>499</v>
      </c>
      <c r="S2556" s="54" t="s">
        <v>499</v>
      </c>
      <c r="T2556" s="54" t="s">
        <v>499</v>
      </c>
      <c r="U2556" s="54" t="s">
        <v>499</v>
      </c>
      <c r="W2556" s="42" t="s">
        <v>469</v>
      </c>
    </row>
    <row r="2557" spans="1:23">
      <c r="A2557" s="49" t="s">
        <v>4825</v>
      </c>
      <c r="B2557" s="46" t="s">
        <v>222</v>
      </c>
      <c r="C2557" s="46" t="s">
        <v>409</v>
      </c>
      <c r="D2557" s="49" t="s">
        <v>164</v>
      </c>
      <c r="E2557" s="46">
        <v>25</v>
      </c>
      <c r="F2557" s="46">
        <v>14</v>
      </c>
      <c r="G2557" s="46">
        <v>48</v>
      </c>
      <c r="H2557" s="46">
        <v>36</v>
      </c>
      <c r="I2557" s="46">
        <v>7</v>
      </c>
      <c r="J2557" s="46">
        <v>6</v>
      </c>
      <c r="K2557" s="46">
        <v>136</v>
      </c>
      <c r="L2557" s="42">
        <v>28394</v>
      </c>
      <c r="M2557" s="42">
        <v>14388</v>
      </c>
      <c r="N2557" s="42">
        <v>14006</v>
      </c>
      <c r="O2557" s="54">
        <v>178.49493074396688</v>
      </c>
      <c r="P2557" s="54">
        <v>99.957161216621458</v>
      </c>
      <c r="Q2557" s="54">
        <v>342.71026702841641</v>
      </c>
      <c r="R2557" s="54">
        <v>257.03270027131231</v>
      </c>
      <c r="S2557" s="54">
        <v>49.978580608310729</v>
      </c>
      <c r="T2557" s="54">
        <v>42.838783378552051</v>
      </c>
      <c r="U2557" s="54">
        <v>971.01242324717975</v>
      </c>
      <c r="W2557" s="42" t="s">
        <v>469</v>
      </c>
    </row>
    <row r="2558" spans="1:23">
      <c r="A2558" s="49" t="s">
        <v>4826</v>
      </c>
      <c r="B2558" s="46" t="s">
        <v>222</v>
      </c>
      <c r="C2558" s="46" t="s">
        <v>409</v>
      </c>
      <c r="D2558" s="49" t="s">
        <v>142</v>
      </c>
      <c r="E2558" s="46">
        <v>6</v>
      </c>
      <c r="F2558" s="46">
        <v>0</v>
      </c>
      <c r="G2558" s="46">
        <v>0</v>
      </c>
      <c r="H2558" s="46">
        <v>0</v>
      </c>
      <c r="I2558" s="46">
        <v>0</v>
      </c>
      <c r="J2558" s="46">
        <v>0</v>
      </c>
      <c r="K2558" s="46">
        <v>6</v>
      </c>
      <c r="L2558" s="42">
        <v>28394</v>
      </c>
      <c r="M2558" s="42">
        <v>14388</v>
      </c>
      <c r="N2558" s="42">
        <v>14006</v>
      </c>
      <c r="O2558" s="54">
        <v>21.131224906670422</v>
      </c>
      <c r="P2558" s="54" t="s">
        <v>499</v>
      </c>
      <c r="Q2558" s="54" t="s">
        <v>499</v>
      </c>
      <c r="R2558" s="54" t="s">
        <v>499</v>
      </c>
      <c r="S2558" s="54" t="s">
        <v>499</v>
      </c>
      <c r="T2558" s="54" t="s">
        <v>499</v>
      </c>
      <c r="U2558" s="54">
        <v>21.131224906670422</v>
      </c>
      <c r="W2558" s="42" t="s">
        <v>469</v>
      </c>
    </row>
    <row r="2559" spans="1:23">
      <c r="A2559" s="49" t="s">
        <v>4827</v>
      </c>
      <c r="B2559" s="46" t="s">
        <v>230</v>
      </c>
      <c r="C2559" s="46" t="s">
        <v>411</v>
      </c>
      <c r="D2559" s="49" t="s">
        <v>60</v>
      </c>
      <c r="E2559" s="46">
        <v>6</v>
      </c>
      <c r="F2559" s="46">
        <v>0</v>
      </c>
      <c r="G2559" s="46">
        <v>7</v>
      </c>
      <c r="H2559" s="46">
        <v>6</v>
      </c>
      <c r="I2559" s="46">
        <v>0</v>
      </c>
      <c r="J2559" s="46">
        <v>6</v>
      </c>
      <c r="K2559" s="46">
        <v>25</v>
      </c>
      <c r="L2559" s="42">
        <v>27186</v>
      </c>
      <c r="M2559" s="42">
        <v>13932</v>
      </c>
      <c r="N2559" s="42">
        <v>13254</v>
      </c>
      <c r="O2559" s="54">
        <v>22.070183182520417</v>
      </c>
      <c r="P2559" s="54" t="s">
        <v>499</v>
      </c>
      <c r="Q2559" s="54">
        <v>25.748547046273817</v>
      </c>
      <c r="R2559" s="54">
        <v>22.070183182520417</v>
      </c>
      <c r="S2559" s="54" t="s">
        <v>499</v>
      </c>
      <c r="T2559" s="54">
        <v>22.070183182520417</v>
      </c>
      <c r="U2559" s="54">
        <v>91.959096593835071</v>
      </c>
      <c r="W2559" s="42" t="s">
        <v>469</v>
      </c>
    </row>
    <row r="2560" spans="1:23">
      <c r="A2560" s="49" t="s">
        <v>4828</v>
      </c>
      <c r="B2560" s="46" t="s">
        <v>230</v>
      </c>
      <c r="C2560" s="46" t="s">
        <v>411</v>
      </c>
      <c r="D2560" s="49" t="s">
        <v>64</v>
      </c>
      <c r="E2560" s="46">
        <v>6</v>
      </c>
      <c r="F2560" s="46">
        <v>6</v>
      </c>
      <c r="G2560" s="46">
        <v>13</v>
      </c>
      <c r="H2560" s="46">
        <v>10</v>
      </c>
      <c r="I2560" s="46">
        <v>0</v>
      </c>
      <c r="J2560" s="46">
        <v>6</v>
      </c>
      <c r="K2560" s="46">
        <v>41</v>
      </c>
      <c r="L2560" s="42">
        <v>27186</v>
      </c>
      <c r="M2560" s="42">
        <v>13932</v>
      </c>
      <c r="N2560" s="42">
        <v>13254</v>
      </c>
      <c r="O2560" s="54">
        <v>22.070183182520417</v>
      </c>
      <c r="P2560" s="54">
        <v>22.070183182520417</v>
      </c>
      <c r="Q2560" s="54">
        <v>47.81873022879423</v>
      </c>
      <c r="R2560" s="54">
        <v>36.783638637534025</v>
      </c>
      <c r="S2560" s="54" t="s">
        <v>499</v>
      </c>
      <c r="T2560" s="54">
        <v>22.070183182520417</v>
      </c>
      <c r="U2560" s="54">
        <v>150.81291841388952</v>
      </c>
      <c r="W2560" s="42" t="s">
        <v>469</v>
      </c>
    </row>
    <row r="2561" spans="1:23">
      <c r="A2561" s="49" t="s">
        <v>4829</v>
      </c>
      <c r="B2561" s="46" t="s">
        <v>230</v>
      </c>
      <c r="C2561" s="46" t="s">
        <v>411</v>
      </c>
      <c r="D2561" s="49" t="s">
        <v>492</v>
      </c>
      <c r="E2561" s="46">
        <v>0</v>
      </c>
      <c r="F2561" s="46">
        <v>0</v>
      </c>
      <c r="G2561" s="46">
        <v>0</v>
      </c>
      <c r="H2561" s="46">
        <v>6</v>
      </c>
      <c r="I2561" s="46">
        <v>0</v>
      </c>
      <c r="J2561" s="46">
        <v>0</v>
      </c>
      <c r="K2561" s="46">
        <v>6</v>
      </c>
      <c r="L2561" s="42">
        <v>27186</v>
      </c>
      <c r="M2561" s="42">
        <v>13932</v>
      </c>
      <c r="N2561" s="42">
        <v>13254</v>
      </c>
      <c r="O2561" s="54" t="s">
        <v>499</v>
      </c>
      <c r="P2561" s="54" t="s">
        <v>499</v>
      </c>
      <c r="Q2561" s="54" t="s">
        <v>499</v>
      </c>
      <c r="R2561" s="54">
        <v>22.070183182520417</v>
      </c>
      <c r="S2561" s="54" t="s">
        <v>499</v>
      </c>
      <c r="T2561" s="54" t="s">
        <v>499</v>
      </c>
      <c r="U2561" s="54">
        <v>22.070183182520417</v>
      </c>
      <c r="W2561" s="42" t="s">
        <v>469</v>
      </c>
    </row>
    <row r="2562" spans="1:23">
      <c r="A2562" s="49" t="s">
        <v>4830</v>
      </c>
      <c r="B2562" s="46" t="s">
        <v>230</v>
      </c>
      <c r="C2562" s="46" t="s">
        <v>411</v>
      </c>
      <c r="D2562" s="49" t="s">
        <v>200</v>
      </c>
      <c r="E2562" s="46">
        <v>0</v>
      </c>
      <c r="F2562" s="46">
        <v>0</v>
      </c>
      <c r="G2562" s="46">
        <v>6</v>
      </c>
      <c r="H2562" s="46">
        <v>6</v>
      </c>
      <c r="I2562" s="46">
        <v>6</v>
      </c>
      <c r="J2562" s="46">
        <v>0</v>
      </c>
      <c r="K2562" s="46">
        <v>18</v>
      </c>
      <c r="L2562" s="42">
        <v>27186</v>
      </c>
      <c r="M2562" s="42">
        <v>13932</v>
      </c>
      <c r="N2562" s="42">
        <v>13254</v>
      </c>
      <c r="O2562" s="54" t="s">
        <v>499</v>
      </c>
      <c r="P2562" s="54" t="s">
        <v>499</v>
      </c>
      <c r="Q2562" s="54">
        <v>22.070183182520417</v>
      </c>
      <c r="R2562" s="54">
        <v>22.070183182520417</v>
      </c>
      <c r="S2562" s="54">
        <v>22.070183182520417</v>
      </c>
      <c r="T2562" s="54" t="s">
        <v>499</v>
      </c>
      <c r="U2562" s="54">
        <v>66.210549547561243</v>
      </c>
      <c r="W2562" s="42" t="s">
        <v>469</v>
      </c>
    </row>
    <row r="2563" spans="1:23">
      <c r="A2563" s="49" t="s">
        <v>4831</v>
      </c>
      <c r="B2563" s="46" t="s">
        <v>230</v>
      </c>
      <c r="C2563" s="46" t="s">
        <v>411</v>
      </c>
      <c r="D2563" s="49" t="s">
        <v>54</v>
      </c>
      <c r="E2563" s="46">
        <v>6</v>
      </c>
      <c r="F2563" s="46">
        <v>8</v>
      </c>
      <c r="G2563" s="46">
        <v>50</v>
      </c>
      <c r="H2563" s="46">
        <v>56</v>
      </c>
      <c r="I2563" s="46">
        <v>38</v>
      </c>
      <c r="J2563" s="46">
        <v>26</v>
      </c>
      <c r="K2563" s="46">
        <v>184</v>
      </c>
      <c r="L2563" s="42">
        <v>27186</v>
      </c>
      <c r="M2563" s="42">
        <v>13932</v>
      </c>
      <c r="N2563" s="42">
        <v>13254</v>
      </c>
      <c r="O2563" s="54">
        <v>43.066322136089575</v>
      </c>
      <c r="P2563" s="54">
        <v>57.421762848119442</v>
      </c>
      <c r="Q2563" s="54">
        <v>358.88601780074646</v>
      </c>
      <c r="R2563" s="54">
        <v>401.9523399368361</v>
      </c>
      <c r="S2563" s="54">
        <v>272.75337352856735</v>
      </c>
      <c r="T2563" s="54">
        <v>186.62072925638816</v>
      </c>
      <c r="U2563" s="54">
        <v>1320.7005455067472</v>
      </c>
      <c r="W2563" s="42" t="s">
        <v>469</v>
      </c>
    </row>
    <row r="2564" spans="1:23">
      <c r="A2564" s="49" t="s">
        <v>4832</v>
      </c>
      <c r="B2564" s="46" t="s">
        <v>230</v>
      </c>
      <c r="C2564" s="46" t="s">
        <v>411</v>
      </c>
      <c r="D2564" s="49" t="s">
        <v>69</v>
      </c>
      <c r="E2564" s="46">
        <v>0</v>
      </c>
      <c r="F2564" s="46">
        <v>6</v>
      </c>
      <c r="G2564" s="46">
        <v>6</v>
      </c>
      <c r="H2564" s="46">
        <v>0</v>
      </c>
      <c r="I2564" s="46">
        <v>0</v>
      </c>
      <c r="J2564" s="46">
        <v>6</v>
      </c>
      <c r="K2564" s="46">
        <v>18</v>
      </c>
      <c r="L2564" s="42">
        <v>27186</v>
      </c>
      <c r="M2564" s="42">
        <v>13932</v>
      </c>
      <c r="N2564" s="42">
        <v>13254</v>
      </c>
      <c r="O2564" s="54" t="s">
        <v>499</v>
      </c>
      <c r="P2564" s="54">
        <v>43.066322136089575</v>
      </c>
      <c r="Q2564" s="54">
        <v>43.066322136089575</v>
      </c>
      <c r="R2564" s="54" t="s">
        <v>499</v>
      </c>
      <c r="S2564" s="54" t="s">
        <v>499</v>
      </c>
      <c r="T2564" s="54">
        <v>43.066322136089575</v>
      </c>
      <c r="U2564" s="54">
        <v>129.19896640826875</v>
      </c>
      <c r="W2564" s="42" t="s">
        <v>469</v>
      </c>
    </row>
    <row r="2565" spans="1:23">
      <c r="A2565" s="49" t="s">
        <v>4833</v>
      </c>
      <c r="B2565" s="46" t="s">
        <v>230</v>
      </c>
      <c r="C2565" s="46" t="s">
        <v>411</v>
      </c>
      <c r="D2565" s="49" t="s">
        <v>473</v>
      </c>
      <c r="E2565" s="46">
        <v>0</v>
      </c>
      <c r="F2565" s="46">
        <v>0</v>
      </c>
      <c r="G2565" s="46">
        <v>0</v>
      </c>
      <c r="H2565" s="46">
        <v>0</v>
      </c>
      <c r="I2565" s="46">
        <v>0</v>
      </c>
      <c r="J2565" s="46">
        <v>0</v>
      </c>
      <c r="K2565" s="46">
        <v>0</v>
      </c>
      <c r="L2565" s="42">
        <v>27186</v>
      </c>
      <c r="M2565" s="42">
        <v>13932</v>
      </c>
      <c r="N2565" s="42">
        <v>13254</v>
      </c>
      <c r="O2565" s="54" t="s">
        <v>499</v>
      </c>
      <c r="P2565" s="54" t="s">
        <v>499</v>
      </c>
      <c r="Q2565" s="54" t="s">
        <v>499</v>
      </c>
      <c r="R2565" s="54" t="s">
        <v>499</v>
      </c>
      <c r="S2565" s="54" t="s">
        <v>499</v>
      </c>
      <c r="T2565" s="54" t="s">
        <v>499</v>
      </c>
      <c r="U2565" s="54" t="s">
        <v>499</v>
      </c>
      <c r="W2565" s="42" t="s">
        <v>469</v>
      </c>
    </row>
    <row r="2566" spans="1:23">
      <c r="A2566" s="49" t="s">
        <v>4834</v>
      </c>
      <c r="B2566" s="46" t="s">
        <v>230</v>
      </c>
      <c r="C2566" s="46" t="s">
        <v>411</v>
      </c>
      <c r="D2566" s="49" t="s">
        <v>201</v>
      </c>
      <c r="E2566" s="46">
        <v>0</v>
      </c>
      <c r="F2566" s="46">
        <v>0</v>
      </c>
      <c r="G2566" s="46">
        <v>6</v>
      </c>
      <c r="H2566" s="46">
        <v>0</v>
      </c>
      <c r="I2566" s="46">
        <v>0</v>
      </c>
      <c r="J2566" s="46">
        <v>0</v>
      </c>
      <c r="K2566" s="46">
        <v>6</v>
      </c>
      <c r="L2566" s="42">
        <v>27186</v>
      </c>
      <c r="M2566" s="42">
        <v>13932</v>
      </c>
      <c r="N2566" s="42">
        <v>13254</v>
      </c>
      <c r="O2566" s="54" t="s">
        <v>499</v>
      </c>
      <c r="P2566" s="54" t="s">
        <v>499</v>
      </c>
      <c r="Q2566" s="54">
        <v>22.070183182520417</v>
      </c>
      <c r="R2566" s="54" t="s">
        <v>499</v>
      </c>
      <c r="S2566" s="54" t="s">
        <v>499</v>
      </c>
      <c r="T2566" s="54" t="s">
        <v>499</v>
      </c>
      <c r="U2566" s="54">
        <v>22.070183182520417</v>
      </c>
      <c r="W2566" s="42" t="s">
        <v>469</v>
      </c>
    </row>
    <row r="2567" spans="1:23">
      <c r="A2567" s="49" t="s">
        <v>4835</v>
      </c>
      <c r="B2567" s="46" t="s">
        <v>230</v>
      </c>
      <c r="C2567" s="46" t="s">
        <v>411</v>
      </c>
      <c r="D2567" s="49" t="s">
        <v>151</v>
      </c>
      <c r="E2567" s="46">
        <v>0</v>
      </c>
      <c r="F2567" s="46">
        <v>0</v>
      </c>
      <c r="G2567" s="46">
        <v>0</v>
      </c>
      <c r="H2567" s="46">
        <v>0</v>
      </c>
      <c r="I2567" s="46">
        <v>0</v>
      </c>
      <c r="J2567" s="46">
        <v>0</v>
      </c>
      <c r="K2567" s="46">
        <v>0</v>
      </c>
      <c r="L2567" s="42">
        <v>27186</v>
      </c>
      <c r="M2567" s="42">
        <v>13932</v>
      </c>
      <c r="N2567" s="42">
        <v>13254</v>
      </c>
      <c r="O2567" s="54" t="s">
        <v>499</v>
      </c>
      <c r="P2567" s="54" t="s">
        <v>499</v>
      </c>
      <c r="Q2567" s="54" t="s">
        <v>499</v>
      </c>
      <c r="R2567" s="54" t="s">
        <v>499</v>
      </c>
      <c r="S2567" s="54" t="s">
        <v>499</v>
      </c>
      <c r="T2567" s="54" t="s">
        <v>499</v>
      </c>
      <c r="U2567" s="54" t="s">
        <v>499</v>
      </c>
      <c r="W2567" s="42" t="s">
        <v>469</v>
      </c>
    </row>
    <row r="2568" spans="1:23">
      <c r="A2568" s="49" t="s">
        <v>4836</v>
      </c>
      <c r="B2568" s="46" t="s">
        <v>230</v>
      </c>
      <c r="C2568" s="46" t="s">
        <v>411</v>
      </c>
      <c r="D2568" s="49" t="s">
        <v>95</v>
      </c>
      <c r="E2568" s="46">
        <v>0</v>
      </c>
      <c r="F2568" s="46">
        <v>0</v>
      </c>
      <c r="G2568" s="46">
        <v>0</v>
      </c>
      <c r="H2568" s="46">
        <v>0</v>
      </c>
      <c r="I2568" s="46">
        <v>0</v>
      </c>
      <c r="J2568" s="46">
        <v>0</v>
      </c>
      <c r="K2568" s="46">
        <v>0</v>
      </c>
      <c r="L2568" s="42">
        <v>27186</v>
      </c>
      <c r="M2568" s="42">
        <v>13932</v>
      </c>
      <c r="N2568" s="42">
        <v>13254</v>
      </c>
      <c r="O2568" s="54" t="s">
        <v>499</v>
      </c>
      <c r="P2568" s="54" t="s">
        <v>499</v>
      </c>
      <c r="Q2568" s="54" t="s">
        <v>499</v>
      </c>
      <c r="R2568" s="54" t="s">
        <v>499</v>
      </c>
      <c r="S2568" s="54" t="s">
        <v>499</v>
      </c>
      <c r="T2568" s="54" t="s">
        <v>499</v>
      </c>
      <c r="U2568" s="54" t="s">
        <v>499</v>
      </c>
      <c r="W2568" s="42" t="s">
        <v>469</v>
      </c>
    </row>
    <row r="2569" spans="1:23">
      <c r="A2569" s="49" t="s">
        <v>4837</v>
      </c>
      <c r="B2569" s="46" t="s">
        <v>230</v>
      </c>
      <c r="C2569" s="46" t="s">
        <v>411</v>
      </c>
      <c r="D2569" s="49" t="s">
        <v>155</v>
      </c>
      <c r="E2569" s="46">
        <v>0</v>
      </c>
      <c r="F2569" s="46">
        <v>6</v>
      </c>
      <c r="G2569" s="46">
        <v>0</v>
      </c>
      <c r="H2569" s="46">
        <v>0</v>
      </c>
      <c r="I2569" s="46">
        <v>0</v>
      </c>
      <c r="J2569" s="46">
        <v>0</v>
      </c>
      <c r="K2569" s="46">
        <v>6</v>
      </c>
      <c r="L2569" s="42">
        <v>27186</v>
      </c>
      <c r="M2569" s="42">
        <v>13932</v>
      </c>
      <c r="N2569" s="42">
        <v>13254</v>
      </c>
      <c r="O2569" s="54" t="s">
        <v>499</v>
      </c>
      <c r="P2569" s="54">
        <v>22.070183182520417</v>
      </c>
      <c r="Q2569" s="54" t="s">
        <v>499</v>
      </c>
      <c r="R2569" s="54" t="s">
        <v>499</v>
      </c>
      <c r="S2569" s="54" t="s">
        <v>499</v>
      </c>
      <c r="T2569" s="54" t="s">
        <v>499</v>
      </c>
      <c r="U2569" s="54">
        <v>22.070183182520417</v>
      </c>
      <c r="W2569" s="42" t="s">
        <v>469</v>
      </c>
    </row>
    <row r="2570" spans="1:23">
      <c r="A2570" s="49" t="s">
        <v>4838</v>
      </c>
      <c r="B2570" s="46" t="s">
        <v>230</v>
      </c>
      <c r="C2570" s="46" t="s">
        <v>411</v>
      </c>
      <c r="D2570" s="49" t="s">
        <v>99</v>
      </c>
      <c r="E2570" s="46">
        <v>0</v>
      </c>
      <c r="F2570" s="46">
        <v>6</v>
      </c>
      <c r="G2570" s="46">
        <v>0</v>
      </c>
      <c r="H2570" s="46">
        <v>6</v>
      </c>
      <c r="I2570" s="46">
        <v>6</v>
      </c>
      <c r="J2570" s="46">
        <v>6</v>
      </c>
      <c r="K2570" s="46">
        <v>24</v>
      </c>
      <c r="L2570" s="42">
        <v>27186</v>
      </c>
      <c r="M2570" s="42">
        <v>13932</v>
      </c>
      <c r="N2570" s="42">
        <v>13254</v>
      </c>
      <c r="O2570" s="54" t="s">
        <v>499</v>
      </c>
      <c r="P2570" s="54">
        <v>22.070183182520417</v>
      </c>
      <c r="Q2570" s="54" t="s">
        <v>499</v>
      </c>
      <c r="R2570" s="54">
        <v>22.070183182520417</v>
      </c>
      <c r="S2570" s="54">
        <v>22.070183182520417</v>
      </c>
      <c r="T2570" s="54">
        <v>22.070183182520417</v>
      </c>
      <c r="U2570" s="54">
        <v>88.280732730081667</v>
      </c>
      <c r="W2570" s="42" t="s">
        <v>469</v>
      </c>
    </row>
    <row r="2571" spans="1:23">
      <c r="A2571" s="49" t="s">
        <v>4839</v>
      </c>
      <c r="B2571" s="46" t="s">
        <v>230</v>
      </c>
      <c r="C2571" s="46" t="s">
        <v>411</v>
      </c>
      <c r="D2571" s="49" t="s">
        <v>481</v>
      </c>
      <c r="E2571" s="46">
        <v>0</v>
      </c>
      <c r="F2571" s="46">
        <v>0</v>
      </c>
      <c r="G2571" s="46">
        <v>0</v>
      </c>
      <c r="H2571" s="46">
        <v>0</v>
      </c>
      <c r="I2571" s="46">
        <v>0</v>
      </c>
      <c r="J2571" s="46">
        <v>0</v>
      </c>
      <c r="K2571" s="46">
        <v>0</v>
      </c>
      <c r="L2571" s="42">
        <v>27186</v>
      </c>
      <c r="M2571" s="42">
        <v>13932</v>
      </c>
      <c r="N2571" s="42">
        <v>13254</v>
      </c>
      <c r="O2571" s="54" t="s">
        <v>499</v>
      </c>
      <c r="P2571" s="54" t="s">
        <v>499</v>
      </c>
      <c r="Q2571" s="54" t="s">
        <v>499</v>
      </c>
      <c r="R2571" s="54" t="s">
        <v>499</v>
      </c>
      <c r="S2571" s="54" t="s">
        <v>499</v>
      </c>
      <c r="T2571" s="54" t="s">
        <v>499</v>
      </c>
      <c r="U2571" s="54" t="s">
        <v>499</v>
      </c>
      <c r="W2571" s="42" t="s">
        <v>469</v>
      </c>
    </row>
    <row r="2572" spans="1:23">
      <c r="A2572" s="49" t="s">
        <v>4840</v>
      </c>
      <c r="B2572" s="46" t="s">
        <v>230</v>
      </c>
      <c r="C2572" s="46" t="s">
        <v>411</v>
      </c>
      <c r="D2572" s="49" t="s">
        <v>483</v>
      </c>
      <c r="E2572" s="46">
        <v>6</v>
      </c>
      <c r="F2572" s="46">
        <v>0</v>
      </c>
      <c r="G2572" s="46">
        <v>8</v>
      </c>
      <c r="H2572" s="46">
        <v>0</v>
      </c>
      <c r="I2572" s="46">
        <v>0</v>
      </c>
      <c r="J2572" s="46">
        <v>0</v>
      </c>
      <c r="K2572" s="46">
        <v>14</v>
      </c>
      <c r="L2572" s="42">
        <v>27186</v>
      </c>
      <c r="M2572" s="42">
        <v>13932</v>
      </c>
      <c r="N2572" s="42">
        <v>13254</v>
      </c>
      <c r="O2572" s="54">
        <v>22.070183182520417</v>
      </c>
      <c r="P2572" s="54" t="s">
        <v>499</v>
      </c>
      <c r="Q2572" s="54">
        <v>29.426910910027221</v>
      </c>
      <c r="R2572" s="54" t="s">
        <v>499</v>
      </c>
      <c r="S2572" s="54" t="s">
        <v>499</v>
      </c>
      <c r="T2572" s="54" t="s">
        <v>499</v>
      </c>
      <c r="U2572" s="54">
        <v>51.497094092547634</v>
      </c>
      <c r="W2572" s="42" t="s">
        <v>469</v>
      </c>
    </row>
    <row r="2573" spans="1:23">
      <c r="A2573" s="49" t="s">
        <v>4841</v>
      </c>
      <c r="B2573" s="46" t="s">
        <v>230</v>
      </c>
      <c r="C2573" s="46" t="s">
        <v>411</v>
      </c>
      <c r="D2573" s="49" t="s">
        <v>128</v>
      </c>
      <c r="E2573" s="46">
        <v>0</v>
      </c>
      <c r="F2573" s="46">
        <v>0</v>
      </c>
      <c r="G2573" s="46">
        <v>0</v>
      </c>
      <c r="H2573" s="46">
        <v>0</v>
      </c>
      <c r="I2573" s="46">
        <v>0</v>
      </c>
      <c r="J2573" s="46">
        <v>0</v>
      </c>
      <c r="K2573" s="46">
        <v>0</v>
      </c>
      <c r="L2573" s="42">
        <v>27186</v>
      </c>
      <c r="M2573" s="42">
        <v>13932</v>
      </c>
      <c r="N2573" s="42">
        <v>13254</v>
      </c>
      <c r="O2573" s="54" t="s">
        <v>499</v>
      </c>
      <c r="P2573" s="54" t="s">
        <v>499</v>
      </c>
      <c r="Q2573" s="54" t="s">
        <v>499</v>
      </c>
      <c r="R2573" s="54" t="s">
        <v>499</v>
      </c>
      <c r="S2573" s="54" t="s">
        <v>499</v>
      </c>
      <c r="T2573" s="54" t="s">
        <v>499</v>
      </c>
      <c r="U2573" s="54" t="s">
        <v>499</v>
      </c>
      <c r="W2573" s="42" t="s">
        <v>469</v>
      </c>
    </row>
    <row r="2574" spans="1:23">
      <c r="A2574" s="49" t="s">
        <v>4842</v>
      </c>
      <c r="B2574" s="46" t="s">
        <v>230</v>
      </c>
      <c r="C2574" s="46" t="s">
        <v>411</v>
      </c>
      <c r="D2574" s="49" t="s">
        <v>132</v>
      </c>
      <c r="E2574" s="46">
        <v>6</v>
      </c>
      <c r="F2574" s="46">
        <v>0</v>
      </c>
      <c r="G2574" s="46">
        <v>6</v>
      </c>
      <c r="H2574" s="46">
        <v>6</v>
      </c>
      <c r="I2574" s="46">
        <v>0</v>
      </c>
      <c r="J2574" s="46">
        <v>6</v>
      </c>
      <c r="K2574" s="46">
        <v>24</v>
      </c>
      <c r="L2574" s="42">
        <v>27186</v>
      </c>
      <c r="M2574" s="42">
        <v>13932</v>
      </c>
      <c r="N2574" s="42">
        <v>13254</v>
      </c>
      <c r="O2574" s="54">
        <v>43.066322136089575</v>
      </c>
      <c r="P2574" s="54" t="s">
        <v>499</v>
      </c>
      <c r="Q2574" s="54">
        <v>43.066322136089575</v>
      </c>
      <c r="R2574" s="54">
        <v>43.066322136089575</v>
      </c>
      <c r="S2574" s="54" t="s">
        <v>499</v>
      </c>
      <c r="T2574" s="54">
        <v>43.066322136089575</v>
      </c>
      <c r="U2574" s="54">
        <v>172.2652885443583</v>
      </c>
      <c r="W2574" s="42" t="s">
        <v>469</v>
      </c>
    </row>
    <row r="2575" spans="1:23">
      <c r="A2575" s="49" t="s">
        <v>4843</v>
      </c>
      <c r="B2575" s="46" t="s">
        <v>230</v>
      </c>
      <c r="C2575" s="46" t="s">
        <v>411</v>
      </c>
      <c r="D2575" s="49" t="s">
        <v>161</v>
      </c>
      <c r="E2575" s="46">
        <v>0</v>
      </c>
      <c r="F2575" s="46">
        <v>0</v>
      </c>
      <c r="G2575" s="46">
        <v>0</v>
      </c>
      <c r="H2575" s="46">
        <v>0</v>
      </c>
      <c r="I2575" s="46">
        <v>0</v>
      </c>
      <c r="J2575" s="46">
        <v>0</v>
      </c>
      <c r="K2575" s="46">
        <v>0</v>
      </c>
      <c r="L2575" s="42">
        <v>27186</v>
      </c>
      <c r="M2575" s="42">
        <v>13932</v>
      </c>
      <c r="N2575" s="42">
        <v>13254</v>
      </c>
      <c r="O2575" s="54" t="s">
        <v>499</v>
      </c>
      <c r="P2575" s="54" t="s">
        <v>499</v>
      </c>
      <c r="Q2575" s="54" t="s">
        <v>499</v>
      </c>
      <c r="R2575" s="54" t="s">
        <v>499</v>
      </c>
      <c r="S2575" s="54" t="s">
        <v>499</v>
      </c>
      <c r="T2575" s="54" t="s">
        <v>499</v>
      </c>
      <c r="U2575" s="54" t="s">
        <v>499</v>
      </c>
      <c r="W2575" s="42" t="s">
        <v>469</v>
      </c>
    </row>
    <row r="2576" spans="1:23">
      <c r="A2576" s="49" t="s">
        <v>4844</v>
      </c>
      <c r="B2576" s="46" t="s">
        <v>230</v>
      </c>
      <c r="C2576" s="46" t="s">
        <v>411</v>
      </c>
      <c r="D2576" s="49" t="s">
        <v>142</v>
      </c>
      <c r="E2576" s="46">
        <v>0</v>
      </c>
      <c r="F2576" s="46">
        <v>0</v>
      </c>
      <c r="G2576" s="46">
        <v>0</v>
      </c>
      <c r="H2576" s="46">
        <v>0</v>
      </c>
      <c r="I2576" s="46">
        <v>0</v>
      </c>
      <c r="J2576" s="46">
        <v>0</v>
      </c>
      <c r="K2576" s="46">
        <v>0</v>
      </c>
      <c r="L2576" s="42">
        <v>27186</v>
      </c>
      <c r="M2576" s="42">
        <v>13932</v>
      </c>
      <c r="N2576" s="42">
        <v>13254</v>
      </c>
      <c r="O2576" s="54" t="s">
        <v>499</v>
      </c>
      <c r="P2576" s="54" t="s">
        <v>499</v>
      </c>
      <c r="Q2576" s="54" t="s">
        <v>499</v>
      </c>
      <c r="R2576" s="54" t="s">
        <v>499</v>
      </c>
      <c r="S2576" s="54" t="s">
        <v>499</v>
      </c>
      <c r="T2576" s="54" t="s">
        <v>499</v>
      </c>
      <c r="U2576" s="54" t="s">
        <v>499</v>
      </c>
      <c r="W2576" s="42" t="s">
        <v>469</v>
      </c>
    </row>
    <row r="2577" spans="1:23">
      <c r="A2577" s="49" t="s">
        <v>4845</v>
      </c>
      <c r="B2577" s="46" t="s">
        <v>230</v>
      </c>
      <c r="C2577" s="46" t="s">
        <v>411</v>
      </c>
      <c r="D2577" s="49" t="s">
        <v>146</v>
      </c>
      <c r="E2577" s="46">
        <v>6</v>
      </c>
      <c r="F2577" s="46">
        <v>8</v>
      </c>
      <c r="G2577" s="46">
        <v>9</v>
      </c>
      <c r="H2577" s="46">
        <v>6</v>
      </c>
      <c r="I2577" s="46">
        <v>6</v>
      </c>
      <c r="J2577" s="46">
        <v>6</v>
      </c>
      <c r="K2577" s="46">
        <v>41</v>
      </c>
      <c r="L2577" s="42">
        <v>27186</v>
      </c>
      <c r="M2577" s="42">
        <v>13932</v>
      </c>
      <c r="N2577" s="42">
        <v>13254</v>
      </c>
      <c r="O2577" s="54">
        <v>43.066322136089575</v>
      </c>
      <c r="P2577" s="54">
        <v>57.421762848119442</v>
      </c>
      <c r="Q2577" s="54">
        <v>64.599483204134373</v>
      </c>
      <c r="R2577" s="54">
        <v>43.066322136089575</v>
      </c>
      <c r="S2577" s="54">
        <v>43.066322136089575</v>
      </c>
      <c r="T2577" s="54">
        <v>43.066322136089575</v>
      </c>
      <c r="U2577" s="54">
        <v>294.28653459661211</v>
      </c>
      <c r="W2577" s="42" t="s">
        <v>469</v>
      </c>
    </row>
    <row r="2578" spans="1:23">
      <c r="A2578" s="49" t="s">
        <v>4846</v>
      </c>
      <c r="B2578" s="46" t="s">
        <v>222</v>
      </c>
      <c r="C2578" s="46" t="s">
        <v>411</v>
      </c>
      <c r="D2578" s="49" t="s">
        <v>60</v>
      </c>
      <c r="E2578" s="46">
        <v>6</v>
      </c>
      <c r="F2578" s="46">
        <v>0</v>
      </c>
      <c r="G2578" s="46">
        <v>6</v>
      </c>
      <c r="H2578" s="46">
        <v>0</v>
      </c>
      <c r="I2578" s="46">
        <v>6</v>
      </c>
      <c r="J2578" s="46">
        <v>0</v>
      </c>
      <c r="K2578" s="46">
        <v>18</v>
      </c>
      <c r="L2578" s="42">
        <v>27186</v>
      </c>
      <c r="M2578" s="42">
        <v>13932</v>
      </c>
      <c r="N2578" s="42">
        <v>13254</v>
      </c>
      <c r="O2578" s="54">
        <v>22.070183182520417</v>
      </c>
      <c r="P2578" s="54" t="s">
        <v>499</v>
      </c>
      <c r="Q2578" s="54">
        <v>22.070183182520417</v>
      </c>
      <c r="R2578" s="54" t="s">
        <v>499</v>
      </c>
      <c r="S2578" s="54">
        <v>22.070183182520417</v>
      </c>
      <c r="T2578" s="54" t="s">
        <v>499</v>
      </c>
      <c r="U2578" s="54">
        <v>66.210549547561243</v>
      </c>
      <c r="W2578" s="42" t="s">
        <v>469</v>
      </c>
    </row>
    <row r="2579" spans="1:23">
      <c r="A2579" s="49" t="s">
        <v>4847</v>
      </c>
      <c r="B2579" s="46" t="s">
        <v>222</v>
      </c>
      <c r="C2579" s="46" t="s">
        <v>411</v>
      </c>
      <c r="D2579" s="49" t="s">
        <v>64</v>
      </c>
      <c r="E2579" s="46">
        <v>14</v>
      </c>
      <c r="F2579" s="46">
        <v>12</v>
      </c>
      <c r="G2579" s="46">
        <v>15</v>
      </c>
      <c r="H2579" s="46">
        <v>6</v>
      </c>
      <c r="I2579" s="46">
        <v>6</v>
      </c>
      <c r="J2579" s="46">
        <v>6</v>
      </c>
      <c r="K2579" s="46">
        <v>59</v>
      </c>
      <c r="L2579" s="42">
        <v>27186</v>
      </c>
      <c r="M2579" s="42">
        <v>13932</v>
      </c>
      <c r="N2579" s="42">
        <v>13254</v>
      </c>
      <c r="O2579" s="54">
        <v>51.497094092547634</v>
      </c>
      <c r="P2579" s="54">
        <v>44.140366365040833</v>
      </c>
      <c r="Q2579" s="54">
        <v>55.175457956301031</v>
      </c>
      <c r="R2579" s="54">
        <v>22.070183182520417</v>
      </c>
      <c r="S2579" s="54">
        <v>22.070183182520417</v>
      </c>
      <c r="T2579" s="54">
        <v>22.070183182520417</v>
      </c>
      <c r="U2579" s="54">
        <v>217.02346796145076</v>
      </c>
      <c r="W2579" s="42" t="s">
        <v>469</v>
      </c>
    </row>
    <row r="2580" spans="1:23">
      <c r="A2580" s="49" t="s">
        <v>4848</v>
      </c>
      <c r="B2580" s="46" t="s">
        <v>222</v>
      </c>
      <c r="C2580" s="46" t="s">
        <v>411</v>
      </c>
      <c r="D2580" s="49" t="s">
        <v>492</v>
      </c>
      <c r="E2580" s="46">
        <v>6</v>
      </c>
      <c r="F2580" s="46">
        <v>0</v>
      </c>
      <c r="G2580" s="46">
        <v>6</v>
      </c>
      <c r="H2580" s="46">
        <v>6</v>
      </c>
      <c r="I2580" s="46">
        <v>0</v>
      </c>
      <c r="J2580" s="46">
        <v>6</v>
      </c>
      <c r="K2580" s="46">
        <v>24</v>
      </c>
      <c r="L2580" s="42">
        <v>27186</v>
      </c>
      <c r="M2580" s="42">
        <v>13932</v>
      </c>
      <c r="N2580" s="42">
        <v>13254</v>
      </c>
      <c r="O2580" s="54">
        <v>22.070183182520417</v>
      </c>
      <c r="P2580" s="54" t="s">
        <v>499</v>
      </c>
      <c r="Q2580" s="54">
        <v>22.070183182520417</v>
      </c>
      <c r="R2580" s="54">
        <v>22.070183182520417</v>
      </c>
      <c r="S2580" s="54" t="s">
        <v>499</v>
      </c>
      <c r="T2580" s="54">
        <v>22.070183182520417</v>
      </c>
      <c r="U2580" s="54">
        <v>88.280732730081667</v>
      </c>
      <c r="W2580" s="42" t="s">
        <v>469</v>
      </c>
    </row>
    <row r="2581" spans="1:23">
      <c r="A2581" s="49" t="s">
        <v>4849</v>
      </c>
      <c r="B2581" s="46" t="s">
        <v>222</v>
      </c>
      <c r="C2581" s="46" t="s">
        <v>411</v>
      </c>
      <c r="D2581" s="49" t="s">
        <v>200</v>
      </c>
      <c r="E2581" s="46">
        <v>0</v>
      </c>
      <c r="F2581" s="46">
        <v>0</v>
      </c>
      <c r="G2581" s="46">
        <v>9</v>
      </c>
      <c r="H2581" s="46">
        <v>18</v>
      </c>
      <c r="I2581" s="46">
        <v>10</v>
      </c>
      <c r="J2581" s="46">
        <v>0</v>
      </c>
      <c r="K2581" s="46">
        <v>37</v>
      </c>
      <c r="L2581" s="42">
        <v>27186</v>
      </c>
      <c r="M2581" s="42">
        <v>13932</v>
      </c>
      <c r="N2581" s="42">
        <v>13254</v>
      </c>
      <c r="O2581" s="54" t="s">
        <v>499</v>
      </c>
      <c r="P2581" s="54" t="s">
        <v>499</v>
      </c>
      <c r="Q2581" s="54">
        <v>33.105274773780621</v>
      </c>
      <c r="R2581" s="54">
        <v>66.210549547561243</v>
      </c>
      <c r="S2581" s="54">
        <v>36.783638637534025</v>
      </c>
      <c r="T2581" s="54" t="s">
        <v>499</v>
      </c>
      <c r="U2581" s="54">
        <v>136.09946295887588</v>
      </c>
      <c r="W2581" s="42" t="s">
        <v>469</v>
      </c>
    </row>
    <row r="2582" spans="1:23">
      <c r="A2582" s="49" t="s">
        <v>4850</v>
      </c>
      <c r="B2582" s="46" t="s">
        <v>222</v>
      </c>
      <c r="C2582" s="46" t="s">
        <v>411</v>
      </c>
      <c r="D2582" s="49" t="s">
        <v>473</v>
      </c>
      <c r="E2582" s="46">
        <v>0</v>
      </c>
      <c r="F2582" s="46">
        <v>0</v>
      </c>
      <c r="G2582" s="46">
        <v>0</v>
      </c>
      <c r="H2582" s="46">
        <v>6</v>
      </c>
      <c r="I2582" s="46">
        <v>6</v>
      </c>
      <c r="J2582" s="46">
        <v>0</v>
      </c>
      <c r="K2582" s="46">
        <v>12</v>
      </c>
      <c r="L2582" s="42">
        <v>27186</v>
      </c>
      <c r="M2582" s="42">
        <v>13932</v>
      </c>
      <c r="N2582" s="42">
        <v>13254</v>
      </c>
      <c r="O2582" s="54" t="s">
        <v>499</v>
      </c>
      <c r="P2582" s="54" t="s">
        <v>499</v>
      </c>
      <c r="Q2582" s="54" t="s">
        <v>499</v>
      </c>
      <c r="R2582" s="54">
        <v>22.070183182520417</v>
      </c>
      <c r="S2582" s="54">
        <v>22.070183182520417</v>
      </c>
      <c r="T2582" s="54" t="s">
        <v>499</v>
      </c>
      <c r="U2582" s="54">
        <v>44.140366365040833</v>
      </c>
      <c r="W2582" s="42" t="s">
        <v>469</v>
      </c>
    </row>
    <row r="2583" spans="1:23">
      <c r="A2583" s="49" t="s">
        <v>4851</v>
      </c>
      <c r="B2583" s="46" t="s">
        <v>222</v>
      </c>
      <c r="C2583" s="46" t="s">
        <v>411</v>
      </c>
      <c r="D2583" s="49" t="s">
        <v>201</v>
      </c>
      <c r="E2583" s="46">
        <v>0</v>
      </c>
      <c r="F2583" s="46">
        <v>0</v>
      </c>
      <c r="G2583" s="46">
        <v>6</v>
      </c>
      <c r="H2583" s="46">
        <v>0</v>
      </c>
      <c r="I2583" s="46">
        <v>0</v>
      </c>
      <c r="J2583" s="46">
        <v>0</v>
      </c>
      <c r="K2583" s="46">
        <v>6</v>
      </c>
      <c r="L2583" s="42">
        <v>27186</v>
      </c>
      <c r="M2583" s="42">
        <v>13932</v>
      </c>
      <c r="N2583" s="42">
        <v>13254</v>
      </c>
      <c r="O2583" s="54" t="s">
        <v>499</v>
      </c>
      <c r="P2583" s="54" t="s">
        <v>499</v>
      </c>
      <c r="Q2583" s="54">
        <v>22.070183182520417</v>
      </c>
      <c r="R2583" s="54" t="s">
        <v>499</v>
      </c>
      <c r="S2583" s="54" t="s">
        <v>499</v>
      </c>
      <c r="T2583" s="54" t="s">
        <v>499</v>
      </c>
      <c r="U2583" s="54">
        <v>22.070183182520417</v>
      </c>
      <c r="W2583" s="42" t="s">
        <v>469</v>
      </c>
    </row>
    <row r="2584" spans="1:23">
      <c r="A2584" s="49" t="s">
        <v>4852</v>
      </c>
      <c r="B2584" s="46" t="s">
        <v>222</v>
      </c>
      <c r="C2584" s="46" t="s">
        <v>411</v>
      </c>
      <c r="D2584" s="49" t="s">
        <v>151</v>
      </c>
      <c r="E2584" s="46">
        <v>0</v>
      </c>
      <c r="F2584" s="46">
        <v>0</v>
      </c>
      <c r="G2584" s="46">
        <v>0</v>
      </c>
      <c r="H2584" s="46">
        <v>0</v>
      </c>
      <c r="I2584" s="46">
        <v>0</v>
      </c>
      <c r="J2584" s="46">
        <v>0</v>
      </c>
      <c r="K2584" s="46">
        <v>0</v>
      </c>
      <c r="L2584" s="42">
        <v>27186</v>
      </c>
      <c r="M2584" s="42">
        <v>13932</v>
      </c>
      <c r="N2584" s="42">
        <v>13254</v>
      </c>
      <c r="O2584" s="54" t="s">
        <v>499</v>
      </c>
      <c r="P2584" s="54" t="s">
        <v>499</v>
      </c>
      <c r="Q2584" s="54" t="s">
        <v>499</v>
      </c>
      <c r="R2584" s="54" t="s">
        <v>499</v>
      </c>
      <c r="S2584" s="54" t="s">
        <v>499</v>
      </c>
      <c r="T2584" s="54" t="s">
        <v>499</v>
      </c>
      <c r="U2584" s="54" t="s">
        <v>499</v>
      </c>
      <c r="W2584" s="42" t="s">
        <v>469</v>
      </c>
    </row>
    <row r="2585" spans="1:23">
      <c r="A2585" s="49" t="s">
        <v>4853</v>
      </c>
      <c r="B2585" s="46" t="s">
        <v>222</v>
      </c>
      <c r="C2585" s="46" t="s">
        <v>411</v>
      </c>
      <c r="D2585" s="49" t="s">
        <v>95</v>
      </c>
      <c r="E2585" s="46">
        <v>0</v>
      </c>
      <c r="F2585" s="46">
        <v>0</v>
      </c>
      <c r="G2585" s="46">
        <v>0</v>
      </c>
      <c r="H2585" s="46">
        <v>0</v>
      </c>
      <c r="I2585" s="46">
        <v>0</v>
      </c>
      <c r="J2585" s="46">
        <v>0</v>
      </c>
      <c r="K2585" s="46">
        <v>0</v>
      </c>
      <c r="L2585" s="42">
        <v>27186</v>
      </c>
      <c r="M2585" s="42">
        <v>13932</v>
      </c>
      <c r="N2585" s="42">
        <v>13254</v>
      </c>
      <c r="O2585" s="54" t="s">
        <v>499</v>
      </c>
      <c r="P2585" s="54" t="s">
        <v>499</v>
      </c>
      <c r="Q2585" s="54" t="s">
        <v>499</v>
      </c>
      <c r="R2585" s="54" t="s">
        <v>499</v>
      </c>
      <c r="S2585" s="54" t="s">
        <v>499</v>
      </c>
      <c r="T2585" s="54" t="s">
        <v>499</v>
      </c>
      <c r="U2585" s="54" t="s">
        <v>499</v>
      </c>
      <c r="W2585" s="42" t="s">
        <v>469</v>
      </c>
    </row>
    <row r="2586" spans="1:23">
      <c r="A2586" s="49" t="s">
        <v>4854</v>
      </c>
      <c r="B2586" s="46" t="s">
        <v>222</v>
      </c>
      <c r="C2586" s="46" t="s">
        <v>411</v>
      </c>
      <c r="D2586" s="49" t="s">
        <v>154</v>
      </c>
      <c r="E2586" s="46">
        <v>0</v>
      </c>
      <c r="F2586" s="46">
        <v>0</v>
      </c>
      <c r="G2586" s="46">
        <v>0</v>
      </c>
      <c r="H2586" s="46">
        <v>0</v>
      </c>
      <c r="I2586" s="46">
        <v>0</v>
      </c>
      <c r="J2586" s="46">
        <v>0</v>
      </c>
      <c r="K2586" s="46">
        <v>0</v>
      </c>
      <c r="L2586" s="42">
        <v>27186</v>
      </c>
      <c r="M2586" s="42">
        <v>13932</v>
      </c>
      <c r="N2586" s="42">
        <v>13254</v>
      </c>
      <c r="O2586" s="54" t="s">
        <v>499</v>
      </c>
      <c r="P2586" s="54" t="s">
        <v>499</v>
      </c>
      <c r="Q2586" s="54" t="s">
        <v>499</v>
      </c>
      <c r="R2586" s="54" t="s">
        <v>499</v>
      </c>
      <c r="S2586" s="54" t="s">
        <v>499</v>
      </c>
      <c r="T2586" s="54" t="s">
        <v>499</v>
      </c>
      <c r="U2586" s="54" t="s">
        <v>499</v>
      </c>
      <c r="W2586" s="42" t="s">
        <v>469</v>
      </c>
    </row>
    <row r="2587" spans="1:23">
      <c r="A2587" s="49" t="s">
        <v>4855</v>
      </c>
      <c r="B2587" s="46" t="s">
        <v>222</v>
      </c>
      <c r="C2587" s="46" t="s">
        <v>411</v>
      </c>
      <c r="D2587" s="49" t="s">
        <v>155</v>
      </c>
      <c r="E2587" s="46">
        <v>6</v>
      </c>
      <c r="F2587" s="46">
        <v>0</v>
      </c>
      <c r="G2587" s="46">
        <v>0</v>
      </c>
      <c r="H2587" s="46">
        <v>0</v>
      </c>
      <c r="I2587" s="46">
        <v>0</v>
      </c>
      <c r="J2587" s="46">
        <v>0</v>
      </c>
      <c r="K2587" s="46">
        <v>6</v>
      </c>
      <c r="L2587" s="42">
        <v>27186</v>
      </c>
      <c r="M2587" s="42">
        <v>13932</v>
      </c>
      <c r="N2587" s="42">
        <v>13254</v>
      </c>
      <c r="O2587" s="54">
        <v>22.070183182520417</v>
      </c>
      <c r="P2587" s="54" t="s">
        <v>499</v>
      </c>
      <c r="Q2587" s="54" t="s">
        <v>499</v>
      </c>
      <c r="R2587" s="54" t="s">
        <v>499</v>
      </c>
      <c r="S2587" s="54" t="s">
        <v>499</v>
      </c>
      <c r="T2587" s="54" t="s">
        <v>499</v>
      </c>
      <c r="U2587" s="54">
        <v>22.070183182520417</v>
      </c>
      <c r="W2587" s="42" t="s">
        <v>469</v>
      </c>
    </row>
    <row r="2588" spans="1:23">
      <c r="A2588" s="49" t="s">
        <v>4856</v>
      </c>
      <c r="B2588" s="46" t="s">
        <v>222</v>
      </c>
      <c r="C2588" s="46" t="s">
        <v>411</v>
      </c>
      <c r="D2588" s="49" t="s">
        <v>99</v>
      </c>
      <c r="E2588" s="46">
        <v>6</v>
      </c>
      <c r="F2588" s="46">
        <v>0</v>
      </c>
      <c r="G2588" s="46">
        <v>6</v>
      </c>
      <c r="H2588" s="46">
        <v>0</v>
      </c>
      <c r="I2588" s="46">
        <v>0</v>
      </c>
      <c r="J2588" s="46">
        <v>0</v>
      </c>
      <c r="K2588" s="46">
        <v>12</v>
      </c>
      <c r="L2588" s="42">
        <v>27186</v>
      </c>
      <c r="M2588" s="42">
        <v>13932</v>
      </c>
      <c r="N2588" s="42">
        <v>13254</v>
      </c>
      <c r="O2588" s="54">
        <v>22.070183182520417</v>
      </c>
      <c r="P2588" s="54" t="s">
        <v>499</v>
      </c>
      <c r="Q2588" s="54">
        <v>22.070183182520417</v>
      </c>
      <c r="R2588" s="54" t="s">
        <v>499</v>
      </c>
      <c r="S2588" s="54" t="s">
        <v>499</v>
      </c>
      <c r="T2588" s="54" t="s">
        <v>499</v>
      </c>
      <c r="U2588" s="54">
        <v>44.140366365040833</v>
      </c>
      <c r="W2588" s="42" t="s">
        <v>469</v>
      </c>
    </row>
    <row r="2589" spans="1:23">
      <c r="A2589" s="49" t="s">
        <v>4857</v>
      </c>
      <c r="B2589" s="46" t="s">
        <v>222</v>
      </c>
      <c r="C2589" s="46" t="s">
        <v>411</v>
      </c>
      <c r="D2589" s="49" t="s">
        <v>481</v>
      </c>
      <c r="E2589" s="46">
        <v>0</v>
      </c>
      <c r="F2589" s="46">
        <v>0</v>
      </c>
      <c r="G2589" s="46">
        <v>0</v>
      </c>
      <c r="H2589" s="46">
        <v>0</v>
      </c>
      <c r="I2589" s="46">
        <v>0</v>
      </c>
      <c r="J2589" s="46">
        <v>0</v>
      </c>
      <c r="K2589" s="46">
        <v>0</v>
      </c>
      <c r="L2589" s="42">
        <v>27186</v>
      </c>
      <c r="M2589" s="42">
        <v>13932</v>
      </c>
      <c r="N2589" s="42">
        <v>13254</v>
      </c>
      <c r="O2589" s="54" t="s">
        <v>499</v>
      </c>
      <c r="P2589" s="54" t="s">
        <v>499</v>
      </c>
      <c r="Q2589" s="54" t="s">
        <v>499</v>
      </c>
      <c r="R2589" s="54" t="s">
        <v>499</v>
      </c>
      <c r="S2589" s="54" t="s">
        <v>499</v>
      </c>
      <c r="T2589" s="54" t="s">
        <v>499</v>
      </c>
      <c r="U2589" s="54" t="s">
        <v>499</v>
      </c>
      <c r="W2589" s="42" t="s">
        <v>469</v>
      </c>
    </row>
    <row r="2590" spans="1:23">
      <c r="A2590" s="49" t="s">
        <v>4858</v>
      </c>
      <c r="B2590" s="46" t="s">
        <v>222</v>
      </c>
      <c r="C2590" s="46" t="s">
        <v>411</v>
      </c>
      <c r="D2590" s="49" t="s">
        <v>483</v>
      </c>
      <c r="E2590" s="46">
        <v>0</v>
      </c>
      <c r="F2590" s="46">
        <v>0</v>
      </c>
      <c r="G2590" s="46">
        <v>6</v>
      </c>
      <c r="H2590" s="46">
        <v>6</v>
      </c>
      <c r="I2590" s="46">
        <v>0</v>
      </c>
      <c r="J2590" s="46">
        <v>6</v>
      </c>
      <c r="K2590" s="46">
        <v>18</v>
      </c>
      <c r="L2590" s="42">
        <v>27186</v>
      </c>
      <c r="M2590" s="42">
        <v>13932</v>
      </c>
      <c r="N2590" s="42">
        <v>13254</v>
      </c>
      <c r="O2590" s="54" t="s">
        <v>499</v>
      </c>
      <c r="P2590" s="54" t="s">
        <v>499</v>
      </c>
      <c r="Q2590" s="54">
        <v>22.070183182520417</v>
      </c>
      <c r="R2590" s="54">
        <v>22.070183182520417</v>
      </c>
      <c r="S2590" s="54" t="s">
        <v>499</v>
      </c>
      <c r="T2590" s="54">
        <v>22.070183182520417</v>
      </c>
      <c r="U2590" s="54">
        <v>66.210549547561243</v>
      </c>
      <c r="W2590" s="42" t="s">
        <v>469</v>
      </c>
    </row>
    <row r="2591" spans="1:23">
      <c r="A2591" s="49" t="s">
        <v>4859</v>
      </c>
      <c r="B2591" s="46" t="s">
        <v>222</v>
      </c>
      <c r="C2591" s="46" t="s">
        <v>411</v>
      </c>
      <c r="D2591" s="49" t="s">
        <v>128</v>
      </c>
      <c r="E2591" s="46">
        <v>0</v>
      </c>
      <c r="F2591" s="46">
        <v>0</v>
      </c>
      <c r="G2591" s="46">
        <v>0</v>
      </c>
      <c r="H2591" s="46">
        <v>0</v>
      </c>
      <c r="I2591" s="46">
        <v>0</v>
      </c>
      <c r="J2591" s="46">
        <v>0</v>
      </c>
      <c r="K2591" s="46">
        <v>0</v>
      </c>
      <c r="L2591" s="42">
        <v>27186</v>
      </c>
      <c r="M2591" s="42">
        <v>13932</v>
      </c>
      <c r="N2591" s="42">
        <v>13254</v>
      </c>
      <c r="O2591" s="54" t="s">
        <v>499</v>
      </c>
      <c r="P2591" s="54" t="s">
        <v>499</v>
      </c>
      <c r="Q2591" s="54" t="s">
        <v>499</v>
      </c>
      <c r="R2591" s="54" t="s">
        <v>499</v>
      </c>
      <c r="S2591" s="54" t="s">
        <v>499</v>
      </c>
      <c r="T2591" s="54" t="s">
        <v>499</v>
      </c>
      <c r="U2591" s="54" t="s">
        <v>499</v>
      </c>
      <c r="W2591" s="42" t="s">
        <v>469</v>
      </c>
    </row>
    <row r="2592" spans="1:23">
      <c r="A2592" s="49" t="s">
        <v>4860</v>
      </c>
      <c r="B2592" s="46" t="s">
        <v>222</v>
      </c>
      <c r="C2592" s="46" t="s">
        <v>411</v>
      </c>
      <c r="D2592" s="49" t="s">
        <v>161</v>
      </c>
      <c r="E2592" s="46">
        <v>0</v>
      </c>
      <c r="F2592" s="46">
        <v>0</v>
      </c>
      <c r="G2592" s="46">
        <v>0</v>
      </c>
      <c r="H2592" s="46">
        <v>0</v>
      </c>
      <c r="I2592" s="46">
        <v>0</v>
      </c>
      <c r="J2592" s="46">
        <v>0</v>
      </c>
      <c r="K2592" s="46">
        <v>0</v>
      </c>
      <c r="L2592" s="42">
        <v>27186</v>
      </c>
      <c r="M2592" s="42">
        <v>13932</v>
      </c>
      <c r="N2592" s="42">
        <v>13254</v>
      </c>
      <c r="O2592" s="54" t="s">
        <v>499</v>
      </c>
      <c r="P2592" s="54" t="s">
        <v>499</v>
      </c>
      <c r="Q2592" s="54" t="s">
        <v>499</v>
      </c>
      <c r="R2592" s="54" t="s">
        <v>499</v>
      </c>
      <c r="S2592" s="54" t="s">
        <v>499</v>
      </c>
      <c r="T2592" s="54" t="s">
        <v>499</v>
      </c>
      <c r="U2592" s="54" t="s">
        <v>499</v>
      </c>
      <c r="W2592" s="42" t="s">
        <v>469</v>
      </c>
    </row>
    <row r="2593" spans="1:23">
      <c r="A2593" s="49" t="s">
        <v>4861</v>
      </c>
      <c r="B2593" s="46" t="s">
        <v>222</v>
      </c>
      <c r="C2593" s="46" t="s">
        <v>411</v>
      </c>
      <c r="D2593" s="49" t="s">
        <v>164</v>
      </c>
      <c r="E2593" s="46">
        <v>14</v>
      </c>
      <c r="F2593" s="46">
        <v>13</v>
      </c>
      <c r="G2593" s="46">
        <v>46</v>
      </c>
      <c r="H2593" s="46">
        <v>23</v>
      </c>
      <c r="I2593" s="46">
        <v>8</v>
      </c>
      <c r="J2593" s="46">
        <v>0</v>
      </c>
      <c r="K2593" s="46">
        <v>104</v>
      </c>
      <c r="L2593" s="42">
        <v>27186</v>
      </c>
      <c r="M2593" s="42">
        <v>13932</v>
      </c>
      <c r="N2593" s="42">
        <v>13254</v>
      </c>
      <c r="O2593" s="54">
        <v>105.62848951259998</v>
      </c>
      <c r="P2593" s="54">
        <v>98.083597404557125</v>
      </c>
      <c r="Q2593" s="54">
        <v>347.06503696997129</v>
      </c>
      <c r="R2593" s="54">
        <v>173.53251848498564</v>
      </c>
      <c r="S2593" s="54">
        <v>60.359136864342837</v>
      </c>
      <c r="T2593" s="54" t="s">
        <v>499</v>
      </c>
      <c r="U2593" s="54">
        <v>784.668779236457</v>
      </c>
      <c r="W2593" s="42" t="s">
        <v>469</v>
      </c>
    </row>
    <row r="2594" spans="1:23">
      <c r="A2594" s="49" t="s">
        <v>4862</v>
      </c>
      <c r="B2594" s="46" t="s">
        <v>222</v>
      </c>
      <c r="C2594" s="46" t="s">
        <v>411</v>
      </c>
      <c r="D2594" s="49" t="s">
        <v>142</v>
      </c>
      <c r="E2594" s="46">
        <v>0</v>
      </c>
      <c r="F2594" s="46">
        <v>0</v>
      </c>
      <c r="G2594" s="46">
        <v>0</v>
      </c>
      <c r="H2594" s="46">
        <v>0</v>
      </c>
      <c r="I2594" s="46">
        <v>0</v>
      </c>
      <c r="J2594" s="46">
        <v>0</v>
      </c>
      <c r="K2594" s="46">
        <v>0</v>
      </c>
      <c r="L2594" s="42">
        <v>27186</v>
      </c>
      <c r="M2594" s="42">
        <v>13932</v>
      </c>
      <c r="N2594" s="42">
        <v>13254</v>
      </c>
      <c r="O2594" s="54" t="s">
        <v>499</v>
      </c>
      <c r="P2594" s="54" t="s">
        <v>499</v>
      </c>
      <c r="Q2594" s="54" t="s">
        <v>499</v>
      </c>
      <c r="R2594" s="54" t="s">
        <v>499</v>
      </c>
      <c r="S2594" s="54" t="s">
        <v>499</v>
      </c>
      <c r="T2594" s="54" t="s">
        <v>499</v>
      </c>
      <c r="U2594" s="54" t="s">
        <v>499</v>
      </c>
      <c r="W2594" s="42" t="s">
        <v>469</v>
      </c>
    </row>
    <row r="2595" spans="1:23">
      <c r="A2595" s="49" t="s">
        <v>4863</v>
      </c>
      <c r="B2595" s="46" t="s">
        <v>230</v>
      </c>
      <c r="C2595" s="46" t="s">
        <v>413</v>
      </c>
      <c r="D2595" s="49" t="s">
        <v>60</v>
      </c>
      <c r="E2595" s="46">
        <v>6</v>
      </c>
      <c r="F2595" s="46">
        <v>6</v>
      </c>
      <c r="G2595" s="46">
        <v>6</v>
      </c>
      <c r="H2595" s="46">
        <v>8</v>
      </c>
      <c r="I2595" s="46">
        <v>0</v>
      </c>
      <c r="J2595" s="46">
        <v>6</v>
      </c>
      <c r="K2595" s="46">
        <v>32</v>
      </c>
      <c r="L2595" s="42">
        <v>36701</v>
      </c>
      <c r="M2595" s="42">
        <v>18763</v>
      </c>
      <c r="N2595" s="42">
        <v>17938</v>
      </c>
      <c r="O2595" s="54">
        <v>16.348328383422796</v>
      </c>
      <c r="P2595" s="54">
        <v>16.348328383422796</v>
      </c>
      <c r="Q2595" s="54">
        <v>16.348328383422796</v>
      </c>
      <c r="R2595" s="54">
        <v>21.797771177897058</v>
      </c>
      <c r="S2595" s="54" t="s">
        <v>499</v>
      </c>
      <c r="T2595" s="54">
        <v>16.348328383422796</v>
      </c>
      <c r="U2595" s="54">
        <v>87.191084711588232</v>
      </c>
      <c r="W2595" s="42" t="s">
        <v>469</v>
      </c>
    </row>
    <row r="2596" spans="1:23">
      <c r="A2596" s="49" t="s">
        <v>4864</v>
      </c>
      <c r="B2596" s="46" t="s">
        <v>230</v>
      </c>
      <c r="C2596" s="46" t="s">
        <v>413</v>
      </c>
      <c r="D2596" s="49" t="s">
        <v>64</v>
      </c>
      <c r="E2596" s="46">
        <v>6</v>
      </c>
      <c r="F2596" s="46">
        <v>7</v>
      </c>
      <c r="G2596" s="46">
        <v>19</v>
      </c>
      <c r="H2596" s="46">
        <v>14</v>
      </c>
      <c r="I2596" s="46">
        <v>7</v>
      </c>
      <c r="J2596" s="46">
        <v>12</v>
      </c>
      <c r="K2596" s="46">
        <v>65</v>
      </c>
      <c r="L2596" s="42">
        <v>36701</v>
      </c>
      <c r="M2596" s="42">
        <v>18763</v>
      </c>
      <c r="N2596" s="42">
        <v>17938</v>
      </c>
      <c r="O2596" s="54">
        <v>16.348328383422796</v>
      </c>
      <c r="P2596" s="54">
        <v>19.073049780659929</v>
      </c>
      <c r="Q2596" s="54">
        <v>51.769706547505521</v>
      </c>
      <c r="R2596" s="54">
        <v>38.146099561319858</v>
      </c>
      <c r="S2596" s="54">
        <v>19.073049780659929</v>
      </c>
      <c r="T2596" s="54">
        <v>32.696656766845592</v>
      </c>
      <c r="U2596" s="54">
        <v>177.10689082041361</v>
      </c>
      <c r="W2596" s="42" t="s">
        <v>469</v>
      </c>
    </row>
    <row r="2597" spans="1:23">
      <c r="A2597" s="49" t="s">
        <v>4865</v>
      </c>
      <c r="B2597" s="46" t="s">
        <v>230</v>
      </c>
      <c r="C2597" s="46" t="s">
        <v>413</v>
      </c>
      <c r="D2597" s="49" t="s">
        <v>492</v>
      </c>
      <c r="E2597" s="46">
        <v>6</v>
      </c>
      <c r="F2597" s="46">
        <v>0</v>
      </c>
      <c r="G2597" s="46">
        <v>6</v>
      </c>
      <c r="H2597" s="46">
        <v>6</v>
      </c>
      <c r="I2597" s="46">
        <v>6</v>
      </c>
      <c r="J2597" s="46">
        <v>0</v>
      </c>
      <c r="K2597" s="46">
        <v>24</v>
      </c>
      <c r="L2597" s="42">
        <v>36701</v>
      </c>
      <c r="M2597" s="42">
        <v>18763</v>
      </c>
      <c r="N2597" s="42">
        <v>17938</v>
      </c>
      <c r="O2597" s="54">
        <v>16.348328383422796</v>
      </c>
      <c r="P2597" s="54" t="s">
        <v>499</v>
      </c>
      <c r="Q2597" s="54">
        <v>16.348328383422796</v>
      </c>
      <c r="R2597" s="54">
        <v>16.348328383422796</v>
      </c>
      <c r="S2597" s="54">
        <v>16.348328383422796</v>
      </c>
      <c r="T2597" s="54" t="s">
        <v>499</v>
      </c>
      <c r="U2597" s="54">
        <v>65.393313533691185</v>
      </c>
      <c r="W2597" s="42" t="s">
        <v>469</v>
      </c>
    </row>
    <row r="2598" spans="1:23">
      <c r="A2598" s="49" t="s">
        <v>4866</v>
      </c>
      <c r="B2598" s="46" t="s">
        <v>230</v>
      </c>
      <c r="C2598" s="46" t="s">
        <v>413</v>
      </c>
      <c r="D2598" s="49" t="s">
        <v>200</v>
      </c>
      <c r="E2598" s="46">
        <v>6</v>
      </c>
      <c r="F2598" s="46">
        <v>0</v>
      </c>
      <c r="G2598" s="46">
        <v>0</v>
      </c>
      <c r="H2598" s="46">
        <v>6</v>
      </c>
      <c r="I2598" s="46">
        <v>6</v>
      </c>
      <c r="J2598" s="46">
        <v>0</v>
      </c>
      <c r="K2598" s="46">
        <v>18</v>
      </c>
      <c r="L2598" s="42">
        <v>36701</v>
      </c>
      <c r="M2598" s="42">
        <v>18763</v>
      </c>
      <c r="N2598" s="42">
        <v>17938</v>
      </c>
      <c r="O2598" s="54">
        <v>16.348328383422796</v>
      </c>
      <c r="P2598" s="54" t="s">
        <v>499</v>
      </c>
      <c r="Q2598" s="54" t="s">
        <v>499</v>
      </c>
      <c r="R2598" s="54">
        <v>16.348328383422796</v>
      </c>
      <c r="S2598" s="54">
        <v>16.348328383422796</v>
      </c>
      <c r="T2598" s="54" t="s">
        <v>499</v>
      </c>
      <c r="U2598" s="54">
        <v>49.044985150268381</v>
      </c>
      <c r="W2598" s="42" t="s">
        <v>469</v>
      </c>
    </row>
    <row r="2599" spans="1:23">
      <c r="A2599" s="49" t="s">
        <v>4867</v>
      </c>
      <c r="B2599" s="46" t="s">
        <v>230</v>
      </c>
      <c r="C2599" s="46" t="s">
        <v>413</v>
      </c>
      <c r="D2599" s="49" t="s">
        <v>54</v>
      </c>
      <c r="E2599" s="46">
        <v>28</v>
      </c>
      <c r="F2599" s="46">
        <v>16</v>
      </c>
      <c r="G2599" s="46">
        <v>74</v>
      </c>
      <c r="H2599" s="46">
        <v>83</v>
      </c>
      <c r="I2599" s="46">
        <v>48</v>
      </c>
      <c r="J2599" s="46">
        <v>49</v>
      </c>
      <c r="K2599" s="46">
        <v>298</v>
      </c>
      <c r="L2599" s="42">
        <v>36701</v>
      </c>
      <c r="M2599" s="42">
        <v>18763</v>
      </c>
      <c r="N2599" s="42">
        <v>17938</v>
      </c>
      <c r="O2599" s="54">
        <v>149.22986729201088</v>
      </c>
      <c r="P2599" s="54">
        <v>85.274209881149062</v>
      </c>
      <c r="Q2599" s="54">
        <v>394.39322070031443</v>
      </c>
      <c r="R2599" s="54">
        <v>442.35996375846076</v>
      </c>
      <c r="S2599" s="54">
        <v>255.82262964344721</v>
      </c>
      <c r="T2599" s="54">
        <v>261.15226776101906</v>
      </c>
      <c r="U2599" s="54">
        <v>1588.2321590364015</v>
      </c>
      <c r="W2599" s="42" t="s">
        <v>469</v>
      </c>
    </row>
    <row r="2600" spans="1:23">
      <c r="A2600" s="49" t="s">
        <v>4868</v>
      </c>
      <c r="B2600" s="46" t="s">
        <v>230</v>
      </c>
      <c r="C2600" s="46" t="s">
        <v>413</v>
      </c>
      <c r="D2600" s="49" t="s">
        <v>69</v>
      </c>
      <c r="E2600" s="46">
        <v>0</v>
      </c>
      <c r="F2600" s="46">
        <v>0</v>
      </c>
      <c r="G2600" s="46">
        <v>0</v>
      </c>
      <c r="H2600" s="46">
        <v>10</v>
      </c>
      <c r="I2600" s="46">
        <v>6</v>
      </c>
      <c r="J2600" s="46">
        <v>6</v>
      </c>
      <c r="K2600" s="46">
        <v>22</v>
      </c>
      <c r="L2600" s="42">
        <v>36701</v>
      </c>
      <c r="M2600" s="42">
        <v>18763</v>
      </c>
      <c r="N2600" s="42">
        <v>17938</v>
      </c>
      <c r="O2600" s="54" t="s">
        <v>499</v>
      </c>
      <c r="P2600" s="54" t="s">
        <v>499</v>
      </c>
      <c r="Q2600" s="54" t="s">
        <v>499</v>
      </c>
      <c r="R2600" s="54">
        <v>53.296381175718167</v>
      </c>
      <c r="S2600" s="54">
        <v>31.977828705430902</v>
      </c>
      <c r="T2600" s="54">
        <v>31.977828705430902</v>
      </c>
      <c r="U2600" s="54">
        <v>117.25203858657996</v>
      </c>
      <c r="W2600" s="42" t="s">
        <v>469</v>
      </c>
    </row>
    <row r="2601" spans="1:23">
      <c r="A2601" s="49" t="s">
        <v>4869</v>
      </c>
      <c r="B2601" s="46" t="s">
        <v>230</v>
      </c>
      <c r="C2601" s="46" t="s">
        <v>413</v>
      </c>
      <c r="D2601" s="49" t="s">
        <v>473</v>
      </c>
      <c r="E2601" s="46">
        <v>0</v>
      </c>
      <c r="F2601" s="46">
        <v>0</v>
      </c>
      <c r="G2601" s="46">
        <v>0</v>
      </c>
      <c r="H2601" s="46">
        <v>0</v>
      </c>
      <c r="I2601" s="46">
        <v>0</v>
      </c>
      <c r="J2601" s="46">
        <v>0</v>
      </c>
      <c r="K2601" s="46">
        <v>0</v>
      </c>
      <c r="L2601" s="42">
        <v>36701</v>
      </c>
      <c r="M2601" s="42">
        <v>18763</v>
      </c>
      <c r="N2601" s="42">
        <v>17938</v>
      </c>
      <c r="O2601" s="54" t="s">
        <v>499</v>
      </c>
      <c r="P2601" s="54" t="s">
        <v>499</v>
      </c>
      <c r="Q2601" s="54" t="s">
        <v>499</v>
      </c>
      <c r="R2601" s="54" t="s">
        <v>499</v>
      </c>
      <c r="S2601" s="54" t="s">
        <v>499</v>
      </c>
      <c r="T2601" s="54" t="s">
        <v>499</v>
      </c>
      <c r="U2601" s="54" t="s">
        <v>499</v>
      </c>
      <c r="W2601" s="42" t="s">
        <v>469</v>
      </c>
    </row>
    <row r="2602" spans="1:23">
      <c r="A2602" s="49" t="s">
        <v>4870</v>
      </c>
      <c r="B2602" s="46" t="s">
        <v>230</v>
      </c>
      <c r="C2602" s="46" t="s">
        <v>413</v>
      </c>
      <c r="D2602" s="49" t="s">
        <v>201</v>
      </c>
      <c r="E2602" s="46">
        <v>0</v>
      </c>
      <c r="F2602" s="46">
        <v>0</v>
      </c>
      <c r="G2602" s="46">
        <v>6</v>
      </c>
      <c r="H2602" s="46">
        <v>0</v>
      </c>
      <c r="I2602" s="46">
        <v>0</v>
      </c>
      <c r="J2602" s="46">
        <v>0</v>
      </c>
      <c r="K2602" s="46">
        <v>6</v>
      </c>
      <c r="L2602" s="42">
        <v>36701</v>
      </c>
      <c r="M2602" s="42">
        <v>18763</v>
      </c>
      <c r="N2602" s="42">
        <v>17938</v>
      </c>
      <c r="O2602" s="54" t="s">
        <v>499</v>
      </c>
      <c r="P2602" s="54" t="s">
        <v>499</v>
      </c>
      <c r="Q2602" s="54">
        <v>16.348328383422796</v>
      </c>
      <c r="R2602" s="54" t="s">
        <v>499</v>
      </c>
      <c r="S2602" s="54" t="s">
        <v>499</v>
      </c>
      <c r="T2602" s="54" t="s">
        <v>499</v>
      </c>
      <c r="U2602" s="54">
        <v>16.348328383422796</v>
      </c>
      <c r="W2602" s="42" t="s">
        <v>469</v>
      </c>
    </row>
    <row r="2603" spans="1:23">
      <c r="A2603" s="49" t="s">
        <v>4871</v>
      </c>
      <c r="B2603" s="46" t="s">
        <v>230</v>
      </c>
      <c r="C2603" s="46" t="s">
        <v>413</v>
      </c>
      <c r="D2603" s="49" t="s">
        <v>151</v>
      </c>
      <c r="E2603" s="46">
        <v>0</v>
      </c>
      <c r="F2603" s="46">
        <v>0</v>
      </c>
      <c r="G2603" s="46">
        <v>0</v>
      </c>
      <c r="H2603" s="46">
        <v>0</v>
      </c>
      <c r="I2603" s="46">
        <v>0</v>
      </c>
      <c r="J2603" s="46">
        <v>0</v>
      </c>
      <c r="K2603" s="46">
        <v>0</v>
      </c>
      <c r="L2603" s="42">
        <v>36701</v>
      </c>
      <c r="M2603" s="42">
        <v>18763</v>
      </c>
      <c r="N2603" s="42">
        <v>17938</v>
      </c>
      <c r="O2603" s="54" t="s">
        <v>499</v>
      </c>
      <c r="P2603" s="54" t="s">
        <v>499</v>
      </c>
      <c r="Q2603" s="54" t="s">
        <v>499</v>
      </c>
      <c r="R2603" s="54" t="s">
        <v>499</v>
      </c>
      <c r="S2603" s="54" t="s">
        <v>499</v>
      </c>
      <c r="T2603" s="54" t="s">
        <v>499</v>
      </c>
      <c r="U2603" s="54" t="s">
        <v>499</v>
      </c>
      <c r="W2603" s="42" t="s">
        <v>469</v>
      </c>
    </row>
    <row r="2604" spans="1:23">
      <c r="A2604" s="49" t="s">
        <v>4872</v>
      </c>
      <c r="B2604" s="46" t="s">
        <v>230</v>
      </c>
      <c r="C2604" s="46" t="s">
        <v>413</v>
      </c>
      <c r="D2604" s="49" t="s">
        <v>95</v>
      </c>
      <c r="E2604" s="46">
        <v>0</v>
      </c>
      <c r="F2604" s="46">
        <v>0</v>
      </c>
      <c r="G2604" s="46">
        <v>0</v>
      </c>
      <c r="H2604" s="46">
        <v>6</v>
      </c>
      <c r="I2604" s="46">
        <v>0</v>
      </c>
      <c r="J2604" s="46">
        <v>0</v>
      </c>
      <c r="K2604" s="46">
        <v>6</v>
      </c>
      <c r="L2604" s="42">
        <v>36701</v>
      </c>
      <c r="M2604" s="42">
        <v>18763</v>
      </c>
      <c r="N2604" s="42">
        <v>17938</v>
      </c>
      <c r="O2604" s="54" t="s">
        <v>499</v>
      </c>
      <c r="P2604" s="54" t="s">
        <v>499</v>
      </c>
      <c r="Q2604" s="54" t="s">
        <v>499</v>
      </c>
      <c r="R2604" s="54">
        <v>16.348328383422796</v>
      </c>
      <c r="S2604" s="54" t="s">
        <v>499</v>
      </c>
      <c r="T2604" s="54" t="s">
        <v>499</v>
      </c>
      <c r="U2604" s="54">
        <v>16.348328383422796</v>
      </c>
      <c r="W2604" s="42" t="s">
        <v>469</v>
      </c>
    </row>
    <row r="2605" spans="1:23">
      <c r="A2605" s="49" t="s">
        <v>4873</v>
      </c>
      <c r="B2605" s="46" t="s">
        <v>230</v>
      </c>
      <c r="C2605" s="46" t="s">
        <v>413</v>
      </c>
      <c r="D2605" s="49" t="s">
        <v>155</v>
      </c>
      <c r="E2605" s="46">
        <v>11</v>
      </c>
      <c r="F2605" s="46">
        <v>6</v>
      </c>
      <c r="G2605" s="46">
        <v>6</v>
      </c>
      <c r="H2605" s="46">
        <v>0</v>
      </c>
      <c r="I2605" s="46">
        <v>0</v>
      </c>
      <c r="J2605" s="46">
        <v>0</v>
      </c>
      <c r="K2605" s="46">
        <v>23</v>
      </c>
      <c r="L2605" s="42">
        <v>36701</v>
      </c>
      <c r="M2605" s="42">
        <v>18763</v>
      </c>
      <c r="N2605" s="42">
        <v>17938</v>
      </c>
      <c r="O2605" s="54">
        <v>29.971935369608456</v>
      </c>
      <c r="P2605" s="54">
        <v>16.348328383422796</v>
      </c>
      <c r="Q2605" s="54">
        <v>16.348328383422796</v>
      </c>
      <c r="R2605" s="54" t="s">
        <v>499</v>
      </c>
      <c r="S2605" s="54" t="s">
        <v>499</v>
      </c>
      <c r="T2605" s="54" t="s">
        <v>499</v>
      </c>
      <c r="U2605" s="54">
        <v>62.668592136454052</v>
      </c>
      <c r="W2605" s="42" t="s">
        <v>469</v>
      </c>
    </row>
    <row r="2606" spans="1:23">
      <c r="A2606" s="49" t="s">
        <v>4874</v>
      </c>
      <c r="B2606" s="46" t="s">
        <v>230</v>
      </c>
      <c r="C2606" s="46" t="s">
        <v>413</v>
      </c>
      <c r="D2606" s="49" t="s">
        <v>99</v>
      </c>
      <c r="E2606" s="46">
        <v>6</v>
      </c>
      <c r="F2606" s="46">
        <v>6</v>
      </c>
      <c r="G2606" s="46">
        <v>6</v>
      </c>
      <c r="H2606" s="46">
        <v>6</v>
      </c>
      <c r="I2606" s="46">
        <v>6</v>
      </c>
      <c r="J2606" s="46">
        <v>0</v>
      </c>
      <c r="K2606" s="46">
        <v>30</v>
      </c>
      <c r="L2606" s="42">
        <v>36701</v>
      </c>
      <c r="M2606" s="42">
        <v>18763</v>
      </c>
      <c r="N2606" s="42">
        <v>17938</v>
      </c>
      <c r="O2606" s="54">
        <v>16.348328383422796</v>
      </c>
      <c r="P2606" s="54">
        <v>16.348328383422796</v>
      </c>
      <c r="Q2606" s="54">
        <v>16.348328383422796</v>
      </c>
      <c r="R2606" s="54">
        <v>16.348328383422796</v>
      </c>
      <c r="S2606" s="54">
        <v>16.348328383422796</v>
      </c>
      <c r="T2606" s="54" t="s">
        <v>499</v>
      </c>
      <c r="U2606" s="54">
        <v>81.741641917113967</v>
      </c>
      <c r="W2606" s="42" t="s">
        <v>469</v>
      </c>
    </row>
    <row r="2607" spans="1:23">
      <c r="A2607" s="49" t="s">
        <v>4875</v>
      </c>
      <c r="B2607" s="46" t="s">
        <v>230</v>
      </c>
      <c r="C2607" s="46" t="s">
        <v>413</v>
      </c>
      <c r="D2607" s="49" t="s">
        <v>481</v>
      </c>
      <c r="E2607" s="46">
        <v>0</v>
      </c>
      <c r="F2607" s="46">
        <v>0</v>
      </c>
      <c r="G2607" s="46">
        <v>0</v>
      </c>
      <c r="H2607" s="46">
        <v>0</v>
      </c>
      <c r="I2607" s="46">
        <v>0</v>
      </c>
      <c r="J2607" s="46">
        <v>0</v>
      </c>
      <c r="K2607" s="46">
        <v>0</v>
      </c>
      <c r="L2607" s="42">
        <v>36701</v>
      </c>
      <c r="M2607" s="42">
        <v>18763</v>
      </c>
      <c r="N2607" s="42">
        <v>17938</v>
      </c>
      <c r="O2607" s="54" t="s">
        <v>499</v>
      </c>
      <c r="P2607" s="54" t="s">
        <v>499</v>
      </c>
      <c r="Q2607" s="54" t="s">
        <v>499</v>
      </c>
      <c r="R2607" s="54" t="s">
        <v>499</v>
      </c>
      <c r="S2607" s="54" t="s">
        <v>499</v>
      </c>
      <c r="T2607" s="54" t="s">
        <v>499</v>
      </c>
      <c r="U2607" s="54" t="s">
        <v>499</v>
      </c>
      <c r="W2607" s="42" t="s">
        <v>469</v>
      </c>
    </row>
    <row r="2608" spans="1:23">
      <c r="A2608" s="49" t="s">
        <v>4876</v>
      </c>
      <c r="B2608" s="46" t="s">
        <v>230</v>
      </c>
      <c r="C2608" s="46" t="s">
        <v>413</v>
      </c>
      <c r="D2608" s="49" t="s">
        <v>483</v>
      </c>
      <c r="E2608" s="46">
        <v>0</v>
      </c>
      <c r="F2608" s="46">
        <v>0</v>
      </c>
      <c r="G2608" s="46">
        <v>7</v>
      </c>
      <c r="H2608" s="46">
        <v>6</v>
      </c>
      <c r="I2608" s="46">
        <v>6</v>
      </c>
      <c r="J2608" s="46">
        <v>0</v>
      </c>
      <c r="K2608" s="46">
        <v>19</v>
      </c>
      <c r="L2608" s="42">
        <v>36701</v>
      </c>
      <c r="M2608" s="42">
        <v>18763</v>
      </c>
      <c r="N2608" s="42">
        <v>17938</v>
      </c>
      <c r="O2608" s="54" t="s">
        <v>499</v>
      </c>
      <c r="P2608" s="54" t="s">
        <v>499</v>
      </c>
      <c r="Q2608" s="54">
        <v>19.073049780659929</v>
      </c>
      <c r="R2608" s="54">
        <v>16.348328383422796</v>
      </c>
      <c r="S2608" s="54">
        <v>16.348328383422796</v>
      </c>
      <c r="T2608" s="54" t="s">
        <v>499</v>
      </c>
      <c r="U2608" s="54">
        <v>51.769706547505521</v>
      </c>
      <c r="W2608" s="42" t="s">
        <v>469</v>
      </c>
    </row>
    <row r="2609" spans="1:23">
      <c r="A2609" s="49" t="s">
        <v>4877</v>
      </c>
      <c r="B2609" s="46" t="s">
        <v>230</v>
      </c>
      <c r="C2609" s="46" t="s">
        <v>413</v>
      </c>
      <c r="D2609" s="49" t="s">
        <v>128</v>
      </c>
      <c r="E2609" s="46">
        <v>0</v>
      </c>
      <c r="F2609" s="46">
        <v>0</v>
      </c>
      <c r="G2609" s="46">
        <v>0</v>
      </c>
      <c r="H2609" s="46">
        <v>0</v>
      </c>
      <c r="I2609" s="46">
        <v>0</v>
      </c>
      <c r="J2609" s="46">
        <v>0</v>
      </c>
      <c r="K2609" s="46">
        <v>0</v>
      </c>
      <c r="L2609" s="42">
        <v>36701</v>
      </c>
      <c r="M2609" s="42">
        <v>18763</v>
      </c>
      <c r="N2609" s="42">
        <v>17938</v>
      </c>
      <c r="O2609" s="54" t="s">
        <v>499</v>
      </c>
      <c r="P2609" s="54" t="s">
        <v>499</v>
      </c>
      <c r="Q2609" s="54" t="s">
        <v>499</v>
      </c>
      <c r="R2609" s="54" t="s">
        <v>499</v>
      </c>
      <c r="S2609" s="54" t="s">
        <v>499</v>
      </c>
      <c r="T2609" s="54" t="s">
        <v>499</v>
      </c>
      <c r="U2609" s="54" t="s">
        <v>499</v>
      </c>
      <c r="W2609" s="42" t="s">
        <v>469</v>
      </c>
    </row>
    <row r="2610" spans="1:23">
      <c r="A2610" s="49" t="s">
        <v>4878</v>
      </c>
      <c r="B2610" s="46" t="s">
        <v>230</v>
      </c>
      <c r="C2610" s="46" t="s">
        <v>413</v>
      </c>
      <c r="D2610" s="49" t="s">
        <v>132</v>
      </c>
      <c r="E2610" s="46">
        <v>0</v>
      </c>
      <c r="F2610" s="46">
        <v>6</v>
      </c>
      <c r="G2610" s="46">
        <v>12</v>
      </c>
      <c r="H2610" s="46">
        <v>6</v>
      </c>
      <c r="I2610" s="46">
        <v>6</v>
      </c>
      <c r="J2610" s="46">
        <v>0</v>
      </c>
      <c r="K2610" s="46">
        <v>30</v>
      </c>
      <c r="L2610" s="42">
        <v>36701</v>
      </c>
      <c r="M2610" s="42">
        <v>18763</v>
      </c>
      <c r="N2610" s="42">
        <v>17938</v>
      </c>
      <c r="O2610" s="54" t="s">
        <v>499</v>
      </c>
      <c r="P2610" s="54">
        <v>31.977828705430902</v>
      </c>
      <c r="Q2610" s="54">
        <v>63.955657410861804</v>
      </c>
      <c r="R2610" s="54">
        <v>31.977828705430902</v>
      </c>
      <c r="S2610" s="54">
        <v>31.977828705430902</v>
      </c>
      <c r="T2610" s="54" t="s">
        <v>499</v>
      </c>
      <c r="U2610" s="54">
        <v>159.88914352715449</v>
      </c>
      <c r="W2610" s="42" t="s">
        <v>469</v>
      </c>
    </row>
    <row r="2611" spans="1:23">
      <c r="A2611" s="49" t="s">
        <v>4879</v>
      </c>
      <c r="B2611" s="46" t="s">
        <v>230</v>
      </c>
      <c r="C2611" s="46" t="s">
        <v>413</v>
      </c>
      <c r="D2611" s="49" t="s">
        <v>161</v>
      </c>
      <c r="E2611" s="46">
        <v>0</v>
      </c>
      <c r="F2611" s="46">
        <v>0</v>
      </c>
      <c r="G2611" s="46">
        <v>0</v>
      </c>
      <c r="H2611" s="46">
        <v>0</v>
      </c>
      <c r="I2611" s="46">
        <v>0</v>
      </c>
      <c r="J2611" s="46">
        <v>0</v>
      </c>
      <c r="K2611" s="46">
        <v>0</v>
      </c>
      <c r="L2611" s="42">
        <v>36701</v>
      </c>
      <c r="M2611" s="42">
        <v>18763</v>
      </c>
      <c r="N2611" s="42">
        <v>17938</v>
      </c>
      <c r="O2611" s="54" t="s">
        <v>499</v>
      </c>
      <c r="P2611" s="54" t="s">
        <v>499</v>
      </c>
      <c r="Q2611" s="54" t="s">
        <v>499</v>
      </c>
      <c r="R2611" s="54" t="s">
        <v>499</v>
      </c>
      <c r="S2611" s="54" t="s">
        <v>499</v>
      </c>
      <c r="T2611" s="54" t="s">
        <v>499</v>
      </c>
      <c r="U2611" s="54" t="s">
        <v>499</v>
      </c>
      <c r="W2611" s="42" t="s">
        <v>469</v>
      </c>
    </row>
    <row r="2612" spans="1:23">
      <c r="A2612" s="49" t="s">
        <v>4880</v>
      </c>
      <c r="B2612" s="46" t="s">
        <v>230</v>
      </c>
      <c r="C2612" s="46" t="s">
        <v>413</v>
      </c>
      <c r="D2612" s="49" t="s">
        <v>142</v>
      </c>
      <c r="E2612" s="46">
        <v>0</v>
      </c>
      <c r="F2612" s="46">
        <v>0</v>
      </c>
      <c r="G2612" s="46">
        <v>0</v>
      </c>
      <c r="H2612" s="46">
        <v>0</v>
      </c>
      <c r="I2612" s="46">
        <v>0</v>
      </c>
      <c r="J2612" s="46">
        <v>0</v>
      </c>
      <c r="K2612" s="46">
        <v>0</v>
      </c>
      <c r="L2612" s="42">
        <v>36701</v>
      </c>
      <c r="M2612" s="42">
        <v>18763</v>
      </c>
      <c r="N2612" s="42">
        <v>17938</v>
      </c>
      <c r="O2612" s="54" t="s">
        <v>499</v>
      </c>
      <c r="P2612" s="54" t="s">
        <v>499</v>
      </c>
      <c r="Q2612" s="54" t="s">
        <v>499</v>
      </c>
      <c r="R2612" s="54" t="s">
        <v>499</v>
      </c>
      <c r="S2612" s="54" t="s">
        <v>499</v>
      </c>
      <c r="T2612" s="54" t="s">
        <v>499</v>
      </c>
      <c r="U2612" s="54" t="s">
        <v>499</v>
      </c>
      <c r="W2612" s="42" t="s">
        <v>469</v>
      </c>
    </row>
    <row r="2613" spans="1:23">
      <c r="A2613" s="49" t="s">
        <v>4881</v>
      </c>
      <c r="B2613" s="46" t="s">
        <v>230</v>
      </c>
      <c r="C2613" s="46" t="s">
        <v>413</v>
      </c>
      <c r="D2613" s="49" t="s">
        <v>146</v>
      </c>
      <c r="E2613" s="46">
        <v>9</v>
      </c>
      <c r="F2613" s="46">
        <v>6</v>
      </c>
      <c r="G2613" s="46">
        <v>13</v>
      </c>
      <c r="H2613" s="46">
        <v>12</v>
      </c>
      <c r="I2613" s="46">
        <v>8</v>
      </c>
      <c r="J2613" s="46">
        <v>6</v>
      </c>
      <c r="K2613" s="46">
        <v>54</v>
      </c>
      <c r="L2613" s="42">
        <v>36701</v>
      </c>
      <c r="M2613" s="42">
        <v>18763</v>
      </c>
      <c r="N2613" s="42">
        <v>17938</v>
      </c>
      <c r="O2613" s="54">
        <v>47.966743058146349</v>
      </c>
      <c r="P2613" s="54">
        <v>31.977828705430902</v>
      </c>
      <c r="Q2613" s="54">
        <v>69.285295528433622</v>
      </c>
      <c r="R2613" s="54">
        <v>63.955657410861804</v>
      </c>
      <c r="S2613" s="54">
        <v>42.637104940574531</v>
      </c>
      <c r="T2613" s="54">
        <v>31.977828705430902</v>
      </c>
      <c r="U2613" s="54">
        <v>287.80045834887812</v>
      </c>
      <c r="W2613" s="42" t="s">
        <v>469</v>
      </c>
    </row>
    <row r="2614" spans="1:23">
      <c r="A2614" s="49" t="s">
        <v>4882</v>
      </c>
      <c r="B2614" s="46" t="s">
        <v>222</v>
      </c>
      <c r="C2614" s="46" t="s">
        <v>413</v>
      </c>
      <c r="D2614" s="49" t="s">
        <v>60</v>
      </c>
      <c r="E2614" s="46">
        <v>0</v>
      </c>
      <c r="F2614" s="46">
        <v>0</v>
      </c>
      <c r="G2614" s="46">
        <v>6</v>
      </c>
      <c r="H2614" s="46">
        <v>6</v>
      </c>
      <c r="I2614" s="46">
        <v>6</v>
      </c>
      <c r="J2614" s="46">
        <v>6</v>
      </c>
      <c r="K2614" s="46">
        <v>24</v>
      </c>
      <c r="L2614" s="42">
        <v>36701</v>
      </c>
      <c r="M2614" s="42">
        <v>18763</v>
      </c>
      <c r="N2614" s="42">
        <v>17938</v>
      </c>
      <c r="O2614" s="54" t="s">
        <v>499</v>
      </c>
      <c r="P2614" s="54" t="s">
        <v>499</v>
      </c>
      <c r="Q2614" s="54">
        <v>16.348328383422796</v>
      </c>
      <c r="R2614" s="54">
        <v>16.348328383422796</v>
      </c>
      <c r="S2614" s="54">
        <v>16.348328383422796</v>
      </c>
      <c r="T2614" s="54">
        <v>16.348328383422796</v>
      </c>
      <c r="U2614" s="54">
        <v>65.393313533691185</v>
      </c>
      <c r="W2614" s="42" t="s">
        <v>469</v>
      </c>
    </row>
    <row r="2615" spans="1:23">
      <c r="A2615" s="49" t="s">
        <v>4883</v>
      </c>
      <c r="B2615" s="46" t="s">
        <v>222</v>
      </c>
      <c r="C2615" s="46" t="s">
        <v>413</v>
      </c>
      <c r="D2615" s="49" t="s">
        <v>64</v>
      </c>
      <c r="E2615" s="46">
        <v>14</v>
      </c>
      <c r="F2615" s="46">
        <v>8</v>
      </c>
      <c r="G2615" s="46">
        <v>25</v>
      </c>
      <c r="H2615" s="46">
        <v>22</v>
      </c>
      <c r="I2615" s="46">
        <v>14</v>
      </c>
      <c r="J2615" s="46">
        <v>6</v>
      </c>
      <c r="K2615" s="46">
        <v>89</v>
      </c>
      <c r="L2615" s="42">
        <v>36701</v>
      </c>
      <c r="M2615" s="42">
        <v>18763</v>
      </c>
      <c r="N2615" s="42">
        <v>17938</v>
      </c>
      <c r="O2615" s="54">
        <v>38.146099561319858</v>
      </c>
      <c r="P2615" s="54">
        <v>21.797771177897058</v>
      </c>
      <c r="Q2615" s="54">
        <v>68.118034930928303</v>
      </c>
      <c r="R2615" s="54">
        <v>59.943870739216912</v>
      </c>
      <c r="S2615" s="54">
        <v>38.146099561319858</v>
      </c>
      <c r="T2615" s="54">
        <v>16.348328383422796</v>
      </c>
      <c r="U2615" s="54">
        <v>242.5002043541048</v>
      </c>
      <c r="W2615" s="42" t="s">
        <v>469</v>
      </c>
    </row>
    <row r="2616" spans="1:23">
      <c r="A2616" s="49" t="s">
        <v>4884</v>
      </c>
      <c r="B2616" s="46" t="s">
        <v>222</v>
      </c>
      <c r="C2616" s="46" t="s">
        <v>413</v>
      </c>
      <c r="D2616" s="49" t="s">
        <v>492</v>
      </c>
      <c r="E2616" s="46">
        <v>6</v>
      </c>
      <c r="F2616" s="46">
        <v>6</v>
      </c>
      <c r="G2616" s="46">
        <v>6</v>
      </c>
      <c r="H2616" s="46">
        <v>10</v>
      </c>
      <c r="I2616" s="46">
        <v>7</v>
      </c>
      <c r="J2616" s="46">
        <v>6</v>
      </c>
      <c r="K2616" s="46">
        <v>41</v>
      </c>
      <c r="L2616" s="42">
        <v>36701</v>
      </c>
      <c r="M2616" s="42">
        <v>18763</v>
      </c>
      <c r="N2616" s="42">
        <v>17938</v>
      </c>
      <c r="O2616" s="54">
        <v>16.348328383422796</v>
      </c>
      <c r="P2616" s="54">
        <v>16.348328383422796</v>
      </c>
      <c r="Q2616" s="54">
        <v>16.348328383422796</v>
      </c>
      <c r="R2616" s="54">
        <v>27.247213972371323</v>
      </c>
      <c r="S2616" s="54">
        <v>19.073049780659929</v>
      </c>
      <c r="T2616" s="54">
        <v>16.348328383422796</v>
      </c>
      <c r="U2616" s="54">
        <v>111.71357728672244</v>
      </c>
      <c r="W2616" s="42" t="s">
        <v>469</v>
      </c>
    </row>
    <row r="2617" spans="1:23">
      <c r="A2617" s="49" t="s">
        <v>4885</v>
      </c>
      <c r="B2617" s="46" t="s">
        <v>222</v>
      </c>
      <c r="C2617" s="46" t="s">
        <v>413</v>
      </c>
      <c r="D2617" s="49" t="s">
        <v>200</v>
      </c>
      <c r="E2617" s="46">
        <v>6</v>
      </c>
      <c r="F2617" s="46">
        <v>0</v>
      </c>
      <c r="G2617" s="46">
        <v>8</v>
      </c>
      <c r="H2617" s="46">
        <v>12</v>
      </c>
      <c r="I2617" s="46">
        <v>12</v>
      </c>
      <c r="J2617" s="46">
        <v>7</v>
      </c>
      <c r="K2617" s="46">
        <v>45</v>
      </c>
      <c r="L2617" s="42">
        <v>36701</v>
      </c>
      <c r="M2617" s="42">
        <v>18763</v>
      </c>
      <c r="N2617" s="42">
        <v>17938</v>
      </c>
      <c r="O2617" s="54">
        <v>16.348328383422796</v>
      </c>
      <c r="P2617" s="54" t="s">
        <v>499</v>
      </c>
      <c r="Q2617" s="54">
        <v>21.797771177897058</v>
      </c>
      <c r="R2617" s="54">
        <v>32.696656766845592</v>
      </c>
      <c r="S2617" s="54">
        <v>32.696656766845592</v>
      </c>
      <c r="T2617" s="54">
        <v>19.073049780659929</v>
      </c>
      <c r="U2617" s="54">
        <v>122.61246287567096</v>
      </c>
      <c r="W2617" s="42" t="s">
        <v>469</v>
      </c>
    </row>
    <row r="2618" spans="1:23">
      <c r="A2618" s="49" t="s">
        <v>4886</v>
      </c>
      <c r="B2618" s="46" t="s">
        <v>222</v>
      </c>
      <c r="C2618" s="46" t="s">
        <v>413</v>
      </c>
      <c r="D2618" s="49" t="s">
        <v>473</v>
      </c>
      <c r="E2618" s="46">
        <v>0</v>
      </c>
      <c r="F2618" s="46">
        <v>0</v>
      </c>
      <c r="G2618" s="46">
        <v>0</v>
      </c>
      <c r="H2618" s="46">
        <v>6</v>
      </c>
      <c r="I2618" s="46">
        <v>0</v>
      </c>
      <c r="J2618" s="46">
        <v>0</v>
      </c>
      <c r="K2618" s="46">
        <v>6</v>
      </c>
      <c r="L2618" s="42">
        <v>36701</v>
      </c>
      <c r="M2618" s="42">
        <v>18763</v>
      </c>
      <c r="N2618" s="42">
        <v>17938</v>
      </c>
      <c r="O2618" s="54" t="s">
        <v>499</v>
      </c>
      <c r="P2618" s="54" t="s">
        <v>499</v>
      </c>
      <c r="Q2618" s="54" t="s">
        <v>499</v>
      </c>
      <c r="R2618" s="54">
        <v>16.348328383422796</v>
      </c>
      <c r="S2618" s="54" t="s">
        <v>499</v>
      </c>
      <c r="T2618" s="54" t="s">
        <v>499</v>
      </c>
      <c r="U2618" s="54">
        <v>16.348328383422796</v>
      </c>
      <c r="W2618" s="42" t="s">
        <v>469</v>
      </c>
    </row>
    <row r="2619" spans="1:23">
      <c r="A2619" s="49" t="s">
        <v>4887</v>
      </c>
      <c r="B2619" s="46" t="s">
        <v>222</v>
      </c>
      <c r="C2619" s="46" t="s">
        <v>413</v>
      </c>
      <c r="D2619" s="49" t="s">
        <v>201</v>
      </c>
      <c r="E2619" s="46">
        <v>6</v>
      </c>
      <c r="F2619" s="46">
        <v>0</v>
      </c>
      <c r="G2619" s="46">
        <v>6</v>
      </c>
      <c r="H2619" s="46">
        <v>8</v>
      </c>
      <c r="I2619" s="46">
        <v>6</v>
      </c>
      <c r="J2619" s="46">
        <v>6</v>
      </c>
      <c r="K2619" s="46">
        <v>32</v>
      </c>
      <c r="L2619" s="42">
        <v>36701</v>
      </c>
      <c r="M2619" s="42">
        <v>18763</v>
      </c>
      <c r="N2619" s="42">
        <v>17938</v>
      </c>
      <c r="O2619" s="54">
        <v>16.348328383422796</v>
      </c>
      <c r="P2619" s="54" t="s">
        <v>499</v>
      </c>
      <c r="Q2619" s="54">
        <v>16.348328383422796</v>
      </c>
      <c r="R2619" s="54">
        <v>21.797771177897058</v>
      </c>
      <c r="S2619" s="54">
        <v>16.348328383422796</v>
      </c>
      <c r="T2619" s="54">
        <v>16.348328383422796</v>
      </c>
      <c r="U2619" s="54">
        <v>87.191084711588232</v>
      </c>
      <c r="W2619" s="42" t="s">
        <v>469</v>
      </c>
    </row>
    <row r="2620" spans="1:23">
      <c r="A2620" s="49" t="s">
        <v>4888</v>
      </c>
      <c r="B2620" s="46" t="s">
        <v>222</v>
      </c>
      <c r="C2620" s="46" t="s">
        <v>413</v>
      </c>
      <c r="D2620" s="49" t="s">
        <v>95</v>
      </c>
      <c r="E2620" s="46">
        <v>0</v>
      </c>
      <c r="F2620" s="46">
        <v>0</v>
      </c>
      <c r="G2620" s="46">
        <v>0</v>
      </c>
      <c r="H2620" s="46">
        <v>6</v>
      </c>
      <c r="I2620" s="46">
        <v>0</v>
      </c>
      <c r="J2620" s="46">
        <v>0</v>
      </c>
      <c r="K2620" s="46">
        <v>6</v>
      </c>
      <c r="L2620" s="42">
        <v>36701</v>
      </c>
      <c r="M2620" s="42">
        <v>18763</v>
      </c>
      <c r="N2620" s="42">
        <v>17938</v>
      </c>
      <c r="O2620" s="54" t="s">
        <v>499</v>
      </c>
      <c r="P2620" s="54" t="s">
        <v>499</v>
      </c>
      <c r="Q2620" s="54" t="s">
        <v>499</v>
      </c>
      <c r="R2620" s="54">
        <v>16.348328383422796</v>
      </c>
      <c r="S2620" s="54" t="s">
        <v>499</v>
      </c>
      <c r="T2620" s="54" t="s">
        <v>499</v>
      </c>
      <c r="U2620" s="54">
        <v>16.348328383422796</v>
      </c>
      <c r="W2620" s="42" t="s">
        <v>469</v>
      </c>
    </row>
    <row r="2621" spans="1:23">
      <c r="A2621" s="49" t="s">
        <v>4889</v>
      </c>
      <c r="B2621" s="46" t="s">
        <v>222</v>
      </c>
      <c r="C2621" s="46" t="s">
        <v>413</v>
      </c>
      <c r="D2621" s="49" t="s">
        <v>155</v>
      </c>
      <c r="E2621" s="46">
        <v>8</v>
      </c>
      <c r="F2621" s="46">
        <v>0</v>
      </c>
      <c r="G2621" s="46">
        <v>6</v>
      </c>
      <c r="H2621" s="46">
        <v>0</v>
      </c>
      <c r="I2621" s="46">
        <v>0</v>
      </c>
      <c r="J2621" s="46">
        <v>0</v>
      </c>
      <c r="K2621" s="46">
        <v>14</v>
      </c>
      <c r="L2621" s="42">
        <v>36701</v>
      </c>
      <c r="M2621" s="42">
        <v>18763</v>
      </c>
      <c r="N2621" s="42">
        <v>17938</v>
      </c>
      <c r="O2621" s="54">
        <v>21.797771177897058</v>
      </c>
      <c r="P2621" s="54" t="s">
        <v>499</v>
      </c>
      <c r="Q2621" s="54">
        <v>16.348328383422796</v>
      </c>
      <c r="R2621" s="54" t="s">
        <v>499</v>
      </c>
      <c r="S2621" s="54" t="s">
        <v>499</v>
      </c>
      <c r="T2621" s="54" t="s">
        <v>499</v>
      </c>
      <c r="U2621" s="54">
        <v>38.146099561319858</v>
      </c>
      <c r="W2621" s="42" t="s">
        <v>469</v>
      </c>
    </row>
    <row r="2622" spans="1:23">
      <c r="A2622" s="49" t="s">
        <v>4890</v>
      </c>
      <c r="B2622" s="46" t="s">
        <v>222</v>
      </c>
      <c r="C2622" s="46" t="s">
        <v>413</v>
      </c>
      <c r="D2622" s="49" t="s">
        <v>99</v>
      </c>
      <c r="E2622" s="46">
        <v>6</v>
      </c>
      <c r="F2622" s="46">
        <v>6</v>
      </c>
      <c r="G2622" s="46">
        <v>6</v>
      </c>
      <c r="H2622" s="46">
        <v>0</v>
      </c>
      <c r="I2622" s="46">
        <v>7</v>
      </c>
      <c r="J2622" s="46">
        <v>0</v>
      </c>
      <c r="K2622" s="46">
        <v>25</v>
      </c>
      <c r="L2622" s="42">
        <v>36701</v>
      </c>
      <c r="M2622" s="42">
        <v>18763</v>
      </c>
      <c r="N2622" s="42">
        <v>17938</v>
      </c>
      <c r="O2622" s="54">
        <v>16.348328383422796</v>
      </c>
      <c r="P2622" s="54">
        <v>16.348328383422796</v>
      </c>
      <c r="Q2622" s="54">
        <v>16.348328383422796</v>
      </c>
      <c r="R2622" s="54" t="s">
        <v>499</v>
      </c>
      <c r="S2622" s="54">
        <v>19.073049780659929</v>
      </c>
      <c r="T2622" s="54" t="s">
        <v>499</v>
      </c>
      <c r="U2622" s="54">
        <v>68.118034930928303</v>
      </c>
      <c r="W2622" s="42" t="s">
        <v>469</v>
      </c>
    </row>
    <row r="2623" spans="1:23">
      <c r="A2623" s="49" t="s">
        <v>4891</v>
      </c>
      <c r="B2623" s="46" t="s">
        <v>222</v>
      </c>
      <c r="C2623" s="46" t="s">
        <v>413</v>
      </c>
      <c r="D2623" s="49" t="s">
        <v>481</v>
      </c>
      <c r="E2623" s="46">
        <v>0</v>
      </c>
      <c r="F2623" s="46">
        <v>6</v>
      </c>
      <c r="G2623" s="46">
        <v>0</v>
      </c>
      <c r="H2623" s="46">
        <v>0</v>
      </c>
      <c r="I2623" s="46">
        <v>0</v>
      </c>
      <c r="J2623" s="46">
        <v>0</v>
      </c>
      <c r="K2623" s="46">
        <v>6</v>
      </c>
      <c r="L2623" s="42">
        <v>36701</v>
      </c>
      <c r="M2623" s="42">
        <v>18763</v>
      </c>
      <c r="N2623" s="42">
        <v>17938</v>
      </c>
      <c r="O2623" s="54" t="s">
        <v>499</v>
      </c>
      <c r="P2623" s="54">
        <v>16.348328383422796</v>
      </c>
      <c r="Q2623" s="54" t="s">
        <v>499</v>
      </c>
      <c r="R2623" s="54" t="s">
        <v>499</v>
      </c>
      <c r="S2623" s="54" t="s">
        <v>499</v>
      </c>
      <c r="T2623" s="54" t="s">
        <v>499</v>
      </c>
      <c r="U2623" s="54">
        <v>16.348328383422796</v>
      </c>
      <c r="W2623" s="42" t="s">
        <v>469</v>
      </c>
    </row>
    <row r="2624" spans="1:23">
      <c r="A2624" s="49" t="s">
        <v>4892</v>
      </c>
      <c r="B2624" s="46" t="s">
        <v>222</v>
      </c>
      <c r="C2624" s="46" t="s">
        <v>413</v>
      </c>
      <c r="D2624" s="49" t="s">
        <v>483</v>
      </c>
      <c r="E2624" s="46">
        <v>0</v>
      </c>
      <c r="F2624" s="46">
        <v>6</v>
      </c>
      <c r="G2624" s="46">
        <v>6</v>
      </c>
      <c r="H2624" s="46">
        <v>7</v>
      </c>
      <c r="I2624" s="46">
        <v>0</v>
      </c>
      <c r="J2624" s="46">
        <v>6</v>
      </c>
      <c r="K2624" s="46">
        <v>25</v>
      </c>
      <c r="L2624" s="42">
        <v>36701</v>
      </c>
      <c r="M2624" s="42">
        <v>18763</v>
      </c>
      <c r="N2624" s="42">
        <v>17938</v>
      </c>
      <c r="O2624" s="54" t="s">
        <v>499</v>
      </c>
      <c r="P2624" s="54">
        <v>16.348328383422796</v>
      </c>
      <c r="Q2624" s="54">
        <v>16.348328383422796</v>
      </c>
      <c r="R2624" s="54">
        <v>19.073049780659929</v>
      </c>
      <c r="S2624" s="54" t="s">
        <v>499</v>
      </c>
      <c r="T2624" s="54">
        <v>16.348328383422796</v>
      </c>
      <c r="U2624" s="54">
        <v>68.118034930928303</v>
      </c>
      <c r="W2624" s="42" t="s">
        <v>469</v>
      </c>
    </row>
    <row r="2625" spans="1:23">
      <c r="A2625" s="49" t="s">
        <v>4893</v>
      </c>
      <c r="B2625" s="46" t="s">
        <v>222</v>
      </c>
      <c r="C2625" s="46" t="s">
        <v>413</v>
      </c>
      <c r="D2625" s="49" t="s">
        <v>128</v>
      </c>
      <c r="E2625" s="46">
        <v>6</v>
      </c>
      <c r="F2625" s="46">
        <v>0</v>
      </c>
      <c r="G2625" s="46">
        <v>0</v>
      </c>
      <c r="H2625" s="46">
        <v>0</v>
      </c>
      <c r="I2625" s="46">
        <v>0</v>
      </c>
      <c r="J2625" s="46">
        <v>0</v>
      </c>
      <c r="K2625" s="46">
        <v>6</v>
      </c>
      <c r="L2625" s="42">
        <v>36701</v>
      </c>
      <c r="M2625" s="42">
        <v>18763</v>
      </c>
      <c r="N2625" s="42">
        <v>17938</v>
      </c>
      <c r="O2625" s="54">
        <v>16.348328383422796</v>
      </c>
      <c r="P2625" s="54" t="s">
        <v>499</v>
      </c>
      <c r="Q2625" s="54" t="s">
        <v>499</v>
      </c>
      <c r="R2625" s="54" t="s">
        <v>499</v>
      </c>
      <c r="S2625" s="54" t="s">
        <v>499</v>
      </c>
      <c r="T2625" s="54" t="s">
        <v>499</v>
      </c>
      <c r="U2625" s="54">
        <v>16.348328383422796</v>
      </c>
      <c r="W2625" s="42" t="s">
        <v>469</v>
      </c>
    </row>
    <row r="2626" spans="1:23">
      <c r="A2626" s="49" t="s">
        <v>4894</v>
      </c>
      <c r="B2626" s="46" t="s">
        <v>222</v>
      </c>
      <c r="C2626" s="46" t="s">
        <v>413</v>
      </c>
      <c r="D2626" s="49" t="s">
        <v>161</v>
      </c>
      <c r="E2626" s="46">
        <v>0</v>
      </c>
      <c r="F2626" s="46">
        <v>0</v>
      </c>
      <c r="G2626" s="46">
        <v>0</v>
      </c>
      <c r="H2626" s="46">
        <v>0</v>
      </c>
      <c r="I2626" s="46">
        <v>0</v>
      </c>
      <c r="J2626" s="46">
        <v>0</v>
      </c>
      <c r="K2626" s="46">
        <v>0</v>
      </c>
      <c r="L2626" s="42">
        <v>36701</v>
      </c>
      <c r="M2626" s="42">
        <v>18763</v>
      </c>
      <c r="N2626" s="42">
        <v>17938</v>
      </c>
      <c r="O2626" s="54" t="s">
        <v>499</v>
      </c>
      <c r="P2626" s="54" t="s">
        <v>499</v>
      </c>
      <c r="Q2626" s="54" t="s">
        <v>499</v>
      </c>
      <c r="R2626" s="54" t="s">
        <v>499</v>
      </c>
      <c r="S2626" s="54" t="s">
        <v>499</v>
      </c>
      <c r="T2626" s="54" t="s">
        <v>499</v>
      </c>
      <c r="U2626" s="54" t="s">
        <v>499</v>
      </c>
      <c r="W2626" s="42" t="s">
        <v>469</v>
      </c>
    </row>
    <row r="2627" spans="1:23">
      <c r="A2627" s="49" t="s">
        <v>4895</v>
      </c>
      <c r="B2627" s="46" t="s">
        <v>222</v>
      </c>
      <c r="C2627" s="46" t="s">
        <v>413</v>
      </c>
      <c r="D2627" s="49" t="s">
        <v>164</v>
      </c>
      <c r="E2627" s="46">
        <v>17</v>
      </c>
      <c r="F2627" s="46">
        <v>21</v>
      </c>
      <c r="G2627" s="46">
        <v>68</v>
      </c>
      <c r="H2627" s="46">
        <v>44</v>
      </c>
      <c r="I2627" s="46">
        <v>13</v>
      </c>
      <c r="J2627" s="46">
        <v>0</v>
      </c>
      <c r="K2627" s="46">
        <v>163</v>
      </c>
      <c r="L2627" s="42">
        <v>36701</v>
      </c>
      <c r="M2627" s="42">
        <v>18763</v>
      </c>
      <c r="N2627" s="42">
        <v>17938</v>
      </c>
      <c r="O2627" s="54">
        <v>94.7708774668302</v>
      </c>
      <c r="P2627" s="54">
        <v>117.06990745902553</v>
      </c>
      <c r="Q2627" s="54">
        <v>379.0835098673208</v>
      </c>
      <c r="R2627" s="54">
        <v>245.28932991414874</v>
      </c>
      <c r="S2627" s="54">
        <v>72.471847474634856</v>
      </c>
      <c r="T2627" s="54" t="s">
        <v>499</v>
      </c>
      <c r="U2627" s="54">
        <v>908.68547218196011</v>
      </c>
      <c r="W2627" s="42" t="s">
        <v>469</v>
      </c>
    </row>
    <row r="2628" spans="1:23">
      <c r="A2628" s="49" t="s">
        <v>4896</v>
      </c>
      <c r="B2628" s="46" t="s">
        <v>222</v>
      </c>
      <c r="C2628" s="46" t="s">
        <v>413</v>
      </c>
      <c r="D2628" s="49" t="s">
        <v>142</v>
      </c>
      <c r="E2628" s="46">
        <v>6</v>
      </c>
      <c r="F2628" s="46">
        <v>0</v>
      </c>
      <c r="G2628" s="46">
        <v>0</v>
      </c>
      <c r="H2628" s="46">
        <v>0</v>
      </c>
      <c r="I2628" s="46">
        <v>0</v>
      </c>
      <c r="J2628" s="46">
        <v>0</v>
      </c>
      <c r="K2628" s="46">
        <v>6</v>
      </c>
      <c r="L2628" s="42">
        <v>36701</v>
      </c>
      <c r="M2628" s="42">
        <v>18763</v>
      </c>
      <c r="N2628" s="42">
        <v>17938</v>
      </c>
      <c r="O2628" s="54">
        <v>16.348328383422796</v>
      </c>
      <c r="P2628" s="54" t="s">
        <v>499</v>
      </c>
      <c r="Q2628" s="54" t="s">
        <v>499</v>
      </c>
      <c r="R2628" s="54" t="s">
        <v>499</v>
      </c>
      <c r="S2628" s="54" t="s">
        <v>499</v>
      </c>
      <c r="T2628" s="54" t="s">
        <v>499</v>
      </c>
      <c r="U2628" s="54">
        <v>16.348328383422796</v>
      </c>
      <c r="W2628" s="42" t="s">
        <v>469</v>
      </c>
    </row>
    <row r="2629" spans="1:23">
      <c r="A2629" s="49" t="s">
        <v>4897</v>
      </c>
      <c r="B2629" s="46" t="s">
        <v>230</v>
      </c>
      <c r="C2629" s="46" t="s">
        <v>415</v>
      </c>
      <c r="D2629" s="49" t="s">
        <v>60</v>
      </c>
      <c r="E2629" s="46">
        <v>6</v>
      </c>
      <c r="F2629" s="46">
        <v>6</v>
      </c>
      <c r="G2629" s="46">
        <v>0</v>
      </c>
      <c r="H2629" s="46">
        <v>7</v>
      </c>
      <c r="I2629" s="46">
        <v>0</v>
      </c>
      <c r="J2629" s="46">
        <v>0</v>
      </c>
      <c r="K2629" s="46">
        <v>19</v>
      </c>
      <c r="L2629" s="42">
        <v>33097</v>
      </c>
      <c r="M2629" s="42">
        <v>16842</v>
      </c>
      <c r="N2629" s="42">
        <v>16255</v>
      </c>
      <c r="O2629" s="54">
        <v>18.128531286823581</v>
      </c>
      <c r="P2629" s="54">
        <v>18.128531286823581</v>
      </c>
      <c r="Q2629" s="54" t="s">
        <v>499</v>
      </c>
      <c r="R2629" s="54">
        <v>21.149953167960845</v>
      </c>
      <c r="S2629" s="54" t="s">
        <v>499</v>
      </c>
      <c r="T2629" s="54" t="s">
        <v>499</v>
      </c>
      <c r="U2629" s="54">
        <v>57.407015741608006</v>
      </c>
      <c r="W2629" s="42" t="s">
        <v>469</v>
      </c>
    </row>
    <row r="2630" spans="1:23">
      <c r="A2630" s="49" t="s">
        <v>4898</v>
      </c>
      <c r="B2630" s="46" t="s">
        <v>230</v>
      </c>
      <c r="C2630" s="46" t="s">
        <v>415</v>
      </c>
      <c r="D2630" s="49" t="s">
        <v>64</v>
      </c>
      <c r="E2630" s="46">
        <v>6</v>
      </c>
      <c r="F2630" s="46">
        <v>8</v>
      </c>
      <c r="G2630" s="46">
        <v>10</v>
      </c>
      <c r="H2630" s="46">
        <v>15</v>
      </c>
      <c r="I2630" s="46">
        <v>9</v>
      </c>
      <c r="J2630" s="46">
        <v>6</v>
      </c>
      <c r="K2630" s="46">
        <v>54</v>
      </c>
      <c r="L2630" s="42">
        <v>33097</v>
      </c>
      <c r="M2630" s="42">
        <v>16842</v>
      </c>
      <c r="N2630" s="42">
        <v>16255</v>
      </c>
      <c r="O2630" s="54">
        <v>18.128531286823581</v>
      </c>
      <c r="P2630" s="54">
        <v>24.171375049098106</v>
      </c>
      <c r="Q2630" s="54">
        <v>30.214218811372636</v>
      </c>
      <c r="R2630" s="54">
        <v>45.321328217058948</v>
      </c>
      <c r="S2630" s="54">
        <v>27.192796930235371</v>
      </c>
      <c r="T2630" s="54">
        <v>18.128531286823581</v>
      </c>
      <c r="U2630" s="54">
        <v>163.15678158141222</v>
      </c>
      <c r="W2630" s="42" t="s">
        <v>469</v>
      </c>
    </row>
    <row r="2631" spans="1:23">
      <c r="A2631" s="49" t="s">
        <v>4899</v>
      </c>
      <c r="B2631" s="46" t="s">
        <v>230</v>
      </c>
      <c r="C2631" s="46" t="s">
        <v>415</v>
      </c>
      <c r="D2631" s="49" t="s">
        <v>492</v>
      </c>
      <c r="E2631" s="46">
        <v>0</v>
      </c>
      <c r="F2631" s="46">
        <v>0</v>
      </c>
      <c r="G2631" s="46">
        <v>0</v>
      </c>
      <c r="H2631" s="46">
        <v>0</v>
      </c>
      <c r="I2631" s="46">
        <v>0</v>
      </c>
      <c r="J2631" s="46">
        <v>0</v>
      </c>
      <c r="K2631" s="46">
        <v>0</v>
      </c>
      <c r="L2631" s="42">
        <v>33097</v>
      </c>
      <c r="M2631" s="42">
        <v>16842</v>
      </c>
      <c r="N2631" s="42">
        <v>16255</v>
      </c>
      <c r="O2631" s="54" t="s">
        <v>499</v>
      </c>
      <c r="P2631" s="54" t="s">
        <v>499</v>
      </c>
      <c r="Q2631" s="54" t="s">
        <v>499</v>
      </c>
      <c r="R2631" s="54" t="s">
        <v>499</v>
      </c>
      <c r="S2631" s="54" t="s">
        <v>499</v>
      </c>
      <c r="T2631" s="54" t="s">
        <v>499</v>
      </c>
      <c r="U2631" s="54" t="s">
        <v>499</v>
      </c>
      <c r="W2631" s="42" t="s">
        <v>469</v>
      </c>
    </row>
    <row r="2632" spans="1:23">
      <c r="A2632" s="49" t="s">
        <v>4900</v>
      </c>
      <c r="B2632" s="46" t="s">
        <v>230</v>
      </c>
      <c r="C2632" s="46" t="s">
        <v>415</v>
      </c>
      <c r="D2632" s="49" t="s">
        <v>200</v>
      </c>
      <c r="E2632" s="46">
        <v>6</v>
      </c>
      <c r="F2632" s="46">
        <v>0</v>
      </c>
      <c r="G2632" s="46">
        <v>6</v>
      </c>
      <c r="H2632" s="46">
        <v>6</v>
      </c>
      <c r="I2632" s="46">
        <v>6</v>
      </c>
      <c r="J2632" s="46">
        <v>0</v>
      </c>
      <c r="K2632" s="46">
        <v>24</v>
      </c>
      <c r="L2632" s="42">
        <v>33097</v>
      </c>
      <c r="M2632" s="42">
        <v>16842</v>
      </c>
      <c r="N2632" s="42">
        <v>16255</v>
      </c>
      <c r="O2632" s="54">
        <v>18.128531286823581</v>
      </c>
      <c r="P2632" s="54" t="s">
        <v>499</v>
      </c>
      <c r="Q2632" s="54">
        <v>18.128531286823581</v>
      </c>
      <c r="R2632" s="54">
        <v>18.128531286823581</v>
      </c>
      <c r="S2632" s="54">
        <v>18.128531286823581</v>
      </c>
      <c r="T2632" s="54" t="s">
        <v>499</v>
      </c>
      <c r="U2632" s="54">
        <v>72.514125147294322</v>
      </c>
      <c r="W2632" s="42" t="s">
        <v>469</v>
      </c>
    </row>
    <row r="2633" spans="1:23">
      <c r="A2633" s="49" t="s">
        <v>4901</v>
      </c>
      <c r="B2633" s="46" t="s">
        <v>230</v>
      </c>
      <c r="C2633" s="46" t="s">
        <v>415</v>
      </c>
      <c r="D2633" s="49" t="s">
        <v>54</v>
      </c>
      <c r="E2633" s="46">
        <v>19</v>
      </c>
      <c r="F2633" s="46">
        <v>20</v>
      </c>
      <c r="G2633" s="46">
        <v>62</v>
      </c>
      <c r="H2633" s="46">
        <v>76</v>
      </c>
      <c r="I2633" s="46">
        <v>52</v>
      </c>
      <c r="J2633" s="46">
        <v>29</v>
      </c>
      <c r="K2633" s="46">
        <v>258</v>
      </c>
      <c r="L2633" s="42">
        <v>33097</v>
      </c>
      <c r="M2633" s="42">
        <v>16842</v>
      </c>
      <c r="N2633" s="42">
        <v>16255</v>
      </c>
      <c r="O2633" s="54">
        <v>112.81320508253177</v>
      </c>
      <c r="P2633" s="54">
        <v>118.75074219213869</v>
      </c>
      <c r="Q2633" s="54">
        <v>368.12730079562999</v>
      </c>
      <c r="R2633" s="54">
        <v>451.25282033012707</v>
      </c>
      <c r="S2633" s="54">
        <v>308.75192969956066</v>
      </c>
      <c r="T2633" s="54">
        <v>172.18857617860112</v>
      </c>
      <c r="U2633" s="54">
        <v>1531.8845742785893</v>
      </c>
      <c r="W2633" s="42" t="s">
        <v>469</v>
      </c>
    </row>
    <row r="2634" spans="1:23">
      <c r="A2634" s="49" t="s">
        <v>4902</v>
      </c>
      <c r="B2634" s="46" t="s">
        <v>230</v>
      </c>
      <c r="C2634" s="46" t="s">
        <v>415</v>
      </c>
      <c r="D2634" s="49" t="s">
        <v>69</v>
      </c>
      <c r="E2634" s="46">
        <v>0</v>
      </c>
      <c r="F2634" s="46">
        <v>0</v>
      </c>
      <c r="G2634" s="46">
        <v>6</v>
      </c>
      <c r="H2634" s="46">
        <v>8</v>
      </c>
      <c r="I2634" s="46">
        <v>6</v>
      </c>
      <c r="J2634" s="46">
        <v>0</v>
      </c>
      <c r="K2634" s="46">
        <v>20</v>
      </c>
      <c r="L2634" s="42">
        <v>33097</v>
      </c>
      <c r="M2634" s="42">
        <v>16842</v>
      </c>
      <c r="N2634" s="42">
        <v>16255</v>
      </c>
      <c r="O2634" s="54" t="s">
        <v>499</v>
      </c>
      <c r="P2634" s="54" t="s">
        <v>499</v>
      </c>
      <c r="Q2634" s="54">
        <v>35.625222657641608</v>
      </c>
      <c r="R2634" s="54">
        <v>47.500296876855479</v>
      </c>
      <c r="S2634" s="54">
        <v>35.625222657641608</v>
      </c>
      <c r="T2634" s="54" t="s">
        <v>499</v>
      </c>
      <c r="U2634" s="54">
        <v>118.75074219213869</v>
      </c>
      <c r="W2634" s="42" t="s">
        <v>469</v>
      </c>
    </row>
    <row r="2635" spans="1:23">
      <c r="A2635" s="49" t="s">
        <v>4903</v>
      </c>
      <c r="B2635" s="46" t="s">
        <v>230</v>
      </c>
      <c r="C2635" s="46" t="s">
        <v>415</v>
      </c>
      <c r="D2635" s="49" t="s">
        <v>473</v>
      </c>
      <c r="E2635" s="46">
        <v>0</v>
      </c>
      <c r="F2635" s="46">
        <v>0</v>
      </c>
      <c r="G2635" s="46">
        <v>0</v>
      </c>
      <c r="H2635" s="46">
        <v>0</v>
      </c>
      <c r="I2635" s="46">
        <v>0</v>
      </c>
      <c r="J2635" s="46">
        <v>0</v>
      </c>
      <c r="K2635" s="46">
        <v>0</v>
      </c>
      <c r="L2635" s="42">
        <v>33097</v>
      </c>
      <c r="M2635" s="42">
        <v>16842</v>
      </c>
      <c r="N2635" s="42">
        <v>16255</v>
      </c>
      <c r="O2635" s="54" t="s">
        <v>499</v>
      </c>
      <c r="P2635" s="54" t="s">
        <v>499</v>
      </c>
      <c r="Q2635" s="54" t="s">
        <v>499</v>
      </c>
      <c r="R2635" s="54" t="s">
        <v>499</v>
      </c>
      <c r="S2635" s="54" t="s">
        <v>499</v>
      </c>
      <c r="T2635" s="54" t="s">
        <v>499</v>
      </c>
      <c r="U2635" s="54" t="s">
        <v>499</v>
      </c>
      <c r="W2635" s="42" t="s">
        <v>469</v>
      </c>
    </row>
    <row r="2636" spans="1:23">
      <c r="A2636" s="49" t="s">
        <v>4904</v>
      </c>
      <c r="B2636" s="46" t="s">
        <v>230</v>
      </c>
      <c r="C2636" s="46" t="s">
        <v>415</v>
      </c>
      <c r="D2636" s="49" t="s">
        <v>201</v>
      </c>
      <c r="E2636" s="46">
        <v>0</v>
      </c>
      <c r="F2636" s="46">
        <v>6</v>
      </c>
      <c r="G2636" s="46">
        <v>6</v>
      </c>
      <c r="H2636" s="46">
        <v>0</v>
      </c>
      <c r="I2636" s="46">
        <v>0</v>
      </c>
      <c r="J2636" s="46">
        <v>0</v>
      </c>
      <c r="K2636" s="46">
        <v>12</v>
      </c>
      <c r="L2636" s="42">
        <v>33097</v>
      </c>
      <c r="M2636" s="42">
        <v>16842</v>
      </c>
      <c r="N2636" s="42">
        <v>16255</v>
      </c>
      <c r="O2636" s="54" t="s">
        <v>499</v>
      </c>
      <c r="P2636" s="54">
        <v>18.128531286823581</v>
      </c>
      <c r="Q2636" s="54">
        <v>18.128531286823581</v>
      </c>
      <c r="R2636" s="54" t="s">
        <v>499</v>
      </c>
      <c r="S2636" s="54" t="s">
        <v>499</v>
      </c>
      <c r="T2636" s="54" t="s">
        <v>499</v>
      </c>
      <c r="U2636" s="54">
        <v>36.257062573647161</v>
      </c>
      <c r="W2636" s="42" t="s">
        <v>469</v>
      </c>
    </row>
    <row r="2637" spans="1:23">
      <c r="A2637" s="49" t="s">
        <v>4905</v>
      </c>
      <c r="B2637" s="46" t="s">
        <v>230</v>
      </c>
      <c r="C2637" s="46" t="s">
        <v>415</v>
      </c>
      <c r="D2637" s="49" t="s">
        <v>95</v>
      </c>
      <c r="E2637" s="46">
        <v>0</v>
      </c>
      <c r="F2637" s="46">
        <v>0</v>
      </c>
      <c r="G2637" s="46">
        <v>0</v>
      </c>
      <c r="H2637" s="46">
        <v>0</v>
      </c>
      <c r="I2637" s="46">
        <v>0</v>
      </c>
      <c r="J2637" s="46">
        <v>0</v>
      </c>
      <c r="K2637" s="46">
        <v>0</v>
      </c>
      <c r="L2637" s="42">
        <v>33097</v>
      </c>
      <c r="M2637" s="42">
        <v>16842</v>
      </c>
      <c r="N2637" s="42">
        <v>16255</v>
      </c>
      <c r="O2637" s="54" t="s">
        <v>499</v>
      </c>
      <c r="P2637" s="54" t="s">
        <v>499</v>
      </c>
      <c r="Q2637" s="54" t="s">
        <v>499</v>
      </c>
      <c r="R2637" s="54" t="s">
        <v>499</v>
      </c>
      <c r="S2637" s="54" t="s">
        <v>499</v>
      </c>
      <c r="T2637" s="54" t="s">
        <v>499</v>
      </c>
      <c r="U2637" s="54" t="s">
        <v>499</v>
      </c>
      <c r="W2637" s="42" t="s">
        <v>469</v>
      </c>
    </row>
    <row r="2638" spans="1:23">
      <c r="A2638" s="49" t="s">
        <v>4906</v>
      </c>
      <c r="B2638" s="46" t="s">
        <v>230</v>
      </c>
      <c r="C2638" s="46" t="s">
        <v>415</v>
      </c>
      <c r="D2638" s="49" t="s">
        <v>154</v>
      </c>
      <c r="E2638" s="46">
        <v>0</v>
      </c>
      <c r="F2638" s="46">
        <v>0</v>
      </c>
      <c r="G2638" s="46">
        <v>0</v>
      </c>
      <c r="H2638" s="46">
        <v>0</v>
      </c>
      <c r="I2638" s="46">
        <v>0</v>
      </c>
      <c r="J2638" s="46">
        <v>0</v>
      </c>
      <c r="K2638" s="46">
        <v>0</v>
      </c>
      <c r="L2638" s="42">
        <v>33097</v>
      </c>
      <c r="M2638" s="42">
        <v>16842</v>
      </c>
      <c r="N2638" s="42">
        <v>16255</v>
      </c>
      <c r="O2638" s="54" t="s">
        <v>499</v>
      </c>
      <c r="P2638" s="54" t="s">
        <v>499</v>
      </c>
      <c r="Q2638" s="54" t="s">
        <v>499</v>
      </c>
      <c r="R2638" s="54" t="s">
        <v>499</v>
      </c>
      <c r="S2638" s="54" t="s">
        <v>499</v>
      </c>
      <c r="T2638" s="54" t="s">
        <v>499</v>
      </c>
      <c r="U2638" s="54" t="s">
        <v>499</v>
      </c>
      <c r="W2638" s="42" t="s">
        <v>469</v>
      </c>
    </row>
    <row r="2639" spans="1:23">
      <c r="A2639" s="49" t="s">
        <v>4907</v>
      </c>
      <c r="B2639" s="46" t="s">
        <v>230</v>
      </c>
      <c r="C2639" s="46" t="s">
        <v>415</v>
      </c>
      <c r="D2639" s="49" t="s">
        <v>155</v>
      </c>
      <c r="E2639" s="46">
        <v>6</v>
      </c>
      <c r="F2639" s="46">
        <v>6</v>
      </c>
      <c r="G2639" s="46">
        <v>0</v>
      </c>
      <c r="H2639" s="46">
        <v>0</v>
      </c>
      <c r="I2639" s="46">
        <v>0</v>
      </c>
      <c r="J2639" s="46">
        <v>0</v>
      </c>
      <c r="K2639" s="46">
        <v>12</v>
      </c>
      <c r="L2639" s="42">
        <v>33097</v>
      </c>
      <c r="M2639" s="42">
        <v>16842</v>
      </c>
      <c r="N2639" s="42">
        <v>16255</v>
      </c>
      <c r="O2639" s="54">
        <v>18.128531286823581</v>
      </c>
      <c r="P2639" s="54">
        <v>18.128531286823581</v>
      </c>
      <c r="Q2639" s="54" t="s">
        <v>499</v>
      </c>
      <c r="R2639" s="54" t="s">
        <v>499</v>
      </c>
      <c r="S2639" s="54" t="s">
        <v>499</v>
      </c>
      <c r="T2639" s="54" t="s">
        <v>499</v>
      </c>
      <c r="U2639" s="54">
        <v>36.257062573647161</v>
      </c>
      <c r="W2639" s="42" t="s">
        <v>469</v>
      </c>
    </row>
    <row r="2640" spans="1:23">
      <c r="A2640" s="49" t="s">
        <v>4908</v>
      </c>
      <c r="B2640" s="46" t="s">
        <v>230</v>
      </c>
      <c r="C2640" s="46" t="s">
        <v>415</v>
      </c>
      <c r="D2640" s="49" t="s">
        <v>99</v>
      </c>
      <c r="E2640" s="46">
        <v>0</v>
      </c>
      <c r="F2640" s="46">
        <v>6</v>
      </c>
      <c r="G2640" s="46">
        <v>8</v>
      </c>
      <c r="H2640" s="46">
        <v>0</v>
      </c>
      <c r="I2640" s="46">
        <v>0</v>
      </c>
      <c r="J2640" s="46">
        <v>0</v>
      </c>
      <c r="K2640" s="46">
        <v>14</v>
      </c>
      <c r="L2640" s="42">
        <v>33097</v>
      </c>
      <c r="M2640" s="42">
        <v>16842</v>
      </c>
      <c r="N2640" s="42">
        <v>16255</v>
      </c>
      <c r="O2640" s="54" t="s">
        <v>499</v>
      </c>
      <c r="P2640" s="54">
        <v>18.128531286823581</v>
      </c>
      <c r="Q2640" s="54">
        <v>24.171375049098106</v>
      </c>
      <c r="R2640" s="54" t="s">
        <v>499</v>
      </c>
      <c r="S2640" s="54" t="s">
        <v>499</v>
      </c>
      <c r="T2640" s="54" t="s">
        <v>499</v>
      </c>
      <c r="U2640" s="54">
        <v>42.29990633592169</v>
      </c>
      <c r="W2640" s="42" t="s">
        <v>469</v>
      </c>
    </row>
    <row r="2641" spans="1:23">
      <c r="A2641" s="49" t="s">
        <v>4909</v>
      </c>
      <c r="B2641" s="46" t="s">
        <v>230</v>
      </c>
      <c r="C2641" s="46" t="s">
        <v>415</v>
      </c>
      <c r="D2641" s="49" t="s">
        <v>481</v>
      </c>
      <c r="E2641" s="46">
        <v>0</v>
      </c>
      <c r="F2641" s="46">
        <v>0</v>
      </c>
      <c r="G2641" s="46">
        <v>0</v>
      </c>
      <c r="H2641" s="46">
        <v>0</v>
      </c>
      <c r="I2641" s="46">
        <v>0</v>
      </c>
      <c r="J2641" s="46">
        <v>0</v>
      </c>
      <c r="K2641" s="46">
        <v>0</v>
      </c>
      <c r="L2641" s="42">
        <v>33097</v>
      </c>
      <c r="M2641" s="42">
        <v>16842</v>
      </c>
      <c r="N2641" s="42">
        <v>16255</v>
      </c>
      <c r="O2641" s="54" t="s">
        <v>499</v>
      </c>
      <c r="P2641" s="54" t="s">
        <v>499</v>
      </c>
      <c r="Q2641" s="54" t="s">
        <v>499</v>
      </c>
      <c r="R2641" s="54" t="s">
        <v>499</v>
      </c>
      <c r="S2641" s="54" t="s">
        <v>499</v>
      </c>
      <c r="T2641" s="54" t="s">
        <v>499</v>
      </c>
      <c r="U2641" s="54" t="s">
        <v>499</v>
      </c>
      <c r="W2641" s="42" t="s">
        <v>469</v>
      </c>
    </row>
    <row r="2642" spans="1:23">
      <c r="A2642" s="49" t="s">
        <v>4910</v>
      </c>
      <c r="B2642" s="46" t="s">
        <v>230</v>
      </c>
      <c r="C2642" s="46" t="s">
        <v>415</v>
      </c>
      <c r="D2642" s="49" t="s">
        <v>483</v>
      </c>
      <c r="E2642" s="46">
        <v>0</v>
      </c>
      <c r="F2642" s="46">
        <v>0</v>
      </c>
      <c r="G2642" s="46">
        <v>6</v>
      </c>
      <c r="H2642" s="46">
        <v>11</v>
      </c>
      <c r="I2642" s="46">
        <v>0</v>
      </c>
      <c r="J2642" s="46">
        <v>0</v>
      </c>
      <c r="K2642" s="46">
        <v>17</v>
      </c>
      <c r="L2642" s="42">
        <v>33097</v>
      </c>
      <c r="M2642" s="42">
        <v>16842</v>
      </c>
      <c r="N2642" s="42">
        <v>16255</v>
      </c>
      <c r="O2642" s="54" t="s">
        <v>499</v>
      </c>
      <c r="P2642" s="54" t="s">
        <v>499</v>
      </c>
      <c r="Q2642" s="54">
        <v>18.128531286823581</v>
      </c>
      <c r="R2642" s="54">
        <v>33.235640692509897</v>
      </c>
      <c r="S2642" s="54" t="s">
        <v>499</v>
      </c>
      <c r="T2642" s="54" t="s">
        <v>499</v>
      </c>
      <c r="U2642" s="54">
        <v>51.364171979333477</v>
      </c>
      <c r="W2642" s="42" t="s">
        <v>469</v>
      </c>
    </row>
    <row r="2643" spans="1:23">
      <c r="A2643" s="49" t="s">
        <v>4911</v>
      </c>
      <c r="B2643" s="46" t="s">
        <v>230</v>
      </c>
      <c r="C2643" s="46" t="s">
        <v>415</v>
      </c>
      <c r="D2643" s="49" t="s">
        <v>128</v>
      </c>
      <c r="E2643" s="46">
        <v>0</v>
      </c>
      <c r="F2643" s="46">
        <v>0</v>
      </c>
      <c r="G2643" s="46">
        <v>0</v>
      </c>
      <c r="H2643" s="46">
        <v>0</v>
      </c>
      <c r="I2643" s="46">
        <v>0</v>
      </c>
      <c r="J2643" s="46">
        <v>0</v>
      </c>
      <c r="K2643" s="46">
        <v>0</v>
      </c>
      <c r="L2643" s="42">
        <v>33097</v>
      </c>
      <c r="M2643" s="42">
        <v>16842</v>
      </c>
      <c r="N2643" s="42">
        <v>16255</v>
      </c>
      <c r="O2643" s="54" t="s">
        <v>499</v>
      </c>
      <c r="P2643" s="54" t="s">
        <v>499</v>
      </c>
      <c r="Q2643" s="54" t="s">
        <v>499</v>
      </c>
      <c r="R2643" s="54" t="s">
        <v>499</v>
      </c>
      <c r="S2643" s="54" t="s">
        <v>499</v>
      </c>
      <c r="T2643" s="54" t="s">
        <v>499</v>
      </c>
      <c r="U2643" s="54" t="s">
        <v>499</v>
      </c>
      <c r="W2643" s="42" t="s">
        <v>469</v>
      </c>
    </row>
    <row r="2644" spans="1:23">
      <c r="A2644" s="49" t="s">
        <v>4912</v>
      </c>
      <c r="B2644" s="46" t="s">
        <v>230</v>
      </c>
      <c r="C2644" s="46" t="s">
        <v>415</v>
      </c>
      <c r="D2644" s="49" t="s">
        <v>132</v>
      </c>
      <c r="E2644" s="46">
        <v>6</v>
      </c>
      <c r="F2644" s="46">
        <v>0</v>
      </c>
      <c r="G2644" s="46">
        <v>6</v>
      </c>
      <c r="H2644" s="46">
        <v>13</v>
      </c>
      <c r="I2644" s="46">
        <v>0</v>
      </c>
      <c r="J2644" s="46">
        <v>0</v>
      </c>
      <c r="K2644" s="46">
        <v>25</v>
      </c>
      <c r="L2644" s="42">
        <v>33097</v>
      </c>
      <c r="M2644" s="42">
        <v>16842</v>
      </c>
      <c r="N2644" s="42">
        <v>16255</v>
      </c>
      <c r="O2644" s="54">
        <v>35.625222657641608</v>
      </c>
      <c r="P2644" s="54" t="s">
        <v>499</v>
      </c>
      <c r="Q2644" s="54">
        <v>35.625222657641608</v>
      </c>
      <c r="R2644" s="54">
        <v>77.187982424890166</v>
      </c>
      <c r="S2644" s="54" t="s">
        <v>499</v>
      </c>
      <c r="T2644" s="54" t="s">
        <v>499</v>
      </c>
      <c r="U2644" s="54">
        <v>148.43842774017338</v>
      </c>
      <c r="W2644" s="42" t="s">
        <v>469</v>
      </c>
    </row>
    <row r="2645" spans="1:23">
      <c r="A2645" s="49" t="s">
        <v>4913</v>
      </c>
      <c r="B2645" s="46" t="s">
        <v>230</v>
      </c>
      <c r="C2645" s="46" t="s">
        <v>415</v>
      </c>
      <c r="D2645" s="49" t="s">
        <v>142</v>
      </c>
      <c r="E2645" s="46">
        <v>0</v>
      </c>
      <c r="F2645" s="46">
        <v>0</v>
      </c>
      <c r="G2645" s="46">
        <v>0</v>
      </c>
      <c r="H2645" s="46">
        <v>0</v>
      </c>
      <c r="I2645" s="46">
        <v>0</v>
      </c>
      <c r="J2645" s="46">
        <v>0</v>
      </c>
      <c r="K2645" s="46">
        <v>0</v>
      </c>
      <c r="L2645" s="42">
        <v>33097</v>
      </c>
      <c r="M2645" s="42">
        <v>16842</v>
      </c>
      <c r="N2645" s="42">
        <v>16255</v>
      </c>
      <c r="O2645" s="54" t="s">
        <v>499</v>
      </c>
      <c r="P2645" s="54" t="s">
        <v>499</v>
      </c>
      <c r="Q2645" s="54" t="s">
        <v>499</v>
      </c>
      <c r="R2645" s="54" t="s">
        <v>499</v>
      </c>
      <c r="S2645" s="54" t="s">
        <v>499</v>
      </c>
      <c r="T2645" s="54" t="s">
        <v>499</v>
      </c>
      <c r="U2645" s="54" t="s">
        <v>499</v>
      </c>
      <c r="W2645" s="42" t="s">
        <v>469</v>
      </c>
    </row>
    <row r="2646" spans="1:23">
      <c r="A2646" s="49" t="s">
        <v>4914</v>
      </c>
      <c r="B2646" s="46" t="s">
        <v>230</v>
      </c>
      <c r="C2646" s="46" t="s">
        <v>415</v>
      </c>
      <c r="D2646" s="49" t="s">
        <v>146</v>
      </c>
      <c r="E2646" s="46">
        <v>9</v>
      </c>
      <c r="F2646" s="46">
        <v>6</v>
      </c>
      <c r="G2646" s="46">
        <v>10</v>
      </c>
      <c r="H2646" s="46">
        <v>13</v>
      </c>
      <c r="I2646" s="46">
        <v>9</v>
      </c>
      <c r="J2646" s="46">
        <v>6</v>
      </c>
      <c r="K2646" s="46">
        <v>53</v>
      </c>
      <c r="L2646" s="42">
        <v>33097</v>
      </c>
      <c r="M2646" s="42">
        <v>16842</v>
      </c>
      <c r="N2646" s="42">
        <v>16255</v>
      </c>
      <c r="O2646" s="54">
        <v>53.437833986462415</v>
      </c>
      <c r="P2646" s="54">
        <v>35.625222657641608</v>
      </c>
      <c r="Q2646" s="54">
        <v>59.375371096069344</v>
      </c>
      <c r="R2646" s="54">
        <v>77.187982424890166</v>
      </c>
      <c r="S2646" s="54">
        <v>53.437833986462415</v>
      </c>
      <c r="T2646" s="54">
        <v>35.625222657641608</v>
      </c>
      <c r="U2646" s="54">
        <v>314.68946680916758</v>
      </c>
      <c r="W2646" s="42" t="s">
        <v>469</v>
      </c>
    </row>
    <row r="2647" spans="1:23">
      <c r="A2647" s="49" t="s">
        <v>4915</v>
      </c>
      <c r="B2647" s="46" t="s">
        <v>222</v>
      </c>
      <c r="C2647" s="46" t="s">
        <v>415</v>
      </c>
      <c r="D2647" s="49" t="s">
        <v>60</v>
      </c>
      <c r="E2647" s="46">
        <v>0</v>
      </c>
      <c r="F2647" s="46">
        <v>6</v>
      </c>
      <c r="G2647" s="46">
        <v>0</v>
      </c>
      <c r="H2647" s="46">
        <v>6</v>
      </c>
      <c r="I2647" s="46">
        <v>6</v>
      </c>
      <c r="J2647" s="46">
        <v>6</v>
      </c>
      <c r="K2647" s="46">
        <v>24</v>
      </c>
      <c r="L2647" s="42">
        <v>33097</v>
      </c>
      <c r="M2647" s="42">
        <v>16842</v>
      </c>
      <c r="N2647" s="42">
        <v>16255</v>
      </c>
      <c r="O2647" s="54" t="s">
        <v>499</v>
      </c>
      <c r="P2647" s="54">
        <v>18.128531286823581</v>
      </c>
      <c r="Q2647" s="54" t="s">
        <v>499</v>
      </c>
      <c r="R2647" s="54">
        <v>18.128531286823581</v>
      </c>
      <c r="S2647" s="54">
        <v>18.128531286823581</v>
      </c>
      <c r="T2647" s="54">
        <v>18.128531286823581</v>
      </c>
      <c r="U2647" s="54">
        <v>72.514125147294322</v>
      </c>
      <c r="W2647" s="42" t="s">
        <v>469</v>
      </c>
    </row>
    <row r="2648" spans="1:23">
      <c r="A2648" s="49" t="s">
        <v>4916</v>
      </c>
      <c r="B2648" s="46" t="s">
        <v>222</v>
      </c>
      <c r="C2648" s="46" t="s">
        <v>415</v>
      </c>
      <c r="D2648" s="49" t="s">
        <v>64</v>
      </c>
      <c r="E2648" s="46">
        <v>13</v>
      </c>
      <c r="F2648" s="46">
        <v>14</v>
      </c>
      <c r="G2648" s="46">
        <v>14</v>
      </c>
      <c r="H2648" s="46">
        <v>21</v>
      </c>
      <c r="I2648" s="46">
        <v>11</v>
      </c>
      <c r="J2648" s="46">
        <v>12</v>
      </c>
      <c r="K2648" s="46">
        <v>85</v>
      </c>
      <c r="L2648" s="42">
        <v>33097</v>
      </c>
      <c r="M2648" s="42">
        <v>16842</v>
      </c>
      <c r="N2648" s="42">
        <v>16255</v>
      </c>
      <c r="O2648" s="54">
        <v>39.278484454784426</v>
      </c>
      <c r="P2648" s="54">
        <v>42.29990633592169</v>
      </c>
      <c r="Q2648" s="54">
        <v>42.29990633592169</v>
      </c>
      <c r="R2648" s="54">
        <v>63.449859503882521</v>
      </c>
      <c r="S2648" s="54">
        <v>33.235640692509897</v>
      </c>
      <c r="T2648" s="54">
        <v>36.257062573647161</v>
      </c>
      <c r="U2648" s="54">
        <v>256.8208598966674</v>
      </c>
      <c r="W2648" s="42" t="s">
        <v>469</v>
      </c>
    </row>
    <row r="2649" spans="1:23">
      <c r="A2649" s="49" t="s">
        <v>4917</v>
      </c>
      <c r="B2649" s="46" t="s">
        <v>222</v>
      </c>
      <c r="C2649" s="46" t="s">
        <v>415</v>
      </c>
      <c r="D2649" s="49" t="s">
        <v>492</v>
      </c>
      <c r="E2649" s="46">
        <v>6</v>
      </c>
      <c r="F2649" s="46">
        <v>0</v>
      </c>
      <c r="G2649" s="46">
        <v>6</v>
      </c>
      <c r="H2649" s="46">
        <v>7</v>
      </c>
      <c r="I2649" s="46">
        <v>0</v>
      </c>
      <c r="J2649" s="46">
        <v>6</v>
      </c>
      <c r="K2649" s="46">
        <v>25</v>
      </c>
      <c r="L2649" s="42">
        <v>33097</v>
      </c>
      <c r="M2649" s="42">
        <v>16842</v>
      </c>
      <c r="N2649" s="42">
        <v>16255</v>
      </c>
      <c r="O2649" s="54">
        <v>18.128531286823581</v>
      </c>
      <c r="P2649" s="54" t="s">
        <v>499</v>
      </c>
      <c r="Q2649" s="54">
        <v>18.128531286823581</v>
      </c>
      <c r="R2649" s="54">
        <v>21.149953167960845</v>
      </c>
      <c r="S2649" s="54" t="s">
        <v>499</v>
      </c>
      <c r="T2649" s="54">
        <v>18.128531286823581</v>
      </c>
      <c r="U2649" s="54">
        <v>75.53554702843158</v>
      </c>
      <c r="W2649" s="42" t="s">
        <v>469</v>
      </c>
    </row>
    <row r="2650" spans="1:23">
      <c r="A2650" s="49" t="s">
        <v>4918</v>
      </c>
      <c r="B2650" s="46" t="s">
        <v>222</v>
      </c>
      <c r="C2650" s="46" t="s">
        <v>415</v>
      </c>
      <c r="D2650" s="49" t="s">
        <v>200</v>
      </c>
      <c r="E2650" s="46">
        <v>6</v>
      </c>
      <c r="F2650" s="46">
        <v>0</v>
      </c>
      <c r="G2650" s="46">
        <v>12</v>
      </c>
      <c r="H2650" s="46">
        <v>11</v>
      </c>
      <c r="I2650" s="46">
        <v>6</v>
      </c>
      <c r="J2650" s="46">
        <v>6</v>
      </c>
      <c r="K2650" s="46">
        <v>41</v>
      </c>
      <c r="L2650" s="42">
        <v>33097</v>
      </c>
      <c r="M2650" s="42">
        <v>16842</v>
      </c>
      <c r="N2650" s="42">
        <v>16255</v>
      </c>
      <c r="O2650" s="54">
        <v>18.128531286823581</v>
      </c>
      <c r="P2650" s="54" t="s">
        <v>499</v>
      </c>
      <c r="Q2650" s="54">
        <v>36.257062573647161</v>
      </c>
      <c r="R2650" s="54">
        <v>33.235640692509897</v>
      </c>
      <c r="S2650" s="54">
        <v>18.128531286823581</v>
      </c>
      <c r="T2650" s="54">
        <v>18.128531286823581</v>
      </c>
      <c r="U2650" s="54">
        <v>123.87829712662779</v>
      </c>
      <c r="W2650" s="42" t="s">
        <v>469</v>
      </c>
    </row>
    <row r="2651" spans="1:23">
      <c r="A2651" s="49" t="s">
        <v>4919</v>
      </c>
      <c r="B2651" s="46" t="s">
        <v>222</v>
      </c>
      <c r="C2651" s="46" t="s">
        <v>415</v>
      </c>
      <c r="D2651" s="49" t="s">
        <v>473</v>
      </c>
      <c r="E2651" s="46">
        <v>0</v>
      </c>
      <c r="F2651" s="46">
        <v>0</v>
      </c>
      <c r="G2651" s="46">
        <v>0</v>
      </c>
      <c r="H2651" s="46">
        <v>6</v>
      </c>
      <c r="I2651" s="46">
        <v>0</v>
      </c>
      <c r="J2651" s="46">
        <v>0</v>
      </c>
      <c r="K2651" s="46">
        <v>6</v>
      </c>
      <c r="L2651" s="42">
        <v>33097</v>
      </c>
      <c r="M2651" s="42">
        <v>16842</v>
      </c>
      <c r="N2651" s="42">
        <v>16255</v>
      </c>
      <c r="O2651" s="54" t="s">
        <v>499</v>
      </c>
      <c r="P2651" s="54" t="s">
        <v>499</v>
      </c>
      <c r="Q2651" s="54" t="s">
        <v>499</v>
      </c>
      <c r="R2651" s="54">
        <v>18.128531286823581</v>
      </c>
      <c r="S2651" s="54" t="s">
        <v>499</v>
      </c>
      <c r="T2651" s="54" t="s">
        <v>499</v>
      </c>
      <c r="U2651" s="54">
        <v>18.128531286823581</v>
      </c>
      <c r="W2651" s="42" t="s">
        <v>469</v>
      </c>
    </row>
    <row r="2652" spans="1:23">
      <c r="A2652" s="49" t="s">
        <v>4920</v>
      </c>
      <c r="B2652" s="46" t="s">
        <v>222</v>
      </c>
      <c r="C2652" s="46" t="s">
        <v>415</v>
      </c>
      <c r="D2652" s="49" t="s">
        <v>201</v>
      </c>
      <c r="E2652" s="46">
        <v>0</v>
      </c>
      <c r="F2652" s="46">
        <v>0</v>
      </c>
      <c r="G2652" s="46">
        <v>7</v>
      </c>
      <c r="H2652" s="46">
        <v>6</v>
      </c>
      <c r="I2652" s="46">
        <v>0</v>
      </c>
      <c r="J2652" s="46">
        <v>0</v>
      </c>
      <c r="K2652" s="46">
        <v>13</v>
      </c>
      <c r="L2652" s="42">
        <v>33097</v>
      </c>
      <c r="M2652" s="42">
        <v>16842</v>
      </c>
      <c r="N2652" s="42">
        <v>16255</v>
      </c>
      <c r="O2652" s="54" t="s">
        <v>499</v>
      </c>
      <c r="P2652" s="54" t="s">
        <v>499</v>
      </c>
      <c r="Q2652" s="54">
        <v>21.149953167960845</v>
      </c>
      <c r="R2652" s="54">
        <v>18.128531286823581</v>
      </c>
      <c r="S2652" s="54" t="s">
        <v>499</v>
      </c>
      <c r="T2652" s="54" t="s">
        <v>499</v>
      </c>
      <c r="U2652" s="54">
        <v>39.278484454784426</v>
      </c>
      <c r="W2652" s="42" t="s">
        <v>469</v>
      </c>
    </row>
    <row r="2653" spans="1:23">
      <c r="A2653" s="49" t="s">
        <v>4921</v>
      </c>
      <c r="B2653" s="46" t="s">
        <v>222</v>
      </c>
      <c r="C2653" s="46" t="s">
        <v>415</v>
      </c>
      <c r="D2653" s="49" t="s">
        <v>151</v>
      </c>
      <c r="E2653" s="46">
        <v>0</v>
      </c>
      <c r="F2653" s="46">
        <v>0</v>
      </c>
      <c r="G2653" s="46">
        <v>0</v>
      </c>
      <c r="H2653" s="46">
        <v>0</v>
      </c>
      <c r="I2653" s="46">
        <v>0</v>
      </c>
      <c r="J2653" s="46">
        <v>0</v>
      </c>
      <c r="K2653" s="46">
        <v>0</v>
      </c>
      <c r="L2653" s="42">
        <v>33097</v>
      </c>
      <c r="M2653" s="42">
        <v>16842</v>
      </c>
      <c r="N2653" s="42">
        <v>16255</v>
      </c>
      <c r="O2653" s="54" t="s">
        <v>499</v>
      </c>
      <c r="P2653" s="54" t="s">
        <v>499</v>
      </c>
      <c r="Q2653" s="54" t="s">
        <v>499</v>
      </c>
      <c r="R2653" s="54" t="s">
        <v>499</v>
      </c>
      <c r="S2653" s="54" t="s">
        <v>499</v>
      </c>
      <c r="T2653" s="54" t="s">
        <v>499</v>
      </c>
      <c r="U2653" s="54" t="s">
        <v>499</v>
      </c>
      <c r="W2653" s="42" t="s">
        <v>469</v>
      </c>
    </row>
    <row r="2654" spans="1:23">
      <c r="A2654" s="49" t="s">
        <v>4922</v>
      </c>
      <c r="B2654" s="46" t="s">
        <v>222</v>
      </c>
      <c r="C2654" s="46" t="s">
        <v>415</v>
      </c>
      <c r="D2654" s="49" t="s">
        <v>95</v>
      </c>
      <c r="E2654" s="46">
        <v>0</v>
      </c>
      <c r="F2654" s="46">
        <v>0</v>
      </c>
      <c r="G2654" s="46">
        <v>0</v>
      </c>
      <c r="H2654" s="46">
        <v>0</v>
      </c>
      <c r="I2654" s="46">
        <v>0</v>
      </c>
      <c r="J2654" s="46">
        <v>0</v>
      </c>
      <c r="K2654" s="46">
        <v>0</v>
      </c>
      <c r="L2654" s="42">
        <v>33097</v>
      </c>
      <c r="M2654" s="42">
        <v>16842</v>
      </c>
      <c r="N2654" s="42">
        <v>16255</v>
      </c>
      <c r="O2654" s="54" t="s">
        <v>499</v>
      </c>
      <c r="P2654" s="54" t="s">
        <v>499</v>
      </c>
      <c r="Q2654" s="54" t="s">
        <v>499</v>
      </c>
      <c r="R2654" s="54" t="s">
        <v>499</v>
      </c>
      <c r="S2654" s="54" t="s">
        <v>499</v>
      </c>
      <c r="T2654" s="54" t="s">
        <v>499</v>
      </c>
      <c r="U2654" s="54" t="s">
        <v>499</v>
      </c>
      <c r="W2654" s="42" t="s">
        <v>469</v>
      </c>
    </row>
    <row r="2655" spans="1:23">
      <c r="A2655" s="49" t="s">
        <v>4923</v>
      </c>
      <c r="B2655" s="46" t="s">
        <v>222</v>
      </c>
      <c r="C2655" s="46" t="s">
        <v>415</v>
      </c>
      <c r="D2655" s="49" t="s">
        <v>154</v>
      </c>
      <c r="E2655" s="46">
        <v>0</v>
      </c>
      <c r="F2655" s="46">
        <v>0</v>
      </c>
      <c r="G2655" s="46">
        <v>0</v>
      </c>
      <c r="H2655" s="46">
        <v>0</v>
      </c>
      <c r="I2655" s="46">
        <v>0</v>
      </c>
      <c r="J2655" s="46">
        <v>0</v>
      </c>
      <c r="K2655" s="46">
        <v>0</v>
      </c>
      <c r="L2655" s="42">
        <v>33097</v>
      </c>
      <c r="M2655" s="42">
        <v>16842</v>
      </c>
      <c r="N2655" s="42">
        <v>16255</v>
      </c>
      <c r="O2655" s="54" t="s">
        <v>499</v>
      </c>
      <c r="P2655" s="54" t="s">
        <v>499</v>
      </c>
      <c r="Q2655" s="54" t="s">
        <v>499</v>
      </c>
      <c r="R2655" s="54" t="s">
        <v>499</v>
      </c>
      <c r="S2655" s="54" t="s">
        <v>499</v>
      </c>
      <c r="T2655" s="54" t="s">
        <v>499</v>
      </c>
      <c r="U2655" s="54" t="s">
        <v>499</v>
      </c>
      <c r="W2655" s="42" t="s">
        <v>469</v>
      </c>
    </row>
    <row r="2656" spans="1:23">
      <c r="A2656" s="49" t="s">
        <v>4924</v>
      </c>
      <c r="B2656" s="46" t="s">
        <v>222</v>
      </c>
      <c r="C2656" s="46" t="s">
        <v>415</v>
      </c>
      <c r="D2656" s="49" t="s">
        <v>155</v>
      </c>
      <c r="E2656" s="46">
        <v>6</v>
      </c>
      <c r="F2656" s="46">
        <v>0</v>
      </c>
      <c r="G2656" s="46">
        <v>6</v>
      </c>
      <c r="H2656" s="46">
        <v>6</v>
      </c>
      <c r="I2656" s="46">
        <v>6</v>
      </c>
      <c r="J2656" s="46">
        <v>0</v>
      </c>
      <c r="K2656" s="46">
        <v>24</v>
      </c>
      <c r="L2656" s="42">
        <v>33097</v>
      </c>
      <c r="M2656" s="42">
        <v>16842</v>
      </c>
      <c r="N2656" s="42">
        <v>16255</v>
      </c>
      <c r="O2656" s="54">
        <v>18.128531286823581</v>
      </c>
      <c r="P2656" s="54" t="s">
        <v>499</v>
      </c>
      <c r="Q2656" s="54">
        <v>18.128531286823581</v>
      </c>
      <c r="R2656" s="54">
        <v>18.128531286823581</v>
      </c>
      <c r="S2656" s="54">
        <v>18.128531286823581</v>
      </c>
      <c r="T2656" s="54" t="s">
        <v>499</v>
      </c>
      <c r="U2656" s="54">
        <v>72.514125147294322</v>
      </c>
      <c r="W2656" s="42" t="s">
        <v>469</v>
      </c>
    </row>
    <row r="2657" spans="1:23">
      <c r="A2657" s="49" t="s">
        <v>4925</v>
      </c>
      <c r="B2657" s="46" t="s">
        <v>222</v>
      </c>
      <c r="C2657" s="46" t="s">
        <v>415</v>
      </c>
      <c r="D2657" s="49" t="s">
        <v>99</v>
      </c>
      <c r="E2657" s="46">
        <v>0</v>
      </c>
      <c r="F2657" s="46">
        <v>0</v>
      </c>
      <c r="G2657" s="46">
        <v>6</v>
      </c>
      <c r="H2657" s="46">
        <v>0</v>
      </c>
      <c r="I2657" s="46">
        <v>0</v>
      </c>
      <c r="J2657" s="46">
        <v>0</v>
      </c>
      <c r="K2657" s="46">
        <v>6</v>
      </c>
      <c r="L2657" s="42">
        <v>33097</v>
      </c>
      <c r="M2657" s="42">
        <v>16842</v>
      </c>
      <c r="N2657" s="42">
        <v>16255</v>
      </c>
      <c r="O2657" s="54" t="s">
        <v>499</v>
      </c>
      <c r="P2657" s="54" t="s">
        <v>499</v>
      </c>
      <c r="Q2657" s="54">
        <v>18.128531286823581</v>
      </c>
      <c r="R2657" s="54" t="s">
        <v>499</v>
      </c>
      <c r="S2657" s="54" t="s">
        <v>499</v>
      </c>
      <c r="T2657" s="54" t="s">
        <v>499</v>
      </c>
      <c r="U2657" s="54">
        <v>18.128531286823581</v>
      </c>
      <c r="W2657" s="42" t="s">
        <v>469</v>
      </c>
    </row>
    <row r="2658" spans="1:23">
      <c r="A2658" s="49" t="s">
        <v>4926</v>
      </c>
      <c r="B2658" s="46" t="s">
        <v>222</v>
      </c>
      <c r="C2658" s="46" t="s">
        <v>415</v>
      </c>
      <c r="D2658" s="49" t="s">
        <v>481</v>
      </c>
      <c r="E2658" s="46">
        <v>0</v>
      </c>
      <c r="F2658" s="46">
        <v>0</v>
      </c>
      <c r="G2658" s="46">
        <v>0</v>
      </c>
      <c r="H2658" s="46">
        <v>6</v>
      </c>
      <c r="I2658" s="46">
        <v>0</v>
      </c>
      <c r="J2658" s="46">
        <v>0</v>
      </c>
      <c r="K2658" s="46">
        <v>6</v>
      </c>
      <c r="L2658" s="42">
        <v>33097</v>
      </c>
      <c r="M2658" s="42">
        <v>16842</v>
      </c>
      <c r="N2658" s="42">
        <v>16255</v>
      </c>
      <c r="O2658" s="54" t="s">
        <v>499</v>
      </c>
      <c r="P2658" s="54" t="s">
        <v>499</v>
      </c>
      <c r="Q2658" s="54" t="s">
        <v>499</v>
      </c>
      <c r="R2658" s="54">
        <v>18.128531286823581</v>
      </c>
      <c r="S2658" s="54" t="s">
        <v>499</v>
      </c>
      <c r="T2658" s="54" t="s">
        <v>499</v>
      </c>
      <c r="U2658" s="54">
        <v>18.128531286823581</v>
      </c>
      <c r="W2658" s="42" t="s">
        <v>469</v>
      </c>
    </row>
    <row r="2659" spans="1:23">
      <c r="A2659" s="49" t="s">
        <v>4927</v>
      </c>
      <c r="B2659" s="46" t="s">
        <v>222</v>
      </c>
      <c r="C2659" s="46" t="s">
        <v>415</v>
      </c>
      <c r="D2659" s="49" t="s">
        <v>483</v>
      </c>
      <c r="E2659" s="46">
        <v>6</v>
      </c>
      <c r="F2659" s="46">
        <v>0</v>
      </c>
      <c r="G2659" s="46">
        <v>6</v>
      </c>
      <c r="H2659" s="46">
        <v>8</v>
      </c>
      <c r="I2659" s="46">
        <v>0</v>
      </c>
      <c r="J2659" s="46">
        <v>0</v>
      </c>
      <c r="K2659" s="46">
        <v>20</v>
      </c>
      <c r="L2659" s="42">
        <v>33097</v>
      </c>
      <c r="M2659" s="42">
        <v>16842</v>
      </c>
      <c r="N2659" s="42">
        <v>16255</v>
      </c>
      <c r="O2659" s="54">
        <v>18.128531286823581</v>
      </c>
      <c r="P2659" s="54" t="s">
        <v>499</v>
      </c>
      <c r="Q2659" s="54">
        <v>18.128531286823581</v>
      </c>
      <c r="R2659" s="54">
        <v>24.171375049098106</v>
      </c>
      <c r="S2659" s="54" t="s">
        <v>499</v>
      </c>
      <c r="T2659" s="54" t="s">
        <v>499</v>
      </c>
      <c r="U2659" s="54">
        <v>60.428437622745271</v>
      </c>
      <c r="W2659" s="42" t="s">
        <v>469</v>
      </c>
    </row>
    <row r="2660" spans="1:23">
      <c r="A2660" s="49" t="s">
        <v>4928</v>
      </c>
      <c r="B2660" s="46" t="s">
        <v>222</v>
      </c>
      <c r="C2660" s="46" t="s">
        <v>415</v>
      </c>
      <c r="D2660" s="49" t="s">
        <v>128</v>
      </c>
      <c r="E2660" s="46">
        <v>7</v>
      </c>
      <c r="F2660" s="46">
        <v>0</v>
      </c>
      <c r="G2660" s="46">
        <v>0</v>
      </c>
      <c r="H2660" s="46">
        <v>0</v>
      </c>
      <c r="I2660" s="46">
        <v>0</v>
      </c>
      <c r="J2660" s="46">
        <v>0</v>
      </c>
      <c r="K2660" s="46">
        <v>7</v>
      </c>
      <c r="L2660" s="42">
        <v>33097</v>
      </c>
      <c r="M2660" s="42">
        <v>16842</v>
      </c>
      <c r="N2660" s="42">
        <v>16255</v>
      </c>
      <c r="O2660" s="54">
        <v>21.149953167960845</v>
      </c>
      <c r="P2660" s="54" t="s">
        <v>499</v>
      </c>
      <c r="Q2660" s="54" t="s">
        <v>499</v>
      </c>
      <c r="R2660" s="54" t="s">
        <v>499</v>
      </c>
      <c r="S2660" s="54" t="s">
        <v>499</v>
      </c>
      <c r="T2660" s="54" t="s">
        <v>499</v>
      </c>
      <c r="U2660" s="54">
        <v>21.149953167960845</v>
      </c>
      <c r="W2660" s="42" t="s">
        <v>469</v>
      </c>
    </row>
    <row r="2661" spans="1:23">
      <c r="A2661" s="49" t="s">
        <v>4929</v>
      </c>
      <c r="B2661" s="46" t="s">
        <v>222</v>
      </c>
      <c r="C2661" s="46" t="s">
        <v>415</v>
      </c>
      <c r="D2661" s="49" t="s">
        <v>161</v>
      </c>
      <c r="E2661" s="46">
        <v>0</v>
      </c>
      <c r="F2661" s="46">
        <v>0</v>
      </c>
      <c r="G2661" s="46">
        <v>0</v>
      </c>
      <c r="H2661" s="46">
        <v>0</v>
      </c>
      <c r="I2661" s="46">
        <v>0</v>
      </c>
      <c r="J2661" s="46">
        <v>0</v>
      </c>
      <c r="K2661" s="46">
        <v>0</v>
      </c>
      <c r="L2661" s="42">
        <v>33097</v>
      </c>
      <c r="M2661" s="42">
        <v>16842</v>
      </c>
      <c r="N2661" s="42">
        <v>16255</v>
      </c>
      <c r="O2661" s="54" t="s">
        <v>499</v>
      </c>
      <c r="P2661" s="54" t="s">
        <v>499</v>
      </c>
      <c r="Q2661" s="54" t="s">
        <v>499</v>
      </c>
      <c r="R2661" s="54" t="s">
        <v>499</v>
      </c>
      <c r="S2661" s="54" t="s">
        <v>499</v>
      </c>
      <c r="T2661" s="54" t="s">
        <v>499</v>
      </c>
      <c r="U2661" s="54" t="s">
        <v>499</v>
      </c>
      <c r="W2661" s="42" t="s">
        <v>469</v>
      </c>
    </row>
    <row r="2662" spans="1:23">
      <c r="A2662" s="49" t="s">
        <v>4930</v>
      </c>
      <c r="B2662" s="46" t="s">
        <v>222</v>
      </c>
      <c r="C2662" s="46" t="s">
        <v>415</v>
      </c>
      <c r="D2662" s="49" t="s">
        <v>164</v>
      </c>
      <c r="E2662" s="46">
        <v>23</v>
      </c>
      <c r="F2662" s="46">
        <v>21</v>
      </c>
      <c r="G2662" s="46">
        <v>42</v>
      </c>
      <c r="H2662" s="46">
        <v>39</v>
      </c>
      <c r="I2662" s="46">
        <v>14</v>
      </c>
      <c r="J2662" s="46">
        <v>0</v>
      </c>
      <c r="K2662" s="46">
        <v>139</v>
      </c>
      <c r="L2662" s="42">
        <v>33097</v>
      </c>
      <c r="M2662" s="42">
        <v>16842</v>
      </c>
      <c r="N2662" s="42">
        <v>16255</v>
      </c>
      <c r="O2662" s="54">
        <v>141.49492463857277</v>
      </c>
      <c r="P2662" s="54">
        <v>129.19101814826206</v>
      </c>
      <c r="Q2662" s="54">
        <v>258.38203629652412</v>
      </c>
      <c r="R2662" s="54">
        <v>239.92617656105813</v>
      </c>
      <c r="S2662" s="54">
        <v>86.127345432174721</v>
      </c>
      <c r="T2662" s="54" t="s">
        <v>499</v>
      </c>
      <c r="U2662" s="54">
        <v>855.12150107659181</v>
      </c>
      <c r="W2662" s="42" t="s">
        <v>469</v>
      </c>
    </row>
    <row r="2663" spans="1:23">
      <c r="A2663" s="49" t="s">
        <v>4931</v>
      </c>
      <c r="B2663" s="46" t="s">
        <v>222</v>
      </c>
      <c r="C2663" s="46" t="s">
        <v>415</v>
      </c>
      <c r="D2663" s="49" t="s">
        <v>142</v>
      </c>
      <c r="E2663" s="46">
        <v>6</v>
      </c>
      <c r="F2663" s="46">
        <v>0</v>
      </c>
      <c r="G2663" s="46">
        <v>0</v>
      </c>
      <c r="H2663" s="46">
        <v>0</v>
      </c>
      <c r="I2663" s="46">
        <v>0</v>
      </c>
      <c r="J2663" s="46">
        <v>0</v>
      </c>
      <c r="K2663" s="46">
        <v>6</v>
      </c>
      <c r="L2663" s="42">
        <v>33097</v>
      </c>
      <c r="M2663" s="42">
        <v>16842</v>
      </c>
      <c r="N2663" s="42">
        <v>16255</v>
      </c>
      <c r="O2663" s="54">
        <v>18.128531286823581</v>
      </c>
      <c r="P2663" s="54" t="s">
        <v>499</v>
      </c>
      <c r="Q2663" s="54" t="s">
        <v>499</v>
      </c>
      <c r="R2663" s="54" t="s">
        <v>499</v>
      </c>
      <c r="S2663" s="54" t="s">
        <v>499</v>
      </c>
      <c r="T2663" s="54" t="s">
        <v>499</v>
      </c>
      <c r="U2663" s="54">
        <v>18.128531286823581</v>
      </c>
      <c r="W2663" s="42" t="s">
        <v>469</v>
      </c>
    </row>
    <row r="2664" spans="1:23">
      <c r="A2664" s="49" t="s">
        <v>4932</v>
      </c>
      <c r="B2664" s="46" t="s">
        <v>230</v>
      </c>
      <c r="C2664" s="46" t="s">
        <v>417</v>
      </c>
      <c r="D2664" s="49" t="s">
        <v>60</v>
      </c>
      <c r="E2664" s="46">
        <v>0</v>
      </c>
      <c r="F2664" s="46">
        <v>6</v>
      </c>
      <c r="G2664" s="46">
        <v>6</v>
      </c>
      <c r="H2664" s="46">
        <v>6</v>
      </c>
      <c r="I2664" s="46">
        <v>6</v>
      </c>
      <c r="J2664" s="46">
        <v>6</v>
      </c>
      <c r="K2664" s="46">
        <v>30</v>
      </c>
      <c r="L2664" s="42">
        <v>29325</v>
      </c>
      <c r="M2664" s="42">
        <v>15006</v>
      </c>
      <c r="N2664" s="42">
        <v>14319</v>
      </c>
      <c r="O2664" s="54" t="s">
        <v>499</v>
      </c>
      <c r="P2664" s="54">
        <v>20.460358056265985</v>
      </c>
      <c r="Q2664" s="54">
        <v>20.460358056265985</v>
      </c>
      <c r="R2664" s="54">
        <v>20.460358056265985</v>
      </c>
      <c r="S2664" s="54">
        <v>20.460358056265985</v>
      </c>
      <c r="T2664" s="54">
        <v>20.460358056265985</v>
      </c>
      <c r="U2664" s="54">
        <v>102.30179028132991</v>
      </c>
      <c r="W2664" s="42" t="s">
        <v>469</v>
      </c>
    </row>
    <row r="2665" spans="1:23">
      <c r="A2665" s="49" t="s">
        <v>4933</v>
      </c>
      <c r="B2665" s="46" t="s">
        <v>230</v>
      </c>
      <c r="C2665" s="46" t="s">
        <v>417</v>
      </c>
      <c r="D2665" s="49" t="s">
        <v>64</v>
      </c>
      <c r="E2665" s="46">
        <v>6</v>
      </c>
      <c r="F2665" s="46">
        <v>6</v>
      </c>
      <c r="G2665" s="46">
        <v>10</v>
      </c>
      <c r="H2665" s="46">
        <v>11</v>
      </c>
      <c r="I2665" s="46">
        <v>8</v>
      </c>
      <c r="J2665" s="46">
        <v>0</v>
      </c>
      <c r="K2665" s="46">
        <v>41</v>
      </c>
      <c r="L2665" s="42">
        <v>29325</v>
      </c>
      <c r="M2665" s="42">
        <v>15006</v>
      </c>
      <c r="N2665" s="42">
        <v>14319</v>
      </c>
      <c r="O2665" s="54">
        <v>20.460358056265985</v>
      </c>
      <c r="P2665" s="54">
        <v>20.460358056265985</v>
      </c>
      <c r="Q2665" s="54">
        <v>34.10059676044331</v>
      </c>
      <c r="R2665" s="54">
        <v>37.510656436487636</v>
      </c>
      <c r="S2665" s="54">
        <v>27.280477408354649</v>
      </c>
      <c r="T2665" s="54" t="s">
        <v>499</v>
      </c>
      <c r="U2665" s="54">
        <v>139.81244671781755</v>
      </c>
      <c r="W2665" s="42" t="s">
        <v>469</v>
      </c>
    </row>
    <row r="2666" spans="1:23">
      <c r="A2666" s="49" t="s">
        <v>4934</v>
      </c>
      <c r="B2666" s="46" t="s">
        <v>230</v>
      </c>
      <c r="C2666" s="46" t="s">
        <v>417</v>
      </c>
      <c r="D2666" s="49" t="s">
        <v>492</v>
      </c>
      <c r="E2666" s="46">
        <v>0</v>
      </c>
      <c r="F2666" s="46">
        <v>0</v>
      </c>
      <c r="G2666" s="46">
        <v>0</v>
      </c>
      <c r="H2666" s="46">
        <v>0</v>
      </c>
      <c r="I2666" s="46">
        <v>0</v>
      </c>
      <c r="J2666" s="46">
        <v>0</v>
      </c>
      <c r="K2666" s="46">
        <v>0</v>
      </c>
      <c r="L2666" s="42">
        <v>29325</v>
      </c>
      <c r="M2666" s="42">
        <v>15006</v>
      </c>
      <c r="N2666" s="42">
        <v>14319</v>
      </c>
      <c r="O2666" s="54" t="s">
        <v>499</v>
      </c>
      <c r="P2666" s="54" t="s">
        <v>499</v>
      </c>
      <c r="Q2666" s="54" t="s">
        <v>499</v>
      </c>
      <c r="R2666" s="54" t="s">
        <v>499</v>
      </c>
      <c r="S2666" s="54" t="s">
        <v>499</v>
      </c>
      <c r="T2666" s="54" t="s">
        <v>499</v>
      </c>
      <c r="U2666" s="54" t="s">
        <v>499</v>
      </c>
      <c r="W2666" s="42" t="s">
        <v>469</v>
      </c>
    </row>
    <row r="2667" spans="1:23">
      <c r="A2667" s="49" t="s">
        <v>4935</v>
      </c>
      <c r="B2667" s="46" t="s">
        <v>230</v>
      </c>
      <c r="C2667" s="46" t="s">
        <v>417</v>
      </c>
      <c r="D2667" s="49" t="s">
        <v>200</v>
      </c>
      <c r="E2667" s="46">
        <v>6</v>
      </c>
      <c r="F2667" s="46">
        <v>0</v>
      </c>
      <c r="G2667" s="46">
        <v>0</v>
      </c>
      <c r="H2667" s="46">
        <v>6</v>
      </c>
      <c r="I2667" s="46">
        <v>6</v>
      </c>
      <c r="J2667" s="46">
        <v>6</v>
      </c>
      <c r="K2667" s="46">
        <v>24</v>
      </c>
      <c r="L2667" s="42">
        <v>29325</v>
      </c>
      <c r="M2667" s="42">
        <v>15006</v>
      </c>
      <c r="N2667" s="42">
        <v>14319</v>
      </c>
      <c r="O2667" s="54">
        <v>20.460358056265985</v>
      </c>
      <c r="P2667" s="54" t="s">
        <v>499</v>
      </c>
      <c r="Q2667" s="54" t="s">
        <v>499</v>
      </c>
      <c r="R2667" s="54">
        <v>20.460358056265985</v>
      </c>
      <c r="S2667" s="54">
        <v>20.460358056265985</v>
      </c>
      <c r="T2667" s="54">
        <v>20.460358056265985</v>
      </c>
      <c r="U2667" s="54">
        <v>81.84143222506394</v>
      </c>
      <c r="W2667" s="42" t="s">
        <v>469</v>
      </c>
    </row>
    <row r="2668" spans="1:23">
      <c r="A2668" s="49" t="s">
        <v>4936</v>
      </c>
      <c r="B2668" s="46" t="s">
        <v>230</v>
      </c>
      <c r="C2668" s="46" t="s">
        <v>417</v>
      </c>
      <c r="D2668" s="49" t="s">
        <v>54</v>
      </c>
      <c r="E2668" s="46">
        <v>31</v>
      </c>
      <c r="F2668" s="46">
        <v>11</v>
      </c>
      <c r="G2668" s="46">
        <v>47</v>
      </c>
      <c r="H2668" s="46">
        <v>59</v>
      </c>
      <c r="I2668" s="46">
        <v>41</v>
      </c>
      <c r="J2668" s="46">
        <v>29</v>
      </c>
      <c r="K2668" s="46">
        <v>218</v>
      </c>
      <c r="L2668" s="42">
        <v>29325</v>
      </c>
      <c r="M2668" s="42">
        <v>15006</v>
      </c>
      <c r="N2668" s="42">
        <v>14319</v>
      </c>
      <c r="O2668" s="54">
        <v>206.5840330534453</v>
      </c>
      <c r="P2668" s="54">
        <v>73.304011728641882</v>
      </c>
      <c r="Q2668" s="54">
        <v>313.20805011328804</v>
      </c>
      <c r="R2668" s="54">
        <v>393.17606290817008</v>
      </c>
      <c r="S2668" s="54">
        <v>273.22404371584702</v>
      </c>
      <c r="T2668" s="54">
        <v>193.25603092096495</v>
      </c>
      <c r="U2668" s="54">
        <v>1452.7522324403574</v>
      </c>
      <c r="W2668" s="42" t="s">
        <v>469</v>
      </c>
    </row>
    <row r="2669" spans="1:23">
      <c r="A2669" s="49" t="s">
        <v>4937</v>
      </c>
      <c r="B2669" s="46" t="s">
        <v>230</v>
      </c>
      <c r="C2669" s="46" t="s">
        <v>417</v>
      </c>
      <c r="D2669" s="49" t="s">
        <v>69</v>
      </c>
      <c r="E2669" s="46">
        <v>0</v>
      </c>
      <c r="F2669" s="46">
        <v>0</v>
      </c>
      <c r="G2669" s="46">
        <v>6</v>
      </c>
      <c r="H2669" s="46">
        <v>6</v>
      </c>
      <c r="I2669" s="46">
        <v>6</v>
      </c>
      <c r="J2669" s="46">
        <v>6</v>
      </c>
      <c r="K2669" s="46">
        <v>24</v>
      </c>
      <c r="L2669" s="42">
        <v>29325</v>
      </c>
      <c r="M2669" s="42">
        <v>15006</v>
      </c>
      <c r="N2669" s="42">
        <v>14319</v>
      </c>
      <c r="O2669" s="54" t="s">
        <v>499</v>
      </c>
      <c r="P2669" s="54" t="s">
        <v>499</v>
      </c>
      <c r="Q2669" s="54">
        <v>39.984006397441021</v>
      </c>
      <c r="R2669" s="54">
        <v>39.984006397441021</v>
      </c>
      <c r="S2669" s="54">
        <v>39.984006397441021</v>
      </c>
      <c r="T2669" s="54">
        <v>39.984006397441021</v>
      </c>
      <c r="U2669" s="54">
        <v>159.93602558976409</v>
      </c>
      <c r="W2669" s="42" t="s">
        <v>469</v>
      </c>
    </row>
    <row r="2670" spans="1:23">
      <c r="A2670" s="49" t="s">
        <v>4938</v>
      </c>
      <c r="B2670" s="46" t="s">
        <v>230</v>
      </c>
      <c r="C2670" s="46" t="s">
        <v>417</v>
      </c>
      <c r="D2670" s="49" t="s">
        <v>473</v>
      </c>
      <c r="E2670" s="46">
        <v>0</v>
      </c>
      <c r="F2670" s="46">
        <v>0</v>
      </c>
      <c r="G2670" s="46">
        <v>0</v>
      </c>
      <c r="H2670" s="46">
        <v>0</v>
      </c>
      <c r="I2670" s="46">
        <v>0</v>
      </c>
      <c r="J2670" s="46">
        <v>0</v>
      </c>
      <c r="K2670" s="46">
        <v>0</v>
      </c>
      <c r="L2670" s="42">
        <v>29325</v>
      </c>
      <c r="M2670" s="42">
        <v>15006</v>
      </c>
      <c r="N2670" s="42">
        <v>14319</v>
      </c>
      <c r="O2670" s="54" t="s">
        <v>499</v>
      </c>
      <c r="P2670" s="54" t="s">
        <v>499</v>
      </c>
      <c r="Q2670" s="54" t="s">
        <v>499</v>
      </c>
      <c r="R2670" s="54" t="s">
        <v>499</v>
      </c>
      <c r="S2670" s="54" t="s">
        <v>499</v>
      </c>
      <c r="T2670" s="54" t="s">
        <v>499</v>
      </c>
      <c r="U2670" s="54" t="s">
        <v>499</v>
      </c>
      <c r="W2670" s="42" t="s">
        <v>469</v>
      </c>
    </row>
    <row r="2671" spans="1:23">
      <c r="A2671" s="49" t="s">
        <v>4939</v>
      </c>
      <c r="B2671" s="46" t="s">
        <v>230</v>
      </c>
      <c r="C2671" s="46" t="s">
        <v>417</v>
      </c>
      <c r="D2671" s="49" t="s">
        <v>201</v>
      </c>
      <c r="E2671" s="46">
        <v>0</v>
      </c>
      <c r="F2671" s="46">
        <v>0</v>
      </c>
      <c r="G2671" s="46">
        <v>6</v>
      </c>
      <c r="H2671" s="46">
        <v>0</v>
      </c>
      <c r="I2671" s="46">
        <v>0</v>
      </c>
      <c r="J2671" s="46">
        <v>0</v>
      </c>
      <c r="K2671" s="46">
        <v>6</v>
      </c>
      <c r="L2671" s="42">
        <v>29325</v>
      </c>
      <c r="M2671" s="42">
        <v>15006</v>
      </c>
      <c r="N2671" s="42">
        <v>14319</v>
      </c>
      <c r="O2671" s="54" t="s">
        <v>499</v>
      </c>
      <c r="P2671" s="54" t="s">
        <v>499</v>
      </c>
      <c r="Q2671" s="54">
        <v>20.460358056265985</v>
      </c>
      <c r="R2671" s="54" t="s">
        <v>499</v>
      </c>
      <c r="S2671" s="54" t="s">
        <v>499</v>
      </c>
      <c r="T2671" s="54" t="s">
        <v>499</v>
      </c>
      <c r="U2671" s="54">
        <v>20.460358056265985</v>
      </c>
      <c r="W2671" s="42" t="s">
        <v>469</v>
      </c>
    </row>
    <row r="2672" spans="1:23">
      <c r="A2672" s="49" t="s">
        <v>4940</v>
      </c>
      <c r="B2672" s="46" t="s">
        <v>230</v>
      </c>
      <c r="C2672" s="46" t="s">
        <v>417</v>
      </c>
      <c r="D2672" s="49" t="s">
        <v>151</v>
      </c>
      <c r="E2672" s="46">
        <v>0</v>
      </c>
      <c r="F2672" s="46">
        <v>0</v>
      </c>
      <c r="G2672" s="46">
        <v>0</v>
      </c>
      <c r="H2672" s="46">
        <v>0</v>
      </c>
      <c r="I2672" s="46">
        <v>0</v>
      </c>
      <c r="J2672" s="46">
        <v>0</v>
      </c>
      <c r="K2672" s="46">
        <v>0</v>
      </c>
      <c r="L2672" s="42">
        <v>29325</v>
      </c>
      <c r="M2672" s="42">
        <v>15006</v>
      </c>
      <c r="N2672" s="42">
        <v>14319</v>
      </c>
      <c r="O2672" s="54" t="s">
        <v>499</v>
      </c>
      <c r="P2672" s="54" t="s">
        <v>499</v>
      </c>
      <c r="Q2672" s="54" t="s">
        <v>499</v>
      </c>
      <c r="R2672" s="54" t="s">
        <v>499</v>
      </c>
      <c r="S2672" s="54" t="s">
        <v>499</v>
      </c>
      <c r="T2672" s="54" t="s">
        <v>499</v>
      </c>
      <c r="U2672" s="54" t="s">
        <v>499</v>
      </c>
      <c r="W2672" s="42" t="s">
        <v>469</v>
      </c>
    </row>
    <row r="2673" spans="1:23">
      <c r="A2673" s="49" t="s">
        <v>4941</v>
      </c>
      <c r="B2673" s="46" t="s">
        <v>230</v>
      </c>
      <c r="C2673" s="46" t="s">
        <v>417</v>
      </c>
      <c r="D2673" s="49" t="s">
        <v>95</v>
      </c>
      <c r="E2673" s="46">
        <v>0</v>
      </c>
      <c r="F2673" s="46">
        <v>0</v>
      </c>
      <c r="G2673" s="46">
        <v>0</v>
      </c>
      <c r="H2673" s="46">
        <v>6</v>
      </c>
      <c r="I2673" s="46">
        <v>0</v>
      </c>
      <c r="J2673" s="46">
        <v>0</v>
      </c>
      <c r="K2673" s="46">
        <v>6</v>
      </c>
      <c r="L2673" s="42">
        <v>29325</v>
      </c>
      <c r="M2673" s="42">
        <v>15006</v>
      </c>
      <c r="N2673" s="42">
        <v>14319</v>
      </c>
      <c r="O2673" s="54" t="s">
        <v>499</v>
      </c>
      <c r="P2673" s="54" t="s">
        <v>499</v>
      </c>
      <c r="Q2673" s="54" t="s">
        <v>499</v>
      </c>
      <c r="R2673" s="54">
        <v>20.460358056265985</v>
      </c>
      <c r="S2673" s="54" t="s">
        <v>499</v>
      </c>
      <c r="T2673" s="54" t="s">
        <v>499</v>
      </c>
      <c r="U2673" s="54">
        <v>20.460358056265985</v>
      </c>
      <c r="W2673" s="42" t="s">
        <v>469</v>
      </c>
    </row>
    <row r="2674" spans="1:23">
      <c r="A2674" s="49" t="s">
        <v>4942</v>
      </c>
      <c r="B2674" s="46" t="s">
        <v>230</v>
      </c>
      <c r="C2674" s="46" t="s">
        <v>417</v>
      </c>
      <c r="D2674" s="49" t="s">
        <v>154</v>
      </c>
      <c r="E2674" s="46">
        <v>0</v>
      </c>
      <c r="F2674" s="46">
        <v>0</v>
      </c>
      <c r="G2674" s="46">
        <v>0</v>
      </c>
      <c r="H2674" s="46">
        <v>0</v>
      </c>
      <c r="I2674" s="46">
        <v>0</v>
      </c>
      <c r="J2674" s="46">
        <v>0</v>
      </c>
      <c r="K2674" s="46">
        <v>0</v>
      </c>
      <c r="L2674" s="42">
        <v>29325</v>
      </c>
      <c r="M2674" s="42">
        <v>15006</v>
      </c>
      <c r="N2674" s="42">
        <v>14319</v>
      </c>
      <c r="O2674" s="54" t="s">
        <v>499</v>
      </c>
      <c r="P2674" s="54" t="s">
        <v>499</v>
      </c>
      <c r="Q2674" s="54" t="s">
        <v>499</v>
      </c>
      <c r="R2674" s="54" t="s">
        <v>499</v>
      </c>
      <c r="S2674" s="54" t="s">
        <v>499</v>
      </c>
      <c r="T2674" s="54" t="s">
        <v>499</v>
      </c>
      <c r="U2674" s="54" t="s">
        <v>499</v>
      </c>
      <c r="W2674" s="42" t="s">
        <v>469</v>
      </c>
    </row>
    <row r="2675" spans="1:23">
      <c r="A2675" s="49" t="s">
        <v>4943</v>
      </c>
      <c r="B2675" s="46" t="s">
        <v>230</v>
      </c>
      <c r="C2675" s="46" t="s">
        <v>417</v>
      </c>
      <c r="D2675" s="49" t="s">
        <v>155</v>
      </c>
      <c r="E2675" s="46">
        <v>6</v>
      </c>
      <c r="F2675" s="46">
        <v>6</v>
      </c>
      <c r="G2675" s="46">
        <v>6</v>
      </c>
      <c r="H2675" s="46">
        <v>6</v>
      </c>
      <c r="I2675" s="46">
        <v>0</v>
      </c>
      <c r="J2675" s="46">
        <v>0</v>
      </c>
      <c r="K2675" s="46">
        <v>24</v>
      </c>
      <c r="L2675" s="42">
        <v>29325</v>
      </c>
      <c r="M2675" s="42">
        <v>15006</v>
      </c>
      <c r="N2675" s="42">
        <v>14319</v>
      </c>
      <c r="O2675" s="54">
        <v>20.460358056265985</v>
      </c>
      <c r="P2675" s="54">
        <v>20.460358056265985</v>
      </c>
      <c r="Q2675" s="54">
        <v>20.460358056265985</v>
      </c>
      <c r="R2675" s="54">
        <v>20.460358056265985</v>
      </c>
      <c r="S2675" s="54" t="s">
        <v>499</v>
      </c>
      <c r="T2675" s="54" t="s">
        <v>499</v>
      </c>
      <c r="U2675" s="54">
        <v>81.84143222506394</v>
      </c>
      <c r="W2675" s="42" t="s">
        <v>469</v>
      </c>
    </row>
    <row r="2676" spans="1:23">
      <c r="A2676" s="49" t="s">
        <v>4944</v>
      </c>
      <c r="B2676" s="46" t="s">
        <v>230</v>
      </c>
      <c r="C2676" s="46" t="s">
        <v>417</v>
      </c>
      <c r="D2676" s="49" t="s">
        <v>99</v>
      </c>
      <c r="E2676" s="46">
        <v>0</v>
      </c>
      <c r="F2676" s="46">
        <v>0</v>
      </c>
      <c r="G2676" s="46">
        <v>6</v>
      </c>
      <c r="H2676" s="46">
        <v>8</v>
      </c>
      <c r="I2676" s="46">
        <v>6</v>
      </c>
      <c r="J2676" s="46">
        <v>0</v>
      </c>
      <c r="K2676" s="46">
        <v>20</v>
      </c>
      <c r="L2676" s="42">
        <v>29325</v>
      </c>
      <c r="M2676" s="42">
        <v>15006</v>
      </c>
      <c r="N2676" s="42">
        <v>14319</v>
      </c>
      <c r="O2676" s="54" t="s">
        <v>499</v>
      </c>
      <c r="P2676" s="54" t="s">
        <v>499</v>
      </c>
      <c r="Q2676" s="54">
        <v>20.460358056265985</v>
      </c>
      <c r="R2676" s="54">
        <v>27.280477408354649</v>
      </c>
      <c r="S2676" s="54">
        <v>20.460358056265985</v>
      </c>
      <c r="T2676" s="54" t="s">
        <v>499</v>
      </c>
      <c r="U2676" s="54">
        <v>68.201193520886619</v>
      </c>
      <c r="W2676" s="42" t="s">
        <v>469</v>
      </c>
    </row>
    <row r="2677" spans="1:23">
      <c r="A2677" s="49" t="s">
        <v>4945</v>
      </c>
      <c r="B2677" s="46" t="s">
        <v>230</v>
      </c>
      <c r="C2677" s="46" t="s">
        <v>417</v>
      </c>
      <c r="D2677" s="49" t="s">
        <v>481</v>
      </c>
      <c r="E2677" s="46">
        <v>0</v>
      </c>
      <c r="F2677" s="46">
        <v>0</v>
      </c>
      <c r="G2677" s="46">
        <v>0</v>
      </c>
      <c r="H2677" s="46">
        <v>0</v>
      </c>
      <c r="I2677" s="46">
        <v>0</v>
      </c>
      <c r="J2677" s="46">
        <v>0</v>
      </c>
      <c r="K2677" s="46">
        <v>0</v>
      </c>
      <c r="L2677" s="42">
        <v>29325</v>
      </c>
      <c r="M2677" s="42">
        <v>15006</v>
      </c>
      <c r="N2677" s="42">
        <v>14319</v>
      </c>
      <c r="O2677" s="54" t="s">
        <v>499</v>
      </c>
      <c r="P2677" s="54" t="s">
        <v>499</v>
      </c>
      <c r="Q2677" s="54" t="s">
        <v>499</v>
      </c>
      <c r="R2677" s="54" t="s">
        <v>499</v>
      </c>
      <c r="S2677" s="54" t="s">
        <v>499</v>
      </c>
      <c r="T2677" s="54" t="s">
        <v>499</v>
      </c>
      <c r="U2677" s="54" t="s">
        <v>499</v>
      </c>
      <c r="W2677" s="42" t="s">
        <v>469</v>
      </c>
    </row>
    <row r="2678" spans="1:23">
      <c r="A2678" s="49" t="s">
        <v>4946</v>
      </c>
      <c r="B2678" s="46" t="s">
        <v>230</v>
      </c>
      <c r="C2678" s="46" t="s">
        <v>417</v>
      </c>
      <c r="D2678" s="49" t="s">
        <v>483</v>
      </c>
      <c r="E2678" s="46">
        <v>6</v>
      </c>
      <c r="F2678" s="46">
        <v>0</v>
      </c>
      <c r="G2678" s="46">
        <v>0</v>
      </c>
      <c r="H2678" s="46">
        <v>6</v>
      </c>
      <c r="I2678" s="46">
        <v>6</v>
      </c>
      <c r="J2678" s="46">
        <v>6</v>
      </c>
      <c r="K2678" s="46">
        <v>24</v>
      </c>
      <c r="L2678" s="42">
        <v>29325</v>
      </c>
      <c r="M2678" s="42">
        <v>15006</v>
      </c>
      <c r="N2678" s="42">
        <v>14319</v>
      </c>
      <c r="O2678" s="54">
        <v>20.460358056265985</v>
      </c>
      <c r="P2678" s="54" t="s">
        <v>499</v>
      </c>
      <c r="Q2678" s="54" t="s">
        <v>499</v>
      </c>
      <c r="R2678" s="54">
        <v>20.460358056265985</v>
      </c>
      <c r="S2678" s="54">
        <v>20.460358056265985</v>
      </c>
      <c r="T2678" s="54">
        <v>20.460358056265985</v>
      </c>
      <c r="U2678" s="54">
        <v>81.84143222506394</v>
      </c>
      <c r="W2678" s="42" t="s">
        <v>469</v>
      </c>
    </row>
    <row r="2679" spans="1:23">
      <c r="A2679" s="49" t="s">
        <v>4947</v>
      </c>
      <c r="B2679" s="46" t="s">
        <v>230</v>
      </c>
      <c r="C2679" s="46" t="s">
        <v>417</v>
      </c>
      <c r="D2679" s="49" t="s">
        <v>128</v>
      </c>
      <c r="E2679" s="46">
        <v>0</v>
      </c>
      <c r="F2679" s="46">
        <v>0</v>
      </c>
      <c r="G2679" s="46">
        <v>0</v>
      </c>
      <c r="H2679" s="46">
        <v>0</v>
      </c>
      <c r="I2679" s="46">
        <v>0</v>
      </c>
      <c r="J2679" s="46">
        <v>0</v>
      </c>
      <c r="K2679" s="46">
        <v>0</v>
      </c>
      <c r="L2679" s="42">
        <v>29325</v>
      </c>
      <c r="M2679" s="42">
        <v>15006</v>
      </c>
      <c r="N2679" s="42">
        <v>14319</v>
      </c>
      <c r="O2679" s="54" t="s">
        <v>499</v>
      </c>
      <c r="P2679" s="54" t="s">
        <v>499</v>
      </c>
      <c r="Q2679" s="54" t="s">
        <v>499</v>
      </c>
      <c r="R2679" s="54" t="s">
        <v>499</v>
      </c>
      <c r="S2679" s="54" t="s">
        <v>499</v>
      </c>
      <c r="T2679" s="54" t="s">
        <v>499</v>
      </c>
      <c r="U2679" s="54" t="s">
        <v>499</v>
      </c>
      <c r="W2679" s="42" t="s">
        <v>469</v>
      </c>
    </row>
    <row r="2680" spans="1:23">
      <c r="A2680" s="49" t="s">
        <v>4948</v>
      </c>
      <c r="B2680" s="46" t="s">
        <v>230</v>
      </c>
      <c r="C2680" s="46" t="s">
        <v>417</v>
      </c>
      <c r="D2680" s="49" t="s">
        <v>132</v>
      </c>
      <c r="E2680" s="46">
        <v>6</v>
      </c>
      <c r="F2680" s="46">
        <v>6</v>
      </c>
      <c r="G2680" s="46">
        <v>6</v>
      </c>
      <c r="H2680" s="46">
        <v>8</v>
      </c>
      <c r="I2680" s="46">
        <v>6</v>
      </c>
      <c r="J2680" s="46">
        <v>0</v>
      </c>
      <c r="K2680" s="46">
        <v>32</v>
      </c>
      <c r="L2680" s="42">
        <v>29325</v>
      </c>
      <c r="M2680" s="42">
        <v>15006</v>
      </c>
      <c r="N2680" s="42">
        <v>14319</v>
      </c>
      <c r="O2680" s="54">
        <v>39.984006397441021</v>
      </c>
      <c r="P2680" s="54">
        <v>39.984006397441021</v>
      </c>
      <c r="Q2680" s="54">
        <v>39.984006397441021</v>
      </c>
      <c r="R2680" s="54">
        <v>53.312008529921364</v>
      </c>
      <c r="S2680" s="54">
        <v>39.984006397441021</v>
      </c>
      <c r="T2680" s="54" t="s">
        <v>499</v>
      </c>
      <c r="U2680" s="54">
        <v>213.24803411968546</v>
      </c>
      <c r="W2680" s="42" t="s">
        <v>469</v>
      </c>
    </row>
    <row r="2681" spans="1:23">
      <c r="A2681" s="49" t="s">
        <v>4949</v>
      </c>
      <c r="B2681" s="46" t="s">
        <v>230</v>
      </c>
      <c r="C2681" s="46" t="s">
        <v>417</v>
      </c>
      <c r="D2681" s="49" t="s">
        <v>161</v>
      </c>
      <c r="E2681" s="46">
        <v>0</v>
      </c>
      <c r="F2681" s="46">
        <v>0</v>
      </c>
      <c r="G2681" s="46">
        <v>0</v>
      </c>
      <c r="H2681" s="46">
        <v>0</v>
      </c>
      <c r="I2681" s="46">
        <v>0</v>
      </c>
      <c r="J2681" s="46">
        <v>0</v>
      </c>
      <c r="K2681" s="46">
        <v>0</v>
      </c>
      <c r="L2681" s="42">
        <v>29325</v>
      </c>
      <c r="M2681" s="42">
        <v>15006</v>
      </c>
      <c r="N2681" s="42">
        <v>14319</v>
      </c>
      <c r="O2681" s="54" t="s">
        <v>499</v>
      </c>
      <c r="P2681" s="54" t="s">
        <v>499</v>
      </c>
      <c r="Q2681" s="54" t="s">
        <v>499</v>
      </c>
      <c r="R2681" s="54" t="s">
        <v>499</v>
      </c>
      <c r="S2681" s="54" t="s">
        <v>499</v>
      </c>
      <c r="T2681" s="54" t="s">
        <v>499</v>
      </c>
      <c r="U2681" s="54" t="s">
        <v>499</v>
      </c>
      <c r="W2681" s="42" t="s">
        <v>469</v>
      </c>
    </row>
    <row r="2682" spans="1:23">
      <c r="A2682" s="49" t="s">
        <v>4950</v>
      </c>
      <c r="B2682" s="46" t="s">
        <v>230</v>
      </c>
      <c r="C2682" s="46" t="s">
        <v>417</v>
      </c>
      <c r="D2682" s="49" t="s">
        <v>142</v>
      </c>
      <c r="E2682" s="46">
        <v>0</v>
      </c>
      <c r="F2682" s="46">
        <v>0</v>
      </c>
      <c r="G2682" s="46">
        <v>0</v>
      </c>
      <c r="H2682" s="46">
        <v>0</v>
      </c>
      <c r="I2682" s="46">
        <v>0</v>
      </c>
      <c r="J2682" s="46">
        <v>0</v>
      </c>
      <c r="K2682" s="46">
        <v>0</v>
      </c>
      <c r="L2682" s="42">
        <v>29325</v>
      </c>
      <c r="M2682" s="42">
        <v>15006</v>
      </c>
      <c r="N2682" s="42">
        <v>14319</v>
      </c>
      <c r="O2682" s="54" t="s">
        <v>499</v>
      </c>
      <c r="P2682" s="54" t="s">
        <v>499</v>
      </c>
      <c r="Q2682" s="54" t="s">
        <v>499</v>
      </c>
      <c r="R2682" s="54" t="s">
        <v>499</v>
      </c>
      <c r="S2682" s="54" t="s">
        <v>499</v>
      </c>
      <c r="T2682" s="54" t="s">
        <v>499</v>
      </c>
      <c r="U2682" s="54" t="s">
        <v>499</v>
      </c>
      <c r="W2682" s="42" t="s">
        <v>469</v>
      </c>
    </row>
    <row r="2683" spans="1:23">
      <c r="A2683" s="49" t="s">
        <v>4951</v>
      </c>
      <c r="B2683" s="46" t="s">
        <v>230</v>
      </c>
      <c r="C2683" s="46" t="s">
        <v>417</v>
      </c>
      <c r="D2683" s="49" t="s">
        <v>146</v>
      </c>
      <c r="E2683" s="46">
        <v>6</v>
      </c>
      <c r="F2683" s="46">
        <v>6</v>
      </c>
      <c r="G2683" s="46">
        <v>8</v>
      </c>
      <c r="H2683" s="46">
        <v>12</v>
      </c>
      <c r="I2683" s="46">
        <v>0</v>
      </c>
      <c r="J2683" s="46">
        <v>8</v>
      </c>
      <c r="K2683" s="46">
        <v>40</v>
      </c>
      <c r="L2683" s="42">
        <v>29325</v>
      </c>
      <c r="M2683" s="42">
        <v>15006</v>
      </c>
      <c r="N2683" s="42">
        <v>14319</v>
      </c>
      <c r="O2683" s="54">
        <v>39.984006397441021</v>
      </c>
      <c r="P2683" s="54">
        <v>39.984006397441021</v>
      </c>
      <c r="Q2683" s="54">
        <v>53.312008529921364</v>
      </c>
      <c r="R2683" s="54">
        <v>79.968012794882043</v>
      </c>
      <c r="S2683" s="54" t="s">
        <v>499</v>
      </c>
      <c r="T2683" s="54">
        <v>53.312008529921364</v>
      </c>
      <c r="U2683" s="54">
        <v>266.56004264960683</v>
      </c>
      <c r="W2683" s="42" t="s">
        <v>469</v>
      </c>
    </row>
    <row r="2684" spans="1:23">
      <c r="A2684" s="49" t="s">
        <v>4952</v>
      </c>
      <c r="B2684" s="46" t="s">
        <v>222</v>
      </c>
      <c r="C2684" s="46" t="s">
        <v>417</v>
      </c>
      <c r="D2684" s="49" t="s">
        <v>60</v>
      </c>
      <c r="E2684" s="46">
        <v>6</v>
      </c>
      <c r="F2684" s="46">
        <v>6</v>
      </c>
      <c r="G2684" s="46">
        <v>6</v>
      </c>
      <c r="H2684" s="46">
        <v>6</v>
      </c>
      <c r="I2684" s="46">
        <v>6</v>
      </c>
      <c r="J2684" s="46">
        <v>0</v>
      </c>
      <c r="K2684" s="46">
        <v>30</v>
      </c>
      <c r="L2684" s="42">
        <v>29325</v>
      </c>
      <c r="M2684" s="42">
        <v>15006</v>
      </c>
      <c r="N2684" s="42">
        <v>14319</v>
      </c>
      <c r="O2684" s="54">
        <v>20.460358056265985</v>
      </c>
      <c r="P2684" s="54">
        <v>20.460358056265985</v>
      </c>
      <c r="Q2684" s="54">
        <v>20.460358056265985</v>
      </c>
      <c r="R2684" s="54">
        <v>20.460358056265985</v>
      </c>
      <c r="S2684" s="54">
        <v>20.460358056265985</v>
      </c>
      <c r="T2684" s="54" t="s">
        <v>499</v>
      </c>
      <c r="U2684" s="54">
        <v>102.30179028132991</v>
      </c>
      <c r="W2684" s="42" t="s">
        <v>469</v>
      </c>
    </row>
    <row r="2685" spans="1:23">
      <c r="A2685" s="49" t="s">
        <v>4953</v>
      </c>
      <c r="B2685" s="46" t="s">
        <v>222</v>
      </c>
      <c r="C2685" s="46" t="s">
        <v>417</v>
      </c>
      <c r="D2685" s="49" t="s">
        <v>64</v>
      </c>
      <c r="E2685" s="46">
        <v>13</v>
      </c>
      <c r="F2685" s="46">
        <v>7</v>
      </c>
      <c r="G2685" s="46">
        <v>9</v>
      </c>
      <c r="H2685" s="46">
        <v>16</v>
      </c>
      <c r="I2685" s="46">
        <v>14</v>
      </c>
      <c r="J2685" s="46">
        <v>6</v>
      </c>
      <c r="K2685" s="46">
        <v>65</v>
      </c>
      <c r="L2685" s="42">
        <v>29325</v>
      </c>
      <c r="M2685" s="42">
        <v>15006</v>
      </c>
      <c r="N2685" s="42">
        <v>14319</v>
      </c>
      <c r="O2685" s="54">
        <v>44.330775788576297</v>
      </c>
      <c r="P2685" s="54">
        <v>23.870417732310315</v>
      </c>
      <c r="Q2685" s="54">
        <v>30.690537084398976</v>
      </c>
      <c r="R2685" s="54">
        <v>54.560954816709298</v>
      </c>
      <c r="S2685" s="54">
        <v>47.740835464620631</v>
      </c>
      <c r="T2685" s="54">
        <v>20.460358056265985</v>
      </c>
      <c r="U2685" s="54">
        <v>221.65387894288151</v>
      </c>
      <c r="W2685" s="42" t="s">
        <v>469</v>
      </c>
    </row>
    <row r="2686" spans="1:23">
      <c r="A2686" s="49" t="s">
        <v>4954</v>
      </c>
      <c r="B2686" s="46" t="s">
        <v>222</v>
      </c>
      <c r="C2686" s="46" t="s">
        <v>417</v>
      </c>
      <c r="D2686" s="49" t="s">
        <v>492</v>
      </c>
      <c r="E2686" s="46">
        <v>6</v>
      </c>
      <c r="F2686" s="46">
        <v>6</v>
      </c>
      <c r="G2686" s="46">
        <v>6</v>
      </c>
      <c r="H2686" s="46">
        <v>7</v>
      </c>
      <c r="I2686" s="46">
        <v>6</v>
      </c>
      <c r="J2686" s="46">
        <v>0</v>
      </c>
      <c r="K2686" s="46">
        <v>31</v>
      </c>
      <c r="L2686" s="42">
        <v>29325</v>
      </c>
      <c r="M2686" s="42">
        <v>15006</v>
      </c>
      <c r="N2686" s="42">
        <v>14319</v>
      </c>
      <c r="O2686" s="54">
        <v>20.460358056265985</v>
      </c>
      <c r="P2686" s="54">
        <v>20.460358056265985</v>
      </c>
      <c r="Q2686" s="54">
        <v>20.460358056265985</v>
      </c>
      <c r="R2686" s="54">
        <v>23.870417732310315</v>
      </c>
      <c r="S2686" s="54">
        <v>20.460358056265985</v>
      </c>
      <c r="T2686" s="54" t="s">
        <v>499</v>
      </c>
      <c r="U2686" s="54">
        <v>105.71184995737426</v>
      </c>
      <c r="W2686" s="42" t="s">
        <v>469</v>
      </c>
    </row>
    <row r="2687" spans="1:23">
      <c r="A2687" s="49" t="s">
        <v>4955</v>
      </c>
      <c r="B2687" s="46" t="s">
        <v>222</v>
      </c>
      <c r="C2687" s="46" t="s">
        <v>417</v>
      </c>
      <c r="D2687" s="49" t="s">
        <v>200</v>
      </c>
      <c r="E2687" s="46">
        <v>6</v>
      </c>
      <c r="F2687" s="46">
        <v>6</v>
      </c>
      <c r="G2687" s="46">
        <v>12</v>
      </c>
      <c r="H2687" s="46">
        <v>13</v>
      </c>
      <c r="I2687" s="46">
        <v>9</v>
      </c>
      <c r="J2687" s="46">
        <v>6</v>
      </c>
      <c r="K2687" s="46">
        <v>52</v>
      </c>
      <c r="L2687" s="42">
        <v>29325</v>
      </c>
      <c r="M2687" s="42">
        <v>15006</v>
      </c>
      <c r="N2687" s="42">
        <v>14319</v>
      </c>
      <c r="O2687" s="54">
        <v>20.460358056265985</v>
      </c>
      <c r="P2687" s="54">
        <v>20.460358056265985</v>
      </c>
      <c r="Q2687" s="54">
        <v>40.92071611253197</v>
      </c>
      <c r="R2687" s="54">
        <v>44.330775788576297</v>
      </c>
      <c r="S2687" s="54">
        <v>30.690537084398976</v>
      </c>
      <c r="T2687" s="54">
        <v>20.460358056265985</v>
      </c>
      <c r="U2687" s="54">
        <v>177.32310315430519</v>
      </c>
      <c r="W2687" s="42" t="s">
        <v>469</v>
      </c>
    </row>
    <row r="2688" spans="1:23">
      <c r="A2688" s="49" t="s">
        <v>4956</v>
      </c>
      <c r="B2688" s="46" t="s">
        <v>222</v>
      </c>
      <c r="C2688" s="46" t="s">
        <v>417</v>
      </c>
      <c r="D2688" s="49" t="s">
        <v>473</v>
      </c>
      <c r="E2688" s="46">
        <v>0</v>
      </c>
      <c r="F2688" s="46">
        <v>0</v>
      </c>
      <c r="G2688" s="46">
        <v>0</v>
      </c>
      <c r="H2688" s="46">
        <v>0</v>
      </c>
      <c r="I2688" s="46">
        <v>0</v>
      </c>
      <c r="J2688" s="46">
        <v>0</v>
      </c>
      <c r="K2688" s="46">
        <v>0</v>
      </c>
      <c r="L2688" s="42">
        <v>29325</v>
      </c>
      <c r="M2688" s="42">
        <v>15006</v>
      </c>
      <c r="N2688" s="42">
        <v>14319</v>
      </c>
      <c r="O2688" s="54" t="s">
        <v>499</v>
      </c>
      <c r="P2688" s="54" t="s">
        <v>499</v>
      </c>
      <c r="Q2688" s="54" t="s">
        <v>499</v>
      </c>
      <c r="R2688" s="54" t="s">
        <v>499</v>
      </c>
      <c r="S2688" s="54" t="s">
        <v>499</v>
      </c>
      <c r="T2688" s="54" t="s">
        <v>499</v>
      </c>
      <c r="U2688" s="54" t="s">
        <v>499</v>
      </c>
      <c r="W2688" s="42" t="s">
        <v>469</v>
      </c>
    </row>
    <row r="2689" spans="1:23">
      <c r="A2689" s="49" t="s">
        <v>4957</v>
      </c>
      <c r="B2689" s="46" t="s">
        <v>222</v>
      </c>
      <c r="C2689" s="46" t="s">
        <v>417</v>
      </c>
      <c r="D2689" s="49" t="s">
        <v>201</v>
      </c>
      <c r="E2689" s="46">
        <v>0</v>
      </c>
      <c r="F2689" s="46">
        <v>6</v>
      </c>
      <c r="G2689" s="46">
        <v>6</v>
      </c>
      <c r="H2689" s="46">
        <v>6</v>
      </c>
      <c r="I2689" s="46">
        <v>6</v>
      </c>
      <c r="J2689" s="46">
        <v>0</v>
      </c>
      <c r="K2689" s="46">
        <v>24</v>
      </c>
      <c r="L2689" s="42">
        <v>29325</v>
      </c>
      <c r="M2689" s="42">
        <v>15006</v>
      </c>
      <c r="N2689" s="42">
        <v>14319</v>
      </c>
      <c r="O2689" s="54" t="s">
        <v>499</v>
      </c>
      <c r="P2689" s="54">
        <v>20.460358056265985</v>
      </c>
      <c r="Q2689" s="54">
        <v>20.460358056265985</v>
      </c>
      <c r="R2689" s="54">
        <v>20.460358056265985</v>
      </c>
      <c r="S2689" s="54">
        <v>20.460358056265985</v>
      </c>
      <c r="T2689" s="54" t="s">
        <v>499</v>
      </c>
      <c r="U2689" s="54">
        <v>81.84143222506394</v>
      </c>
      <c r="W2689" s="42" t="s">
        <v>469</v>
      </c>
    </row>
    <row r="2690" spans="1:23">
      <c r="A2690" s="49" t="s">
        <v>4958</v>
      </c>
      <c r="B2690" s="46" t="s">
        <v>222</v>
      </c>
      <c r="C2690" s="46" t="s">
        <v>417</v>
      </c>
      <c r="D2690" s="49" t="s">
        <v>151</v>
      </c>
      <c r="E2690" s="46">
        <v>0</v>
      </c>
      <c r="F2690" s="46">
        <v>0</v>
      </c>
      <c r="G2690" s="46">
        <v>0</v>
      </c>
      <c r="H2690" s="46">
        <v>0</v>
      </c>
      <c r="I2690" s="46">
        <v>0</v>
      </c>
      <c r="J2690" s="46">
        <v>0</v>
      </c>
      <c r="K2690" s="46">
        <v>0</v>
      </c>
      <c r="L2690" s="42">
        <v>29325</v>
      </c>
      <c r="M2690" s="42">
        <v>15006</v>
      </c>
      <c r="N2690" s="42">
        <v>14319</v>
      </c>
      <c r="O2690" s="54" t="s">
        <v>499</v>
      </c>
      <c r="P2690" s="54" t="s">
        <v>499</v>
      </c>
      <c r="Q2690" s="54" t="s">
        <v>499</v>
      </c>
      <c r="R2690" s="54" t="s">
        <v>499</v>
      </c>
      <c r="S2690" s="54" t="s">
        <v>499</v>
      </c>
      <c r="T2690" s="54" t="s">
        <v>499</v>
      </c>
      <c r="U2690" s="54" t="s">
        <v>499</v>
      </c>
      <c r="W2690" s="42" t="s">
        <v>469</v>
      </c>
    </row>
    <row r="2691" spans="1:23">
      <c r="A2691" s="49" t="s">
        <v>4959</v>
      </c>
      <c r="B2691" s="46" t="s">
        <v>222</v>
      </c>
      <c r="C2691" s="46" t="s">
        <v>417</v>
      </c>
      <c r="D2691" s="49" t="s">
        <v>95</v>
      </c>
      <c r="E2691" s="46">
        <v>0</v>
      </c>
      <c r="F2691" s="46">
        <v>0</v>
      </c>
      <c r="G2691" s="46">
        <v>0</v>
      </c>
      <c r="H2691" s="46">
        <v>0</v>
      </c>
      <c r="I2691" s="46">
        <v>0</v>
      </c>
      <c r="J2691" s="46">
        <v>0</v>
      </c>
      <c r="K2691" s="46">
        <v>0</v>
      </c>
      <c r="L2691" s="42">
        <v>29325</v>
      </c>
      <c r="M2691" s="42">
        <v>15006</v>
      </c>
      <c r="N2691" s="42">
        <v>14319</v>
      </c>
      <c r="O2691" s="54" t="s">
        <v>499</v>
      </c>
      <c r="P2691" s="54" t="s">
        <v>499</v>
      </c>
      <c r="Q2691" s="54" t="s">
        <v>499</v>
      </c>
      <c r="R2691" s="54" t="s">
        <v>499</v>
      </c>
      <c r="S2691" s="54" t="s">
        <v>499</v>
      </c>
      <c r="T2691" s="54" t="s">
        <v>499</v>
      </c>
      <c r="U2691" s="54" t="s">
        <v>499</v>
      </c>
      <c r="W2691" s="42" t="s">
        <v>469</v>
      </c>
    </row>
    <row r="2692" spans="1:23">
      <c r="A2692" s="49" t="s">
        <v>4960</v>
      </c>
      <c r="B2692" s="46" t="s">
        <v>222</v>
      </c>
      <c r="C2692" s="46" t="s">
        <v>417</v>
      </c>
      <c r="D2692" s="49" t="s">
        <v>154</v>
      </c>
      <c r="E2692" s="46">
        <v>0</v>
      </c>
      <c r="F2692" s="46">
        <v>0</v>
      </c>
      <c r="G2692" s="46">
        <v>0</v>
      </c>
      <c r="H2692" s="46">
        <v>0</v>
      </c>
      <c r="I2692" s="46">
        <v>0</v>
      </c>
      <c r="J2692" s="46">
        <v>0</v>
      </c>
      <c r="K2692" s="46">
        <v>0</v>
      </c>
      <c r="L2692" s="42">
        <v>29325</v>
      </c>
      <c r="M2692" s="42">
        <v>15006</v>
      </c>
      <c r="N2692" s="42">
        <v>14319</v>
      </c>
      <c r="O2692" s="54" t="s">
        <v>499</v>
      </c>
      <c r="P2692" s="54" t="s">
        <v>499</v>
      </c>
      <c r="Q2692" s="54" t="s">
        <v>499</v>
      </c>
      <c r="R2692" s="54" t="s">
        <v>499</v>
      </c>
      <c r="S2692" s="54" t="s">
        <v>499</v>
      </c>
      <c r="T2692" s="54" t="s">
        <v>499</v>
      </c>
      <c r="U2692" s="54" t="s">
        <v>499</v>
      </c>
      <c r="W2692" s="42" t="s">
        <v>469</v>
      </c>
    </row>
    <row r="2693" spans="1:23">
      <c r="A2693" s="49" t="s">
        <v>4961</v>
      </c>
      <c r="B2693" s="46" t="s">
        <v>222</v>
      </c>
      <c r="C2693" s="46" t="s">
        <v>417</v>
      </c>
      <c r="D2693" s="49" t="s">
        <v>155</v>
      </c>
      <c r="E2693" s="46">
        <v>9</v>
      </c>
      <c r="F2693" s="46">
        <v>0</v>
      </c>
      <c r="G2693" s="46">
        <v>6</v>
      </c>
      <c r="H2693" s="46">
        <v>0</v>
      </c>
      <c r="I2693" s="46">
        <v>0</v>
      </c>
      <c r="J2693" s="46">
        <v>0</v>
      </c>
      <c r="K2693" s="46">
        <v>15</v>
      </c>
      <c r="L2693" s="42">
        <v>29325</v>
      </c>
      <c r="M2693" s="42">
        <v>15006</v>
      </c>
      <c r="N2693" s="42">
        <v>14319</v>
      </c>
      <c r="O2693" s="54">
        <v>30.690537084398976</v>
      </c>
      <c r="P2693" s="54" t="s">
        <v>499</v>
      </c>
      <c r="Q2693" s="54">
        <v>20.460358056265985</v>
      </c>
      <c r="R2693" s="54" t="s">
        <v>499</v>
      </c>
      <c r="S2693" s="54" t="s">
        <v>499</v>
      </c>
      <c r="T2693" s="54" t="s">
        <v>499</v>
      </c>
      <c r="U2693" s="54">
        <v>51.150895140664957</v>
      </c>
      <c r="W2693" s="42" t="s">
        <v>469</v>
      </c>
    </row>
    <row r="2694" spans="1:23">
      <c r="A2694" s="49" t="s">
        <v>4962</v>
      </c>
      <c r="B2694" s="46" t="s">
        <v>222</v>
      </c>
      <c r="C2694" s="46" t="s">
        <v>417</v>
      </c>
      <c r="D2694" s="49" t="s">
        <v>99</v>
      </c>
      <c r="E2694" s="46">
        <v>0</v>
      </c>
      <c r="F2694" s="46">
        <v>6</v>
      </c>
      <c r="G2694" s="46">
        <v>6</v>
      </c>
      <c r="H2694" s="46">
        <v>0</v>
      </c>
      <c r="I2694" s="46">
        <v>6</v>
      </c>
      <c r="J2694" s="46">
        <v>0</v>
      </c>
      <c r="K2694" s="46">
        <v>18</v>
      </c>
      <c r="L2694" s="42">
        <v>29325</v>
      </c>
      <c r="M2694" s="42">
        <v>15006</v>
      </c>
      <c r="N2694" s="42">
        <v>14319</v>
      </c>
      <c r="O2694" s="54" t="s">
        <v>499</v>
      </c>
      <c r="P2694" s="54">
        <v>20.460358056265985</v>
      </c>
      <c r="Q2694" s="54">
        <v>20.460358056265985</v>
      </c>
      <c r="R2694" s="54" t="s">
        <v>499</v>
      </c>
      <c r="S2694" s="54">
        <v>20.460358056265985</v>
      </c>
      <c r="T2694" s="54" t="s">
        <v>499</v>
      </c>
      <c r="U2694" s="54">
        <v>61.381074168797952</v>
      </c>
      <c r="W2694" s="42" t="s">
        <v>469</v>
      </c>
    </row>
    <row r="2695" spans="1:23">
      <c r="A2695" s="49" t="s">
        <v>4963</v>
      </c>
      <c r="B2695" s="46" t="s">
        <v>222</v>
      </c>
      <c r="C2695" s="46" t="s">
        <v>417</v>
      </c>
      <c r="D2695" s="49" t="s">
        <v>481</v>
      </c>
      <c r="E2695" s="46">
        <v>0</v>
      </c>
      <c r="F2695" s="46">
        <v>0</v>
      </c>
      <c r="G2695" s="46">
        <v>0</v>
      </c>
      <c r="H2695" s="46">
        <v>0</v>
      </c>
      <c r="I2695" s="46">
        <v>0</v>
      </c>
      <c r="J2695" s="46">
        <v>0</v>
      </c>
      <c r="K2695" s="46">
        <v>0</v>
      </c>
      <c r="L2695" s="42">
        <v>29325</v>
      </c>
      <c r="M2695" s="42">
        <v>15006</v>
      </c>
      <c r="N2695" s="42">
        <v>14319</v>
      </c>
      <c r="O2695" s="54" t="s">
        <v>499</v>
      </c>
      <c r="P2695" s="54" t="s">
        <v>499</v>
      </c>
      <c r="Q2695" s="54" t="s">
        <v>499</v>
      </c>
      <c r="R2695" s="54" t="s">
        <v>499</v>
      </c>
      <c r="S2695" s="54" t="s">
        <v>499</v>
      </c>
      <c r="T2695" s="54" t="s">
        <v>499</v>
      </c>
      <c r="U2695" s="54" t="s">
        <v>499</v>
      </c>
      <c r="W2695" s="42" t="s">
        <v>469</v>
      </c>
    </row>
    <row r="2696" spans="1:23">
      <c r="A2696" s="49" t="s">
        <v>4964</v>
      </c>
      <c r="B2696" s="46" t="s">
        <v>222</v>
      </c>
      <c r="C2696" s="46" t="s">
        <v>417</v>
      </c>
      <c r="D2696" s="49" t="s">
        <v>483</v>
      </c>
      <c r="E2696" s="46">
        <v>6</v>
      </c>
      <c r="F2696" s="46">
        <v>0</v>
      </c>
      <c r="G2696" s="46">
        <v>6</v>
      </c>
      <c r="H2696" s="46">
        <v>6</v>
      </c>
      <c r="I2696" s="46">
        <v>6</v>
      </c>
      <c r="J2696" s="46">
        <v>0</v>
      </c>
      <c r="K2696" s="46">
        <v>24</v>
      </c>
      <c r="L2696" s="42">
        <v>29325</v>
      </c>
      <c r="M2696" s="42">
        <v>15006</v>
      </c>
      <c r="N2696" s="42">
        <v>14319</v>
      </c>
      <c r="O2696" s="54">
        <v>20.460358056265985</v>
      </c>
      <c r="P2696" s="54" t="s">
        <v>499</v>
      </c>
      <c r="Q2696" s="54">
        <v>20.460358056265985</v>
      </c>
      <c r="R2696" s="54">
        <v>20.460358056265985</v>
      </c>
      <c r="S2696" s="54">
        <v>20.460358056265985</v>
      </c>
      <c r="T2696" s="54" t="s">
        <v>499</v>
      </c>
      <c r="U2696" s="54">
        <v>81.84143222506394</v>
      </c>
      <c r="W2696" s="42" t="s">
        <v>469</v>
      </c>
    </row>
    <row r="2697" spans="1:23">
      <c r="A2697" s="49" t="s">
        <v>4965</v>
      </c>
      <c r="B2697" s="46" t="s">
        <v>222</v>
      </c>
      <c r="C2697" s="46" t="s">
        <v>417</v>
      </c>
      <c r="D2697" s="49" t="s">
        <v>128</v>
      </c>
      <c r="E2697" s="46">
        <v>6</v>
      </c>
      <c r="F2697" s="46">
        <v>0</v>
      </c>
      <c r="G2697" s="46">
        <v>0</v>
      </c>
      <c r="H2697" s="46">
        <v>0</v>
      </c>
      <c r="I2697" s="46">
        <v>0</v>
      </c>
      <c r="J2697" s="46">
        <v>0</v>
      </c>
      <c r="K2697" s="46">
        <v>6</v>
      </c>
      <c r="L2697" s="42">
        <v>29325</v>
      </c>
      <c r="M2697" s="42">
        <v>15006</v>
      </c>
      <c r="N2697" s="42">
        <v>14319</v>
      </c>
      <c r="O2697" s="54">
        <v>20.460358056265985</v>
      </c>
      <c r="P2697" s="54" t="s">
        <v>499</v>
      </c>
      <c r="Q2697" s="54" t="s">
        <v>499</v>
      </c>
      <c r="R2697" s="54" t="s">
        <v>499</v>
      </c>
      <c r="S2697" s="54" t="s">
        <v>499</v>
      </c>
      <c r="T2697" s="54" t="s">
        <v>499</v>
      </c>
      <c r="U2697" s="54">
        <v>20.460358056265985</v>
      </c>
      <c r="W2697" s="42" t="s">
        <v>469</v>
      </c>
    </row>
    <row r="2698" spans="1:23">
      <c r="A2698" s="49" t="s">
        <v>4966</v>
      </c>
      <c r="B2698" s="46" t="s">
        <v>222</v>
      </c>
      <c r="C2698" s="46" t="s">
        <v>417</v>
      </c>
      <c r="D2698" s="49" t="s">
        <v>161</v>
      </c>
      <c r="E2698" s="46">
        <v>0</v>
      </c>
      <c r="F2698" s="46">
        <v>0</v>
      </c>
      <c r="G2698" s="46">
        <v>0</v>
      </c>
      <c r="H2698" s="46">
        <v>0</v>
      </c>
      <c r="I2698" s="46">
        <v>0</v>
      </c>
      <c r="J2698" s="46">
        <v>0</v>
      </c>
      <c r="K2698" s="46">
        <v>0</v>
      </c>
      <c r="L2698" s="42">
        <v>29325</v>
      </c>
      <c r="M2698" s="42">
        <v>15006</v>
      </c>
      <c r="N2698" s="42">
        <v>14319</v>
      </c>
      <c r="O2698" s="54" t="s">
        <v>499</v>
      </c>
      <c r="P2698" s="54" t="s">
        <v>499</v>
      </c>
      <c r="Q2698" s="54" t="s">
        <v>499</v>
      </c>
      <c r="R2698" s="54" t="s">
        <v>499</v>
      </c>
      <c r="S2698" s="54" t="s">
        <v>499</v>
      </c>
      <c r="T2698" s="54" t="s">
        <v>499</v>
      </c>
      <c r="U2698" s="54" t="s">
        <v>499</v>
      </c>
      <c r="W2698" s="42" t="s">
        <v>469</v>
      </c>
    </row>
    <row r="2699" spans="1:23">
      <c r="A2699" s="49" t="s">
        <v>4967</v>
      </c>
      <c r="B2699" s="46" t="s">
        <v>222</v>
      </c>
      <c r="C2699" s="46" t="s">
        <v>417</v>
      </c>
      <c r="D2699" s="49" t="s">
        <v>164</v>
      </c>
      <c r="E2699" s="46">
        <v>26</v>
      </c>
      <c r="F2699" s="46">
        <v>21</v>
      </c>
      <c r="G2699" s="46">
        <v>45</v>
      </c>
      <c r="H2699" s="46">
        <v>44</v>
      </c>
      <c r="I2699" s="46">
        <v>7</v>
      </c>
      <c r="J2699" s="46">
        <v>6</v>
      </c>
      <c r="K2699" s="46">
        <v>149</v>
      </c>
      <c r="L2699" s="42">
        <v>29325</v>
      </c>
      <c r="M2699" s="42">
        <v>15006</v>
      </c>
      <c r="N2699" s="42">
        <v>14319</v>
      </c>
      <c r="O2699" s="54">
        <v>181.57692576297228</v>
      </c>
      <c r="P2699" s="54">
        <v>146.65828619316991</v>
      </c>
      <c r="Q2699" s="54">
        <v>314.26775612822127</v>
      </c>
      <c r="R2699" s="54">
        <v>307.28402821426079</v>
      </c>
      <c r="S2699" s="54">
        <v>48.886095397723309</v>
      </c>
      <c r="T2699" s="54">
        <v>41.902367483762831</v>
      </c>
      <c r="U2699" s="54">
        <v>1040.5754591801103</v>
      </c>
      <c r="W2699" s="42" t="s">
        <v>469</v>
      </c>
    </row>
    <row r="2700" spans="1:23">
      <c r="A2700" s="49" t="s">
        <v>4968</v>
      </c>
      <c r="B2700" s="46" t="s">
        <v>222</v>
      </c>
      <c r="C2700" s="46" t="s">
        <v>417</v>
      </c>
      <c r="D2700" s="49" t="s">
        <v>142</v>
      </c>
      <c r="E2700" s="46">
        <v>0</v>
      </c>
      <c r="F2700" s="46">
        <v>0</v>
      </c>
      <c r="G2700" s="46">
        <v>0</v>
      </c>
      <c r="H2700" s="46">
        <v>0</v>
      </c>
      <c r="I2700" s="46">
        <v>0</v>
      </c>
      <c r="J2700" s="46">
        <v>0</v>
      </c>
      <c r="K2700" s="46">
        <v>0</v>
      </c>
      <c r="L2700" s="42">
        <v>29325</v>
      </c>
      <c r="M2700" s="42">
        <v>15006</v>
      </c>
      <c r="N2700" s="42">
        <v>14319</v>
      </c>
      <c r="O2700" s="54" t="s">
        <v>499</v>
      </c>
      <c r="P2700" s="54" t="s">
        <v>499</v>
      </c>
      <c r="Q2700" s="54" t="s">
        <v>499</v>
      </c>
      <c r="R2700" s="54" t="s">
        <v>499</v>
      </c>
      <c r="S2700" s="54" t="s">
        <v>499</v>
      </c>
      <c r="T2700" s="54" t="s">
        <v>499</v>
      </c>
      <c r="U2700" s="54" t="s">
        <v>499</v>
      </c>
      <c r="W2700" s="42" t="s">
        <v>469</v>
      </c>
    </row>
    <row r="2701" spans="1:23">
      <c r="A2701" s="49" t="s">
        <v>4969</v>
      </c>
      <c r="B2701" s="46" t="s">
        <v>230</v>
      </c>
      <c r="C2701" s="46" t="s">
        <v>419</v>
      </c>
      <c r="D2701" s="49" t="s">
        <v>60</v>
      </c>
      <c r="E2701" s="46">
        <v>0</v>
      </c>
      <c r="F2701" s="46">
        <v>6</v>
      </c>
      <c r="G2701" s="46">
        <v>6</v>
      </c>
      <c r="H2701" s="46">
        <v>6</v>
      </c>
      <c r="I2701" s="46">
        <v>6</v>
      </c>
      <c r="J2701" s="46">
        <v>6</v>
      </c>
      <c r="K2701" s="46">
        <v>30</v>
      </c>
      <c r="L2701" s="42">
        <v>27073</v>
      </c>
      <c r="M2701" s="42">
        <v>13918</v>
      </c>
      <c r="N2701" s="42">
        <v>13155</v>
      </c>
      <c r="O2701" s="54" t="s">
        <v>499</v>
      </c>
      <c r="P2701" s="54">
        <v>22.162301924426551</v>
      </c>
      <c r="Q2701" s="54">
        <v>22.162301924426551</v>
      </c>
      <c r="R2701" s="54">
        <v>22.162301924426551</v>
      </c>
      <c r="S2701" s="54">
        <v>22.162301924426551</v>
      </c>
      <c r="T2701" s="54">
        <v>22.162301924426551</v>
      </c>
      <c r="U2701" s="54">
        <v>110.81150962213276</v>
      </c>
      <c r="W2701" s="42" t="s">
        <v>469</v>
      </c>
    </row>
    <row r="2702" spans="1:23">
      <c r="A2702" s="49" t="s">
        <v>4970</v>
      </c>
      <c r="B2702" s="46" t="s">
        <v>230</v>
      </c>
      <c r="C2702" s="46" t="s">
        <v>419</v>
      </c>
      <c r="D2702" s="49" t="s">
        <v>64</v>
      </c>
      <c r="E2702" s="46">
        <v>6</v>
      </c>
      <c r="F2702" s="46">
        <v>8</v>
      </c>
      <c r="G2702" s="46">
        <v>21</v>
      </c>
      <c r="H2702" s="46">
        <v>12</v>
      </c>
      <c r="I2702" s="46">
        <v>6</v>
      </c>
      <c r="J2702" s="46">
        <v>7</v>
      </c>
      <c r="K2702" s="46">
        <v>60</v>
      </c>
      <c r="L2702" s="42">
        <v>27073</v>
      </c>
      <c r="M2702" s="42">
        <v>13918</v>
      </c>
      <c r="N2702" s="42">
        <v>13155</v>
      </c>
      <c r="O2702" s="54">
        <v>22.162301924426551</v>
      </c>
      <c r="P2702" s="54">
        <v>29.549735899235401</v>
      </c>
      <c r="Q2702" s="54">
        <v>77.568056735492931</v>
      </c>
      <c r="R2702" s="54">
        <v>44.324603848853101</v>
      </c>
      <c r="S2702" s="54">
        <v>22.162301924426551</v>
      </c>
      <c r="T2702" s="54">
        <v>25.856018911830972</v>
      </c>
      <c r="U2702" s="54">
        <v>221.62301924426552</v>
      </c>
      <c r="W2702" s="42" t="s">
        <v>469</v>
      </c>
    </row>
    <row r="2703" spans="1:23">
      <c r="A2703" s="49" t="s">
        <v>4971</v>
      </c>
      <c r="B2703" s="46" t="s">
        <v>230</v>
      </c>
      <c r="C2703" s="46" t="s">
        <v>419</v>
      </c>
      <c r="D2703" s="49" t="s">
        <v>492</v>
      </c>
      <c r="E2703" s="46">
        <v>0</v>
      </c>
      <c r="F2703" s="46">
        <v>0</v>
      </c>
      <c r="G2703" s="46">
        <v>7</v>
      </c>
      <c r="H2703" s="46">
        <v>6</v>
      </c>
      <c r="I2703" s="46">
        <v>6</v>
      </c>
      <c r="J2703" s="46">
        <v>6</v>
      </c>
      <c r="K2703" s="46">
        <v>25</v>
      </c>
      <c r="L2703" s="42">
        <v>27073</v>
      </c>
      <c r="M2703" s="42">
        <v>13918</v>
      </c>
      <c r="N2703" s="42">
        <v>13155</v>
      </c>
      <c r="O2703" s="54" t="s">
        <v>499</v>
      </c>
      <c r="P2703" s="54" t="s">
        <v>499</v>
      </c>
      <c r="Q2703" s="54">
        <v>25.856018911830972</v>
      </c>
      <c r="R2703" s="54">
        <v>22.162301924426551</v>
      </c>
      <c r="S2703" s="54">
        <v>22.162301924426551</v>
      </c>
      <c r="T2703" s="54">
        <v>22.162301924426551</v>
      </c>
      <c r="U2703" s="54">
        <v>92.342924685110631</v>
      </c>
      <c r="W2703" s="42" t="s">
        <v>469</v>
      </c>
    </row>
    <row r="2704" spans="1:23">
      <c r="A2704" s="49" t="s">
        <v>4972</v>
      </c>
      <c r="B2704" s="46" t="s">
        <v>230</v>
      </c>
      <c r="C2704" s="46" t="s">
        <v>419</v>
      </c>
      <c r="D2704" s="49" t="s">
        <v>200</v>
      </c>
      <c r="E2704" s="46">
        <v>0</v>
      </c>
      <c r="F2704" s="46">
        <v>0</v>
      </c>
      <c r="G2704" s="46">
        <v>0</v>
      </c>
      <c r="H2704" s="46">
        <v>6</v>
      </c>
      <c r="I2704" s="46">
        <v>6</v>
      </c>
      <c r="J2704" s="46">
        <v>0</v>
      </c>
      <c r="K2704" s="46">
        <v>12</v>
      </c>
      <c r="L2704" s="42">
        <v>27073</v>
      </c>
      <c r="M2704" s="42">
        <v>13918</v>
      </c>
      <c r="N2704" s="42">
        <v>13155</v>
      </c>
      <c r="O2704" s="54" t="s">
        <v>499</v>
      </c>
      <c r="P2704" s="54" t="s">
        <v>499</v>
      </c>
      <c r="Q2704" s="54" t="s">
        <v>499</v>
      </c>
      <c r="R2704" s="54">
        <v>22.162301924426551</v>
      </c>
      <c r="S2704" s="54">
        <v>22.162301924426551</v>
      </c>
      <c r="T2704" s="54" t="s">
        <v>499</v>
      </c>
      <c r="U2704" s="54">
        <v>44.324603848853101</v>
      </c>
      <c r="W2704" s="42" t="s">
        <v>469</v>
      </c>
    </row>
    <row r="2705" spans="1:23">
      <c r="A2705" s="49" t="s">
        <v>4973</v>
      </c>
      <c r="B2705" s="46" t="s">
        <v>230</v>
      </c>
      <c r="C2705" s="46" t="s">
        <v>419</v>
      </c>
      <c r="D2705" s="49" t="s">
        <v>54</v>
      </c>
      <c r="E2705" s="46">
        <v>23</v>
      </c>
      <c r="F2705" s="46">
        <v>34</v>
      </c>
      <c r="G2705" s="46">
        <v>77</v>
      </c>
      <c r="H2705" s="46">
        <v>63</v>
      </c>
      <c r="I2705" s="46">
        <v>46</v>
      </c>
      <c r="J2705" s="46">
        <v>37</v>
      </c>
      <c r="K2705" s="46">
        <v>280</v>
      </c>
      <c r="L2705" s="42">
        <v>27073</v>
      </c>
      <c r="M2705" s="42">
        <v>13918</v>
      </c>
      <c r="N2705" s="42">
        <v>13155</v>
      </c>
      <c r="O2705" s="54">
        <v>165.25362839488432</v>
      </c>
      <c r="P2705" s="54">
        <v>244.28797240982897</v>
      </c>
      <c r="Q2705" s="54">
        <v>553.24040810461281</v>
      </c>
      <c r="R2705" s="54">
        <v>452.65124299468317</v>
      </c>
      <c r="S2705" s="54">
        <v>330.50725678976863</v>
      </c>
      <c r="T2705" s="54">
        <v>265.84279350481393</v>
      </c>
      <c r="U2705" s="54">
        <v>2011.7833021985919</v>
      </c>
      <c r="W2705" s="42" t="s">
        <v>469</v>
      </c>
    </row>
    <row r="2706" spans="1:23">
      <c r="A2706" s="49" t="s">
        <v>4974</v>
      </c>
      <c r="B2706" s="46" t="s">
        <v>230</v>
      </c>
      <c r="C2706" s="46" t="s">
        <v>419</v>
      </c>
      <c r="D2706" s="49" t="s">
        <v>69</v>
      </c>
      <c r="E2706" s="46">
        <v>0</v>
      </c>
      <c r="F2706" s="46">
        <v>6</v>
      </c>
      <c r="G2706" s="46">
        <v>0</v>
      </c>
      <c r="H2706" s="46">
        <v>0</v>
      </c>
      <c r="I2706" s="46">
        <v>0</v>
      </c>
      <c r="J2706" s="46">
        <v>6</v>
      </c>
      <c r="K2706" s="46">
        <v>12</v>
      </c>
      <c r="L2706" s="42">
        <v>27073</v>
      </c>
      <c r="M2706" s="42">
        <v>13918</v>
      </c>
      <c r="N2706" s="42">
        <v>13155</v>
      </c>
      <c r="O2706" s="54" t="s">
        <v>499</v>
      </c>
      <c r="P2706" s="54">
        <v>43.109642189969826</v>
      </c>
      <c r="Q2706" s="54" t="s">
        <v>499</v>
      </c>
      <c r="R2706" s="54" t="s">
        <v>499</v>
      </c>
      <c r="S2706" s="54" t="s">
        <v>499</v>
      </c>
      <c r="T2706" s="54">
        <v>43.109642189969826</v>
      </c>
      <c r="U2706" s="54">
        <v>86.219284379939651</v>
      </c>
      <c r="W2706" s="42" t="s">
        <v>469</v>
      </c>
    </row>
    <row r="2707" spans="1:23">
      <c r="A2707" s="49" t="s">
        <v>4975</v>
      </c>
      <c r="B2707" s="46" t="s">
        <v>230</v>
      </c>
      <c r="C2707" s="46" t="s">
        <v>419</v>
      </c>
      <c r="D2707" s="49" t="s">
        <v>473</v>
      </c>
      <c r="E2707" s="46">
        <v>0</v>
      </c>
      <c r="F2707" s="46">
        <v>0</v>
      </c>
      <c r="G2707" s="46">
        <v>0</v>
      </c>
      <c r="H2707" s="46">
        <v>0</v>
      </c>
      <c r="I2707" s="46">
        <v>6</v>
      </c>
      <c r="J2707" s="46">
        <v>0</v>
      </c>
      <c r="K2707" s="46">
        <v>6</v>
      </c>
      <c r="L2707" s="42">
        <v>27073</v>
      </c>
      <c r="M2707" s="42">
        <v>13918</v>
      </c>
      <c r="N2707" s="42">
        <v>13155</v>
      </c>
      <c r="O2707" s="54" t="s">
        <v>499</v>
      </c>
      <c r="P2707" s="54" t="s">
        <v>499</v>
      </c>
      <c r="Q2707" s="54" t="s">
        <v>499</v>
      </c>
      <c r="R2707" s="54" t="s">
        <v>499</v>
      </c>
      <c r="S2707" s="54">
        <v>22.162301924426551</v>
      </c>
      <c r="T2707" s="54" t="s">
        <v>499</v>
      </c>
      <c r="U2707" s="54">
        <v>22.162301924426551</v>
      </c>
      <c r="W2707" s="42" t="s">
        <v>469</v>
      </c>
    </row>
    <row r="2708" spans="1:23">
      <c r="A2708" s="49" t="s">
        <v>4976</v>
      </c>
      <c r="B2708" s="46" t="s">
        <v>230</v>
      </c>
      <c r="C2708" s="46" t="s">
        <v>419</v>
      </c>
      <c r="D2708" s="49" t="s">
        <v>201</v>
      </c>
      <c r="E2708" s="46">
        <v>6</v>
      </c>
      <c r="F2708" s="46">
        <v>0</v>
      </c>
      <c r="G2708" s="46">
        <v>0</v>
      </c>
      <c r="H2708" s="46">
        <v>6</v>
      </c>
      <c r="I2708" s="46">
        <v>0</v>
      </c>
      <c r="J2708" s="46">
        <v>0</v>
      </c>
      <c r="K2708" s="46">
        <v>12</v>
      </c>
      <c r="L2708" s="42">
        <v>27073</v>
      </c>
      <c r="M2708" s="42">
        <v>13918</v>
      </c>
      <c r="N2708" s="42">
        <v>13155</v>
      </c>
      <c r="O2708" s="54">
        <v>22.162301924426551</v>
      </c>
      <c r="P2708" s="54" t="s">
        <v>499</v>
      </c>
      <c r="Q2708" s="54" t="s">
        <v>499</v>
      </c>
      <c r="R2708" s="54">
        <v>22.162301924426551</v>
      </c>
      <c r="S2708" s="54" t="s">
        <v>499</v>
      </c>
      <c r="T2708" s="54" t="s">
        <v>499</v>
      </c>
      <c r="U2708" s="54">
        <v>44.324603848853101</v>
      </c>
      <c r="W2708" s="42" t="s">
        <v>469</v>
      </c>
    </row>
    <row r="2709" spans="1:23">
      <c r="A2709" s="49" t="s">
        <v>4977</v>
      </c>
      <c r="B2709" s="46" t="s">
        <v>230</v>
      </c>
      <c r="C2709" s="46" t="s">
        <v>419</v>
      </c>
      <c r="D2709" s="49" t="s">
        <v>151</v>
      </c>
      <c r="E2709" s="46">
        <v>0</v>
      </c>
      <c r="F2709" s="46">
        <v>0</v>
      </c>
      <c r="G2709" s="46">
        <v>0</v>
      </c>
      <c r="H2709" s="46">
        <v>0</v>
      </c>
      <c r="I2709" s="46">
        <v>0</v>
      </c>
      <c r="J2709" s="46">
        <v>0</v>
      </c>
      <c r="K2709" s="46">
        <v>0</v>
      </c>
      <c r="L2709" s="42">
        <v>27073</v>
      </c>
      <c r="M2709" s="42">
        <v>13918</v>
      </c>
      <c r="N2709" s="42">
        <v>13155</v>
      </c>
      <c r="O2709" s="54" t="s">
        <v>499</v>
      </c>
      <c r="P2709" s="54" t="s">
        <v>499</v>
      </c>
      <c r="Q2709" s="54" t="s">
        <v>499</v>
      </c>
      <c r="R2709" s="54" t="s">
        <v>499</v>
      </c>
      <c r="S2709" s="54" t="s">
        <v>499</v>
      </c>
      <c r="T2709" s="54" t="s">
        <v>499</v>
      </c>
      <c r="U2709" s="54" t="s">
        <v>499</v>
      </c>
      <c r="W2709" s="42" t="s">
        <v>469</v>
      </c>
    </row>
    <row r="2710" spans="1:23">
      <c r="A2710" s="49" t="s">
        <v>4978</v>
      </c>
      <c r="B2710" s="46" t="s">
        <v>230</v>
      </c>
      <c r="C2710" s="46" t="s">
        <v>419</v>
      </c>
      <c r="D2710" s="49" t="s">
        <v>95</v>
      </c>
      <c r="E2710" s="46">
        <v>0</v>
      </c>
      <c r="F2710" s="46">
        <v>0</v>
      </c>
      <c r="G2710" s="46">
        <v>6</v>
      </c>
      <c r="H2710" s="46">
        <v>0</v>
      </c>
      <c r="I2710" s="46">
        <v>0</v>
      </c>
      <c r="J2710" s="46">
        <v>0</v>
      </c>
      <c r="K2710" s="46">
        <v>6</v>
      </c>
      <c r="L2710" s="42">
        <v>27073</v>
      </c>
      <c r="M2710" s="42">
        <v>13918</v>
      </c>
      <c r="N2710" s="42">
        <v>13155</v>
      </c>
      <c r="O2710" s="54" t="s">
        <v>499</v>
      </c>
      <c r="P2710" s="54" t="s">
        <v>499</v>
      </c>
      <c r="Q2710" s="54">
        <v>22.162301924426551</v>
      </c>
      <c r="R2710" s="54" t="s">
        <v>499</v>
      </c>
      <c r="S2710" s="54" t="s">
        <v>499</v>
      </c>
      <c r="T2710" s="54" t="s">
        <v>499</v>
      </c>
      <c r="U2710" s="54">
        <v>22.162301924426551</v>
      </c>
      <c r="W2710" s="42" t="s">
        <v>469</v>
      </c>
    </row>
    <row r="2711" spans="1:23">
      <c r="A2711" s="49" t="s">
        <v>4979</v>
      </c>
      <c r="B2711" s="46" t="s">
        <v>230</v>
      </c>
      <c r="C2711" s="46" t="s">
        <v>419</v>
      </c>
      <c r="D2711" s="49" t="s">
        <v>155</v>
      </c>
      <c r="E2711" s="46">
        <v>6</v>
      </c>
      <c r="F2711" s="46">
        <v>0</v>
      </c>
      <c r="G2711" s="46">
        <v>0</v>
      </c>
      <c r="H2711" s="46">
        <v>0</v>
      </c>
      <c r="I2711" s="46">
        <v>0</v>
      </c>
      <c r="J2711" s="46">
        <v>0</v>
      </c>
      <c r="K2711" s="46">
        <v>6</v>
      </c>
      <c r="L2711" s="42">
        <v>27073</v>
      </c>
      <c r="M2711" s="42">
        <v>13918</v>
      </c>
      <c r="N2711" s="42">
        <v>13155</v>
      </c>
      <c r="O2711" s="54">
        <v>22.162301924426551</v>
      </c>
      <c r="P2711" s="54" t="s">
        <v>499</v>
      </c>
      <c r="Q2711" s="54" t="s">
        <v>499</v>
      </c>
      <c r="R2711" s="54" t="s">
        <v>499</v>
      </c>
      <c r="S2711" s="54" t="s">
        <v>499</v>
      </c>
      <c r="T2711" s="54" t="s">
        <v>499</v>
      </c>
      <c r="U2711" s="54">
        <v>22.162301924426551</v>
      </c>
      <c r="W2711" s="42" t="s">
        <v>469</v>
      </c>
    </row>
    <row r="2712" spans="1:23">
      <c r="A2712" s="49" t="s">
        <v>4980</v>
      </c>
      <c r="B2712" s="46" t="s">
        <v>230</v>
      </c>
      <c r="C2712" s="46" t="s">
        <v>419</v>
      </c>
      <c r="D2712" s="49" t="s">
        <v>99</v>
      </c>
      <c r="E2712" s="46">
        <v>0</v>
      </c>
      <c r="F2712" s="46">
        <v>6</v>
      </c>
      <c r="G2712" s="46">
        <v>6</v>
      </c>
      <c r="H2712" s="46">
        <v>6</v>
      </c>
      <c r="I2712" s="46">
        <v>0</v>
      </c>
      <c r="J2712" s="46">
        <v>6</v>
      </c>
      <c r="K2712" s="46">
        <v>24</v>
      </c>
      <c r="L2712" s="42">
        <v>27073</v>
      </c>
      <c r="M2712" s="42">
        <v>13918</v>
      </c>
      <c r="N2712" s="42">
        <v>13155</v>
      </c>
      <c r="O2712" s="54" t="s">
        <v>499</v>
      </c>
      <c r="P2712" s="54">
        <v>22.162301924426551</v>
      </c>
      <c r="Q2712" s="54">
        <v>22.162301924426551</v>
      </c>
      <c r="R2712" s="54">
        <v>22.162301924426551</v>
      </c>
      <c r="S2712" s="54" t="s">
        <v>499</v>
      </c>
      <c r="T2712" s="54">
        <v>22.162301924426551</v>
      </c>
      <c r="U2712" s="54">
        <v>88.649207697706203</v>
      </c>
      <c r="W2712" s="42" t="s">
        <v>469</v>
      </c>
    </row>
    <row r="2713" spans="1:23">
      <c r="A2713" s="49" t="s">
        <v>4981</v>
      </c>
      <c r="B2713" s="46" t="s">
        <v>230</v>
      </c>
      <c r="C2713" s="46" t="s">
        <v>419</v>
      </c>
      <c r="D2713" s="49" t="s">
        <v>481</v>
      </c>
      <c r="E2713" s="46">
        <v>0</v>
      </c>
      <c r="F2713" s="46">
        <v>0</v>
      </c>
      <c r="G2713" s="46">
        <v>0</v>
      </c>
      <c r="H2713" s="46">
        <v>0</v>
      </c>
      <c r="I2713" s="46">
        <v>0</v>
      </c>
      <c r="J2713" s="46">
        <v>0</v>
      </c>
      <c r="K2713" s="46">
        <v>0</v>
      </c>
      <c r="L2713" s="42">
        <v>27073</v>
      </c>
      <c r="M2713" s="42">
        <v>13918</v>
      </c>
      <c r="N2713" s="42">
        <v>13155</v>
      </c>
      <c r="O2713" s="54" t="s">
        <v>499</v>
      </c>
      <c r="P2713" s="54" t="s">
        <v>499</v>
      </c>
      <c r="Q2713" s="54" t="s">
        <v>499</v>
      </c>
      <c r="R2713" s="54" t="s">
        <v>499</v>
      </c>
      <c r="S2713" s="54" t="s">
        <v>499</v>
      </c>
      <c r="T2713" s="54" t="s">
        <v>499</v>
      </c>
      <c r="U2713" s="54" t="s">
        <v>499</v>
      </c>
      <c r="W2713" s="42" t="s">
        <v>469</v>
      </c>
    </row>
    <row r="2714" spans="1:23">
      <c r="A2714" s="49" t="s">
        <v>4982</v>
      </c>
      <c r="B2714" s="46" t="s">
        <v>230</v>
      </c>
      <c r="C2714" s="46" t="s">
        <v>419</v>
      </c>
      <c r="D2714" s="49" t="s">
        <v>483</v>
      </c>
      <c r="E2714" s="46">
        <v>6</v>
      </c>
      <c r="F2714" s="46">
        <v>0</v>
      </c>
      <c r="G2714" s="46">
        <v>7</v>
      </c>
      <c r="H2714" s="46">
        <v>0</v>
      </c>
      <c r="I2714" s="46">
        <v>6</v>
      </c>
      <c r="J2714" s="46">
        <v>0</v>
      </c>
      <c r="K2714" s="46">
        <v>19</v>
      </c>
      <c r="L2714" s="42">
        <v>27073</v>
      </c>
      <c r="M2714" s="42">
        <v>13918</v>
      </c>
      <c r="N2714" s="42">
        <v>13155</v>
      </c>
      <c r="O2714" s="54">
        <v>22.162301924426551</v>
      </c>
      <c r="P2714" s="54" t="s">
        <v>499</v>
      </c>
      <c r="Q2714" s="54">
        <v>25.856018911830972</v>
      </c>
      <c r="R2714" s="54" t="s">
        <v>499</v>
      </c>
      <c r="S2714" s="54">
        <v>22.162301924426551</v>
      </c>
      <c r="T2714" s="54" t="s">
        <v>499</v>
      </c>
      <c r="U2714" s="54">
        <v>70.180622760684074</v>
      </c>
      <c r="W2714" s="42" t="s">
        <v>469</v>
      </c>
    </row>
    <row r="2715" spans="1:23">
      <c r="A2715" s="49" t="s">
        <v>4983</v>
      </c>
      <c r="B2715" s="46" t="s">
        <v>230</v>
      </c>
      <c r="C2715" s="46" t="s">
        <v>419</v>
      </c>
      <c r="D2715" s="49" t="s">
        <v>128</v>
      </c>
      <c r="E2715" s="46">
        <v>0</v>
      </c>
      <c r="F2715" s="46">
        <v>0</v>
      </c>
      <c r="G2715" s="46">
        <v>0</v>
      </c>
      <c r="H2715" s="46">
        <v>0</v>
      </c>
      <c r="I2715" s="46">
        <v>0</v>
      </c>
      <c r="J2715" s="46">
        <v>0</v>
      </c>
      <c r="K2715" s="46">
        <v>0</v>
      </c>
      <c r="L2715" s="42">
        <v>27073</v>
      </c>
      <c r="M2715" s="42">
        <v>13918</v>
      </c>
      <c r="N2715" s="42">
        <v>13155</v>
      </c>
      <c r="O2715" s="54" t="s">
        <v>499</v>
      </c>
      <c r="P2715" s="54" t="s">
        <v>499</v>
      </c>
      <c r="Q2715" s="54" t="s">
        <v>499</v>
      </c>
      <c r="R2715" s="54" t="s">
        <v>499</v>
      </c>
      <c r="S2715" s="54" t="s">
        <v>499</v>
      </c>
      <c r="T2715" s="54" t="s">
        <v>499</v>
      </c>
      <c r="U2715" s="54" t="s">
        <v>499</v>
      </c>
      <c r="W2715" s="42" t="s">
        <v>469</v>
      </c>
    </row>
    <row r="2716" spans="1:23">
      <c r="A2716" s="49" t="s">
        <v>4984</v>
      </c>
      <c r="B2716" s="46" t="s">
        <v>230</v>
      </c>
      <c r="C2716" s="46" t="s">
        <v>419</v>
      </c>
      <c r="D2716" s="49" t="s">
        <v>132</v>
      </c>
      <c r="E2716" s="46">
        <v>6</v>
      </c>
      <c r="F2716" s="46">
        <v>0</v>
      </c>
      <c r="G2716" s="46">
        <v>0</v>
      </c>
      <c r="H2716" s="46">
        <v>6</v>
      </c>
      <c r="I2716" s="46">
        <v>6</v>
      </c>
      <c r="J2716" s="46">
        <v>0</v>
      </c>
      <c r="K2716" s="46">
        <v>18</v>
      </c>
      <c r="L2716" s="42">
        <v>27073</v>
      </c>
      <c r="M2716" s="42">
        <v>13918</v>
      </c>
      <c r="N2716" s="42">
        <v>13155</v>
      </c>
      <c r="O2716" s="54">
        <v>43.109642189969826</v>
      </c>
      <c r="P2716" s="54" t="s">
        <v>499</v>
      </c>
      <c r="Q2716" s="54" t="s">
        <v>499</v>
      </c>
      <c r="R2716" s="54">
        <v>43.109642189969826</v>
      </c>
      <c r="S2716" s="54">
        <v>43.109642189969826</v>
      </c>
      <c r="T2716" s="54" t="s">
        <v>499</v>
      </c>
      <c r="U2716" s="54">
        <v>129.32892656990947</v>
      </c>
      <c r="W2716" s="42" t="s">
        <v>469</v>
      </c>
    </row>
    <row r="2717" spans="1:23">
      <c r="A2717" s="49" t="s">
        <v>4985</v>
      </c>
      <c r="B2717" s="46" t="s">
        <v>230</v>
      </c>
      <c r="C2717" s="46" t="s">
        <v>419</v>
      </c>
      <c r="D2717" s="49" t="s">
        <v>142</v>
      </c>
      <c r="E2717" s="46">
        <v>0</v>
      </c>
      <c r="F2717" s="46">
        <v>0</v>
      </c>
      <c r="G2717" s="46">
        <v>0</v>
      </c>
      <c r="H2717" s="46">
        <v>0</v>
      </c>
      <c r="I2717" s="46">
        <v>0</v>
      </c>
      <c r="J2717" s="46">
        <v>0</v>
      </c>
      <c r="K2717" s="46">
        <v>0</v>
      </c>
      <c r="L2717" s="42">
        <v>27073</v>
      </c>
      <c r="M2717" s="42">
        <v>13918</v>
      </c>
      <c r="N2717" s="42">
        <v>13155</v>
      </c>
      <c r="O2717" s="54" t="s">
        <v>499</v>
      </c>
      <c r="P2717" s="54" t="s">
        <v>499</v>
      </c>
      <c r="Q2717" s="54" t="s">
        <v>499</v>
      </c>
      <c r="R2717" s="54" t="s">
        <v>499</v>
      </c>
      <c r="S2717" s="54" t="s">
        <v>499</v>
      </c>
      <c r="T2717" s="54" t="s">
        <v>499</v>
      </c>
      <c r="U2717" s="54" t="s">
        <v>499</v>
      </c>
      <c r="W2717" s="42" t="s">
        <v>469</v>
      </c>
    </row>
    <row r="2718" spans="1:23">
      <c r="A2718" s="49" t="s">
        <v>4986</v>
      </c>
      <c r="B2718" s="46" t="s">
        <v>230</v>
      </c>
      <c r="C2718" s="46" t="s">
        <v>419</v>
      </c>
      <c r="D2718" s="49" t="s">
        <v>146</v>
      </c>
      <c r="E2718" s="46">
        <v>6</v>
      </c>
      <c r="F2718" s="46">
        <v>0</v>
      </c>
      <c r="G2718" s="46">
        <v>6</v>
      </c>
      <c r="H2718" s="46">
        <v>17</v>
      </c>
      <c r="I2718" s="46">
        <v>6</v>
      </c>
      <c r="J2718" s="46">
        <v>7</v>
      </c>
      <c r="K2718" s="46">
        <v>42</v>
      </c>
      <c r="L2718" s="42">
        <v>27073</v>
      </c>
      <c r="M2718" s="42">
        <v>13918</v>
      </c>
      <c r="N2718" s="42">
        <v>13155</v>
      </c>
      <c r="O2718" s="54">
        <v>43.109642189969826</v>
      </c>
      <c r="P2718" s="54" t="s">
        <v>499</v>
      </c>
      <c r="Q2718" s="54">
        <v>43.109642189969826</v>
      </c>
      <c r="R2718" s="54">
        <v>122.14398620491448</v>
      </c>
      <c r="S2718" s="54">
        <v>43.109642189969826</v>
      </c>
      <c r="T2718" s="54">
        <v>50.294582554964791</v>
      </c>
      <c r="U2718" s="54">
        <v>301.7674953297888</v>
      </c>
      <c r="W2718" s="42" t="s">
        <v>469</v>
      </c>
    </row>
    <row r="2719" spans="1:23">
      <c r="A2719" s="49" t="s">
        <v>4987</v>
      </c>
      <c r="B2719" s="46" t="s">
        <v>222</v>
      </c>
      <c r="C2719" s="46" t="s">
        <v>419</v>
      </c>
      <c r="D2719" s="49" t="s">
        <v>60</v>
      </c>
      <c r="E2719" s="46">
        <v>0</v>
      </c>
      <c r="F2719" s="46">
        <v>6</v>
      </c>
      <c r="G2719" s="46">
        <v>0</v>
      </c>
      <c r="H2719" s="46">
        <v>0</v>
      </c>
      <c r="I2719" s="46">
        <v>6</v>
      </c>
      <c r="J2719" s="46">
        <v>6</v>
      </c>
      <c r="K2719" s="46">
        <v>18</v>
      </c>
      <c r="L2719" s="42">
        <v>27073</v>
      </c>
      <c r="M2719" s="42">
        <v>13918</v>
      </c>
      <c r="N2719" s="42">
        <v>13155</v>
      </c>
      <c r="O2719" s="54" t="s">
        <v>499</v>
      </c>
      <c r="P2719" s="54">
        <v>22.162301924426551</v>
      </c>
      <c r="Q2719" s="54" t="s">
        <v>499</v>
      </c>
      <c r="R2719" s="54" t="s">
        <v>499</v>
      </c>
      <c r="S2719" s="54">
        <v>22.162301924426551</v>
      </c>
      <c r="T2719" s="54">
        <v>22.162301924426551</v>
      </c>
      <c r="U2719" s="54">
        <v>66.486905773279659</v>
      </c>
      <c r="W2719" s="42" t="s">
        <v>469</v>
      </c>
    </row>
    <row r="2720" spans="1:23">
      <c r="A2720" s="49" t="s">
        <v>4988</v>
      </c>
      <c r="B2720" s="46" t="s">
        <v>222</v>
      </c>
      <c r="C2720" s="46" t="s">
        <v>419</v>
      </c>
      <c r="D2720" s="49" t="s">
        <v>64</v>
      </c>
      <c r="E2720" s="46">
        <v>16</v>
      </c>
      <c r="F2720" s="46">
        <v>7</v>
      </c>
      <c r="G2720" s="46">
        <v>13</v>
      </c>
      <c r="H2720" s="46">
        <v>11</v>
      </c>
      <c r="I2720" s="46">
        <v>9</v>
      </c>
      <c r="J2720" s="46">
        <v>7</v>
      </c>
      <c r="K2720" s="46">
        <v>63</v>
      </c>
      <c r="L2720" s="42">
        <v>27073</v>
      </c>
      <c r="M2720" s="42">
        <v>13918</v>
      </c>
      <c r="N2720" s="42">
        <v>13155</v>
      </c>
      <c r="O2720" s="54">
        <v>59.099471798470802</v>
      </c>
      <c r="P2720" s="54">
        <v>25.856018911830972</v>
      </c>
      <c r="Q2720" s="54">
        <v>48.018320836257523</v>
      </c>
      <c r="R2720" s="54">
        <v>40.630886861448673</v>
      </c>
      <c r="S2720" s="54">
        <v>33.24345288663983</v>
      </c>
      <c r="T2720" s="54">
        <v>25.856018911830972</v>
      </c>
      <c r="U2720" s="54">
        <v>232.70417020647881</v>
      </c>
      <c r="W2720" s="42" t="s">
        <v>469</v>
      </c>
    </row>
    <row r="2721" spans="1:23">
      <c r="A2721" s="49" t="s">
        <v>4989</v>
      </c>
      <c r="B2721" s="46" t="s">
        <v>222</v>
      </c>
      <c r="C2721" s="46" t="s">
        <v>419</v>
      </c>
      <c r="D2721" s="49" t="s">
        <v>492</v>
      </c>
      <c r="E2721" s="46">
        <v>0</v>
      </c>
      <c r="F2721" s="46">
        <v>0</v>
      </c>
      <c r="G2721" s="46">
        <v>6</v>
      </c>
      <c r="H2721" s="46">
        <v>6</v>
      </c>
      <c r="I2721" s="46">
        <v>6</v>
      </c>
      <c r="J2721" s="46">
        <v>0</v>
      </c>
      <c r="K2721" s="46">
        <v>18</v>
      </c>
      <c r="L2721" s="42">
        <v>27073</v>
      </c>
      <c r="M2721" s="42">
        <v>13918</v>
      </c>
      <c r="N2721" s="42">
        <v>13155</v>
      </c>
      <c r="O2721" s="54" t="s">
        <v>499</v>
      </c>
      <c r="P2721" s="54" t="s">
        <v>499</v>
      </c>
      <c r="Q2721" s="54">
        <v>22.162301924426551</v>
      </c>
      <c r="R2721" s="54">
        <v>22.162301924426551</v>
      </c>
      <c r="S2721" s="54">
        <v>22.162301924426551</v>
      </c>
      <c r="T2721" s="54" t="s">
        <v>499</v>
      </c>
      <c r="U2721" s="54">
        <v>66.486905773279659</v>
      </c>
      <c r="W2721" s="42" t="s">
        <v>469</v>
      </c>
    </row>
    <row r="2722" spans="1:23">
      <c r="A2722" s="49" t="s">
        <v>4990</v>
      </c>
      <c r="B2722" s="46" t="s">
        <v>222</v>
      </c>
      <c r="C2722" s="46" t="s">
        <v>419</v>
      </c>
      <c r="D2722" s="49" t="s">
        <v>200</v>
      </c>
      <c r="E2722" s="46">
        <v>7</v>
      </c>
      <c r="F2722" s="46">
        <v>6</v>
      </c>
      <c r="G2722" s="46">
        <v>8</v>
      </c>
      <c r="H2722" s="46">
        <v>14</v>
      </c>
      <c r="I2722" s="46">
        <v>7</v>
      </c>
      <c r="J2722" s="46">
        <v>6</v>
      </c>
      <c r="K2722" s="46">
        <v>48</v>
      </c>
      <c r="L2722" s="42">
        <v>27073</v>
      </c>
      <c r="M2722" s="42">
        <v>13918</v>
      </c>
      <c r="N2722" s="42">
        <v>13155</v>
      </c>
      <c r="O2722" s="54">
        <v>25.856018911830972</v>
      </c>
      <c r="P2722" s="54">
        <v>22.162301924426551</v>
      </c>
      <c r="Q2722" s="54">
        <v>29.549735899235401</v>
      </c>
      <c r="R2722" s="54">
        <v>51.712037823661944</v>
      </c>
      <c r="S2722" s="54">
        <v>25.856018911830972</v>
      </c>
      <c r="T2722" s="54">
        <v>22.162301924426551</v>
      </c>
      <c r="U2722" s="54">
        <v>177.29841539541241</v>
      </c>
      <c r="W2722" s="42" t="s">
        <v>469</v>
      </c>
    </row>
    <row r="2723" spans="1:23">
      <c r="A2723" s="49" t="s">
        <v>4991</v>
      </c>
      <c r="B2723" s="46" t="s">
        <v>222</v>
      </c>
      <c r="C2723" s="46" t="s">
        <v>419</v>
      </c>
      <c r="D2723" s="49" t="s">
        <v>473</v>
      </c>
      <c r="E2723" s="46">
        <v>0</v>
      </c>
      <c r="F2723" s="46">
        <v>0</v>
      </c>
      <c r="G2723" s="46">
        <v>0</v>
      </c>
      <c r="H2723" s="46">
        <v>0</v>
      </c>
      <c r="I2723" s="46">
        <v>0</v>
      </c>
      <c r="J2723" s="46">
        <v>0</v>
      </c>
      <c r="K2723" s="46">
        <v>0</v>
      </c>
      <c r="L2723" s="42">
        <v>27073</v>
      </c>
      <c r="M2723" s="42">
        <v>13918</v>
      </c>
      <c r="N2723" s="42">
        <v>13155</v>
      </c>
      <c r="O2723" s="54" t="s">
        <v>499</v>
      </c>
      <c r="P2723" s="54" t="s">
        <v>499</v>
      </c>
      <c r="Q2723" s="54" t="s">
        <v>499</v>
      </c>
      <c r="R2723" s="54" t="s">
        <v>499</v>
      </c>
      <c r="S2723" s="54" t="s">
        <v>499</v>
      </c>
      <c r="T2723" s="54" t="s">
        <v>499</v>
      </c>
      <c r="U2723" s="54" t="s">
        <v>499</v>
      </c>
      <c r="W2723" s="42" t="s">
        <v>469</v>
      </c>
    </row>
    <row r="2724" spans="1:23">
      <c r="A2724" s="49" t="s">
        <v>4992</v>
      </c>
      <c r="B2724" s="46" t="s">
        <v>222</v>
      </c>
      <c r="C2724" s="46" t="s">
        <v>419</v>
      </c>
      <c r="D2724" s="49" t="s">
        <v>201</v>
      </c>
      <c r="E2724" s="46">
        <v>0</v>
      </c>
      <c r="F2724" s="46">
        <v>6</v>
      </c>
      <c r="G2724" s="46">
        <v>9</v>
      </c>
      <c r="H2724" s="46">
        <v>6</v>
      </c>
      <c r="I2724" s="46">
        <v>6</v>
      </c>
      <c r="J2724" s="46">
        <v>0</v>
      </c>
      <c r="K2724" s="46">
        <v>27</v>
      </c>
      <c r="L2724" s="42">
        <v>27073</v>
      </c>
      <c r="M2724" s="42">
        <v>13918</v>
      </c>
      <c r="N2724" s="42">
        <v>13155</v>
      </c>
      <c r="O2724" s="54" t="s">
        <v>499</v>
      </c>
      <c r="P2724" s="54">
        <v>22.162301924426551</v>
      </c>
      <c r="Q2724" s="54">
        <v>33.24345288663983</v>
      </c>
      <c r="R2724" s="54">
        <v>22.162301924426551</v>
      </c>
      <c r="S2724" s="54">
        <v>22.162301924426551</v>
      </c>
      <c r="T2724" s="54" t="s">
        <v>499</v>
      </c>
      <c r="U2724" s="54">
        <v>99.730358659919474</v>
      </c>
      <c r="W2724" s="42" t="s">
        <v>469</v>
      </c>
    </row>
    <row r="2725" spans="1:23">
      <c r="A2725" s="49" t="s">
        <v>4993</v>
      </c>
      <c r="B2725" s="46" t="s">
        <v>222</v>
      </c>
      <c r="C2725" s="46" t="s">
        <v>419</v>
      </c>
      <c r="D2725" s="49" t="s">
        <v>151</v>
      </c>
      <c r="E2725" s="46">
        <v>0</v>
      </c>
      <c r="F2725" s="46">
        <v>0</v>
      </c>
      <c r="G2725" s="46">
        <v>0</v>
      </c>
      <c r="H2725" s="46">
        <v>0</v>
      </c>
      <c r="I2725" s="46">
        <v>0</v>
      </c>
      <c r="J2725" s="46">
        <v>0</v>
      </c>
      <c r="K2725" s="46">
        <v>0</v>
      </c>
      <c r="L2725" s="42">
        <v>27073</v>
      </c>
      <c r="M2725" s="42">
        <v>13918</v>
      </c>
      <c r="N2725" s="42">
        <v>13155</v>
      </c>
      <c r="O2725" s="54" t="s">
        <v>499</v>
      </c>
      <c r="P2725" s="54" t="s">
        <v>499</v>
      </c>
      <c r="Q2725" s="54" t="s">
        <v>499</v>
      </c>
      <c r="R2725" s="54" t="s">
        <v>499</v>
      </c>
      <c r="S2725" s="54" t="s">
        <v>499</v>
      </c>
      <c r="T2725" s="54" t="s">
        <v>499</v>
      </c>
      <c r="U2725" s="54" t="s">
        <v>499</v>
      </c>
      <c r="W2725" s="42" t="s">
        <v>469</v>
      </c>
    </row>
    <row r="2726" spans="1:23">
      <c r="A2726" s="49" t="s">
        <v>4994</v>
      </c>
      <c r="B2726" s="46" t="s">
        <v>222</v>
      </c>
      <c r="C2726" s="46" t="s">
        <v>419</v>
      </c>
      <c r="D2726" s="49" t="s">
        <v>95</v>
      </c>
      <c r="E2726" s="46">
        <v>0</v>
      </c>
      <c r="F2726" s="46">
        <v>0</v>
      </c>
      <c r="G2726" s="46">
        <v>0</v>
      </c>
      <c r="H2726" s="46">
        <v>0</v>
      </c>
      <c r="I2726" s="46">
        <v>0</v>
      </c>
      <c r="J2726" s="46">
        <v>0</v>
      </c>
      <c r="K2726" s="46">
        <v>0</v>
      </c>
      <c r="L2726" s="42">
        <v>27073</v>
      </c>
      <c r="M2726" s="42">
        <v>13918</v>
      </c>
      <c r="N2726" s="42">
        <v>13155</v>
      </c>
      <c r="O2726" s="54" t="s">
        <v>499</v>
      </c>
      <c r="P2726" s="54" t="s">
        <v>499</v>
      </c>
      <c r="Q2726" s="54" t="s">
        <v>499</v>
      </c>
      <c r="R2726" s="54" t="s">
        <v>499</v>
      </c>
      <c r="S2726" s="54" t="s">
        <v>499</v>
      </c>
      <c r="T2726" s="54" t="s">
        <v>499</v>
      </c>
      <c r="U2726" s="54" t="s">
        <v>499</v>
      </c>
      <c r="W2726" s="42" t="s">
        <v>469</v>
      </c>
    </row>
    <row r="2727" spans="1:23">
      <c r="A2727" s="49" t="s">
        <v>4995</v>
      </c>
      <c r="B2727" s="46" t="s">
        <v>222</v>
      </c>
      <c r="C2727" s="46" t="s">
        <v>419</v>
      </c>
      <c r="D2727" s="49" t="s">
        <v>154</v>
      </c>
      <c r="E2727" s="46">
        <v>0</v>
      </c>
      <c r="F2727" s="46">
        <v>6</v>
      </c>
      <c r="G2727" s="46">
        <v>0</v>
      </c>
      <c r="H2727" s="46">
        <v>0</v>
      </c>
      <c r="I2727" s="46">
        <v>0</v>
      </c>
      <c r="J2727" s="46">
        <v>0</v>
      </c>
      <c r="K2727" s="46">
        <v>6</v>
      </c>
      <c r="L2727" s="42">
        <v>27073</v>
      </c>
      <c r="M2727" s="42">
        <v>13918</v>
      </c>
      <c r="N2727" s="42">
        <v>13155</v>
      </c>
      <c r="O2727" s="54" t="s">
        <v>499</v>
      </c>
      <c r="P2727" s="54">
        <v>22.162301924426551</v>
      </c>
      <c r="Q2727" s="54" t="s">
        <v>499</v>
      </c>
      <c r="R2727" s="54" t="s">
        <v>499</v>
      </c>
      <c r="S2727" s="54" t="s">
        <v>499</v>
      </c>
      <c r="T2727" s="54" t="s">
        <v>499</v>
      </c>
      <c r="U2727" s="54">
        <v>22.162301924426551</v>
      </c>
      <c r="W2727" s="42" t="s">
        <v>469</v>
      </c>
    </row>
    <row r="2728" spans="1:23">
      <c r="A2728" s="49" t="s">
        <v>4996</v>
      </c>
      <c r="B2728" s="46" t="s">
        <v>222</v>
      </c>
      <c r="C2728" s="46" t="s">
        <v>419</v>
      </c>
      <c r="D2728" s="49" t="s">
        <v>155</v>
      </c>
      <c r="E2728" s="46">
        <v>6</v>
      </c>
      <c r="F2728" s="46">
        <v>0</v>
      </c>
      <c r="G2728" s="46">
        <v>6</v>
      </c>
      <c r="H2728" s="46">
        <v>0</v>
      </c>
      <c r="I2728" s="46">
        <v>0</v>
      </c>
      <c r="J2728" s="46">
        <v>0</v>
      </c>
      <c r="K2728" s="46">
        <v>12</v>
      </c>
      <c r="L2728" s="42">
        <v>27073</v>
      </c>
      <c r="M2728" s="42">
        <v>13918</v>
      </c>
      <c r="N2728" s="42">
        <v>13155</v>
      </c>
      <c r="O2728" s="54">
        <v>22.162301924426551</v>
      </c>
      <c r="P2728" s="54" t="s">
        <v>499</v>
      </c>
      <c r="Q2728" s="54">
        <v>22.162301924426551</v>
      </c>
      <c r="R2728" s="54" t="s">
        <v>499</v>
      </c>
      <c r="S2728" s="54" t="s">
        <v>499</v>
      </c>
      <c r="T2728" s="54" t="s">
        <v>499</v>
      </c>
      <c r="U2728" s="54">
        <v>44.324603848853101</v>
      </c>
      <c r="W2728" s="42" t="s">
        <v>469</v>
      </c>
    </row>
    <row r="2729" spans="1:23">
      <c r="A2729" s="49" t="s">
        <v>4997</v>
      </c>
      <c r="B2729" s="46" t="s">
        <v>222</v>
      </c>
      <c r="C2729" s="46" t="s">
        <v>419</v>
      </c>
      <c r="D2729" s="49" t="s">
        <v>99</v>
      </c>
      <c r="E2729" s="46">
        <v>6</v>
      </c>
      <c r="F2729" s="46">
        <v>6</v>
      </c>
      <c r="G2729" s="46">
        <v>9</v>
      </c>
      <c r="H2729" s="46">
        <v>6</v>
      </c>
      <c r="I2729" s="46">
        <v>6</v>
      </c>
      <c r="J2729" s="46">
        <v>0</v>
      </c>
      <c r="K2729" s="46">
        <v>33</v>
      </c>
      <c r="L2729" s="42">
        <v>27073</v>
      </c>
      <c r="M2729" s="42">
        <v>13918</v>
      </c>
      <c r="N2729" s="42">
        <v>13155</v>
      </c>
      <c r="O2729" s="54">
        <v>22.162301924426551</v>
      </c>
      <c r="P2729" s="54">
        <v>22.162301924426551</v>
      </c>
      <c r="Q2729" s="54">
        <v>33.24345288663983</v>
      </c>
      <c r="R2729" s="54">
        <v>22.162301924426551</v>
      </c>
      <c r="S2729" s="54">
        <v>22.162301924426551</v>
      </c>
      <c r="T2729" s="54" t="s">
        <v>499</v>
      </c>
      <c r="U2729" s="54">
        <v>121.89266058434602</v>
      </c>
      <c r="W2729" s="42" t="s">
        <v>469</v>
      </c>
    </row>
    <row r="2730" spans="1:23">
      <c r="A2730" s="49" t="s">
        <v>4998</v>
      </c>
      <c r="B2730" s="46" t="s">
        <v>222</v>
      </c>
      <c r="C2730" s="46" t="s">
        <v>419</v>
      </c>
      <c r="D2730" s="49" t="s">
        <v>481</v>
      </c>
      <c r="E2730" s="46">
        <v>0</v>
      </c>
      <c r="F2730" s="46">
        <v>0</v>
      </c>
      <c r="G2730" s="46">
        <v>0</v>
      </c>
      <c r="H2730" s="46">
        <v>6</v>
      </c>
      <c r="I2730" s="46">
        <v>0</v>
      </c>
      <c r="J2730" s="46">
        <v>0</v>
      </c>
      <c r="K2730" s="46">
        <v>6</v>
      </c>
      <c r="L2730" s="42">
        <v>27073</v>
      </c>
      <c r="M2730" s="42">
        <v>13918</v>
      </c>
      <c r="N2730" s="42">
        <v>13155</v>
      </c>
      <c r="O2730" s="54" t="s">
        <v>499</v>
      </c>
      <c r="P2730" s="54" t="s">
        <v>499</v>
      </c>
      <c r="Q2730" s="54" t="s">
        <v>499</v>
      </c>
      <c r="R2730" s="54">
        <v>22.162301924426551</v>
      </c>
      <c r="S2730" s="54" t="s">
        <v>499</v>
      </c>
      <c r="T2730" s="54" t="s">
        <v>499</v>
      </c>
      <c r="U2730" s="54">
        <v>22.162301924426551</v>
      </c>
      <c r="W2730" s="42" t="s">
        <v>469</v>
      </c>
    </row>
    <row r="2731" spans="1:23">
      <c r="A2731" s="49" t="s">
        <v>4999</v>
      </c>
      <c r="B2731" s="46" t="s">
        <v>222</v>
      </c>
      <c r="C2731" s="46" t="s">
        <v>419</v>
      </c>
      <c r="D2731" s="49" t="s">
        <v>483</v>
      </c>
      <c r="E2731" s="46">
        <v>6</v>
      </c>
      <c r="F2731" s="46">
        <v>0</v>
      </c>
      <c r="G2731" s="46">
        <v>10</v>
      </c>
      <c r="H2731" s="46">
        <v>6</v>
      </c>
      <c r="I2731" s="46">
        <v>6</v>
      </c>
      <c r="J2731" s="46">
        <v>0</v>
      </c>
      <c r="K2731" s="46">
        <v>28</v>
      </c>
      <c r="L2731" s="42">
        <v>27073</v>
      </c>
      <c r="M2731" s="42">
        <v>13918</v>
      </c>
      <c r="N2731" s="42">
        <v>13155</v>
      </c>
      <c r="O2731" s="54">
        <v>22.162301924426551</v>
      </c>
      <c r="P2731" s="54" t="s">
        <v>499</v>
      </c>
      <c r="Q2731" s="54">
        <v>36.937169874044251</v>
      </c>
      <c r="R2731" s="54">
        <v>22.162301924426551</v>
      </c>
      <c r="S2731" s="54">
        <v>22.162301924426551</v>
      </c>
      <c r="T2731" s="54" t="s">
        <v>499</v>
      </c>
      <c r="U2731" s="54">
        <v>103.42407564732389</v>
      </c>
      <c r="W2731" s="42" t="s">
        <v>469</v>
      </c>
    </row>
    <row r="2732" spans="1:23">
      <c r="A2732" s="49" t="s">
        <v>5000</v>
      </c>
      <c r="B2732" s="46" t="s">
        <v>222</v>
      </c>
      <c r="C2732" s="46" t="s">
        <v>419</v>
      </c>
      <c r="D2732" s="49" t="s">
        <v>128</v>
      </c>
      <c r="E2732" s="46">
        <v>0</v>
      </c>
      <c r="F2732" s="46">
        <v>0</v>
      </c>
      <c r="G2732" s="46">
        <v>0</v>
      </c>
      <c r="H2732" s="46">
        <v>0</v>
      </c>
      <c r="I2732" s="46">
        <v>0</v>
      </c>
      <c r="J2732" s="46">
        <v>0</v>
      </c>
      <c r="K2732" s="46">
        <v>0</v>
      </c>
      <c r="L2732" s="42">
        <v>27073</v>
      </c>
      <c r="M2732" s="42">
        <v>13918</v>
      </c>
      <c r="N2732" s="42">
        <v>13155</v>
      </c>
      <c r="O2732" s="54" t="s">
        <v>499</v>
      </c>
      <c r="P2732" s="54" t="s">
        <v>499</v>
      </c>
      <c r="Q2732" s="54" t="s">
        <v>499</v>
      </c>
      <c r="R2732" s="54" t="s">
        <v>499</v>
      </c>
      <c r="S2732" s="54" t="s">
        <v>499</v>
      </c>
      <c r="T2732" s="54" t="s">
        <v>499</v>
      </c>
      <c r="U2732" s="54" t="s">
        <v>499</v>
      </c>
      <c r="W2732" s="42" t="s">
        <v>469</v>
      </c>
    </row>
    <row r="2733" spans="1:23">
      <c r="A2733" s="49" t="s">
        <v>5001</v>
      </c>
      <c r="B2733" s="46" t="s">
        <v>222</v>
      </c>
      <c r="C2733" s="46" t="s">
        <v>419</v>
      </c>
      <c r="D2733" s="49" t="s">
        <v>161</v>
      </c>
      <c r="E2733" s="46">
        <v>0</v>
      </c>
      <c r="F2733" s="46">
        <v>0</v>
      </c>
      <c r="G2733" s="46">
        <v>0</v>
      </c>
      <c r="H2733" s="46">
        <v>0</v>
      </c>
      <c r="I2733" s="46">
        <v>0</v>
      </c>
      <c r="J2733" s="46">
        <v>0</v>
      </c>
      <c r="K2733" s="46">
        <v>0</v>
      </c>
      <c r="L2733" s="42">
        <v>27073</v>
      </c>
      <c r="M2733" s="42">
        <v>13918</v>
      </c>
      <c r="N2733" s="42">
        <v>13155</v>
      </c>
      <c r="O2733" s="54" t="s">
        <v>499</v>
      </c>
      <c r="P2733" s="54" t="s">
        <v>499</v>
      </c>
      <c r="Q2733" s="54" t="s">
        <v>499</v>
      </c>
      <c r="R2733" s="54" t="s">
        <v>499</v>
      </c>
      <c r="S2733" s="54" t="s">
        <v>499</v>
      </c>
      <c r="T2733" s="54" t="s">
        <v>499</v>
      </c>
      <c r="U2733" s="54" t="s">
        <v>499</v>
      </c>
      <c r="W2733" s="42" t="s">
        <v>469</v>
      </c>
    </row>
    <row r="2734" spans="1:23">
      <c r="A2734" s="49" t="s">
        <v>5002</v>
      </c>
      <c r="B2734" s="46" t="s">
        <v>222</v>
      </c>
      <c r="C2734" s="46" t="s">
        <v>419</v>
      </c>
      <c r="D2734" s="49" t="s">
        <v>164</v>
      </c>
      <c r="E2734" s="46">
        <v>26</v>
      </c>
      <c r="F2734" s="46">
        <v>26</v>
      </c>
      <c r="G2734" s="46">
        <v>56</v>
      </c>
      <c r="H2734" s="46">
        <v>59</v>
      </c>
      <c r="I2734" s="46">
        <v>13</v>
      </c>
      <c r="J2734" s="46">
        <v>6</v>
      </c>
      <c r="K2734" s="46">
        <v>186</v>
      </c>
      <c r="L2734" s="42">
        <v>27073</v>
      </c>
      <c r="M2734" s="42">
        <v>13918</v>
      </c>
      <c r="N2734" s="42">
        <v>13155</v>
      </c>
      <c r="O2734" s="54">
        <v>197.64348156594448</v>
      </c>
      <c r="P2734" s="54">
        <v>197.64348156594448</v>
      </c>
      <c r="Q2734" s="54">
        <v>425.69365260357284</v>
      </c>
      <c r="R2734" s="54">
        <v>448.49866970733564</v>
      </c>
      <c r="S2734" s="54">
        <v>98.821740782972242</v>
      </c>
      <c r="T2734" s="54">
        <v>45.610034207525658</v>
      </c>
      <c r="U2734" s="54">
        <v>1413.9110604332952</v>
      </c>
      <c r="W2734" s="42" t="s">
        <v>469</v>
      </c>
    </row>
    <row r="2735" spans="1:23">
      <c r="A2735" s="49" t="s">
        <v>5003</v>
      </c>
      <c r="B2735" s="46" t="s">
        <v>222</v>
      </c>
      <c r="C2735" s="46" t="s">
        <v>419</v>
      </c>
      <c r="D2735" s="49" t="s">
        <v>142</v>
      </c>
      <c r="E2735" s="46">
        <v>0</v>
      </c>
      <c r="F2735" s="46">
        <v>0</v>
      </c>
      <c r="G2735" s="46">
        <v>0</v>
      </c>
      <c r="H2735" s="46">
        <v>0</v>
      </c>
      <c r="I2735" s="46">
        <v>0</v>
      </c>
      <c r="J2735" s="46">
        <v>0</v>
      </c>
      <c r="K2735" s="46">
        <v>0</v>
      </c>
      <c r="L2735" s="42">
        <v>27073</v>
      </c>
      <c r="M2735" s="42">
        <v>13918</v>
      </c>
      <c r="N2735" s="42">
        <v>13155</v>
      </c>
      <c r="O2735" s="54" t="s">
        <v>499</v>
      </c>
      <c r="P2735" s="54" t="s">
        <v>499</v>
      </c>
      <c r="Q2735" s="54" t="s">
        <v>499</v>
      </c>
      <c r="R2735" s="54" t="s">
        <v>499</v>
      </c>
      <c r="S2735" s="54" t="s">
        <v>499</v>
      </c>
      <c r="T2735" s="54" t="s">
        <v>499</v>
      </c>
      <c r="U2735" s="54" t="s">
        <v>499</v>
      </c>
      <c r="W2735" s="42" t="s">
        <v>469</v>
      </c>
    </row>
    <row r="2736" spans="1:23">
      <c r="A2736" s="49" t="s">
        <v>5004</v>
      </c>
      <c r="B2736" s="46" t="s">
        <v>230</v>
      </c>
      <c r="C2736" s="46" t="s">
        <v>421</v>
      </c>
      <c r="D2736" s="49" t="s">
        <v>60</v>
      </c>
      <c r="E2736" s="46">
        <v>6</v>
      </c>
      <c r="F2736" s="46">
        <v>6</v>
      </c>
      <c r="G2736" s="46">
        <v>6</v>
      </c>
      <c r="H2736" s="46">
        <v>6</v>
      </c>
      <c r="I2736" s="46">
        <v>6</v>
      </c>
      <c r="J2736" s="46">
        <v>0</v>
      </c>
      <c r="K2736" s="46">
        <v>30</v>
      </c>
      <c r="L2736" s="42">
        <v>34662</v>
      </c>
      <c r="M2736" s="42">
        <v>17773</v>
      </c>
      <c r="N2736" s="42">
        <v>16889</v>
      </c>
      <c r="O2736" s="54">
        <v>17.310022503029252</v>
      </c>
      <c r="P2736" s="54">
        <v>17.310022503029252</v>
      </c>
      <c r="Q2736" s="54">
        <v>17.310022503029252</v>
      </c>
      <c r="R2736" s="54">
        <v>17.310022503029252</v>
      </c>
      <c r="S2736" s="54">
        <v>17.310022503029252</v>
      </c>
      <c r="T2736" s="54" t="s">
        <v>499</v>
      </c>
      <c r="U2736" s="54">
        <v>86.550112515146267</v>
      </c>
      <c r="W2736" s="42" t="s">
        <v>469</v>
      </c>
    </row>
    <row r="2737" spans="1:23">
      <c r="A2737" s="49" t="s">
        <v>5005</v>
      </c>
      <c r="B2737" s="46" t="s">
        <v>230</v>
      </c>
      <c r="C2737" s="46" t="s">
        <v>421</v>
      </c>
      <c r="D2737" s="49" t="s">
        <v>64</v>
      </c>
      <c r="E2737" s="46">
        <v>7</v>
      </c>
      <c r="F2737" s="46">
        <v>6</v>
      </c>
      <c r="G2737" s="46">
        <v>19</v>
      </c>
      <c r="H2737" s="46">
        <v>10</v>
      </c>
      <c r="I2737" s="46">
        <v>11</v>
      </c>
      <c r="J2737" s="46">
        <v>8</v>
      </c>
      <c r="K2737" s="46">
        <v>61</v>
      </c>
      <c r="L2737" s="42">
        <v>34662</v>
      </c>
      <c r="M2737" s="42">
        <v>17773</v>
      </c>
      <c r="N2737" s="42">
        <v>16889</v>
      </c>
      <c r="O2737" s="54">
        <v>20.195026253534127</v>
      </c>
      <c r="P2737" s="54">
        <v>17.310022503029252</v>
      </c>
      <c r="Q2737" s="54">
        <v>54.815071259592635</v>
      </c>
      <c r="R2737" s="54">
        <v>28.850037505048753</v>
      </c>
      <c r="S2737" s="54">
        <v>31.735041255553632</v>
      </c>
      <c r="T2737" s="54">
        <v>23.080030004039006</v>
      </c>
      <c r="U2737" s="54">
        <v>175.98522878079743</v>
      </c>
      <c r="W2737" s="42" t="s">
        <v>469</v>
      </c>
    </row>
    <row r="2738" spans="1:23">
      <c r="A2738" s="49" t="s">
        <v>5006</v>
      </c>
      <c r="B2738" s="46" t="s">
        <v>230</v>
      </c>
      <c r="C2738" s="46" t="s">
        <v>421</v>
      </c>
      <c r="D2738" s="49" t="s">
        <v>492</v>
      </c>
      <c r="E2738" s="46">
        <v>0</v>
      </c>
      <c r="F2738" s="46">
        <v>0</v>
      </c>
      <c r="G2738" s="46">
        <v>0</v>
      </c>
      <c r="H2738" s="46">
        <v>6</v>
      </c>
      <c r="I2738" s="46">
        <v>0</v>
      </c>
      <c r="J2738" s="46">
        <v>0</v>
      </c>
      <c r="K2738" s="46">
        <v>6</v>
      </c>
      <c r="L2738" s="42">
        <v>34662</v>
      </c>
      <c r="M2738" s="42">
        <v>17773</v>
      </c>
      <c r="N2738" s="42">
        <v>16889</v>
      </c>
      <c r="O2738" s="54" t="s">
        <v>499</v>
      </c>
      <c r="P2738" s="54" t="s">
        <v>499</v>
      </c>
      <c r="Q2738" s="54" t="s">
        <v>499</v>
      </c>
      <c r="R2738" s="54">
        <v>17.310022503029252</v>
      </c>
      <c r="S2738" s="54" t="s">
        <v>499</v>
      </c>
      <c r="T2738" s="54" t="s">
        <v>499</v>
      </c>
      <c r="U2738" s="54">
        <v>17.310022503029252</v>
      </c>
      <c r="W2738" s="42" t="s">
        <v>469</v>
      </c>
    </row>
    <row r="2739" spans="1:23">
      <c r="A2739" s="49" t="s">
        <v>5007</v>
      </c>
      <c r="B2739" s="46" t="s">
        <v>230</v>
      </c>
      <c r="C2739" s="46" t="s">
        <v>421</v>
      </c>
      <c r="D2739" s="49" t="s">
        <v>200</v>
      </c>
      <c r="E2739" s="46">
        <v>0</v>
      </c>
      <c r="F2739" s="46">
        <v>0</v>
      </c>
      <c r="G2739" s="46">
        <v>0</v>
      </c>
      <c r="H2739" s="46">
        <v>0</v>
      </c>
      <c r="I2739" s="46">
        <v>6</v>
      </c>
      <c r="J2739" s="46">
        <v>0</v>
      </c>
      <c r="K2739" s="46">
        <v>6</v>
      </c>
      <c r="L2739" s="42">
        <v>34662</v>
      </c>
      <c r="M2739" s="42">
        <v>17773</v>
      </c>
      <c r="N2739" s="42">
        <v>16889</v>
      </c>
      <c r="O2739" s="54" t="s">
        <v>499</v>
      </c>
      <c r="P2739" s="54" t="s">
        <v>499</v>
      </c>
      <c r="Q2739" s="54" t="s">
        <v>499</v>
      </c>
      <c r="R2739" s="54" t="s">
        <v>499</v>
      </c>
      <c r="S2739" s="54">
        <v>17.310022503029252</v>
      </c>
      <c r="T2739" s="54" t="s">
        <v>499</v>
      </c>
      <c r="U2739" s="54">
        <v>17.310022503029252</v>
      </c>
      <c r="W2739" s="42" t="s">
        <v>469</v>
      </c>
    </row>
    <row r="2740" spans="1:23">
      <c r="A2740" s="49" t="s">
        <v>5008</v>
      </c>
      <c r="B2740" s="46" t="s">
        <v>230</v>
      </c>
      <c r="C2740" s="46" t="s">
        <v>421</v>
      </c>
      <c r="D2740" s="49" t="s">
        <v>54</v>
      </c>
      <c r="E2740" s="46">
        <v>20</v>
      </c>
      <c r="F2740" s="46">
        <v>22</v>
      </c>
      <c r="G2740" s="46">
        <v>58</v>
      </c>
      <c r="H2740" s="46">
        <v>64</v>
      </c>
      <c r="I2740" s="46">
        <v>63</v>
      </c>
      <c r="J2740" s="46">
        <v>30</v>
      </c>
      <c r="K2740" s="46">
        <v>257</v>
      </c>
      <c r="L2740" s="42">
        <v>34662</v>
      </c>
      <c r="M2740" s="42">
        <v>17773</v>
      </c>
      <c r="N2740" s="42">
        <v>16889</v>
      </c>
      <c r="O2740" s="54">
        <v>112.53024250267259</v>
      </c>
      <c r="P2740" s="54">
        <v>123.78326675293984</v>
      </c>
      <c r="Q2740" s="54">
        <v>326.33770325775055</v>
      </c>
      <c r="R2740" s="54">
        <v>360.0967760085523</v>
      </c>
      <c r="S2740" s="54">
        <v>354.47026388341868</v>
      </c>
      <c r="T2740" s="54">
        <v>168.79536375400889</v>
      </c>
      <c r="U2740" s="54">
        <v>1446.0136161593427</v>
      </c>
      <c r="W2740" s="42" t="s">
        <v>469</v>
      </c>
    </row>
    <row r="2741" spans="1:23">
      <c r="A2741" s="49" t="s">
        <v>5009</v>
      </c>
      <c r="B2741" s="46" t="s">
        <v>230</v>
      </c>
      <c r="C2741" s="46" t="s">
        <v>421</v>
      </c>
      <c r="D2741" s="49" t="s">
        <v>69</v>
      </c>
      <c r="E2741" s="46">
        <v>0</v>
      </c>
      <c r="F2741" s="46">
        <v>6</v>
      </c>
      <c r="G2741" s="46">
        <v>6</v>
      </c>
      <c r="H2741" s="46">
        <v>6</v>
      </c>
      <c r="I2741" s="46">
        <v>8</v>
      </c>
      <c r="J2741" s="46">
        <v>6</v>
      </c>
      <c r="K2741" s="46">
        <v>32</v>
      </c>
      <c r="L2741" s="42">
        <v>34662</v>
      </c>
      <c r="M2741" s="42">
        <v>17773</v>
      </c>
      <c r="N2741" s="42">
        <v>16889</v>
      </c>
      <c r="O2741" s="54" t="s">
        <v>499</v>
      </c>
      <c r="P2741" s="54">
        <v>33.759072750801778</v>
      </c>
      <c r="Q2741" s="54">
        <v>33.759072750801778</v>
      </c>
      <c r="R2741" s="54">
        <v>33.759072750801778</v>
      </c>
      <c r="S2741" s="54">
        <v>45.012097001069037</v>
      </c>
      <c r="T2741" s="54">
        <v>33.759072750801778</v>
      </c>
      <c r="U2741" s="54">
        <v>180.04838800427615</v>
      </c>
      <c r="W2741" s="42" t="s">
        <v>469</v>
      </c>
    </row>
    <row r="2742" spans="1:23">
      <c r="A2742" s="49" t="s">
        <v>5010</v>
      </c>
      <c r="B2742" s="46" t="s">
        <v>230</v>
      </c>
      <c r="C2742" s="46" t="s">
        <v>421</v>
      </c>
      <c r="D2742" s="49" t="s">
        <v>473</v>
      </c>
      <c r="E2742" s="46">
        <v>0</v>
      </c>
      <c r="F2742" s="46">
        <v>0</v>
      </c>
      <c r="G2742" s="46">
        <v>0</v>
      </c>
      <c r="H2742" s="46">
        <v>0</v>
      </c>
      <c r="I2742" s="46">
        <v>0</v>
      </c>
      <c r="J2742" s="46">
        <v>0</v>
      </c>
      <c r="K2742" s="46">
        <v>0</v>
      </c>
      <c r="L2742" s="42">
        <v>34662</v>
      </c>
      <c r="M2742" s="42">
        <v>17773</v>
      </c>
      <c r="N2742" s="42">
        <v>16889</v>
      </c>
      <c r="O2742" s="54" t="s">
        <v>499</v>
      </c>
      <c r="P2742" s="54" t="s">
        <v>499</v>
      </c>
      <c r="Q2742" s="54" t="s">
        <v>499</v>
      </c>
      <c r="R2742" s="54" t="s">
        <v>499</v>
      </c>
      <c r="S2742" s="54" t="s">
        <v>499</v>
      </c>
      <c r="T2742" s="54" t="s">
        <v>499</v>
      </c>
      <c r="U2742" s="54" t="s">
        <v>499</v>
      </c>
      <c r="W2742" s="42" t="s">
        <v>469</v>
      </c>
    </row>
    <row r="2743" spans="1:23">
      <c r="A2743" s="49" t="s">
        <v>5011</v>
      </c>
      <c r="B2743" s="46" t="s">
        <v>230</v>
      </c>
      <c r="C2743" s="46" t="s">
        <v>421</v>
      </c>
      <c r="D2743" s="49" t="s">
        <v>201</v>
      </c>
      <c r="E2743" s="46">
        <v>0</v>
      </c>
      <c r="F2743" s="46">
        <v>6</v>
      </c>
      <c r="G2743" s="46">
        <v>0</v>
      </c>
      <c r="H2743" s="46">
        <v>0</v>
      </c>
      <c r="I2743" s="46">
        <v>6</v>
      </c>
      <c r="J2743" s="46">
        <v>0</v>
      </c>
      <c r="K2743" s="46">
        <v>12</v>
      </c>
      <c r="L2743" s="42">
        <v>34662</v>
      </c>
      <c r="M2743" s="42">
        <v>17773</v>
      </c>
      <c r="N2743" s="42">
        <v>16889</v>
      </c>
      <c r="O2743" s="54" t="s">
        <v>499</v>
      </c>
      <c r="P2743" s="54">
        <v>17.310022503029252</v>
      </c>
      <c r="Q2743" s="54" t="s">
        <v>499</v>
      </c>
      <c r="R2743" s="54" t="s">
        <v>499</v>
      </c>
      <c r="S2743" s="54">
        <v>17.310022503029252</v>
      </c>
      <c r="T2743" s="54" t="s">
        <v>499</v>
      </c>
      <c r="U2743" s="54">
        <v>34.620045006058504</v>
      </c>
      <c r="W2743" s="42" t="s">
        <v>469</v>
      </c>
    </row>
    <row r="2744" spans="1:23">
      <c r="A2744" s="49" t="s">
        <v>5012</v>
      </c>
      <c r="B2744" s="46" t="s">
        <v>230</v>
      </c>
      <c r="C2744" s="46" t="s">
        <v>421</v>
      </c>
      <c r="D2744" s="49" t="s">
        <v>151</v>
      </c>
      <c r="E2744" s="46">
        <v>0</v>
      </c>
      <c r="F2744" s="46">
        <v>0</v>
      </c>
      <c r="G2744" s="46">
        <v>0</v>
      </c>
      <c r="H2744" s="46">
        <v>0</v>
      </c>
      <c r="I2744" s="46">
        <v>0</v>
      </c>
      <c r="J2744" s="46">
        <v>0</v>
      </c>
      <c r="K2744" s="46">
        <v>0</v>
      </c>
      <c r="L2744" s="42">
        <v>34662</v>
      </c>
      <c r="M2744" s="42">
        <v>17773</v>
      </c>
      <c r="N2744" s="42">
        <v>16889</v>
      </c>
      <c r="O2744" s="54" t="s">
        <v>499</v>
      </c>
      <c r="P2744" s="54" t="s">
        <v>499</v>
      </c>
      <c r="Q2744" s="54" t="s">
        <v>499</v>
      </c>
      <c r="R2744" s="54" t="s">
        <v>499</v>
      </c>
      <c r="S2744" s="54" t="s">
        <v>499</v>
      </c>
      <c r="T2744" s="54" t="s">
        <v>499</v>
      </c>
      <c r="U2744" s="54" t="s">
        <v>499</v>
      </c>
      <c r="W2744" s="42" t="s">
        <v>469</v>
      </c>
    </row>
    <row r="2745" spans="1:23">
      <c r="A2745" s="49" t="s">
        <v>5013</v>
      </c>
      <c r="B2745" s="46" t="s">
        <v>230</v>
      </c>
      <c r="C2745" s="46" t="s">
        <v>421</v>
      </c>
      <c r="D2745" s="49" t="s">
        <v>95</v>
      </c>
      <c r="E2745" s="46">
        <v>0</v>
      </c>
      <c r="F2745" s="46">
        <v>0</v>
      </c>
      <c r="G2745" s="46">
        <v>0</v>
      </c>
      <c r="H2745" s="46">
        <v>6</v>
      </c>
      <c r="I2745" s="46">
        <v>0</v>
      </c>
      <c r="J2745" s="46">
        <v>0</v>
      </c>
      <c r="K2745" s="46">
        <v>6</v>
      </c>
      <c r="L2745" s="42">
        <v>34662</v>
      </c>
      <c r="M2745" s="42">
        <v>17773</v>
      </c>
      <c r="N2745" s="42">
        <v>16889</v>
      </c>
      <c r="O2745" s="54" t="s">
        <v>499</v>
      </c>
      <c r="P2745" s="54" t="s">
        <v>499</v>
      </c>
      <c r="Q2745" s="54" t="s">
        <v>499</v>
      </c>
      <c r="R2745" s="54">
        <v>17.310022503029252</v>
      </c>
      <c r="S2745" s="54" t="s">
        <v>499</v>
      </c>
      <c r="T2745" s="54" t="s">
        <v>499</v>
      </c>
      <c r="U2745" s="54">
        <v>17.310022503029252</v>
      </c>
      <c r="W2745" s="42" t="s">
        <v>469</v>
      </c>
    </row>
    <row r="2746" spans="1:23">
      <c r="A2746" s="49" t="s">
        <v>5014</v>
      </c>
      <c r="B2746" s="46" t="s">
        <v>230</v>
      </c>
      <c r="C2746" s="46" t="s">
        <v>421</v>
      </c>
      <c r="D2746" s="49" t="s">
        <v>155</v>
      </c>
      <c r="E2746" s="46">
        <v>6</v>
      </c>
      <c r="F2746" s="46">
        <v>0</v>
      </c>
      <c r="G2746" s="46">
        <v>6</v>
      </c>
      <c r="H2746" s="46">
        <v>6</v>
      </c>
      <c r="I2746" s="46">
        <v>0</v>
      </c>
      <c r="J2746" s="46">
        <v>0</v>
      </c>
      <c r="K2746" s="46">
        <v>18</v>
      </c>
      <c r="L2746" s="42">
        <v>34662</v>
      </c>
      <c r="M2746" s="42">
        <v>17773</v>
      </c>
      <c r="N2746" s="42">
        <v>16889</v>
      </c>
      <c r="O2746" s="54">
        <v>17.310022503029252</v>
      </c>
      <c r="P2746" s="54" t="s">
        <v>499</v>
      </c>
      <c r="Q2746" s="54">
        <v>17.310022503029252</v>
      </c>
      <c r="R2746" s="54">
        <v>17.310022503029252</v>
      </c>
      <c r="S2746" s="54" t="s">
        <v>499</v>
      </c>
      <c r="T2746" s="54" t="s">
        <v>499</v>
      </c>
      <c r="U2746" s="54">
        <v>51.930067509087763</v>
      </c>
      <c r="W2746" s="42" t="s">
        <v>469</v>
      </c>
    </row>
    <row r="2747" spans="1:23">
      <c r="A2747" s="49" t="s">
        <v>5015</v>
      </c>
      <c r="B2747" s="46" t="s">
        <v>230</v>
      </c>
      <c r="C2747" s="46" t="s">
        <v>421</v>
      </c>
      <c r="D2747" s="49" t="s">
        <v>99</v>
      </c>
      <c r="E2747" s="46">
        <v>0</v>
      </c>
      <c r="F2747" s="46">
        <v>6</v>
      </c>
      <c r="G2747" s="46">
        <v>6</v>
      </c>
      <c r="H2747" s="46">
        <v>8</v>
      </c>
      <c r="I2747" s="46">
        <v>0</v>
      </c>
      <c r="J2747" s="46">
        <v>0</v>
      </c>
      <c r="K2747" s="46">
        <v>20</v>
      </c>
      <c r="L2747" s="42">
        <v>34662</v>
      </c>
      <c r="M2747" s="42">
        <v>17773</v>
      </c>
      <c r="N2747" s="42">
        <v>16889</v>
      </c>
      <c r="O2747" s="54" t="s">
        <v>499</v>
      </c>
      <c r="P2747" s="54">
        <v>17.310022503029252</v>
      </c>
      <c r="Q2747" s="54">
        <v>17.310022503029252</v>
      </c>
      <c r="R2747" s="54">
        <v>23.080030004039006</v>
      </c>
      <c r="S2747" s="54" t="s">
        <v>499</v>
      </c>
      <c r="T2747" s="54" t="s">
        <v>499</v>
      </c>
      <c r="U2747" s="54">
        <v>57.700075010097507</v>
      </c>
      <c r="W2747" s="42" t="s">
        <v>469</v>
      </c>
    </row>
    <row r="2748" spans="1:23">
      <c r="A2748" s="49" t="s">
        <v>5016</v>
      </c>
      <c r="B2748" s="46" t="s">
        <v>230</v>
      </c>
      <c r="C2748" s="46" t="s">
        <v>421</v>
      </c>
      <c r="D2748" s="49" t="s">
        <v>481</v>
      </c>
      <c r="E2748" s="46">
        <v>0</v>
      </c>
      <c r="F2748" s="46">
        <v>0</v>
      </c>
      <c r="G2748" s="46">
        <v>0</v>
      </c>
      <c r="H2748" s="46">
        <v>0</v>
      </c>
      <c r="I2748" s="46">
        <v>0</v>
      </c>
      <c r="J2748" s="46">
        <v>0</v>
      </c>
      <c r="K2748" s="46">
        <v>0</v>
      </c>
      <c r="L2748" s="42">
        <v>34662</v>
      </c>
      <c r="M2748" s="42">
        <v>17773</v>
      </c>
      <c r="N2748" s="42">
        <v>16889</v>
      </c>
      <c r="O2748" s="54" t="s">
        <v>499</v>
      </c>
      <c r="P2748" s="54" t="s">
        <v>499</v>
      </c>
      <c r="Q2748" s="54" t="s">
        <v>499</v>
      </c>
      <c r="R2748" s="54" t="s">
        <v>499</v>
      </c>
      <c r="S2748" s="54" t="s">
        <v>499</v>
      </c>
      <c r="T2748" s="54" t="s">
        <v>499</v>
      </c>
      <c r="U2748" s="54" t="s">
        <v>499</v>
      </c>
      <c r="W2748" s="42" t="s">
        <v>469</v>
      </c>
    </row>
    <row r="2749" spans="1:23">
      <c r="A2749" s="49" t="s">
        <v>5017</v>
      </c>
      <c r="B2749" s="46" t="s">
        <v>230</v>
      </c>
      <c r="C2749" s="46" t="s">
        <v>421</v>
      </c>
      <c r="D2749" s="49" t="s">
        <v>483</v>
      </c>
      <c r="E2749" s="46">
        <v>6</v>
      </c>
      <c r="F2749" s="46">
        <v>6</v>
      </c>
      <c r="G2749" s="46">
        <v>6</v>
      </c>
      <c r="H2749" s="46">
        <v>6</v>
      </c>
      <c r="I2749" s="46">
        <v>0</v>
      </c>
      <c r="J2749" s="46">
        <v>0</v>
      </c>
      <c r="K2749" s="46">
        <v>24</v>
      </c>
      <c r="L2749" s="42">
        <v>34662</v>
      </c>
      <c r="M2749" s="42">
        <v>17773</v>
      </c>
      <c r="N2749" s="42">
        <v>16889</v>
      </c>
      <c r="O2749" s="54">
        <v>17.310022503029252</v>
      </c>
      <c r="P2749" s="54">
        <v>17.310022503029252</v>
      </c>
      <c r="Q2749" s="54">
        <v>17.310022503029252</v>
      </c>
      <c r="R2749" s="54">
        <v>17.310022503029252</v>
      </c>
      <c r="S2749" s="54" t="s">
        <v>499</v>
      </c>
      <c r="T2749" s="54" t="s">
        <v>499</v>
      </c>
      <c r="U2749" s="54">
        <v>69.240090012117008</v>
      </c>
      <c r="W2749" s="42" t="s">
        <v>469</v>
      </c>
    </row>
    <row r="2750" spans="1:23">
      <c r="A2750" s="49" t="s">
        <v>5018</v>
      </c>
      <c r="B2750" s="46" t="s">
        <v>230</v>
      </c>
      <c r="C2750" s="46" t="s">
        <v>421</v>
      </c>
      <c r="D2750" s="49" t="s">
        <v>128</v>
      </c>
      <c r="E2750" s="46">
        <v>0</v>
      </c>
      <c r="F2750" s="46">
        <v>0</v>
      </c>
      <c r="G2750" s="46">
        <v>0</v>
      </c>
      <c r="H2750" s="46">
        <v>0</v>
      </c>
      <c r="I2750" s="46">
        <v>0</v>
      </c>
      <c r="J2750" s="46">
        <v>0</v>
      </c>
      <c r="K2750" s="46">
        <v>0</v>
      </c>
      <c r="L2750" s="42">
        <v>34662</v>
      </c>
      <c r="M2750" s="42">
        <v>17773</v>
      </c>
      <c r="N2750" s="42">
        <v>16889</v>
      </c>
      <c r="O2750" s="54" t="s">
        <v>499</v>
      </c>
      <c r="P2750" s="54" t="s">
        <v>499</v>
      </c>
      <c r="Q2750" s="54" t="s">
        <v>499</v>
      </c>
      <c r="R2750" s="54" t="s">
        <v>499</v>
      </c>
      <c r="S2750" s="54" t="s">
        <v>499</v>
      </c>
      <c r="T2750" s="54" t="s">
        <v>499</v>
      </c>
      <c r="U2750" s="54" t="s">
        <v>499</v>
      </c>
      <c r="W2750" s="42" t="s">
        <v>469</v>
      </c>
    </row>
    <row r="2751" spans="1:23">
      <c r="A2751" s="49" t="s">
        <v>5019</v>
      </c>
      <c r="B2751" s="46" t="s">
        <v>230</v>
      </c>
      <c r="C2751" s="46" t="s">
        <v>421</v>
      </c>
      <c r="D2751" s="49" t="s">
        <v>132</v>
      </c>
      <c r="E2751" s="46">
        <v>0</v>
      </c>
      <c r="F2751" s="46">
        <v>0</v>
      </c>
      <c r="G2751" s="46">
        <v>6</v>
      </c>
      <c r="H2751" s="46">
        <v>6</v>
      </c>
      <c r="I2751" s="46">
        <v>10</v>
      </c>
      <c r="J2751" s="46">
        <v>6</v>
      </c>
      <c r="K2751" s="46">
        <v>28</v>
      </c>
      <c r="L2751" s="42">
        <v>34662</v>
      </c>
      <c r="M2751" s="42">
        <v>17773</v>
      </c>
      <c r="N2751" s="42">
        <v>16889</v>
      </c>
      <c r="O2751" s="54" t="s">
        <v>499</v>
      </c>
      <c r="P2751" s="54" t="s">
        <v>499</v>
      </c>
      <c r="Q2751" s="54">
        <v>33.759072750801778</v>
      </c>
      <c r="R2751" s="54">
        <v>33.759072750801778</v>
      </c>
      <c r="S2751" s="54">
        <v>56.265121251336296</v>
      </c>
      <c r="T2751" s="54">
        <v>33.759072750801778</v>
      </c>
      <c r="U2751" s="54">
        <v>157.54233950374163</v>
      </c>
      <c r="W2751" s="42" t="s">
        <v>469</v>
      </c>
    </row>
    <row r="2752" spans="1:23">
      <c r="A2752" s="49" t="s">
        <v>5020</v>
      </c>
      <c r="B2752" s="46" t="s">
        <v>230</v>
      </c>
      <c r="C2752" s="46" t="s">
        <v>421</v>
      </c>
      <c r="D2752" s="49" t="s">
        <v>161</v>
      </c>
      <c r="E2752" s="46">
        <v>0</v>
      </c>
      <c r="F2752" s="46">
        <v>0</v>
      </c>
      <c r="G2752" s="46">
        <v>0</v>
      </c>
      <c r="H2752" s="46">
        <v>0</v>
      </c>
      <c r="I2752" s="46">
        <v>0</v>
      </c>
      <c r="J2752" s="46">
        <v>0</v>
      </c>
      <c r="K2752" s="46">
        <v>0</v>
      </c>
      <c r="L2752" s="42">
        <v>34662</v>
      </c>
      <c r="M2752" s="42">
        <v>17773</v>
      </c>
      <c r="N2752" s="42">
        <v>16889</v>
      </c>
      <c r="O2752" s="54" t="s">
        <v>499</v>
      </c>
      <c r="P2752" s="54" t="s">
        <v>499</v>
      </c>
      <c r="Q2752" s="54" t="s">
        <v>499</v>
      </c>
      <c r="R2752" s="54" t="s">
        <v>499</v>
      </c>
      <c r="S2752" s="54" t="s">
        <v>499</v>
      </c>
      <c r="T2752" s="54" t="s">
        <v>499</v>
      </c>
      <c r="U2752" s="54" t="s">
        <v>499</v>
      </c>
      <c r="W2752" s="42" t="s">
        <v>469</v>
      </c>
    </row>
    <row r="2753" spans="1:23">
      <c r="A2753" s="49" t="s">
        <v>5021</v>
      </c>
      <c r="B2753" s="46" t="s">
        <v>230</v>
      </c>
      <c r="C2753" s="46" t="s">
        <v>421</v>
      </c>
      <c r="D2753" s="49" t="s">
        <v>142</v>
      </c>
      <c r="E2753" s="46">
        <v>0</v>
      </c>
      <c r="F2753" s="46">
        <v>0</v>
      </c>
      <c r="G2753" s="46">
        <v>0</v>
      </c>
      <c r="H2753" s="46">
        <v>0</v>
      </c>
      <c r="I2753" s="46">
        <v>0</v>
      </c>
      <c r="J2753" s="46">
        <v>0</v>
      </c>
      <c r="K2753" s="46">
        <v>0</v>
      </c>
      <c r="L2753" s="42">
        <v>34662</v>
      </c>
      <c r="M2753" s="42">
        <v>17773</v>
      </c>
      <c r="N2753" s="42">
        <v>16889</v>
      </c>
      <c r="O2753" s="54" t="s">
        <v>499</v>
      </c>
      <c r="P2753" s="54" t="s">
        <v>499</v>
      </c>
      <c r="Q2753" s="54" t="s">
        <v>499</v>
      </c>
      <c r="R2753" s="54" t="s">
        <v>499</v>
      </c>
      <c r="S2753" s="54" t="s">
        <v>499</v>
      </c>
      <c r="T2753" s="54" t="s">
        <v>499</v>
      </c>
      <c r="U2753" s="54" t="s">
        <v>499</v>
      </c>
      <c r="W2753" s="42" t="s">
        <v>469</v>
      </c>
    </row>
    <row r="2754" spans="1:23">
      <c r="A2754" s="49" t="s">
        <v>5022</v>
      </c>
      <c r="B2754" s="46" t="s">
        <v>230</v>
      </c>
      <c r="C2754" s="46" t="s">
        <v>421</v>
      </c>
      <c r="D2754" s="49" t="s">
        <v>146</v>
      </c>
      <c r="E2754" s="46">
        <v>8</v>
      </c>
      <c r="F2754" s="46">
        <v>6</v>
      </c>
      <c r="G2754" s="46">
        <v>6</v>
      </c>
      <c r="H2754" s="46">
        <v>6</v>
      </c>
      <c r="I2754" s="46">
        <v>11</v>
      </c>
      <c r="J2754" s="46">
        <v>8</v>
      </c>
      <c r="K2754" s="46">
        <v>45</v>
      </c>
      <c r="L2754" s="42">
        <v>34662</v>
      </c>
      <c r="M2754" s="42">
        <v>17773</v>
      </c>
      <c r="N2754" s="42">
        <v>16889</v>
      </c>
      <c r="O2754" s="54">
        <v>45.012097001069037</v>
      </c>
      <c r="P2754" s="54">
        <v>33.759072750801778</v>
      </c>
      <c r="Q2754" s="54">
        <v>33.759072750801778</v>
      </c>
      <c r="R2754" s="54">
        <v>33.759072750801778</v>
      </c>
      <c r="S2754" s="54">
        <v>61.891633376469919</v>
      </c>
      <c r="T2754" s="54">
        <v>45.012097001069037</v>
      </c>
      <c r="U2754" s="54">
        <v>253.19304563101332</v>
      </c>
      <c r="W2754" s="42" t="s">
        <v>469</v>
      </c>
    </row>
    <row r="2755" spans="1:23">
      <c r="A2755" s="49" t="s">
        <v>5023</v>
      </c>
      <c r="B2755" s="46" t="s">
        <v>222</v>
      </c>
      <c r="C2755" s="46" t="s">
        <v>421</v>
      </c>
      <c r="D2755" s="49" t="s">
        <v>60</v>
      </c>
      <c r="E2755" s="46">
        <v>0</v>
      </c>
      <c r="F2755" s="46">
        <v>6</v>
      </c>
      <c r="G2755" s="46">
        <v>6</v>
      </c>
      <c r="H2755" s="46">
        <v>10</v>
      </c>
      <c r="I2755" s="46">
        <v>7</v>
      </c>
      <c r="J2755" s="46">
        <v>0</v>
      </c>
      <c r="K2755" s="46">
        <v>29</v>
      </c>
      <c r="L2755" s="42">
        <v>34662</v>
      </c>
      <c r="M2755" s="42">
        <v>17773</v>
      </c>
      <c r="N2755" s="42">
        <v>16889</v>
      </c>
      <c r="O2755" s="54" t="s">
        <v>499</v>
      </c>
      <c r="P2755" s="54">
        <v>17.310022503029252</v>
      </c>
      <c r="Q2755" s="54">
        <v>17.310022503029252</v>
      </c>
      <c r="R2755" s="54">
        <v>28.850037505048753</v>
      </c>
      <c r="S2755" s="54">
        <v>20.195026253534127</v>
      </c>
      <c r="T2755" s="54" t="s">
        <v>499</v>
      </c>
      <c r="U2755" s="54">
        <v>83.665108764641403</v>
      </c>
      <c r="W2755" s="42" t="s">
        <v>469</v>
      </c>
    </row>
    <row r="2756" spans="1:23">
      <c r="A2756" s="49" t="s">
        <v>5024</v>
      </c>
      <c r="B2756" s="46" t="s">
        <v>222</v>
      </c>
      <c r="C2756" s="46" t="s">
        <v>421</v>
      </c>
      <c r="D2756" s="49" t="s">
        <v>64</v>
      </c>
      <c r="E2756" s="46">
        <v>9</v>
      </c>
      <c r="F2756" s="46">
        <v>9</v>
      </c>
      <c r="G2756" s="46">
        <v>12</v>
      </c>
      <c r="H2756" s="46">
        <v>18</v>
      </c>
      <c r="I2756" s="46">
        <v>14</v>
      </c>
      <c r="J2756" s="46">
        <v>6</v>
      </c>
      <c r="K2756" s="46">
        <v>68</v>
      </c>
      <c r="L2756" s="42">
        <v>34662</v>
      </c>
      <c r="M2756" s="42">
        <v>17773</v>
      </c>
      <c r="N2756" s="42">
        <v>16889</v>
      </c>
      <c r="O2756" s="54">
        <v>25.965033754543882</v>
      </c>
      <c r="P2756" s="54">
        <v>25.965033754543882</v>
      </c>
      <c r="Q2756" s="54">
        <v>34.620045006058504</v>
      </c>
      <c r="R2756" s="54">
        <v>51.930067509087763</v>
      </c>
      <c r="S2756" s="54">
        <v>40.390052507068255</v>
      </c>
      <c r="T2756" s="54">
        <v>17.310022503029252</v>
      </c>
      <c r="U2756" s="54">
        <v>196.18025503433157</v>
      </c>
      <c r="W2756" s="42" t="s">
        <v>469</v>
      </c>
    </row>
    <row r="2757" spans="1:23">
      <c r="A2757" s="49" t="s">
        <v>5025</v>
      </c>
      <c r="B2757" s="46" t="s">
        <v>222</v>
      </c>
      <c r="C2757" s="46" t="s">
        <v>421</v>
      </c>
      <c r="D2757" s="49" t="s">
        <v>492</v>
      </c>
      <c r="E2757" s="46">
        <v>6</v>
      </c>
      <c r="F2757" s="46">
        <v>6</v>
      </c>
      <c r="G2757" s="46">
        <v>6</v>
      </c>
      <c r="H2757" s="46">
        <v>7</v>
      </c>
      <c r="I2757" s="46">
        <v>6</v>
      </c>
      <c r="J2757" s="46">
        <v>0</v>
      </c>
      <c r="K2757" s="46">
        <v>31</v>
      </c>
      <c r="L2757" s="42">
        <v>34662</v>
      </c>
      <c r="M2757" s="42">
        <v>17773</v>
      </c>
      <c r="N2757" s="42">
        <v>16889</v>
      </c>
      <c r="O2757" s="54">
        <v>17.310022503029252</v>
      </c>
      <c r="P2757" s="54">
        <v>17.310022503029252</v>
      </c>
      <c r="Q2757" s="54">
        <v>17.310022503029252</v>
      </c>
      <c r="R2757" s="54">
        <v>20.195026253534127</v>
      </c>
      <c r="S2757" s="54">
        <v>17.310022503029252</v>
      </c>
      <c r="T2757" s="54" t="s">
        <v>499</v>
      </c>
      <c r="U2757" s="54">
        <v>89.435116265651146</v>
      </c>
      <c r="W2757" s="42" t="s">
        <v>469</v>
      </c>
    </row>
    <row r="2758" spans="1:23">
      <c r="A2758" s="49" t="s">
        <v>5026</v>
      </c>
      <c r="B2758" s="46" t="s">
        <v>222</v>
      </c>
      <c r="C2758" s="46" t="s">
        <v>421</v>
      </c>
      <c r="D2758" s="49" t="s">
        <v>200</v>
      </c>
      <c r="E2758" s="46">
        <v>6</v>
      </c>
      <c r="F2758" s="46">
        <v>6</v>
      </c>
      <c r="G2758" s="46">
        <v>6</v>
      </c>
      <c r="H2758" s="46">
        <v>10</v>
      </c>
      <c r="I2758" s="46">
        <v>6</v>
      </c>
      <c r="J2758" s="46">
        <v>0</v>
      </c>
      <c r="K2758" s="46">
        <v>34</v>
      </c>
      <c r="L2758" s="42">
        <v>34662</v>
      </c>
      <c r="M2758" s="42">
        <v>17773</v>
      </c>
      <c r="N2758" s="42">
        <v>16889</v>
      </c>
      <c r="O2758" s="54">
        <v>17.310022503029252</v>
      </c>
      <c r="P2758" s="54">
        <v>17.310022503029252</v>
      </c>
      <c r="Q2758" s="54">
        <v>17.310022503029252</v>
      </c>
      <c r="R2758" s="54">
        <v>28.850037505048753</v>
      </c>
      <c r="S2758" s="54">
        <v>17.310022503029252</v>
      </c>
      <c r="T2758" s="54" t="s">
        <v>499</v>
      </c>
      <c r="U2758" s="54">
        <v>98.090127517165783</v>
      </c>
      <c r="W2758" s="42" t="s">
        <v>469</v>
      </c>
    </row>
    <row r="2759" spans="1:23">
      <c r="A2759" s="49" t="s">
        <v>5027</v>
      </c>
      <c r="B2759" s="46" t="s">
        <v>222</v>
      </c>
      <c r="C2759" s="46" t="s">
        <v>421</v>
      </c>
      <c r="D2759" s="49" t="s">
        <v>473</v>
      </c>
      <c r="E2759" s="46">
        <v>0</v>
      </c>
      <c r="F2759" s="46">
        <v>0</v>
      </c>
      <c r="G2759" s="46">
        <v>0</v>
      </c>
      <c r="H2759" s="46">
        <v>0</v>
      </c>
      <c r="I2759" s="46">
        <v>0</v>
      </c>
      <c r="J2759" s="46">
        <v>0</v>
      </c>
      <c r="K2759" s="46">
        <v>0</v>
      </c>
      <c r="L2759" s="42">
        <v>34662</v>
      </c>
      <c r="M2759" s="42">
        <v>17773</v>
      </c>
      <c r="N2759" s="42">
        <v>16889</v>
      </c>
      <c r="O2759" s="54" t="s">
        <v>499</v>
      </c>
      <c r="P2759" s="54" t="s">
        <v>499</v>
      </c>
      <c r="Q2759" s="54" t="s">
        <v>499</v>
      </c>
      <c r="R2759" s="54" t="s">
        <v>499</v>
      </c>
      <c r="S2759" s="54" t="s">
        <v>499</v>
      </c>
      <c r="T2759" s="54" t="s">
        <v>499</v>
      </c>
      <c r="U2759" s="54" t="s">
        <v>499</v>
      </c>
      <c r="W2759" s="42" t="s">
        <v>469</v>
      </c>
    </row>
    <row r="2760" spans="1:23">
      <c r="A2760" s="49" t="s">
        <v>5028</v>
      </c>
      <c r="B2760" s="46" t="s">
        <v>222</v>
      </c>
      <c r="C2760" s="46" t="s">
        <v>421</v>
      </c>
      <c r="D2760" s="49" t="s">
        <v>201</v>
      </c>
      <c r="E2760" s="46">
        <v>0</v>
      </c>
      <c r="F2760" s="46">
        <v>6</v>
      </c>
      <c r="G2760" s="46">
        <v>6</v>
      </c>
      <c r="H2760" s="46">
        <v>6</v>
      </c>
      <c r="I2760" s="46">
        <v>0</v>
      </c>
      <c r="J2760" s="46">
        <v>0</v>
      </c>
      <c r="K2760" s="46">
        <v>18</v>
      </c>
      <c r="L2760" s="42">
        <v>34662</v>
      </c>
      <c r="M2760" s="42">
        <v>17773</v>
      </c>
      <c r="N2760" s="42">
        <v>16889</v>
      </c>
      <c r="O2760" s="54" t="s">
        <v>499</v>
      </c>
      <c r="P2760" s="54">
        <v>17.310022503029252</v>
      </c>
      <c r="Q2760" s="54">
        <v>17.310022503029252</v>
      </c>
      <c r="R2760" s="54">
        <v>17.310022503029252</v>
      </c>
      <c r="S2760" s="54" t="s">
        <v>499</v>
      </c>
      <c r="T2760" s="54" t="s">
        <v>499</v>
      </c>
      <c r="U2760" s="54">
        <v>51.930067509087763</v>
      </c>
      <c r="W2760" s="42" t="s">
        <v>469</v>
      </c>
    </row>
    <row r="2761" spans="1:23">
      <c r="A2761" s="49" t="s">
        <v>5029</v>
      </c>
      <c r="B2761" s="46" t="s">
        <v>222</v>
      </c>
      <c r="C2761" s="46" t="s">
        <v>421</v>
      </c>
      <c r="D2761" s="49" t="s">
        <v>151</v>
      </c>
      <c r="E2761" s="46">
        <v>0</v>
      </c>
      <c r="F2761" s="46">
        <v>0</v>
      </c>
      <c r="G2761" s="46">
        <v>0</v>
      </c>
      <c r="H2761" s="46">
        <v>0</v>
      </c>
      <c r="I2761" s="46">
        <v>0</v>
      </c>
      <c r="J2761" s="46">
        <v>0</v>
      </c>
      <c r="K2761" s="46">
        <v>0</v>
      </c>
      <c r="L2761" s="42">
        <v>34662</v>
      </c>
      <c r="M2761" s="42">
        <v>17773</v>
      </c>
      <c r="N2761" s="42">
        <v>16889</v>
      </c>
      <c r="O2761" s="54" t="s">
        <v>499</v>
      </c>
      <c r="P2761" s="54" t="s">
        <v>499</v>
      </c>
      <c r="Q2761" s="54" t="s">
        <v>499</v>
      </c>
      <c r="R2761" s="54" t="s">
        <v>499</v>
      </c>
      <c r="S2761" s="54" t="s">
        <v>499</v>
      </c>
      <c r="T2761" s="54" t="s">
        <v>499</v>
      </c>
      <c r="U2761" s="54" t="s">
        <v>499</v>
      </c>
      <c r="W2761" s="42" t="s">
        <v>469</v>
      </c>
    </row>
    <row r="2762" spans="1:23">
      <c r="A2762" s="49" t="s">
        <v>5030</v>
      </c>
      <c r="B2762" s="46" t="s">
        <v>222</v>
      </c>
      <c r="C2762" s="46" t="s">
        <v>421</v>
      </c>
      <c r="D2762" s="49" t="s">
        <v>95</v>
      </c>
      <c r="E2762" s="46">
        <v>0</v>
      </c>
      <c r="F2762" s="46">
        <v>0</v>
      </c>
      <c r="G2762" s="46">
        <v>0</v>
      </c>
      <c r="H2762" s="46">
        <v>0</v>
      </c>
      <c r="I2762" s="46">
        <v>0</v>
      </c>
      <c r="J2762" s="46">
        <v>0</v>
      </c>
      <c r="K2762" s="46">
        <v>0</v>
      </c>
      <c r="L2762" s="42">
        <v>34662</v>
      </c>
      <c r="M2762" s="42">
        <v>17773</v>
      </c>
      <c r="N2762" s="42">
        <v>16889</v>
      </c>
      <c r="O2762" s="54" t="s">
        <v>499</v>
      </c>
      <c r="P2762" s="54" t="s">
        <v>499</v>
      </c>
      <c r="Q2762" s="54" t="s">
        <v>499</v>
      </c>
      <c r="R2762" s="54" t="s">
        <v>499</v>
      </c>
      <c r="S2762" s="54" t="s">
        <v>499</v>
      </c>
      <c r="T2762" s="54" t="s">
        <v>499</v>
      </c>
      <c r="U2762" s="54" t="s">
        <v>499</v>
      </c>
      <c r="W2762" s="42" t="s">
        <v>469</v>
      </c>
    </row>
    <row r="2763" spans="1:23">
      <c r="A2763" s="49" t="s">
        <v>5031</v>
      </c>
      <c r="B2763" s="46" t="s">
        <v>222</v>
      </c>
      <c r="C2763" s="46" t="s">
        <v>421</v>
      </c>
      <c r="D2763" s="49" t="s">
        <v>155</v>
      </c>
      <c r="E2763" s="46">
        <v>9</v>
      </c>
      <c r="F2763" s="46">
        <v>7</v>
      </c>
      <c r="G2763" s="46">
        <v>6</v>
      </c>
      <c r="H2763" s="46">
        <v>6</v>
      </c>
      <c r="I2763" s="46">
        <v>0</v>
      </c>
      <c r="J2763" s="46">
        <v>0</v>
      </c>
      <c r="K2763" s="46">
        <v>28</v>
      </c>
      <c r="L2763" s="42">
        <v>34662</v>
      </c>
      <c r="M2763" s="42">
        <v>17773</v>
      </c>
      <c r="N2763" s="42">
        <v>16889</v>
      </c>
      <c r="O2763" s="54">
        <v>25.965033754543882</v>
      </c>
      <c r="P2763" s="54">
        <v>20.195026253534127</v>
      </c>
      <c r="Q2763" s="54">
        <v>17.310022503029252</v>
      </c>
      <c r="R2763" s="54">
        <v>17.310022503029252</v>
      </c>
      <c r="S2763" s="54" t="s">
        <v>499</v>
      </c>
      <c r="T2763" s="54" t="s">
        <v>499</v>
      </c>
      <c r="U2763" s="54">
        <v>80.78010501413651</v>
      </c>
      <c r="W2763" s="42" t="s">
        <v>469</v>
      </c>
    </row>
    <row r="2764" spans="1:23">
      <c r="A2764" s="49" t="s">
        <v>5032</v>
      </c>
      <c r="B2764" s="46" t="s">
        <v>222</v>
      </c>
      <c r="C2764" s="46" t="s">
        <v>421</v>
      </c>
      <c r="D2764" s="49" t="s">
        <v>99</v>
      </c>
      <c r="E2764" s="46">
        <v>6</v>
      </c>
      <c r="F2764" s="46">
        <v>6</v>
      </c>
      <c r="G2764" s="46">
        <v>7</v>
      </c>
      <c r="H2764" s="46">
        <v>8</v>
      </c>
      <c r="I2764" s="46">
        <v>0</v>
      </c>
      <c r="J2764" s="46">
        <v>0</v>
      </c>
      <c r="K2764" s="46">
        <v>27</v>
      </c>
      <c r="L2764" s="42">
        <v>34662</v>
      </c>
      <c r="M2764" s="42">
        <v>17773</v>
      </c>
      <c r="N2764" s="42">
        <v>16889</v>
      </c>
      <c r="O2764" s="54">
        <v>17.310022503029252</v>
      </c>
      <c r="P2764" s="54">
        <v>17.310022503029252</v>
      </c>
      <c r="Q2764" s="54">
        <v>20.195026253534127</v>
      </c>
      <c r="R2764" s="54">
        <v>23.080030004039006</v>
      </c>
      <c r="S2764" s="54" t="s">
        <v>499</v>
      </c>
      <c r="T2764" s="54" t="s">
        <v>499</v>
      </c>
      <c r="U2764" s="54">
        <v>77.895101263631645</v>
      </c>
      <c r="W2764" s="42" t="s">
        <v>469</v>
      </c>
    </row>
    <row r="2765" spans="1:23">
      <c r="A2765" s="49" t="s">
        <v>5033</v>
      </c>
      <c r="B2765" s="46" t="s">
        <v>222</v>
      </c>
      <c r="C2765" s="46" t="s">
        <v>421</v>
      </c>
      <c r="D2765" s="49" t="s">
        <v>481</v>
      </c>
      <c r="E2765" s="46">
        <v>0</v>
      </c>
      <c r="F2765" s="46">
        <v>0</v>
      </c>
      <c r="G2765" s="46">
        <v>0</v>
      </c>
      <c r="H2765" s="46">
        <v>6</v>
      </c>
      <c r="I2765" s="46">
        <v>0</v>
      </c>
      <c r="J2765" s="46">
        <v>0</v>
      </c>
      <c r="K2765" s="46">
        <v>6</v>
      </c>
      <c r="L2765" s="42">
        <v>34662</v>
      </c>
      <c r="M2765" s="42">
        <v>17773</v>
      </c>
      <c r="N2765" s="42">
        <v>16889</v>
      </c>
      <c r="O2765" s="54" t="s">
        <v>499</v>
      </c>
      <c r="P2765" s="54" t="s">
        <v>499</v>
      </c>
      <c r="Q2765" s="54" t="s">
        <v>499</v>
      </c>
      <c r="R2765" s="54">
        <v>17.310022503029252</v>
      </c>
      <c r="S2765" s="54" t="s">
        <v>499</v>
      </c>
      <c r="T2765" s="54" t="s">
        <v>499</v>
      </c>
      <c r="U2765" s="54">
        <v>17.310022503029252</v>
      </c>
      <c r="W2765" s="42" t="s">
        <v>469</v>
      </c>
    </row>
    <row r="2766" spans="1:23">
      <c r="A2766" s="49" t="s">
        <v>5034</v>
      </c>
      <c r="B2766" s="46" t="s">
        <v>222</v>
      </c>
      <c r="C2766" s="46" t="s">
        <v>421</v>
      </c>
      <c r="D2766" s="49" t="s">
        <v>483</v>
      </c>
      <c r="E2766" s="46">
        <v>0</v>
      </c>
      <c r="F2766" s="46">
        <v>0</v>
      </c>
      <c r="G2766" s="46">
        <v>6</v>
      </c>
      <c r="H2766" s="46">
        <v>0</v>
      </c>
      <c r="I2766" s="46">
        <v>6</v>
      </c>
      <c r="J2766" s="46">
        <v>0</v>
      </c>
      <c r="K2766" s="46">
        <v>12</v>
      </c>
      <c r="L2766" s="42">
        <v>34662</v>
      </c>
      <c r="M2766" s="42">
        <v>17773</v>
      </c>
      <c r="N2766" s="42">
        <v>16889</v>
      </c>
      <c r="O2766" s="54" t="s">
        <v>499</v>
      </c>
      <c r="P2766" s="54" t="s">
        <v>499</v>
      </c>
      <c r="Q2766" s="54">
        <v>17.310022503029252</v>
      </c>
      <c r="R2766" s="54" t="s">
        <v>499</v>
      </c>
      <c r="S2766" s="54">
        <v>17.310022503029252</v>
      </c>
      <c r="T2766" s="54" t="s">
        <v>499</v>
      </c>
      <c r="U2766" s="54">
        <v>34.620045006058504</v>
      </c>
      <c r="W2766" s="42" t="s">
        <v>469</v>
      </c>
    </row>
    <row r="2767" spans="1:23">
      <c r="A2767" s="49" t="s">
        <v>5035</v>
      </c>
      <c r="B2767" s="46" t="s">
        <v>222</v>
      </c>
      <c r="C2767" s="46" t="s">
        <v>421</v>
      </c>
      <c r="D2767" s="49" t="s">
        <v>128</v>
      </c>
      <c r="E2767" s="46">
        <v>0</v>
      </c>
      <c r="F2767" s="46">
        <v>0</v>
      </c>
      <c r="G2767" s="46">
        <v>0</v>
      </c>
      <c r="H2767" s="46">
        <v>0</v>
      </c>
      <c r="I2767" s="46">
        <v>0</v>
      </c>
      <c r="J2767" s="46">
        <v>0</v>
      </c>
      <c r="K2767" s="46">
        <v>0</v>
      </c>
      <c r="L2767" s="42">
        <v>34662</v>
      </c>
      <c r="M2767" s="42">
        <v>17773</v>
      </c>
      <c r="N2767" s="42">
        <v>16889</v>
      </c>
      <c r="O2767" s="54" t="s">
        <v>499</v>
      </c>
      <c r="P2767" s="54" t="s">
        <v>499</v>
      </c>
      <c r="Q2767" s="54" t="s">
        <v>499</v>
      </c>
      <c r="R2767" s="54" t="s">
        <v>499</v>
      </c>
      <c r="S2767" s="54" t="s">
        <v>499</v>
      </c>
      <c r="T2767" s="54" t="s">
        <v>499</v>
      </c>
      <c r="U2767" s="54" t="s">
        <v>499</v>
      </c>
      <c r="W2767" s="42" t="s">
        <v>469</v>
      </c>
    </row>
    <row r="2768" spans="1:23">
      <c r="A2768" s="49" t="s">
        <v>5036</v>
      </c>
      <c r="B2768" s="46" t="s">
        <v>222</v>
      </c>
      <c r="C2768" s="46" t="s">
        <v>421</v>
      </c>
      <c r="D2768" s="49" t="s">
        <v>161</v>
      </c>
      <c r="E2768" s="46">
        <v>0</v>
      </c>
      <c r="F2768" s="46">
        <v>0</v>
      </c>
      <c r="G2768" s="46">
        <v>0</v>
      </c>
      <c r="H2768" s="46">
        <v>0</v>
      </c>
      <c r="I2768" s="46">
        <v>0</v>
      </c>
      <c r="J2768" s="46">
        <v>0</v>
      </c>
      <c r="K2768" s="46">
        <v>0</v>
      </c>
      <c r="L2768" s="42">
        <v>34662</v>
      </c>
      <c r="M2768" s="42">
        <v>17773</v>
      </c>
      <c r="N2768" s="42">
        <v>16889</v>
      </c>
      <c r="O2768" s="54" t="s">
        <v>499</v>
      </c>
      <c r="P2768" s="54" t="s">
        <v>499</v>
      </c>
      <c r="Q2768" s="54" t="s">
        <v>499</v>
      </c>
      <c r="R2768" s="54" t="s">
        <v>499</v>
      </c>
      <c r="S2768" s="54" t="s">
        <v>499</v>
      </c>
      <c r="T2768" s="54" t="s">
        <v>499</v>
      </c>
      <c r="U2768" s="54" t="s">
        <v>499</v>
      </c>
      <c r="W2768" s="42" t="s">
        <v>469</v>
      </c>
    </row>
    <row r="2769" spans="1:23">
      <c r="A2769" s="49" t="s">
        <v>5037</v>
      </c>
      <c r="B2769" s="46" t="s">
        <v>222</v>
      </c>
      <c r="C2769" s="46" t="s">
        <v>421</v>
      </c>
      <c r="D2769" s="49" t="s">
        <v>164</v>
      </c>
      <c r="E2769" s="46">
        <v>26</v>
      </c>
      <c r="F2769" s="46">
        <v>20</v>
      </c>
      <c r="G2769" s="46">
        <v>45</v>
      </c>
      <c r="H2769" s="46">
        <v>35</v>
      </c>
      <c r="I2769" s="46">
        <v>6</v>
      </c>
      <c r="J2769" s="46">
        <v>6</v>
      </c>
      <c r="K2769" s="46">
        <v>138</v>
      </c>
      <c r="L2769" s="42">
        <v>34662</v>
      </c>
      <c r="M2769" s="42">
        <v>17773</v>
      </c>
      <c r="N2769" s="42">
        <v>16889</v>
      </c>
      <c r="O2769" s="54">
        <v>153.94635561608146</v>
      </c>
      <c r="P2769" s="54">
        <v>118.42027355083191</v>
      </c>
      <c r="Q2769" s="54">
        <v>266.44561548937179</v>
      </c>
      <c r="R2769" s="54">
        <v>207.23547871395581</v>
      </c>
      <c r="S2769" s="54">
        <v>35.526082065249568</v>
      </c>
      <c r="T2769" s="54">
        <v>35.526082065249568</v>
      </c>
      <c r="U2769" s="54">
        <v>817.09988750074024</v>
      </c>
      <c r="W2769" s="42" t="s">
        <v>469</v>
      </c>
    </row>
    <row r="2770" spans="1:23">
      <c r="A2770" s="49" t="s">
        <v>5038</v>
      </c>
      <c r="B2770" s="46" t="s">
        <v>222</v>
      </c>
      <c r="C2770" s="46" t="s">
        <v>421</v>
      </c>
      <c r="D2770" s="49" t="s">
        <v>142</v>
      </c>
      <c r="E2770" s="46">
        <v>6</v>
      </c>
      <c r="F2770" s="46">
        <v>0</v>
      </c>
      <c r="G2770" s="46">
        <v>0</v>
      </c>
      <c r="H2770" s="46">
        <v>0</v>
      </c>
      <c r="I2770" s="46">
        <v>0</v>
      </c>
      <c r="J2770" s="46">
        <v>0</v>
      </c>
      <c r="K2770" s="46">
        <v>6</v>
      </c>
      <c r="L2770" s="42">
        <v>34662</v>
      </c>
      <c r="M2770" s="42">
        <v>17773</v>
      </c>
      <c r="N2770" s="42">
        <v>16889</v>
      </c>
      <c r="O2770" s="54">
        <v>17.310022503029252</v>
      </c>
      <c r="P2770" s="54" t="s">
        <v>499</v>
      </c>
      <c r="Q2770" s="54" t="s">
        <v>499</v>
      </c>
      <c r="R2770" s="54" t="s">
        <v>499</v>
      </c>
      <c r="S2770" s="54" t="s">
        <v>499</v>
      </c>
      <c r="T2770" s="54" t="s">
        <v>499</v>
      </c>
      <c r="U2770" s="54">
        <v>17.310022503029252</v>
      </c>
      <c r="W2770" s="42" t="s">
        <v>469</v>
      </c>
    </row>
    <row r="2771" spans="1:23">
      <c r="A2771" s="49" t="s">
        <v>5039</v>
      </c>
      <c r="B2771" s="46" t="s">
        <v>230</v>
      </c>
      <c r="C2771" s="46" t="s">
        <v>423</v>
      </c>
      <c r="D2771" s="49" t="s">
        <v>60</v>
      </c>
      <c r="E2771" s="46">
        <v>6</v>
      </c>
      <c r="F2771" s="46">
        <v>0</v>
      </c>
      <c r="G2771" s="46">
        <v>7</v>
      </c>
      <c r="H2771" s="46">
        <v>11</v>
      </c>
      <c r="I2771" s="46">
        <v>7</v>
      </c>
      <c r="J2771" s="46">
        <v>6</v>
      </c>
      <c r="K2771" s="46">
        <v>37</v>
      </c>
      <c r="L2771" s="42">
        <v>50074</v>
      </c>
      <c r="M2771" s="42">
        <v>25245</v>
      </c>
      <c r="N2771" s="42">
        <v>24829</v>
      </c>
      <c r="O2771" s="54">
        <v>11.982266245955985</v>
      </c>
      <c r="P2771" s="54" t="s">
        <v>499</v>
      </c>
      <c r="Q2771" s="54">
        <v>13.979310620281982</v>
      </c>
      <c r="R2771" s="54">
        <v>21.967488117585972</v>
      </c>
      <c r="S2771" s="54">
        <v>13.979310620281982</v>
      </c>
      <c r="T2771" s="54">
        <v>11.982266245955985</v>
      </c>
      <c r="U2771" s="54">
        <v>73.890641850061897</v>
      </c>
      <c r="W2771" s="42" t="s">
        <v>469</v>
      </c>
    </row>
    <row r="2772" spans="1:23">
      <c r="A2772" s="49" t="s">
        <v>5040</v>
      </c>
      <c r="B2772" s="46" t="s">
        <v>230</v>
      </c>
      <c r="C2772" s="46" t="s">
        <v>423</v>
      </c>
      <c r="D2772" s="49" t="s">
        <v>64</v>
      </c>
      <c r="E2772" s="46">
        <v>10</v>
      </c>
      <c r="F2772" s="46">
        <v>8</v>
      </c>
      <c r="G2772" s="46">
        <v>25</v>
      </c>
      <c r="H2772" s="46">
        <v>19</v>
      </c>
      <c r="I2772" s="46">
        <v>12</v>
      </c>
      <c r="J2772" s="46">
        <v>14</v>
      </c>
      <c r="K2772" s="46">
        <v>88</v>
      </c>
      <c r="L2772" s="42">
        <v>50074</v>
      </c>
      <c r="M2772" s="42">
        <v>25245</v>
      </c>
      <c r="N2772" s="42">
        <v>24829</v>
      </c>
      <c r="O2772" s="54">
        <v>19.970443743259974</v>
      </c>
      <c r="P2772" s="54">
        <v>15.976354994607981</v>
      </c>
      <c r="Q2772" s="54">
        <v>49.926109358149944</v>
      </c>
      <c r="R2772" s="54">
        <v>37.943843112193953</v>
      </c>
      <c r="S2772" s="54">
        <v>23.964532491911971</v>
      </c>
      <c r="T2772" s="54">
        <v>27.958621240563964</v>
      </c>
      <c r="U2772" s="54">
        <v>175.73990494068778</v>
      </c>
      <c r="W2772" s="42" t="s">
        <v>469</v>
      </c>
    </row>
    <row r="2773" spans="1:23">
      <c r="A2773" s="49" t="s">
        <v>5041</v>
      </c>
      <c r="B2773" s="46" t="s">
        <v>230</v>
      </c>
      <c r="C2773" s="46" t="s">
        <v>423</v>
      </c>
      <c r="D2773" s="49" t="s">
        <v>492</v>
      </c>
      <c r="E2773" s="46">
        <v>0</v>
      </c>
      <c r="F2773" s="46">
        <v>0</v>
      </c>
      <c r="G2773" s="46">
        <v>8</v>
      </c>
      <c r="H2773" s="46">
        <v>6</v>
      </c>
      <c r="I2773" s="46">
        <v>6</v>
      </c>
      <c r="J2773" s="46">
        <v>0</v>
      </c>
      <c r="K2773" s="46">
        <v>20</v>
      </c>
      <c r="L2773" s="42">
        <v>50074</v>
      </c>
      <c r="M2773" s="42">
        <v>25245</v>
      </c>
      <c r="N2773" s="42">
        <v>24829</v>
      </c>
      <c r="O2773" s="54" t="s">
        <v>499</v>
      </c>
      <c r="P2773" s="54" t="s">
        <v>499</v>
      </c>
      <c r="Q2773" s="54">
        <v>15.976354994607981</v>
      </c>
      <c r="R2773" s="54">
        <v>11.982266245955985</v>
      </c>
      <c r="S2773" s="54">
        <v>11.982266245955985</v>
      </c>
      <c r="T2773" s="54" t="s">
        <v>499</v>
      </c>
      <c r="U2773" s="54">
        <v>39.940887486519948</v>
      </c>
      <c r="W2773" s="42" t="s">
        <v>469</v>
      </c>
    </row>
    <row r="2774" spans="1:23">
      <c r="A2774" s="49" t="s">
        <v>5042</v>
      </c>
      <c r="B2774" s="46" t="s">
        <v>230</v>
      </c>
      <c r="C2774" s="46" t="s">
        <v>423</v>
      </c>
      <c r="D2774" s="49" t="s">
        <v>200</v>
      </c>
      <c r="E2774" s="46">
        <v>0</v>
      </c>
      <c r="F2774" s="46">
        <v>0</v>
      </c>
      <c r="G2774" s="46">
        <v>0</v>
      </c>
      <c r="H2774" s="46">
        <v>8</v>
      </c>
      <c r="I2774" s="46">
        <v>6</v>
      </c>
      <c r="J2774" s="46">
        <v>6</v>
      </c>
      <c r="K2774" s="46">
        <v>20</v>
      </c>
      <c r="L2774" s="42">
        <v>50074</v>
      </c>
      <c r="M2774" s="42">
        <v>25245</v>
      </c>
      <c r="N2774" s="42">
        <v>24829</v>
      </c>
      <c r="O2774" s="54" t="s">
        <v>499</v>
      </c>
      <c r="P2774" s="54" t="s">
        <v>499</v>
      </c>
      <c r="Q2774" s="54" t="s">
        <v>499</v>
      </c>
      <c r="R2774" s="54">
        <v>15.976354994607981</v>
      </c>
      <c r="S2774" s="54">
        <v>11.982266245955985</v>
      </c>
      <c r="T2774" s="54">
        <v>11.982266245955985</v>
      </c>
      <c r="U2774" s="54">
        <v>39.940887486519948</v>
      </c>
      <c r="W2774" s="42" t="s">
        <v>469</v>
      </c>
    </row>
    <row r="2775" spans="1:23">
      <c r="A2775" s="49" t="s">
        <v>5043</v>
      </c>
      <c r="B2775" s="46" t="s">
        <v>230</v>
      </c>
      <c r="C2775" s="46" t="s">
        <v>423</v>
      </c>
      <c r="D2775" s="49" t="s">
        <v>54</v>
      </c>
      <c r="E2775" s="46">
        <v>72</v>
      </c>
      <c r="F2775" s="46">
        <v>40</v>
      </c>
      <c r="G2775" s="46">
        <v>102</v>
      </c>
      <c r="H2775" s="46">
        <v>142</v>
      </c>
      <c r="I2775" s="46">
        <v>79</v>
      </c>
      <c r="J2775" s="46">
        <v>61</v>
      </c>
      <c r="K2775" s="46">
        <v>496</v>
      </c>
      <c r="L2775" s="42">
        <v>50074</v>
      </c>
      <c r="M2775" s="42">
        <v>25245</v>
      </c>
      <c r="N2775" s="42">
        <v>24829</v>
      </c>
      <c r="O2775" s="54">
        <v>285.20499108734401</v>
      </c>
      <c r="P2775" s="54">
        <v>158.44721727074668</v>
      </c>
      <c r="Q2775" s="54">
        <v>404.04040404040404</v>
      </c>
      <c r="R2775" s="54">
        <v>562.48762131115075</v>
      </c>
      <c r="S2775" s="54">
        <v>312.93325410972471</v>
      </c>
      <c r="T2775" s="54">
        <v>241.63200633788867</v>
      </c>
      <c r="U2775" s="54">
        <v>1964.7454941572589</v>
      </c>
      <c r="W2775" s="42" t="s">
        <v>469</v>
      </c>
    </row>
    <row r="2776" spans="1:23">
      <c r="A2776" s="49" t="s">
        <v>5044</v>
      </c>
      <c r="B2776" s="46" t="s">
        <v>230</v>
      </c>
      <c r="C2776" s="46" t="s">
        <v>423</v>
      </c>
      <c r="D2776" s="49" t="s">
        <v>69</v>
      </c>
      <c r="E2776" s="46">
        <v>0</v>
      </c>
      <c r="F2776" s="46">
        <v>0</v>
      </c>
      <c r="G2776" s="46">
        <v>8</v>
      </c>
      <c r="H2776" s="46">
        <v>8</v>
      </c>
      <c r="I2776" s="46">
        <v>0</v>
      </c>
      <c r="J2776" s="46">
        <v>6</v>
      </c>
      <c r="K2776" s="46">
        <v>22</v>
      </c>
      <c r="L2776" s="42">
        <v>50074</v>
      </c>
      <c r="M2776" s="42">
        <v>25245</v>
      </c>
      <c r="N2776" s="42">
        <v>24829</v>
      </c>
      <c r="O2776" s="54" t="s">
        <v>499</v>
      </c>
      <c r="P2776" s="54" t="s">
        <v>499</v>
      </c>
      <c r="Q2776" s="54">
        <v>31.689443454149334</v>
      </c>
      <c r="R2776" s="54">
        <v>31.689443454149334</v>
      </c>
      <c r="S2776" s="54" t="s">
        <v>499</v>
      </c>
      <c r="T2776" s="54">
        <v>23.767082590612002</v>
      </c>
      <c r="U2776" s="54">
        <v>87.145969498910674</v>
      </c>
      <c r="W2776" s="42" t="s">
        <v>469</v>
      </c>
    </row>
    <row r="2777" spans="1:23">
      <c r="A2777" s="49" t="s">
        <v>5045</v>
      </c>
      <c r="B2777" s="46" t="s">
        <v>230</v>
      </c>
      <c r="C2777" s="46" t="s">
        <v>423</v>
      </c>
      <c r="D2777" s="49" t="s">
        <v>473</v>
      </c>
      <c r="E2777" s="46">
        <v>0</v>
      </c>
      <c r="F2777" s="46">
        <v>0</v>
      </c>
      <c r="G2777" s="46">
        <v>6</v>
      </c>
      <c r="H2777" s="46">
        <v>0</v>
      </c>
      <c r="I2777" s="46">
        <v>0</v>
      </c>
      <c r="J2777" s="46">
        <v>0</v>
      </c>
      <c r="K2777" s="46">
        <v>6</v>
      </c>
      <c r="L2777" s="42">
        <v>50074</v>
      </c>
      <c r="M2777" s="42">
        <v>25245</v>
      </c>
      <c r="N2777" s="42">
        <v>24829</v>
      </c>
      <c r="O2777" s="54" t="s">
        <v>499</v>
      </c>
      <c r="P2777" s="54" t="s">
        <v>499</v>
      </c>
      <c r="Q2777" s="54">
        <v>11.982266245955985</v>
      </c>
      <c r="R2777" s="54" t="s">
        <v>499</v>
      </c>
      <c r="S2777" s="54" t="s">
        <v>499</v>
      </c>
      <c r="T2777" s="54" t="s">
        <v>499</v>
      </c>
      <c r="U2777" s="54">
        <v>11.982266245955985</v>
      </c>
      <c r="W2777" s="42" t="s">
        <v>469</v>
      </c>
    </row>
    <row r="2778" spans="1:23">
      <c r="A2778" s="49" t="s">
        <v>5046</v>
      </c>
      <c r="B2778" s="46" t="s">
        <v>230</v>
      </c>
      <c r="C2778" s="46" t="s">
        <v>423</v>
      </c>
      <c r="D2778" s="49" t="s">
        <v>201</v>
      </c>
      <c r="E2778" s="46">
        <v>6</v>
      </c>
      <c r="F2778" s="46">
        <v>6</v>
      </c>
      <c r="G2778" s="46">
        <v>6</v>
      </c>
      <c r="H2778" s="46">
        <v>6</v>
      </c>
      <c r="I2778" s="46">
        <v>0</v>
      </c>
      <c r="J2778" s="46">
        <v>0</v>
      </c>
      <c r="K2778" s="46">
        <v>24</v>
      </c>
      <c r="L2778" s="42">
        <v>50074</v>
      </c>
      <c r="M2778" s="42">
        <v>25245</v>
      </c>
      <c r="N2778" s="42">
        <v>24829</v>
      </c>
      <c r="O2778" s="54">
        <v>11.982266245955985</v>
      </c>
      <c r="P2778" s="54">
        <v>11.982266245955985</v>
      </c>
      <c r="Q2778" s="54">
        <v>11.982266245955985</v>
      </c>
      <c r="R2778" s="54">
        <v>11.982266245955985</v>
      </c>
      <c r="S2778" s="54" t="s">
        <v>499</v>
      </c>
      <c r="T2778" s="54" t="s">
        <v>499</v>
      </c>
      <c r="U2778" s="54">
        <v>47.929064983823942</v>
      </c>
      <c r="W2778" s="42" t="s">
        <v>469</v>
      </c>
    </row>
    <row r="2779" spans="1:23">
      <c r="A2779" s="49" t="s">
        <v>5047</v>
      </c>
      <c r="B2779" s="46" t="s">
        <v>230</v>
      </c>
      <c r="C2779" s="46" t="s">
        <v>423</v>
      </c>
      <c r="D2779" s="49" t="s">
        <v>151</v>
      </c>
      <c r="E2779" s="46">
        <v>0</v>
      </c>
      <c r="F2779" s="46">
        <v>0</v>
      </c>
      <c r="G2779" s="46">
        <v>0</v>
      </c>
      <c r="H2779" s="46">
        <v>0</v>
      </c>
      <c r="I2779" s="46">
        <v>0</v>
      </c>
      <c r="J2779" s="46">
        <v>0</v>
      </c>
      <c r="K2779" s="46">
        <v>0</v>
      </c>
      <c r="L2779" s="42">
        <v>50074</v>
      </c>
      <c r="M2779" s="42">
        <v>25245</v>
      </c>
      <c r="N2779" s="42">
        <v>24829</v>
      </c>
      <c r="O2779" s="54" t="s">
        <v>499</v>
      </c>
      <c r="P2779" s="54" t="s">
        <v>499</v>
      </c>
      <c r="Q2779" s="54" t="s">
        <v>499</v>
      </c>
      <c r="R2779" s="54" t="s">
        <v>499</v>
      </c>
      <c r="S2779" s="54" t="s">
        <v>499</v>
      </c>
      <c r="T2779" s="54" t="s">
        <v>499</v>
      </c>
      <c r="U2779" s="54" t="s">
        <v>499</v>
      </c>
      <c r="W2779" s="42" t="s">
        <v>469</v>
      </c>
    </row>
    <row r="2780" spans="1:23">
      <c r="A2780" s="49" t="s">
        <v>5048</v>
      </c>
      <c r="B2780" s="46" t="s">
        <v>230</v>
      </c>
      <c r="C2780" s="46" t="s">
        <v>423</v>
      </c>
      <c r="D2780" s="49" t="s">
        <v>95</v>
      </c>
      <c r="E2780" s="46">
        <v>0</v>
      </c>
      <c r="F2780" s="46">
        <v>0</v>
      </c>
      <c r="G2780" s="46">
        <v>0</v>
      </c>
      <c r="H2780" s="46">
        <v>0</v>
      </c>
      <c r="I2780" s="46">
        <v>6</v>
      </c>
      <c r="J2780" s="46">
        <v>0</v>
      </c>
      <c r="K2780" s="46">
        <v>6</v>
      </c>
      <c r="L2780" s="42">
        <v>50074</v>
      </c>
      <c r="M2780" s="42">
        <v>25245</v>
      </c>
      <c r="N2780" s="42">
        <v>24829</v>
      </c>
      <c r="O2780" s="54" t="s">
        <v>499</v>
      </c>
      <c r="P2780" s="54" t="s">
        <v>499</v>
      </c>
      <c r="Q2780" s="54" t="s">
        <v>499</v>
      </c>
      <c r="R2780" s="54" t="s">
        <v>499</v>
      </c>
      <c r="S2780" s="54">
        <v>11.982266245955985</v>
      </c>
      <c r="T2780" s="54" t="s">
        <v>499</v>
      </c>
      <c r="U2780" s="54">
        <v>11.982266245955985</v>
      </c>
      <c r="W2780" s="42" t="s">
        <v>469</v>
      </c>
    </row>
    <row r="2781" spans="1:23">
      <c r="A2781" s="49" t="s">
        <v>5049</v>
      </c>
      <c r="B2781" s="46" t="s">
        <v>230</v>
      </c>
      <c r="C2781" s="46" t="s">
        <v>423</v>
      </c>
      <c r="D2781" s="49" t="s">
        <v>154</v>
      </c>
      <c r="E2781" s="46">
        <v>0</v>
      </c>
      <c r="F2781" s="46">
        <v>0</v>
      </c>
      <c r="G2781" s="46">
        <v>0</v>
      </c>
      <c r="H2781" s="46">
        <v>0</v>
      </c>
      <c r="I2781" s="46">
        <v>0</v>
      </c>
      <c r="J2781" s="46">
        <v>0</v>
      </c>
      <c r="K2781" s="46">
        <v>0</v>
      </c>
      <c r="L2781" s="42">
        <v>50074</v>
      </c>
      <c r="M2781" s="42">
        <v>25245</v>
      </c>
      <c r="N2781" s="42">
        <v>24829</v>
      </c>
      <c r="O2781" s="54" t="s">
        <v>499</v>
      </c>
      <c r="P2781" s="54" t="s">
        <v>499</v>
      </c>
      <c r="Q2781" s="54" t="s">
        <v>499</v>
      </c>
      <c r="R2781" s="54" t="s">
        <v>499</v>
      </c>
      <c r="S2781" s="54" t="s">
        <v>499</v>
      </c>
      <c r="T2781" s="54" t="s">
        <v>499</v>
      </c>
      <c r="U2781" s="54" t="s">
        <v>499</v>
      </c>
      <c r="W2781" s="42" t="s">
        <v>469</v>
      </c>
    </row>
    <row r="2782" spans="1:23">
      <c r="A2782" s="49" t="s">
        <v>5050</v>
      </c>
      <c r="B2782" s="46" t="s">
        <v>230</v>
      </c>
      <c r="C2782" s="46" t="s">
        <v>423</v>
      </c>
      <c r="D2782" s="49" t="s">
        <v>155</v>
      </c>
      <c r="E2782" s="46">
        <v>6</v>
      </c>
      <c r="F2782" s="46">
        <v>0</v>
      </c>
      <c r="G2782" s="46">
        <v>0</v>
      </c>
      <c r="H2782" s="46">
        <v>6</v>
      </c>
      <c r="I2782" s="46">
        <v>0</v>
      </c>
      <c r="J2782" s="46">
        <v>0</v>
      </c>
      <c r="K2782" s="46">
        <v>12</v>
      </c>
      <c r="L2782" s="42">
        <v>50074</v>
      </c>
      <c r="M2782" s="42">
        <v>25245</v>
      </c>
      <c r="N2782" s="42">
        <v>24829</v>
      </c>
      <c r="O2782" s="54">
        <v>11.982266245955985</v>
      </c>
      <c r="P2782" s="54" t="s">
        <v>499</v>
      </c>
      <c r="Q2782" s="54" t="s">
        <v>499</v>
      </c>
      <c r="R2782" s="54">
        <v>11.982266245955985</v>
      </c>
      <c r="S2782" s="54" t="s">
        <v>499</v>
      </c>
      <c r="T2782" s="54" t="s">
        <v>499</v>
      </c>
      <c r="U2782" s="54">
        <v>23.964532491911971</v>
      </c>
      <c r="W2782" s="42" t="s">
        <v>469</v>
      </c>
    </row>
    <row r="2783" spans="1:23">
      <c r="A2783" s="49" t="s">
        <v>5051</v>
      </c>
      <c r="B2783" s="46" t="s">
        <v>230</v>
      </c>
      <c r="C2783" s="46" t="s">
        <v>423</v>
      </c>
      <c r="D2783" s="49" t="s">
        <v>99</v>
      </c>
      <c r="E2783" s="46">
        <v>7</v>
      </c>
      <c r="F2783" s="46">
        <v>0</v>
      </c>
      <c r="G2783" s="46">
        <v>10</v>
      </c>
      <c r="H2783" s="46">
        <v>6</v>
      </c>
      <c r="I2783" s="46">
        <v>6</v>
      </c>
      <c r="J2783" s="46">
        <v>7</v>
      </c>
      <c r="K2783" s="46">
        <v>36</v>
      </c>
      <c r="L2783" s="42">
        <v>50074</v>
      </c>
      <c r="M2783" s="42">
        <v>25245</v>
      </c>
      <c r="N2783" s="42">
        <v>24829</v>
      </c>
      <c r="O2783" s="54">
        <v>13.979310620281982</v>
      </c>
      <c r="P2783" s="54" t="s">
        <v>499</v>
      </c>
      <c r="Q2783" s="54">
        <v>19.970443743259974</v>
      </c>
      <c r="R2783" s="54">
        <v>11.982266245955985</v>
      </c>
      <c r="S2783" s="54">
        <v>11.982266245955985</v>
      </c>
      <c r="T2783" s="54">
        <v>13.979310620281982</v>
      </c>
      <c r="U2783" s="54">
        <v>71.893597475735916</v>
      </c>
      <c r="W2783" s="42" t="s">
        <v>469</v>
      </c>
    </row>
    <row r="2784" spans="1:23">
      <c r="A2784" s="49" t="s">
        <v>5052</v>
      </c>
      <c r="B2784" s="46" t="s">
        <v>230</v>
      </c>
      <c r="C2784" s="46" t="s">
        <v>423</v>
      </c>
      <c r="D2784" s="49" t="s">
        <v>481</v>
      </c>
      <c r="E2784" s="46">
        <v>0</v>
      </c>
      <c r="F2784" s="46">
        <v>0</v>
      </c>
      <c r="G2784" s="46">
        <v>0</v>
      </c>
      <c r="H2784" s="46">
        <v>6</v>
      </c>
      <c r="I2784" s="46">
        <v>0</v>
      </c>
      <c r="J2784" s="46">
        <v>0</v>
      </c>
      <c r="K2784" s="46">
        <v>6</v>
      </c>
      <c r="L2784" s="42">
        <v>50074</v>
      </c>
      <c r="M2784" s="42">
        <v>25245</v>
      </c>
      <c r="N2784" s="42">
        <v>24829</v>
      </c>
      <c r="O2784" s="54" t="s">
        <v>499</v>
      </c>
      <c r="P2784" s="54" t="s">
        <v>499</v>
      </c>
      <c r="Q2784" s="54" t="s">
        <v>499</v>
      </c>
      <c r="R2784" s="54">
        <v>11.982266245955985</v>
      </c>
      <c r="S2784" s="54" t="s">
        <v>499</v>
      </c>
      <c r="T2784" s="54" t="s">
        <v>499</v>
      </c>
      <c r="U2784" s="54">
        <v>11.982266245955985</v>
      </c>
      <c r="W2784" s="42" t="s">
        <v>469</v>
      </c>
    </row>
    <row r="2785" spans="1:23">
      <c r="A2785" s="49" t="s">
        <v>5053</v>
      </c>
      <c r="B2785" s="46" t="s">
        <v>230</v>
      </c>
      <c r="C2785" s="46" t="s">
        <v>423</v>
      </c>
      <c r="D2785" s="49" t="s">
        <v>483</v>
      </c>
      <c r="E2785" s="46">
        <v>0</v>
      </c>
      <c r="F2785" s="46">
        <v>6</v>
      </c>
      <c r="G2785" s="46">
        <v>11</v>
      </c>
      <c r="H2785" s="46">
        <v>11</v>
      </c>
      <c r="I2785" s="46">
        <v>6</v>
      </c>
      <c r="J2785" s="46">
        <v>0</v>
      </c>
      <c r="K2785" s="46">
        <v>34</v>
      </c>
      <c r="L2785" s="42">
        <v>50074</v>
      </c>
      <c r="M2785" s="42">
        <v>25245</v>
      </c>
      <c r="N2785" s="42">
        <v>24829</v>
      </c>
      <c r="O2785" s="54" t="s">
        <v>499</v>
      </c>
      <c r="P2785" s="54">
        <v>11.982266245955985</v>
      </c>
      <c r="Q2785" s="54">
        <v>21.967488117585972</v>
      </c>
      <c r="R2785" s="54">
        <v>21.967488117585972</v>
      </c>
      <c r="S2785" s="54">
        <v>11.982266245955985</v>
      </c>
      <c r="T2785" s="54" t="s">
        <v>499</v>
      </c>
      <c r="U2785" s="54">
        <v>67.899508727083912</v>
      </c>
      <c r="W2785" s="42" t="s">
        <v>469</v>
      </c>
    </row>
    <row r="2786" spans="1:23">
      <c r="A2786" s="49" t="s">
        <v>5054</v>
      </c>
      <c r="B2786" s="46" t="s">
        <v>230</v>
      </c>
      <c r="C2786" s="46" t="s">
        <v>423</v>
      </c>
      <c r="D2786" s="49" t="s">
        <v>128</v>
      </c>
      <c r="E2786" s="46">
        <v>6</v>
      </c>
      <c r="F2786" s="46">
        <v>0</v>
      </c>
      <c r="G2786" s="46">
        <v>0</v>
      </c>
      <c r="H2786" s="46">
        <v>0</v>
      </c>
      <c r="I2786" s="46">
        <v>0</v>
      </c>
      <c r="J2786" s="46">
        <v>0</v>
      </c>
      <c r="K2786" s="46">
        <v>6</v>
      </c>
      <c r="L2786" s="42">
        <v>50074</v>
      </c>
      <c r="M2786" s="42">
        <v>25245</v>
      </c>
      <c r="N2786" s="42">
        <v>24829</v>
      </c>
      <c r="O2786" s="54">
        <v>11.982266245955985</v>
      </c>
      <c r="P2786" s="54" t="s">
        <v>499</v>
      </c>
      <c r="Q2786" s="54" t="s">
        <v>499</v>
      </c>
      <c r="R2786" s="54" t="s">
        <v>499</v>
      </c>
      <c r="S2786" s="54" t="s">
        <v>499</v>
      </c>
      <c r="T2786" s="54" t="s">
        <v>499</v>
      </c>
      <c r="U2786" s="54">
        <v>11.982266245955985</v>
      </c>
      <c r="W2786" s="42" t="s">
        <v>469</v>
      </c>
    </row>
    <row r="2787" spans="1:23">
      <c r="A2787" s="49" t="s">
        <v>5055</v>
      </c>
      <c r="B2787" s="46" t="s">
        <v>230</v>
      </c>
      <c r="C2787" s="46" t="s">
        <v>423</v>
      </c>
      <c r="D2787" s="49" t="s">
        <v>132</v>
      </c>
      <c r="E2787" s="46">
        <v>6</v>
      </c>
      <c r="F2787" s="46">
        <v>6</v>
      </c>
      <c r="G2787" s="46">
        <v>6</v>
      </c>
      <c r="H2787" s="46">
        <v>7</v>
      </c>
      <c r="I2787" s="46">
        <v>6</v>
      </c>
      <c r="J2787" s="46">
        <v>0</v>
      </c>
      <c r="K2787" s="46">
        <v>31</v>
      </c>
      <c r="L2787" s="42">
        <v>50074</v>
      </c>
      <c r="M2787" s="42">
        <v>25245</v>
      </c>
      <c r="N2787" s="42">
        <v>24829</v>
      </c>
      <c r="O2787" s="54">
        <v>23.767082590612002</v>
      </c>
      <c r="P2787" s="54">
        <v>23.767082590612002</v>
      </c>
      <c r="Q2787" s="54">
        <v>23.767082590612002</v>
      </c>
      <c r="R2787" s="54">
        <v>27.72826302238067</v>
      </c>
      <c r="S2787" s="54">
        <v>23.767082590612002</v>
      </c>
      <c r="T2787" s="54" t="s">
        <v>499</v>
      </c>
      <c r="U2787" s="54">
        <v>122.79659338482868</v>
      </c>
      <c r="W2787" s="42" t="s">
        <v>469</v>
      </c>
    </row>
    <row r="2788" spans="1:23">
      <c r="A2788" s="49" t="s">
        <v>5056</v>
      </c>
      <c r="B2788" s="46" t="s">
        <v>230</v>
      </c>
      <c r="C2788" s="46" t="s">
        <v>423</v>
      </c>
      <c r="D2788" s="49" t="s">
        <v>161</v>
      </c>
      <c r="E2788" s="46">
        <v>0</v>
      </c>
      <c r="F2788" s="46">
        <v>0</v>
      </c>
      <c r="G2788" s="46">
        <v>0</v>
      </c>
      <c r="H2788" s="46">
        <v>0</v>
      </c>
      <c r="I2788" s="46">
        <v>0</v>
      </c>
      <c r="J2788" s="46">
        <v>0</v>
      </c>
      <c r="K2788" s="46">
        <v>0</v>
      </c>
      <c r="L2788" s="42">
        <v>50074</v>
      </c>
      <c r="M2788" s="42">
        <v>25245</v>
      </c>
      <c r="N2788" s="42">
        <v>24829</v>
      </c>
      <c r="O2788" s="54" t="s">
        <v>499</v>
      </c>
      <c r="P2788" s="54" t="s">
        <v>499</v>
      </c>
      <c r="Q2788" s="54" t="s">
        <v>499</v>
      </c>
      <c r="R2788" s="54" t="s">
        <v>499</v>
      </c>
      <c r="S2788" s="54" t="s">
        <v>499</v>
      </c>
      <c r="T2788" s="54" t="s">
        <v>499</v>
      </c>
      <c r="U2788" s="54" t="s">
        <v>499</v>
      </c>
      <c r="W2788" s="42" t="s">
        <v>469</v>
      </c>
    </row>
    <row r="2789" spans="1:23">
      <c r="A2789" s="49" t="s">
        <v>5057</v>
      </c>
      <c r="B2789" s="46" t="s">
        <v>230</v>
      </c>
      <c r="C2789" s="46" t="s">
        <v>423</v>
      </c>
      <c r="D2789" s="49" t="s">
        <v>142</v>
      </c>
      <c r="E2789" s="46">
        <v>0</v>
      </c>
      <c r="F2789" s="46">
        <v>0</v>
      </c>
      <c r="G2789" s="46">
        <v>0</v>
      </c>
      <c r="H2789" s="46">
        <v>0</v>
      </c>
      <c r="I2789" s="46">
        <v>0</v>
      </c>
      <c r="J2789" s="46">
        <v>0</v>
      </c>
      <c r="K2789" s="46">
        <v>0</v>
      </c>
      <c r="L2789" s="42">
        <v>50074</v>
      </c>
      <c r="M2789" s="42">
        <v>25245</v>
      </c>
      <c r="N2789" s="42">
        <v>24829</v>
      </c>
      <c r="O2789" s="54" t="s">
        <v>499</v>
      </c>
      <c r="P2789" s="54" t="s">
        <v>499</v>
      </c>
      <c r="Q2789" s="54" t="s">
        <v>499</v>
      </c>
      <c r="R2789" s="54" t="s">
        <v>499</v>
      </c>
      <c r="S2789" s="54" t="s">
        <v>499</v>
      </c>
      <c r="T2789" s="54" t="s">
        <v>499</v>
      </c>
      <c r="U2789" s="54" t="s">
        <v>499</v>
      </c>
      <c r="W2789" s="42" t="s">
        <v>469</v>
      </c>
    </row>
    <row r="2790" spans="1:23">
      <c r="A2790" s="49" t="s">
        <v>5058</v>
      </c>
      <c r="B2790" s="46" t="s">
        <v>230</v>
      </c>
      <c r="C2790" s="46" t="s">
        <v>423</v>
      </c>
      <c r="D2790" s="49" t="s">
        <v>146</v>
      </c>
      <c r="E2790" s="46">
        <v>10</v>
      </c>
      <c r="F2790" s="46">
        <v>6</v>
      </c>
      <c r="G2790" s="46">
        <v>14</v>
      </c>
      <c r="H2790" s="46">
        <v>18</v>
      </c>
      <c r="I2790" s="46">
        <v>14</v>
      </c>
      <c r="J2790" s="46">
        <v>7</v>
      </c>
      <c r="K2790" s="46">
        <v>69</v>
      </c>
      <c r="L2790" s="42">
        <v>50074</v>
      </c>
      <c r="M2790" s="42">
        <v>25245</v>
      </c>
      <c r="N2790" s="42">
        <v>24829</v>
      </c>
      <c r="O2790" s="54">
        <v>39.611804317686669</v>
      </c>
      <c r="P2790" s="54">
        <v>23.767082590612002</v>
      </c>
      <c r="Q2790" s="54">
        <v>55.45652604476134</v>
      </c>
      <c r="R2790" s="54">
        <v>71.301247771836003</v>
      </c>
      <c r="S2790" s="54">
        <v>55.45652604476134</v>
      </c>
      <c r="T2790" s="54">
        <v>27.72826302238067</v>
      </c>
      <c r="U2790" s="54">
        <v>273.32144979203804</v>
      </c>
      <c r="W2790" s="42" t="s">
        <v>469</v>
      </c>
    </row>
    <row r="2791" spans="1:23">
      <c r="A2791" s="49" t="s">
        <v>5059</v>
      </c>
      <c r="B2791" s="46" t="s">
        <v>222</v>
      </c>
      <c r="C2791" s="46" t="s">
        <v>423</v>
      </c>
      <c r="D2791" s="49" t="s">
        <v>60</v>
      </c>
      <c r="E2791" s="46">
        <v>0</v>
      </c>
      <c r="F2791" s="46">
        <v>6</v>
      </c>
      <c r="G2791" s="46">
        <v>8</v>
      </c>
      <c r="H2791" s="46">
        <v>6</v>
      </c>
      <c r="I2791" s="46">
        <v>6</v>
      </c>
      <c r="J2791" s="46">
        <v>0</v>
      </c>
      <c r="K2791" s="46">
        <v>26</v>
      </c>
      <c r="L2791" s="42">
        <v>50074</v>
      </c>
      <c r="M2791" s="42">
        <v>25245</v>
      </c>
      <c r="N2791" s="42">
        <v>24829</v>
      </c>
      <c r="O2791" s="54" t="s">
        <v>499</v>
      </c>
      <c r="P2791" s="54">
        <v>11.982266245955985</v>
      </c>
      <c r="Q2791" s="54">
        <v>15.976354994607981</v>
      </c>
      <c r="R2791" s="54">
        <v>11.982266245955985</v>
      </c>
      <c r="S2791" s="54">
        <v>11.982266245955985</v>
      </c>
      <c r="T2791" s="54" t="s">
        <v>499</v>
      </c>
      <c r="U2791" s="54">
        <v>51.923153732475932</v>
      </c>
      <c r="W2791" s="42" t="s">
        <v>469</v>
      </c>
    </row>
    <row r="2792" spans="1:23">
      <c r="A2792" s="49" t="s">
        <v>5060</v>
      </c>
      <c r="B2792" s="46" t="s">
        <v>222</v>
      </c>
      <c r="C2792" s="46" t="s">
        <v>423</v>
      </c>
      <c r="D2792" s="49" t="s">
        <v>64</v>
      </c>
      <c r="E2792" s="46">
        <v>15</v>
      </c>
      <c r="F2792" s="46">
        <v>12</v>
      </c>
      <c r="G2792" s="46">
        <v>26</v>
      </c>
      <c r="H2792" s="46">
        <v>31</v>
      </c>
      <c r="I2792" s="46">
        <v>19</v>
      </c>
      <c r="J2792" s="46">
        <v>6</v>
      </c>
      <c r="K2792" s="46">
        <v>109</v>
      </c>
      <c r="L2792" s="42">
        <v>50074</v>
      </c>
      <c r="M2792" s="42">
        <v>25245</v>
      </c>
      <c r="N2792" s="42">
        <v>24829</v>
      </c>
      <c r="O2792" s="54">
        <v>29.955665614889963</v>
      </c>
      <c r="P2792" s="54">
        <v>23.964532491911971</v>
      </c>
      <c r="Q2792" s="54">
        <v>51.923153732475932</v>
      </c>
      <c r="R2792" s="54">
        <v>61.908375604105927</v>
      </c>
      <c r="S2792" s="54">
        <v>37.943843112193953</v>
      </c>
      <c r="T2792" s="54">
        <v>11.982266245955985</v>
      </c>
      <c r="U2792" s="54">
        <v>217.67783680153372</v>
      </c>
      <c r="W2792" s="42" t="s">
        <v>469</v>
      </c>
    </row>
    <row r="2793" spans="1:23">
      <c r="A2793" s="49" t="s">
        <v>5061</v>
      </c>
      <c r="B2793" s="46" t="s">
        <v>222</v>
      </c>
      <c r="C2793" s="46" t="s">
        <v>423</v>
      </c>
      <c r="D2793" s="49" t="s">
        <v>492</v>
      </c>
      <c r="E2793" s="46">
        <v>0</v>
      </c>
      <c r="F2793" s="46">
        <v>6</v>
      </c>
      <c r="G2793" s="46">
        <v>6</v>
      </c>
      <c r="H2793" s="46">
        <v>6</v>
      </c>
      <c r="I2793" s="46">
        <v>6</v>
      </c>
      <c r="J2793" s="46">
        <v>6</v>
      </c>
      <c r="K2793" s="46">
        <v>30</v>
      </c>
      <c r="L2793" s="42">
        <v>50074</v>
      </c>
      <c r="M2793" s="42">
        <v>25245</v>
      </c>
      <c r="N2793" s="42">
        <v>24829</v>
      </c>
      <c r="O2793" s="54" t="s">
        <v>499</v>
      </c>
      <c r="P2793" s="54">
        <v>11.982266245955985</v>
      </c>
      <c r="Q2793" s="54">
        <v>11.982266245955985</v>
      </c>
      <c r="R2793" s="54">
        <v>11.982266245955985</v>
      </c>
      <c r="S2793" s="54">
        <v>11.982266245955985</v>
      </c>
      <c r="T2793" s="54">
        <v>11.982266245955985</v>
      </c>
      <c r="U2793" s="54">
        <v>59.911331229779925</v>
      </c>
      <c r="W2793" s="42" t="s">
        <v>469</v>
      </c>
    </row>
    <row r="2794" spans="1:23">
      <c r="A2794" s="49" t="s">
        <v>5062</v>
      </c>
      <c r="B2794" s="46" t="s">
        <v>222</v>
      </c>
      <c r="C2794" s="46" t="s">
        <v>423</v>
      </c>
      <c r="D2794" s="49" t="s">
        <v>200</v>
      </c>
      <c r="E2794" s="46">
        <v>6</v>
      </c>
      <c r="F2794" s="46">
        <v>6</v>
      </c>
      <c r="G2794" s="46">
        <v>8</v>
      </c>
      <c r="H2794" s="46">
        <v>21</v>
      </c>
      <c r="I2794" s="46">
        <v>21</v>
      </c>
      <c r="J2794" s="46">
        <v>7</v>
      </c>
      <c r="K2794" s="46">
        <v>69</v>
      </c>
      <c r="L2794" s="42">
        <v>50074</v>
      </c>
      <c r="M2794" s="42">
        <v>25245</v>
      </c>
      <c r="N2794" s="42">
        <v>24829</v>
      </c>
      <c r="O2794" s="54">
        <v>11.982266245955985</v>
      </c>
      <c r="P2794" s="54">
        <v>11.982266245955985</v>
      </c>
      <c r="Q2794" s="54">
        <v>15.976354994607981</v>
      </c>
      <c r="R2794" s="54">
        <v>41.93793186084595</v>
      </c>
      <c r="S2794" s="54">
        <v>41.93793186084595</v>
      </c>
      <c r="T2794" s="54">
        <v>13.979310620281982</v>
      </c>
      <c r="U2794" s="54">
        <v>137.79606182849383</v>
      </c>
      <c r="W2794" s="42" t="s">
        <v>469</v>
      </c>
    </row>
    <row r="2795" spans="1:23">
      <c r="A2795" s="49" t="s">
        <v>5063</v>
      </c>
      <c r="B2795" s="46" t="s">
        <v>222</v>
      </c>
      <c r="C2795" s="46" t="s">
        <v>423</v>
      </c>
      <c r="D2795" s="49" t="s">
        <v>473</v>
      </c>
      <c r="E2795" s="46">
        <v>0</v>
      </c>
      <c r="F2795" s="46">
        <v>0</v>
      </c>
      <c r="G2795" s="46">
        <v>0</v>
      </c>
      <c r="H2795" s="46">
        <v>8</v>
      </c>
      <c r="I2795" s="46">
        <v>0</v>
      </c>
      <c r="J2795" s="46">
        <v>0</v>
      </c>
      <c r="K2795" s="46">
        <v>8</v>
      </c>
      <c r="L2795" s="42">
        <v>50074</v>
      </c>
      <c r="M2795" s="42">
        <v>25245</v>
      </c>
      <c r="N2795" s="42">
        <v>24829</v>
      </c>
      <c r="O2795" s="54" t="s">
        <v>499</v>
      </c>
      <c r="P2795" s="54" t="s">
        <v>499</v>
      </c>
      <c r="Q2795" s="54" t="s">
        <v>499</v>
      </c>
      <c r="R2795" s="54">
        <v>15.976354994607981</v>
      </c>
      <c r="S2795" s="54" t="s">
        <v>499</v>
      </c>
      <c r="T2795" s="54" t="s">
        <v>499</v>
      </c>
      <c r="U2795" s="54">
        <v>15.976354994607981</v>
      </c>
      <c r="W2795" s="42" t="s">
        <v>469</v>
      </c>
    </row>
    <row r="2796" spans="1:23">
      <c r="A2796" s="49" t="s">
        <v>5064</v>
      </c>
      <c r="B2796" s="46" t="s">
        <v>222</v>
      </c>
      <c r="C2796" s="46" t="s">
        <v>423</v>
      </c>
      <c r="D2796" s="49" t="s">
        <v>201</v>
      </c>
      <c r="E2796" s="46">
        <v>6</v>
      </c>
      <c r="F2796" s="46">
        <v>6</v>
      </c>
      <c r="G2796" s="46">
        <v>7</v>
      </c>
      <c r="H2796" s="46">
        <v>6</v>
      </c>
      <c r="I2796" s="46">
        <v>6</v>
      </c>
      <c r="J2796" s="46">
        <v>6</v>
      </c>
      <c r="K2796" s="46">
        <v>37</v>
      </c>
      <c r="L2796" s="42">
        <v>50074</v>
      </c>
      <c r="M2796" s="42">
        <v>25245</v>
      </c>
      <c r="N2796" s="42">
        <v>24829</v>
      </c>
      <c r="O2796" s="54">
        <v>11.982266245955985</v>
      </c>
      <c r="P2796" s="54">
        <v>11.982266245955985</v>
      </c>
      <c r="Q2796" s="54">
        <v>13.979310620281982</v>
      </c>
      <c r="R2796" s="54">
        <v>11.982266245955985</v>
      </c>
      <c r="S2796" s="54">
        <v>11.982266245955985</v>
      </c>
      <c r="T2796" s="54">
        <v>11.982266245955985</v>
      </c>
      <c r="U2796" s="54">
        <v>73.890641850061897</v>
      </c>
      <c r="W2796" s="42" t="s">
        <v>469</v>
      </c>
    </row>
    <row r="2797" spans="1:23">
      <c r="A2797" s="49" t="s">
        <v>5065</v>
      </c>
      <c r="B2797" s="46" t="s">
        <v>222</v>
      </c>
      <c r="C2797" s="46" t="s">
        <v>423</v>
      </c>
      <c r="D2797" s="49" t="s">
        <v>151</v>
      </c>
      <c r="E2797" s="46">
        <v>0</v>
      </c>
      <c r="F2797" s="46">
        <v>0</v>
      </c>
      <c r="G2797" s="46">
        <v>0</v>
      </c>
      <c r="H2797" s="46">
        <v>0</v>
      </c>
      <c r="I2797" s="46">
        <v>6</v>
      </c>
      <c r="J2797" s="46">
        <v>0</v>
      </c>
      <c r="K2797" s="46">
        <v>6</v>
      </c>
      <c r="L2797" s="42">
        <v>50074</v>
      </c>
      <c r="M2797" s="42">
        <v>25245</v>
      </c>
      <c r="N2797" s="42">
        <v>24829</v>
      </c>
      <c r="O2797" s="54" t="s">
        <v>499</v>
      </c>
      <c r="P2797" s="54" t="s">
        <v>499</v>
      </c>
      <c r="Q2797" s="54" t="s">
        <v>499</v>
      </c>
      <c r="R2797" s="54" t="s">
        <v>499</v>
      </c>
      <c r="S2797" s="54">
        <v>11.982266245955985</v>
      </c>
      <c r="T2797" s="54" t="s">
        <v>499</v>
      </c>
      <c r="U2797" s="54">
        <v>11.982266245955985</v>
      </c>
      <c r="W2797" s="42" t="s">
        <v>469</v>
      </c>
    </row>
    <row r="2798" spans="1:23">
      <c r="A2798" s="49" t="s">
        <v>5066</v>
      </c>
      <c r="B2798" s="46" t="s">
        <v>222</v>
      </c>
      <c r="C2798" s="46" t="s">
        <v>423</v>
      </c>
      <c r="D2798" s="49" t="s">
        <v>95</v>
      </c>
      <c r="E2798" s="46">
        <v>0</v>
      </c>
      <c r="F2798" s="46">
        <v>0</v>
      </c>
      <c r="G2798" s="46">
        <v>6</v>
      </c>
      <c r="H2798" s="46">
        <v>7</v>
      </c>
      <c r="I2798" s="46">
        <v>0</v>
      </c>
      <c r="J2798" s="46">
        <v>0</v>
      </c>
      <c r="K2798" s="46">
        <v>13</v>
      </c>
      <c r="L2798" s="42">
        <v>50074</v>
      </c>
      <c r="M2798" s="42">
        <v>25245</v>
      </c>
      <c r="N2798" s="42">
        <v>24829</v>
      </c>
      <c r="O2798" s="54" t="s">
        <v>499</v>
      </c>
      <c r="P2798" s="54" t="s">
        <v>499</v>
      </c>
      <c r="Q2798" s="54">
        <v>11.982266245955985</v>
      </c>
      <c r="R2798" s="54">
        <v>13.979310620281982</v>
      </c>
      <c r="S2798" s="54" t="s">
        <v>499</v>
      </c>
      <c r="T2798" s="54" t="s">
        <v>499</v>
      </c>
      <c r="U2798" s="54">
        <v>25.961576866237966</v>
      </c>
      <c r="W2798" s="42" t="s">
        <v>469</v>
      </c>
    </row>
    <row r="2799" spans="1:23">
      <c r="A2799" s="49" t="s">
        <v>5067</v>
      </c>
      <c r="B2799" s="46" t="s">
        <v>222</v>
      </c>
      <c r="C2799" s="46" t="s">
        <v>423</v>
      </c>
      <c r="D2799" s="49" t="s">
        <v>154</v>
      </c>
      <c r="E2799" s="46">
        <v>0</v>
      </c>
      <c r="F2799" s="46">
        <v>0</v>
      </c>
      <c r="G2799" s="46">
        <v>0</v>
      </c>
      <c r="H2799" s="46">
        <v>0</v>
      </c>
      <c r="I2799" s="46">
        <v>0</v>
      </c>
      <c r="J2799" s="46">
        <v>0</v>
      </c>
      <c r="K2799" s="46">
        <v>0</v>
      </c>
      <c r="L2799" s="42">
        <v>50074</v>
      </c>
      <c r="M2799" s="42">
        <v>25245</v>
      </c>
      <c r="N2799" s="42">
        <v>24829</v>
      </c>
      <c r="O2799" s="54" t="s">
        <v>499</v>
      </c>
      <c r="P2799" s="54" t="s">
        <v>499</v>
      </c>
      <c r="Q2799" s="54" t="s">
        <v>499</v>
      </c>
      <c r="R2799" s="54" t="s">
        <v>499</v>
      </c>
      <c r="S2799" s="54" t="s">
        <v>499</v>
      </c>
      <c r="T2799" s="54" t="s">
        <v>499</v>
      </c>
      <c r="U2799" s="54" t="s">
        <v>499</v>
      </c>
      <c r="W2799" s="42" t="s">
        <v>469</v>
      </c>
    </row>
    <row r="2800" spans="1:23">
      <c r="A2800" s="49" t="s">
        <v>5068</v>
      </c>
      <c r="B2800" s="46" t="s">
        <v>222</v>
      </c>
      <c r="C2800" s="46" t="s">
        <v>423</v>
      </c>
      <c r="D2800" s="49" t="s">
        <v>155</v>
      </c>
      <c r="E2800" s="46">
        <v>8</v>
      </c>
      <c r="F2800" s="46">
        <v>6</v>
      </c>
      <c r="G2800" s="46">
        <v>6</v>
      </c>
      <c r="H2800" s="46">
        <v>6</v>
      </c>
      <c r="I2800" s="46">
        <v>0</v>
      </c>
      <c r="J2800" s="46">
        <v>0</v>
      </c>
      <c r="K2800" s="46">
        <v>26</v>
      </c>
      <c r="L2800" s="42">
        <v>50074</v>
      </c>
      <c r="M2800" s="42">
        <v>25245</v>
      </c>
      <c r="N2800" s="42">
        <v>24829</v>
      </c>
      <c r="O2800" s="54">
        <v>15.976354994607981</v>
      </c>
      <c r="P2800" s="54">
        <v>11.982266245955985</v>
      </c>
      <c r="Q2800" s="54">
        <v>11.982266245955985</v>
      </c>
      <c r="R2800" s="54">
        <v>11.982266245955985</v>
      </c>
      <c r="S2800" s="54" t="s">
        <v>499</v>
      </c>
      <c r="T2800" s="54" t="s">
        <v>499</v>
      </c>
      <c r="U2800" s="54">
        <v>51.923153732475932</v>
      </c>
      <c r="W2800" s="42" t="s">
        <v>469</v>
      </c>
    </row>
    <row r="2801" spans="1:23">
      <c r="A2801" s="49" t="s">
        <v>5069</v>
      </c>
      <c r="B2801" s="46" t="s">
        <v>222</v>
      </c>
      <c r="C2801" s="46" t="s">
        <v>423</v>
      </c>
      <c r="D2801" s="49" t="s">
        <v>99</v>
      </c>
      <c r="E2801" s="46">
        <v>7</v>
      </c>
      <c r="F2801" s="46">
        <v>7</v>
      </c>
      <c r="G2801" s="46">
        <v>12</v>
      </c>
      <c r="H2801" s="46">
        <v>10</v>
      </c>
      <c r="I2801" s="46">
        <v>6</v>
      </c>
      <c r="J2801" s="46">
        <v>6</v>
      </c>
      <c r="K2801" s="46">
        <v>48</v>
      </c>
      <c r="L2801" s="42">
        <v>50074</v>
      </c>
      <c r="M2801" s="42">
        <v>25245</v>
      </c>
      <c r="N2801" s="42">
        <v>24829</v>
      </c>
      <c r="O2801" s="54">
        <v>13.979310620281982</v>
      </c>
      <c r="P2801" s="54">
        <v>13.979310620281982</v>
      </c>
      <c r="Q2801" s="54">
        <v>23.964532491911971</v>
      </c>
      <c r="R2801" s="54">
        <v>19.970443743259974</v>
      </c>
      <c r="S2801" s="54">
        <v>11.982266245955985</v>
      </c>
      <c r="T2801" s="54">
        <v>11.982266245955985</v>
      </c>
      <c r="U2801" s="54">
        <v>95.858129967647884</v>
      </c>
      <c r="W2801" s="42" t="s">
        <v>469</v>
      </c>
    </row>
    <row r="2802" spans="1:23">
      <c r="A2802" s="49" t="s">
        <v>5070</v>
      </c>
      <c r="B2802" s="46" t="s">
        <v>222</v>
      </c>
      <c r="C2802" s="46" t="s">
        <v>423</v>
      </c>
      <c r="D2802" s="49" t="s">
        <v>481</v>
      </c>
      <c r="E2802" s="46">
        <v>0</v>
      </c>
      <c r="F2802" s="46">
        <v>0</v>
      </c>
      <c r="G2802" s="46">
        <v>0</v>
      </c>
      <c r="H2802" s="46">
        <v>6</v>
      </c>
      <c r="I2802" s="46">
        <v>0</v>
      </c>
      <c r="J2802" s="46">
        <v>0</v>
      </c>
      <c r="K2802" s="46">
        <v>6</v>
      </c>
      <c r="L2802" s="42">
        <v>50074</v>
      </c>
      <c r="M2802" s="42">
        <v>25245</v>
      </c>
      <c r="N2802" s="42">
        <v>24829</v>
      </c>
      <c r="O2802" s="54" t="s">
        <v>499</v>
      </c>
      <c r="P2802" s="54" t="s">
        <v>499</v>
      </c>
      <c r="Q2802" s="54" t="s">
        <v>499</v>
      </c>
      <c r="R2802" s="54">
        <v>11.982266245955985</v>
      </c>
      <c r="S2802" s="54" t="s">
        <v>499</v>
      </c>
      <c r="T2802" s="54" t="s">
        <v>499</v>
      </c>
      <c r="U2802" s="54">
        <v>11.982266245955985</v>
      </c>
      <c r="W2802" s="42" t="s">
        <v>469</v>
      </c>
    </row>
    <row r="2803" spans="1:23">
      <c r="A2803" s="49" t="s">
        <v>5071</v>
      </c>
      <c r="B2803" s="46" t="s">
        <v>222</v>
      </c>
      <c r="C2803" s="46" t="s">
        <v>423</v>
      </c>
      <c r="D2803" s="49" t="s">
        <v>483</v>
      </c>
      <c r="E2803" s="46">
        <v>6</v>
      </c>
      <c r="F2803" s="46">
        <v>6</v>
      </c>
      <c r="G2803" s="46">
        <v>6</v>
      </c>
      <c r="H2803" s="46">
        <v>7</v>
      </c>
      <c r="I2803" s="46">
        <v>6</v>
      </c>
      <c r="J2803" s="46">
        <v>0</v>
      </c>
      <c r="K2803" s="46">
        <v>31</v>
      </c>
      <c r="L2803" s="42">
        <v>50074</v>
      </c>
      <c r="M2803" s="42">
        <v>25245</v>
      </c>
      <c r="N2803" s="42">
        <v>24829</v>
      </c>
      <c r="O2803" s="54">
        <v>11.982266245955985</v>
      </c>
      <c r="P2803" s="54">
        <v>11.982266245955985</v>
      </c>
      <c r="Q2803" s="54">
        <v>11.982266245955985</v>
      </c>
      <c r="R2803" s="54">
        <v>13.979310620281982</v>
      </c>
      <c r="S2803" s="54">
        <v>11.982266245955985</v>
      </c>
      <c r="T2803" s="54" t="s">
        <v>499</v>
      </c>
      <c r="U2803" s="54">
        <v>61.908375604105927</v>
      </c>
      <c r="W2803" s="42" t="s">
        <v>469</v>
      </c>
    </row>
    <row r="2804" spans="1:23">
      <c r="A2804" s="49" t="s">
        <v>5072</v>
      </c>
      <c r="B2804" s="46" t="s">
        <v>222</v>
      </c>
      <c r="C2804" s="46" t="s">
        <v>423</v>
      </c>
      <c r="D2804" s="49" t="s">
        <v>128</v>
      </c>
      <c r="E2804" s="46">
        <v>0</v>
      </c>
      <c r="F2804" s="46">
        <v>0</v>
      </c>
      <c r="G2804" s="46">
        <v>6</v>
      </c>
      <c r="H2804" s="46">
        <v>0</v>
      </c>
      <c r="I2804" s="46">
        <v>0</v>
      </c>
      <c r="J2804" s="46">
        <v>0</v>
      </c>
      <c r="K2804" s="46">
        <v>6</v>
      </c>
      <c r="L2804" s="42">
        <v>50074</v>
      </c>
      <c r="M2804" s="42">
        <v>25245</v>
      </c>
      <c r="N2804" s="42">
        <v>24829</v>
      </c>
      <c r="O2804" s="54" t="s">
        <v>499</v>
      </c>
      <c r="P2804" s="54" t="s">
        <v>499</v>
      </c>
      <c r="Q2804" s="54">
        <v>11.982266245955985</v>
      </c>
      <c r="R2804" s="54" t="s">
        <v>499</v>
      </c>
      <c r="S2804" s="54" t="s">
        <v>499</v>
      </c>
      <c r="T2804" s="54" t="s">
        <v>499</v>
      </c>
      <c r="U2804" s="54">
        <v>11.982266245955985</v>
      </c>
      <c r="W2804" s="42" t="s">
        <v>469</v>
      </c>
    </row>
    <row r="2805" spans="1:23">
      <c r="A2805" s="49" t="s">
        <v>5073</v>
      </c>
      <c r="B2805" s="46" t="s">
        <v>222</v>
      </c>
      <c r="C2805" s="46" t="s">
        <v>423</v>
      </c>
      <c r="D2805" s="49" t="s">
        <v>161</v>
      </c>
      <c r="E2805" s="46">
        <v>0</v>
      </c>
      <c r="F2805" s="46">
        <v>0</v>
      </c>
      <c r="G2805" s="46">
        <v>0</v>
      </c>
      <c r="H2805" s="46">
        <v>0</v>
      </c>
      <c r="I2805" s="46">
        <v>0</v>
      </c>
      <c r="J2805" s="46">
        <v>0</v>
      </c>
      <c r="K2805" s="46">
        <v>0</v>
      </c>
      <c r="L2805" s="42">
        <v>50074</v>
      </c>
      <c r="M2805" s="42">
        <v>25245</v>
      </c>
      <c r="N2805" s="42">
        <v>24829</v>
      </c>
      <c r="O2805" s="54" t="s">
        <v>499</v>
      </c>
      <c r="P2805" s="54" t="s">
        <v>499</v>
      </c>
      <c r="Q2805" s="54" t="s">
        <v>499</v>
      </c>
      <c r="R2805" s="54" t="s">
        <v>499</v>
      </c>
      <c r="S2805" s="54" t="s">
        <v>499</v>
      </c>
      <c r="T2805" s="54" t="s">
        <v>499</v>
      </c>
      <c r="U2805" s="54" t="s">
        <v>499</v>
      </c>
      <c r="W2805" s="42" t="s">
        <v>469</v>
      </c>
    </row>
    <row r="2806" spans="1:23">
      <c r="A2806" s="49" t="s">
        <v>5074</v>
      </c>
      <c r="B2806" s="46" t="s">
        <v>222</v>
      </c>
      <c r="C2806" s="46" t="s">
        <v>423</v>
      </c>
      <c r="D2806" s="49" t="s">
        <v>164</v>
      </c>
      <c r="E2806" s="46">
        <v>40</v>
      </c>
      <c r="F2806" s="46">
        <v>45</v>
      </c>
      <c r="G2806" s="46">
        <v>96</v>
      </c>
      <c r="H2806" s="46">
        <v>86</v>
      </c>
      <c r="I2806" s="46">
        <v>15</v>
      </c>
      <c r="J2806" s="46">
        <v>10</v>
      </c>
      <c r="K2806" s="46">
        <v>292</v>
      </c>
      <c r="L2806" s="42">
        <v>50074</v>
      </c>
      <c r="M2806" s="42">
        <v>25245</v>
      </c>
      <c r="N2806" s="42">
        <v>24829</v>
      </c>
      <c r="O2806" s="54">
        <v>161.10193725079543</v>
      </c>
      <c r="P2806" s="54">
        <v>181.23967940714488</v>
      </c>
      <c r="Q2806" s="54">
        <v>386.64464940190908</v>
      </c>
      <c r="R2806" s="54">
        <v>346.36916508921018</v>
      </c>
      <c r="S2806" s="54">
        <v>60.41322646904829</v>
      </c>
      <c r="T2806" s="54">
        <v>40.275484312698858</v>
      </c>
      <c r="U2806" s="54">
        <v>1176.0441419308067</v>
      </c>
      <c r="W2806" s="42" t="s">
        <v>469</v>
      </c>
    </row>
    <row r="2807" spans="1:23">
      <c r="A2807" s="49" t="s">
        <v>5075</v>
      </c>
      <c r="B2807" s="46" t="s">
        <v>222</v>
      </c>
      <c r="C2807" s="46" t="s">
        <v>423</v>
      </c>
      <c r="D2807" s="49" t="s">
        <v>142</v>
      </c>
      <c r="E2807" s="46">
        <v>0</v>
      </c>
      <c r="F2807" s="46">
        <v>6</v>
      </c>
      <c r="G2807" s="46">
        <v>6</v>
      </c>
      <c r="H2807" s="46">
        <v>6</v>
      </c>
      <c r="I2807" s="46">
        <v>0</v>
      </c>
      <c r="J2807" s="46">
        <v>0</v>
      </c>
      <c r="K2807" s="46">
        <v>18</v>
      </c>
      <c r="L2807" s="42">
        <v>50074</v>
      </c>
      <c r="M2807" s="42">
        <v>25245</v>
      </c>
      <c r="N2807" s="42">
        <v>24829</v>
      </c>
      <c r="O2807" s="54" t="s">
        <v>499</v>
      </c>
      <c r="P2807" s="54">
        <v>11.982266245955985</v>
      </c>
      <c r="Q2807" s="54">
        <v>11.982266245955985</v>
      </c>
      <c r="R2807" s="54">
        <v>11.982266245955985</v>
      </c>
      <c r="S2807" s="54" t="s">
        <v>499</v>
      </c>
      <c r="T2807" s="54" t="s">
        <v>499</v>
      </c>
      <c r="U2807" s="54">
        <v>35.946798737867958</v>
      </c>
      <c r="W2807" s="42" t="s">
        <v>469</v>
      </c>
    </row>
    <row r="2808" spans="1:23">
      <c r="A2808" s="49" t="s">
        <v>5076</v>
      </c>
      <c r="B2808" s="46" t="s">
        <v>230</v>
      </c>
      <c r="C2808" s="46" t="s">
        <v>425</v>
      </c>
      <c r="D2808" s="49" t="s">
        <v>60</v>
      </c>
      <c r="E2808" s="46">
        <v>0</v>
      </c>
      <c r="F2808" s="46">
        <v>6</v>
      </c>
      <c r="G2808" s="46">
        <v>7</v>
      </c>
      <c r="H2808" s="46">
        <v>8</v>
      </c>
      <c r="I2808" s="46">
        <v>9</v>
      </c>
      <c r="J2808" s="46">
        <v>12</v>
      </c>
      <c r="K2808" s="46">
        <v>42</v>
      </c>
      <c r="L2808" s="42">
        <v>40942</v>
      </c>
      <c r="M2808" s="42">
        <v>21077</v>
      </c>
      <c r="N2808" s="42">
        <v>19865</v>
      </c>
      <c r="O2808" s="54" t="s">
        <v>499</v>
      </c>
      <c r="P2808" s="54">
        <v>14.654877631771775</v>
      </c>
      <c r="Q2808" s="54">
        <v>17.097357237067072</v>
      </c>
      <c r="R2808" s="54">
        <v>19.539836842362366</v>
      </c>
      <c r="S2808" s="54">
        <v>21.982316447657663</v>
      </c>
      <c r="T2808" s="54">
        <v>29.309755263543551</v>
      </c>
      <c r="U2808" s="54">
        <v>102.58414342240242</v>
      </c>
      <c r="W2808" s="42" t="s">
        <v>469</v>
      </c>
    </row>
    <row r="2809" spans="1:23">
      <c r="A2809" s="49" t="s">
        <v>5077</v>
      </c>
      <c r="B2809" s="46" t="s">
        <v>230</v>
      </c>
      <c r="C2809" s="46" t="s">
        <v>425</v>
      </c>
      <c r="D2809" s="49" t="s">
        <v>64</v>
      </c>
      <c r="E2809" s="46">
        <v>14</v>
      </c>
      <c r="F2809" s="46">
        <v>12</v>
      </c>
      <c r="G2809" s="46">
        <v>30</v>
      </c>
      <c r="H2809" s="46">
        <v>24</v>
      </c>
      <c r="I2809" s="46">
        <v>16</v>
      </c>
      <c r="J2809" s="46">
        <v>17</v>
      </c>
      <c r="K2809" s="46">
        <v>113</v>
      </c>
      <c r="L2809" s="42">
        <v>40942</v>
      </c>
      <c r="M2809" s="42">
        <v>21077</v>
      </c>
      <c r="N2809" s="42">
        <v>19865</v>
      </c>
      <c r="O2809" s="54">
        <v>34.194714474134145</v>
      </c>
      <c r="P2809" s="54">
        <v>29.309755263543551</v>
      </c>
      <c r="Q2809" s="54">
        <v>73.274388158858869</v>
      </c>
      <c r="R2809" s="54">
        <v>58.619510527087101</v>
      </c>
      <c r="S2809" s="54">
        <v>39.079673684724732</v>
      </c>
      <c r="T2809" s="54">
        <v>41.522153290020029</v>
      </c>
      <c r="U2809" s="54">
        <v>276.00019539836842</v>
      </c>
      <c r="W2809" s="42" t="s">
        <v>469</v>
      </c>
    </row>
    <row r="2810" spans="1:23">
      <c r="A2810" s="49" t="s">
        <v>5078</v>
      </c>
      <c r="B2810" s="46" t="s">
        <v>230</v>
      </c>
      <c r="C2810" s="46" t="s">
        <v>425</v>
      </c>
      <c r="D2810" s="49" t="s">
        <v>492</v>
      </c>
      <c r="E2810" s="46">
        <v>0</v>
      </c>
      <c r="F2810" s="46">
        <v>0</v>
      </c>
      <c r="G2810" s="46">
        <v>6</v>
      </c>
      <c r="H2810" s="46">
        <v>0</v>
      </c>
      <c r="I2810" s="46">
        <v>0</v>
      </c>
      <c r="J2810" s="46">
        <v>0</v>
      </c>
      <c r="K2810" s="46">
        <v>6</v>
      </c>
      <c r="L2810" s="42">
        <v>40942</v>
      </c>
      <c r="M2810" s="42">
        <v>21077</v>
      </c>
      <c r="N2810" s="42">
        <v>19865</v>
      </c>
      <c r="O2810" s="54" t="s">
        <v>499</v>
      </c>
      <c r="P2810" s="54" t="s">
        <v>499</v>
      </c>
      <c r="Q2810" s="54">
        <v>14.654877631771775</v>
      </c>
      <c r="R2810" s="54" t="s">
        <v>499</v>
      </c>
      <c r="S2810" s="54" t="s">
        <v>499</v>
      </c>
      <c r="T2810" s="54" t="s">
        <v>499</v>
      </c>
      <c r="U2810" s="54">
        <v>14.654877631771775</v>
      </c>
      <c r="W2810" s="42" t="s">
        <v>469</v>
      </c>
    </row>
    <row r="2811" spans="1:23">
      <c r="A2811" s="49" t="s">
        <v>5079</v>
      </c>
      <c r="B2811" s="46" t="s">
        <v>230</v>
      </c>
      <c r="C2811" s="46" t="s">
        <v>425</v>
      </c>
      <c r="D2811" s="49" t="s">
        <v>200</v>
      </c>
      <c r="E2811" s="46">
        <v>0</v>
      </c>
      <c r="F2811" s="46">
        <v>0</v>
      </c>
      <c r="G2811" s="46">
        <v>6</v>
      </c>
      <c r="H2811" s="46">
        <v>9</v>
      </c>
      <c r="I2811" s="46">
        <v>6</v>
      </c>
      <c r="J2811" s="46">
        <v>0</v>
      </c>
      <c r="K2811" s="46">
        <v>21</v>
      </c>
      <c r="L2811" s="42">
        <v>40942</v>
      </c>
      <c r="M2811" s="42">
        <v>21077</v>
      </c>
      <c r="N2811" s="42">
        <v>19865</v>
      </c>
      <c r="O2811" s="54" t="s">
        <v>499</v>
      </c>
      <c r="P2811" s="54" t="s">
        <v>499</v>
      </c>
      <c r="Q2811" s="54">
        <v>14.654877631771775</v>
      </c>
      <c r="R2811" s="54">
        <v>21.982316447657663</v>
      </c>
      <c r="S2811" s="54">
        <v>14.654877631771775</v>
      </c>
      <c r="T2811" s="54" t="s">
        <v>499</v>
      </c>
      <c r="U2811" s="54">
        <v>51.29207171120121</v>
      </c>
      <c r="W2811" s="42" t="s">
        <v>469</v>
      </c>
    </row>
    <row r="2812" spans="1:23">
      <c r="A2812" s="49" t="s">
        <v>5080</v>
      </c>
      <c r="B2812" s="46" t="s">
        <v>230</v>
      </c>
      <c r="C2812" s="46" t="s">
        <v>425</v>
      </c>
      <c r="D2812" s="49" t="s">
        <v>54</v>
      </c>
      <c r="E2812" s="46">
        <v>76</v>
      </c>
      <c r="F2812" s="46">
        <v>22</v>
      </c>
      <c r="G2812" s="46">
        <v>100</v>
      </c>
      <c r="H2812" s="46">
        <v>129</v>
      </c>
      <c r="I2812" s="46">
        <v>73</v>
      </c>
      <c r="J2812" s="46">
        <v>82</v>
      </c>
      <c r="K2812" s="46">
        <v>482</v>
      </c>
      <c r="L2812" s="42">
        <v>40942</v>
      </c>
      <c r="M2812" s="42">
        <v>21077</v>
      </c>
      <c r="N2812" s="42">
        <v>19865</v>
      </c>
      <c r="O2812" s="54">
        <v>360.58262561085542</v>
      </c>
      <c r="P2812" s="54">
        <v>104.3791810978792</v>
      </c>
      <c r="Q2812" s="54">
        <v>474.45082317217822</v>
      </c>
      <c r="R2812" s="54">
        <v>612.04156189210994</v>
      </c>
      <c r="S2812" s="54">
        <v>346.34910091569009</v>
      </c>
      <c r="T2812" s="54">
        <v>389.04967500118613</v>
      </c>
      <c r="U2812" s="54">
        <v>2286.8529676898988</v>
      </c>
      <c r="W2812" s="42" t="s">
        <v>469</v>
      </c>
    </row>
    <row r="2813" spans="1:23">
      <c r="A2813" s="49" t="s">
        <v>5081</v>
      </c>
      <c r="B2813" s="46" t="s">
        <v>230</v>
      </c>
      <c r="C2813" s="46" t="s">
        <v>425</v>
      </c>
      <c r="D2813" s="49" t="s">
        <v>69</v>
      </c>
      <c r="E2813" s="46">
        <v>0</v>
      </c>
      <c r="F2813" s="46">
        <v>0</v>
      </c>
      <c r="G2813" s="46">
        <v>6</v>
      </c>
      <c r="H2813" s="46">
        <v>6</v>
      </c>
      <c r="I2813" s="46">
        <v>6</v>
      </c>
      <c r="J2813" s="46">
        <v>6</v>
      </c>
      <c r="K2813" s="46">
        <v>24</v>
      </c>
      <c r="L2813" s="42">
        <v>40942</v>
      </c>
      <c r="M2813" s="42">
        <v>21077</v>
      </c>
      <c r="N2813" s="42">
        <v>19865</v>
      </c>
      <c r="O2813" s="54" t="s">
        <v>499</v>
      </c>
      <c r="P2813" s="54" t="s">
        <v>499</v>
      </c>
      <c r="Q2813" s="54">
        <v>28.467049390330693</v>
      </c>
      <c r="R2813" s="54">
        <v>28.467049390330693</v>
      </c>
      <c r="S2813" s="54">
        <v>28.467049390330693</v>
      </c>
      <c r="T2813" s="54">
        <v>28.467049390330693</v>
      </c>
      <c r="U2813" s="54">
        <v>113.86819756132277</v>
      </c>
      <c r="W2813" s="42" t="s">
        <v>469</v>
      </c>
    </row>
    <row r="2814" spans="1:23">
      <c r="A2814" s="49" t="s">
        <v>5082</v>
      </c>
      <c r="B2814" s="46" t="s">
        <v>230</v>
      </c>
      <c r="C2814" s="46" t="s">
        <v>425</v>
      </c>
      <c r="D2814" s="49" t="s">
        <v>473</v>
      </c>
      <c r="E2814" s="46">
        <v>0</v>
      </c>
      <c r="F2814" s="46">
        <v>0</v>
      </c>
      <c r="G2814" s="46">
        <v>0</v>
      </c>
      <c r="H2814" s="46">
        <v>0</v>
      </c>
      <c r="I2814" s="46">
        <v>0</v>
      </c>
      <c r="J2814" s="46">
        <v>0</v>
      </c>
      <c r="K2814" s="46">
        <v>0</v>
      </c>
      <c r="L2814" s="42">
        <v>40942</v>
      </c>
      <c r="M2814" s="42">
        <v>21077</v>
      </c>
      <c r="N2814" s="42">
        <v>19865</v>
      </c>
      <c r="O2814" s="54" t="s">
        <v>499</v>
      </c>
      <c r="P2814" s="54" t="s">
        <v>499</v>
      </c>
      <c r="Q2814" s="54" t="s">
        <v>499</v>
      </c>
      <c r="R2814" s="54" t="s">
        <v>499</v>
      </c>
      <c r="S2814" s="54" t="s">
        <v>499</v>
      </c>
      <c r="T2814" s="54" t="s">
        <v>499</v>
      </c>
      <c r="U2814" s="54" t="s">
        <v>499</v>
      </c>
      <c r="W2814" s="42" t="s">
        <v>469</v>
      </c>
    </row>
    <row r="2815" spans="1:23">
      <c r="A2815" s="49" t="s">
        <v>5083</v>
      </c>
      <c r="B2815" s="46" t="s">
        <v>230</v>
      </c>
      <c r="C2815" s="46" t="s">
        <v>425</v>
      </c>
      <c r="D2815" s="49" t="s">
        <v>201</v>
      </c>
      <c r="E2815" s="46">
        <v>6</v>
      </c>
      <c r="F2815" s="46">
        <v>0</v>
      </c>
      <c r="G2815" s="46">
        <v>7</v>
      </c>
      <c r="H2815" s="46">
        <v>8</v>
      </c>
      <c r="I2815" s="46">
        <v>6</v>
      </c>
      <c r="J2815" s="46">
        <v>6</v>
      </c>
      <c r="K2815" s="46">
        <v>33</v>
      </c>
      <c r="L2815" s="42">
        <v>40942</v>
      </c>
      <c r="M2815" s="42">
        <v>21077</v>
      </c>
      <c r="N2815" s="42">
        <v>19865</v>
      </c>
      <c r="O2815" s="54">
        <v>14.654877631771775</v>
      </c>
      <c r="P2815" s="54" t="s">
        <v>499</v>
      </c>
      <c r="Q2815" s="54">
        <v>17.097357237067072</v>
      </c>
      <c r="R2815" s="54">
        <v>19.539836842362366</v>
      </c>
      <c r="S2815" s="54">
        <v>14.654877631771775</v>
      </c>
      <c r="T2815" s="54">
        <v>14.654877631771775</v>
      </c>
      <c r="U2815" s="54">
        <v>80.601826974744768</v>
      </c>
      <c r="W2815" s="42" t="s">
        <v>469</v>
      </c>
    </row>
    <row r="2816" spans="1:23">
      <c r="A2816" s="49" t="s">
        <v>5084</v>
      </c>
      <c r="B2816" s="46" t="s">
        <v>230</v>
      </c>
      <c r="C2816" s="46" t="s">
        <v>425</v>
      </c>
      <c r="D2816" s="49" t="s">
        <v>151</v>
      </c>
      <c r="E2816" s="46">
        <v>0</v>
      </c>
      <c r="F2816" s="46">
        <v>0</v>
      </c>
      <c r="G2816" s="46">
        <v>0</v>
      </c>
      <c r="H2816" s="46">
        <v>0</v>
      </c>
      <c r="I2816" s="46">
        <v>0</v>
      </c>
      <c r="J2816" s="46">
        <v>0</v>
      </c>
      <c r="K2816" s="46">
        <v>0</v>
      </c>
      <c r="L2816" s="42">
        <v>40942</v>
      </c>
      <c r="M2816" s="42">
        <v>21077</v>
      </c>
      <c r="N2816" s="42">
        <v>19865</v>
      </c>
      <c r="O2816" s="54" t="s">
        <v>499</v>
      </c>
      <c r="P2816" s="54" t="s">
        <v>499</v>
      </c>
      <c r="Q2816" s="54" t="s">
        <v>499</v>
      </c>
      <c r="R2816" s="54" t="s">
        <v>499</v>
      </c>
      <c r="S2816" s="54" t="s">
        <v>499</v>
      </c>
      <c r="T2816" s="54" t="s">
        <v>499</v>
      </c>
      <c r="U2816" s="54" t="s">
        <v>499</v>
      </c>
      <c r="W2816" s="42" t="s">
        <v>469</v>
      </c>
    </row>
    <row r="2817" spans="1:23">
      <c r="A2817" s="49" t="s">
        <v>5085</v>
      </c>
      <c r="B2817" s="46" t="s">
        <v>230</v>
      </c>
      <c r="C2817" s="46" t="s">
        <v>425</v>
      </c>
      <c r="D2817" s="49" t="s">
        <v>95</v>
      </c>
      <c r="E2817" s="46">
        <v>0</v>
      </c>
      <c r="F2817" s="46">
        <v>0</v>
      </c>
      <c r="G2817" s="46">
        <v>0</v>
      </c>
      <c r="H2817" s="46">
        <v>6</v>
      </c>
      <c r="I2817" s="46">
        <v>6</v>
      </c>
      <c r="J2817" s="46">
        <v>0</v>
      </c>
      <c r="K2817" s="46">
        <v>12</v>
      </c>
      <c r="L2817" s="42">
        <v>40942</v>
      </c>
      <c r="M2817" s="42">
        <v>21077</v>
      </c>
      <c r="N2817" s="42">
        <v>19865</v>
      </c>
      <c r="O2817" s="54" t="s">
        <v>499</v>
      </c>
      <c r="P2817" s="54" t="s">
        <v>499</v>
      </c>
      <c r="Q2817" s="54" t="s">
        <v>499</v>
      </c>
      <c r="R2817" s="54">
        <v>14.654877631771775</v>
      </c>
      <c r="S2817" s="54">
        <v>14.654877631771775</v>
      </c>
      <c r="T2817" s="54" t="s">
        <v>499</v>
      </c>
      <c r="U2817" s="54">
        <v>29.309755263543551</v>
      </c>
      <c r="W2817" s="42" t="s">
        <v>469</v>
      </c>
    </row>
    <row r="2818" spans="1:23">
      <c r="A2818" s="49" t="s">
        <v>5086</v>
      </c>
      <c r="B2818" s="46" t="s">
        <v>230</v>
      </c>
      <c r="C2818" s="46" t="s">
        <v>425</v>
      </c>
      <c r="D2818" s="49" t="s">
        <v>154</v>
      </c>
      <c r="E2818" s="46">
        <v>0</v>
      </c>
      <c r="F2818" s="46">
        <v>0</v>
      </c>
      <c r="G2818" s="46">
        <v>0</v>
      </c>
      <c r="H2818" s="46">
        <v>0</v>
      </c>
      <c r="I2818" s="46">
        <v>0</v>
      </c>
      <c r="J2818" s="46">
        <v>0</v>
      </c>
      <c r="K2818" s="46">
        <v>0</v>
      </c>
      <c r="L2818" s="42">
        <v>40942</v>
      </c>
      <c r="M2818" s="42">
        <v>21077</v>
      </c>
      <c r="N2818" s="42">
        <v>19865</v>
      </c>
      <c r="O2818" s="54" t="s">
        <v>499</v>
      </c>
      <c r="P2818" s="54" t="s">
        <v>499</v>
      </c>
      <c r="Q2818" s="54" t="s">
        <v>499</v>
      </c>
      <c r="R2818" s="54" t="s">
        <v>499</v>
      </c>
      <c r="S2818" s="54" t="s">
        <v>499</v>
      </c>
      <c r="T2818" s="54" t="s">
        <v>499</v>
      </c>
      <c r="U2818" s="54" t="s">
        <v>499</v>
      </c>
      <c r="W2818" s="42" t="s">
        <v>469</v>
      </c>
    </row>
    <row r="2819" spans="1:23">
      <c r="A2819" s="49" t="s">
        <v>5087</v>
      </c>
      <c r="B2819" s="46" t="s">
        <v>230</v>
      </c>
      <c r="C2819" s="46" t="s">
        <v>425</v>
      </c>
      <c r="D2819" s="49" t="s">
        <v>155</v>
      </c>
      <c r="E2819" s="46">
        <v>6</v>
      </c>
      <c r="F2819" s="46">
        <v>0</v>
      </c>
      <c r="G2819" s="46">
        <v>8</v>
      </c>
      <c r="H2819" s="46">
        <v>6</v>
      </c>
      <c r="I2819" s="46">
        <v>0</v>
      </c>
      <c r="J2819" s="46">
        <v>0</v>
      </c>
      <c r="K2819" s="46">
        <v>20</v>
      </c>
      <c r="L2819" s="42">
        <v>40942</v>
      </c>
      <c r="M2819" s="42">
        <v>21077</v>
      </c>
      <c r="N2819" s="42">
        <v>19865</v>
      </c>
      <c r="O2819" s="54">
        <v>14.654877631771775</v>
      </c>
      <c r="P2819" s="54" t="s">
        <v>499</v>
      </c>
      <c r="Q2819" s="54">
        <v>19.539836842362366</v>
      </c>
      <c r="R2819" s="54">
        <v>14.654877631771775</v>
      </c>
      <c r="S2819" s="54" t="s">
        <v>499</v>
      </c>
      <c r="T2819" s="54" t="s">
        <v>499</v>
      </c>
      <c r="U2819" s="54">
        <v>48.849592105905913</v>
      </c>
      <c r="W2819" s="42" t="s">
        <v>469</v>
      </c>
    </row>
    <row r="2820" spans="1:23">
      <c r="A2820" s="49" t="s">
        <v>5088</v>
      </c>
      <c r="B2820" s="46" t="s">
        <v>230</v>
      </c>
      <c r="C2820" s="46" t="s">
        <v>425</v>
      </c>
      <c r="D2820" s="49" t="s">
        <v>99</v>
      </c>
      <c r="E2820" s="46">
        <v>8</v>
      </c>
      <c r="F2820" s="46">
        <v>6</v>
      </c>
      <c r="G2820" s="46">
        <v>6</v>
      </c>
      <c r="H2820" s="46">
        <v>14</v>
      </c>
      <c r="I2820" s="46">
        <v>6</v>
      </c>
      <c r="J2820" s="46">
        <v>6</v>
      </c>
      <c r="K2820" s="46">
        <v>46</v>
      </c>
      <c r="L2820" s="42">
        <v>40942</v>
      </c>
      <c r="M2820" s="42">
        <v>21077</v>
      </c>
      <c r="N2820" s="42">
        <v>19865</v>
      </c>
      <c r="O2820" s="54">
        <v>19.539836842362366</v>
      </c>
      <c r="P2820" s="54">
        <v>14.654877631771775</v>
      </c>
      <c r="Q2820" s="54">
        <v>14.654877631771775</v>
      </c>
      <c r="R2820" s="54">
        <v>34.194714474134145</v>
      </c>
      <c r="S2820" s="54">
        <v>14.654877631771775</v>
      </c>
      <c r="T2820" s="54">
        <v>14.654877631771775</v>
      </c>
      <c r="U2820" s="54">
        <v>112.35406184358361</v>
      </c>
      <c r="W2820" s="42" t="s">
        <v>469</v>
      </c>
    </row>
    <row r="2821" spans="1:23">
      <c r="A2821" s="49" t="s">
        <v>5089</v>
      </c>
      <c r="B2821" s="46" t="s">
        <v>230</v>
      </c>
      <c r="C2821" s="46" t="s">
        <v>425</v>
      </c>
      <c r="D2821" s="49" t="s">
        <v>481</v>
      </c>
      <c r="E2821" s="46">
        <v>0</v>
      </c>
      <c r="F2821" s="46">
        <v>0</v>
      </c>
      <c r="G2821" s="46">
        <v>0</v>
      </c>
      <c r="H2821" s="46">
        <v>0</v>
      </c>
      <c r="I2821" s="46">
        <v>0</v>
      </c>
      <c r="J2821" s="46">
        <v>0</v>
      </c>
      <c r="K2821" s="46">
        <v>0</v>
      </c>
      <c r="L2821" s="42">
        <v>40942</v>
      </c>
      <c r="M2821" s="42">
        <v>21077</v>
      </c>
      <c r="N2821" s="42">
        <v>19865</v>
      </c>
      <c r="O2821" s="54" t="s">
        <v>499</v>
      </c>
      <c r="P2821" s="54" t="s">
        <v>499</v>
      </c>
      <c r="Q2821" s="54" t="s">
        <v>499</v>
      </c>
      <c r="R2821" s="54" t="s">
        <v>499</v>
      </c>
      <c r="S2821" s="54" t="s">
        <v>499</v>
      </c>
      <c r="T2821" s="54" t="s">
        <v>499</v>
      </c>
      <c r="U2821" s="54" t="s">
        <v>499</v>
      </c>
      <c r="W2821" s="42" t="s">
        <v>469</v>
      </c>
    </row>
    <row r="2822" spans="1:23">
      <c r="A2822" s="49" t="s">
        <v>5090</v>
      </c>
      <c r="B2822" s="46" t="s">
        <v>230</v>
      </c>
      <c r="C2822" s="46" t="s">
        <v>425</v>
      </c>
      <c r="D2822" s="49" t="s">
        <v>483</v>
      </c>
      <c r="E2822" s="46">
        <v>6</v>
      </c>
      <c r="F2822" s="46">
        <v>6</v>
      </c>
      <c r="G2822" s="46">
        <v>6</v>
      </c>
      <c r="H2822" s="46">
        <v>10</v>
      </c>
      <c r="I2822" s="46">
        <v>6</v>
      </c>
      <c r="J2822" s="46">
        <v>0</v>
      </c>
      <c r="K2822" s="46">
        <v>34</v>
      </c>
      <c r="L2822" s="42">
        <v>40942</v>
      </c>
      <c r="M2822" s="42">
        <v>21077</v>
      </c>
      <c r="N2822" s="42">
        <v>19865</v>
      </c>
      <c r="O2822" s="54">
        <v>14.654877631771775</v>
      </c>
      <c r="P2822" s="54">
        <v>14.654877631771775</v>
      </c>
      <c r="Q2822" s="54">
        <v>14.654877631771775</v>
      </c>
      <c r="R2822" s="54">
        <v>24.424796052952956</v>
      </c>
      <c r="S2822" s="54">
        <v>14.654877631771775</v>
      </c>
      <c r="T2822" s="54" t="s">
        <v>499</v>
      </c>
      <c r="U2822" s="54">
        <v>83.044306580040057</v>
      </c>
      <c r="W2822" s="42" t="s">
        <v>469</v>
      </c>
    </row>
    <row r="2823" spans="1:23">
      <c r="A2823" s="49" t="s">
        <v>5091</v>
      </c>
      <c r="B2823" s="46" t="s">
        <v>230</v>
      </c>
      <c r="C2823" s="46" t="s">
        <v>425</v>
      </c>
      <c r="D2823" s="49" t="s">
        <v>128</v>
      </c>
      <c r="E2823" s="46">
        <v>0</v>
      </c>
      <c r="F2823" s="46">
        <v>0</v>
      </c>
      <c r="G2823" s="46">
        <v>0</v>
      </c>
      <c r="H2823" s="46">
        <v>0</v>
      </c>
      <c r="I2823" s="46">
        <v>0</v>
      </c>
      <c r="J2823" s="46">
        <v>0</v>
      </c>
      <c r="K2823" s="46">
        <v>0</v>
      </c>
      <c r="L2823" s="42">
        <v>40942</v>
      </c>
      <c r="M2823" s="42">
        <v>21077</v>
      </c>
      <c r="N2823" s="42">
        <v>19865</v>
      </c>
      <c r="O2823" s="54" t="s">
        <v>499</v>
      </c>
      <c r="P2823" s="54" t="s">
        <v>499</v>
      </c>
      <c r="Q2823" s="54" t="s">
        <v>499</v>
      </c>
      <c r="R2823" s="54" t="s">
        <v>499</v>
      </c>
      <c r="S2823" s="54" t="s">
        <v>499</v>
      </c>
      <c r="T2823" s="54" t="s">
        <v>499</v>
      </c>
      <c r="U2823" s="54" t="s">
        <v>499</v>
      </c>
      <c r="W2823" s="42" t="s">
        <v>469</v>
      </c>
    </row>
    <row r="2824" spans="1:23">
      <c r="A2824" s="49" t="s">
        <v>5092</v>
      </c>
      <c r="B2824" s="46" t="s">
        <v>230</v>
      </c>
      <c r="C2824" s="46" t="s">
        <v>425</v>
      </c>
      <c r="D2824" s="49" t="s">
        <v>132</v>
      </c>
      <c r="E2824" s="46">
        <v>9</v>
      </c>
      <c r="F2824" s="46">
        <v>0</v>
      </c>
      <c r="G2824" s="46">
        <v>7</v>
      </c>
      <c r="H2824" s="46">
        <v>6</v>
      </c>
      <c r="I2824" s="46">
        <v>0</v>
      </c>
      <c r="J2824" s="46">
        <v>0</v>
      </c>
      <c r="K2824" s="46">
        <v>22</v>
      </c>
      <c r="L2824" s="42">
        <v>40942</v>
      </c>
      <c r="M2824" s="42">
        <v>21077</v>
      </c>
      <c r="N2824" s="42">
        <v>19865</v>
      </c>
      <c r="O2824" s="54">
        <v>42.700574085496037</v>
      </c>
      <c r="P2824" s="54" t="s">
        <v>499</v>
      </c>
      <c r="Q2824" s="54">
        <v>33.211557622052474</v>
      </c>
      <c r="R2824" s="54">
        <v>28.467049390330693</v>
      </c>
      <c r="S2824" s="54" t="s">
        <v>499</v>
      </c>
      <c r="T2824" s="54" t="s">
        <v>499</v>
      </c>
      <c r="U2824" s="54">
        <v>104.3791810978792</v>
      </c>
      <c r="W2824" s="42" t="s">
        <v>469</v>
      </c>
    </row>
    <row r="2825" spans="1:23">
      <c r="A2825" s="49" t="s">
        <v>5093</v>
      </c>
      <c r="B2825" s="46" t="s">
        <v>230</v>
      </c>
      <c r="C2825" s="46" t="s">
        <v>425</v>
      </c>
      <c r="D2825" s="49" t="s">
        <v>142</v>
      </c>
      <c r="E2825" s="46">
        <v>0</v>
      </c>
      <c r="F2825" s="46">
        <v>0</v>
      </c>
      <c r="G2825" s="46">
        <v>0</v>
      </c>
      <c r="H2825" s="46">
        <v>0</v>
      </c>
      <c r="I2825" s="46">
        <v>0</v>
      </c>
      <c r="J2825" s="46">
        <v>0</v>
      </c>
      <c r="K2825" s="46">
        <v>0</v>
      </c>
      <c r="L2825" s="42">
        <v>40942</v>
      </c>
      <c r="M2825" s="42">
        <v>21077</v>
      </c>
      <c r="N2825" s="42">
        <v>19865</v>
      </c>
      <c r="O2825" s="54" t="s">
        <v>499</v>
      </c>
      <c r="P2825" s="54" t="s">
        <v>499</v>
      </c>
      <c r="Q2825" s="54" t="s">
        <v>499</v>
      </c>
      <c r="R2825" s="54" t="s">
        <v>499</v>
      </c>
      <c r="S2825" s="54" t="s">
        <v>499</v>
      </c>
      <c r="T2825" s="54" t="s">
        <v>499</v>
      </c>
      <c r="U2825" s="54" t="s">
        <v>499</v>
      </c>
      <c r="W2825" s="42" t="s">
        <v>469</v>
      </c>
    </row>
    <row r="2826" spans="1:23">
      <c r="A2826" s="49" t="s">
        <v>5094</v>
      </c>
      <c r="B2826" s="46" t="s">
        <v>230</v>
      </c>
      <c r="C2826" s="46" t="s">
        <v>425</v>
      </c>
      <c r="D2826" s="49" t="s">
        <v>146</v>
      </c>
      <c r="E2826" s="46">
        <v>8</v>
      </c>
      <c r="F2826" s="46">
        <v>11</v>
      </c>
      <c r="G2826" s="46">
        <v>19</v>
      </c>
      <c r="H2826" s="46">
        <v>9</v>
      </c>
      <c r="I2826" s="46">
        <v>9</v>
      </c>
      <c r="J2826" s="46">
        <v>7</v>
      </c>
      <c r="K2826" s="46">
        <v>63</v>
      </c>
      <c r="L2826" s="42">
        <v>40942</v>
      </c>
      <c r="M2826" s="42">
        <v>21077</v>
      </c>
      <c r="N2826" s="42">
        <v>19865</v>
      </c>
      <c r="O2826" s="54">
        <v>37.956065853774255</v>
      </c>
      <c r="P2826" s="54">
        <v>52.189590548939599</v>
      </c>
      <c r="Q2826" s="54">
        <v>90.145656402713854</v>
      </c>
      <c r="R2826" s="54">
        <v>42.700574085496037</v>
      </c>
      <c r="S2826" s="54">
        <v>42.700574085496037</v>
      </c>
      <c r="T2826" s="54">
        <v>33.211557622052474</v>
      </c>
      <c r="U2826" s="54">
        <v>298.90401859847225</v>
      </c>
      <c r="W2826" s="42" t="s">
        <v>469</v>
      </c>
    </row>
    <row r="2827" spans="1:23">
      <c r="A2827" s="49" t="s">
        <v>5095</v>
      </c>
      <c r="B2827" s="46" t="s">
        <v>222</v>
      </c>
      <c r="C2827" s="46" t="s">
        <v>425</v>
      </c>
      <c r="D2827" s="49" t="s">
        <v>60</v>
      </c>
      <c r="E2827" s="46">
        <v>0</v>
      </c>
      <c r="F2827" s="46">
        <v>0</v>
      </c>
      <c r="G2827" s="46">
        <v>6</v>
      </c>
      <c r="H2827" s="46">
        <v>6</v>
      </c>
      <c r="I2827" s="46">
        <v>6</v>
      </c>
      <c r="J2827" s="46">
        <v>6</v>
      </c>
      <c r="K2827" s="46">
        <v>24</v>
      </c>
      <c r="L2827" s="42">
        <v>40942</v>
      </c>
      <c r="M2827" s="42">
        <v>21077</v>
      </c>
      <c r="N2827" s="42">
        <v>19865</v>
      </c>
      <c r="O2827" s="54" t="s">
        <v>499</v>
      </c>
      <c r="P2827" s="54" t="s">
        <v>499</v>
      </c>
      <c r="Q2827" s="54">
        <v>14.654877631771775</v>
      </c>
      <c r="R2827" s="54">
        <v>14.654877631771775</v>
      </c>
      <c r="S2827" s="54">
        <v>14.654877631771775</v>
      </c>
      <c r="T2827" s="54">
        <v>14.654877631771775</v>
      </c>
      <c r="U2827" s="54">
        <v>58.619510527087101</v>
      </c>
      <c r="W2827" s="42" t="s">
        <v>469</v>
      </c>
    </row>
    <row r="2828" spans="1:23">
      <c r="A2828" s="49" t="s">
        <v>5096</v>
      </c>
      <c r="B2828" s="46" t="s">
        <v>222</v>
      </c>
      <c r="C2828" s="46" t="s">
        <v>425</v>
      </c>
      <c r="D2828" s="49" t="s">
        <v>64</v>
      </c>
      <c r="E2828" s="46">
        <v>23</v>
      </c>
      <c r="F2828" s="46">
        <v>12</v>
      </c>
      <c r="G2828" s="46">
        <v>29</v>
      </c>
      <c r="H2828" s="46">
        <v>20</v>
      </c>
      <c r="I2828" s="46">
        <v>15</v>
      </c>
      <c r="J2828" s="46">
        <v>6</v>
      </c>
      <c r="K2828" s="46">
        <v>105</v>
      </c>
      <c r="L2828" s="42">
        <v>40942</v>
      </c>
      <c r="M2828" s="42">
        <v>21077</v>
      </c>
      <c r="N2828" s="42">
        <v>19865</v>
      </c>
      <c r="O2828" s="54">
        <v>56.177030921791804</v>
      </c>
      <c r="P2828" s="54">
        <v>29.309755263543551</v>
      </c>
      <c r="Q2828" s="54">
        <v>70.831908553563579</v>
      </c>
      <c r="R2828" s="54">
        <v>48.849592105905913</v>
      </c>
      <c r="S2828" s="54">
        <v>36.637194079429435</v>
      </c>
      <c r="T2828" s="54">
        <v>14.654877631771775</v>
      </c>
      <c r="U2828" s="54">
        <v>256.46035855600604</v>
      </c>
      <c r="W2828" s="42" t="s">
        <v>469</v>
      </c>
    </row>
    <row r="2829" spans="1:23">
      <c r="A2829" s="49" t="s">
        <v>5097</v>
      </c>
      <c r="B2829" s="46" t="s">
        <v>222</v>
      </c>
      <c r="C2829" s="46" t="s">
        <v>425</v>
      </c>
      <c r="D2829" s="49" t="s">
        <v>492</v>
      </c>
      <c r="E2829" s="46">
        <v>6</v>
      </c>
      <c r="F2829" s="46">
        <v>0</v>
      </c>
      <c r="G2829" s="46">
        <v>9</v>
      </c>
      <c r="H2829" s="46">
        <v>8</v>
      </c>
      <c r="I2829" s="46">
        <v>6</v>
      </c>
      <c r="J2829" s="46">
        <v>0</v>
      </c>
      <c r="K2829" s="46">
        <v>29</v>
      </c>
      <c r="L2829" s="42">
        <v>40942</v>
      </c>
      <c r="M2829" s="42">
        <v>21077</v>
      </c>
      <c r="N2829" s="42">
        <v>19865</v>
      </c>
      <c r="O2829" s="54">
        <v>14.654877631771775</v>
      </c>
      <c r="P2829" s="54" t="s">
        <v>499</v>
      </c>
      <c r="Q2829" s="54">
        <v>21.982316447657663</v>
      </c>
      <c r="R2829" s="54">
        <v>19.539836842362366</v>
      </c>
      <c r="S2829" s="54">
        <v>14.654877631771775</v>
      </c>
      <c r="T2829" s="54" t="s">
        <v>499</v>
      </c>
      <c r="U2829" s="54">
        <v>70.831908553563579</v>
      </c>
      <c r="W2829" s="42" t="s">
        <v>469</v>
      </c>
    </row>
    <row r="2830" spans="1:23">
      <c r="A2830" s="49" t="s">
        <v>5098</v>
      </c>
      <c r="B2830" s="46" t="s">
        <v>222</v>
      </c>
      <c r="C2830" s="46" t="s">
        <v>425</v>
      </c>
      <c r="D2830" s="49" t="s">
        <v>200</v>
      </c>
      <c r="E2830" s="46">
        <v>6</v>
      </c>
      <c r="F2830" s="46">
        <v>0</v>
      </c>
      <c r="G2830" s="46">
        <v>16</v>
      </c>
      <c r="H2830" s="46">
        <v>27</v>
      </c>
      <c r="I2830" s="46">
        <v>13</v>
      </c>
      <c r="J2830" s="46">
        <v>7</v>
      </c>
      <c r="K2830" s="46">
        <v>69</v>
      </c>
      <c r="L2830" s="42">
        <v>40942</v>
      </c>
      <c r="M2830" s="42">
        <v>21077</v>
      </c>
      <c r="N2830" s="42">
        <v>19865</v>
      </c>
      <c r="O2830" s="54">
        <v>14.654877631771775</v>
      </c>
      <c r="P2830" s="54" t="s">
        <v>499</v>
      </c>
      <c r="Q2830" s="54">
        <v>39.079673684724732</v>
      </c>
      <c r="R2830" s="54">
        <v>65.946949342972985</v>
      </c>
      <c r="S2830" s="54">
        <v>31.752234868838844</v>
      </c>
      <c r="T2830" s="54">
        <v>17.097357237067072</v>
      </c>
      <c r="U2830" s="54">
        <v>168.5310927653754</v>
      </c>
      <c r="W2830" s="42" t="s">
        <v>469</v>
      </c>
    </row>
    <row r="2831" spans="1:23">
      <c r="A2831" s="49" t="s">
        <v>5099</v>
      </c>
      <c r="B2831" s="46" t="s">
        <v>222</v>
      </c>
      <c r="C2831" s="46" t="s">
        <v>425</v>
      </c>
      <c r="D2831" s="49" t="s">
        <v>473</v>
      </c>
      <c r="E2831" s="46">
        <v>0</v>
      </c>
      <c r="F2831" s="46">
        <v>0</v>
      </c>
      <c r="G2831" s="46">
        <v>0</v>
      </c>
      <c r="H2831" s="46">
        <v>0</v>
      </c>
      <c r="I2831" s="46">
        <v>0</v>
      </c>
      <c r="J2831" s="46">
        <v>0</v>
      </c>
      <c r="K2831" s="46">
        <v>0</v>
      </c>
      <c r="L2831" s="42">
        <v>40942</v>
      </c>
      <c r="M2831" s="42">
        <v>21077</v>
      </c>
      <c r="N2831" s="42">
        <v>19865</v>
      </c>
      <c r="O2831" s="54" t="s">
        <v>499</v>
      </c>
      <c r="P2831" s="54" t="s">
        <v>499</v>
      </c>
      <c r="Q2831" s="54" t="s">
        <v>499</v>
      </c>
      <c r="R2831" s="54" t="s">
        <v>499</v>
      </c>
      <c r="S2831" s="54" t="s">
        <v>499</v>
      </c>
      <c r="T2831" s="54" t="s">
        <v>499</v>
      </c>
      <c r="U2831" s="54" t="s">
        <v>499</v>
      </c>
      <c r="W2831" s="42" t="s">
        <v>469</v>
      </c>
    </row>
    <row r="2832" spans="1:23">
      <c r="A2832" s="49" t="s">
        <v>5100</v>
      </c>
      <c r="B2832" s="46" t="s">
        <v>222</v>
      </c>
      <c r="C2832" s="46" t="s">
        <v>425</v>
      </c>
      <c r="D2832" s="49" t="s">
        <v>201</v>
      </c>
      <c r="E2832" s="46">
        <v>0</v>
      </c>
      <c r="F2832" s="46">
        <v>0</v>
      </c>
      <c r="G2832" s="46">
        <v>6</v>
      </c>
      <c r="H2832" s="46">
        <v>6</v>
      </c>
      <c r="I2832" s="46">
        <v>6</v>
      </c>
      <c r="J2832" s="46">
        <v>0</v>
      </c>
      <c r="K2832" s="46">
        <v>18</v>
      </c>
      <c r="L2832" s="42">
        <v>40942</v>
      </c>
      <c r="M2832" s="42">
        <v>21077</v>
      </c>
      <c r="N2832" s="42">
        <v>19865</v>
      </c>
      <c r="O2832" s="54" t="s">
        <v>499</v>
      </c>
      <c r="P2832" s="54" t="s">
        <v>499</v>
      </c>
      <c r="Q2832" s="54">
        <v>14.654877631771775</v>
      </c>
      <c r="R2832" s="54">
        <v>14.654877631771775</v>
      </c>
      <c r="S2832" s="54">
        <v>14.654877631771775</v>
      </c>
      <c r="T2832" s="54" t="s">
        <v>499</v>
      </c>
      <c r="U2832" s="54">
        <v>43.964632895315326</v>
      </c>
      <c r="W2832" s="42" t="s">
        <v>469</v>
      </c>
    </row>
    <row r="2833" spans="1:23">
      <c r="A2833" s="49" t="s">
        <v>5101</v>
      </c>
      <c r="B2833" s="46" t="s">
        <v>222</v>
      </c>
      <c r="C2833" s="46" t="s">
        <v>425</v>
      </c>
      <c r="D2833" s="49" t="s">
        <v>151</v>
      </c>
      <c r="E2833" s="46">
        <v>0</v>
      </c>
      <c r="F2833" s="46">
        <v>0</v>
      </c>
      <c r="G2833" s="46">
        <v>0</v>
      </c>
      <c r="H2833" s="46">
        <v>0</v>
      </c>
      <c r="I2833" s="46">
        <v>0</v>
      </c>
      <c r="J2833" s="46">
        <v>0</v>
      </c>
      <c r="K2833" s="46">
        <v>0</v>
      </c>
      <c r="L2833" s="42">
        <v>40942</v>
      </c>
      <c r="M2833" s="42">
        <v>21077</v>
      </c>
      <c r="N2833" s="42">
        <v>19865</v>
      </c>
      <c r="O2833" s="54" t="s">
        <v>499</v>
      </c>
      <c r="P2833" s="54" t="s">
        <v>499</v>
      </c>
      <c r="Q2833" s="54" t="s">
        <v>499</v>
      </c>
      <c r="R2833" s="54" t="s">
        <v>499</v>
      </c>
      <c r="S2833" s="54" t="s">
        <v>499</v>
      </c>
      <c r="T2833" s="54" t="s">
        <v>499</v>
      </c>
      <c r="U2833" s="54" t="s">
        <v>499</v>
      </c>
      <c r="W2833" s="42" t="s">
        <v>469</v>
      </c>
    </row>
    <row r="2834" spans="1:23">
      <c r="A2834" s="49" t="s">
        <v>5102</v>
      </c>
      <c r="B2834" s="46" t="s">
        <v>222</v>
      </c>
      <c r="C2834" s="46" t="s">
        <v>425</v>
      </c>
      <c r="D2834" s="49" t="s">
        <v>95</v>
      </c>
      <c r="E2834" s="46">
        <v>0</v>
      </c>
      <c r="F2834" s="46">
        <v>0</v>
      </c>
      <c r="G2834" s="46">
        <v>6</v>
      </c>
      <c r="H2834" s="46">
        <v>6</v>
      </c>
      <c r="I2834" s="46">
        <v>6</v>
      </c>
      <c r="J2834" s="46">
        <v>0</v>
      </c>
      <c r="K2834" s="46">
        <v>18</v>
      </c>
      <c r="L2834" s="42">
        <v>40942</v>
      </c>
      <c r="M2834" s="42">
        <v>21077</v>
      </c>
      <c r="N2834" s="42">
        <v>19865</v>
      </c>
      <c r="O2834" s="54" t="s">
        <v>499</v>
      </c>
      <c r="P2834" s="54" t="s">
        <v>499</v>
      </c>
      <c r="Q2834" s="54">
        <v>14.654877631771775</v>
      </c>
      <c r="R2834" s="54">
        <v>14.654877631771775</v>
      </c>
      <c r="S2834" s="54">
        <v>14.654877631771775</v>
      </c>
      <c r="T2834" s="54" t="s">
        <v>499</v>
      </c>
      <c r="U2834" s="54">
        <v>43.964632895315326</v>
      </c>
      <c r="W2834" s="42" t="s">
        <v>469</v>
      </c>
    </row>
    <row r="2835" spans="1:23">
      <c r="A2835" s="49" t="s">
        <v>5103</v>
      </c>
      <c r="B2835" s="46" t="s">
        <v>222</v>
      </c>
      <c r="C2835" s="46" t="s">
        <v>425</v>
      </c>
      <c r="D2835" s="49" t="s">
        <v>154</v>
      </c>
      <c r="E2835" s="46">
        <v>0</v>
      </c>
      <c r="F2835" s="46">
        <v>0</v>
      </c>
      <c r="G2835" s="46">
        <v>0</v>
      </c>
      <c r="H2835" s="46">
        <v>0</v>
      </c>
      <c r="I2835" s="46">
        <v>0</v>
      </c>
      <c r="J2835" s="46">
        <v>0</v>
      </c>
      <c r="K2835" s="46">
        <v>0</v>
      </c>
      <c r="L2835" s="42">
        <v>40942</v>
      </c>
      <c r="M2835" s="42">
        <v>21077</v>
      </c>
      <c r="N2835" s="42">
        <v>19865</v>
      </c>
      <c r="O2835" s="54" t="s">
        <v>499</v>
      </c>
      <c r="P2835" s="54" t="s">
        <v>499</v>
      </c>
      <c r="Q2835" s="54" t="s">
        <v>499</v>
      </c>
      <c r="R2835" s="54" t="s">
        <v>499</v>
      </c>
      <c r="S2835" s="54" t="s">
        <v>499</v>
      </c>
      <c r="T2835" s="54" t="s">
        <v>499</v>
      </c>
      <c r="U2835" s="54" t="s">
        <v>499</v>
      </c>
      <c r="W2835" s="42" t="s">
        <v>469</v>
      </c>
    </row>
    <row r="2836" spans="1:23">
      <c r="A2836" s="49" t="s">
        <v>5104</v>
      </c>
      <c r="B2836" s="46" t="s">
        <v>222</v>
      </c>
      <c r="C2836" s="46" t="s">
        <v>425</v>
      </c>
      <c r="D2836" s="49" t="s">
        <v>155</v>
      </c>
      <c r="E2836" s="46">
        <v>8</v>
      </c>
      <c r="F2836" s="46">
        <v>6</v>
      </c>
      <c r="G2836" s="46">
        <v>0</v>
      </c>
      <c r="H2836" s="46">
        <v>6</v>
      </c>
      <c r="I2836" s="46">
        <v>6</v>
      </c>
      <c r="J2836" s="46">
        <v>6</v>
      </c>
      <c r="K2836" s="46">
        <v>32</v>
      </c>
      <c r="L2836" s="42">
        <v>40942</v>
      </c>
      <c r="M2836" s="42">
        <v>21077</v>
      </c>
      <c r="N2836" s="42">
        <v>19865</v>
      </c>
      <c r="O2836" s="54">
        <v>19.539836842362366</v>
      </c>
      <c r="P2836" s="54">
        <v>14.654877631771775</v>
      </c>
      <c r="Q2836" s="54" t="s">
        <v>499</v>
      </c>
      <c r="R2836" s="54">
        <v>14.654877631771775</v>
      </c>
      <c r="S2836" s="54">
        <v>14.654877631771775</v>
      </c>
      <c r="T2836" s="54">
        <v>14.654877631771775</v>
      </c>
      <c r="U2836" s="54">
        <v>78.159347369449463</v>
      </c>
      <c r="W2836" s="42" t="s">
        <v>469</v>
      </c>
    </row>
    <row r="2837" spans="1:23">
      <c r="A2837" s="49" t="s">
        <v>5105</v>
      </c>
      <c r="B2837" s="46" t="s">
        <v>222</v>
      </c>
      <c r="C2837" s="46" t="s">
        <v>425</v>
      </c>
      <c r="D2837" s="49" t="s">
        <v>99</v>
      </c>
      <c r="E2837" s="46">
        <v>8</v>
      </c>
      <c r="F2837" s="46">
        <v>0</v>
      </c>
      <c r="G2837" s="46">
        <v>7</v>
      </c>
      <c r="H2837" s="46">
        <v>6</v>
      </c>
      <c r="I2837" s="46">
        <v>6</v>
      </c>
      <c r="J2837" s="46">
        <v>0</v>
      </c>
      <c r="K2837" s="46">
        <v>27</v>
      </c>
      <c r="L2837" s="42">
        <v>40942</v>
      </c>
      <c r="M2837" s="42">
        <v>21077</v>
      </c>
      <c r="N2837" s="42">
        <v>19865</v>
      </c>
      <c r="O2837" s="54">
        <v>19.539836842362366</v>
      </c>
      <c r="P2837" s="54" t="s">
        <v>499</v>
      </c>
      <c r="Q2837" s="54">
        <v>17.097357237067072</v>
      </c>
      <c r="R2837" s="54">
        <v>14.654877631771775</v>
      </c>
      <c r="S2837" s="54">
        <v>14.654877631771775</v>
      </c>
      <c r="T2837" s="54" t="s">
        <v>499</v>
      </c>
      <c r="U2837" s="54">
        <v>65.946949342972985</v>
      </c>
      <c r="W2837" s="42" t="s">
        <v>469</v>
      </c>
    </row>
    <row r="2838" spans="1:23">
      <c r="A2838" s="49" t="s">
        <v>5106</v>
      </c>
      <c r="B2838" s="46" t="s">
        <v>222</v>
      </c>
      <c r="C2838" s="46" t="s">
        <v>425</v>
      </c>
      <c r="D2838" s="49" t="s">
        <v>481</v>
      </c>
      <c r="E2838" s="46">
        <v>0</v>
      </c>
      <c r="F2838" s="46">
        <v>0</v>
      </c>
      <c r="G2838" s="46">
        <v>6</v>
      </c>
      <c r="H2838" s="46">
        <v>6</v>
      </c>
      <c r="I2838" s="46">
        <v>0</v>
      </c>
      <c r="J2838" s="46">
        <v>0</v>
      </c>
      <c r="K2838" s="46">
        <v>12</v>
      </c>
      <c r="L2838" s="42">
        <v>40942</v>
      </c>
      <c r="M2838" s="42">
        <v>21077</v>
      </c>
      <c r="N2838" s="42">
        <v>19865</v>
      </c>
      <c r="O2838" s="54" t="s">
        <v>499</v>
      </c>
      <c r="P2838" s="54" t="s">
        <v>499</v>
      </c>
      <c r="Q2838" s="54">
        <v>14.654877631771775</v>
      </c>
      <c r="R2838" s="54">
        <v>14.654877631771775</v>
      </c>
      <c r="S2838" s="54" t="s">
        <v>499</v>
      </c>
      <c r="T2838" s="54" t="s">
        <v>499</v>
      </c>
      <c r="U2838" s="54">
        <v>29.309755263543551</v>
      </c>
      <c r="W2838" s="42" t="s">
        <v>469</v>
      </c>
    </row>
    <row r="2839" spans="1:23">
      <c r="A2839" s="49" t="s">
        <v>5107</v>
      </c>
      <c r="B2839" s="46" t="s">
        <v>222</v>
      </c>
      <c r="C2839" s="46" t="s">
        <v>425</v>
      </c>
      <c r="D2839" s="49" t="s">
        <v>483</v>
      </c>
      <c r="E2839" s="46">
        <v>6</v>
      </c>
      <c r="F2839" s="46">
        <v>6</v>
      </c>
      <c r="G2839" s="46">
        <v>6</v>
      </c>
      <c r="H2839" s="46">
        <v>6</v>
      </c>
      <c r="I2839" s="46">
        <v>0</v>
      </c>
      <c r="J2839" s="46">
        <v>0</v>
      </c>
      <c r="K2839" s="46">
        <v>24</v>
      </c>
      <c r="L2839" s="42">
        <v>40942</v>
      </c>
      <c r="M2839" s="42">
        <v>21077</v>
      </c>
      <c r="N2839" s="42">
        <v>19865</v>
      </c>
      <c r="O2839" s="54">
        <v>14.654877631771775</v>
      </c>
      <c r="P2839" s="54">
        <v>14.654877631771775</v>
      </c>
      <c r="Q2839" s="54">
        <v>14.654877631771775</v>
      </c>
      <c r="R2839" s="54">
        <v>14.654877631771775</v>
      </c>
      <c r="S2839" s="54" t="s">
        <v>499</v>
      </c>
      <c r="T2839" s="54" t="s">
        <v>499</v>
      </c>
      <c r="U2839" s="54">
        <v>58.619510527087101</v>
      </c>
      <c r="W2839" s="42" t="s">
        <v>469</v>
      </c>
    </row>
    <row r="2840" spans="1:23">
      <c r="A2840" s="49" t="s">
        <v>5108</v>
      </c>
      <c r="B2840" s="46" t="s">
        <v>222</v>
      </c>
      <c r="C2840" s="46" t="s">
        <v>425</v>
      </c>
      <c r="D2840" s="49" t="s">
        <v>128</v>
      </c>
      <c r="E2840" s="46">
        <v>0</v>
      </c>
      <c r="F2840" s="46">
        <v>0</v>
      </c>
      <c r="G2840" s="46">
        <v>6</v>
      </c>
      <c r="H2840" s="46">
        <v>0</v>
      </c>
      <c r="I2840" s="46">
        <v>0</v>
      </c>
      <c r="J2840" s="46">
        <v>0</v>
      </c>
      <c r="K2840" s="46">
        <v>6</v>
      </c>
      <c r="L2840" s="42">
        <v>40942</v>
      </c>
      <c r="M2840" s="42">
        <v>21077</v>
      </c>
      <c r="N2840" s="42">
        <v>19865</v>
      </c>
      <c r="O2840" s="54" t="s">
        <v>499</v>
      </c>
      <c r="P2840" s="54" t="s">
        <v>499</v>
      </c>
      <c r="Q2840" s="54">
        <v>14.654877631771775</v>
      </c>
      <c r="R2840" s="54" t="s">
        <v>499</v>
      </c>
      <c r="S2840" s="54" t="s">
        <v>499</v>
      </c>
      <c r="T2840" s="54" t="s">
        <v>499</v>
      </c>
      <c r="U2840" s="54">
        <v>14.654877631771775</v>
      </c>
      <c r="W2840" s="42" t="s">
        <v>469</v>
      </c>
    </row>
    <row r="2841" spans="1:23">
      <c r="A2841" s="49" t="s">
        <v>5109</v>
      </c>
      <c r="B2841" s="46" t="s">
        <v>222</v>
      </c>
      <c r="C2841" s="46" t="s">
        <v>425</v>
      </c>
      <c r="D2841" s="49" t="s">
        <v>161</v>
      </c>
      <c r="E2841" s="46">
        <v>0</v>
      </c>
      <c r="F2841" s="46">
        <v>0</v>
      </c>
      <c r="G2841" s="46">
        <v>0</v>
      </c>
      <c r="H2841" s="46">
        <v>0</v>
      </c>
      <c r="I2841" s="46">
        <v>0</v>
      </c>
      <c r="J2841" s="46">
        <v>0</v>
      </c>
      <c r="K2841" s="46">
        <v>0</v>
      </c>
      <c r="L2841" s="42">
        <v>40942</v>
      </c>
      <c r="M2841" s="42">
        <v>21077</v>
      </c>
      <c r="N2841" s="42">
        <v>19865</v>
      </c>
      <c r="O2841" s="54" t="s">
        <v>499</v>
      </c>
      <c r="P2841" s="54" t="s">
        <v>499</v>
      </c>
      <c r="Q2841" s="54" t="s">
        <v>499</v>
      </c>
      <c r="R2841" s="54" t="s">
        <v>499</v>
      </c>
      <c r="S2841" s="54" t="s">
        <v>499</v>
      </c>
      <c r="T2841" s="54" t="s">
        <v>499</v>
      </c>
      <c r="U2841" s="54" t="s">
        <v>499</v>
      </c>
      <c r="W2841" s="42" t="s">
        <v>469</v>
      </c>
    </row>
    <row r="2842" spans="1:23">
      <c r="A2842" s="49" t="s">
        <v>5110</v>
      </c>
      <c r="B2842" s="46" t="s">
        <v>222</v>
      </c>
      <c r="C2842" s="46" t="s">
        <v>425</v>
      </c>
      <c r="D2842" s="49" t="s">
        <v>164</v>
      </c>
      <c r="E2842" s="46">
        <v>50</v>
      </c>
      <c r="F2842" s="46">
        <v>43</v>
      </c>
      <c r="G2842" s="46">
        <v>106</v>
      </c>
      <c r="H2842" s="46">
        <v>90</v>
      </c>
      <c r="I2842" s="46">
        <v>30</v>
      </c>
      <c r="J2842" s="46">
        <v>11</v>
      </c>
      <c r="K2842" s="46">
        <v>330</v>
      </c>
      <c r="L2842" s="42">
        <v>40942</v>
      </c>
      <c r="M2842" s="42">
        <v>21077</v>
      </c>
      <c r="N2842" s="42">
        <v>19865</v>
      </c>
      <c r="O2842" s="54">
        <v>251.69896803423106</v>
      </c>
      <c r="P2842" s="54">
        <v>216.46111250943869</v>
      </c>
      <c r="Q2842" s="54">
        <v>533.60181223256984</v>
      </c>
      <c r="R2842" s="54">
        <v>453.05814246161589</v>
      </c>
      <c r="S2842" s="54">
        <v>151.01938082053866</v>
      </c>
      <c r="T2842" s="54">
        <v>55.373772967530833</v>
      </c>
      <c r="U2842" s="54">
        <v>1661.213189025925</v>
      </c>
      <c r="W2842" s="42" t="s">
        <v>469</v>
      </c>
    </row>
    <row r="2843" spans="1:23">
      <c r="A2843" s="49" t="s">
        <v>5111</v>
      </c>
      <c r="B2843" s="46" t="s">
        <v>222</v>
      </c>
      <c r="C2843" s="46" t="s">
        <v>425</v>
      </c>
      <c r="D2843" s="49" t="s">
        <v>142</v>
      </c>
      <c r="E2843" s="46">
        <v>0</v>
      </c>
      <c r="F2843" s="46">
        <v>0</v>
      </c>
      <c r="G2843" s="46">
        <v>6</v>
      </c>
      <c r="H2843" s="46">
        <v>0</v>
      </c>
      <c r="I2843" s="46">
        <v>0</v>
      </c>
      <c r="J2843" s="46">
        <v>0</v>
      </c>
      <c r="K2843" s="46">
        <v>6</v>
      </c>
      <c r="L2843" s="42">
        <v>40942</v>
      </c>
      <c r="M2843" s="42">
        <v>21077</v>
      </c>
      <c r="N2843" s="42">
        <v>19865</v>
      </c>
      <c r="O2843" s="54" t="s">
        <v>499</v>
      </c>
      <c r="P2843" s="54" t="s">
        <v>499</v>
      </c>
      <c r="Q2843" s="54">
        <v>14.654877631771775</v>
      </c>
      <c r="R2843" s="54" t="s">
        <v>499</v>
      </c>
      <c r="S2843" s="54" t="s">
        <v>499</v>
      </c>
      <c r="T2843" s="54" t="s">
        <v>499</v>
      </c>
      <c r="U2843" s="54">
        <v>14.654877631771775</v>
      </c>
      <c r="W2843" s="42" t="s">
        <v>469</v>
      </c>
    </row>
    <row r="2844" spans="1:23">
      <c r="A2844" s="49" t="s">
        <v>5112</v>
      </c>
      <c r="B2844" s="46" t="s">
        <v>230</v>
      </c>
      <c r="C2844" s="46" t="s">
        <v>427</v>
      </c>
      <c r="D2844" s="49" t="s">
        <v>60</v>
      </c>
      <c r="E2844" s="46">
        <v>0</v>
      </c>
      <c r="F2844" s="46">
        <v>0</v>
      </c>
      <c r="G2844" s="46">
        <v>6</v>
      </c>
      <c r="H2844" s="46">
        <v>6</v>
      </c>
      <c r="I2844" s="46">
        <v>7</v>
      </c>
      <c r="J2844" s="46">
        <v>8</v>
      </c>
      <c r="K2844" s="46">
        <v>27</v>
      </c>
      <c r="L2844" s="42">
        <v>33060</v>
      </c>
      <c r="M2844" s="42">
        <v>17033</v>
      </c>
      <c r="N2844" s="42">
        <v>16027</v>
      </c>
      <c r="O2844" s="54" t="s">
        <v>499</v>
      </c>
      <c r="P2844" s="54" t="s">
        <v>499</v>
      </c>
      <c r="Q2844" s="54">
        <v>18.148820326678763</v>
      </c>
      <c r="R2844" s="54">
        <v>18.148820326678763</v>
      </c>
      <c r="S2844" s="54">
        <v>21.173623714458561</v>
      </c>
      <c r="T2844" s="54">
        <v>24.198427102238355</v>
      </c>
      <c r="U2844" s="54">
        <v>81.669691470054445</v>
      </c>
      <c r="W2844" s="42" t="s">
        <v>469</v>
      </c>
    </row>
    <row r="2845" spans="1:23">
      <c r="A2845" s="49" t="s">
        <v>5113</v>
      </c>
      <c r="B2845" s="46" t="s">
        <v>230</v>
      </c>
      <c r="C2845" s="46" t="s">
        <v>427</v>
      </c>
      <c r="D2845" s="49" t="s">
        <v>64</v>
      </c>
      <c r="E2845" s="46">
        <v>9</v>
      </c>
      <c r="F2845" s="46">
        <v>8</v>
      </c>
      <c r="G2845" s="46">
        <v>12</v>
      </c>
      <c r="H2845" s="46">
        <v>20</v>
      </c>
      <c r="I2845" s="46">
        <v>7</v>
      </c>
      <c r="J2845" s="46">
        <v>6</v>
      </c>
      <c r="K2845" s="46">
        <v>62</v>
      </c>
      <c r="L2845" s="42">
        <v>33060</v>
      </c>
      <c r="M2845" s="42">
        <v>17033</v>
      </c>
      <c r="N2845" s="42">
        <v>16027</v>
      </c>
      <c r="O2845" s="54">
        <v>27.22323049001815</v>
      </c>
      <c r="P2845" s="54">
        <v>24.198427102238355</v>
      </c>
      <c r="Q2845" s="54">
        <v>36.297640653357526</v>
      </c>
      <c r="R2845" s="54">
        <v>60.496067755595888</v>
      </c>
      <c r="S2845" s="54">
        <v>21.173623714458561</v>
      </c>
      <c r="T2845" s="54">
        <v>18.148820326678763</v>
      </c>
      <c r="U2845" s="54">
        <v>187.53781004234725</v>
      </c>
      <c r="W2845" s="42" t="s">
        <v>469</v>
      </c>
    </row>
    <row r="2846" spans="1:23">
      <c r="A2846" s="49" t="s">
        <v>5114</v>
      </c>
      <c r="B2846" s="46" t="s">
        <v>230</v>
      </c>
      <c r="C2846" s="46" t="s">
        <v>427</v>
      </c>
      <c r="D2846" s="49" t="s">
        <v>492</v>
      </c>
      <c r="E2846" s="46">
        <v>0</v>
      </c>
      <c r="F2846" s="46">
        <v>0</v>
      </c>
      <c r="G2846" s="46">
        <v>0</v>
      </c>
      <c r="H2846" s="46">
        <v>0</v>
      </c>
      <c r="I2846" s="46">
        <v>0</v>
      </c>
      <c r="J2846" s="46">
        <v>0</v>
      </c>
      <c r="K2846" s="46">
        <v>0</v>
      </c>
      <c r="L2846" s="42">
        <v>33060</v>
      </c>
      <c r="M2846" s="42">
        <v>17033</v>
      </c>
      <c r="N2846" s="42">
        <v>16027</v>
      </c>
      <c r="O2846" s="54" t="s">
        <v>499</v>
      </c>
      <c r="P2846" s="54" t="s">
        <v>499</v>
      </c>
      <c r="Q2846" s="54" t="s">
        <v>499</v>
      </c>
      <c r="R2846" s="54" t="s">
        <v>499</v>
      </c>
      <c r="S2846" s="54" t="s">
        <v>499</v>
      </c>
      <c r="T2846" s="54" t="s">
        <v>499</v>
      </c>
      <c r="U2846" s="54" t="s">
        <v>499</v>
      </c>
      <c r="W2846" s="42" t="s">
        <v>469</v>
      </c>
    </row>
    <row r="2847" spans="1:23">
      <c r="A2847" s="49" t="s">
        <v>5115</v>
      </c>
      <c r="B2847" s="46" t="s">
        <v>230</v>
      </c>
      <c r="C2847" s="46" t="s">
        <v>427</v>
      </c>
      <c r="D2847" s="49" t="s">
        <v>200</v>
      </c>
      <c r="E2847" s="46">
        <v>0</v>
      </c>
      <c r="F2847" s="46">
        <v>0</v>
      </c>
      <c r="G2847" s="46">
        <v>6</v>
      </c>
      <c r="H2847" s="46">
        <v>6</v>
      </c>
      <c r="I2847" s="46">
        <v>6</v>
      </c>
      <c r="J2847" s="46">
        <v>6</v>
      </c>
      <c r="K2847" s="46">
        <v>24</v>
      </c>
      <c r="L2847" s="42">
        <v>33060</v>
      </c>
      <c r="M2847" s="42">
        <v>17033</v>
      </c>
      <c r="N2847" s="42">
        <v>16027</v>
      </c>
      <c r="O2847" s="54" t="s">
        <v>499</v>
      </c>
      <c r="P2847" s="54" t="s">
        <v>499</v>
      </c>
      <c r="Q2847" s="54">
        <v>18.148820326678763</v>
      </c>
      <c r="R2847" s="54">
        <v>18.148820326678763</v>
      </c>
      <c r="S2847" s="54">
        <v>18.148820326678763</v>
      </c>
      <c r="T2847" s="54">
        <v>18.148820326678763</v>
      </c>
      <c r="U2847" s="54">
        <v>72.595281306715052</v>
      </c>
      <c r="W2847" s="42" t="s">
        <v>469</v>
      </c>
    </row>
    <row r="2848" spans="1:23">
      <c r="A2848" s="49" t="s">
        <v>5116</v>
      </c>
      <c r="B2848" s="46" t="s">
        <v>230</v>
      </c>
      <c r="C2848" s="46" t="s">
        <v>427</v>
      </c>
      <c r="D2848" s="49" t="s">
        <v>54</v>
      </c>
      <c r="E2848" s="46">
        <v>34</v>
      </c>
      <c r="F2848" s="46">
        <v>34</v>
      </c>
      <c r="G2848" s="46">
        <v>54</v>
      </c>
      <c r="H2848" s="46">
        <v>79</v>
      </c>
      <c r="I2848" s="46">
        <v>52</v>
      </c>
      <c r="J2848" s="46">
        <v>49</v>
      </c>
      <c r="K2848" s="46">
        <v>302</v>
      </c>
      <c r="L2848" s="42">
        <v>33060</v>
      </c>
      <c r="M2848" s="42">
        <v>17033</v>
      </c>
      <c r="N2848" s="42">
        <v>16027</v>
      </c>
      <c r="O2848" s="54">
        <v>199.6125168789996</v>
      </c>
      <c r="P2848" s="54">
        <v>199.6125168789996</v>
      </c>
      <c r="Q2848" s="54">
        <v>317.0316444548817</v>
      </c>
      <c r="R2848" s="54">
        <v>463.80555392473434</v>
      </c>
      <c r="S2848" s="54">
        <v>305.28973169729352</v>
      </c>
      <c r="T2848" s="54">
        <v>287.67686256091116</v>
      </c>
      <c r="U2848" s="54">
        <v>1773.02882639582</v>
      </c>
      <c r="W2848" s="42" t="s">
        <v>469</v>
      </c>
    </row>
    <row r="2849" spans="1:23">
      <c r="A2849" s="49" t="s">
        <v>5117</v>
      </c>
      <c r="B2849" s="46" t="s">
        <v>230</v>
      </c>
      <c r="C2849" s="46" t="s">
        <v>427</v>
      </c>
      <c r="D2849" s="49" t="s">
        <v>69</v>
      </c>
      <c r="E2849" s="46">
        <v>0</v>
      </c>
      <c r="F2849" s="46">
        <v>0</v>
      </c>
      <c r="G2849" s="46">
        <v>6</v>
      </c>
      <c r="H2849" s="46">
        <v>6</v>
      </c>
      <c r="I2849" s="46">
        <v>6</v>
      </c>
      <c r="J2849" s="46">
        <v>0</v>
      </c>
      <c r="K2849" s="46">
        <v>18</v>
      </c>
      <c r="L2849" s="42">
        <v>33060</v>
      </c>
      <c r="M2849" s="42">
        <v>17033</v>
      </c>
      <c r="N2849" s="42">
        <v>16027</v>
      </c>
      <c r="O2849" s="54" t="s">
        <v>499</v>
      </c>
      <c r="P2849" s="54" t="s">
        <v>499</v>
      </c>
      <c r="Q2849" s="54">
        <v>35.22573827276463</v>
      </c>
      <c r="R2849" s="54">
        <v>35.22573827276463</v>
      </c>
      <c r="S2849" s="54">
        <v>35.22573827276463</v>
      </c>
      <c r="T2849" s="54" t="s">
        <v>499</v>
      </c>
      <c r="U2849" s="54">
        <v>105.6772148182939</v>
      </c>
      <c r="W2849" s="42" t="s">
        <v>469</v>
      </c>
    </row>
    <row r="2850" spans="1:23">
      <c r="A2850" s="49" t="s">
        <v>5118</v>
      </c>
      <c r="B2850" s="46" t="s">
        <v>230</v>
      </c>
      <c r="C2850" s="46" t="s">
        <v>427</v>
      </c>
      <c r="D2850" s="49" t="s">
        <v>473</v>
      </c>
      <c r="E2850" s="46">
        <v>0</v>
      </c>
      <c r="F2850" s="46">
        <v>0</v>
      </c>
      <c r="G2850" s="46">
        <v>0</v>
      </c>
      <c r="H2850" s="46">
        <v>0</v>
      </c>
      <c r="I2850" s="46">
        <v>0</v>
      </c>
      <c r="J2850" s="46">
        <v>0</v>
      </c>
      <c r="K2850" s="46">
        <v>0</v>
      </c>
      <c r="L2850" s="42">
        <v>33060</v>
      </c>
      <c r="M2850" s="42">
        <v>17033</v>
      </c>
      <c r="N2850" s="42">
        <v>16027</v>
      </c>
      <c r="O2850" s="54" t="s">
        <v>499</v>
      </c>
      <c r="P2850" s="54" t="s">
        <v>499</v>
      </c>
      <c r="Q2850" s="54" t="s">
        <v>499</v>
      </c>
      <c r="R2850" s="54" t="s">
        <v>499</v>
      </c>
      <c r="S2850" s="54" t="s">
        <v>499</v>
      </c>
      <c r="T2850" s="54" t="s">
        <v>499</v>
      </c>
      <c r="U2850" s="54" t="s">
        <v>499</v>
      </c>
      <c r="W2850" s="42" t="s">
        <v>469</v>
      </c>
    </row>
    <row r="2851" spans="1:23">
      <c r="A2851" s="49" t="s">
        <v>5119</v>
      </c>
      <c r="B2851" s="46" t="s">
        <v>230</v>
      </c>
      <c r="C2851" s="46" t="s">
        <v>427</v>
      </c>
      <c r="D2851" s="49" t="s">
        <v>201</v>
      </c>
      <c r="E2851" s="46">
        <v>0</v>
      </c>
      <c r="F2851" s="46">
        <v>0</v>
      </c>
      <c r="G2851" s="46">
        <v>6</v>
      </c>
      <c r="H2851" s="46">
        <v>0</v>
      </c>
      <c r="I2851" s="46">
        <v>6</v>
      </c>
      <c r="J2851" s="46">
        <v>0</v>
      </c>
      <c r="K2851" s="46">
        <v>12</v>
      </c>
      <c r="L2851" s="42">
        <v>33060</v>
      </c>
      <c r="M2851" s="42">
        <v>17033</v>
      </c>
      <c r="N2851" s="42">
        <v>16027</v>
      </c>
      <c r="O2851" s="54" t="s">
        <v>499</v>
      </c>
      <c r="P2851" s="54" t="s">
        <v>499</v>
      </c>
      <c r="Q2851" s="54">
        <v>18.148820326678763</v>
      </c>
      <c r="R2851" s="54" t="s">
        <v>499</v>
      </c>
      <c r="S2851" s="54">
        <v>18.148820326678763</v>
      </c>
      <c r="T2851" s="54" t="s">
        <v>499</v>
      </c>
      <c r="U2851" s="54">
        <v>36.297640653357526</v>
      </c>
      <c r="W2851" s="42" t="s">
        <v>469</v>
      </c>
    </row>
    <row r="2852" spans="1:23">
      <c r="A2852" s="49" t="s">
        <v>5120</v>
      </c>
      <c r="B2852" s="46" t="s">
        <v>230</v>
      </c>
      <c r="C2852" s="46" t="s">
        <v>427</v>
      </c>
      <c r="D2852" s="49" t="s">
        <v>151</v>
      </c>
      <c r="E2852" s="46">
        <v>0</v>
      </c>
      <c r="F2852" s="46">
        <v>0</v>
      </c>
      <c r="G2852" s="46">
        <v>0</v>
      </c>
      <c r="H2852" s="46">
        <v>0</v>
      </c>
      <c r="I2852" s="46">
        <v>0</v>
      </c>
      <c r="J2852" s="46">
        <v>0</v>
      </c>
      <c r="K2852" s="46">
        <v>0</v>
      </c>
      <c r="L2852" s="42">
        <v>33060</v>
      </c>
      <c r="M2852" s="42">
        <v>17033</v>
      </c>
      <c r="N2852" s="42">
        <v>16027</v>
      </c>
      <c r="O2852" s="54" t="s">
        <v>499</v>
      </c>
      <c r="P2852" s="54" t="s">
        <v>499</v>
      </c>
      <c r="Q2852" s="54" t="s">
        <v>499</v>
      </c>
      <c r="R2852" s="54" t="s">
        <v>499</v>
      </c>
      <c r="S2852" s="54" t="s">
        <v>499</v>
      </c>
      <c r="T2852" s="54" t="s">
        <v>499</v>
      </c>
      <c r="U2852" s="54" t="s">
        <v>499</v>
      </c>
      <c r="W2852" s="42" t="s">
        <v>469</v>
      </c>
    </row>
    <row r="2853" spans="1:23">
      <c r="A2853" s="49" t="s">
        <v>5121</v>
      </c>
      <c r="B2853" s="46" t="s">
        <v>230</v>
      </c>
      <c r="C2853" s="46" t="s">
        <v>427</v>
      </c>
      <c r="D2853" s="49" t="s">
        <v>95</v>
      </c>
      <c r="E2853" s="46">
        <v>6</v>
      </c>
      <c r="F2853" s="46">
        <v>0</v>
      </c>
      <c r="G2853" s="46">
        <v>0</v>
      </c>
      <c r="H2853" s="46">
        <v>0</v>
      </c>
      <c r="I2853" s="46">
        <v>0</v>
      </c>
      <c r="J2853" s="46">
        <v>0</v>
      </c>
      <c r="K2853" s="46">
        <v>6</v>
      </c>
      <c r="L2853" s="42">
        <v>33060</v>
      </c>
      <c r="M2853" s="42">
        <v>17033</v>
      </c>
      <c r="N2853" s="42">
        <v>16027</v>
      </c>
      <c r="O2853" s="54">
        <v>18.148820326678763</v>
      </c>
      <c r="P2853" s="54" t="s">
        <v>499</v>
      </c>
      <c r="Q2853" s="54" t="s">
        <v>499</v>
      </c>
      <c r="R2853" s="54" t="s">
        <v>499</v>
      </c>
      <c r="S2853" s="54" t="s">
        <v>499</v>
      </c>
      <c r="T2853" s="54" t="s">
        <v>499</v>
      </c>
      <c r="U2853" s="54">
        <v>18.148820326678763</v>
      </c>
      <c r="W2853" s="42" t="s">
        <v>469</v>
      </c>
    </row>
    <row r="2854" spans="1:23">
      <c r="A2854" s="49" t="s">
        <v>5122</v>
      </c>
      <c r="B2854" s="46" t="s">
        <v>230</v>
      </c>
      <c r="C2854" s="46" t="s">
        <v>427</v>
      </c>
      <c r="D2854" s="49" t="s">
        <v>154</v>
      </c>
      <c r="E2854" s="46">
        <v>0</v>
      </c>
      <c r="F2854" s="46">
        <v>0</v>
      </c>
      <c r="G2854" s="46">
        <v>0</v>
      </c>
      <c r="H2854" s="46">
        <v>0</v>
      </c>
      <c r="I2854" s="46">
        <v>0</v>
      </c>
      <c r="J2854" s="46">
        <v>0</v>
      </c>
      <c r="K2854" s="46">
        <v>0</v>
      </c>
      <c r="L2854" s="42">
        <v>33060</v>
      </c>
      <c r="M2854" s="42">
        <v>17033</v>
      </c>
      <c r="N2854" s="42">
        <v>16027</v>
      </c>
      <c r="O2854" s="54" t="s">
        <v>499</v>
      </c>
      <c r="P2854" s="54" t="s">
        <v>499</v>
      </c>
      <c r="Q2854" s="54" t="s">
        <v>499</v>
      </c>
      <c r="R2854" s="54" t="s">
        <v>499</v>
      </c>
      <c r="S2854" s="54" t="s">
        <v>499</v>
      </c>
      <c r="T2854" s="54" t="s">
        <v>499</v>
      </c>
      <c r="U2854" s="54" t="s">
        <v>499</v>
      </c>
      <c r="W2854" s="42" t="s">
        <v>469</v>
      </c>
    </row>
    <row r="2855" spans="1:23">
      <c r="A2855" s="49" t="s">
        <v>5123</v>
      </c>
      <c r="B2855" s="46" t="s">
        <v>230</v>
      </c>
      <c r="C2855" s="46" t="s">
        <v>427</v>
      </c>
      <c r="D2855" s="49" t="s">
        <v>155</v>
      </c>
      <c r="E2855" s="46">
        <v>7</v>
      </c>
      <c r="F2855" s="46">
        <v>0</v>
      </c>
      <c r="G2855" s="46">
        <v>0</v>
      </c>
      <c r="H2855" s="46">
        <v>0</v>
      </c>
      <c r="I2855" s="46">
        <v>0</v>
      </c>
      <c r="J2855" s="46">
        <v>0</v>
      </c>
      <c r="K2855" s="46">
        <v>7</v>
      </c>
      <c r="L2855" s="42">
        <v>33060</v>
      </c>
      <c r="M2855" s="42">
        <v>17033</v>
      </c>
      <c r="N2855" s="42">
        <v>16027</v>
      </c>
      <c r="O2855" s="54">
        <v>21.173623714458561</v>
      </c>
      <c r="P2855" s="54" t="s">
        <v>499</v>
      </c>
      <c r="Q2855" s="54" t="s">
        <v>499</v>
      </c>
      <c r="R2855" s="54" t="s">
        <v>499</v>
      </c>
      <c r="S2855" s="54" t="s">
        <v>499</v>
      </c>
      <c r="T2855" s="54" t="s">
        <v>499</v>
      </c>
      <c r="U2855" s="54">
        <v>21.173623714458561</v>
      </c>
      <c r="W2855" s="42" t="s">
        <v>469</v>
      </c>
    </row>
    <row r="2856" spans="1:23">
      <c r="A2856" s="49" t="s">
        <v>5124</v>
      </c>
      <c r="B2856" s="46" t="s">
        <v>230</v>
      </c>
      <c r="C2856" s="46" t="s">
        <v>427</v>
      </c>
      <c r="D2856" s="49" t="s">
        <v>99</v>
      </c>
      <c r="E2856" s="46">
        <v>6</v>
      </c>
      <c r="F2856" s="46">
        <v>0</v>
      </c>
      <c r="G2856" s="46">
        <v>6</v>
      </c>
      <c r="H2856" s="46">
        <v>0</v>
      </c>
      <c r="I2856" s="46">
        <v>0</v>
      </c>
      <c r="J2856" s="46">
        <v>0</v>
      </c>
      <c r="K2856" s="46">
        <v>12</v>
      </c>
      <c r="L2856" s="42">
        <v>33060</v>
      </c>
      <c r="M2856" s="42">
        <v>17033</v>
      </c>
      <c r="N2856" s="42">
        <v>16027</v>
      </c>
      <c r="O2856" s="54">
        <v>18.148820326678763</v>
      </c>
      <c r="P2856" s="54" t="s">
        <v>499</v>
      </c>
      <c r="Q2856" s="54">
        <v>18.148820326678763</v>
      </c>
      <c r="R2856" s="54" t="s">
        <v>499</v>
      </c>
      <c r="S2856" s="54" t="s">
        <v>499</v>
      </c>
      <c r="T2856" s="54" t="s">
        <v>499</v>
      </c>
      <c r="U2856" s="54">
        <v>36.297640653357526</v>
      </c>
      <c r="W2856" s="42" t="s">
        <v>469</v>
      </c>
    </row>
    <row r="2857" spans="1:23">
      <c r="A2857" s="49" t="s">
        <v>5125</v>
      </c>
      <c r="B2857" s="46" t="s">
        <v>230</v>
      </c>
      <c r="C2857" s="46" t="s">
        <v>427</v>
      </c>
      <c r="D2857" s="49" t="s">
        <v>481</v>
      </c>
      <c r="E2857" s="46">
        <v>0</v>
      </c>
      <c r="F2857" s="46">
        <v>0</v>
      </c>
      <c r="G2857" s="46">
        <v>0</v>
      </c>
      <c r="H2857" s="46">
        <v>0</v>
      </c>
      <c r="I2857" s="46">
        <v>0</v>
      </c>
      <c r="J2857" s="46">
        <v>0</v>
      </c>
      <c r="K2857" s="46">
        <v>0</v>
      </c>
      <c r="L2857" s="42">
        <v>33060</v>
      </c>
      <c r="M2857" s="42">
        <v>17033</v>
      </c>
      <c r="N2857" s="42">
        <v>16027</v>
      </c>
      <c r="O2857" s="54" t="s">
        <v>499</v>
      </c>
      <c r="P2857" s="54" t="s">
        <v>499</v>
      </c>
      <c r="Q2857" s="54" t="s">
        <v>499</v>
      </c>
      <c r="R2857" s="54" t="s">
        <v>499</v>
      </c>
      <c r="S2857" s="54" t="s">
        <v>499</v>
      </c>
      <c r="T2857" s="54" t="s">
        <v>499</v>
      </c>
      <c r="U2857" s="54" t="s">
        <v>499</v>
      </c>
      <c r="W2857" s="42" t="s">
        <v>469</v>
      </c>
    </row>
    <row r="2858" spans="1:23">
      <c r="A2858" s="49" t="s">
        <v>5126</v>
      </c>
      <c r="B2858" s="46" t="s">
        <v>230</v>
      </c>
      <c r="C2858" s="46" t="s">
        <v>427</v>
      </c>
      <c r="D2858" s="49" t="s">
        <v>483</v>
      </c>
      <c r="E2858" s="46">
        <v>6</v>
      </c>
      <c r="F2858" s="46">
        <v>0</v>
      </c>
      <c r="G2858" s="46">
        <v>0</v>
      </c>
      <c r="H2858" s="46">
        <v>6</v>
      </c>
      <c r="I2858" s="46">
        <v>0</v>
      </c>
      <c r="J2858" s="46">
        <v>6</v>
      </c>
      <c r="K2858" s="46">
        <v>18</v>
      </c>
      <c r="L2858" s="42">
        <v>33060</v>
      </c>
      <c r="M2858" s="42">
        <v>17033</v>
      </c>
      <c r="N2858" s="42">
        <v>16027</v>
      </c>
      <c r="O2858" s="54">
        <v>18.148820326678763</v>
      </c>
      <c r="P2858" s="54" t="s">
        <v>499</v>
      </c>
      <c r="Q2858" s="54" t="s">
        <v>499</v>
      </c>
      <c r="R2858" s="54">
        <v>18.148820326678763</v>
      </c>
      <c r="S2858" s="54" t="s">
        <v>499</v>
      </c>
      <c r="T2858" s="54">
        <v>18.148820326678763</v>
      </c>
      <c r="U2858" s="54">
        <v>54.446460980036299</v>
      </c>
      <c r="W2858" s="42" t="s">
        <v>469</v>
      </c>
    </row>
    <row r="2859" spans="1:23">
      <c r="A2859" s="49" t="s">
        <v>5127</v>
      </c>
      <c r="B2859" s="46" t="s">
        <v>230</v>
      </c>
      <c r="C2859" s="46" t="s">
        <v>427</v>
      </c>
      <c r="D2859" s="49" t="s">
        <v>128</v>
      </c>
      <c r="E2859" s="46">
        <v>0</v>
      </c>
      <c r="F2859" s="46">
        <v>0</v>
      </c>
      <c r="G2859" s="46">
        <v>0</v>
      </c>
      <c r="H2859" s="46">
        <v>0</v>
      </c>
      <c r="I2859" s="46">
        <v>0</v>
      </c>
      <c r="J2859" s="46">
        <v>0</v>
      </c>
      <c r="K2859" s="46">
        <v>0</v>
      </c>
      <c r="L2859" s="42">
        <v>33060</v>
      </c>
      <c r="M2859" s="42">
        <v>17033</v>
      </c>
      <c r="N2859" s="42">
        <v>16027</v>
      </c>
      <c r="O2859" s="54" t="s">
        <v>499</v>
      </c>
      <c r="P2859" s="54" t="s">
        <v>499</v>
      </c>
      <c r="Q2859" s="54" t="s">
        <v>499</v>
      </c>
      <c r="R2859" s="54" t="s">
        <v>499</v>
      </c>
      <c r="S2859" s="54" t="s">
        <v>499</v>
      </c>
      <c r="T2859" s="54" t="s">
        <v>499</v>
      </c>
      <c r="U2859" s="54" t="s">
        <v>499</v>
      </c>
      <c r="W2859" s="42" t="s">
        <v>469</v>
      </c>
    </row>
    <row r="2860" spans="1:23">
      <c r="A2860" s="49" t="s">
        <v>5128</v>
      </c>
      <c r="B2860" s="46" t="s">
        <v>230</v>
      </c>
      <c r="C2860" s="46" t="s">
        <v>427</v>
      </c>
      <c r="D2860" s="49" t="s">
        <v>132</v>
      </c>
      <c r="E2860" s="46">
        <v>6</v>
      </c>
      <c r="F2860" s="46">
        <v>0</v>
      </c>
      <c r="G2860" s="46">
        <v>6</v>
      </c>
      <c r="H2860" s="46">
        <v>6</v>
      </c>
      <c r="I2860" s="46">
        <v>6</v>
      </c>
      <c r="J2860" s="46">
        <v>6</v>
      </c>
      <c r="K2860" s="46">
        <v>30</v>
      </c>
      <c r="L2860" s="42">
        <v>33060</v>
      </c>
      <c r="M2860" s="42">
        <v>17033</v>
      </c>
      <c r="N2860" s="42">
        <v>16027</v>
      </c>
      <c r="O2860" s="54">
        <v>35.22573827276463</v>
      </c>
      <c r="P2860" s="54" t="s">
        <v>499</v>
      </c>
      <c r="Q2860" s="54">
        <v>35.22573827276463</v>
      </c>
      <c r="R2860" s="54">
        <v>35.22573827276463</v>
      </c>
      <c r="S2860" s="54">
        <v>35.22573827276463</v>
      </c>
      <c r="T2860" s="54">
        <v>35.22573827276463</v>
      </c>
      <c r="U2860" s="54">
        <v>176.12869136382315</v>
      </c>
      <c r="W2860" s="42" t="s">
        <v>469</v>
      </c>
    </row>
    <row r="2861" spans="1:23">
      <c r="A2861" s="49" t="s">
        <v>5129</v>
      </c>
      <c r="B2861" s="46" t="s">
        <v>230</v>
      </c>
      <c r="C2861" s="46" t="s">
        <v>427</v>
      </c>
      <c r="D2861" s="49" t="s">
        <v>161</v>
      </c>
      <c r="E2861" s="46">
        <v>0</v>
      </c>
      <c r="F2861" s="46">
        <v>0</v>
      </c>
      <c r="G2861" s="46">
        <v>0</v>
      </c>
      <c r="H2861" s="46">
        <v>0</v>
      </c>
      <c r="I2861" s="46">
        <v>0</v>
      </c>
      <c r="J2861" s="46">
        <v>0</v>
      </c>
      <c r="K2861" s="46">
        <v>0</v>
      </c>
      <c r="L2861" s="42">
        <v>33060</v>
      </c>
      <c r="M2861" s="42">
        <v>17033</v>
      </c>
      <c r="N2861" s="42">
        <v>16027</v>
      </c>
      <c r="O2861" s="54" t="s">
        <v>499</v>
      </c>
      <c r="P2861" s="54" t="s">
        <v>499</v>
      </c>
      <c r="Q2861" s="54" t="s">
        <v>499</v>
      </c>
      <c r="R2861" s="54" t="s">
        <v>499</v>
      </c>
      <c r="S2861" s="54" t="s">
        <v>499</v>
      </c>
      <c r="T2861" s="54" t="s">
        <v>499</v>
      </c>
      <c r="U2861" s="54" t="s">
        <v>499</v>
      </c>
      <c r="W2861" s="42" t="s">
        <v>469</v>
      </c>
    </row>
    <row r="2862" spans="1:23">
      <c r="A2862" s="49" t="s">
        <v>5130</v>
      </c>
      <c r="B2862" s="46" t="s">
        <v>230</v>
      </c>
      <c r="C2862" s="46" t="s">
        <v>427</v>
      </c>
      <c r="D2862" s="49" t="s">
        <v>142</v>
      </c>
      <c r="E2862" s="46">
        <v>0</v>
      </c>
      <c r="F2862" s="46">
        <v>0</v>
      </c>
      <c r="G2862" s="46">
        <v>0</v>
      </c>
      <c r="H2862" s="46">
        <v>0</v>
      </c>
      <c r="I2862" s="46">
        <v>0</v>
      </c>
      <c r="J2862" s="46">
        <v>0</v>
      </c>
      <c r="K2862" s="46">
        <v>0</v>
      </c>
      <c r="L2862" s="42">
        <v>33060</v>
      </c>
      <c r="M2862" s="42">
        <v>17033</v>
      </c>
      <c r="N2862" s="42">
        <v>16027</v>
      </c>
      <c r="O2862" s="54" t="s">
        <v>499</v>
      </c>
      <c r="P2862" s="54" t="s">
        <v>499</v>
      </c>
      <c r="Q2862" s="54" t="s">
        <v>499</v>
      </c>
      <c r="R2862" s="54" t="s">
        <v>499</v>
      </c>
      <c r="S2862" s="54" t="s">
        <v>499</v>
      </c>
      <c r="T2862" s="54" t="s">
        <v>499</v>
      </c>
      <c r="U2862" s="54" t="s">
        <v>499</v>
      </c>
      <c r="W2862" s="42" t="s">
        <v>469</v>
      </c>
    </row>
    <row r="2863" spans="1:23">
      <c r="A2863" s="49" t="s">
        <v>5131</v>
      </c>
      <c r="B2863" s="46" t="s">
        <v>230</v>
      </c>
      <c r="C2863" s="46" t="s">
        <v>427</v>
      </c>
      <c r="D2863" s="49" t="s">
        <v>146</v>
      </c>
      <c r="E2863" s="46">
        <v>6</v>
      </c>
      <c r="F2863" s="46">
        <v>6</v>
      </c>
      <c r="G2863" s="46">
        <v>11</v>
      </c>
      <c r="H2863" s="46">
        <v>11</v>
      </c>
      <c r="I2863" s="46">
        <v>8</v>
      </c>
      <c r="J2863" s="46">
        <v>7</v>
      </c>
      <c r="K2863" s="46">
        <v>49</v>
      </c>
      <c r="L2863" s="42">
        <v>33060</v>
      </c>
      <c r="M2863" s="42">
        <v>17033</v>
      </c>
      <c r="N2863" s="42">
        <v>16027</v>
      </c>
      <c r="O2863" s="54">
        <v>35.22573827276463</v>
      </c>
      <c r="P2863" s="54">
        <v>35.22573827276463</v>
      </c>
      <c r="Q2863" s="54">
        <v>64.580520166735155</v>
      </c>
      <c r="R2863" s="54">
        <v>64.580520166735155</v>
      </c>
      <c r="S2863" s="54">
        <v>46.96765103035284</v>
      </c>
      <c r="T2863" s="54">
        <v>41.096694651558742</v>
      </c>
      <c r="U2863" s="54">
        <v>287.67686256091116</v>
      </c>
      <c r="W2863" s="42" t="s">
        <v>469</v>
      </c>
    </row>
    <row r="2864" spans="1:23">
      <c r="A2864" s="49" t="s">
        <v>5132</v>
      </c>
      <c r="B2864" s="46" t="s">
        <v>222</v>
      </c>
      <c r="C2864" s="46" t="s">
        <v>427</v>
      </c>
      <c r="D2864" s="49" t="s">
        <v>60</v>
      </c>
      <c r="E2864" s="46">
        <v>0</v>
      </c>
      <c r="F2864" s="46">
        <v>0</v>
      </c>
      <c r="G2864" s="46">
        <v>0</v>
      </c>
      <c r="H2864" s="46">
        <v>0</v>
      </c>
      <c r="I2864" s="46">
        <v>6</v>
      </c>
      <c r="J2864" s="46">
        <v>0</v>
      </c>
      <c r="K2864" s="46">
        <v>6</v>
      </c>
      <c r="L2864" s="42">
        <v>33060</v>
      </c>
      <c r="M2864" s="42">
        <v>17033</v>
      </c>
      <c r="N2864" s="42">
        <v>16027</v>
      </c>
      <c r="O2864" s="54" t="s">
        <v>499</v>
      </c>
      <c r="P2864" s="54" t="s">
        <v>499</v>
      </c>
      <c r="Q2864" s="54" t="s">
        <v>499</v>
      </c>
      <c r="R2864" s="54" t="s">
        <v>499</v>
      </c>
      <c r="S2864" s="54">
        <v>18.148820326678763</v>
      </c>
      <c r="T2864" s="54" t="s">
        <v>499</v>
      </c>
      <c r="U2864" s="54">
        <v>18.148820326678763</v>
      </c>
      <c r="W2864" s="42" t="s">
        <v>469</v>
      </c>
    </row>
    <row r="2865" spans="1:23">
      <c r="A2865" s="49" t="s">
        <v>5133</v>
      </c>
      <c r="B2865" s="46" t="s">
        <v>222</v>
      </c>
      <c r="C2865" s="46" t="s">
        <v>427</v>
      </c>
      <c r="D2865" s="49" t="s">
        <v>64</v>
      </c>
      <c r="E2865" s="46">
        <v>15</v>
      </c>
      <c r="F2865" s="46">
        <v>6</v>
      </c>
      <c r="G2865" s="46">
        <v>26</v>
      </c>
      <c r="H2865" s="46">
        <v>15</v>
      </c>
      <c r="I2865" s="46">
        <v>10</v>
      </c>
      <c r="J2865" s="46">
        <v>9</v>
      </c>
      <c r="K2865" s="46">
        <v>81</v>
      </c>
      <c r="L2865" s="42">
        <v>33060</v>
      </c>
      <c r="M2865" s="42">
        <v>17033</v>
      </c>
      <c r="N2865" s="42">
        <v>16027</v>
      </c>
      <c r="O2865" s="54">
        <v>45.372050816696913</v>
      </c>
      <c r="P2865" s="54">
        <v>18.148820326678763</v>
      </c>
      <c r="Q2865" s="54">
        <v>78.644888082274647</v>
      </c>
      <c r="R2865" s="54">
        <v>45.372050816696913</v>
      </c>
      <c r="S2865" s="54">
        <v>30.248033877797944</v>
      </c>
      <c r="T2865" s="54">
        <v>27.22323049001815</v>
      </c>
      <c r="U2865" s="54">
        <v>245.00907441016335</v>
      </c>
      <c r="W2865" s="42" t="s">
        <v>469</v>
      </c>
    </row>
    <row r="2866" spans="1:23">
      <c r="A2866" s="49" t="s">
        <v>5134</v>
      </c>
      <c r="B2866" s="46" t="s">
        <v>222</v>
      </c>
      <c r="C2866" s="46" t="s">
        <v>427</v>
      </c>
      <c r="D2866" s="49" t="s">
        <v>492</v>
      </c>
      <c r="E2866" s="46">
        <v>6</v>
      </c>
      <c r="F2866" s="46">
        <v>0</v>
      </c>
      <c r="G2866" s="46">
        <v>8</v>
      </c>
      <c r="H2866" s="46">
        <v>6</v>
      </c>
      <c r="I2866" s="46">
        <v>6</v>
      </c>
      <c r="J2866" s="46">
        <v>0</v>
      </c>
      <c r="K2866" s="46">
        <v>26</v>
      </c>
      <c r="L2866" s="42">
        <v>33060</v>
      </c>
      <c r="M2866" s="42">
        <v>17033</v>
      </c>
      <c r="N2866" s="42">
        <v>16027</v>
      </c>
      <c r="O2866" s="54">
        <v>18.148820326678763</v>
      </c>
      <c r="P2866" s="54" t="s">
        <v>499</v>
      </c>
      <c r="Q2866" s="54">
        <v>24.198427102238355</v>
      </c>
      <c r="R2866" s="54">
        <v>18.148820326678763</v>
      </c>
      <c r="S2866" s="54">
        <v>18.148820326678763</v>
      </c>
      <c r="T2866" s="54" t="s">
        <v>499</v>
      </c>
      <c r="U2866" s="54">
        <v>78.644888082274647</v>
      </c>
      <c r="W2866" s="42" t="s">
        <v>469</v>
      </c>
    </row>
    <row r="2867" spans="1:23">
      <c r="A2867" s="49" t="s">
        <v>5135</v>
      </c>
      <c r="B2867" s="46" t="s">
        <v>222</v>
      </c>
      <c r="C2867" s="46" t="s">
        <v>427</v>
      </c>
      <c r="D2867" s="49" t="s">
        <v>200</v>
      </c>
      <c r="E2867" s="46">
        <v>0</v>
      </c>
      <c r="F2867" s="46">
        <v>6</v>
      </c>
      <c r="G2867" s="46">
        <v>6</v>
      </c>
      <c r="H2867" s="46">
        <v>16</v>
      </c>
      <c r="I2867" s="46">
        <v>8</v>
      </c>
      <c r="J2867" s="46">
        <v>8</v>
      </c>
      <c r="K2867" s="46">
        <v>44</v>
      </c>
      <c r="L2867" s="42">
        <v>33060</v>
      </c>
      <c r="M2867" s="42">
        <v>17033</v>
      </c>
      <c r="N2867" s="42">
        <v>16027</v>
      </c>
      <c r="O2867" s="54" t="s">
        <v>499</v>
      </c>
      <c r="P2867" s="54">
        <v>18.148820326678763</v>
      </c>
      <c r="Q2867" s="54">
        <v>18.148820326678763</v>
      </c>
      <c r="R2867" s="54">
        <v>48.39685420447671</v>
      </c>
      <c r="S2867" s="54">
        <v>24.198427102238355</v>
      </c>
      <c r="T2867" s="54">
        <v>24.198427102238355</v>
      </c>
      <c r="U2867" s="54">
        <v>133.09134906231097</v>
      </c>
      <c r="W2867" s="42" t="s">
        <v>469</v>
      </c>
    </row>
    <row r="2868" spans="1:23">
      <c r="A2868" s="49" t="s">
        <v>5136</v>
      </c>
      <c r="B2868" s="46" t="s">
        <v>222</v>
      </c>
      <c r="C2868" s="46" t="s">
        <v>427</v>
      </c>
      <c r="D2868" s="49" t="s">
        <v>473</v>
      </c>
      <c r="E2868" s="46">
        <v>0</v>
      </c>
      <c r="F2868" s="46">
        <v>0</v>
      </c>
      <c r="G2868" s="46">
        <v>0</v>
      </c>
      <c r="H2868" s="46">
        <v>6</v>
      </c>
      <c r="I2868" s="46">
        <v>0</v>
      </c>
      <c r="J2868" s="46">
        <v>0</v>
      </c>
      <c r="K2868" s="46">
        <v>6</v>
      </c>
      <c r="L2868" s="42">
        <v>33060</v>
      </c>
      <c r="M2868" s="42">
        <v>17033</v>
      </c>
      <c r="N2868" s="42">
        <v>16027</v>
      </c>
      <c r="O2868" s="54" t="s">
        <v>499</v>
      </c>
      <c r="P2868" s="54" t="s">
        <v>499</v>
      </c>
      <c r="Q2868" s="54" t="s">
        <v>499</v>
      </c>
      <c r="R2868" s="54">
        <v>18.148820326678763</v>
      </c>
      <c r="S2868" s="54" t="s">
        <v>499</v>
      </c>
      <c r="T2868" s="54" t="s">
        <v>499</v>
      </c>
      <c r="U2868" s="54">
        <v>18.148820326678763</v>
      </c>
      <c r="W2868" s="42" t="s">
        <v>469</v>
      </c>
    </row>
    <row r="2869" spans="1:23">
      <c r="A2869" s="49" t="s">
        <v>5137</v>
      </c>
      <c r="B2869" s="46" t="s">
        <v>222</v>
      </c>
      <c r="C2869" s="46" t="s">
        <v>427</v>
      </c>
      <c r="D2869" s="49" t="s">
        <v>201</v>
      </c>
      <c r="E2869" s="46">
        <v>6</v>
      </c>
      <c r="F2869" s="46">
        <v>0</v>
      </c>
      <c r="G2869" s="46">
        <v>6</v>
      </c>
      <c r="H2869" s="46">
        <v>6</v>
      </c>
      <c r="I2869" s="46">
        <v>0</v>
      </c>
      <c r="J2869" s="46">
        <v>0</v>
      </c>
      <c r="K2869" s="46">
        <v>18</v>
      </c>
      <c r="L2869" s="42">
        <v>33060</v>
      </c>
      <c r="M2869" s="42">
        <v>17033</v>
      </c>
      <c r="N2869" s="42">
        <v>16027</v>
      </c>
      <c r="O2869" s="54">
        <v>18.148820326678763</v>
      </c>
      <c r="P2869" s="54" t="s">
        <v>499</v>
      </c>
      <c r="Q2869" s="54">
        <v>18.148820326678763</v>
      </c>
      <c r="R2869" s="54">
        <v>18.148820326678763</v>
      </c>
      <c r="S2869" s="54" t="s">
        <v>499</v>
      </c>
      <c r="T2869" s="54" t="s">
        <v>499</v>
      </c>
      <c r="U2869" s="54">
        <v>54.446460980036299</v>
      </c>
      <c r="W2869" s="42" t="s">
        <v>469</v>
      </c>
    </row>
    <row r="2870" spans="1:23">
      <c r="A2870" s="49" t="s">
        <v>5138</v>
      </c>
      <c r="B2870" s="46" t="s">
        <v>222</v>
      </c>
      <c r="C2870" s="46" t="s">
        <v>427</v>
      </c>
      <c r="D2870" s="49" t="s">
        <v>95</v>
      </c>
      <c r="E2870" s="46">
        <v>0</v>
      </c>
      <c r="F2870" s="46">
        <v>0</v>
      </c>
      <c r="G2870" s="46">
        <v>0</v>
      </c>
      <c r="H2870" s="46">
        <v>0</v>
      </c>
      <c r="I2870" s="46">
        <v>0</v>
      </c>
      <c r="J2870" s="46">
        <v>0</v>
      </c>
      <c r="K2870" s="46">
        <v>0</v>
      </c>
      <c r="L2870" s="42">
        <v>33060</v>
      </c>
      <c r="M2870" s="42">
        <v>17033</v>
      </c>
      <c r="N2870" s="42">
        <v>16027</v>
      </c>
      <c r="O2870" s="54" t="s">
        <v>499</v>
      </c>
      <c r="P2870" s="54" t="s">
        <v>499</v>
      </c>
      <c r="Q2870" s="54" t="s">
        <v>499</v>
      </c>
      <c r="R2870" s="54" t="s">
        <v>499</v>
      </c>
      <c r="S2870" s="54" t="s">
        <v>499</v>
      </c>
      <c r="T2870" s="54" t="s">
        <v>499</v>
      </c>
      <c r="U2870" s="54" t="s">
        <v>499</v>
      </c>
      <c r="W2870" s="42" t="s">
        <v>469</v>
      </c>
    </row>
    <row r="2871" spans="1:23">
      <c r="A2871" s="49" t="s">
        <v>5139</v>
      </c>
      <c r="B2871" s="46" t="s">
        <v>222</v>
      </c>
      <c r="C2871" s="46" t="s">
        <v>427</v>
      </c>
      <c r="D2871" s="49" t="s">
        <v>154</v>
      </c>
      <c r="E2871" s="46">
        <v>0</v>
      </c>
      <c r="F2871" s="46">
        <v>0</v>
      </c>
      <c r="G2871" s="46">
        <v>0</v>
      </c>
      <c r="H2871" s="46">
        <v>0</v>
      </c>
      <c r="I2871" s="46">
        <v>0</v>
      </c>
      <c r="J2871" s="46">
        <v>0</v>
      </c>
      <c r="K2871" s="46">
        <v>0</v>
      </c>
      <c r="L2871" s="42">
        <v>33060</v>
      </c>
      <c r="M2871" s="42">
        <v>17033</v>
      </c>
      <c r="N2871" s="42">
        <v>16027</v>
      </c>
      <c r="O2871" s="54" t="s">
        <v>499</v>
      </c>
      <c r="P2871" s="54" t="s">
        <v>499</v>
      </c>
      <c r="Q2871" s="54" t="s">
        <v>499</v>
      </c>
      <c r="R2871" s="54" t="s">
        <v>499</v>
      </c>
      <c r="S2871" s="54" t="s">
        <v>499</v>
      </c>
      <c r="T2871" s="54" t="s">
        <v>499</v>
      </c>
      <c r="U2871" s="54" t="s">
        <v>499</v>
      </c>
      <c r="W2871" s="42" t="s">
        <v>469</v>
      </c>
    </row>
    <row r="2872" spans="1:23">
      <c r="A2872" s="49" t="s">
        <v>5140</v>
      </c>
      <c r="B2872" s="46" t="s">
        <v>222</v>
      </c>
      <c r="C2872" s="46" t="s">
        <v>427</v>
      </c>
      <c r="D2872" s="49" t="s">
        <v>155</v>
      </c>
      <c r="E2872" s="46">
        <v>6</v>
      </c>
      <c r="F2872" s="46">
        <v>0</v>
      </c>
      <c r="G2872" s="46">
        <v>0</v>
      </c>
      <c r="H2872" s="46">
        <v>0</v>
      </c>
      <c r="I2872" s="46">
        <v>0</v>
      </c>
      <c r="J2872" s="46">
        <v>0</v>
      </c>
      <c r="K2872" s="46">
        <v>6</v>
      </c>
      <c r="L2872" s="42">
        <v>33060</v>
      </c>
      <c r="M2872" s="42">
        <v>17033</v>
      </c>
      <c r="N2872" s="42">
        <v>16027</v>
      </c>
      <c r="O2872" s="54">
        <v>18.148820326678763</v>
      </c>
      <c r="P2872" s="54" t="s">
        <v>499</v>
      </c>
      <c r="Q2872" s="54" t="s">
        <v>499</v>
      </c>
      <c r="R2872" s="54" t="s">
        <v>499</v>
      </c>
      <c r="S2872" s="54" t="s">
        <v>499</v>
      </c>
      <c r="T2872" s="54" t="s">
        <v>499</v>
      </c>
      <c r="U2872" s="54">
        <v>18.148820326678763</v>
      </c>
      <c r="W2872" s="42" t="s">
        <v>469</v>
      </c>
    </row>
    <row r="2873" spans="1:23">
      <c r="A2873" s="49" t="s">
        <v>5141</v>
      </c>
      <c r="B2873" s="46" t="s">
        <v>222</v>
      </c>
      <c r="C2873" s="46" t="s">
        <v>427</v>
      </c>
      <c r="D2873" s="49" t="s">
        <v>99</v>
      </c>
      <c r="E2873" s="46">
        <v>6</v>
      </c>
      <c r="F2873" s="46">
        <v>0</v>
      </c>
      <c r="G2873" s="46">
        <v>7</v>
      </c>
      <c r="H2873" s="46">
        <v>6</v>
      </c>
      <c r="I2873" s="46">
        <v>6</v>
      </c>
      <c r="J2873" s="46">
        <v>6</v>
      </c>
      <c r="K2873" s="46">
        <v>31</v>
      </c>
      <c r="L2873" s="42">
        <v>33060</v>
      </c>
      <c r="M2873" s="42">
        <v>17033</v>
      </c>
      <c r="N2873" s="42">
        <v>16027</v>
      </c>
      <c r="O2873" s="54">
        <v>18.148820326678763</v>
      </c>
      <c r="P2873" s="54" t="s">
        <v>499</v>
      </c>
      <c r="Q2873" s="54">
        <v>21.173623714458561</v>
      </c>
      <c r="R2873" s="54">
        <v>18.148820326678763</v>
      </c>
      <c r="S2873" s="54">
        <v>18.148820326678763</v>
      </c>
      <c r="T2873" s="54">
        <v>18.148820326678763</v>
      </c>
      <c r="U2873" s="54">
        <v>93.768905021173623</v>
      </c>
      <c r="W2873" s="42" t="s">
        <v>469</v>
      </c>
    </row>
    <row r="2874" spans="1:23">
      <c r="A2874" s="49" t="s">
        <v>5142</v>
      </c>
      <c r="B2874" s="46" t="s">
        <v>222</v>
      </c>
      <c r="C2874" s="46" t="s">
        <v>427</v>
      </c>
      <c r="D2874" s="49" t="s">
        <v>481</v>
      </c>
      <c r="E2874" s="46">
        <v>6</v>
      </c>
      <c r="F2874" s="46">
        <v>0</v>
      </c>
      <c r="G2874" s="46">
        <v>6</v>
      </c>
      <c r="H2874" s="46">
        <v>0</v>
      </c>
      <c r="I2874" s="46">
        <v>0</v>
      </c>
      <c r="J2874" s="46">
        <v>0</v>
      </c>
      <c r="K2874" s="46">
        <v>12</v>
      </c>
      <c r="L2874" s="42">
        <v>33060</v>
      </c>
      <c r="M2874" s="42">
        <v>17033</v>
      </c>
      <c r="N2874" s="42">
        <v>16027</v>
      </c>
      <c r="O2874" s="54">
        <v>18.148820326678763</v>
      </c>
      <c r="P2874" s="54" t="s">
        <v>499</v>
      </c>
      <c r="Q2874" s="54">
        <v>18.148820326678763</v>
      </c>
      <c r="R2874" s="54" t="s">
        <v>499</v>
      </c>
      <c r="S2874" s="54" t="s">
        <v>499</v>
      </c>
      <c r="T2874" s="54" t="s">
        <v>499</v>
      </c>
      <c r="U2874" s="54">
        <v>36.297640653357526</v>
      </c>
      <c r="W2874" s="42" t="s">
        <v>469</v>
      </c>
    </row>
    <row r="2875" spans="1:23">
      <c r="A2875" s="49" t="s">
        <v>5143</v>
      </c>
      <c r="B2875" s="46" t="s">
        <v>222</v>
      </c>
      <c r="C2875" s="46" t="s">
        <v>427</v>
      </c>
      <c r="D2875" s="49" t="s">
        <v>483</v>
      </c>
      <c r="E2875" s="46">
        <v>0</v>
      </c>
      <c r="F2875" s="46">
        <v>0</v>
      </c>
      <c r="G2875" s="46">
        <v>6</v>
      </c>
      <c r="H2875" s="46">
        <v>6</v>
      </c>
      <c r="I2875" s="46">
        <v>0</v>
      </c>
      <c r="J2875" s="46">
        <v>0</v>
      </c>
      <c r="K2875" s="46">
        <v>12</v>
      </c>
      <c r="L2875" s="42">
        <v>33060</v>
      </c>
      <c r="M2875" s="42">
        <v>17033</v>
      </c>
      <c r="N2875" s="42">
        <v>16027</v>
      </c>
      <c r="O2875" s="54" t="s">
        <v>499</v>
      </c>
      <c r="P2875" s="54" t="s">
        <v>499</v>
      </c>
      <c r="Q2875" s="54">
        <v>18.148820326678763</v>
      </c>
      <c r="R2875" s="54">
        <v>18.148820326678763</v>
      </c>
      <c r="S2875" s="54" t="s">
        <v>499</v>
      </c>
      <c r="T2875" s="54" t="s">
        <v>499</v>
      </c>
      <c r="U2875" s="54">
        <v>36.297640653357526</v>
      </c>
      <c r="W2875" s="42" t="s">
        <v>469</v>
      </c>
    </row>
    <row r="2876" spans="1:23">
      <c r="A2876" s="49" t="s">
        <v>5144</v>
      </c>
      <c r="B2876" s="46" t="s">
        <v>222</v>
      </c>
      <c r="C2876" s="46" t="s">
        <v>427</v>
      </c>
      <c r="D2876" s="49" t="s">
        <v>128</v>
      </c>
      <c r="E2876" s="46">
        <v>0</v>
      </c>
      <c r="F2876" s="46">
        <v>0</v>
      </c>
      <c r="G2876" s="46">
        <v>0</v>
      </c>
      <c r="H2876" s="46">
        <v>0</v>
      </c>
      <c r="I2876" s="46">
        <v>0</v>
      </c>
      <c r="J2876" s="46">
        <v>0</v>
      </c>
      <c r="K2876" s="46">
        <v>0</v>
      </c>
      <c r="L2876" s="42">
        <v>33060</v>
      </c>
      <c r="M2876" s="42">
        <v>17033</v>
      </c>
      <c r="N2876" s="42">
        <v>16027</v>
      </c>
      <c r="O2876" s="54" t="s">
        <v>499</v>
      </c>
      <c r="P2876" s="54" t="s">
        <v>499</v>
      </c>
      <c r="Q2876" s="54" t="s">
        <v>499</v>
      </c>
      <c r="R2876" s="54" t="s">
        <v>499</v>
      </c>
      <c r="S2876" s="54" t="s">
        <v>499</v>
      </c>
      <c r="T2876" s="54" t="s">
        <v>499</v>
      </c>
      <c r="U2876" s="54" t="s">
        <v>499</v>
      </c>
      <c r="W2876" s="42" t="s">
        <v>469</v>
      </c>
    </row>
    <row r="2877" spans="1:23">
      <c r="A2877" s="49" t="s">
        <v>5145</v>
      </c>
      <c r="B2877" s="46" t="s">
        <v>222</v>
      </c>
      <c r="C2877" s="46" t="s">
        <v>427</v>
      </c>
      <c r="D2877" s="49" t="s">
        <v>164</v>
      </c>
      <c r="E2877" s="46">
        <v>24</v>
      </c>
      <c r="F2877" s="46">
        <v>24</v>
      </c>
      <c r="G2877" s="46">
        <v>69</v>
      </c>
      <c r="H2877" s="46">
        <v>39</v>
      </c>
      <c r="I2877" s="46">
        <v>19</v>
      </c>
      <c r="J2877" s="46">
        <v>6</v>
      </c>
      <c r="K2877" s="46">
        <v>181</v>
      </c>
      <c r="L2877" s="42">
        <v>33060</v>
      </c>
      <c r="M2877" s="42">
        <v>17033</v>
      </c>
      <c r="N2877" s="42">
        <v>16027</v>
      </c>
      <c r="O2877" s="54">
        <v>149.74730142883885</v>
      </c>
      <c r="P2877" s="54">
        <v>149.74730142883885</v>
      </c>
      <c r="Q2877" s="54">
        <v>430.52349160791169</v>
      </c>
      <c r="R2877" s="54">
        <v>243.33936482186309</v>
      </c>
      <c r="S2877" s="54">
        <v>118.54994696449742</v>
      </c>
      <c r="T2877" s="54">
        <v>37.436825357209713</v>
      </c>
      <c r="U2877" s="54">
        <v>1129.3442316091594</v>
      </c>
      <c r="W2877" s="42" t="s">
        <v>469</v>
      </c>
    </row>
    <row r="2878" spans="1:23">
      <c r="A2878" s="49" t="s">
        <v>5146</v>
      </c>
      <c r="B2878" s="46" t="s">
        <v>222</v>
      </c>
      <c r="C2878" s="46" t="s">
        <v>427</v>
      </c>
      <c r="D2878" s="49" t="s">
        <v>142</v>
      </c>
      <c r="E2878" s="46">
        <v>0</v>
      </c>
      <c r="F2878" s="46">
        <v>0</v>
      </c>
      <c r="G2878" s="46">
        <v>0</v>
      </c>
      <c r="H2878" s="46">
        <v>6</v>
      </c>
      <c r="I2878" s="46">
        <v>0</v>
      </c>
      <c r="J2878" s="46">
        <v>0</v>
      </c>
      <c r="K2878" s="46">
        <v>6</v>
      </c>
      <c r="L2878" s="42">
        <v>33060</v>
      </c>
      <c r="M2878" s="42">
        <v>17033</v>
      </c>
      <c r="N2878" s="42">
        <v>16027</v>
      </c>
      <c r="O2878" s="54" t="s">
        <v>499</v>
      </c>
      <c r="P2878" s="54" t="s">
        <v>499</v>
      </c>
      <c r="Q2878" s="54" t="s">
        <v>499</v>
      </c>
      <c r="R2878" s="54">
        <v>18.148820326678763</v>
      </c>
      <c r="S2878" s="54" t="s">
        <v>499</v>
      </c>
      <c r="T2878" s="54" t="s">
        <v>499</v>
      </c>
      <c r="U2878" s="54">
        <v>18.148820326678763</v>
      </c>
      <c r="W2878" s="42" t="s">
        <v>469</v>
      </c>
    </row>
    <row r="2879" spans="1:23">
      <c r="A2879" s="49" t="s">
        <v>5147</v>
      </c>
      <c r="B2879" s="46" t="s">
        <v>230</v>
      </c>
      <c r="C2879" s="46" t="s">
        <v>429</v>
      </c>
      <c r="D2879" s="49" t="s">
        <v>60</v>
      </c>
      <c r="E2879" s="46">
        <v>6</v>
      </c>
      <c r="F2879" s="46">
        <v>0</v>
      </c>
      <c r="G2879" s="46">
        <v>6</v>
      </c>
      <c r="H2879" s="46">
        <v>6</v>
      </c>
      <c r="I2879" s="46">
        <v>9</v>
      </c>
      <c r="J2879" s="46">
        <v>6</v>
      </c>
      <c r="K2879" s="46">
        <v>33</v>
      </c>
      <c r="L2879" s="42">
        <v>41344</v>
      </c>
      <c r="M2879" s="42">
        <v>20943</v>
      </c>
      <c r="N2879" s="42">
        <v>20401</v>
      </c>
      <c r="O2879" s="54">
        <v>14.512383900928793</v>
      </c>
      <c r="P2879" s="54" t="s">
        <v>499</v>
      </c>
      <c r="Q2879" s="54">
        <v>14.512383900928793</v>
      </c>
      <c r="R2879" s="54">
        <v>14.512383900928793</v>
      </c>
      <c r="S2879" s="54">
        <v>21.768575851393187</v>
      </c>
      <c r="T2879" s="54">
        <v>14.512383900928793</v>
      </c>
      <c r="U2879" s="54">
        <v>79.818111455108365</v>
      </c>
      <c r="W2879" s="42" t="s">
        <v>469</v>
      </c>
    </row>
    <row r="2880" spans="1:23">
      <c r="A2880" s="49" t="s">
        <v>5148</v>
      </c>
      <c r="B2880" s="46" t="s">
        <v>230</v>
      </c>
      <c r="C2880" s="46" t="s">
        <v>429</v>
      </c>
      <c r="D2880" s="49" t="s">
        <v>64</v>
      </c>
      <c r="E2880" s="46">
        <v>8</v>
      </c>
      <c r="F2880" s="46">
        <v>12</v>
      </c>
      <c r="G2880" s="46">
        <v>8</v>
      </c>
      <c r="H2880" s="46">
        <v>28</v>
      </c>
      <c r="I2880" s="46">
        <v>10</v>
      </c>
      <c r="J2880" s="46">
        <v>6</v>
      </c>
      <c r="K2880" s="46">
        <v>72</v>
      </c>
      <c r="L2880" s="42">
        <v>41344</v>
      </c>
      <c r="M2880" s="42">
        <v>20943</v>
      </c>
      <c r="N2880" s="42">
        <v>20401</v>
      </c>
      <c r="O2880" s="54">
        <v>19.349845201238391</v>
      </c>
      <c r="P2880" s="54">
        <v>29.024767801857585</v>
      </c>
      <c r="Q2880" s="54">
        <v>19.349845201238391</v>
      </c>
      <c r="R2880" s="54">
        <v>67.724458204334368</v>
      </c>
      <c r="S2880" s="54">
        <v>24.187306501547987</v>
      </c>
      <c r="T2880" s="54">
        <v>14.512383900928793</v>
      </c>
      <c r="U2880" s="54">
        <v>174.1486068111455</v>
      </c>
      <c r="W2880" s="42" t="s">
        <v>469</v>
      </c>
    </row>
    <row r="2881" spans="1:23">
      <c r="A2881" s="49" t="s">
        <v>5149</v>
      </c>
      <c r="B2881" s="46" t="s">
        <v>230</v>
      </c>
      <c r="C2881" s="46" t="s">
        <v>429</v>
      </c>
      <c r="D2881" s="49" t="s">
        <v>492</v>
      </c>
      <c r="E2881" s="46">
        <v>0</v>
      </c>
      <c r="F2881" s="46">
        <v>0</v>
      </c>
      <c r="G2881" s="46">
        <v>0</v>
      </c>
      <c r="H2881" s="46">
        <v>0</v>
      </c>
      <c r="I2881" s="46">
        <v>0</v>
      </c>
      <c r="J2881" s="46">
        <v>0</v>
      </c>
      <c r="K2881" s="46">
        <v>0</v>
      </c>
      <c r="L2881" s="42">
        <v>41344</v>
      </c>
      <c r="M2881" s="42">
        <v>20943</v>
      </c>
      <c r="N2881" s="42">
        <v>20401</v>
      </c>
      <c r="O2881" s="54" t="s">
        <v>499</v>
      </c>
      <c r="P2881" s="54" t="s">
        <v>499</v>
      </c>
      <c r="Q2881" s="54" t="s">
        <v>499</v>
      </c>
      <c r="R2881" s="54" t="s">
        <v>499</v>
      </c>
      <c r="S2881" s="54" t="s">
        <v>499</v>
      </c>
      <c r="T2881" s="54" t="s">
        <v>499</v>
      </c>
      <c r="U2881" s="54" t="s">
        <v>499</v>
      </c>
      <c r="W2881" s="42" t="s">
        <v>469</v>
      </c>
    </row>
    <row r="2882" spans="1:23">
      <c r="A2882" s="49" t="s">
        <v>5150</v>
      </c>
      <c r="B2882" s="46" t="s">
        <v>230</v>
      </c>
      <c r="C2882" s="46" t="s">
        <v>429</v>
      </c>
      <c r="D2882" s="49" t="s">
        <v>200</v>
      </c>
      <c r="E2882" s="46">
        <v>0</v>
      </c>
      <c r="F2882" s="46">
        <v>0</v>
      </c>
      <c r="G2882" s="46">
        <v>6</v>
      </c>
      <c r="H2882" s="46">
        <v>6</v>
      </c>
      <c r="I2882" s="46">
        <v>6</v>
      </c>
      <c r="J2882" s="46">
        <v>0</v>
      </c>
      <c r="K2882" s="46">
        <v>18</v>
      </c>
      <c r="L2882" s="42">
        <v>41344</v>
      </c>
      <c r="M2882" s="42">
        <v>20943</v>
      </c>
      <c r="N2882" s="42">
        <v>20401</v>
      </c>
      <c r="O2882" s="54" t="s">
        <v>499</v>
      </c>
      <c r="P2882" s="54" t="s">
        <v>499</v>
      </c>
      <c r="Q2882" s="54">
        <v>14.512383900928793</v>
      </c>
      <c r="R2882" s="54">
        <v>14.512383900928793</v>
      </c>
      <c r="S2882" s="54">
        <v>14.512383900928793</v>
      </c>
      <c r="T2882" s="54" t="s">
        <v>499</v>
      </c>
      <c r="U2882" s="54">
        <v>43.537151702786375</v>
      </c>
      <c r="W2882" s="42" t="s">
        <v>469</v>
      </c>
    </row>
    <row r="2883" spans="1:23">
      <c r="A2883" s="49" t="s">
        <v>5151</v>
      </c>
      <c r="B2883" s="46" t="s">
        <v>230</v>
      </c>
      <c r="C2883" s="46" t="s">
        <v>429</v>
      </c>
      <c r="D2883" s="49" t="s">
        <v>54</v>
      </c>
      <c r="E2883" s="46">
        <v>20</v>
      </c>
      <c r="F2883" s="46">
        <v>36</v>
      </c>
      <c r="G2883" s="46">
        <v>65</v>
      </c>
      <c r="H2883" s="46">
        <v>85</v>
      </c>
      <c r="I2883" s="46">
        <v>50</v>
      </c>
      <c r="J2883" s="46">
        <v>50</v>
      </c>
      <c r="K2883" s="46">
        <v>306</v>
      </c>
      <c r="L2883" s="42">
        <v>41344</v>
      </c>
      <c r="M2883" s="42">
        <v>20943</v>
      </c>
      <c r="N2883" s="42">
        <v>20401</v>
      </c>
      <c r="O2883" s="54">
        <v>95.497302201212818</v>
      </c>
      <c r="P2883" s="54">
        <v>171.89514396218308</v>
      </c>
      <c r="Q2883" s="54">
        <v>310.36623215394167</v>
      </c>
      <c r="R2883" s="54">
        <v>405.86353435515446</v>
      </c>
      <c r="S2883" s="54">
        <v>238.74325550303203</v>
      </c>
      <c r="T2883" s="54">
        <v>238.74325550303203</v>
      </c>
      <c r="U2883" s="54">
        <v>1461.1087236785561</v>
      </c>
      <c r="W2883" s="42" t="s">
        <v>469</v>
      </c>
    </row>
    <row r="2884" spans="1:23">
      <c r="A2884" s="49" t="s">
        <v>5152</v>
      </c>
      <c r="B2884" s="46" t="s">
        <v>230</v>
      </c>
      <c r="C2884" s="46" t="s">
        <v>429</v>
      </c>
      <c r="D2884" s="49" t="s">
        <v>69</v>
      </c>
      <c r="E2884" s="46">
        <v>0</v>
      </c>
      <c r="F2884" s="46">
        <v>0</v>
      </c>
      <c r="G2884" s="46">
        <v>6</v>
      </c>
      <c r="H2884" s="46">
        <v>7</v>
      </c>
      <c r="I2884" s="46">
        <v>0</v>
      </c>
      <c r="J2884" s="46">
        <v>7</v>
      </c>
      <c r="K2884" s="46">
        <v>20</v>
      </c>
      <c r="L2884" s="42">
        <v>41344</v>
      </c>
      <c r="M2884" s="42">
        <v>20943</v>
      </c>
      <c r="N2884" s="42">
        <v>20401</v>
      </c>
      <c r="O2884" s="54" t="s">
        <v>499</v>
      </c>
      <c r="P2884" s="54" t="s">
        <v>499</v>
      </c>
      <c r="Q2884" s="54">
        <v>28.649190660363846</v>
      </c>
      <c r="R2884" s="54">
        <v>33.424055770424488</v>
      </c>
      <c r="S2884" s="54" t="s">
        <v>499</v>
      </c>
      <c r="T2884" s="54">
        <v>33.424055770424488</v>
      </c>
      <c r="U2884" s="54">
        <v>95.497302201212818</v>
      </c>
      <c r="W2884" s="42" t="s">
        <v>469</v>
      </c>
    </row>
    <row r="2885" spans="1:23">
      <c r="A2885" s="49" t="s">
        <v>5153</v>
      </c>
      <c r="B2885" s="46" t="s">
        <v>230</v>
      </c>
      <c r="C2885" s="46" t="s">
        <v>429</v>
      </c>
      <c r="D2885" s="49" t="s">
        <v>473</v>
      </c>
      <c r="E2885" s="46">
        <v>0</v>
      </c>
      <c r="F2885" s="46">
        <v>0</v>
      </c>
      <c r="G2885" s="46">
        <v>0</v>
      </c>
      <c r="H2885" s="46">
        <v>6</v>
      </c>
      <c r="I2885" s="46">
        <v>0</v>
      </c>
      <c r="J2885" s="46">
        <v>0</v>
      </c>
      <c r="K2885" s="46">
        <v>6</v>
      </c>
      <c r="L2885" s="42">
        <v>41344</v>
      </c>
      <c r="M2885" s="42">
        <v>20943</v>
      </c>
      <c r="N2885" s="42">
        <v>20401</v>
      </c>
      <c r="O2885" s="54" t="s">
        <v>499</v>
      </c>
      <c r="P2885" s="54" t="s">
        <v>499</v>
      </c>
      <c r="Q2885" s="54" t="s">
        <v>499</v>
      </c>
      <c r="R2885" s="54">
        <v>14.512383900928793</v>
      </c>
      <c r="S2885" s="54" t="s">
        <v>499</v>
      </c>
      <c r="T2885" s="54" t="s">
        <v>499</v>
      </c>
      <c r="U2885" s="54">
        <v>14.512383900928793</v>
      </c>
      <c r="W2885" s="42" t="s">
        <v>469</v>
      </c>
    </row>
    <row r="2886" spans="1:23">
      <c r="A2886" s="49" t="s">
        <v>5154</v>
      </c>
      <c r="B2886" s="46" t="s">
        <v>230</v>
      </c>
      <c r="C2886" s="46" t="s">
        <v>429</v>
      </c>
      <c r="D2886" s="49" t="s">
        <v>201</v>
      </c>
      <c r="E2886" s="46">
        <v>0</v>
      </c>
      <c r="F2886" s="46">
        <v>0</v>
      </c>
      <c r="G2886" s="46">
        <v>6</v>
      </c>
      <c r="H2886" s="46">
        <v>6</v>
      </c>
      <c r="I2886" s="46">
        <v>6</v>
      </c>
      <c r="J2886" s="46">
        <v>0</v>
      </c>
      <c r="K2886" s="46">
        <v>18</v>
      </c>
      <c r="L2886" s="42">
        <v>41344</v>
      </c>
      <c r="M2886" s="42">
        <v>20943</v>
      </c>
      <c r="N2886" s="42">
        <v>20401</v>
      </c>
      <c r="O2886" s="54" t="s">
        <v>499</v>
      </c>
      <c r="P2886" s="54" t="s">
        <v>499</v>
      </c>
      <c r="Q2886" s="54">
        <v>14.512383900928793</v>
      </c>
      <c r="R2886" s="54">
        <v>14.512383900928793</v>
      </c>
      <c r="S2886" s="54">
        <v>14.512383900928793</v>
      </c>
      <c r="T2886" s="54" t="s">
        <v>499</v>
      </c>
      <c r="U2886" s="54">
        <v>43.537151702786375</v>
      </c>
      <c r="W2886" s="42" t="s">
        <v>469</v>
      </c>
    </row>
    <row r="2887" spans="1:23">
      <c r="A2887" s="49" t="s">
        <v>5155</v>
      </c>
      <c r="B2887" s="46" t="s">
        <v>230</v>
      </c>
      <c r="C2887" s="46" t="s">
        <v>429</v>
      </c>
      <c r="D2887" s="49" t="s">
        <v>151</v>
      </c>
      <c r="E2887" s="46">
        <v>0</v>
      </c>
      <c r="F2887" s="46">
        <v>0</v>
      </c>
      <c r="G2887" s="46">
        <v>0</v>
      </c>
      <c r="H2887" s="46">
        <v>0</v>
      </c>
      <c r="I2887" s="46">
        <v>0</v>
      </c>
      <c r="J2887" s="46">
        <v>0</v>
      </c>
      <c r="K2887" s="46">
        <v>0</v>
      </c>
      <c r="L2887" s="42">
        <v>41344</v>
      </c>
      <c r="M2887" s="42">
        <v>20943</v>
      </c>
      <c r="N2887" s="42">
        <v>20401</v>
      </c>
      <c r="O2887" s="54" t="s">
        <v>499</v>
      </c>
      <c r="P2887" s="54" t="s">
        <v>499</v>
      </c>
      <c r="Q2887" s="54" t="s">
        <v>499</v>
      </c>
      <c r="R2887" s="54" t="s">
        <v>499</v>
      </c>
      <c r="S2887" s="54" t="s">
        <v>499</v>
      </c>
      <c r="T2887" s="54" t="s">
        <v>499</v>
      </c>
      <c r="U2887" s="54" t="s">
        <v>499</v>
      </c>
      <c r="W2887" s="42" t="s">
        <v>469</v>
      </c>
    </row>
    <row r="2888" spans="1:23">
      <c r="A2888" s="49" t="s">
        <v>5156</v>
      </c>
      <c r="B2888" s="46" t="s">
        <v>230</v>
      </c>
      <c r="C2888" s="46" t="s">
        <v>429</v>
      </c>
      <c r="D2888" s="49" t="s">
        <v>95</v>
      </c>
      <c r="E2888" s="46">
        <v>0</v>
      </c>
      <c r="F2888" s="46">
        <v>6</v>
      </c>
      <c r="G2888" s="46">
        <v>6</v>
      </c>
      <c r="H2888" s="46">
        <v>0</v>
      </c>
      <c r="I2888" s="46">
        <v>0</v>
      </c>
      <c r="J2888" s="46">
        <v>0</v>
      </c>
      <c r="K2888" s="46">
        <v>12</v>
      </c>
      <c r="L2888" s="42">
        <v>41344</v>
      </c>
      <c r="M2888" s="42">
        <v>20943</v>
      </c>
      <c r="N2888" s="42">
        <v>20401</v>
      </c>
      <c r="O2888" s="54" t="s">
        <v>499</v>
      </c>
      <c r="P2888" s="54">
        <v>14.512383900928793</v>
      </c>
      <c r="Q2888" s="54">
        <v>14.512383900928793</v>
      </c>
      <c r="R2888" s="54" t="s">
        <v>499</v>
      </c>
      <c r="S2888" s="54" t="s">
        <v>499</v>
      </c>
      <c r="T2888" s="54" t="s">
        <v>499</v>
      </c>
      <c r="U2888" s="54">
        <v>29.024767801857585</v>
      </c>
      <c r="W2888" s="42" t="s">
        <v>469</v>
      </c>
    </row>
    <row r="2889" spans="1:23">
      <c r="A2889" s="49" t="s">
        <v>5157</v>
      </c>
      <c r="B2889" s="46" t="s">
        <v>230</v>
      </c>
      <c r="C2889" s="46" t="s">
        <v>429</v>
      </c>
      <c r="D2889" s="49" t="s">
        <v>154</v>
      </c>
      <c r="E2889" s="46">
        <v>0</v>
      </c>
      <c r="F2889" s="46">
        <v>0</v>
      </c>
      <c r="G2889" s="46">
        <v>0</v>
      </c>
      <c r="H2889" s="46">
        <v>0</v>
      </c>
      <c r="I2889" s="46">
        <v>0</v>
      </c>
      <c r="J2889" s="46">
        <v>0</v>
      </c>
      <c r="K2889" s="46">
        <v>0</v>
      </c>
      <c r="L2889" s="42">
        <v>41344</v>
      </c>
      <c r="M2889" s="42">
        <v>20943</v>
      </c>
      <c r="N2889" s="42">
        <v>20401</v>
      </c>
      <c r="O2889" s="54" t="s">
        <v>499</v>
      </c>
      <c r="P2889" s="54" t="s">
        <v>499</v>
      </c>
      <c r="Q2889" s="54" t="s">
        <v>499</v>
      </c>
      <c r="R2889" s="54" t="s">
        <v>499</v>
      </c>
      <c r="S2889" s="54" t="s">
        <v>499</v>
      </c>
      <c r="T2889" s="54" t="s">
        <v>499</v>
      </c>
      <c r="U2889" s="54" t="s">
        <v>499</v>
      </c>
      <c r="W2889" s="42" t="s">
        <v>469</v>
      </c>
    </row>
    <row r="2890" spans="1:23">
      <c r="A2890" s="49" t="s">
        <v>5158</v>
      </c>
      <c r="B2890" s="46" t="s">
        <v>230</v>
      </c>
      <c r="C2890" s="46" t="s">
        <v>429</v>
      </c>
      <c r="D2890" s="49" t="s">
        <v>155</v>
      </c>
      <c r="E2890" s="46">
        <v>6</v>
      </c>
      <c r="F2890" s="46">
        <v>0</v>
      </c>
      <c r="G2890" s="46">
        <v>6</v>
      </c>
      <c r="H2890" s="46">
        <v>6</v>
      </c>
      <c r="I2890" s="46">
        <v>0</v>
      </c>
      <c r="J2890" s="46">
        <v>0</v>
      </c>
      <c r="K2890" s="46">
        <v>18</v>
      </c>
      <c r="L2890" s="42">
        <v>41344</v>
      </c>
      <c r="M2890" s="42">
        <v>20943</v>
      </c>
      <c r="N2890" s="42">
        <v>20401</v>
      </c>
      <c r="O2890" s="54">
        <v>14.512383900928793</v>
      </c>
      <c r="P2890" s="54" t="s">
        <v>499</v>
      </c>
      <c r="Q2890" s="54">
        <v>14.512383900928793</v>
      </c>
      <c r="R2890" s="54">
        <v>14.512383900928793</v>
      </c>
      <c r="S2890" s="54" t="s">
        <v>499</v>
      </c>
      <c r="T2890" s="54" t="s">
        <v>499</v>
      </c>
      <c r="U2890" s="54">
        <v>43.537151702786375</v>
      </c>
      <c r="W2890" s="42" t="s">
        <v>469</v>
      </c>
    </row>
    <row r="2891" spans="1:23">
      <c r="A2891" s="49" t="s">
        <v>5159</v>
      </c>
      <c r="B2891" s="46" t="s">
        <v>230</v>
      </c>
      <c r="C2891" s="46" t="s">
        <v>429</v>
      </c>
      <c r="D2891" s="49" t="s">
        <v>99</v>
      </c>
      <c r="E2891" s="46">
        <v>0</v>
      </c>
      <c r="F2891" s="46">
        <v>0</v>
      </c>
      <c r="G2891" s="46">
        <v>9</v>
      </c>
      <c r="H2891" s="46">
        <v>10</v>
      </c>
      <c r="I2891" s="46">
        <v>6</v>
      </c>
      <c r="J2891" s="46">
        <v>6</v>
      </c>
      <c r="K2891" s="46">
        <v>31</v>
      </c>
      <c r="L2891" s="42">
        <v>41344</v>
      </c>
      <c r="M2891" s="42">
        <v>20943</v>
      </c>
      <c r="N2891" s="42">
        <v>20401</v>
      </c>
      <c r="O2891" s="54" t="s">
        <v>499</v>
      </c>
      <c r="P2891" s="54" t="s">
        <v>499</v>
      </c>
      <c r="Q2891" s="54">
        <v>21.768575851393187</v>
      </c>
      <c r="R2891" s="54">
        <v>24.187306501547987</v>
      </c>
      <c r="S2891" s="54">
        <v>14.512383900928793</v>
      </c>
      <c r="T2891" s="54">
        <v>14.512383900928793</v>
      </c>
      <c r="U2891" s="54">
        <v>74.980650154798766</v>
      </c>
      <c r="W2891" s="42" t="s">
        <v>469</v>
      </c>
    </row>
    <row r="2892" spans="1:23">
      <c r="A2892" s="49" t="s">
        <v>5160</v>
      </c>
      <c r="B2892" s="46" t="s">
        <v>230</v>
      </c>
      <c r="C2892" s="46" t="s">
        <v>429</v>
      </c>
      <c r="D2892" s="49" t="s">
        <v>481</v>
      </c>
      <c r="E2892" s="46">
        <v>0</v>
      </c>
      <c r="F2892" s="46">
        <v>0</v>
      </c>
      <c r="G2892" s="46">
        <v>6</v>
      </c>
      <c r="H2892" s="46">
        <v>0</v>
      </c>
      <c r="I2892" s="46">
        <v>0</v>
      </c>
      <c r="J2892" s="46">
        <v>0</v>
      </c>
      <c r="K2892" s="46">
        <v>6</v>
      </c>
      <c r="L2892" s="42">
        <v>41344</v>
      </c>
      <c r="M2892" s="42">
        <v>20943</v>
      </c>
      <c r="N2892" s="42">
        <v>20401</v>
      </c>
      <c r="O2892" s="54" t="s">
        <v>499</v>
      </c>
      <c r="P2892" s="54" t="s">
        <v>499</v>
      </c>
      <c r="Q2892" s="54">
        <v>14.512383900928793</v>
      </c>
      <c r="R2892" s="54" t="s">
        <v>499</v>
      </c>
      <c r="S2892" s="54" t="s">
        <v>499</v>
      </c>
      <c r="T2892" s="54" t="s">
        <v>499</v>
      </c>
      <c r="U2892" s="54">
        <v>14.512383900928793</v>
      </c>
      <c r="W2892" s="42" t="s">
        <v>469</v>
      </c>
    </row>
    <row r="2893" spans="1:23">
      <c r="A2893" s="49" t="s">
        <v>5161</v>
      </c>
      <c r="B2893" s="46" t="s">
        <v>230</v>
      </c>
      <c r="C2893" s="46" t="s">
        <v>429</v>
      </c>
      <c r="D2893" s="49" t="s">
        <v>483</v>
      </c>
      <c r="E2893" s="46">
        <v>6</v>
      </c>
      <c r="F2893" s="46">
        <v>0</v>
      </c>
      <c r="G2893" s="46">
        <v>7</v>
      </c>
      <c r="H2893" s="46">
        <v>6</v>
      </c>
      <c r="I2893" s="46">
        <v>6</v>
      </c>
      <c r="J2893" s="46">
        <v>6</v>
      </c>
      <c r="K2893" s="46">
        <v>31</v>
      </c>
      <c r="L2893" s="42">
        <v>41344</v>
      </c>
      <c r="M2893" s="42">
        <v>20943</v>
      </c>
      <c r="N2893" s="42">
        <v>20401</v>
      </c>
      <c r="O2893" s="54">
        <v>14.512383900928793</v>
      </c>
      <c r="P2893" s="54" t="s">
        <v>499</v>
      </c>
      <c r="Q2893" s="54">
        <v>16.931114551083592</v>
      </c>
      <c r="R2893" s="54">
        <v>14.512383900928793</v>
      </c>
      <c r="S2893" s="54">
        <v>14.512383900928793</v>
      </c>
      <c r="T2893" s="54">
        <v>14.512383900928793</v>
      </c>
      <c r="U2893" s="54">
        <v>74.980650154798766</v>
      </c>
      <c r="W2893" s="42" t="s">
        <v>469</v>
      </c>
    </row>
    <row r="2894" spans="1:23">
      <c r="A2894" s="49" t="s">
        <v>5162</v>
      </c>
      <c r="B2894" s="46" t="s">
        <v>230</v>
      </c>
      <c r="C2894" s="46" t="s">
        <v>429</v>
      </c>
      <c r="D2894" s="49" t="s">
        <v>128</v>
      </c>
      <c r="E2894" s="46">
        <v>0</v>
      </c>
      <c r="F2894" s="46">
        <v>0</v>
      </c>
      <c r="G2894" s="46">
        <v>0</v>
      </c>
      <c r="H2894" s="46">
        <v>0</v>
      </c>
      <c r="I2894" s="46">
        <v>0</v>
      </c>
      <c r="J2894" s="46">
        <v>0</v>
      </c>
      <c r="K2894" s="46">
        <v>0</v>
      </c>
      <c r="L2894" s="42">
        <v>41344</v>
      </c>
      <c r="M2894" s="42">
        <v>20943</v>
      </c>
      <c r="N2894" s="42">
        <v>20401</v>
      </c>
      <c r="O2894" s="54" t="s">
        <v>499</v>
      </c>
      <c r="P2894" s="54" t="s">
        <v>499</v>
      </c>
      <c r="Q2894" s="54" t="s">
        <v>499</v>
      </c>
      <c r="R2894" s="54" t="s">
        <v>499</v>
      </c>
      <c r="S2894" s="54" t="s">
        <v>499</v>
      </c>
      <c r="T2894" s="54" t="s">
        <v>499</v>
      </c>
      <c r="U2894" s="54" t="s">
        <v>499</v>
      </c>
      <c r="W2894" s="42" t="s">
        <v>469</v>
      </c>
    </row>
    <row r="2895" spans="1:23">
      <c r="A2895" s="49" t="s">
        <v>5163</v>
      </c>
      <c r="B2895" s="46" t="s">
        <v>230</v>
      </c>
      <c r="C2895" s="46" t="s">
        <v>429</v>
      </c>
      <c r="D2895" s="49" t="s">
        <v>132</v>
      </c>
      <c r="E2895" s="46">
        <v>6</v>
      </c>
      <c r="F2895" s="46">
        <v>0</v>
      </c>
      <c r="G2895" s="46">
        <v>7</v>
      </c>
      <c r="H2895" s="46">
        <v>0</v>
      </c>
      <c r="I2895" s="46">
        <v>6</v>
      </c>
      <c r="J2895" s="46">
        <v>0</v>
      </c>
      <c r="K2895" s="46">
        <v>19</v>
      </c>
      <c r="L2895" s="42">
        <v>41344</v>
      </c>
      <c r="M2895" s="42">
        <v>20943</v>
      </c>
      <c r="N2895" s="42">
        <v>20401</v>
      </c>
      <c r="O2895" s="54">
        <v>28.649190660363846</v>
      </c>
      <c r="P2895" s="54" t="s">
        <v>499</v>
      </c>
      <c r="Q2895" s="54">
        <v>33.424055770424488</v>
      </c>
      <c r="R2895" s="54" t="s">
        <v>499</v>
      </c>
      <c r="S2895" s="54">
        <v>28.649190660363846</v>
      </c>
      <c r="T2895" s="54" t="s">
        <v>499</v>
      </c>
      <c r="U2895" s="54">
        <v>90.722437091152173</v>
      </c>
      <c r="W2895" s="42" t="s">
        <v>469</v>
      </c>
    </row>
    <row r="2896" spans="1:23">
      <c r="A2896" s="49" t="s">
        <v>5164</v>
      </c>
      <c r="B2896" s="46" t="s">
        <v>230</v>
      </c>
      <c r="C2896" s="46" t="s">
        <v>429</v>
      </c>
      <c r="D2896" s="49" t="s">
        <v>161</v>
      </c>
      <c r="E2896" s="46">
        <v>0</v>
      </c>
      <c r="F2896" s="46">
        <v>0</v>
      </c>
      <c r="G2896" s="46">
        <v>0</v>
      </c>
      <c r="H2896" s="46">
        <v>0</v>
      </c>
      <c r="I2896" s="46">
        <v>0</v>
      </c>
      <c r="J2896" s="46">
        <v>0</v>
      </c>
      <c r="K2896" s="46">
        <v>0</v>
      </c>
      <c r="L2896" s="42">
        <v>41344</v>
      </c>
      <c r="M2896" s="42">
        <v>20943</v>
      </c>
      <c r="N2896" s="42">
        <v>20401</v>
      </c>
      <c r="O2896" s="54" t="s">
        <v>499</v>
      </c>
      <c r="P2896" s="54" t="s">
        <v>499</v>
      </c>
      <c r="Q2896" s="54" t="s">
        <v>499</v>
      </c>
      <c r="R2896" s="54" t="s">
        <v>499</v>
      </c>
      <c r="S2896" s="54" t="s">
        <v>499</v>
      </c>
      <c r="T2896" s="54" t="s">
        <v>499</v>
      </c>
      <c r="U2896" s="54" t="s">
        <v>499</v>
      </c>
      <c r="W2896" s="42" t="s">
        <v>469</v>
      </c>
    </row>
    <row r="2897" spans="1:23">
      <c r="A2897" s="49" t="s">
        <v>5165</v>
      </c>
      <c r="B2897" s="46" t="s">
        <v>230</v>
      </c>
      <c r="C2897" s="46" t="s">
        <v>429</v>
      </c>
      <c r="D2897" s="49" t="s">
        <v>142</v>
      </c>
      <c r="E2897" s="46">
        <v>0</v>
      </c>
      <c r="F2897" s="46">
        <v>0</v>
      </c>
      <c r="G2897" s="46">
        <v>0</v>
      </c>
      <c r="H2897" s="46">
        <v>0</v>
      </c>
      <c r="I2897" s="46">
        <v>0</v>
      </c>
      <c r="J2897" s="46">
        <v>0</v>
      </c>
      <c r="K2897" s="46">
        <v>0</v>
      </c>
      <c r="L2897" s="42">
        <v>41344</v>
      </c>
      <c r="M2897" s="42">
        <v>20943</v>
      </c>
      <c r="N2897" s="42">
        <v>20401</v>
      </c>
      <c r="O2897" s="54" t="s">
        <v>499</v>
      </c>
      <c r="P2897" s="54" t="s">
        <v>499</v>
      </c>
      <c r="Q2897" s="54" t="s">
        <v>499</v>
      </c>
      <c r="R2897" s="54" t="s">
        <v>499</v>
      </c>
      <c r="S2897" s="54" t="s">
        <v>499</v>
      </c>
      <c r="T2897" s="54" t="s">
        <v>499</v>
      </c>
      <c r="U2897" s="54" t="s">
        <v>499</v>
      </c>
      <c r="W2897" s="42" t="s">
        <v>469</v>
      </c>
    </row>
    <row r="2898" spans="1:23">
      <c r="A2898" s="49" t="s">
        <v>5166</v>
      </c>
      <c r="B2898" s="46" t="s">
        <v>230</v>
      </c>
      <c r="C2898" s="46" t="s">
        <v>429</v>
      </c>
      <c r="D2898" s="49" t="s">
        <v>146</v>
      </c>
      <c r="E2898" s="46">
        <v>6</v>
      </c>
      <c r="F2898" s="46">
        <v>0</v>
      </c>
      <c r="G2898" s="46">
        <v>10</v>
      </c>
      <c r="H2898" s="46">
        <v>13</v>
      </c>
      <c r="I2898" s="46">
        <v>7</v>
      </c>
      <c r="J2898" s="46">
        <v>8</v>
      </c>
      <c r="K2898" s="46">
        <v>44</v>
      </c>
      <c r="L2898" s="42">
        <v>41344</v>
      </c>
      <c r="M2898" s="42">
        <v>20943</v>
      </c>
      <c r="N2898" s="42">
        <v>20401</v>
      </c>
      <c r="O2898" s="54">
        <v>28.649190660363846</v>
      </c>
      <c r="P2898" s="54" t="s">
        <v>499</v>
      </c>
      <c r="Q2898" s="54">
        <v>47.748651100606409</v>
      </c>
      <c r="R2898" s="54">
        <v>62.07324643078833</v>
      </c>
      <c r="S2898" s="54">
        <v>33.424055770424488</v>
      </c>
      <c r="T2898" s="54">
        <v>38.198920880485126</v>
      </c>
      <c r="U2898" s="54">
        <v>210.09406484266822</v>
      </c>
      <c r="W2898" s="42" t="s">
        <v>469</v>
      </c>
    </row>
    <row r="2899" spans="1:23">
      <c r="A2899" s="49" t="s">
        <v>5167</v>
      </c>
      <c r="B2899" s="46" t="s">
        <v>222</v>
      </c>
      <c r="C2899" s="46" t="s">
        <v>429</v>
      </c>
      <c r="D2899" s="49" t="s">
        <v>60</v>
      </c>
      <c r="E2899" s="46">
        <v>0</v>
      </c>
      <c r="F2899" s="46">
        <v>0</v>
      </c>
      <c r="G2899" s="46">
        <v>6</v>
      </c>
      <c r="H2899" s="46">
        <v>6</v>
      </c>
      <c r="I2899" s="46">
        <v>6</v>
      </c>
      <c r="J2899" s="46">
        <v>0</v>
      </c>
      <c r="K2899" s="46">
        <v>18</v>
      </c>
      <c r="L2899" s="42">
        <v>41344</v>
      </c>
      <c r="M2899" s="42">
        <v>20943</v>
      </c>
      <c r="N2899" s="42">
        <v>20401</v>
      </c>
      <c r="O2899" s="54" t="s">
        <v>499</v>
      </c>
      <c r="P2899" s="54" t="s">
        <v>499</v>
      </c>
      <c r="Q2899" s="54">
        <v>14.512383900928793</v>
      </c>
      <c r="R2899" s="54">
        <v>14.512383900928793</v>
      </c>
      <c r="S2899" s="54">
        <v>14.512383900928793</v>
      </c>
      <c r="T2899" s="54" t="s">
        <v>499</v>
      </c>
      <c r="U2899" s="54">
        <v>43.537151702786375</v>
      </c>
      <c r="W2899" s="42" t="s">
        <v>469</v>
      </c>
    </row>
    <row r="2900" spans="1:23">
      <c r="A2900" s="49" t="s">
        <v>5168</v>
      </c>
      <c r="B2900" s="46" t="s">
        <v>222</v>
      </c>
      <c r="C2900" s="46" t="s">
        <v>429</v>
      </c>
      <c r="D2900" s="49" t="s">
        <v>64</v>
      </c>
      <c r="E2900" s="46">
        <v>12</v>
      </c>
      <c r="F2900" s="46">
        <v>12</v>
      </c>
      <c r="G2900" s="46">
        <v>23</v>
      </c>
      <c r="H2900" s="46">
        <v>13</v>
      </c>
      <c r="I2900" s="46">
        <v>15</v>
      </c>
      <c r="J2900" s="46">
        <v>6</v>
      </c>
      <c r="K2900" s="46">
        <v>81</v>
      </c>
      <c r="L2900" s="42">
        <v>41344</v>
      </c>
      <c r="M2900" s="42">
        <v>20943</v>
      </c>
      <c r="N2900" s="42">
        <v>20401</v>
      </c>
      <c r="O2900" s="54">
        <v>29.024767801857585</v>
      </c>
      <c r="P2900" s="54">
        <v>29.024767801857585</v>
      </c>
      <c r="Q2900" s="54">
        <v>55.630804953560371</v>
      </c>
      <c r="R2900" s="54">
        <v>31.443498452012385</v>
      </c>
      <c r="S2900" s="54">
        <v>36.280959752321984</v>
      </c>
      <c r="T2900" s="54">
        <v>14.512383900928793</v>
      </c>
      <c r="U2900" s="54">
        <v>195.91718266253869</v>
      </c>
      <c r="W2900" s="42" t="s">
        <v>469</v>
      </c>
    </row>
    <row r="2901" spans="1:23">
      <c r="A2901" s="49" t="s">
        <v>5169</v>
      </c>
      <c r="B2901" s="46" t="s">
        <v>222</v>
      </c>
      <c r="C2901" s="46" t="s">
        <v>429</v>
      </c>
      <c r="D2901" s="49" t="s">
        <v>492</v>
      </c>
      <c r="E2901" s="46">
        <v>9</v>
      </c>
      <c r="F2901" s="46">
        <v>6</v>
      </c>
      <c r="G2901" s="46">
        <v>6</v>
      </c>
      <c r="H2901" s="46">
        <v>7</v>
      </c>
      <c r="I2901" s="46">
        <v>6</v>
      </c>
      <c r="J2901" s="46">
        <v>6</v>
      </c>
      <c r="K2901" s="46">
        <v>40</v>
      </c>
      <c r="L2901" s="42">
        <v>41344</v>
      </c>
      <c r="M2901" s="42">
        <v>20943</v>
      </c>
      <c r="N2901" s="42">
        <v>20401</v>
      </c>
      <c r="O2901" s="54">
        <v>21.768575851393187</v>
      </c>
      <c r="P2901" s="54">
        <v>14.512383900928793</v>
      </c>
      <c r="Q2901" s="54">
        <v>14.512383900928793</v>
      </c>
      <c r="R2901" s="54">
        <v>16.931114551083592</v>
      </c>
      <c r="S2901" s="54">
        <v>14.512383900928793</v>
      </c>
      <c r="T2901" s="54">
        <v>14.512383900928793</v>
      </c>
      <c r="U2901" s="54">
        <v>96.749226006191947</v>
      </c>
      <c r="W2901" s="42" t="s">
        <v>469</v>
      </c>
    </row>
    <row r="2902" spans="1:23">
      <c r="A2902" s="49" t="s">
        <v>5170</v>
      </c>
      <c r="B2902" s="46" t="s">
        <v>222</v>
      </c>
      <c r="C2902" s="46" t="s">
        <v>429</v>
      </c>
      <c r="D2902" s="49" t="s">
        <v>200</v>
      </c>
      <c r="E2902" s="46">
        <v>6</v>
      </c>
      <c r="F2902" s="46">
        <v>6</v>
      </c>
      <c r="G2902" s="46">
        <v>7</v>
      </c>
      <c r="H2902" s="46">
        <v>15</v>
      </c>
      <c r="I2902" s="46">
        <v>14</v>
      </c>
      <c r="J2902" s="46">
        <v>0</v>
      </c>
      <c r="K2902" s="46">
        <v>48</v>
      </c>
      <c r="L2902" s="42">
        <v>41344</v>
      </c>
      <c r="M2902" s="42">
        <v>20943</v>
      </c>
      <c r="N2902" s="42">
        <v>20401</v>
      </c>
      <c r="O2902" s="54">
        <v>14.512383900928793</v>
      </c>
      <c r="P2902" s="54">
        <v>14.512383900928793</v>
      </c>
      <c r="Q2902" s="54">
        <v>16.931114551083592</v>
      </c>
      <c r="R2902" s="54">
        <v>36.280959752321984</v>
      </c>
      <c r="S2902" s="54">
        <v>33.862229102167184</v>
      </c>
      <c r="T2902" s="54" t="s">
        <v>499</v>
      </c>
      <c r="U2902" s="54">
        <v>116.09907120743034</v>
      </c>
      <c r="W2902" s="42" t="s">
        <v>469</v>
      </c>
    </row>
    <row r="2903" spans="1:23">
      <c r="A2903" s="49" t="s">
        <v>5171</v>
      </c>
      <c r="B2903" s="46" t="s">
        <v>222</v>
      </c>
      <c r="C2903" s="46" t="s">
        <v>429</v>
      </c>
      <c r="D2903" s="49" t="s">
        <v>473</v>
      </c>
      <c r="E2903" s="46">
        <v>0</v>
      </c>
      <c r="F2903" s="46">
        <v>0</v>
      </c>
      <c r="G2903" s="46">
        <v>0</v>
      </c>
      <c r="H2903" s="46">
        <v>0</v>
      </c>
      <c r="I2903" s="46">
        <v>0</v>
      </c>
      <c r="J2903" s="46">
        <v>0</v>
      </c>
      <c r="K2903" s="46">
        <v>0</v>
      </c>
      <c r="L2903" s="42">
        <v>41344</v>
      </c>
      <c r="M2903" s="42">
        <v>20943</v>
      </c>
      <c r="N2903" s="42">
        <v>20401</v>
      </c>
      <c r="O2903" s="54" t="s">
        <v>499</v>
      </c>
      <c r="P2903" s="54" t="s">
        <v>499</v>
      </c>
      <c r="Q2903" s="54" t="s">
        <v>499</v>
      </c>
      <c r="R2903" s="54" t="s">
        <v>499</v>
      </c>
      <c r="S2903" s="54" t="s">
        <v>499</v>
      </c>
      <c r="T2903" s="54" t="s">
        <v>499</v>
      </c>
      <c r="U2903" s="54" t="s">
        <v>499</v>
      </c>
      <c r="W2903" s="42" t="s">
        <v>469</v>
      </c>
    </row>
    <row r="2904" spans="1:23">
      <c r="A2904" s="49" t="s">
        <v>5172</v>
      </c>
      <c r="B2904" s="46" t="s">
        <v>222</v>
      </c>
      <c r="C2904" s="46" t="s">
        <v>429</v>
      </c>
      <c r="D2904" s="49" t="s">
        <v>201</v>
      </c>
      <c r="E2904" s="46">
        <v>6</v>
      </c>
      <c r="F2904" s="46">
        <v>6</v>
      </c>
      <c r="G2904" s="46">
        <v>6</v>
      </c>
      <c r="H2904" s="46">
        <v>6</v>
      </c>
      <c r="I2904" s="46">
        <v>0</v>
      </c>
      <c r="J2904" s="46">
        <v>0</v>
      </c>
      <c r="K2904" s="46">
        <v>24</v>
      </c>
      <c r="L2904" s="42">
        <v>41344</v>
      </c>
      <c r="M2904" s="42">
        <v>20943</v>
      </c>
      <c r="N2904" s="42">
        <v>20401</v>
      </c>
      <c r="O2904" s="54">
        <v>14.512383900928793</v>
      </c>
      <c r="P2904" s="54">
        <v>14.512383900928793</v>
      </c>
      <c r="Q2904" s="54">
        <v>14.512383900928793</v>
      </c>
      <c r="R2904" s="54">
        <v>14.512383900928793</v>
      </c>
      <c r="S2904" s="54" t="s">
        <v>499</v>
      </c>
      <c r="T2904" s="54" t="s">
        <v>499</v>
      </c>
      <c r="U2904" s="54">
        <v>58.049535603715171</v>
      </c>
      <c r="W2904" s="42" t="s">
        <v>469</v>
      </c>
    </row>
    <row r="2905" spans="1:23">
      <c r="A2905" s="49" t="s">
        <v>5173</v>
      </c>
      <c r="B2905" s="46" t="s">
        <v>222</v>
      </c>
      <c r="C2905" s="46" t="s">
        <v>429</v>
      </c>
      <c r="D2905" s="49" t="s">
        <v>151</v>
      </c>
      <c r="E2905" s="46">
        <v>0</v>
      </c>
      <c r="F2905" s="46">
        <v>0</v>
      </c>
      <c r="G2905" s="46">
        <v>0</v>
      </c>
      <c r="H2905" s="46">
        <v>0</v>
      </c>
      <c r="I2905" s="46">
        <v>0</v>
      </c>
      <c r="J2905" s="46">
        <v>0</v>
      </c>
      <c r="K2905" s="46">
        <v>0</v>
      </c>
      <c r="L2905" s="42">
        <v>41344</v>
      </c>
      <c r="M2905" s="42">
        <v>20943</v>
      </c>
      <c r="N2905" s="42">
        <v>20401</v>
      </c>
      <c r="O2905" s="54" t="s">
        <v>499</v>
      </c>
      <c r="P2905" s="54" t="s">
        <v>499</v>
      </c>
      <c r="Q2905" s="54" t="s">
        <v>499</v>
      </c>
      <c r="R2905" s="54" t="s">
        <v>499</v>
      </c>
      <c r="S2905" s="54" t="s">
        <v>499</v>
      </c>
      <c r="T2905" s="54" t="s">
        <v>499</v>
      </c>
      <c r="U2905" s="54" t="s">
        <v>499</v>
      </c>
      <c r="W2905" s="42" t="s">
        <v>469</v>
      </c>
    </row>
    <row r="2906" spans="1:23">
      <c r="A2906" s="49" t="s">
        <v>5174</v>
      </c>
      <c r="B2906" s="46" t="s">
        <v>222</v>
      </c>
      <c r="C2906" s="46" t="s">
        <v>429</v>
      </c>
      <c r="D2906" s="49" t="s">
        <v>95</v>
      </c>
      <c r="E2906" s="46">
        <v>0</v>
      </c>
      <c r="F2906" s="46">
        <v>0</v>
      </c>
      <c r="G2906" s="46">
        <v>0</v>
      </c>
      <c r="H2906" s="46">
        <v>6</v>
      </c>
      <c r="I2906" s="46">
        <v>0</v>
      </c>
      <c r="J2906" s="46">
        <v>0</v>
      </c>
      <c r="K2906" s="46">
        <v>6</v>
      </c>
      <c r="L2906" s="42">
        <v>41344</v>
      </c>
      <c r="M2906" s="42">
        <v>20943</v>
      </c>
      <c r="N2906" s="42">
        <v>20401</v>
      </c>
      <c r="O2906" s="54" t="s">
        <v>499</v>
      </c>
      <c r="P2906" s="54" t="s">
        <v>499</v>
      </c>
      <c r="Q2906" s="54" t="s">
        <v>499</v>
      </c>
      <c r="R2906" s="54">
        <v>14.512383900928793</v>
      </c>
      <c r="S2906" s="54" t="s">
        <v>499</v>
      </c>
      <c r="T2906" s="54" t="s">
        <v>499</v>
      </c>
      <c r="U2906" s="54">
        <v>14.512383900928793</v>
      </c>
      <c r="W2906" s="42" t="s">
        <v>469</v>
      </c>
    </row>
    <row r="2907" spans="1:23">
      <c r="A2907" s="49" t="s">
        <v>5175</v>
      </c>
      <c r="B2907" s="46" t="s">
        <v>222</v>
      </c>
      <c r="C2907" s="46" t="s">
        <v>429</v>
      </c>
      <c r="D2907" s="49" t="s">
        <v>154</v>
      </c>
      <c r="E2907" s="46">
        <v>0</v>
      </c>
      <c r="F2907" s="46">
        <v>6</v>
      </c>
      <c r="G2907" s="46">
        <v>0</v>
      </c>
      <c r="H2907" s="46">
        <v>0</v>
      </c>
      <c r="I2907" s="46">
        <v>0</v>
      </c>
      <c r="J2907" s="46">
        <v>0</v>
      </c>
      <c r="K2907" s="46">
        <v>6</v>
      </c>
      <c r="L2907" s="42">
        <v>41344</v>
      </c>
      <c r="M2907" s="42">
        <v>20943</v>
      </c>
      <c r="N2907" s="42">
        <v>20401</v>
      </c>
      <c r="O2907" s="54" t="s">
        <v>499</v>
      </c>
      <c r="P2907" s="54">
        <v>14.512383900928793</v>
      </c>
      <c r="Q2907" s="54" t="s">
        <v>499</v>
      </c>
      <c r="R2907" s="54" t="s">
        <v>499</v>
      </c>
      <c r="S2907" s="54" t="s">
        <v>499</v>
      </c>
      <c r="T2907" s="54" t="s">
        <v>499</v>
      </c>
      <c r="U2907" s="54">
        <v>14.512383900928793</v>
      </c>
      <c r="W2907" s="42" t="s">
        <v>469</v>
      </c>
    </row>
    <row r="2908" spans="1:23">
      <c r="A2908" s="49" t="s">
        <v>5176</v>
      </c>
      <c r="B2908" s="46" t="s">
        <v>222</v>
      </c>
      <c r="C2908" s="46" t="s">
        <v>429</v>
      </c>
      <c r="D2908" s="49" t="s">
        <v>155</v>
      </c>
      <c r="E2908" s="46">
        <v>6</v>
      </c>
      <c r="F2908" s="46">
        <v>0</v>
      </c>
      <c r="G2908" s="46">
        <v>6</v>
      </c>
      <c r="H2908" s="46">
        <v>6</v>
      </c>
      <c r="I2908" s="46">
        <v>0</v>
      </c>
      <c r="J2908" s="46">
        <v>0</v>
      </c>
      <c r="K2908" s="46">
        <v>18</v>
      </c>
      <c r="L2908" s="42">
        <v>41344</v>
      </c>
      <c r="M2908" s="42">
        <v>20943</v>
      </c>
      <c r="N2908" s="42">
        <v>20401</v>
      </c>
      <c r="O2908" s="54">
        <v>14.512383900928793</v>
      </c>
      <c r="P2908" s="54" t="s">
        <v>499</v>
      </c>
      <c r="Q2908" s="54">
        <v>14.512383900928793</v>
      </c>
      <c r="R2908" s="54">
        <v>14.512383900928793</v>
      </c>
      <c r="S2908" s="54" t="s">
        <v>499</v>
      </c>
      <c r="T2908" s="54" t="s">
        <v>499</v>
      </c>
      <c r="U2908" s="54">
        <v>43.537151702786375</v>
      </c>
      <c r="W2908" s="42" t="s">
        <v>469</v>
      </c>
    </row>
    <row r="2909" spans="1:23">
      <c r="A2909" s="49" t="s">
        <v>5177</v>
      </c>
      <c r="B2909" s="46" t="s">
        <v>222</v>
      </c>
      <c r="C2909" s="46" t="s">
        <v>429</v>
      </c>
      <c r="D2909" s="49" t="s">
        <v>99</v>
      </c>
      <c r="E2909" s="46">
        <v>6</v>
      </c>
      <c r="F2909" s="46">
        <v>0</v>
      </c>
      <c r="G2909" s="46">
        <v>0</v>
      </c>
      <c r="H2909" s="46">
        <v>6</v>
      </c>
      <c r="I2909" s="46">
        <v>0</v>
      </c>
      <c r="J2909" s="46">
        <v>0</v>
      </c>
      <c r="K2909" s="46">
        <v>12</v>
      </c>
      <c r="L2909" s="42">
        <v>41344</v>
      </c>
      <c r="M2909" s="42">
        <v>20943</v>
      </c>
      <c r="N2909" s="42">
        <v>20401</v>
      </c>
      <c r="O2909" s="54">
        <v>14.512383900928793</v>
      </c>
      <c r="P2909" s="54" t="s">
        <v>499</v>
      </c>
      <c r="Q2909" s="54" t="s">
        <v>499</v>
      </c>
      <c r="R2909" s="54">
        <v>14.512383900928793</v>
      </c>
      <c r="S2909" s="54" t="s">
        <v>499</v>
      </c>
      <c r="T2909" s="54" t="s">
        <v>499</v>
      </c>
      <c r="U2909" s="54">
        <v>29.024767801857585</v>
      </c>
      <c r="W2909" s="42" t="s">
        <v>469</v>
      </c>
    </row>
    <row r="2910" spans="1:23">
      <c r="A2910" s="49" t="s">
        <v>5178</v>
      </c>
      <c r="B2910" s="46" t="s">
        <v>222</v>
      </c>
      <c r="C2910" s="46" t="s">
        <v>429</v>
      </c>
      <c r="D2910" s="49" t="s">
        <v>481</v>
      </c>
      <c r="E2910" s="46">
        <v>0</v>
      </c>
      <c r="F2910" s="46">
        <v>0</v>
      </c>
      <c r="G2910" s="46">
        <v>6</v>
      </c>
      <c r="H2910" s="46">
        <v>6</v>
      </c>
      <c r="I2910" s="46">
        <v>0</v>
      </c>
      <c r="J2910" s="46">
        <v>0</v>
      </c>
      <c r="K2910" s="46">
        <v>12</v>
      </c>
      <c r="L2910" s="42">
        <v>41344</v>
      </c>
      <c r="M2910" s="42">
        <v>20943</v>
      </c>
      <c r="N2910" s="42">
        <v>20401</v>
      </c>
      <c r="O2910" s="54" t="s">
        <v>499</v>
      </c>
      <c r="P2910" s="54" t="s">
        <v>499</v>
      </c>
      <c r="Q2910" s="54">
        <v>14.512383900928793</v>
      </c>
      <c r="R2910" s="54">
        <v>14.512383900928793</v>
      </c>
      <c r="S2910" s="54" t="s">
        <v>499</v>
      </c>
      <c r="T2910" s="54" t="s">
        <v>499</v>
      </c>
      <c r="U2910" s="54">
        <v>29.024767801857585</v>
      </c>
      <c r="W2910" s="42" t="s">
        <v>469</v>
      </c>
    </row>
    <row r="2911" spans="1:23">
      <c r="A2911" s="49" t="s">
        <v>5179</v>
      </c>
      <c r="B2911" s="46" t="s">
        <v>222</v>
      </c>
      <c r="C2911" s="46" t="s">
        <v>429</v>
      </c>
      <c r="D2911" s="49" t="s">
        <v>483</v>
      </c>
      <c r="E2911" s="46">
        <v>0</v>
      </c>
      <c r="F2911" s="46">
        <v>0</v>
      </c>
      <c r="G2911" s="46">
        <v>6</v>
      </c>
      <c r="H2911" s="46">
        <v>7</v>
      </c>
      <c r="I2911" s="46">
        <v>6</v>
      </c>
      <c r="J2911" s="46">
        <v>6</v>
      </c>
      <c r="K2911" s="46">
        <v>25</v>
      </c>
      <c r="L2911" s="42">
        <v>41344</v>
      </c>
      <c r="M2911" s="42">
        <v>20943</v>
      </c>
      <c r="N2911" s="42">
        <v>20401</v>
      </c>
      <c r="O2911" s="54" t="s">
        <v>499</v>
      </c>
      <c r="P2911" s="54" t="s">
        <v>499</v>
      </c>
      <c r="Q2911" s="54">
        <v>14.512383900928793</v>
      </c>
      <c r="R2911" s="54">
        <v>16.931114551083592</v>
      </c>
      <c r="S2911" s="54">
        <v>14.512383900928793</v>
      </c>
      <c r="T2911" s="54">
        <v>14.512383900928793</v>
      </c>
      <c r="U2911" s="54">
        <v>60.46826625386997</v>
      </c>
      <c r="W2911" s="42" t="s">
        <v>469</v>
      </c>
    </row>
    <row r="2912" spans="1:23">
      <c r="A2912" s="49" t="s">
        <v>5180</v>
      </c>
      <c r="B2912" s="46" t="s">
        <v>222</v>
      </c>
      <c r="C2912" s="46" t="s">
        <v>429</v>
      </c>
      <c r="D2912" s="49" t="s">
        <v>128</v>
      </c>
      <c r="E2912" s="46">
        <v>6</v>
      </c>
      <c r="F2912" s="46">
        <v>0</v>
      </c>
      <c r="G2912" s="46">
        <v>0</v>
      </c>
      <c r="H2912" s="46">
        <v>0</v>
      </c>
      <c r="I2912" s="46">
        <v>0</v>
      </c>
      <c r="J2912" s="46">
        <v>0</v>
      </c>
      <c r="K2912" s="46">
        <v>6</v>
      </c>
      <c r="L2912" s="42">
        <v>41344</v>
      </c>
      <c r="M2912" s="42">
        <v>20943</v>
      </c>
      <c r="N2912" s="42">
        <v>20401</v>
      </c>
      <c r="O2912" s="54">
        <v>14.512383900928793</v>
      </c>
      <c r="P2912" s="54" t="s">
        <v>499</v>
      </c>
      <c r="Q2912" s="54" t="s">
        <v>499</v>
      </c>
      <c r="R2912" s="54" t="s">
        <v>499</v>
      </c>
      <c r="S2912" s="54" t="s">
        <v>499</v>
      </c>
      <c r="T2912" s="54" t="s">
        <v>499</v>
      </c>
      <c r="U2912" s="54">
        <v>14.512383900928793</v>
      </c>
      <c r="W2912" s="42" t="s">
        <v>469</v>
      </c>
    </row>
    <row r="2913" spans="1:23">
      <c r="A2913" s="49" t="s">
        <v>5181</v>
      </c>
      <c r="B2913" s="46" t="s">
        <v>222</v>
      </c>
      <c r="C2913" s="46" t="s">
        <v>429</v>
      </c>
      <c r="D2913" s="49" t="s">
        <v>161</v>
      </c>
      <c r="E2913" s="46">
        <v>0</v>
      </c>
      <c r="F2913" s="46">
        <v>0</v>
      </c>
      <c r="G2913" s="46">
        <v>0</v>
      </c>
      <c r="H2913" s="46">
        <v>0</v>
      </c>
      <c r="I2913" s="46">
        <v>0</v>
      </c>
      <c r="J2913" s="46">
        <v>0</v>
      </c>
      <c r="K2913" s="46">
        <v>0</v>
      </c>
      <c r="L2913" s="42">
        <v>41344</v>
      </c>
      <c r="M2913" s="42">
        <v>20943</v>
      </c>
      <c r="N2913" s="42">
        <v>20401</v>
      </c>
      <c r="O2913" s="54" t="s">
        <v>499</v>
      </c>
      <c r="P2913" s="54" t="s">
        <v>499</v>
      </c>
      <c r="Q2913" s="54" t="s">
        <v>499</v>
      </c>
      <c r="R2913" s="54" t="s">
        <v>499</v>
      </c>
      <c r="S2913" s="54" t="s">
        <v>499</v>
      </c>
      <c r="T2913" s="54" t="s">
        <v>499</v>
      </c>
      <c r="U2913" s="54" t="s">
        <v>499</v>
      </c>
      <c r="W2913" s="42" t="s">
        <v>469</v>
      </c>
    </row>
    <row r="2914" spans="1:23">
      <c r="A2914" s="49" t="s">
        <v>5182</v>
      </c>
      <c r="B2914" s="46" t="s">
        <v>222</v>
      </c>
      <c r="C2914" s="46" t="s">
        <v>429</v>
      </c>
      <c r="D2914" s="49" t="s">
        <v>164</v>
      </c>
      <c r="E2914" s="46">
        <v>27</v>
      </c>
      <c r="F2914" s="46">
        <v>30</v>
      </c>
      <c r="G2914" s="46">
        <v>69</v>
      </c>
      <c r="H2914" s="46">
        <v>47</v>
      </c>
      <c r="I2914" s="46">
        <v>11</v>
      </c>
      <c r="J2914" s="46">
        <v>6</v>
      </c>
      <c r="K2914" s="46">
        <v>190</v>
      </c>
      <c r="L2914" s="42">
        <v>41344</v>
      </c>
      <c r="M2914" s="42">
        <v>20943</v>
      </c>
      <c r="N2914" s="42">
        <v>20401</v>
      </c>
      <c r="O2914" s="54">
        <v>132.34645360521543</v>
      </c>
      <c r="P2914" s="54">
        <v>147.05161511690605</v>
      </c>
      <c r="Q2914" s="54">
        <v>338.21871476888384</v>
      </c>
      <c r="R2914" s="54">
        <v>230.38086368315277</v>
      </c>
      <c r="S2914" s="54">
        <v>53.918925542865544</v>
      </c>
      <c r="T2914" s="54">
        <v>29.41032302338121</v>
      </c>
      <c r="U2914" s="54">
        <v>931.32689574040501</v>
      </c>
      <c r="W2914" s="42" t="s">
        <v>469</v>
      </c>
    </row>
    <row r="2915" spans="1:23">
      <c r="A2915" s="49" t="s">
        <v>5183</v>
      </c>
      <c r="B2915" s="46" t="s">
        <v>222</v>
      </c>
      <c r="C2915" s="46" t="s">
        <v>429</v>
      </c>
      <c r="D2915" s="49" t="s">
        <v>142</v>
      </c>
      <c r="E2915" s="46">
        <v>0</v>
      </c>
      <c r="F2915" s="46">
        <v>0</v>
      </c>
      <c r="G2915" s="46">
        <v>0</v>
      </c>
      <c r="H2915" s="46">
        <v>6</v>
      </c>
      <c r="I2915" s="46">
        <v>0</v>
      </c>
      <c r="J2915" s="46">
        <v>0</v>
      </c>
      <c r="K2915" s="46">
        <v>6</v>
      </c>
      <c r="L2915" s="42">
        <v>41344</v>
      </c>
      <c r="M2915" s="42">
        <v>20943</v>
      </c>
      <c r="N2915" s="42">
        <v>20401</v>
      </c>
      <c r="O2915" s="54" t="s">
        <v>499</v>
      </c>
      <c r="P2915" s="54" t="s">
        <v>499</v>
      </c>
      <c r="Q2915" s="54" t="s">
        <v>499</v>
      </c>
      <c r="R2915" s="54">
        <v>14.512383900928793</v>
      </c>
      <c r="S2915" s="54" t="s">
        <v>499</v>
      </c>
      <c r="T2915" s="54" t="s">
        <v>499</v>
      </c>
      <c r="U2915" s="54">
        <v>14.512383900928793</v>
      </c>
      <c r="W2915" s="42" t="s">
        <v>469</v>
      </c>
    </row>
    <row r="2916" spans="1:23">
      <c r="A2916" s="49" t="s">
        <v>5184</v>
      </c>
      <c r="B2916" s="46" t="s">
        <v>230</v>
      </c>
      <c r="C2916" s="46" t="s">
        <v>431</v>
      </c>
      <c r="D2916" s="49" t="s">
        <v>60</v>
      </c>
      <c r="E2916" s="46">
        <v>6</v>
      </c>
      <c r="F2916" s="46">
        <v>0</v>
      </c>
      <c r="G2916" s="46">
        <v>0</v>
      </c>
      <c r="H2916" s="46">
        <v>6</v>
      </c>
      <c r="I2916" s="46">
        <v>7</v>
      </c>
      <c r="J2916" s="46">
        <v>7</v>
      </c>
      <c r="K2916" s="46">
        <v>26</v>
      </c>
      <c r="L2916" s="42">
        <v>34972</v>
      </c>
      <c r="M2916" s="42">
        <v>17654</v>
      </c>
      <c r="N2916" s="42">
        <v>17318</v>
      </c>
      <c r="O2916" s="54">
        <v>17.156582408784171</v>
      </c>
      <c r="P2916" s="54" t="s">
        <v>499</v>
      </c>
      <c r="Q2916" s="54" t="s">
        <v>499</v>
      </c>
      <c r="R2916" s="54">
        <v>17.156582408784171</v>
      </c>
      <c r="S2916" s="54">
        <v>20.016012810248196</v>
      </c>
      <c r="T2916" s="54">
        <v>20.016012810248196</v>
      </c>
      <c r="U2916" s="54">
        <v>74.345190438064748</v>
      </c>
      <c r="W2916" s="42" t="s">
        <v>469</v>
      </c>
    </row>
    <row r="2917" spans="1:23">
      <c r="A2917" s="49" t="s">
        <v>5185</v>
      </c>
      <c r="B2917" s="46" t="s">
        <v>230</v>
      </c>
      <c r="C2917" s="46" t="s">
        <v>431</v>
      </c>
      <c r="D2917" s="49" t="s">
        <v>64</v>
      </c>
      <c r="E2917" s="46">
        <v>6</v>
      </c>
      <c r="F2917" s="46">
        <v>6</v>
      </c>
      <c r="G2917" s="46">
        <v>7</v>
      </c>
      <c r="H2917" s="46">
        <v>8</v>
      </c>
      <c r="I2917" s="46">
        <v>9</v>
      </c>
      <c r="J2917" s="46">
        <v>6</v>
      </c>
      <c r="K2917" s="46">
        <v>42</v>
      </c>
      <c r="L2917" s="42">
        <v>34972</v>
      </c>
      <c r="M2917" s="42">
        <v>17654</v>
      </c>
      <c r="N2917" s="42">
        <v>17318</v>
      </c>
      <c r="O2917" s="54">
        <v>17.156582408784171</v>
      </c>
      <c r="P2917" s="54">
        <v>17.156582408784171</v>
      </c>
      <c r="Q2917" s="54">
        <v>20.016012810248196</v>
      </c>
      <c r="R2917" s="54">
        <v>22.875443211712227</v>
      </c>
      <c r="S2917" s="54">
        <v>25.734873613176255</v>
      </c>
      <c r="T2917" s="54">
        <v>17.156582408784171</v>
      </c>
      <c r="U2917" s="54">
        <v>120.09607686148918</v>
      </c>
      <c r="W2917" s="42" t="s">
        <v>469</v>
      </c>
    </row>
    <row r="2918" spans="1:23">
      <c r="A2918" s="49" t="s">
        <v>5186</v>
      </c>
      <c r="B2918" s="46" t="s">
        <v>230</v>
      </c>
      <c r="C2918" s="46" t="s">
        <v>431</v>
      </c>
      <c r="D2918" s="49" t="s">
        <v>492</v>
      </c>
      <c r="E2918" s="46">
        <v>6</v>
      </c>
      <c r="F2918" s="46">
        <v>0</v>
      </c>
      <c r="G2918" s="46">
        <v>6</v>
      </c>
      <c r="H2918" s="46">
        <v>6</v>
      </c>
      <c r="I2918" s="46">
        <v>0</v>
      </c>
      <c r="J2918" s="46">
        <v>6</v>
      </c>
      <c r="K2918" s="46">
        <v>24</v>
      </c>
      <c r="L2918" s="42">
        <v>34972</v>
      </c>
      <c r="M2918" s="42">
        <v>17654</v>
      </c>
      <c r="N2918" s="42">
        <v>17318</v>
      </c>
      <c r="O2918" s="54">
        <v>17.156582408784171</v>
      </c>
      <c r="P2918" s="54" t="s">
        <v>499</v>
      </c>
      <c r="Q2918" s="54">
        <v>17.156582408784171</v>
      </c>
      <c r="R2918" s="54">
        <v>17.156582408784171</v>
      </c>
      <c r="S2918" s="54" t="s">
        <v>499</v>
      </c>
      <c r="T2918" s="54">
        <v>17.156582408784171</v>
      </c>
      <c r="U2918" s="54">
        <v>68.626329635136685</v>
      </c>
      <c r="W2918" s="42" t="s">
        <v>469</v>
      </c>
    </row>
    <row r="2919" spans="1:23">
      <c r="A2919" s="49" t="s">
        <v>5187</v>
      </c>
      <c r="B2919" s="46" t="s">
        <v>230</v>
      </c>
      <c r="C2919" s="46" t="s">
        <v>431</v>
      </c>
      <c r="D2919" s="49" t="s">
        <v>200</v>
      </c>
      <c r="E2919" s="46">
        <v>0</v>
      </c>
      <c r="F2919" s="46">
        <v>0</v>
      </c>
      <c r="G2919" s="46">
        <v>6</v>
      </c>
      <c r="H2919" s="46">
        <v>6</v>
      </c>
      <c r="I2919" s="46">
        <v>0</v>
      </c>
      <c r="J2919" s="46">
        <v>0</v>
      </c>
      <c r="K2919" s="46">
        <v>12</v>
      </c>
      <c r="L2919" s="42">
        <v>34972</v>
      </c>
      <c r="M2919" s="42">
        <v>17654</v>
      </c>
      <c r="N2919" s="42">
        <v>17318</v>
      </c>
      <c r="O2919" s="54" t="s">
        <v>499</v>
      </c>
      <c r="P2919" s="54" t="s">
        <v>499</v>
      </c>
      <c r="Q2919" s="54">
        <v>17.156582408784171</v>
      </c>
      <c r="R2919" s="54">
        <v>17.156582408784171</v>
      </c>
      <c r="S2919" s="54" t="s">
        <v>499</v>
      </c>
      <c r="T2919" s="54" t="s">
        <v>499</v>
      </c>
      <c r="U2919" s="54">
        <v>34.313164817568342</v>
      </c>
      <c r="W2919" s="42" t="s">
        <v>469</v>
      </c>
    </row>
    <row r="2920" spans="1:23">
      <c r="A2920" s="49" t="s">
        <v>5188</v>
      </c>
      <c r="B2920" s="46" t="s">
        <v>230</v>
      </c>
      <c r="C2920" s="46" t="s">
        <v>431</v>
      </c>
      <c r="D2920" s="49" t="s">
        <v>54</v>
      </c>
      <c r="E2920" s="46">
        <v>37</v>
      </c>
      <c r="F2920" s="46">
        <v>14</v>
      </c>
      <c r="G2920" s="46">
        <v>49</v>
      </c>
      <c r="H2920" s="46">
        <v>50</v>
      </c>
      <c r="I2920" s="46">
        <v>40</v>
      </c>
      <c r="J2920" s="46">
        <v>34</v>
      </c>
      <c r="K2920" s="46">
        <v>224</v>
      </c>
      <c r="L2920" s="42">
        <v>34972</v>
      </c>
      <c r="M2920" s="42">
        <v>17654</v>
      </c>
      <c r="N2920" s="42">
        <v>17318</v>
      </c>
      <c r="O2920" s="54">
        <v>209.5842302027869</v>
      </c>
      <c r="P2920" s="54">
        <v>79.302141157811263</v>
      </c>
      <c r="Q2920" s="54">
        <v>277.55749405233945</v>
      </c>
      <c r="R2920" s="54">
        <v>283.22193270646881</v>
      </c>
      <c r="S2920" s="54">
        <v>226.57754616517505</v>
      </c>
      <c r="T2920" s="54">
        <v>192.59091424039877</v>
      </c>
      <c r="U2920" s="54">
        <v>1268.8342585249802</v>
      </c>
      <c r="W2920" s="42" t="s">
        <v>469</v>
      </c>
    </row>
    <row r="2921" spans="1:23">
      <c r="A2921" s="49" t="s">
        <v>5189</v>
      </c>
      <c r="B2921" s="46" t="s">
        <v>230</v>
      </c>
      <c r="C2921" s="46" t="s">
        <v>431</v>
      </c>
      <c r="D2921" s="49" t="s">
        <v>69</v>
      </c>
      <c r="E2921" s="46">
        <v>6</v>
      </c>
      <c r="F2921" s="46">
        <v>6</v>
      </c>
      <c r="G2921" s="46">
        <v>6</v>
      </c>
      <c r="H2921" s="46">
        <v>0</v>
      </c>
      <c r="I2921" s="46">
        <v>6</v>
      </c>
      <c r="J2921" s="46">
        <v>6</v>
      </c>
      <c r="K2921" s="46">
        <v>30</v>
      </c>
      <c r="L2921" s="42">
        <v>34972</v>
      </c>
      <c r="M2921" s="42">
        <v>17654</v>
      </c>
      <c r="N2921" s="42">
        <v>17318</v>
      </c>
      <c r="O2921" s="54">
        <v>33.986631924776255</v>
      </c>
      <c r="P2921" s="54">
        <v>33.986631924776255</v>
      </c>
      <c r="Q2921" s="54">
        <v>33.986631924776255</v>
      </c>
      <c r="R2921" s="54" t="s">
        <v>499</v>
      </c>
      <c r="S2921" s="54">
        <v>33.986631924776255</v>
      </c>
      <c r="T2921" s="54">
        <v>33.986631924776255</v>
      </c>
      <c r="U2921" s="54">
        <v>169.93315962388127</v>
      </c>
      <c r="W2921" s="42" t="s">
        <v>469</v>
      </c>
    </row>
    <row r="2922" spans="1:23">
      <c r="A2922" s="49" t="s">
        <v>5190</v>
      </c>
      <c r="B2922" s="46" t="s">
        <v>230</v>
      </c>
      <c r="C2922" s="46" t="s">
        <v>431</v>
      </c>
      <c r="D2922" s="49" t="s">
        <v>473</v>
      </c>
      <c r="E2922" s="46">
        <v>0</v>
      </c>
      <c r="F2922" s="46">
        <v>0</v>
      </c>
      <c r="G2922" s="46">
        <v>0</v>
      </c>
      <c r="H2922" s="46">
        <v>0</v>
      </c>
      <c r="I2922" s="46">
        <v>0</v>
      </c>
      <c r="J2922" s="46">
        <v>0</v>
      </c>
      <c r="K2922" s="46">
        <v>0</v>
      </c>
      <c r="L2922" s="42">
        <v>34972</v>
      </c>
      <c r="M2922" s="42">
        <v>17654</v>
      </c>
      <c r="N2922" s="42">
        <v>17318</v>
      </c>
      <c r="O2922" s="54" t="s">
        <v>499</v>
      </c>
      <c r="P2922" s="54" t="s">
        <v>499</v>
      </c>
      <c r="Q2922" s="54" t="s">
        <v>499</v>
      </c>
      <c r="R2922" s="54" t="s">
        <v>499</v>
      </c>
      <c r="S2922" s="54" t="s">
        <v>499</v>
      </c>
      <c r="T2922" s="54" t="s">
        <v>499</v>
      </c>
      <c r="U2922" s="54" t="s">
        <v>499</v>
      </c>
      <c r="W2922" s="42" t="s">
        <v>469</v>
      </c>
    </row>
    <row r="2923" spans="1:23">
      <c r="A2923" s="49" t="s">
        <v>5191</v>
      </c>
      <c r="B2923" s="46" t="s">
        <v>230</v>
      </c>
      <c r="C2923" s="46" t="s">
        <v>431</v>
      </c>
      <c r="D2923" s="49" t="s">
        <v>201</v>
      </c>
      <c r="E2923" s="46">
        <v>0</v>
      </c>
      <c r="F2923" s="46">
        <v>0</v>
      </c>
      <c r="G2923" s="46">
        <v>6</v>
      </c>
      <c r="H2923" s="46">
        <v>6</v>
      </c>
      <c r="I2923" s="46">
        <v>0</v>
      </c>
      <c r="J2923" s="46">
        <v>0</v>
      </c>
      <c r="K2923" s="46">
        <v>12</v>
      </c>
      <c r="L2923" s="42">
        <v>34972</v>
      </c>
      <c r="M2923" s="42">
        <v>17654</v>
      </c>
      <c r="N2923" s="42">
        <v>17318</v>
      </c>
      <c r="O2923" s="54" t="s">
        <v>499</v>
      </c>
      <c r="P2923" s="54" t="s">
        <v>499</v>
      </c>
      <c r="Q2923" s="54">
        <v>17.156582408784171</v>
      </c>
      <c r="R2923" s="54">
        <v>17.156582408784171</v>
      </c>
      <c r="S2923" s="54" t="s">
        <v>499</v>
      </c>
      <c r="T2923" s="54" t="s">
        <v>499</v>
      </c>
      <c r="U2923" s="54">
        <v>34.313164817568342</v>
      </c>
      <c r="W2923" s="42" t="s">
        <v>469</v>
      </c>
    </row>
    <row r="2924" spans="1:23">
      <c r="A2924" s="49" t="s">
        <v>5192</v>
      </c>
      <c r="B2924" s="46" t="s">
        <v>230</v>
      </c>
      <c r="C2924" s="46" t="s">
        <v>431</v>
      </c>
      <c r="D2924" s="49" t="s">
        <v>151</v>
      </c>
      <c r="E2924" s="46">
        <v>0</v>
      </c>
      <c r="F2924" s="46">
        <v>0</v>
      </c>
      <c r="G2924" s="46">
        <v>0</v>
      </c>
      <c r="H2924" s="46">
        <v>0</v>
      </c>
      <c r="I2924" s="46">
        <v>0</v>
      </c>
      <c r="J2924" s="46">
        <v>0</v>
      </c>
      <c r="K2924" s="46">
        <v>0</v>
      </c>
      <c r="L2924" s="42">
        <v>34972</v>
      </c>
      <c r="M2924" s="42">
        <v>17654</v>
      </c>
      <c r="N2924" s="42">
        <v>17318</v>
      </c>
      <c r="O2924" s="54" t="s">
        <v>499</v>
      </c>
      <c r="P2924" s="54" t="s">
        <v>499</v>
      </c>
      <c r="Q2924" s="54" t="s">
        <v>499</v>
      </c>
      <c r="R2924" s="54" t="s">
        <v>499</v>
      </c>
      <c r="S2924" s="54" t="s">
        <v>499</v>
      </c>
      <c r="T2924" s="54" t="s">
        <v>499</v>
      </c>
      <c r="U2924" s="54" t="s">
        <v>499</v>
      </c>
      <c r="W2924" s="42" t="s">
        <v>469</v>
      </c>
    </row>
    <row r="2925" spans="1:23">
      <c r="A2925" s="49" t="s">
        <v>5193</v>
      </c>
      <c r="B2925" s="46" t="s">
        <v>230</v>
      </c>
      <c r="C2925" s="46" t="s">
        <v>431</v>
      </c>
      <c r="D2925" s="49" t="s">
        <v>95</v>
      </c>
      <c r="E2925" s="46">
        <v>0</v>
      </c>
      <c r="F2925" s="46">
        <v>0</v>
      </c>
      <c r="G2925" s="46">
        <v>0</v>
      </c>
      <c r="H2925" s="46">
        <v>0</v>
      </c>
      <c r="I2925" s="46">
        <v>0</v>
      </c>
      <c r="J2925" s="46">
        <v>0</v>
      </c>
      <c r="K2925" s="46">
        <v>0</v>
      </c>
      <c r="L2925" s="42">
        <v>34972</v>
      </c>
      <c r="M2925" s="42">
        <v>17654</v>
      </c>
      <c r="N2925" s="42">
        <v>17318</v>
      </c>
      <c r="O2925" s="54" t="s">
        <v>499</v>
      </c>
      <c r="P2925" s="54" t="s">
        <v>499</v>
      </c>
      <c r="Q2925" s="54" t="s">
        <v>499</v>
      </c>
      <c r="R2925" s="54" t="s">
        <v>499</v>
      </c>
      <c r="S2925" s="54" t="s">
        <v>499</v>
      </c>
      <c r="T2925" s="54" t="s">
        <v>499</v>
      </c>
      <c r="U2925" s="54" t="s">
        <v>499</v>
      </c>
      <c r="W2925" s="42" t="s">
        <v>469</v>
      </c>
    </row>
    <row r="2926" spans="1:23">
      <c r="A2926" s="49" t="s">
        <v>5194</v>
      </c>
      <c r="B2926" s="46" t="s">
        <v>230</v>
      </c>
      <c r="C2926" s="46" t="s">
        <v>431</v>
      </c>
      <c r="D2926" s="49" t="s">
        <v>155</v>
      </c>
      <c r="E2926" s="46">
        <v>6</v>
      </c>
      <c r="F2926" s="46">
        <v>0</v>
      </c>
      <c r="G2926" s="46">
        <v>0</v>
      </c>
      <c r="H2926" s="46">
        <v>0</v>
      </c>
      <c r="I2926" s="46">
        <v>0</v>
      </c>
      <c r="J2926" s="46">
        <v>0</v>
      </c>
      <c r="K2926" s="46">
        <v>6</v>
      </c>
      <c r="L2926" s="42">
        <v>34972</v>
      </c>
      <c r="M2926" s="42">
        <v>17654</v>
      </c>
      <c r="N2926" s="42">
        <v>17318</v>
      </c>
      <c r="O2926" s="54">
        <v>17.156582408784171</v>
      </c>
      <c r="P2926" s="54" t="s">
        <v>499</v>
      </c>
      <c r="Q2926" s="54" t="s">
        <v>499</v>
      </c>
      <c r="R2926" s="54" t="s">
        <v>499</v>
      </c>
      <c r="S2926" s="54" t="s">
        <v>499</v>
      </c>
      <c r="T2926" s="54" t="s">
        <v>499</v>
      </c>
      <c r="U2926" s="54">
        <v>17.156582408784171</v>
      </c>
      <c r="W2926" s="42" t="s">
        <v>469</v>
      </c>
    </row>
    <row r="2927" spans="1:23">
      <c r="A2927" s="49" t="s">
        <v>5195</v>
      </c>
      <c r="B2927" s="46" t="s">
        <v>230</v>
      </c>
      <c r="C2927" s="46" t="s">
        <v>431</v>
      </c>
      <c r="D2927" s="49" t="s">
        <v>99</v>
      </c>
      <c r="E2927" s="46">
        <v>0</v>
      </c>
      <c r="F2927" s="46">
        <v>6</v>
      </c>
      <c r="G2927" s="46">
        <v>7</v>
      </c>
      <c r="H2927" s="46">
        <v>6</v>
      </c>
      <c r="I2927" s="46">
        <v>6</v>
      </c>
      <c r="J2927" s="46">
        <v>6</v>
      </c>
      <c r="K2927" s="46">
        <v>31</v>
      </c>
      <c r="L2927" s="42">
        <v>34972</v>
      </c>
      <c r="M2927" s="42">
        <v>17654</v>
      </c>
      <c r="N2927" s="42">
        <v>17318</v>
      </c>
      <c r="O2927" s="54" t="s">
        <v>499</v>
      </c>
      <c r="P2927" s="54">
        <v>17.156582408784171</v>
      </c>
      <c r="Q2927" s="54">
        <v>20.016012810248196</v>
      </c>
      <c r="R2927" s="54">
        <v>17.156582408784171</v>
      </c>
      <c r="S2927" s="54">
        <v>17.156582408784171</v>
      </c>
      <c r="T2927" s="54">
        <v>17.156582408784171</v>
      </c>
      <c r="U2927" s="54">
        <v>88.642342445384884</v>
      </c>
      <c r="W2927" s="42" t="s">
        <v>469</v>
      </c>
    </row>
    <row r="2928" spans="1:23">
      <c r="A2928" s="49" t="s">
        <v>5196</v>
      </c>
      <c r="B2928" s="46" t="s">
        <v>230</v>
      </c>
      <c r="C2928" s="46" t="s">
        <v>431</v>
      </c>
      <c r="D2928" s="49" t="s">
        <v>481</v>
      </c>
      <c r="E2928" s="46">
        <v>0</v>
      </c>
      <c r="F2928" s="46">
        <v>6</v>
      </c>
      <c r="G2928" s="46">
        <v>0</v>
      </c>
      <c r="H2928" s="46">
        <v>0</v>
      </c>
      <c r="I2928" s="46">
        <v>0</v>
      </c>
      <c r="J2928" s="46">
        <v>0</v>
      </c>
      <c r="K2928" s="46">
        <v>6</v>
      </c>
      <c r="L2928" s="42">
        <v>34972</v>
      </c>
      <c r="M2928" s="42">
        <v>17654</v>
      </c>
      <c r="N2928" s="42">
        <v>17318</v>
      </c>
      <c r="O2928" s="54" t="s">
        <v>499</v>
      </c>
      <c r="P2928" s="54">
        <v>17.156582408784171</v>
      </c>
      <c r="Q2928" s="54" t="s">
        <v>499</v>
      </c>
      <c r="R2928" s="54" t="s">
        <v>499</v>
      </c>
      <c r="S2928" s="54" t="s">
        <v>499</v>
      </c>
      <c r="T2928" s="54" t="s">
        <v>499</v>
      </c>
      <c r="U2928" s="54">
        <v>17.156582408784171</v>
      </c>
      <c r="W2928" s="42" t="s">
        <v>469</v>
      </c>
    </row>
    <row r="2929" spans="1:23">
      <c r="A2929" s="49" t="s">
        <v>5197</v>
      </c>
      <c r="B2929" s="46" t="s">
        <v>230</v>
      </c>
      <c r="C2929" s="46" t="s">
        <v>431</v>
      </c>
      <c r="D2929" s="49" t="s">
        <v>483</v>
      </c>
      <c r="E2929" s="46">
        <v>6</v>
      </c>
      <c r="F2929" s="46">
        <v>0</v>
      </c>
      <c r="G2929" s="46">
        <v>7</v>
      </c>
      <c r="H2929" s="46">
        <v>6</v>
      </c>
      <c r="I2929" s="46">
        <v>0</v>
      </c>
      <c r="J2929" s="46">
        <v>0</v>
      </c>
      <c r="K2929" s="46">
        <v>19</v>
      </c>
      <c r="L2929" s="42">
        <v>34972</v>
      </c>
      <c r="M2929" s="42">
        <v>17654</v>
      </c>
      <c r="N2929" s="42">
        <v>17318</v>
      </c>
      <c r="O2929" s="54">
        <v>17.156582408784171</v>
      </c>
      <c r="P2929" s="54" t="s">
        <v>499</v>
      </c>
      <c r="Q2929" s="54">
        <v>20.016012810248196</v>
      </c>
      <c r="R2929" s="54">
        <v>17.156582408784171</v>
      </c>
      <c r="S2929" s="54" t="s">
        <v>499</v>
      </c>
      <c r="T2929" s="54" t="s">
        <v>499</v>
      </c>
      <c r="U2929" s="54">
        <v>54.329177627816534</v>
      </c>
      <c r="W2929" s="42" t="s">
        <v>469</v>
      </c>
    </row>
    <row r="2930" spans="1:23">
      <c r="A2930" s="49" t="s">
        <v>5198</v>
      </c>
      <c r="B2930" s="46" t="s">
        <v>230</v>
      </c>
      <c r="C2930" s="46" t="s">
        <v>431</v>
      </c>
      <c r="D2930" s="49" t="s">
        <v>128</v>
      </c>
      <c r="E2930" s="46">
        <v>0</v>
      </c>
      <c r="F2930" s="46">
        <v>0</v>
      </c>
      <c r="G2930" s="46">
        <v>0</v>
      </c>
      <c r="H2930" s="46">
        <v>0</v>
      </c>
      <c r="I2930" s="46">
        <v>0</v>
      </c>
      <c r="J2930" s="46">
        <v>0</v>
      </c>
      <c r="K2930" s="46">
        <v>0</v>
      </c>
      <c r="L2930" s="42">
        <v>34972</v>
      </c>
      <c r="M2930" s="42">
        <v>17654</v>
      </c>
      <c r="N2930" s="42">
        <v>17318</v>
      </c>
      <c r="O2930" s="54" t="s">
        <v>499</v>
      </c>
      <c r="P2930" s="54" t="s">
        <v>499</v>
      </c>
      <c r="Q2930" s="54" t="s">
        <v>499</v>
      </c>
      <c r="R2930" s="54" t="s">
        <v>499</v>
      </c>
      <c r="S2930" s="54" t="s">
        <v>499</v>
      </c>
      <c r="T2930" s="54" t="s">
        <v>499</v>
      </c>
      <c r="U2930" s="54" t="s">
        <v>499</v>
      </c>
      <c r="W2930" s="42" t="s">
        <v>469</v>
      </c>
    </row>
    <row r="2931" spans="1:23">
      <c r="A2931" s="49" t="s">
        <v>5199</v>
      </c>
      <c r="B2931" s="46" t="s">
        <v>230</v>
      </c>
      <c r="C2931" s="46" t="s">
        <v>431</v>
      </c>
      <c r="D2931" s="49" t="s">
        <v>132</v>
      </c>
      <c r="E2931" s="46">
        <v>0</v>
      </c>
      <c r="F2931" s="46">
        <v>0</v>
      </c>
      <c r="G2931" s="46">
        <v>0</v>
      </c>
      <c r="H2931" s="46">
        <v>6</v>
      </c>
      <c r="I2931" s="46">
        <v>0</v>
      </c>
      <c r="J2931" s="46">
        <v>0</v>
      </c>
      <c r="K2931" s="46">
        <v>6</v>
      </c>
      <c r="L2931" s="42">
        <v>34972</v>
      </c>
      <c r="M2931" s="42">
        <v>17654</v>
      </c>
      <c r="N2931" s="42">
        <v>17318</v>
      </c>
      <c r="O2931" s="54" t="s">
        <v>499</v>
      </c>
      <c r="P2931" s="54" t="s">
        <v>499</v>
      </c>
      <c r="Q2931" s="54" t="s">
        <v>499</v>
      </c>
      <c r="R2931" s="54">
        <v>33.986631924776255</v>
      </c>
      <c r="S2931" s="54" t="s">
        <v>499</v>
      </c>
      <c r="T2931" s="54" t="s">
        <v>499</v>
      </c>
      <c r="U2931" s="54">
        <v>33.986631924776255</v>
      </c>
      <c r="W2931" s="42" t="s">
        <v>469</v>
      </c>
    </row>
    <row r="2932" spans="1:23">
      <c r="A2932" s="49" t="s">
        <v>5200</v>
      </c>
      <c r="B2932" s="46" t="s">
        <v>230</v>
      </c>
      <c r="C2932" s="46" t="s">
        <v>431</v>
      </c>
      <c r="D2932" s="49" t="s">
        <v>142</v>
      </c>
      <c r="E2932" s="46">
        <v>0</v>
      </c>
      <c r="F2932" s="46">
        <v>0</v>
      </c>
      <c r="G2932" s="46">
        <v>0</v>
      </c>
      <c r="H2932" s="46">
        <v>0</v>
      </c>
      <c r="I2932" s="46">
        <v>0</v>
      </c>
      <c r="J2932" s="46">
        <v>0</v>
      </c>
      <c r="K2932" s="46">
        <v>0</v>
      </c>
      <c r="L2932" s="42">
        <v>34972</v>
      </c>
      <c r="M2932" s="42">
        <v>17654</v>
      </c>
      <c r="N2932" s="42">
        <v>17318</v>
      </c>
      <c r="O2932" s="54" t="s">
        <v>499</v>
      </c>
      <c r="P2932" s="54" t="s">
        <v>499</v>
      </c>
      <c r="Q2932" s="54" t="s">
        <v>499</v>
      </c>
      <c r="R2932" s="54" t="s">
        <v>499</v>
      </c>
      <c r="S2932" s="54" t="s">
        <v>499</v>
      </c>
      <c r="T2932" s="54" t="s">
        <v>499</v>
      </c>
      <c r="U2932" s="54" t="s">
        <v>499</v>
      </c>
      <c r="W2932" s="42" t="s">
        <v>469</v>
      </c>
    </row>
    <row r="2933" spans="1:23">
      <c r="A2933" s="49" t="s">
        <v>5201</v>
      </c>
      <c r="B2933" s="46" t="s">
        <v>230</v>
      </c>
      <c r="C2933" s="46" t="s">
        <v>431</v>
      </c>
      <c r="D2933" s="49" t="s">
        <v>146</v>
      </c>
      <c r="E2933" s="46">
        <v>0</v>
      </c>
      <c r="F2933" s="46">
        <v>6</v>
      </c>
      <c r="G2933" s="46">
        <v>12</v>
      </c>
      <c r="H2933" s="46">
        <v>10</v>
      </c>
      <c r="I2933" s="46">
        <v>8</v>
      </c>
      <c r="J2933" s="46">
        <v>6</v>
      </c>
      <c r="K2933" s="46">
        <v>42</v>
      </c>
      <c r="L2933" s="42">
        <v>34972</v>
      </c>
      <c r="M2933" s="42">
        <v>17654</v>
      </c>
      <c r="N2933" s="42">
        <v>17318</v>
      </c>
      <c r="O2933" s="54" t="s">
        <v>499</v>
      </c>
      <c r="P2933" s="54">
        <v>33.986631924776255</v>
      </c>
      <c r="Q2933" s="54">
        <v>67.973263849552509</v>
      </c>
      <c r="R2933" s="54">
        <v>56.644386541293763</v>
      </c>
      <c r="S2933" s="54">
        <v>45.315509233035009</v>
      </c>
      <c r="T2933" s="54">
        <v>33.986631924776255</v>
      </c>
      <c r="U2933" s="54">
        <v>237.90642347343376</v>
      </c>
      <c r="W2933" s="42" t="s">
        <v>469</v>
      </c>
    </row>
    <row r="2934" spans="1:23">
      <c r="A2934" s="49" t="s">
        <v>5202</v>
      </c>
      <c r="B2934" s="46" t="s">
        <v>222</v>
      </c>
      <c r="C2934" s="46" t="s">
        <v>431</v>
      </c>
      <c r="D2934" s="49" t="s">
        <v>60</v>
      </c>
      <c r="E2934" s="46">
        <v>0</v>
      </c>
      <c r="F2934" s="46">
        <v>0</v>
      </c>
      <c r="G2934" s="46">
        <v>0</v>
      </c>
      <c r="H2934" s="46">
        <v>6</v>
      </c>
      <c r="I2934" s="46">
        <v>6</v>
      </c>
      <c r="J2934" s="46">
        <v>6</v>
      </c>
      <c r="K2934" s="46">
        <v>18</v>
      </c>
      <c r="L2934" s="42">
        <v>34972</v>
      </c>
      <c r="M2934" s="42">
        <v>17654</v>
      </c>
      <c r="N2934" s="42">
        <v>17318</v>
      </c>
      <c r="O2934" s="54" t="s">
        <v>499</v>
      </c>
      <c r="P2934" s="54" t="s">
        <v>499</v>
      </c>
      <c r="Q2934" s="54" t="s">
        <v>499</v>
      </c>
      <c r="R2934" s="54">
        <v>17.156582408784171</v>
      </c>
      <c r="S2934" s="54">
        <v>17.156582408784171</v>
      </c>
      <c r="T2934" s="54">
        <v>17.156582408784171</v>
      </c>
      <c r="U2934" s="54">
        <v>51.46974722635251</v>
      </c>
      <c r="W2934" s="42" t="s">
        <v>469</v>
      </c>
    </row>
    <row r="2935" spans="1:23">
      <c r="A2935" s="49" t="s">
        <v>5203</v>
      </c>
      <c r="B2935" s="46" t="s">
        <v>222</v>
      </c>
      <c r="C2935" s="46" t="s">
        <v>431</v>
      </c>
      <c r="D2935" s="49" t="s">
        <v>64</v>
      </c>
      <c r="E2935" s="46">
        <v>14</v>
      </c>
      <c r="F2935" s="46">
        <v>9</v>
      </c>
      <c r="G2935" s="46">
        <v>15</v>
      </c>
      <c r="H2935" s="46">
        <v>10</v>
      </c>
      <c r="I2935" s="46">
        <v>11</v>
      </c>
      <c r="J2935" s="46">
        <v>6</v>
      </c>
      <c r="K2935" s="46">
        <v>65</v>
      </c>
      <c r="L2935" s="42">
        <v>34972</v>
      </c>
      <c r="M2935" s="42">
        <v>17654</v>
      </c>
      <c r="N2935" s="42">
        <v>17318</v>
      </c>
      <c r="O2935" s="54">
        <v>40.032025620496391</v>
      </c>
      <c r="P2935" s="54">
        <v>25.734873613176255</v>
      </c>
      <c r="Q2935" s="54">
        <v>42.891456021960423</v>
      </c>
      <c r="R2935" s="54">
        <v>28.594304014640283</v>
      </c>
      <c r="S2935" s="54">
        <v>31.453734416104314</v>
      </c>
      <c r="T2935" s="54">
        <v>17.156582408784171</v>
      </c>
      <c r="U2935" s="54">
        <v>185.86297609516186</v>
      </c>
      <c r="W2935" s="42" t="s">
        <v>469</v>
      </c>
    </row>
    <row r="2936" spans="1:23">
      <c r="A2936" s="49" t="s">
        <v>5204</v>
      </c>
      <c r="B2936" s="46" t="s">
        <v>222</v>
      </c>
      <c r="C2936" s="46" t="s">
        <v>431</v>
      </c>
      <c r="D2936" s="49" t="s">
        <v>492</v>
      </c>
      <c r="E2936" s="46">
        <v>0</v>
      </c>
      <c r="F2936" s="46">
        <v>0</v>
      </c>
      <c r="G2936" s="46">
        <v>7</v>
      </c>
      <c r="H2936" s="46">
        <v>6</v>
      </c>
      <c r="I2936" s="46">
        <v>0</v>
      </c>
      <c r="J2936" s="46">
        <v>0</v>
      </c>
      <c r="K2936" s="46">
        <v>13</v>
      </c>
      <c r="L2936" s="42">
        <v>34972</v>
      </c>
      <c r="M2936" s="42">
        <v>17654</v>
      </c>
      <c r="N2936" s="42">
        <v>17318</v>
      </c>
      <c r="O2936" s="54" t="s">
        <v>499</v>
      </c>
      <c r="P2936" s="54" t="s">
        <v>499</v>
      </c>
      <c r="Q2936" s="54">
        <v>20.016012810248196</v>
      </c>
      <c r="R2936" s="54">
        <v>17.156582408784171</v>
      </c>
      <c r="S2936" s="54" t="s">
        <v>499</v>
      </c>
      <c r="T2936" s="54" t="s">
        <v>499</v>
      </c>
      <c r="U2936" s="54">
        <v>37.172595219032374</v>
      </c>
      <c r="W2936" s="42" t="s">
        <v>469</v>
      </c>
    </row>
    <row r="2937" spans="1:23">
      <c r="A2937" s="49" t="s">
        <v>5205</v>
      </c>
      <c r="B2937" s="46" t="s">
        <v>222</v>
      </c>
      <c r="C2937" s="46" t="s">
        <v>431</v>
      </c>
      <c r="D2937" s="49" t="s">
        <v>200</v>
      </c>
      <c r="E2937" s="46">
        <v>6</v>
      </c>
      <c r="F2937" s="46">
        <v>0</v>
      </c>
      <c r="G2937" s="46">
        <v>9</v>
      </c>
      <c r="H2937" s="46">
        <v>18</v>
      </c>
      <c r="I2937" s="46">
        <v>10</v>
      </c>
      <c r="J2937" s="46">
        <v>6</v>
      </c>
      <c r="K2937" s="46">
        <v>49</v>
      </c>
      <c r="L2937" s="42">
        <v>34972</v>
      </c>
      <c r="M2937" s="42">
        <v>17654</v>
      </c>
      <c r="N2937" s="42">
        <v>17318</v>
      </c>
      <c r="O2937" s="54">
        <v>17.156582408784171</v>
      </c>
      <c r="P2937" s="54" t="s">
        <v>499</v>
      </c>
      <c r="Q2937" s="54">
        <v>25.734873613176255</v>
      </c>
      <c r="R2937" s="54">
        <v>51.46974722635251</v>
      </c>
      <c r="S2937" s="54">
        <v>28.594304014640283</v>
      </c>
      <c r="T2937" s="54">
        <v>17.156582408784171</v>
      </c>
      <c r="U2937" s="54">
        <v>140.11208967173738</v>
      </c>
      <c r="W2937" s="42" t="s">
        <v>469</v>
      </c>
    </row>
    <row r="2938" spans="1:23">
      <c r="A2938" s="49" t="s">
        <v>5206</v>
      </c>
      <c r="B2938" s="46" t="s">
        <v>222</v>
      </c>
      <c r="C2938" s="46" t="s">
        <v>431</v>
      </c>
      <c r="D2938" s="49" t="s">
        <v>473</v>
      </c>
      <c r="E2938" s="46">
        <v>0</v>
      </c>
      <c r="F2938" s="46">
        <v>0</v>
      </c>
      <c r="G2938" s="46">
        <v>0</v>
      </c>
      <c r="H2938" s="46">
        <v>0</v>
      </c>
      <c r="I2938" s="46">
        <v>0</v>
      </c>
      <c r="J2938" s="46">
        <v>0</v>
      </c>
      <c r="K2938" s="46">
        <v>0</v>
      </c>
      <c r="L2938" s="42">
        <v>34972</v>
      </c>
      <c r="M2938" s="42">
        <v>17654</v>
      </c>
      <c r="N2938" s="42">
        <v>17318</v>
      </c>
      <c r="O2938" s="54" t="s">
        <v>499</v>
      </c>
      <c r="P2938" s="54" t="s">
        <v>499</v>
      </c>
      <c r="Q2938" s="54" t="s">
        <v>499</v>
      </c>
      <c r="R2938" s="54" t="s">
        <v>499</v>
      </c>
      <c r="S2938" s="54" t="s">
        <v>499</v>
      </c>
      <c r="T2938" s="54" t="s">
        <v>499</v>
      </c>
      <c r="U2938" s="54" t="s">
        <v>499</v>
      </c>
      <c r="W2938" s="42" t="s">
        <v>469</v>
      </c>
    </row>
    <row r="2939" spans="1:23">
      <c r="A2939" s="49" t="s">
        <v>5207</v>
      </c>
      <c r="B2939" s="46" t="s">
        <v>222</v>
      </c>
      <c r="C2939" s="46" t="s">
        <v>431</v>
      </c>
      <c r="D2939" s="49" t="s">
        <v>201</v>
      </c>
      <c r="E2939" s="46">
        <v>6</v>
      </c>
      <c r="F2939" s="46">
        <v>0</v>
      </c>
      <c r="G2939" s="46">
        <v>6</v>
      </c>
      <c r="H2939" s="46">
        <v>7</v>
      </c>
      <c r="I2939" s="46">
        <v>6</v>
      </c>
      <c r="J2939" s="46">
        <v>6</v>
      </c>
      <c r="K2939" s="46">
        <v>31</v>
      </c>
      <c r="L2939" s="42">
        <v>34972</v>
      </c>
      <c r="M2939" s="42">
        <v>17654</v>
      </c>
      <c r="N2939" s="42">
        <v>17318</v>
      </c>
      <c r="O2939" s="54">
        <v>17.156582408784171</v>
      </c>
      <c r="P2939" s="54" t="s">
        <v>499</v>
      </c>
      <c r="Q2939" s="54">
        <v>17.156582408784171</v>
      </c>
      <c r="R2939" s="54">
        <v>20.016012810248196</v>
      </c>
      <c r="S2939" s="54">
        <v>17.156582408784171</v>
      </c>
      <c r="T2939" s="54">
        <v>17.156582408784171</v>
      </c>
      <c r="U2939" s="54">
        <v>88.642342445384884</v>
      </c>
      <c r="W2939" s="42" t="s">
        <v>469</v>
      </c>
    </row>
    <row r="2940" spans="1:23">
      <c r="A2940" s="49" t="s">
        <v>5208</v>
      </c>
      <c r="B2940" s="46" t="s">
        <v>222</v>
      </c>
      <c r="C2940" s="46" t="s">
        <v>431</v>
      </c>
      <c r="D2940" s="49" t="s">
        <v>151</v>
      </c>
      <c r="E2940" s="46">
        <v>0</v>
      </c>
      <c r="F2940" s="46">
        <v>0</v>
      </c>
      <c r="G2940" s="46">
        <v>0</v>
      </c>
      <c r="H2940" s="46">
        <v>0</v>
      </c>
      <c r="I2940" s="46">
        <v>0</v>
      </c>
      <c r="J2940" s="46">
        <v>0</v>
      </c>
      <c r="K2940" s="46">
        <v>0</v>
      </c>
      <c r="L2940" s="42">
        <v>34972</v>
      </c>
      <c r="M2940" s="42">
        <v>17654</v>
      </c>
      <c r="N2940" s="42">
        <v>17318</v>
      </c>
      <c r="O2940" s="54" t="s">
        <v>499</v>
      </c>
      <c r="P2940" s="54" t="s">
        <v>499</v>
      </c>
      <c r="Q2940" s="54" t="s">
        <v>499</v>
      </c>
      <c r="R2940" s="54" t="s">
        <v>499</v>
      </c>
      <c r="S2940" s="54" t="s">
        <v>499</v>
      </c>
      <c r="T2940" s="54" t="s">
        <v>499</v>
      </c>
      <c r="U2940" s="54" t="s">
        <v>499</v>
      </c>
      <c r="W2940" s="42" t="s">
        <v>469</v>
      </c>
    </row>
    <row r="2941" spans="1:23">
      <c r="A2941" s="49" t="s">
        <v>5209</v>
      </c>
      <c r="B2941" s="46" t="s">
        <v>222</v>
      </c>
      <c r="C2941" s="46" t="s">
        <v>431</v>
      </c>
      <c r="D2941" s="49" t="s">
        <v>95</v>
      </c>
      <c r="E2941" s="46">
        <v>0</v>
      </c>
      <c r="F2941" s="46">
        <v>0</v>
      </c>
      <c r="G2941" s="46">
        <v>0</v>
      </c>
      <c r="H2941" s="46">
        <v>0</v>
      </c>
      <c r="I2941" s="46">
        <v>0</v>
      </c>
      <c r="J2941" s="46">
        <v>0</v>
      </c>
      <c r="K2941" s="46">
        <v>0</v>
      </c>
      <c r="L2941" s="42">
        <v>34972</v>
      </c>
      <c r="M2941" s="42">
        <v>17654</v>
      </c>
      <c r="N2941" s="42">
        <v>17318</v>
      </c>
      <c r="O2941" s="54" t="s">
        <v>499</v>
      </c>
      <c r="P2941" s="54" t="s">
        <v>499</v>
      </c>
      <c r="Q2941" s="54" t="s">
        <v>499</v>
      </c>
      <c r="R2941" s="54" t="s">
        <v>499</v>
      </c>
      <c r="S2941" s="54" t="s">
        <v>499</v>
      </c>
      <c r="T2941" s="54" t="s">
        <v>499</v>
      </c>
      <c r="U2941" s="54" t="s">
        <v>499</v>
      </c>
      <c r="W2941" s="42" t="s">
        <v>469</v>
      </c>
    </row>
    <row r="2942" spans="1:23">
      <c r="A2942" s="49" t="s">
        <v>5210</v>
      </c>
      <c r="B2942" s="46" t="s">
        <v>222</v>
      </c>
      <c r="C2942" s="46" t="s">
        <v>431</v>
      </c>
      <c r="D2942" s="49" t="s">
        <v>154</v>
      </c>
      <c r="E2942" s="46">
        <v>0</v>
      </c>
      <c r="F2942" s="46">
        <v>0</v>
      </c>
      <c r="G2942" s="46">
        <v>0</v>
      </c>
      <c r="H2942" s="46">
        <v>0</v>
      </c>
      <c r="I2942" s="46">
        <v>0</v>
      </c>
      <c r="J2942" s="46">
        <v>0</v>
      </c>
      <c r="K2942" s="46">
        <v>0</v>
      </c>
      <c r="L2942" s="42">
        <v>34972</v>
      </c>
      <c r="M2942" s="42">
        <v>17654</v>
      </c>
      <c r="N2942" s="42">
        <v>17318</v>
      </c>
      <c r="O2942" s="54" t="s">
        <v>499</v>
      </c>
      <c r="P2942" s="54" t="s">
        <v>499</v>
      </c>
      <c r="Q2942" s="54" t="s">
        <v>499</v>
      </c>
      <c r="R2942" s="54" t="s">
        <v>499</v>
      </c>
      <c r="S2942" s="54" t="s">
        <v>499</v>
      </c>
      <c r="T2942" s="54" t="s">
        <v>499</v>
      </c>
      <c r="U2942" s="54" t="s">
        <v>499</v>
      </c>
      <c r="W2942" s="42" t="s">
        <v>469</v>
      </c>
    </row>
    <row r="2943" spans="1:23">
      <c r="A2943" s="49" t="s">
        <v>5211</v>
      </c>
      <c r="B2943" s="46" t="s">
        <v>222</v>
      </c>
      <c r="C2943" s="46" t="s">
        <v>431</v>
      </c>
      <c r="D2943" s="49" t="s">
        <v>155</v>
      </c>
      <c r="E2943" s="46">
        <v>6</v>
      </c>
      <c r="F2943" s="46">
        <v>6</v>
      </c>
      <c r="G2943" s="46">
        <v>6</v>
      </c>
      <c r="H2943" s="46">
        <v>0</v>
      </c>
      <c r="I2943" s="46">
        <v>0</v>
      </c>
      <c r="J2943" s="46">
        <v>0</v>
      </c>
      <c r="K2943" s="46">
        <v>18</v>
      </c>
      <c r="L2943" s="42">
        <v>34972</v>
      </c>
      <c r="M2943" s="42">
        <v>17654</v>
      </c>
      <c r="N2943" s="42">
        <v>17318</v>
      </c>
      <c r="O2943" s="54">
        <v>17.156582408784171</v>
      </c>
      <c r="P2943" s="54">
        <v>17.156582408784171</v>
      </c>
      <c r="Q2943" s="54">
        <v>17.156582408784171</v>
      </c>
      <c r="R2943" s="54" t="s">
        <v>499</v>
      </c>
      <c r="S2943" s="54" t="s">
        <v>499</v>
      </c>
      <c r="T2943" s="54" t="s">
        <v>499</v>
      </c>
      <c r="U2943" s="54">
        <v>51.46974722635251</v>
      </c>
      <c r="W2943" s="42" t="s">
        <v>469</v>
      </c>
    </row>
    <row r="2944" spans="1:23">
      <c r="A2944" s="49" t="s">
        <v>5212</v>
      </c>
      <c r="B2944" s="46" t="s">
        <v>222</v>
      </c>
      <c r="C2944" s="46" t="s">
        <v>431</v>
      </c>
      <c r="D2944" s="49" t="s">
        <v>99</v>
      </c>
      <c r="E2944" s="46">
        <v>6</v>
      </c>
      <c r="F2944" s="46">
        <v>0</v>
      </c>
      <c r="G2944" s="46">
        <v>0</v>
      </c>
      <c r="H2944" s="46">
        <v>7</v>
      </c>
      <c r="I2944" s="46">
        <v>0</v>
      </c>
      <c r="J2944" s="46">
        <v>0</v>
      </c>
      <c r="K2944" s="46">
        <v>13</v>
      </c>
      <c r="L2944" s="42">
        <v>34972</v>
      </c>
      <c r="M2944" s="42">
        <v>17654</v>
      </c>
      <c r="N2944" s="42">
        <v>17318</v>
      </c>
      <c r="O2944" s="54">
        <v>17.156582408784171</v>
      </c>
      <c r="P2944" s="54" t="s">
        <v>499</v>
      </c>
      <c r="Q2944" s="54" t="s">
        <v>499</v>
      </c>
      <c r="R2944" s="54">
        <v>20.016012810248196</v>
      </c>
      <c r="S2944" s="54" t="s">
        <v>499</v>
      </c>
      <c r="T2944" s="54" t="s">
        <v>499</v>
      </c>
      <c r="U2944" s="54">
        <v>37.172595219032374</v>
      </c>
      <c r="W2944" s="42" t="s">
        <v>469</v>
      </c>
    </row>
    <row r="2945" spans="1:23">
      <c r="A2945" s="49" t="s">
        <v>5213</v>
      </c>
      <c r="B2945" s="46" t="s">
        <v>222</v>
      </c>
      <c r="C2945" s="46" t="s">
        <v>431</v>
      </c>
      <c r="D2945" s="49" t="s">
        <v>481</v>
      </c>
      <c r="E2945" s="46">
        <v>0</v>
      </c>
      <c r="F2945" s="46">
        <v>0</v>
      </c>
      <c r="G2945" s="46">
        <v>0</v>
      </c>
      <c r="H2945" s="46">
        <v>0</v>
      </c>
      <c r="I2945" s="46">
        <v>6</v>
      </c>
      <c r="J2945" s="46">
        <v>0</v>
      </c>
      <c r="K2945" s="46">
        <v>6</v>
      </c>
      <c r="L2945" s="42">
        <v>34972</v>
      </c>
      <c r="M2945" s="42">
        <v>17654</v>
      </c>
      <c r="N2945" s="42">
        <v>17318</v>
      </c>
      <c r="O2945" s="54" t="s">
        <v>499</v>
      </c>
      <c r="P2945" s="54" t="s">
        <v>499</v>
      </c>
      <c r="Q2945" s="54" t="s">
        <v>499</v>
      </c>
      <c r="R2945" s="54" t="s">
        <v>499</v>
      </c>
      <c r="S2945" s="54">
        <v>17.156582408784171</v>
      </c>
      <c r="T2945" s="54" t="s">
        <v>499</v>
      </c>
      <c r="U2945" s="54">
        <v>17.156582408784171</v>
      </c>
      <c r="W2945" s="42" t="s">
        <v>469</v>
      </c>
    </row>
    <row r="2946" spans="1:23">
      <c r="A2946" s="49" t="s">
        <v>5214</v>
      </c>
      <c r="B2946" s="46" t="s">
        <v>222</v>
      </c>
      <c r="C2946" s="46" t="s">
        <v>431</v>
      </c>
      <c r="D2946" s="49" t="s">
        <v>483</v>
      </c>
      <c r="E2946" s="46">
        <v>0</v>
      </c>
      <c r="F2946" s="46">
        <v>6</v>
      </c>
      <c r="G2946" s="46">
        <v>0</v>
      </c>
      <c r="H2946" s="46">
        <v>0</v>
      </c>
      <c r="I2946" s="46">
        <v>6</v>
      </c>
      <c r="J2946" s="46">
        <v>0</v>
      </c>
      <c r="K2946" s="46">
        <v>12</v>
      </c>
      <c r="L2946" s="42">
        <v>34972</v>
      </c>
      <c r="M2946" s="42">
        <v>17654</v>
      </c>
      <c r="N2946" s="42">
        <v>17318</v>
      </c>
      <c r="O2946" s="54" t="s">
        <v>499</v>
      </c>
      <c r="P2946" s="54">
        <v>17.156582408784171</v>
      </c>
      <c r="Q2946" s="54" t="s">
        <v>499</v>
      </c>
      <c r="R2946" s="54" t="s">
        <v>499</v>
      </c>
      <c r="S2946" s="54">
        <v>17.156582408784171</v>
      </c>
      <c r="T2946" s="54" t="s">
        <v>499</v>
      </c>
      <c r="U2946" s="54">
        <v>34.313164817568342</v>
      </c>
      <c r="W2946" s="42" t="s">
        <v>469</v>
      </c>
    </row>
    <row r="2947" spans="1:23">
      <c r="A2947" s="49" t="s">
        <v>5215</v>
      </c>
      <c r="B2947" s="46" t="s">
        <v>222</v>
      </c>
      <c r="C2947" s="46" t="s">
        <v>431</v>
      </c>
      <c r="D2947" s="49" t="s">
        <v>128</v>
      </c>
      <c r="E2947" s="46">
        <v>6</v>
      </c>
      <c r="F2947" s="46">
        <v>0</v>
      </c>
      <c r="G2947" s="46">
        <v>0</v>
      </c>
      <c r="H2947" s="46">
        <v>0</v>
      </c>
      <c r="I2947" s="46">
        <v>0</v>
      </c>
      <c r="J2947" s="46">
        <v>0</v>
      </c>
      <c r="K2947" s="46">
        <v>6</v>
      </c>
      <c r="L2947" s="42">
        <v>34972</v>
      </c>
      <c r="M2947" s="42">
        <v>17654</v>
      </c>
      <c r="N2947" s="42">
        <v>17318</v>
      </c>
      <c r="O2947" s="54">
        <v>17.156582408784171</v>
      </c>
      <c r="P2947" s="54" t="s">
        <v>499</v>
      </c>
      <c r="Q2947" s="54" t="s">
        <v>499</v>
      </c>
      <c r="R2947" s="54" t="s">
        <v>499</v>
      </c>
      <c r="S2947" s="54" t="s">
        <v>499</v>
      </c>
      <c r="T2947" s="54" t="s">
        <v>499</v>
      </c>
      <c r="U2947" s="54">
        <v>17.156582408784171</v>
      </c>
      <c r="W2947" s="42" t="s">
        <v>469</v>
      </c>
    </row>
    <row r="2948" spans="1:23">
      <c r="A2948" s="49" t="s">
        <v>5216</v>
      </c>
      <c r="B2948" s="46" t="s">
        <v>222</v>
      </c>
      <c r="C2948" s="46" t="s">
        <v>431</v>
      </c>
      <c r="D2948" s="49" t="s">
        <v>161</v>
      </c>
      <c r="E2948" s="46">
        <v>0</v>
      </c>
      <c r="F2948" s="46">
        <v>0</v>
      </c>
      <c r="G2948" s="46">
        <v>0</v>
      </c>
      <c r="H2948" s="46">
        <v>0</v>
      </c>
      <c r="I2948" s="46">
        <v>0</v>
      </c>
      <c r="J2948" s="46">
        <v>0</v>
      </c>
      <c r="K2948" s="46">
        <v>0</v>
      </c>
      <c r="L2948" s="42">
        <v>34972</v>
      </c>
      <c r="M2948" s="42">
        <v>17654</v>
      </c>
      <c r="N2948" s="42">
        <v>17318</v>
      </c>
      <c r="O2948" s="54" t="s">
        <v>499</v>
      </c>
      <c r="P2948" s="54" t="s">
        <v>499</v>
      </c>
      <c r="Q2948" s="54" t="s">
        <v>499</v>
      </c>
      <c r="R2948" s="54" t="s">
        <v>499</v>
      </c>
      <c r="S2948" s="54" t="s">
        <v>499</v>
      </c>
      <c r="T2948" s="54" t="s">
        <v>499</v>
      </c>
      <c r="U2948" s="54" t="s">
        <v>499</v>
      </c>
      <c r="W2948" s="42" t="s">
        <v>469</v>
      </c>
    </row>
    <row r="2949" spans="1:23">
      <c r="A2949" s="49" t="s">
        <v>5217</v>
      </c>
      <c r="B2949" s="46" t="s">
        <v>222</v>
      </c>
      <c r="C2949" s="46" t="s">
        <v>431</v>
      </c>
      <c r="D2949" s="49" t="s">
        <v>164</v>
      </c>
      <c r="E2949" s="46">
        <v>25</v>
      </c>
      <c r="F2949" s="46">
        <v>18</v>
      </c>
      <c r="G2949" s="46">
        <v>42</v>
      </c>
      <c r="H2949" s="46">
        <v>34</v>
      </c>
      <c r="I2949" s="46">
        <v>7</v>
      </c>
      <c r="J2949" s="46">
        <v>6</v>
      </c>
      <c r="K2949" s="46">
        <v>132</v>
      </c>
      <c r="L2949" s="42">
        <v>34972</v>
      </c>
      <c r="M2949" s="42">
        <v>17654</v>
      </c>
      <c r="N2949" s="42">
        <v>17318</v>
      </c>
      <c r="O2949" s="54">
        <v>144.35847095507563</v>
      </c>
      <c r="P2949" s="54">
        <v>103.93809908765445</v>
      </c>
      <c r="Q2949" s="54">
        <v>242.52223120452709</v>
      </c>
      <c r="R2949" s="54">
        <v>196.32752049890289</v>
      </c>
      <c r="S2949" s="54">
        <v>40.420371867421181</v>
      </c>
      <c r="T2949" s="54">
        <v>34.646033029218152</v>
      </c>
      <c r="U2949" s="54">
        <v>762.21272664279934</v>
      </c>
      <c r="W2949" s="42" t="s">
        <v>469</v>
      </c>
    </row>
    <row r="2950" spans="1:23">
      <c r="A2950" s="49" t="s">
        <v>5218</v>
      </c>
      <c r="B2950" s="46" t="s">
        <v>222</v>
      </c>
      <c r="C2950" s="46" t="s">
        <v>431</v>
      </c>
      <c r="D2950" s="49" t="s">
        <v>142</v>
      </c>
      <c r="E2950" s="46">
        <v>6</v>
      </c>
      <c r="F2950" s="46">
        <v>0</v>
      </c>
      <c r="G2950" s="46">
        <v>0</v>
      </c>
      <c r="H2950" s="46">
        <v>0</v>
      </c>
      <c r="I2950" s="46">
        <v>0</v>
      </c>
      <c r="J2950" s="46">
        <v>0</v>
      </c>
      <c r="K2950" s="46">
        <v>6</v>
      </c>
      <c r="L2950" s="42">
        <v>34972</v>
      </c>
      <c r="M2950" s="42">
        <v>17654</v>
      </c>
      <c r="N2950" s="42">
        <v>17318</v>
      </c>
      <c r="O2950" s="54">
        <v>17.156582408784171</v>
      </c>
      <c r="P2950" s="54" t="s">
        <v>499</v>
      </c>
      <c r="Q2950" s="54" t="s">
        <v>499</v>
      </c>
      <c r="R2950" s="54" t="s">
        <v>499</v>
      </c>
      <c r="S2950" s="54" t="s">
        <v>499</v>
      </c>
      <c r="T2950" s="54" t="s">
        <v>499</v>
      </c>
      <c r="U2950" s="54">
        <v>17.156582408784171</v>
      </c>
      <c r="W2950" s="42" t="s">
        <v>469</v>
      </c>
    </row>
    <row r="2951" spans="1:23">
      <c r="A2951" s="49" t="s">
        <v>5219</v>
      </c>
      <c r="B2951" s="46" t="s">
        <v>230</v>
      </c>
      <c r="C2951" s="46" t="s">
        <v>433</v>
      </c>
      <c r="D2951" s="49" t="s">
        <v>60</v>
      </c>
      <c r="E2951" s="46">
        <v>0</v>
      </c>
      <c r="F2951" s="46">
        <v>0</v>
      </c>
      <c r="G2951" s="46">
        <v>6</v>
      </c>
      <c r="H2951" s="46">
        <v>6</v>
      </c>
      <c r="I2951" s="46">
        <v>6</v>
      </c>
      <c r="J2951" s="46">
        <v>6</v>
      </c>
      <c r="K2951" s="46">
        <v>24</v>
      </c>
      <c r="L2951" s="42">
        <v>35427</v>
      </c>
      <c r="M2951" s="42">
        <v>18312</v>
      </c>
      <c r="N2951" s="42">
        <v>17115</v>
      </c>
      <c r="O2951" s="54" t="s">
        <v>499</v>
      </c>
      <c r="P2951" s="54" t="s">
        <v>499</v>
      </c>
      <c r="Q2951" s="54">
        <v>16.936235074942843</v>
      </c>
      <c r="R2951" s="54">
        <v>16.936235074942843</v>
      </c>
      <c r="S2951" s="54">
        <v>16.936235074942843</v>
      </c>
      <c r="T2951" s="54">
        <v>16.936235074942843</v>
      </c>
      <c r="U2951" s="54">
        <v>67.744940299771372</v>
      </c>
      <c r="W2951" s="42" t="s">
        <v>469</v>
      </c>
    </row>
    <row r="2952" spans="1:23">
      <c r="A2952" s="49" t="s">
        <v>5220</v>
      </c>
      <c r="B2952" s="46" t="s">
        <v>230</v>
      </c>
      <c r="C2952" s="46" t="s">
        <v>433</v>
      </c>
      <c r="D2952" s="49" t="s">
        <v>64</v>
      </c>
      <c r="E2952" s="46">
        <v>6</v>
      </c>
      <c r="F2952" s="46">
        <v>6</v>
      </c>
      <c r="G2952" s="46">
        <v>14</v>
      </c>
      <c r="H2952" s="46">
        <v>23</v>
      </c>
      <c r="I2952" s="46">
        <v>6</v>
      </c>
      <c r="J2952" s="46">
        <v>7</v>
      </c>
      <c r="K2952" s="46">
        <v>62</v>
      </c>
      <c r="L2952" s="42">
        <v>35427</v>
      </c>
      <c r="M2952" s="42">
        <v>18312</v>
      </c>
      <c r="N2952" s="42">
        <v>17115</v>
      </c>
      <c r="O2952" s="54">
        <v>16.936235074942843</v>
      </c>
      <c r="P2952" s="54">
        <v>16.936235074942843</v>
      </c>
      <c r="Q2952" s="54">
        <v>39.517881841533296</v>
      </c>
      <c r="R2952" s="54">
        <v>64.922234453947553</v>
      </c>
      <c r="S2952" s="54">
        <v>16.936235074942843</v>
      </c>
      <c r="T2952" s="54">
        <v>19.758940920766648</v>
      </c>
      <c r="U2952" s="54">
        <v>175.00776244107601</v>
      </c>
      <c r="W2952" s="42" t="s">
        <v>469</v>
      </c>
    </row>
    <row r="2953" spans="1:23">
      <c r="A2953" s="49" t="s">
        <v>5221</v>
      </c>
      <c r="B2953" s="46" t="s">
        <v>230</v>
      </c>
      <c r="C2953" s="46" t="s">
        <v>433</v>
      </c>
      <c r="D2953" s="49" t="s">
        <v>492</v>
      </c>
      <c r="E2953" s="46">
        <v>0</v>
      </c>
      <c r="F2953" s="46">
        <v>6</v>
      </c>
      <c r="G2953" s="46">
        <v>6</v>
      </c>
      <c r="H2953" s="46">
        <v>0</v>
      </c>
      <c r="I2953" s="46">
        <v>0</v>
      </c>
      <c r="J2953" s="46">
        <v>0</v>
      </c>
      <c r="K2953" s="46">
        <v>12</v>
      </c>
      <c r="L2953" s="42">
        <v>35427</v>
      </c>
      <c r="M2953" s="42">
        <v>18312</v>
      </c>
      <c r="N2953" s="42">
        <v>17115</v>
      </c>
      <c r="O2953" s="54" t="s">
        <v>499</v>
      </c>
      <c r="P2953" s="54">
        <v>16.936235074942843</v>
      </c>
      <c r="Q2953" s="54">
        <v>16.936235074942843</v>
      </c>
      <c r="R2953" s="54" t="s">
        <v>499</v>
      </c>
      <c r="S2953" s="54" t="s">
        <v>499</v>
      </c>
      <c r="T2953" s="54" t="s">
        <v>499</v>
      </c>
      <c r="U2953" s="54">
        <v>33.872470149885686</v>
      </c>
      <c r="W2953" s="42" t="s">
        <v>469</v>
      </c>
    </row>
    <row r="2954" spans="1:23">
      <c r="A2954" s="49" t="s">
        <v>5222</v>
      </c>
      <c r="B2954" s="46" t="s">
        <v>230</v>
      </c>
      <c r="C2954" s="46" t="s">
        <v>433</v>
      </c>
      <c r="D2954" s="49" t="s">
        <v>200</v>
      </c>
      <c r="E2954" s="46">
        <v>0</v>
      </c>
      <c r="F2954" s="46">
        <v>0</v>
      </c>
      <c r="G2954" s="46">
        <v>6</v>
      </c>
      <c r="H2954" s="46">
        <v>7</v>
      </c>
      <c r="I2954" s="46">
        <v>0</v>
      </c>
      <c r="J2954" s="46">
        <v>0</v>
      </c>
      <c r="K2954" s="46">
        <v>13</v>
      </c>
      <c r="L2954" s="42">
        <v>35427</v>
      </c>
      <c r="M2954" s="42">
        <v>18312</v>
      </c>
      <c r="N2954" s="42">
        <v>17115</v>
      </c>
      <c r="O2954" s="54" t="s">
        <v>499</v>
      </c>
      <c r="P2954" s="54" t="s">
        <v>499</v>
      </c>
      <c r="Q2954" s="54">
        <v>16.936235074942843</v>
      </c>
      <c r="R2954" s="54">
        <v>19.758940920766648</v>
      </c>
      <c r="S2954" s="54" t="s">
        <v>499</v>
      </c>
      <c r="T2954" s="54" t="s">
        <v>499</v>
      </c>
      <c r="U2954" s="54">
        <v>36.695175995709491</v>
      </c>
      <c r="W2954" s="42" t="s">
        <v>469</v>
      </c>
    </row>
    <row r="2955" spans="1:23">
      <c r="A2955" s="49" t="s">
        <v>5223</v>
      </c>
      <c r="B2955" s="46" t="s">
        <v>230</v>
      </c>
      <c r="C2955" s="46" t="s">
        <v>433</v>
      </c>
      <c r="D2955" s="49" t="s">
        <v>54</v>
      </c>
      <c r="E2955" s="46">
        <v>23</v>
      </c>
      <c r="F2955" s="46">
        <v>31</v>
      </c>
      <c r="G2955" s="46">
        <v>42</v>
      </c>
      <c r="H2955" s="46">
        <v>80</v>
      </c>
      <c r="I2955" s="46">
        <v>46</v>
      </c>
      <c r="J2955" s="46">
        <v>39</v>
      </c>
      <c r="K2955" s="46">
        <v>261</v>
      </c>
      <c r="L2955" s="42">
        <v>35427</v>
      </c>
      <c r="M2955" s="42">
        <v>18312</v>
      </c>
      <c r="N2955" s="42">
        <v>17115</v>
      </c>
      <c r="O2955" s="54">
        <v>125.60069899519441</v>
      </c>
      <c r="P2955" s="54">
        <v>169.2878986456968</v>
      </c>
      <c r="Q2955" s="54">
        <v>229.35779816513764</v>
      </c>
      <c r="R2955" s="54">
        <v>436.87199650502401</v>
      </c>
      <c r="S2955" s="54">
        <v>251.20139799038881</v>
      </c>
      <c r="T2955" s="54">
        <v>212.97509829619923</v>
      </c>
      <c r="U2955" s="54">
        <v>1425.2948885976409</v>
      </c>
      <c r="W2955" s="42" t="s">
        <v>469</v>
      </c>
    </row>
    <row r="2956" spans="1:23">
      <c r="A2956" s="49" t="s">
        <v>5224</v>
      </c>
      <c r="B2956" s="46" t="s">
        <v>230</v>
      </c>
      <c r="C2956" s="46" t="s">
        <v>433</v>
      </c>
      <c r="D2956" s="49" t="s">
        <v>69</v>
      </c>
      <c r="E2956" s="46">
        <v>0</v>
      </c>
      <c r="F2956" s="46">
        <v>0</v>
      </c>
      <c r="G2956" s="46">
        <v>0</v>
      </c>
      <c r="H2956" s="46">
        <v>7</v>
      </c>
      <c r="I2956" s="46">
        <v>0</v>
      </c>
      <c r="J2956" s="46">
        <v>7</v>
      </c>
      <c r="K2956" s="46">
        <v>14</v>
      </c>
      <c r="L2956" s="42">
        <v>35427</v>
      </c>
      <c r="M2956" s="42">
        <v>18312</v>
      </c>
      <c r="N2956" s="42">
        <v>17115</v>
      </c>
      <c r="O2956" s="54" t="s">
        <v>499</v>
      </c>
      <c r="P2956" s="54" t="s">
        <v>499</v>
      </c>
      <c r="Q2956" s="54" t="s">
        <v>499</v>
      </c>
      <c r="R2956" s="54">
        <v>38.226299694189606</v>
      </c>
      <c r="S2956" s="54" t="s">
        <v>499</v>
      </c>
      <c r="T2956" s="54">
        <v>38.226299694189606</v>
      </c>
      <c r="U2956" s="54">
        <v>76.452599388379213</v>
      </c>
      <c r="W2956" s="42" t="s">
        <v>469</v>
      </c>
    </row>
    <row r="2957" spans="1:23">
      <c r="A2957" s="49" t="s">
        <v>5225</v>
      </c>
      <c r="B2957" s="46" t="s">
        <v>230</v>
      </c>
      <c r="C2957" s="46" t="s">
        <v>433</v>
      </c>
      <c r="D2957" s="49" t="s">
        <v>473</v>
      </c>
      <c r="E2957" s="46">
        <v>0</v>
      </c>
      <c r="F2957" s="46">
        <v>0</v>
      </c>
      <c r="G2957" s="46">
        <v>0</v>
      </c>
      <c r="H2957" s="46">
        <v>0</v>
      </c>
      <c r="I2957" s="46">
        <v>0</v>
      </c>
      <c r="J2957" s="46">
        <v>0</v>
      </c>
      <c r="K2957" s="46">
        <v>0</v>
      </c>
      <c r="L2957" s="42">
        <v>35427</v>
      </c>
      <c r="M2957" s="42">
        <v>18312</v>
      </c>
      <c r="N2957" s="42">
        <v>17115</v>
      </c>
      <c r="O2957" s="54" t="s">
        <v>499</v>
      </c>
      <c r="P2957" s="54" t="s">
        <v>499</v>
      </c>
      <c r="Q2957" s="54" t="s">
        <v>499</v>
      </c>
      <c r="R2957" s="54" t="s">
        <v>499</v>
      </c>
      <c r="S2957" s="54" t="s">
        <v>499</v>
      </c>
      <c r="T2957" s="54" t="s">
        <v>499</v>
      </c>
      <c r="U2957" s="54" t="s">
        <v>499</v>
      </c>
      <c r="W2957" s="42" t="s">
        <v>469</v>
      </c>
    </row>
    <row r="2958" spans="1:23">
      <c r="A2958" s="49" t="s">
        <v>5226</v>
      </c>
      <c r="B2958" s="46" t="s">
        <v>230</v>
      </c>
      <c r="C2958" s="46" t="s">
        <v>433</v>
      </c>
      <c r="D2958" s="49" t="s">
        <v>201</v>
      </c>
      <c r="E2958" s="46">
        <v>0</v>
      </c>
      <c r="F2958" s="46">
        <v>0</v>
      </c>
      <c r="G2958" s="46">
        <v>0</v>
      </c>
      <c r="H2958" s="46">
        <v>6</v>
      </c>
      <c r="I2958" s="46">
        <v>0</v>
      </c>
      <c r="J2958" s="46">
        <v>0</v>
      </c>
      <c r="K2958" s="46">
        <v>6</v>
      </c>
      <c r="L2958" s="42">
        <v>35427</v>
      </c>
      <c r="M2958" s="42">
        <v>18312</v>
      </c>
      <c r="N2958" s="42">
        <v>17115</v>
      </c>
      <c r="O2958" s="54" t="s">
        <v>499</v>
      </c>
      <c r="P2958" s="54" t="s">
        <v>499</v>
      </c>
      <c r="Q2958" s="54" t="s">
        <v>499</v>
      </c>
      <c r="R2958" s="54">
        <v>16.936235074942843</v>
      </c>
      <c r="S2958" s="54" t="s">
        <v>499</v>
      </c>
      <c r="T2958" s="54" t="s">
        <v>499</v>
      </c>
      <c r="U2958" s="54">
        <v>16.936235074942843</v>
      </c>
      <c r="W2958" s="42" t="s">
        <v>469</v>
      </c>
    </row>
    <row r="2959" spans="1:23">
      <c r="A2959" s="49" t="s">
        <v>5227</v>
      </c>
      <c r="B2959" s="46" t="s">
        <v>230</v>
      </c>
      <c r="C2959" s="46" t="s">
        <v>433</v>
      </c>
      <c r="D2959" s="49" t="s">
        <v>151</v>
      </c>
      <c r="E2959" s="46">
        <v>0</v>
      </c>
      <c r="F2959" s="46">
        <v>0</v>
      </c>
      <c r="G2959" s="46">
        <v>0</v>
      </c>
      <c r="H2959" s="46">
        <v>0</v>
      </c>
      <c r="I2959" s="46">
        <v>0</v>
      </c>
      <c r="J2959" s="46">
        <v>0</v>
      </c>
      <c r="K2959" s="46">
        <v>0</v>
      </c>
      <c r="L2959" s="42">
        <v>35427</v>
      </c>
      <c r="M2959" s="42">
        <v>18312</v>
      </c>
      <c r="N2959" s="42">
        <v>17115</v>
      </c>
      <c r="O2959" s="54" t="s">
        <v>499</v>
      </c>
      <c r="P2959" s="54" t="s">
        <v>499</v>
      </c>
      <c r="Q2959" s="54" t="s">
        <v>499</v>
      </c>
      <c r="R2959" s="54" t="s">
        <v>499</v>
      </c>
      <c r="S2959" s="54" t="s">
        <v>499</v>
      </c>
      <c r="T2959" s="54" t="s">
        <v>499</v>
      </c>
      <c r="U2959" s="54" t="s">
        <v>499</v>
      </c>
      <c r="W2959" s="42" t="s">
        <v>469</v>
      </c>
    </row>
    <row r="2960" spans="1:23">
      <c r="A2960" s="49" t="s">
        <v>5228</v>
      </c>
      <c r="B2960" s="46" t="s">
        <v>230</v>
      </c>
      <c r="C2960" s="46" t="s">
        <v>433</v>
      </c>
      <c r="D2960" s="49" t="s">
        <v>95</v>
      </c>
      <c r="E2960" s="46">
        <v>0</v>
      </c>
      <c r="F2960" s="46">
        <v>0</v>
      </c>
      <c r="G2960" s="46">
        <v>6</v>
      </c>
      <c r="H2960" s="46">
        <v>0</v>
      </c>
      <c r="I2960" s="46">
        <v>0</v>
      </c>
      <c r="J2960" s="46">
        <v>0</v>
      </c>
      <c r="K2960" s="46">
        <v>6</v>
      </c>
      <c r="L2960" s="42">
        <v>35427</v>
      </c>
      <c r="M2960" s="42">
        <v>18312</v>
      </c>
      <c r="N2960" s="42">
        <v>17115</v>
      </c>
      <c r="O2960" s="54" t="s">
        <v>499</v>
      </c>
      <c r="P2960" s="54" t="s">
        <v>499</v>
      </c>
      <c r="Q2960" s="54">
        <v>16.936235074942843</v>
      </c>
      <c r="R2960" s="54" t="s">
        <v>499</v>
      </c>
      <c r="S2960" s="54" t="s">
        <v>499</v>
      </c>
      <c r="T2960" s="54" t="s">
        <v>499</v>
      </c>
      <c r="U2960" s="54">
        <v>16.936235074942843</v>
      </c>
      <c r="W2960" s="42" t="s">
        <v>469</v>
      </c>
    </row>
    <row r="2961" spans="1:23">
      <c r="A2961" s="49" t="s">
        <v>5229</v>
      </c>
      <c r="B2961" s="46" t="s">
        <v>230</v>
      </c>
      <c r="C2961" s="46" t="s">
        <v>433</v>
      </c>
      <c r="D2961" s="49" t="s">
        <v>154</v>
      </c>
      <c r="E2961" s="46">
        <v>0</v>
      </c>
      <c r="F2961" s="46">
        <v>0</v>
      </c>
      <c r="G2961" s="46">
        <v>0</v>
      </c>
      <c r="H2961" s="46">
        <v>0</v>
      </c>
      <c r="I2961" s="46">
        <v>0</v>
      </c>
      <c r="J2961" s="46">
        <v>0</v>
      </c>
      <c r="K2961" s="46">
        <v>0</v>
      </c>
      <c r="L2961" s="42">
        <v>35427</v>
      </c>
      <c r="M2961" s="42">
        <v>18312</v>
      </c>
      <c r="N2961" s="42">
        <v>17115</v>
      </c>
      <c r="O2961" s="54" t="s">
        <v>499</v>
      </c>
      <c r="P2961" s="54" t="s">
        <v>499</v>
      </c>
      <c r="Q2961" s="54" t="s">
        <v>499</v>
      </c>
      <c r="R2961" s="54" t="s">
        <v>499</v>
      </c>
      <c r="S2961" s="54" t="s">
        <v>499</v>
      </c>
      <c r="T2961" s="54" t="s">
        <v>499</v>
      </c>
      <c r="U2961" s="54" t="s">
        <v>499</v>
      </c>
      <c r="W2961" s="42" t="s">
        <v>469</v>
      </c>
    </row>
    <row r="2962" spans="1:23">
      <c r="A2962" s="49" t="s">
        <v>5230</v>
      </c>
      <c r="B2962" s="46" t="s">
        <v>230</v>
      </c>
      <c r="C2962" s="46" t="s">
        <v>433</v>
      </c>
      <c r="D2962" s="49" t="s">
        <v>155</v>
      </c>
      <c r="E2962" s="46">
        <v>0</v>
      </c>
      <c r="F2962" s="46">
        <v>0</v>
      </c>
      <c r="G2962" s="46">
        <v>6</v>
      </c>
      <c r="H2962" s="46">
        <v>0</v>
      </c>
      <c r="I2962" s="46">
        <v>0</v>
      </c>
      <c r="J2962" s="46">
        <v>0</v>
      </c>
      <c r="K2962" s="46">
        <v>6</v>
      </c>
      <c r="L2962" s="42">
        <v>35427</v>
      </c>
      <c r="M2962" s="42">
        <v>18312</v>
      </c>
      <c r="N2962" s="42">
        <v>17115</v>
      </c>
      <c r="O2962" s="54" t="s">
        <v>499</v>
      </c>
      <c r="P2962" s="54" t="s">
        <v>499</v>
      </c>
      <c r="Q2962" s="54">
        <v>16.936235074942843</v>
      </c>
      <c r="R2962" s="54" t="s">
        <v>499</v>
      </c>
      <c r="S2962" s="54" t="s">
        <v>499</v>
      </c>
      <c r="T2962" s="54" t="s">
        <v>499</v>
      </c>
      <c r="U2962" s="54">
        <v>16.936235074942843</v>
      </c>
      <c r="W2962" s="42" t="s">
        <v>469</v>
      </c>
    </row>
    <row r="2963" spans="1:23">
      <c r="A2963" s="49" t="s">
        <v>5231</v>
      </c>
      <c r="B2963" s="46" t="s">
        <v>230</v>
      </c>
      <c r="C2963" s="46" t="s">
        <v>433</v>
      </c>
      <c r="D2963" s="49" t="s">
        <v>99</v>
      </c>
      <c r="E2963" s="46">
        <v>6</v>
      </c>
      <c r="F2963" s="46">
        <v>0</v>
      </c>
      <c r="G2963" s="46">
        <v>7</v>
      </c>
      <c r="H2963" s="46">
        <v>9</v>
      </c>
      <c r="I2963" s="46">
        <v>0</v>
      </c>
      <c r="J2963" s="46">
        <v>0</v>
      </c>
      <c r="K2963" s="46">
        <v>22</v>
      </c>
      <c r="L2963" s="42">
        <v>35427</v>
      </c>
      <c r="M2963" s="42">
        <v>18312</v>
      </c>
      <c r="N2963" s="42">
        <v>17115</v>
      </c>
      <c r="O2963" s="54">
        <v>16.936235074942843</v>
      </c>
      <c r="P2963" s="54" t="s">
        <v>499</v>
      </c>
      <c r="Q2963" s="54">
        <v>19.758940920766648</v>
      </c>
      <c r="R2963" s="54">
        <v>25.404352612414257</v>
      </c>
      <c r="S2963" s="54" t="s">
        <v>499</v>
      </c>
      <c r="T2963" s="54" t="s">
        <v>499</v>
      </c>
      <c r="U2963" s="54">
        <v>62.099528608123741</v>
      </c>
      <c r="W2963" s="42" t="s">
        <v>469</v>
      </c>
    </row>
    <row r="2964" spans="1:23">
      <c r="A2964" s="49" t="s">
        <v>5232</v>
      </c>
      <c r="B2964" s="46" t="s">
        <v>230</v>
      </c>
      <c r="C2964" s="46" t="s">
        <v>433</v>
      </c>
      <c r="D2964" s="49" t="s">
        <v>481</v>
      </c>
      <c r="E2964" s="46">
        <v>0</v>
      </c>
      <c r="F2964" s="46">
        <v>0</v>
      </c>
      <c r="G2964" s="46">
        <v>6</v>
      </c>
      <c r="H2964" s="46">
        <v>6</v>
      </c>
      <c r="I2964" s="46">
        <v>0</v>
      </c>
      <c r="J2964" s="46">
        <v>0</v>
      </c>
      <c r="K2964" s="46">
        <v>12</v>
      </c>
      <c r="L2964" s="42">
        <v>35427</v>
      </c>
      <c r="M2964" s="42">
        <v>18312</v>
      </c>
      <c r="N2964" s="42">
        <v>17115</v>
      </c>
      <c r="O2964" s="54" t="s">
        <v>499</v>
      </c>
      <c r="P2964" s="54" t="s">
        <v>499</v>
      </c>
      <c r="Q2964" s="54">
        <v>16.936235074942843</v>
      </c>
      <c r="R2964" s="54">
        <v>16.936235074942843</v>
      </c>
      <c r="S2964" s="54" t="s">
        <v>499</v>
      </c>
      <c r="T2964" s="54" t="s">
        <v>499</v>
      </c>
      <c r="U2964" s="54">
        <v>33.872470149885686</v>
      </c>
      <c r="W2964" s="42" t="s">
        <v>469</v>
      </c>
    </row>
    <row r="2965" spans="1:23">
      <c r="A2965" s="49" t="s">
        <v>5233</v>
      </c>
      <c r="B2965" s="46" t="s">
        <v>230</v>
      </c>
      <c r="C2965" s="46" t="s">
        <v>433</v>
      </c>
      <c r="D2965" s="49" t="s">
        <v>483</v>
      </c>
      <c r="E2965" s="46">
        <v>6</v>
      </c>
      <c r="F2965" s="46">
        <v>6</v>
      </c>
      <c r="G2965" s="46">
        <v>9</v>
      </c>
      <c r="H2965" s="46">
        <v>6</v>
      </c>
      <c r="I2965" s="46">
        <v>6</v>
      </c>
      <c r="J2965" s="46">
        <v>6</v>
      </c>
      <c r="K2965" s="46">
        <v>39</v>
      </c>
      <c r="L2965" s="42">
        <v>35427</v>
      </c>
      <c r="M2965" s="42">
        <v>18312</v>
      </c>
      <c r="N2965" s="42">
        <v>17115</v>
      </c>
      <c r="O2965" s="54">
        <v>16.936235074942843</v>
      </c>
      <c r="P2965" s="54">
        <v>16.936235074942843</v>
      </c>
      <c r="Q2965" s="54">
        <v>25.404352612414257</v>
      </c>
      <c r="R2965" s="54">
        <v>16.936235074942843</v>
      </c>
      <c r="S2965" s="54">
        <v>16.936235074942843</v>
      </c>
      <c r="T2965" s="54">
        <v>16.936235074942843</v>
      </c>
      <c r="U2965" s="54">
        <v>110.08552798712846</v>
      </c>
      <c r="W2965" s="42" t="s">
        <v>469</v>
      </c>
    </row>
    <row r="2966" spans="1:23">
      <c r="A2966" s="49" t="s">
        <v>5234</v>
      </c>
      <c r="B2966" s="46" t="s">
        <v>230</v>
      </c>
      <c r="C2966" s="46" t="s">
        <v>433</v>
      </c>
      <c r="D2966" s="49" t="s">
        <v>128</v>
      </c>
      <c r="E2966" s="46">
        <v>0</v>
      </c>
      <c r="F2966" s="46">
        <v>0</v>
      </c>
      <c r="G2966" s="46">
        <v>0</v>
      </c>
      <c r="H2966" s="46">
        <v>0</v>
      </c>
      <c r="I2966" s="46">
        <v>0</v>
      </c>
      <c r="J2966" s="46">
        <v>0</v>
      </c>
      <c r="K2966" s="46">
        <v>0</v>
      </c>
      <c r="L2966" s="42">
        <v>35427</v>
      </c>
      <c r="M2966" s="42">
        <v>18312</v>
      </c>
      <c r="N2966" s="42">
        <v>17115</v>
      </c>
      <c r="O2966" s="54" t="s">
        <v>499</v>
      </c>
      <c r="P2966" s="54" t="s">
        <v>499</v>
      </c>
      <c r="Q2966" s="54" t="s">
        <v>499</v>
      </c>
      <c r="R2966" s="54" t="s">
        <v>499</v>
      </c>
      <c r="S2966" s="54" t="s">
        <v>499</v>
      </c>
      <c r="T2966" s="54" t="s">
        <v>499</v>
      </c>
      <c r="U2966" s="54" t="s">
        <v>499</v>
      </c>
      <c r="W2966" s="42" t="s">
        <v>469</v>
      </c>
    </row>
    <row r="2967" spans="1:23">
      <c r="A2967" s="49" t="s">
        <v>5235</v>
      </c>
      <c r="B2967" s="46" t="s">
        <v>230</v>
      </c>
      <c r="C2967" s="46" t="s">
        <v>433</v>
      </c>
      <c r="D2967" s="49" t="s">
        <v>132</v>
      </c>
      <c r="E2967" s="46">
        <v>6</v>
      </c>
      <c r="F2967" s="46">
        <v>0</v>
      </c>
      <c r="G2967" s="46">
        <v>0</v>
      </c>
      <c r="H2967" s="46">
        <v>6</v>
      </c>
      <c r="I2967" s="46">
        <v>6</v>
      </c>
      <c r="J2967" s="46">
        <v>6</v>
      </c>
      <c r="K2967" s="46">
        <v>24</v>
      </c>
      <c r="L2967" s="42">
        <v>35427</v>
      </c>
      <c r="M2967" s="42">
        <v>18312</v>
      </c>
      <c r="N2967" s="42">
        <v>17115</v>
      </c>
      <c r="O2967" s="54">
        <v>32.765399737876805</v>
      </c>
      <c r="P2967" s="54" t="s">
        <v>499</v>
      </c>
      <c r="Q2967" s="54" t="s">
        <v>499</v>
      </c>
      <c r="R2967" s="54">
        <v>32.765399737876805</v>
      </c>
      <c r="S2967" s="54">
        <v>32.765399737876805</v>
      </c>
      <c r="T2967" s="54">
        <v>32.765399737876805</v>
      </c>
      <c r="U2967" s="54">
        <v>131.06159895150722</v>
      </c>
      <c r="W2967" s="42" t="s">
        <v>469</v>
      </c>
    </row>
    <row r="2968" spans="1:23">
      <c r="A2968" s="49" t="s">
        <v>5236</v>
      </c>
      <c r="B2968" s="46" t="s">
        <v>230</v>
      </c>
      <c r="C2968" s="46" t="s">
        <v>433</v>
      </c>
      <c r="D2968" s="49" t="s">
        <v>161</v>
      </c>
      <c r="E2968" s="46">
        <v>0</v>
      </c>
      <c r="F2968" s="46">
        <v>0</v>
      </c>
      <c r="G2968" s="46">
        <v>0</v>
      </c>
      <c r="H2968" s="46">
        <v>0</v>
      </c>
      <c r="I2968" s="46">
        <v>0</v>
      </c>
      <c r="J2968" s="46">
        <v>0</v>
      </c>
      <c r="K2968" s="46">
        <v>0</v>
      </c>
      <c r="L2968" s="42">
        <v>35427</v>
      </c>
      <c r="M2968" s="42">
        <v>18312</v>
      </c>
      <c r="N2968" s="42">
        <v>17115</v>
      </c>
      <c r="O2968" s="54" t="s">
        <v>499</v>
      </c>
      <c r="P2968" s="54" t="s">
        <v>499</v>
      </c>
      <c r="Q2968" s="54" t="s">
        <v>499</v>
      </c>
      <c r="R2968" s="54" t="s">
        <v>499</v>
      </c>
      <c r="S2968" s="54" t="s">
        <v>499</v>
      </c>
      <c r="T2968" s="54" t="s">
        <v>499</v>
      </c>
      <c r="U2968" s="54" t="s">
        <v>499</v>
      </c>
      <c r="W2968" s="42" t="s">
        <v>469</v>
      </c>
    </row>
    <row r="2969" spans="1:23">
      <c r="A2969" s="49" t="s">
        <v>5237</v>
      </c>
      <c r="B2969" s="46" t="s">
        <v>230</v>
      </c>
      <c r="C2969" s="46" t="s">
        <v>433</v>
      </c>
      <c r="D2969" s="49" t="s">
        <v>142</v>
      </c>
      <c r="E2969" s="46">
        <v>0</v>
      </c>
      <c r="F2969" s="46">
        <v>0</v>
      </c>
      <c r="G2969" s="46">
        <v>0</v>
      </c>
      <c r="H2969" s="46">
        <v>0</v>
      </c>
      <c r="I2969" s="46">
        <v>0</v>
      </c>
      <c r="J2969" s="46">
        <v>0</v>
      </c>
      <c r="K2969" s="46">
        <v>0</v>
      </c>
      <c r="L2969" s="42">
        <v>35427</v>
      </c>
      <c r="M2969" s="42">
        <v>18312</v>
      </c>
      <c r="N2969" s="42">
        <v>17115</v>
      </c>
      <c r="O2969" s="54" t="s">
        <v>499</v>
      </c>
      <c r="P2969" s="54" t="s">
        <v>499</v>
      </c>
      <c r="Q2969" s="54" t="s">
        <v>499</v>
      </c>
      <c r="R2969" s="54" t="s">
        <v>499</v>
      </c>
      <c r="S2969" s="54" t="s">
        <v>499</v>
      </c>
      <c r="T2969" s="54" t="s">
        <v>499</v>
      </c>
      <c r="U2969" s="54" t="s">
        <v>499</v>
      </c>
      <c r="W2969" s="42" t="s">
        <v>469</v>
      </c>
    </row>
    <row r="2970" spans="1:23">
      <c r="A2970" s="49" t="s">
        <v>5238</v>
      </c>
      <c r="B2970" s="46" t="s">
        <v>230</v>
      </c>
      <c r="C2970" s="46" t="s">
        <v>433</v>
      </c>
      <c r="D2970" s="49" t="s">
        <v>146</v>
      </c>
      <c r="E2970" s="46">
        <v>6</v>
      </c>
      <c r="F2970" s="46">
        <v>12</v>
      </c>
      <c r="G2970" s="46">
        <v>9</v>
      </c>
      <c r="H2970" s="46">
        <v>17</v>
      </c>
      <c r="I2970" s="46">
        <v>9</v>
      </c>
      <c r="J2970" s="46">
        <v>6</v>
      </c>
      <c r="K2970" s="46">
        <v>59</v>
      </c>
      <c r="L2970" s="42">
        <v>35427</v>
      </c>
      <c r="M2970" s="42">
        <v>18312</v>
      </c>
      <c r="N2970" s="42">
        <v>17115</v>
      </c>
      <c r="O2970" s="54">
        <v>32.765399737876805</v>
      </c>
      <c r="P2970" s="54">
        <v>65.530799475753611</v>
      </c>
      <c r="Q2970" s="54">
        <v>49.148099606815201</v>
      </c>
      <c r="R2970" s="54">
        <v>92.835299257317601</v>
      </c>
      <c r="S2970" s="54">
        <v>49.148099606815201</v>
      </c>
      <c r="T2970" s="54">
        <v>32.765399737876805</v>
      </c>
      <c r="U2970" s="54">
        <v>322.1930974224552</v>
      </c>
      <c r="W2970" s="42" t="s">
        <v>469</v>
      </c>
    </row>
    <row r="2971" spans="1:23">
      <c r="A2971" s="49" t="s">
        <v>5239</v>
      </c>
      <c r="B2971" s="46" t="s">
        <v>222</v>
      </c>
      <c r="C2971" s="46" t="s">
        <v>433</v>
      </c>
      <c r="D2971" s="49" t="s">
        <v>60</v>
      </c>
      <c r="E2971" s="46">
        <v>0</v>
      </c>
      <c r="F2971" s="46">
        <v>0</v>
      </c>
      <c r="G2971" s="46">
        <v>6</v>
      </c>
      <c r="H2971" s="46">
        <v>8</v>
      </c>
      <c r="I2971" s="46">
        <v>0</v>
      </c>
      <c r="J2971" s="46">
        <v>6</v>
      </c>
      <c r="K2971" s="46">
        <v>20</v>
      </c>
      <c r="L2971" s="42">
        <v>35427</v>
      </c>
      <c r="M2971" s="42">
        <v>18312</v>
      </c>
      <c r="N2971" s="42">
        <v>17115</v>
      </c>
      <c r="O2971" s="54" t="s">
        <v>499</v>
      </c>
      <c r="P2971" s="54" t="s">
        <v>499</v>
      </c>
      <c r="Q2971" s="54">
        <v>16.936235074942843</v>
      </c>
      <c r="R2971" s="54">
        <v>22.581646766590453</v>
      </c>
      <c r="S2971" s="54" t="s">
        <v>499</v>
      </c>
      <c r="T2971" s="54">
        <v>16.936235074942843</v>
      </c>
      <c r="U2971" s="54">
        <v>56.454116916476131</v>
      </c>
      <c r="W2971" s="42" t="s">
        <v>469</v>
      </c>
    </row>
    <row r="2972" spans="1:23">
      <c r="A2972" s="49" t="s">
        <v>5240</v>
      </c>
      <c r="B2972" s="46" t="s">
        <v>222</v>
      </c>
      <c r="C2972" s="46" t="s">
        <v>433</v>
      </c>
      <c r="D2972" s="49" t="s">
        <v>64</v>
      </c>
      <c r="E2972" s="46">
        <v>11</v>
      </c>
      <c r="F2972" s="46">
        <v>9</v>
      </c>
      <c r="G2972" s="46">
        <v>15</v>
      </c>
      <c r="H2972" s="46">
        <v>16</v>
      </c>
      <c r="I2972" s="46">
        <v>9</v>
      </c>
      <c r="J2972" s="46">
        <v>6</v>
      </c>
      <c r="K2972" s="46">
        <v>66</v>
      </c>
      <c r="L2972" s="42">
        <v>35427</v>
      </c>
      <c r="M2972" s="42">
        <v>18312</v>
      </c>
      <c r="N2972" s="42">
        <v>17115</v>
      </c>
      <c r="O2972" s="54">
        <v>31.04976430406187</v>
      </c>
      <c r="P2972" s="54">
        <v>25.404352612414257</v>
      </c>
      <c r="Q2972" s="54">
        <v>42.3405876873571</v>
      </c>
      <c r="R2972" s="54">
        <v>45.163293533180905</v>
      </c>
      <c r="S2972" s="54">
        <v>25.404352612414257</v>
      </c>
      <c r="T2972" s="54">
        <v>16.936235074942843</v>
      </c>
      <c r="U2972" s="54">
        <v>186.29858582437123</v>
      </c>
      <c r="W2972" s="42" t="s">
        <v>469</v>
      </c>
    </row>
    <row r="2973" spans="1:23">
      <c r="A2973" s="49" t="s">
        <v>5241</v>
      </c>
      <c r="B2973" s="46" t="s">
        <v>222</v>
      </c>
      <c r="C2973" s="46" t="s">
        <v>433</v>
      </c>
      <c r="D2973" s="49" t="s">
        <v>492</v>
      </c>
      <c r="E2973" s="46">
        <v>0</v>
      </c>
      <c r="F2973" s="46">
        <v>0</v>
      </c>
      <c r="G2973" s="46">
        <v>7</v>
      </c>
      <c r="H2973" s="46">
        <v>9</v>
      </c>
      <c r="I2973" s="46">
        <v>0</v>
      </c>
      <c r="J2973" s="46">
        <v>0</v>
      </c>
      <c r="K2973" s="46">
        <v>16</v>
      </c>
      <c r="L2973" s="42">
        <v>35427</v>
      </c>
      <c r="M2973" s="42">
        <v>18312</v>
      </c>
      <c r="N2973" s="42">
        <v>17115</v>
      </c>
      <c r="O2973" s="54" t="s">
        <v>499</v>
      </c>
      <c r="P2973" s="54" t="s">
        <v>499</v>
      </c>
      <c r="Q2973" s="54">
        <v>19.758940920766648</v>
      </c>
      <c r="R2973" s="54">
        <v>25.404352612414257</v>
      </c>
      <c r="S2973" s="54" t="s">
        <v>499</v>
      </c>
      <c r="T2973" s="54" t="s">
        <v>499</v>
      </c>
      <c r="U2973" s="54">
        <v>45.163293533180905</v>
      </c>
      <c r="W2973" s="42" t="s">
        <v>469</v>
      </c>
    </row>
    <row r="2974" spans="1:23">
      <c r="A2974" s="49" t="s">
        <v>5242</v>
      </c>
      <c r="B2974" s="46" t="s">
        <v>222</v>
      </c>
      <c r="C2974" s="46" t="s">
        <v>433</v>
      </c>
      <c r="D2974" s="49" t="s">
        <v>200</v>
      </c>
      <c r="E2974" s="46">
        <v>6</v>
      </c>
      <c r="F2974" s="46">
        <v>0</v>
      </c>
      <c r="G2974" s="46">
        <v>11</v>
      </c>
      <c r="H2974" s="46">
        <v>18</v>
      </c>
      <c r="I2974" s="46">
        <v>9</v>
      </c>
      <c r="J2974" s="46">
        <v>6</v>
      </c>
      <c r="K2974" s="46">
        <v>50</v>
      </c>
      <c r="L2974" s="42">
        <v>35427</v>
      </c>
      <c r="M2974" s="42">
        <v>18312</v>
      </c>
      <c r="N2974" s="42">
        <v>17115</v>
      </c>
      <c r="O2974" s="54">
        <v>16.936235074942843</v>
      </c>
      <c r="P2974" s="54" t="s">
        <v>499</v>
      </c>
      <c r="Q2974" s="54">
        <v>31.04976430406187</v>
      </c>
      <c r="R2974" s="54">
        <v>50.808705224828515</v>
      </c>
      <c r="S2974" s="54">
        <v>25.404352612414257</v>
      </c>
      <c r="T2974" s="54">
        <v>16.936235074942843</v>
      </c>
      <c r="U2974" s="54">
        <v>141.13529229119035</v>
      </c>
      <c r="W2974" s="42" t="s">
        <v>469</v>
      </c>
    </row>
    <row r="2975" spans="1:23">
      <c r="A2975" s="49" t="s">
        <v>5243</v>
      </c>
      <c r="B2975" s="46" t="s">
        <v>222</v>
      </c>
      <c r="C2975" s="46" t="s">
        <v>433</v>
      </c>
      <c r="D2975" s="49" t="s">
        <v>473</v>
      </c>
      <c r="E2975" s="46">
        <v>0</v>
      </c>
      <c r="F2975" s="46">
        <v>0</v>
      </c>
      <c r="G2975" s="46">
        <v>0</v>
      </c>
      <c r="H2975" s="46">
        <v>0</v>
      </c>
      <c r="I2975" s="46">
        <v>6</v>
      </c>
      <c r="J2975" s="46">
        <v>0</v>
      </c>
      <c r="K2975" s="46">
        <v>6</v>
      </c>
      <c r="L2975" s="42">
        <v>35427</v>
      </c>
      <c r="M2975" s="42">
        <v>18312</v>
      </c>
      <c r="N2975" s="42">
        <v>17115</v>
      </c>
      <c r="O2975" s="54" t="s">
        <v>499</v>
      </c>
      <c r="P2975" s="54" t="s">
        <v>499</v>
      </c>
      <c r="Q2975" s="54" t="s">
        <v>499</v>
      </c>
      <c r="R2975" s="54" t="s">
        <v>499</v>
      </c>
      <c r="S2975" s="54">
        <v>16.936235074942843</v>
      </c>
      <c r="T2975" s="54" t="s">
        <v>499</v>
      </c>
      <c r="U2975" s="54">
        <v>16.936235074942843</v>
      </c>
      <c r="W2975" s="42" t="s">
        <v>469</v>
      </c>
    </row>
    <row r="2976" spans="1:23">
      <c r="A2976" s="49" t="s">
        <v>5244</v>
      </c>
      <c r="B2976" s="46" t="s">
        <v>222</v>
      </c>
      <c r="C2976" s="46" t="s">
        <v>433</v>
      </c>
      <c r="D2976" s="49" t="s">
        <v>201</v>
      </c>
      <c r="E2976" s="46">
        <v>6</v>
      </c>
      <c r="F2976" s="46">
        <v>6</v>
      </c>
      <c r="G2976" s="46">
        <v>0</v>
      </c>
      <c r="H2976" s="46">
        <v>6</v>
      </c>
      <c r="I2976" s="46">
        <v>0</v>
      </c>
      <c r="J2976" s="46">
        <v>0</v>
      </c>
      <c r="K2976" s="46">
        <v>18</v>
      </c>
      <c r="L2976" s="42">
        <v>35427</v>
      </c>
      <c r="M2976" s="42">
        <v>18312</v>
      </c>
      <c r="N2976" s="42">
        <v>17115</v>
      </c>
      <c r="O2976" s="54">
        <v>16.936235074942843</v>
      </c>
      <c r="P2976" s="54">
        <v>16.936235074942843</v>
      </c>
      <c r="Q2976" s="54" t="s">
        <v>499</v>
      </c>
      <c r="R2976" s="54">
        <v>16.936235074942843</v>
      </c>
      <c r="S2976" s="54" t="s">
        <v>499</v>
      </c>
      <c r="T2976" s="54" t="s">
        <v>499</v>
      </c>
      <c r="U2976" s="54">
        <v>50.808705224828515</v>
      </c>
      <c r="W2976" s="42" t="s">
        <v>469</v>
      </c>
    </row>
    <row r="2977" spans="1:23">
      <c r="A2977" s="49" t="s">
        <v>5245</v>
      </c>
      <c r="B2977" s="46" t="s">
        <v>222</v>
      </c>
      <c r="C2977" s="46" t="s">
        <v>433</v>
      </c>
      <c r="D2977" s="49" t="s">
        <v>151</v>
      </c>
      <c r="E2977" s="46">
        <v>0</v>
      </c>
      <c r="F2977" s="46">
        <v>0</v>
      </c>
      <c r="G2977" s="46">
        <v>0</v>
      </c>
      <c r="H2977" s="46">
        <v>0</v>
      </c>
      <c r="I2977" s="46">
        <v>0</v>
      </c>
      <c r="J2977" s="46">
        <v>0</v>
      </c>
      <c r="K2977" s="46">
        <v>0</v>
      </c>
      <c r="L2977" s="42">
        <v>35427</v>
      </c>
      <c r="M2977" s="42">
        <v>18312</v>
      </c>
      <c r="N2977" s="42">
        <v>17115</v>
      </c>
      <c r="O2977" s="54" t="s">
        <v>499</v>
      </c>
      <c r="P2977" s="54" t="s">
        <v>499</v>
      </c>
      <c r="Q2977" s="54" t="s">
        <v>499</v>
      </c>
      <c r="R2977" s="54" t="s">
        <v>499</v>
      </c>
      <c r="S2977" s="54" t="s">
        <v>499</v>
      </c>
      <c r="T2977" s="54" t="s">
        <v>499</v>
      </c>
      <c r="U2977" s="54" t="s">
        <v>499</v>
      </c>
      <c r="W2977" s="42" t="s">
        <v>469</v>
      </c>
    </row>
    <row r="2978" spans="1:23">
      <c r="A2978" s="49" t="s">
        <v>5246</v>
      </c>
      <c r="B2978" s="46" t="s">
        <v>222</v>
      </c>
      <c r="C2978" s="46" t="s">
        <v>433</v>
      </c>
      <c r="D2978" s="49" t="s">
        <v>95</v>
      </c>
      <c r="E2978" s="46">
        <v>0</v>
      </c>
      <c r="F2978" s="46">
        <v>0</v>
      </c>
      <c r="G2978" s="46">
        <v>0</v>
      </c>
      <c r="H2978" s="46">
        <v>6</v>
      </c>
      <c r="I2978" s="46">
        <v>0</v>
      </c>
      <c r="J2978" s="46">
        <v>0</v>
      </c>
      <c r="K2978" s="46">
        <v>6</v>
      </c>
      <c r="L2978" s="42">
        <v>35427</v>
      </c>
      <c r="M2978" s="42">
        <v>18312</v>
      </c>
      <c r="N2978" s="42">
        <v>17115</v>
      </c>
      <c r="O2978" s="54" t="s">
        <v>499</v>
      </c>
      <c r="P2978" s="54" t="s">
        <v>499</v>
      </c>
      <c r="Q2978" s="54" t="s">
        <v>499</v>
      </c>
      <c r="R2978" s="54">
        <v>16.936235074942843</v>
      </c>
      <c r="S2978" s="54" t="s">
        <v>499</v>
      </c>
      <c r="T2978" s="54" t="s">
        <v>499</v>
      </c>
      <c r="U2978" s="54">
        <v>16.936235074942843</v>
      </c>
      <c r="W2978" s="42" t="s">
        <v>469</v>
      </c>
    </row>
    <row r="2979" spans="1:23">
      <c r="A2979" s="49" t="s">
        <v>5247</v>
      </c>
      <c r="B2979" s="46" t="s">
        <v>222</v>
      </c>
      <c r="C2979" s="46" t="s">
        <v>433</v>
      </c>
      <c r="D2979" s="49" t="s">
        <v>154</v>
      </c>
      <c r="E2979" s="46">
        <v>0</v>
      </c>
      <c r="F2979" s="46">
        <v>0</v>
      </c>
      <c r="G2979" s="46">
        <v>0</v>
      </c>
      <c r="H2979" s="46">
        <v>0</v>
      </c>
      <c r="I2979" s="46">
        <v>0</v>
      </c>
      <c r="J2979" s="46">
        <v>0</v>
      </c>
      <c r="K2979" s="46">
        <v>0</v>
      </c>
      <c r="L2979" s="42">
        <v>35427</v>
      </c>
      <c r="M2979" s="42">
        <v>18312</v>
      </c>
      <c r="N2979" s="42">
        <v>17115</v>
      </c>
      <c r="O2979" s="54" t="s">
        <v>499</v>
      </c>
      <c r="P2979" s="54" t="s">
        <v>499</v>
      </c>
      <c r="Q2979" s="54" t="s">
        <v>499</v>
      </c>
      <c r="R2979" s="54" t="s">
        <v>499</v>
      </c>
      <c r="S2979" s="54" t="s">
        <v>499</v>
      </c>
      <c r="T2979" s="54" t="s">
        <v>499</v>
      </c>
      <c r="U2979" s="54" t="s">
        <v>499</v>
      </c>
      <c r="W2979" s="42" t="s">
        <v>469</v>
      </c>
    </row>
    <row r="2980" spans="1:23">
      <c r="A2980" s="49" t="s">
        <v>5248</v>
      </c>
      <c r="B2980" s="46" t="s">
        <v>222</v>
      </c>
      <c r="C2980" s="46" t="s">
        <v>433</v>
      </c>
      <c r="D2980" s="49" t="s">
        <v>155</v>
      </c>
      <c r="E2980" s="46">
        <v>0</v>
      </c>
      <c r="F2980" s="46">
        <v>0</v>
      </c>
      <c r="G2980" s="46">
        <v>0</v>
      </c>
      <c r="H2980" s="46">
        <v>0</v>
      </c>
      <c r="I2980" s="46">
        <v>0</v>
      </c>
      <c r="J2980" s="46">
        <v>0</v>
      </c>
      <c r="K2980" s="46">
        <v>0</v>
      </c>
      <c r="L2980" s="42">
        <v>35427</v>
      </c>
      <c r="M2980" s="42">
        <v>18312</v>
      </c>
      <c r="N2980" s="42">
        <v>17115</v>
      </c>
      <c r="O2980" s="54" t="s">
        <v>499</v>
      </c>
      <c r="P2980" s="54" t="s">
        <v>499</v>
      </c>
      <c r="Q2980" s="54" t="s">
        <v>499</v>
      </c>
      <c r="R2980" s="54" t="s">
        <v>499</v>
      </c>
      <c r="S2980" s="54" t="s">
        <v>499</v>
      </c>
      <c r="T2980" s="54" t="s">
        <v>499</v>
      </c>
      <c r="U2980" s="54" t="s">
        <v>499</v>
      </c>
      <c r="W2980" s="42" t="s">
        <v>469</v>
      </c>
    </row>
    <row r="2981" spans="1:23">
      <c r="A2981" s="49" t="s">
        <v>5249</v>
      </c>
      <c r="B2981" s="46" t="s">
        <v>222</v>
      </c>
      <c r="C2981" s="46" t="s">
        <v>433</v>
      </c>
      <c r="D2981" s="49" t="s">
        <v>99</v>
      </c>
      <c r="E2981" s="46">
        <v>11</v>
      </c>
      <c r="F2981" s="46">
        <v>6</v>
      </c>
      <c r="G2981" s="46">
        <v>10</v>
      </c>
      <c r="H2981" s="46">
        <v>6</v>
      </c>
      <c r="I2981" s="46">
        <v>0</v>
      </c>
      <c r="J2981" s="46">
        <v>6</v>
      </c>
      <c r="K2981" s="46">
        <v>39</v>
      </c>
      <c r="L2981" s="42">
        <v>35427</v>
      </c>
      <c r="M2981" s="42">
        <v>18312</v>
      </c>
      <c r="N2981" s="42">
        <v>17115</v>
      </c>
      <c r="O2981" s="54">
        <v>31.04976430406187</v>
      </c>
      <c r="P2981" s="54">
        <v>16.936235074942843</v>
      </c>
      <c r="Q2981" s="54">
        <v>28.227058458238066</v>
      </c>
      <c r="R2981" s="54">
        <v>16.936235074942843</v>
      </c>
      <c r="S2981" s="54" t="s">
        <v>499</v>
      </c>
      <c r="T2981" s="54">
        <v>16.936235074942843</v>
      </c>
      <c r="U2981" s="54">
        <v>110.08552798712846</v>
      </c>
      <c r="W2981" s="42" t="s">
        <v>469</v>
      </c>
    </row>
    <row r="2982" spans="1:23">
      <c r="A2982" s="49" t="s">
        <v>5250</v>
      </c>
      <c r="B2982" s="46" t="s">
        <v>222</v>
      </c>
      <c r="C2982" s="46" t="s">
        <v>433</v>
      </c>
      <c r="D2982" s="49" t="s">
        <v>481</v>
      </c>
      <c r="E2982" s="46">
        <v>0</v>
      </c>
      <c r="F2982" s="46">
        <v>0</v>
      </c>
      <c r="G2982" s="46">
        <v>0</v>
      </c>
      <c r="H2982" s="46">
        <v>6</v>
      </c>
      <c r="I2982" s="46">
        <v>0</v>
      </c>
      <c r="J2982" s="46">
        <v>0</v>
      </c>
      <c r="K2982" s="46">
        <v>6</v>
      </c>
      <c r="L2982" s="42">
        <v>35427</v>
      </c>
      <c r="M2982" s="42">
        <v>18312</v>
      </c>
      <c r="N2982" s="42">
        <v>17115</v>
      </c>
      <c r="O2982" s="54" t="s">
        <v>499</v>
      </c>
      <c r="P2982" s="54" t="s">
        <v>499</v>
      </c>
      <c r="Q2982" s="54" t="s">
        <v>499</v>
      </c>
      <c r="R2982" s="54">
        <v>16.936235074942843</v>
      </c>
      <c r="S2982" s="54" t="s">
        <v>499</v>
      </c>
      <c r="T2982" s="54" t="s">
        <v>499</v>
      </c>
      <c r="U2982" s="54">
        <v>16.936235074942843</v>
      </c>
      <c r="W2982" s="42" t="s">
        <v>469</v>
      </c>
    </row>
    <row r="2983" spans="1:23">
      <c r="A2983" s="49" t="s">
        <v>5251</v>
      </c>
      <c r="B2983" s="46" t="s">
        <v>222</v>
      </c>
      <c r="C2983" s="46" t="s">
        <v>433</v>
      </c>
      <c r="D2983" s="49" t="s">
        <v>483</v>
      </c>
      <c r="E2983" s="46">
        <v>0</v>
      </c>
      <c r="F2983" s="46">
        <v>6</v>
      </c>
      <c r="G2983" s="46">
        <v>6</v>
      </c>
      <c r="H2983" s="46">
        <v>6</v>
      </c>
      <c r="I2983" s="46">
        <v>6</v>
      </c>
      <c r="J2983" s="46">
        <v>0</v>
      </c>
      <c r="K2983" s="46">
        <v>24</v>
      </c>
      <c r="L2983" s="42">
        <v>35427</v>
      </c>
      <c r="M2983" s="42">
        <v>18312</v>
      </c>
      <c r="N2983" s="42">
        <v>17115</v>
      </c>
      <c r="O2983" s="54" t="s">
        <v>499</v>
      </c>
      <c r="P2983" s="54">
        <v>16.936235074942843</v>
      </c>
      <c r="Q2983" s="54">
        <v>16.936235074942843</v>
      </c>
      <c r="R2983" s="54">
        <v>16.936235074942843</v>
      </c>
      <c r="S2983" s="54">
        <v>16.936235074942843</v>
      </c>
      <c r="T2983" s="54" t="s">
        <v>499</v>
      </c>
      <c r="U2983" s="54">
        <v>67.744940299771372</v>
      </c>
      <c r="W2983" s="42" t="s">
        <v>469</v>
      </c>
    </row>
    <row r="2984" spans="1:23">
      <c r="A2984" s="49" t="s">
        <v>5252</v>
      </c>
      <c r="B2984" s="46" t="s">
        <v>222</v>
      </c>
      <c r="C2984" s="46" t="s">
        <v>433</v>
      </c>
      <c r="D2984" s="49" t="s">
        <v>128</v>
      </c>
      <c r="E2984" s="46">
        <v>6</v>
      </c>
      <c r="F2984" s="46">
        <v>0</v>
      </c>
      <c r="G2984" s="46">
        <v>0</v>
      </c>
      <c r="H2984" s="46">
        <v>0</v>
      </c>
      <c r="I2984" s="46">
        <v>0</v>
      </c>
      <c r="J2984" s="46">
        <v>0</v>
      </c>
      <c r="K2984" s="46">
        <v>6</v>
      </c>
      <c r="L2984" s="42">
        <v>35427</v>
      </c>
      <c r="M2984" s="42">
        <v>18312</v>
      </c>
      <c r="N2984" s="42">
        <v>17115</v>
      </c>
      <c r="O2984" s="54">
        <v>16.936235074942843</v>
      </c>
      <c r="P2984" s="54" t="s">
        <v>499</v>
      </c>
      <c r="Q2984" s="54" t="s">
        <v>499</v>
      </c>
      <c r="R2984" s="54" t="s">
        <v>499</v>
      </c>
      <c r="S2984" s="54" t="s">
        <v>499</v>
      </c>
      <c r="T2984" s="54" t="s">
        <v>499</v>
      </c>
      <c r="U2984" s="54">
        <v>16.936235074942843</v>
      </c>
      <c r="W2984" s="42" t="s">
        <v>469</v>
      </c>
    </row>
    <row r="2985" spans="1:23">
      <c r="A2985" s="49" t="s">
        <v>5253</v>
      </c>
      <c r="B2985" s="46" t="s">
        <v>222</v>
      </c>
      <c r="C2985" s="46" t="s">
        <v>433</v>
      </c>
      <c r="D2985" s="49" t="s">
        <v>161</v>
      </c>
      <c r="E2985" s="46">
        <v>0</v>
      </c>
      <c r="F2985" s="46">
        <v>0</v>
      </c>
      <c r="G2985" s="46">
        <v>0</v>
      </c>
      <c r="H2985" s="46">
        <v>0</v>
      </c>
      <c r="I2985" s="46">
        <v>0</v>
      </c>
      <c r="J2985" s="46">
        <v>0</v>
      </c>
      <c r="K2985" s="46">
        <v>0</v>
      </c>
      <c r="L2985" s="42">
        <v>35427</v>
      </c>
      <c r="M2985" s="42">
        <v>18312</v>
      </c>
      <c r="N2985" s="42">
        <v>17115</v>
      </c>
      <c r="O2985" s="54" t="s">
        <v>499</v>
      </c>
      <c r="P2985" s="54" t="s">
        <v>499</v>
      </c>
      <c r="Q2985" s="54" t="s">
        <v>499</v>
      </c>
      <c r="R2985" s="54" t="s">
        <v>499</v>
      </c>
      <c r="S2985" s="54" t="s">
        <v>499</v>
      </c>
      <c r="T2985" s="54" t="s">
        <v>499</v>
      </c>
      <c r="U2985" s="54" t="s">
        <v>499</v>
      </c>
      <c r="W2985" s="42" t="s">
        <v>469</v>
      </c>
    </row>
    <row r="2986" spans="1:23">
      <c r="A2986" s="49" t="s">
        <v>5254</v>
      </c>
      <c r="B2986" s="46" t="s">
        <v>222</v>
      </c>
      <c r="C2986" s="46" t="s">
        <v>433</v>
      </c>
      <c r="D2986" s="49" t="s">
        <v>164</v>
      </c>
      <c r="E2986" s="46">
        <v>22</v>
      </c>
      <c r="F2986" s="46">
        <v>31</v>
      </c>
      <c r="G2986" s="46">
        <v>61</v>
      </c>
      <c r="H2986" s="46">
        <v>55</v>
      </c>
      <c r="I2986" s="46">
        <v>15</v>
      </c>
      <c r="J2986" s="46">
        <v>6</v>
      </c>
      <c r="K2986" s="46">
        <v>190</v>
      </c>
      <c r="L2986" s="42">
        <v>35427</v>
      </c>
      <c r="M2986" s="42">
        <v>18312</v>
      </c>
      <c r="N2986" s="42">
        <v>17115</v>
      </c>
      <c r="O2986" s="54">
        <v>128.54221443178497</v>
      </c>
      <c r="P2986" s="54">
        <v>181.12766579024247</v>
      </c>
      <c r="Q2986" s="54">
        <v>356.41250365176745</v>
      </c>
      <c r="R2986" s="54">
        <v>321.35553607946247</v>
      </c>
      <c r="S2986" s="54">
        <v>87.642418930762489</v>
      </c>
      <c r="T2986" s="54">
        <v>35.056967572304998</v>
      </c>
      <c r="U2986" s="54">
        <v>1110.1373064563247</v>
      </c>
      <c r="W2986" s="42" t="s">
        <v>469</v>
      </c>
    </row>
    <row r="2987" spans="1:23">
      <c r="A2987" s="49" t="s">
        <v>5255</v>
      </c>
      <c r="B2987" s="46" t="s">
        <v>222</v>
      </c>
      <c r="C2987" s="46" t="s">
        <v>433</v>
      </c>
      <c r="D2987" s="49" t="s">
        <v>142</v>
      </c>
      <c r="E2987" s="46">
        <v>0</v>
      </c>
      <c r="F2987" s="46">
        <v>0</v>
      </c>
      <c r="G2987" s="46">
        <v>0</v>
      </c>
      <c r="H2987" s="46">
        <v>0</v>
      </c>
      <c r="I2987" s="46">
        <v>0</v>
      </c>
      <c r="J2987" s="46">
        <v>0</v>
      </c>
      <c r="K2987" s="46">
        <v>0</v>
      </c>
      <c r="L2987" s="42">
        <v>35427</v>
      </c>
      <c r="M2987" s="42">
        <v>18312</v>
      </c>
      <c r="N2987" s="42">
        <v>17115</v>
      </c>
      <c r="O2987" s="54" t="s">
        <v>499</v>
      </c>
      <c r="P2987" s="54" t="s">
        <v>499</v>
      </c>
      <c r="Q2987" s="54" t="s">
        <v>499</v>
      </c>
      <c r="R2987" s="54" t="s">
        <v>499</v>
      </c>
      <c r="S2987" s="54" t="s">
        <v>499</v>
      </c>
      <c r="T2987" s="54" t="s">
        <v>499</v>
      </c>
      <c r="U2987" s="54" t="s">
        <v>499</v>
      </c>
      <c r="W2987" s="42" t="s">
        <v>469</v>
      </c>
    </row>
    <row r="2988" spans="1:23">
      <c r="A2988" s="49" t="s">
        <v>5256</v>
      </c>
      <c r="B2988" s="46" t="s">
        <v>230</v>
      </c>
      <c r="C2988" s="46" t="s">
        <v>435</v>
      </c>
      <c r="D2988" s="49" t="s">
        <v>60</v>
      </c>
      <c r="E2988" s="46">
        <v>6</v>
      </c>
      <c r="F2988" s="46">
        <v>6</v>
      </c>
      <c r="G2988" s="46">
        <v>6</v>
      </c>
      <c r="H2988" s="46">
        <v>6</v>
      </c>
      <c r="I2988" s="46">
        <v>6</v>
      </c>
      <c r="J2988" s="46">
        <v>0</v>
      </c>
      <c r="K2988" s="46">
        <v>30</v>
      </c>
      <c r="L2988" s="42">
        <v>28241</v>
      </c>
      <c r="M2988" s="42">
        <v>14696</v>
      </c>
      <c r="N2988" s="42">
        <v>13545</v>
      </c>
      <c r="O2988" s="54">
        <v>21.245706596791898</v>
      </c>
      <c r="P2988" s="54">
        <v>21.245706596791898</v>
      </c>
      <c r="Q2988" s="54">
        <v>21.245706596791898</v>
      </c>
      <c r="R2988" s="54">
        <v>21.245706596791898</v>
      </c>
      <c r="S2988" s="54">
        <v>21.245706596791898</v>
      </c>
      <c r="T2988" s="54" t="s">
        <v>499</v>
      </c>
      <c r="U2988" s="54">
        <v>106.2285329839595</v>
      </c>
      <c r="W2988" s="42" t="s">
        <v>469</v>
      </c>
    </row>
    <row r="2989" spans="1:23">
      <c r="A2989" s="49" t="s">
        <v>5257</v>
      </c>
      <c r="B2989" s="46" t="s">
        <v>230</v>
      </c>
      <c r="C2989" s="46" t="s">
        <v>435</v>
      </c>
      <c r="D2989" s="49" t="s">
        <v>64</v>
      </c>
      <c r="E2989" s="46">
        <v>7</v>
      </c>
      <c r="F2989" s="46">
        <v>8</v>
      </c>
      <c r="G2989" s="46">
        <v>26</v>
      </c>
      <c r="H2989" s="46">
        <v>23</v>
      </c>
      <c r="I2989" s="46">
        <v>10</v>
      </c>
      <c r="J2989" s="46">
        <v>6</v>
      </c>
      <c r="K2989" s="46">
        <v>80</v>
      </c>
      <c r="L2989" s="42">
        <v>28241</v>
      </c>
      <c r="M2989" s="42">
        <v>14696</v>
      </c>
      <c r="N2989" s="42">
        <v>13545</v>
      </c>
      <c r="O2989" s="54">
        <v>24.786657696257212</v>
      </c>
      <c r="P2989" s="54">
        <v>28.327608795722533</v>
      </c>
      <c r="Q2989" s="54">
        <v>92.064728586098227</v>
      </c>
      <c r="R2989" s="54">
        <v>81.441875287702274</v>
      </c>
      <c r="S2989" s="54">
        <v>35.409510994653168</v>
      </c>
      <c r="T2989" s="54">
        <v>21.245706596791898</v>
      </c>
      <c r="U2989" s="54">
        <v>283.27608795722534</v>
      </c>
      <c r="W2989" s="42" t="s">
        <v>469</v>
      </c>
    </row>
    <row r="2990" spans="1:23">
      <c r="A2990" s="49" t="s">
        <v>5258</v>
      </c>
      <c r="B2990" s="46" t="s">
        <v>230</v>
      </c>
      <c r="C2990" s="46" t="s">
        <v>435</v>
      </c>
      <c r="D2990" s="49" t="s">
        <v>492</v>
      </c>
      <c r="E2990" s="46">
        <v>0</v>
      </c>
      <c r="F2990" s="46">
        <v>0</v>
      </c>
      <c r="G2990" s="46">
        <v>6</v>
      </c>
      <c r="H2990" s="46">
        <v>6</v>
      </c>
      <c r="I2990" s="46">
        <v>0</v>
      </c>
      <c r="J2990" s="46">
        <v>0</v>
      </c>
      <c r="K2990" s="46">
        <v>12</v>
      </c>
      <c r="L2990" s="42">
        <v>28241</v>
      </c>
      <c r="M2990" s="42">
        <v>14696</v>
      </c>
      <c r="N2990" s="42">
        <v>13545</v>
      </c>
      <c r="O2990" s="54" t="s">
        <v>499</v>
      </c>
      <c r="P2990" s="54" t="s">
        <v>499</v>
      </c>
      <c r="Q2990" s="54">
        <v>21.245706596791898</v>
      </c>
      <c r="R2990" s="54">
        <v>21.245706596791898</v>
      </c>
      <c r="S2990" s="54" t="s">
        <v>499</v>
      </c>
      <c r="T2990" s="54" t="s">
        <v>499</v>
      </c>
      <c r="U2990" s="54">
        <v>42.491413193583796</v>
      </c>
      <c r="W2990" s="42" t="s">
        <v>469</v>
      </c>
    </row>
    <row r="2991" spans="1:23">
      <c r="A2991" s="49" t="s">
        <v>5259</v>
      </c>
      <c r="B2991" s="46" t="s">
        <v>230</v>
      </c>
      <c r="C2991" s="46" t="s">
        <v>435</v>
      </c>
      <c r="D2991" s="49" t="s">
        <v>200</v>
      </c>
      <c r="E2991" s="46">
        <v>0</v>
      </c>
      <c r="F2991" s="46">
        <v>6</v>
      </c>
      <c r="G2991" s="46">
        <v>6</v>
      </c>
      <c r="H2991" s="46">
        <v>10</v>
      </c>
      <c r="I2991" s="46">
        <v>0</v>
      </c>
      <c r="J2991" s="46">
        <v>6</v>
      </c>
      <c r="K2991" s="46">
        <v>28</v>
      </c>
      <c r="L2991" s="42">
        <v>28241</v>
      </c>
      <c r="M2991" s="42">
        <v>14696</v>
      </c>
      <c r="N2991" s="42">
        <v>13545</v>
      </c>
      <c r="O2991" s="54" t="s">
        <v>499</v>
      </c>
      <c r="P2991" s="54">
        <v>21.245706596791898</v>
      </c>
      <c r="Q2991" s="54">
        <v>21.245706596791898</v>
      </c>
      <c r="R2991" s="54">
        <v>35.409510994653168</v>
      </c>
      <c r="S2991" s="54" t="s">
        <v>499</v>
      </c>
      <c r="T2991" s="54">
        <v>21.245706596791898</v>
      </c>
      <c r="U2991" s="54">
        <v>99.146630785028847</v>
      </c>
      <c r="W2991" s="42" t="s">
        <v>469</v>
      </c>
    </row>
    <row r="2992" spans="1:23">
      <c r="A2992" s="49" t="s">
        <v>5260</v>
      </c>
      <c r="B2992" s="46" t="s">
        <v>230</v>
      </c>
      <c r="C2992" s="46" t="s">
        <v>435</v>
      </c>
      <c r="D2992" s="49" t="s">
        <v>54</v>
      </c>
      <c r="E2992" s="46">
        <v>29</v>
      </c>
      <c r="F2992" s="46">
        <v>20</v>
      </c>
      <c r="G2992" s="46">
        <v>71</v>
      </c>
      <c r="H2992" s="46">
        <v>95</v>
      </c>
      <c r="I2992" s="46">
        <v>63</v>
      </c>
      <c r="J2992" s="46">
        <v>34</v>
      </c>
      <c r="K2992" s="46">
        <v>312</v>
      </c>
      <c r="L2992" s="42">
        <v>28241</v>
      </c>
      <c r="M2992" s="42">
        <v>14696</v>
      </c>
      <c r="N2992" s="42">
        <v>13545</v>
      </c>
      <c r="O2992" s="54">
        <v>197.33260751224822</v>
      </c>
      <c r="P2992" s="54">
        <v>136.09145345672292</v>
      </c>
      <c r="Q2992" s="54">
        <v>483.12465977136634</v>
      </c>
      <c r="R2992" s="54">
        <v>646.43440391943386</v>
      </c>
      <c r="S2992" s="54">
        <v>428.68807838867724</v>
      </c>
      <c r="T2992" s="54">
        <v>231.35547087642897</v>
      </c>
      <c r="U2992" s="54">
        <v>2123.0266739248773</v>
      </c>
      <c r="W2992" s="42" t="s">
        <v>469</v>
      </c>
    </row>
    <row r="2993" spans="1:23">
      <c r="A2993" s="49" t="s">
        <v>5261</v>
      </c>
      <c r="B2993" s="46" t="s">
        <v>230</v>
      </c>
      <c r="C2993" s="46" t="s">
        <v>435</v>
      </c>
      <c r="D2993" s="49" t="s">
        <v>69</v>
      </c>
      <c r="E2993" s="46">
        <v>0</v>
      </c>
      <c r="F2993" s="46">
        <v>0</v>
      </c>
      <c r="G2993" s="46">
        <v>0</v>
      </c>
      <c r="H2993" s="46">
        <v>7</v>
      </c>
      <c r="I2993" s="46">
        <v>6</v>
      </c>
      <c r="J2993" s="46">
        <v>6</v>
      </c>
      <c r="K2993" s="46">
        <v>19</v>
      </c>
      <c r="L2993" s="42">
        <v>28241</v>
      </c>
      <c r="M2993" s="42">
        <v>14696</v>
      </c>
      <c r="N2993" s="42">
        <v>13545</v>
      </c>
      <c r="O2993" s="54" t="s">
        <v>499</v>
      </c>
      <c r="P2993" s="54" t="s">
        <v>499</v>
      </c>
      <c r="Q2993" s="54" t="s">
        <v>499</v>
      </c>
      <c r="R2993" s="54">
        <v>47.632008709853025</v>
      </c>
      <c r="S2993" s="54">
        <v>40.827436037016874</v>
      </c>
      <c r="T2993" s="54">
        <v>40.827436037016874</v>
      </c>
      <c r="U2993" s="54">
        <v>129.28688078388677</v>
      </c>
      <c r="W2993" s="42" t="s">
        <v>469</v>
      </c>
    </row>
    <row r="2994" spans="1:23">
      <c r="A2994" s="49" t="s">
        <v>5262</v>
      </c>
      <c r="B2994" s="46" t="s">
        <v>230</v>
      </c>
      <c r="C2994" s="46" t="s">
        <v>435</v>
      </c>
      <c r="D2994" s="49" t="s">
        <v>473</v>
      </c>
      <c r="E2994" s="46">
        <v>0</v>
      </c>
      <c r="F2994" s="46">
        <v>0</v>
      </c>
      <c r="G2994" s="46">
        <v>0</v>
      </c>
      <c r="H2994" s="46">
        <v>0</v>
      </c>
      <c r="I2994" s="46">
        <v>0</v>
      </c>
      <c r="J2994" s="46">
        <v>0</v>
      </c>
      <c r="K2994" s="46">
        <v>0</v>
      </c>
      <c r="L2994" s="42">
        <v>28241</v>
      </c>
      <c r="M2994" s="42">
        <v>14696</v>
      </c>
      <c r="N2994" s="42">
        <v>13545</v>
      </c>
      <c r="O2994" s="54" t="s">
        <v>499</v>
      </c>
      <c r="P2994" s="54" t="s">
        <v>499</v>
      </c>
      <c r="Q2994" s="54" t="s">
        <v>499</v>
      </c>
      <c r="R2994" s="54" t="s">
        <v>499</v>
      </c>
      <c r="S2994" s="54" t="s">
        <v>499</v>
      </c>
      <c r="T2994" s="54" t="s">
        <v>499</v>
      </c>
      <c r="U2994" s="54" t="s">
        <v>499</v>
      </c>
      <c r="W2994" s="42" t="s">
        <v>469</v>
      </c>
    </row>
    <row r="2995" spans="1:23">
      <c r="A2995" s="49" t="s">
        <v>5263</v>
      </c>
      <c r="B2995" s="46" t="s">
        <v>230</v>
      </c>
      <c r="C2995" s="46" t="s">
        <v>435</v>
      </c>
      <c r="D2995" s="49" t="s">
        <v>201</v>
      </c>
      <c r="E2995" s="46">
        <v>0</v>
      </c>
      <c r="F2995" s="46">
        <v>0</v>
      </c>
      <c r="G2995" s="46">
        <v>6</v>
      </c>
      <c r="H2995" s="46">
        <v>0</v>
      </c>
      <c r="I2995" s="46">
        <v>6</v>
      </c>
      <c r="J2995" s="46">
        <v>0</v>
      </c>
      <c r="K2995" s="46">
        <v>12</v>
      </c>
      <c r="L2995" s="42">
        <v>28241</v>
      </c>
      <c r="M2995" s="42">
        <v>14696</v>
      </c>
      <c r="N2995" s="42">
        <v>13545</v>
      </c>
      <c r="O2995" s="54" t="s">
        <v>499</v>
      </c>
      <c r="P2995" s="54" t="s">
        <v>499</v>
      </c>
      <c r="Q2995" s="54">
        <v>21.245706596791898</v>
      </c>
      <c r="R2995" s="54" t="s">
        <v>499</v>
      </c>
      <c r="S2995" s="54">
        <v>21.245706596791898</v>
      </c>
      <c r="T2995" s="54" t="s">
        <v>499</v>
      </c>
      <c r="U2995" s="54">
        <v>42.491413193583796</v>
      </c>
      <c r="W2995" s="42" t="s">
        <v>469</v>
      </c>
    </row>
    <row r="2996" spans="1:23">
      <c r="A2996" s="49" t="s">
        <v>5264</v>
      </c>
      <c r="B2996" s="46" t="s">
        <v>230</v>
      </c>
      <c r="C2996" s="46" t="s">
        <v>435</v>
      </c>
      <c r="D2996" s="49" t="s">
        <v>151</v>
      </c>
      <c r="E2996" s="46">
        <v>6</v>
      </c>
      <c r="F2996" s="46">
        <v>0</v>
      </c>
      <c r="G2996" s="46">
        <v>0</v>
      </c>
      <c r="H2996" s="46">
        <v>0</v>
      </c>
      <c r="I2996" s="46">
        <v>0</v>
      </c>
      <c r="J2996" s="46">
        <v>0</v>
      </c>
      <c r="K2996" s="46">
        <v>6</v>
      </c>
      <c r="L2996" s="42">
        <v>28241</v>
      </c>
      <c r="M2996" s="42">
        <v>14696</v>
      </c>
      <c r="N2996" s="42">
        <v>13545</v>
      </c>
      <c r="O2996" s="54">
        <v>21.245706596791898</v>
      </c>
      <c r="P2996" s="54" t="s">
        <v>499</v>
      </c>
      <c r="Q2996" s="54" t="s">
        <v>499</v>
      </c>
      <c r="R2996" s="54" t="s">
        <v>499</v>
      </c>
      <c r="S2996" s="54" t="s">
        <v>499</v>
      </c>
      <c r="T2996" s="54" t="s">
        <v>499</v>
      </c>
      <c r="U2996" s="54">
        <v>21.245706596791898</v>
      </c>
      <c r="W2996" s="42" t="s">
        <v>469</v>
      </c>
    </row>
    <row r="2997" spans="1:23">
      <c r="A2997" s="49" t="s">
        <v>5265</v>
      </c>
      <c r="B2997" s="46" t="s">
        <v>230</v>
      </c>
      <c r="C2997" s="46" t="s">
        <v>435</v>
      </c>
      <c r="D2997" s="49" t="s">
        <v>95</v>
      </c>
      <c r="E2997" s="46">
        <v>0</v>
      </c>
      <c r="F2997" s="46">
        <v>6</v>
      </c>
      <c r="G2997" s="46">
        <v>0</v>
      </c>
      <c r="H2997" s="46">
        <v>0</v>
      </c>
      <c r="I2997" s="46">
        <v>0</v>
      </c>
      <c r="J2997" s="46">
        <v>0</v>
      </c>
      <c r="K2997" s="46">
        <v>6</v>
      </c>
      <c r="L2997" s="42">
        <v>28241</v>
      </c>
      <c r="M2997" s="42">
        <v>14696</v>
      </c>
      <c r="N2997" s="42">
        <v>13545</v>
      </c>
      <c r="O2997" s="54" t="s">
        <v>499</v>
      </c>
      <c r="P2997" s="54">
        <v>21.245706596791898</v>
      </c>
      <c r="Q2997" s="54" t="s">
        <v>499</v>
      </c>
      <c r="R2997" s="54" t="s">
        <v>499</v>
      </c>
      <c r="S2997" s="54" t="s">
        <v>499</v>
      </c>
      <c r="T2997" s="54" t="s">
        <v>499</v>
      </c>
      <c r="U2997" s="54">
        <v>21.245706596791898</v>
      </c>
      <c r="W2997" s="42" t="s">
        <v>469</v>
      </c>
    </row>
    <row r="2998" spans="1:23">
      <c r="A2998" s="49" t="s">
        <v>5266</v>
      </c>
      <c r="B2998" s="46" t="s">
        <v>230</v>
      </c>
      <c r="C2998" s="46" t="s">
        <v>435</v>
      </c>
      <c r="D2998" s="49" t="s">
        <v>154</v>
      </c>
      <c r="E2998" s="46">
        <v>0</v>
      </c>
      <c r="F2998" s="46">
        <v>0</v>
      </c>
      <c r="G2998" s="46">
        <v>0</v>
      </c>
      <c r="H2998" s="46">
        <v>0</v>
      </c>
      <c r="I2998" s="46">
        <v>0</v>
      </c>
      <c r="J2998" s="46">
        <v>0</v>
      </c>
      <c r="K2998" s="46">
        <v>0</v>
      </c>
      <c r="L2998" s="42">
        <v>28241</v>
      </c>
      <c r="M2998" s="42">
        <v>14696</v>
      </c>
      <c r="N2998" s="42">
        <v>13545</v>
      </c>
      <c r="O2998" s="54" t="s">
        <v>499</v>
      </c>
      <c r="P2998" s="54" t="s">
        <v>499</v>
      </c>
      <c r="Q2998" s="54" t="s">
        <v>499</v>
      </c>
      <c r="R2998" s="54" t="s">
        <v>499</v>
      </c>
      <c r="S2998" s="54" t="s">
        <v>499</v>
      </c>
      <c r="T2998" s="54" t="s">
        <v>499</v>
      </c>
      <c r="U2998" s="54" t="s">
        <v>499</v>
      </c>
      <c r="W2998" s="42" t="s">
        <v>469</v>
      </c>
    </row>
    <row r="2999" spans="1:23">
      <c r="A2999" s="49" t="s">
        <v>5267</v>
      </c>
      <c r="B2999" s="46" t="s">
        <v>230</v>
      </c>
      <c r="C2999" s="46" t="s">
        <v>435</v>
      </c>
      <c r="D2999" s="49" t="s">
        <v>155</v>
      </c>
      <c r="E2999" s="46">
        <v>0</v>
      </c>
      <c r="F2999" s="46">
        <v>0</v>
      </c>
      <c r="G2999" s="46">
        <v>0</v>
      </c>
      <c r="H2999" s="46">
        <v>0</v>
      </c>
      <c r="I2999" s="46">
        <v>0</v>
      </c>
      <c r="J2999" s="46">
        <v>0</v>
      </c>
      <c r="K2999" s="46">
        <v>0</v>
      </c>
      <c r="L2999" s="42">
        <v>28241</v>
      </c>
      <c r="M2999" s="42">
        <v>14696</v>
      </c>
      <c r="N2999" s="42">
        <v>13545</v>
      </c>
      <c r="O2999" s="54" t="s">
        <v>499</v>
      </c>
      <c r="P2999" s="54" t="s">
        <v>499</v>
      </c>
      <c r="Q2999" s="54" t="s">
        <v>499</v>
      </c>
      <c r="R2999" s="54" t="s">
        <v>499</v>
      </c>
      <c r="S2999" s="54" t="s">
        <v>499</v>
      </c>
      <c r="T2999" s="54" t="s">
        <v>499</v>
      </c>
      <c r="U2999" s="54" t="s">
        <v>499</v>
      </c>
      <c r="W2999" s="42" t="s">
        <v>469</v>
      </c>
    </row>
    <row r="3000" spans="1:23">
      <c r="A3000" s="49" t="s">
        <v>5268</v>
      </c>
      <c r="B3000" s="46" t="s">
        <v>230</v>
      </c>
      <c r="C3000" s="46" t="s">
        <v>435</v>
      </c>
      <c r="D3000" s="49" t="s">
        <v>99</v>
      </c>
      <c r="E3000" s="46">
        <v>6</v>
      </c>
      <c r="F3000" s="46">
        <v>6</v>
      </c>
      <c r="G3000" s="46">
        <v>6</v>
      </c>
      <c r="H3000" s="46">
        <v>10</v>
      </c>
      <c r="I3000" s="46">
        <v>6</v>
      </c>
      <c r="J3000" s="46">
        <v>6</v>
      </c>
      <c r="K3000" s="46">
        <v>40</v>
      </c>
      <c r="L3000" s="42">
        <v>28241</v>
      </c>
      <c r="M3000" s="42">
        <v>14696</v>
      </c>
      <c r="N3000" s="42">
        <v>13545</v>
      </c>
      <c r="O3000" s="54">
        <v>21.245706596791898</v>
      </c>
      <c r="P3000" s="54">
        <v>21.245706596791898</v>
      </c>
      <c r="Q3000" s="54">
        <v>21.245706596791898</v>
      </c>
      <c r="R3000" s="54">
        <v>35.409510994653168</v>
      </c>
      <c r="S3000" s="54">
        <v>21.245706596791898</v>
      </c>
      <c r="T3000" s="54">
        <v>21.245706596791898</v>
      </c>
      <c r="U3000" s="54">
        <v>141.63804397861267</v>
      </c>
      <c r="W3000" s="42" t="s">
        <v>469</v>
      </c>
    </row>
    <row r="3001" spans="1:23">
      <c r="A3001" s="49" t="s">
        <v>5269</v>
      </c>
      <c r="B3001" s="46" t="s">
        <v>230</v>
      </c>
      <c r="C3001" s="46" t="s">
        <v>435</v>
      </c>
      <c r="D3001" s="49" t="s">
        <v>481</v>
      </c>
      <c r="E3001" s="46">
        <v>0</v>
      </c>
      <c r="F3001" s="46">
        <v>0</v>
      </c>
      <c r="G3001" s="46">
        <v>6</v>
      </c>
      <c r="H3001" s="46">
        <v>0</v>
      </c>
      <c r="I3001" s="46">
        <v>0</v>
      </c>
      <c r="J3001" s="46">
        <v>0</v>
      </c>
      <c r="K3001" s="46">
        <v>6</v>
      </c>
      <c r="L3001" s="42">
        <v>28241</v>
      </c>
      <c r="M3001" s="42">
        <v>14696</v>
      </c>
      <c r="N3001" s="42">
        <v>13545</v>
      </c>
      <c r="O3001" s="54" t="s">
        <v>499</v>
      </c>
      <c r="P3001" s="54" t="s">
        <v>499</v>
      </c>
      <c r="Q3001" s="54">
        <v>21.245706596791898</v>
      </c>
      <c r="R3001" s="54" t="s">
        <v>499</v>
      </c>
      <c r="S3001" s="54" t="s">
        <v>499</v>
      </c>
      <c r="T3001" s="54" t="s">
        <v>499</v>
      </c>
      <c r="U3001" s="54">
        <v>21.245706596791898</v>
      </c>
      <c r="W3001" s="42" t="s">
        <v>469</v>
      </c>
    </row>
    <row r="3002" spans="1:23">
      <c r="A3002" s="49" t="s">
        <v>5270</v>
      </c>
      <c r="B3002" s="46" t="s">
        <v>230</v>
      </c>
      <c r="C3002" s="46" t="s">
        <v>435</v>
      </c>
      <c r="D3002" s="49" t="s">
        <v>483</v>
      </c>
      <c r="E3002" s="46">
        <v>6</v>
      </c>
      <c r="F3002" s="46">
        <v>6</v>
      </c>
      <c r="G3002" s="46">
        <v>12</v>
      </c>
      <c r="H3002" s="46">
        <v>8</v>
      </c>
      <c r="I3002" s="46">
        <v>6</v>
      </c>
      <c r="J3002" s="46">
        <v>0</v>
      </c>
      <c r="K3002" s="46">
        <v>38</v>
      </c>
      <c r="L3002" s="42">
        <v>28241</v>
      </c>
      <c r="M3002" s="42">
        <v>14696</v>
      </c>
      <c r="N3002" s="42">
        <v>13545</v>
      </c>
      <c r="O3002" s="54">
        <v>21.245706596791898</v>
      </c>
      <c r="P3002" s="54">
        <v>21.245706596791898</v>
      </c>
      <c r="Q3002" s="54">
        <v>42.491413193583796</v>
      </c>
      <c r="R3002" s="54">
        <v>28.327608795722533</v>
      </c>
      <c r="S3002" s="54">
        <v>21.245706596791898</v>
      </c>
      <c r="T3002" s="54" t="s">
        <v>499</v>
      </c>
      <c r="U3002" s="54">
        <v>134.55614177968204</v>
      </c>
      <c r="W3002" s="42" t="s">
        <v>469</v>
      </c>
    </row>
    <row r="3003" spans="1:23">
      <c r="A3003" s="49" t="s">
        <v>5271</v>
      </c>
      <c r="B3003" s="46" t="s">
        <v>230</v>
      </c>
      <c r="C3003" s="46" t="s">
        <v>435</v>
      </c>
      <c r="D3003" s="49" t="s">
        <v>128</v>
      </c>
      <c r="E3003" s="46">
        <v>0</v>
      </c>
      <c r="F3003" s="46">
        <v>0</v>
      </c>
      <c r="G3003" s="46">
        <v>0</v>
      </c>
      <c r="H3003" s="46">
        <v>0</v>
      </c>
      <c r="I3003" s="46">
        <v>0</v>
      </c>
      <c r="J3003" s="46">
        <v>0</v>
      </c>
      <c r="K3003" s="46">
        <v>0</v>
      </c>
      <c r="L3003" s="42">
        <v>28241</v>
      </c>
      <c r="M3003" s="42">
        <v>14696</v>
      </c>
      <c r="N3003" s="42">
        <v>13545</v>
      </c>
      <c r="O3003" s="54" t="s">
        <v>499</v>
      </c>
      <c r="P3003" s="54" t="s">
        <v>499</v>
      </c>
      <c r="Q3003" s="54" t="s">
        <v>499</v>
      </c>
      <c r="R3003" s="54" t="s">
        <v>499</v>
      </c>
      <c r="S3003" s="54" t="s">
        <v>499</v>
      </c>
      <c r="T3003" s="54" t="s">
        <v>499</v>
      </c>
      <c r="U3003" s="54" t="s">
        <v>499</v>
      </c>
      <c r="W3003" s="42" t="s">
        <v>469</v>
      </c>
    </row>
    <row r="3004" spans="1:23">
      <c r="A3004" s="49" t="s">
        <v>5272</v>
      </c>
      <c r="B3004" s="46" t="s">
        <v>230</v>
      </c>
      <c r="C3004" s="46" t="s">
        <v>435</v>
      </c>
      <c r="D3004" s="49" t="s">
        <v>132</v>
      </c>
      <c r="E3004" s="46">
        <v>0</v>
      </c>
      <c r="F3004" s="46">
        <v>0</v>
      </c>
      <c r="G3004" s="46">
        <v>6</v>
      </c>
      <c r="H3004" s="46">
        <v>13</v>
      </c>
      <c r="I3004" s="46">
        <v>6</v>
      </c>
      <c r="J3004" s="46">
        <v>6</v>
      </c>
      <c r="K3004" s="46">
        <v>31</v>
      </c>
      <c r="L3004" s="42">
        <v>28241</v>
      </c>
      <c r="M3004" s="42">
        <v>14696</v>
      </c>
      <c r="N3004" s="42">
        <v>13545</v>
      </c>
      <c r="O3004" s="54" t="s">
        <v>499</v>
      </c>
      <c r="P3004" s="54" t="s">
        <v>499</v>
      </c>
      <c r="Q3004" s="54">
        <v>40.827436037016874</v>
      </c>
      <c r="R3004" s="54">
        <v>88.459444746869892</v>
      </c>
      <c r="S3004" s="54">
        <v>40.827436037016874</v>
      </c>
      <c r="T3004" s="54">
        <v>40.827436037016874</v>
      </c>
      <c r="U3004" s="54">
        <v>210.94175285792053</v>
      </c>
      <c r="W3004" s="42" t="s">
        <v>469</v>
      </c>
    </row>
    <row r="3005" spans="1:23">
      <c r="A3005" s="49" t="s">
        <v>5273</v>
      </c>
      <c r="B3005" s="46" t="s">
        <v>230</v>
      </c>
      <c r="C3005" s="46" t="s">
        <v>435</v>
      </c>
      <c r="D3005" s="49" t="s">
        <v>161</v>
      </c>
      <c r="E3005" s="46">
        <v>0</v>
      </c>
      <c r="F3005" s="46">
        <v>0</v>
      </c>
      <c r="G3005" s="46">
        <v>0</v>
      </c>
      <c r="H3005" s="46">
        <v>0</v>
      </c>
      <c r="I3005" s="46">
        <v>0</v>
      </c>
      <c r="J3005" s="46">
        <v>0</v>
      </c>
      <c r="K3005" s="46">
        <v>0</v>
      </c>
      <c r="L3005" s="42">
        <v>28241</v>
      </c>
      <c r="M3005" s="42">
        <v>14696</v>
      </c>
      <c r="N3005" s="42">
        <v>13545</v>
      </c>
      <c r="O3005" s="54" t="s">
        <v>499</v>
      </c>
      <c r="P3005" s="54" t="s">
        <v>499</v>
      </c>
      <c r="Q3005" s="54" t="s">
        <v>499</v>
      </c>
      <c r="R3005" s="54" t="s">
        <v>499</v>
      </c>
      <c r="S3005" s="54" t="s">
        <v>499</v>
      </c>
      <c r="T3005" s="54" t="s">
        <v>499</v>
      </c>
      <c r="U3005" s="54" t="s">
        <v>499</v>
      </c>
      <c r="W3005" s="42" t="s">
        <v>469</v>
      </c>
    </row>
    <row r="3006" spans="1:23">
      <c r="A3006" s="49" t="s">
        <v>5274</v>
      </c>
      <c r="B3006" s="46" t="s">
        <v>230</v>
      </c>
      <c r="C3006" s="46" t="s">
        <v>435</v>
      </c>
      <c r="D3006" s="49" t="s">
        <v>142</v>
      </c>
      <c r="E3006" s="46">
        <v>0</v>
      </c>
      <c r="F3006" s="46">
        <v>0</v>
      </c>
      <c r="G3006" s="46">
        <v>0</v>
      </c>
      <c r="H3006" s="46">
        <v>0</v>
      </c>
      <c r="I3006" s="46">
        <v>0</v>
      </c>
      <c r="J3006" s="46">
        <v>0</v>
      </c>
      <c r="K3006" s="46">
        <v>0</v>
      </c>
      <c r="L3006" s="42">
        <v>28241</v>
      </c>
      <c r="M3006" s="42">
        <v>14696</v>
      </c>
      <c r="N3006" s="42">
        <v>13545</v>
      </c>
      <c r="O3006" s="54" t="s">
        <v>499</v>
      </c>
      <c r="P3006" s="54" t="s">
        <v>499</v>
      </c>
      <c r="Q3006" s="54" t="s">
        <v>499</v>
      </c>
      <c r="R3006" s="54" t="s">
        <v>499</v>
      </c>
      <c r="S3006" s="54" t="s">
        <v>499</v>
      </c>
      <c r="T3006" s="54" t="s">
        <v>499</v>
      </c>
      <c r="U3006" s="54" t="s">
        <v>499</v>
      </c>
      <c r="W3006" s="42" t="s">
        <v>469</v>
      </c>
    </row>
    <row r="3007" spans="1:23">
      <c r="A3007" s="49" t="s">
        <v>5275</v>
      </c>
      <c r="B3007" s="46" t="s">
        <v>230</v>
      </c>
      <c r="C3007" s="46" t="s">
        <v>435</v>
      </c>
      <c r="D3007" s="49" t="s">
        <v>146</v>
      </c>
      <c r="E3007" s="46">
        <v>6</v>
      </c>
      <c r="F3007" s="46">
        <v>0</v>
      </c>
      <c r="G3007" s="46">
        <v>16</v>
      </c>
      <c r="H3007" s="46">
        <v>12</v>
      </c>
      <c r="I3007" s="46">
        <v>6</v>
      </c>
      <c r="J3007" s="46">
        <v>6</v>
      </c>
      <c r="K3007" s="46">
        <v>46</v>
      </c>
      <c r="L3007" s="42">
        <v>28241</v>
      </c>
      <c r="M3007" s="42">
        <v>14696</v>
      </c>
      <c r="N3007" s="42">
        <v>13545</v>
      </c>
      <c r="O3007" s="54">
        <v>40.827436037016874</v>
      </c>
      <c r="P3007" s="54" t="s">
        <v>499</v>
      </c>
      <c r="Q3007" s="54">
        <v>108.87316276537834</v>
      </c>
      <c r="R3007" s="54">
        <v>81.654872074033747</v>
      </c>
      <c r="S3007" s="54">
        <v>40.827436037016874</v>
      </c>
      <c r="T3007" s="54">
        <v>40.827436037016874</v>
      </c>
      <c r="U3007" s="54">
        <v>313.0103429504627</v>
      </c>
      <c r="W3007" s="42" t="s">
        <v>469</v>
      </c>
    </row>
    <row r="3008" spans="1:23">
      <c r="A3008" s="49" t="s">
        <v>5276</v>
      </c>
      <c r="B3008" s="46" t="s">
        <v>222</v>
      </c>
      <c r="C3008" s="46" t="s">
        <v>435</v>
      </c>
      <c r="D3008" s="49" t="s">
        <v>60</v>
      </c>
      <c r="E3008" s="46">
        <v>0</v>
      </c>
      <c r="F3008" s="46">
        <v>0</v>
      </c>
      <c r="G3008" s="46">
        <v>6</v>
      </c>
      <c r="H3008" s="46">
        <v>6</v>
      </c>
      <c r="I3008" s="46">
        <v>7</v>
      </c>
      <c r="J3008" s="46">
        <v>6</v>
      </c>
      <c r="K3008" s="46">
        <v>25</v>
      </c>
      <c r="L3008" s="42">
        <v>28241</v>
      </c>
      <c r="M3008" s="42">
        <v>14696</v>
      </c>
      <c r="N3008" s="42">
        <v>13545</v>
      </c>
      <c r="O3008" s="54" t="s">
        <v>499</v>
      </c>
      <c r="P3008" s="54" t="s">
        <v>499</v>
      </c>
      <c r="Q3008" s="54">
        <v>21.245706596791898</v>
      </c>
      <c r="R3008" s="54">
        <v>21.245706596791898</v>
      </c>
      <c r="S3008" s="54">
        <v>24.786657696257212</v>
      </c>
      <c r="T3008" s="54">
        <v>21.245706596791898</v>
      </c>
      <c r="U3008" s="54">
        <v>88.523777486632909</v>
      </c>
      <c r="W3008" s="42" t="s">
        <v>469</v>
      </c>
    </row>
    <row r="3009" spans="1:23">
      <c r="A3009" s="49" t="s">
        <v>5277</v>
      </c>
      <c r="B3009" s="46" t="s">
        <v>222</v>
      </c>
      <c r="C3009" s="46" t="s">
        <v>435</v>
      </c>
      <c r="D3009" s="49" t="s">
        <v>64</v>
      </c>
      <c r="E3009" s="46">
        <v>15</v>
      </c>
      <c r="F3009" s="46">
        <v>6</v>
      </c>
      <c r="G3009" s="46">
        <v>20</v>
      </c>
      <c r="H3009" s="46">
        <v>16</v>
      </c>
      <c r="I3009" s="46">
        <v>14</v>
      </c>
      <c r="J3009" s="46">
        <v>6</v>
      </c>
      <c r="K3009" s="46">
        <v>77</v>
      </c>
      <c r="L3009" s="42">
        <v>28241</v>
      </c>
      <c r="M3009" s="42">
        <v>14696</v>
      </c>
      <c r="N3009" s="42">
        <v>13545</v>
      </c>
      <c r="O3009" s="54">
        <v>53.114266491979748</v>
      </c>
      <c r="P3009" s="54">
        <v>21.245706596791898</v>
      </c>
      <c r="Q3009" s="54">
        <v>70.819021989306336</v>
      </c>
      <c r="R3009" s="54">
        <v>56.655217591445066</v>
      </c>
      <c r="S3009" s="54">
        <v>49.573315392514424</v>
      </c>
      <c r="T3009" s="54">
        <v>21.245706596791898</v>
      </c>
      <c r="U3009" s="54">
        <v>272.65323465882938</v>
      </c>
      <c r="W3009" s="42" t="s">
        <v>469</v>
      </c>
    </row>
    <row r="3010" spans="1:23">
      <c r="A3010" s="49" t="s">
        <v>5278</v>
      </c>
      <c r="B3010" s="46" t="s">
        <v>222</v>
      </c>
      <c r="C3010" s="46" t="s">
        <v>435</v>
      </c>
      <c r="D3010" s="49" t="s">
        <v>492</v>
      </c>
      <c r="E3010" s="46">
        <v>6</v>
      </c>
      <c r="F3010" s="46">
        <v>6</v>
      </c>
      <c r="G3010" s="46">
        <v>6</v>
      </c>
      <c r="H3010" s="46">
        <v>6</v>
      </c>
      <c r="I3010" s="46">
        <v>6</v>
      </c>
      <c r="J3010" s="46">
        <v>0</v>
      </c>
      <c r="K3010" s="46">
        <v>30</v>
      </c>
      <c r="L3010" s="42">
        <v>28241</v>
      </c>
      <c r="M3010" s="42">
        <v>14696</v>
      </c>
      <c r="N3010" s="42">
        <v>13545</v>
      </c>
      <c r="O3010" s="54">
        <v>21.245706596791898</v>
      </c>
      <c r="P3010" s="54">
        <v>21.245706596791898</v>
      </c>
      <c r="Q3010" s="54">
        <v>21.245706596791898</v>
      </c>
      <c r="R3010" s="54">
        <v>21.245706596791898</v>
      </c>
      <c r="S3010" s="54">
        <v>21.245706596791898</v>
      </c>
      <c r="T3010" s="54" t="s">
        <v>499</v>
      </c>
      <c r="U3010" s="54">
        <v>106.2285329839595</v>
      </c>
      <c r="W3010" s="42" t="s">
        <v>469</v>
      </c>
    </row>
    <row r="3011" spans="1:23">
      <c r="A3011" s="49" t="s">
        <v>5279</v>
      </c>
      <c r="B3011" s="46" t="s">
        <v>222</v>
      </c>
      <c r="C3011" s="46" t="s">
        <v>435</v>
      </c>
      <c r="D3011" s="49" t="s">
        <v>200</v>
      </c>
      <c r="E3011" s="46">
        <v>6</v>
      </c>
      <c r="F3011" s="46">
        <v>0</v>
      </c>
      <c r="G3011" s="46">
        <v>8</v>
      </c>
      <c r="H3011" s="46">
        <v>18</v>
      </c>
      <c r="I3011" s="46">
        <v>15</v>
      </c>
      <c r="J3011" s="46">
        <v>8</v>
      </c>
      <c r="K3011" s="46">
        <v>55</v>
      </c>
      <c r="L3011" s="42">
        <v>28241</v>
      </c>
      <c r="M3011" s="42">
        <v>14696</v>
      </c>
      <c r="N3011" s="42">
        <v>13545</v>
      </c>
      <c r="O3011" s="54">
        <v>21.245706596791898</v>
      </c>
      <c r="P3011" s="54" t="s">
        <v>499</v>
      </c>
      <c r="Q3011" s="54">
        <v>28.327608795722533</v>
      </c>
      <c r="R3011" s="54">
        <v>63.737119790375694</v>
      </c>
      <c r="S3011" s="54">
        <v>53.114266491979748</v>
      </c>
      <c r="T3011" s="54">
        <v>28.327608795722533</v>
      </c>
      <c r="U3011" s="54">
        <v>194.75231047059242</v>
      </c>
      <c r="W3011" s="42" t="s">
        <v>469</v>
      </c>
    </row>
    <row r="3012" spans="1:23">
      <c r="A3012" s="49" t="s">
        <v>5280</v>
      </c>
      <c r="B3012" s="46" t="s">
        <v>222</v>
      </c>
      <c r="C3012" s="46" t="s">
        <v>435</v>
      </c>
      <c r="D3012" s="49" t="s">
        <v>473</v>
      </c>
      <c r="E3012" s="46">
        <v>0</v>
      </c>
      <c r="F3012" s="46">
        <v>0</v>
      </c>
      <c r="G3012" s="46">
        <v>0</v>
      </c>
      <c r="H3012" s="46">
        <v>6</v>
      </c>
      <c r="I3012" s="46">
        <v>0</v>
      </c>
      <c r="J3012" s="46">
        <v>0</v>
      </c>
      <c r="K3012" s="46">
        <v>6</v>
      </c>
      <c r="L3012" s="42">
        <v>28241</v>
      </c>
      <c r="M3012" s="42">
        <v>14696</v>
      </c>
      <c r="N3012" s="42">
        <v>13545</v>
      </c>
      <c r="O3012" s="54" t="s">
        <v>499</v>
      </c>
      <c r="P3012" s="54" t="s">
        <v>499</v>
      </c>
      <c r="Q3012" s="54" t="s">
        <v>499</v>
      </c>
      <c r="R3012" s="54">
        <v>21.245706596791898</v>
      </c>
      <c r="S3012" s="54" t="s">
        <v>499</v>
      </c>
      <c r="T3012" s="54" t="s">
        <v>499</v>
      </c>
      <c r="U3012" s="54">
        <v>21.245706596791898</v>
      </c>
      <c r="W3012" s="42" t="s">
        <v>469</v>
      </c>
    </row>
    <row r="3013" spans="1:23">
      <c r="A3013" s="49" t="s">
        <v>5281</v>
      </c>
      <c r="B3013" s="46" t="s">
        <v>222</v>
      </c>
      <c r="C3013" s="46" t="s">
        <v>435</v>
      </c>
      <c r="D3013" s="49" t="s">
        <v>201</v>
      </c>
      <c r="E3013" s="46">
        <v>6</v>
      </c>
      <c r="F3013" s="46">
        <v>0</v>
      </c>
      <c r="G3013" s="46">
        <v>6</v>
      </c>
      <c r="H3013" s="46">
        <v>6</v>
      </c>
      <c r="I3013" s="46">
        <v>0</v>
      </c>
      <c r="J3013" s="46">
        <v>0</v>
      </c>
      <c r="K3013" s="46">
        <v>18</v>
      </c>
      <c r="L3013" s="42">
        <v>28241</v>
      </c>
      <c r="M3013" s="42">
        <v>14696</v>
      </c>
      <c r="N3013" s="42">
        <v>13545</v>
      </c>
      <c r="O3013" s="54">
        <v>21.245706596791898</v>
      </c>
      <c r="P3013" s="54" t="s">
        <v>499</v>
      </c>
      <c r="Q3013" s="54">
        <v>21.245706596791898</v>
      </c>
      <c r="R3013" s="54">
        <v>21.245706596791898</v>
      </c>
      <c r="S3013" s="54" t="s">
        <v>499</v>
      </c>
      <c r="T3013" s="54" t="s">
        <v>499</v>
      </c>
      <c r="U3013" s="54">
        <v>63.737119790375694</v>
      </c>
      <c r="W3013" s="42" t="s">
        <v>469</v>
      </c>
    </row>
    <row r="3014" spans="1:23">
      <c r="A3014" s="49" t="s">
        <v>5282</v>
      </c>
      <c r="B3014" s="46" t="s">
        <v>222</v>
      </c>
      <c r="C3014" s="46" t="s">
        <v>435</v>
      </c>
      <c r="D3014" s="49" t="s">
        <v>151</v>
      </c>
      <c r="E3014" s="46">
        <v>0</v>
      </c>
      <c r="F3014" s="46">
        <v>0</v>
      </c>
      <c r="G3014" s="46">
        <v>0</v>
      </c>
      <c r="H3014" s="46">
        <v>0</v>
      </c>
      <c r="I3014" s="46">
        <v>0</v>
      </c>
      <c r="J3014" s="46">
        <v>0</v>
      </c>
      <c r="K3014" s="46">
        <v>0</v>
      </c>
      <c r="L3014" s="42">
        <v>28241</v>
      </c>
      <c r="M3014" s="42">
        <v>14696</v>
      </c>
      <c r="N3014" s="42">
        <v>13545</v>
      </c>
      <c r="O3014" s="54" t="s">
        <v>499</v>
      </c>
      <c r="P3014" s="54" t="s">
        <v>499</v>
      </c>
      <c r="Q3014" s="54" t="s">
        <v>499</v>
      </c>
      <c r="R3014" s="54" t="s">
        <v>499</v>
      </c>
      <c r="S3014" s="54" t="s">
        <v>499</v>
      </c>
      <c r="T3014" s="54" t="s">
        <v>499</v>
      </c>
      <c r="U3014" s="54" t="s">
        <v>499</v>
      </c>
      <c r="W3014" s="42" t="s">
        <v>469</v>
      </c>
    </row>
    <row r="3015" spans="1:23">
      <c r="A3015" s="49" t="s">
        <v>5283</v>
      </c>
      <c r="B3015" s="46" t="s">
        <v>222</v>
      </c>
      <c r="C3015" s="46" t="s">
        <v>435</v>
      </c>
      <c r="D3015" s="49" t="s">
        <v>95</v>
      </c>
      <c r="E3015" s="46">
        <v>0</v>
      </c>
      <c r="F3015" s="46">
        <v>0</v>
      </c>
      <c r="G3015" s="46">
        <v>6</v>
      </c>
      <c r="H3015" s="46">
        <v>0</v>
      </c>
      <c r="I3015" s="46">
        <v>6</v>
      </c>
      <c r="J3015" s="46">
        <v>0</v>
      </c>
      <c r="K3015" s="46">
        <v>12</v>
      </c>
      <c r="L3015" s="42">
        <v>28241</v>
      </c>
      <c r="M3015" s="42">
        <v>14696</v>
      </c>
      <c r="N3015" s="42">
        <v>13545</v>
      </c>
      <c r="O3015" s="54" t="s">
        <v>499</v>
      </c>
      <c r="P3015" s="54" t="s">
        <v>499</v>
      </c>
      <c r="Q3015" s="54">
        <v>21.245706596791898</v>
      </c>
      <c r="R3015" s="54" t="s">
        <v>499</v>
      </c>
      <c r="S3015" s="54">
        <v>21.245706596791898</v>
      </c>
      <c r="T3015" s="54" t="s">
        <v>499</v>
      </c>
      <c r="U3015" s="54">
        <v>42.491413193583796</v>
      </c>
      <c r="W3015" s="42" t="s">
        <v>469</v>
      </c>
    </row>
    <row r="3016" spans="1:23">
      <c r="A3016" s="49" t="s">
        <v>5284</v>
      </c>
      <c r="B3016" s="46" t="s">
        <v>222</v>
      </c>
      <c r="C3016" s="46" t="s">
        <v>435</v>
      </c>
      <c r="D3016" s="49" t="s">
        <v>154</v>
      </c>
      <c r="E3016" s="46">
        <v>0</v>
      </c>
      <c r="F3016" s="46">
        <v>0</v>
      </c>
      <c r="G3016" s="46">
        <v>0</v>
      </c>
      <c r="H3016" s="46">
        <v>0</v>
      </c>
      <c r="I3016" s="46">
        <v>0</v>
      </c>
      <c r="J3016" s="46">
        <v>0</v>
      </c>
      <c r="K3016" s="46">
        <v>0</v>
      </c>
      <c r="L3016" s="42">
        <v>28241</v>
      </c>
      <c r="M3016" s="42">
        <v>14696</v>
      </c>
      <c r="N3016" s="42">
        <v>13545</v>
      </c>
      <c r="O3016" s="54" t="s">
        <v>499</v>
      </c>
      <c r="P3016" s="54" t="s">
        <v>499</v>
      </c>
      <c r="Q3016" s="54" t="s">
        <v>499</v>
      </c>
      <c r="R3016" s="54" t="s">
        <v>499</v>
      </c>
      <c r="S3016" s="54" t="s">
        <v>499</v>
      </c>
      <c r="T3016" s="54" t="s">
        <v>499</v>
      </c>
      <c r="U3016" s="54" t="s">
        <v>499</v>
      </c>
      <c r="W3016" s="42" t="s">
        <v>469</v>
      </c>
    </row>
    <row r="3017" spans="1:23">
      <c r="A3017" s="49" t="s">
        <v>5285</v>
      </c>
      <c r="B3017" s="46" t="s">
        <v>222</v>
      </c>
      <c r="C3017" s="46" t="s">
        <v>435</v>
      </c>
      <c r="D3017" s="49" t="s">
        <v>155</v>
      </c>
      <c r="E3017" s="46">
        <v>6</v>
      </c>
      <c r="F3017" s="46">
        <v>0</v>
      </c>
      <c r="G3017" s="46">
        <v>0</v>
      </c>
      <c r="H3017" s="46">
        <v>0</v>
      </c>
      <c r="I3017" s="46">
        <v>0</v>
      </c>
      <c r="J3017" s="46">
        <v>0</v>
      </c>
      <c r="K3017" s="46">
        <v>6</v>
      </c>
      <c r="L3017" s="42">
        <v>28241</v>
      </c>
      <c r="M3017" s="42">
        <v>14696</v>
      </c>
      <c r="N3017" s="42">
        <v>13545</v>
      </c>
      <c r="O3017" s="54">
        <v>21.245706596791898</v>
      </c>
      <c r="P3017" s="54" t="s">
        <v>499</v>
      </c>
      <c r="Q3017" s="54" t="s">
        <v>499</v>
      </c>
      <c r="R3017" s="54" t="s">
        <v>499</v>
      </c>
      <c r="S3017" s="54" t="s">
        <v>499</v>
      </c>
      <c r="T3017" s="54" t="s">
        <v>499</v>
      </c>
      <c r="U3017" s="54">
        <v>21.245706596791898</v>
      </c>
      <c r="W3017" s="42" t="s">
        <v>469</v>
      </c>
    </row>
    <row r="3018" spans="1:23">
      <c r="A3018" s="49" t="s">
        <v>5286</v>
      </c>
      <c r="B3018" s="46" t="s">
        <v>222</v>
      </c>
      <c r="C3018" s="46" t="s">
        <v>435</v>
      </c>
      <c r="D3018" s="49" t="s">
        <v>99</v>
      </c>
      <c r="E3018" s="46">
        <v>9</v>
      </c>
      <c r="F3018" s="46">
        <v>6</v>
      </c>
      <c r="G3018" s="46">
        <v>8</v>
      </c>
      <c r="H3018" s="46">
        <v>9</v>
      </c>
      <c r="I3018" s="46">
        <v>6</v>
      </c>
      <c r="J3018" s="46">
        <v>7</v>
      </c>
      <c r="K3018" s="46">
        <v>45</v>
      </c>
      <c r="L3018" s="42">
        <v>28241</v>
      </c>
      <c r="M3018" s="42">
        <v>14696</v>
      </c>
      <c r="N3018" s="42">
        <v>13545</v>
      </c>
      <c r="O3018" s="54">
        <v>31.868559895187847</v>
      </c>
      <c r="P3018" s="54">
        <v>21.245706596791898</v>
      </c>
      <c r="Q3018" s="54">
        <v>28.327608795722533</v>
      </c>
      <c r="R3018" s="54">
        <v>31.868559895187847</v>
      </c>
      <c r="S3018" s="54">
        <v>21.245706596791898</v>
      </c>
      <c r="T3018" s="54">
        <v>24.786657696257212</v>
      </c>
      <c r="U3018" s="54">
        <v>159.34279947593924</v>
      </c>
      <c r="W3018" s="42" t="s">
        <v>469</v>
      </c>
    </row>
    <row r="3019" spans="1:23">
      <c r="A3019" s="49" t="s">
        <v>5287</v>
      </c>
      <c r="B3019" s="46" t="s">
        <v>222</v>
      </c>
      <c r="C3019" s="46" t="s">
        <v>435</v>
      </c>
      <c r="D3019" s="49" t="s">
        <v>481</v>
      </c>
      <c r="E3019" s="46">
        <v>0</v>
      </c>
      <c r="F3019" s="46">
        <v>0</v>
      </c>
      <c r="G3019" s="46">
        <v>6</v>
      </c>
      <c r="H3019" s="46">
        <v>6</v>
      </c>
      <c r="I3019" s="46">
        <v>0</v>
      </c>
      <c r="J3019" s="46">
        <v>0</v>
      </c>
      <c r="K3019" s="46">
        <v>12</v>
      </c>
      <c r="L3019" s="42">
        <v>28241</v>
      </c>
      <c r="M3019" s="42">
        <v>14696</v>
      </c>
      <c r="N3019" s="42">
        <v>13545</v>
      </c>
      <c r="O3019" s="54" t="s">
        <v>499</v>
      </c>
      <c r="P3019" s="54" t="s">
        <v>499</v>
      </c>
      <c r="Q3019" s="54">
        <v>21.245706596791898</v>
      </c>
      <c r="R3019" s="54">
        <v>21.245706596791898</v>
      </c>
      <c r="S3019" s="54" t="s">
        <v>499</v>
      </c>
      <c r="T3019" s="54" t="s">
        <v>499</v>
      </c>
      <c r="U3019" s="54">
        <v>42.491413193583796</v>
      </c>
      <c r="W3019" s="42" t="s">
        <v>469</v>
      </c>
    </row>
    <row r="3020" spans="1:23">
      <c r="A3020" s="49" t="s">
        <v>5288</v>
      </c>
      <c r="B3020" s="46" t="s">
        <v>222</v>
      </c>
      <c r="C3020" s="46" t="s">
        <v>435</v>
      </c>
      <c r="D3020" s="49" t="s">
        <v>483</v>
      </c>
      <c r="E3020" s="46">
        <v>0</v>
      </c>
      <c r="F3020" s="46">
        <v>6</v>
      </c>
      <c r="G3020" s="46">
        <v>7</v>
      </c>
      <c r="H3020" s="46">
        <v>7</v>
      </c>
      <c r="I3020" s="46">
        <v>0</v>
      </c>
      <c r="J3020" s="46">
        <v>0</v>
      </c>
      <c r="K3020" s="46">
        <v>20</v>
      </c>
      <c r="L3020" s="42">
        <v>28241</v>
      </c>
      <c r="M3020" s="42">
        <v>14696</v>
      </c>
      <c r="N3020" s="42">
        <v>13545</v>
      </c>
      <c r="O3020" s="54" t="s">
        <v>499</v>
      </c>
      <c r="P3020" s="54">
        <v>21.245706596791898</v>
      </c>
      <c r="Q3020" s="54">
        <v>24.786657696257212</v>
      </c>
      <c r="R3020" s="54">
        <v>24.786657696257212</v>
      </c>
      <c r="S3020" s="54" t="s">
        <v>499</v>
      </c>
      <c r="T3020" s="54" t="s">
        <v>499</v>
      </c>
      <c r="U3020" s="54">
        <v>70.819021989306336</v>
      </c>
      <c r="W3020" s="42" t="s">
        <v>469</v>
      </c>
    </row>
    <row r="3021" spans="1:23">
      <c r="A3021" s="49" t="s">
        <v>5289</v>
      </c>
      <c r="B3021" s="46" t="s">
        <v>222</v>
      </c>
      <c r="C3021" s="46" t="s">
        <v>435</v>
      </c>
      <c r="D3021" s="49" t="s">
        <v>128</v>
      </c>
      <c r="E3021" s="46">
        <v>6</v>
      </c>
      <c r="F3021" s="46">
        <v>0</v>
      </c>
      <c r="G3021" s="46">
        <v>0</v>
      </c>
      <c r="H3021" s="46">
        <v>6</v>
      </c>
      <c r="I3021" s="46">
        <v>6</v>
      </c>
      <c r="J3021" s="46">
        <v>0</v>
      </c>
      <c r="K3021" s="46">
        <v>18</v>
      </c>
      <c r="L3021" s="42">
        <v>28241</v>
      </c>
      <c r="M3021" s="42">
        <v>14696</v>
      </c>
      <c r="N3021" s="42">
        <v>13545</v>
      </c>
      <c r="O3021" s="54">
        <v>21.245706596791898</v>
      </c>
      <c r="P3021" s="54" t="s">
        <v>499</v>
      </c>
      <c r="Q3021" s="54" t="s">
        <v>499</v>
      </c>
      <c r="R3021" s="54">
        <v>21.245706596791898</v>
      </c>
      <c r="S3021" s="54">
        <v>21.245706596791898</v>
      </c>
      <c r="T3021" s="54" t="s">
        <v>499</v>
      </c>
      <c r="U3021" s="54">
        <v>63.737119790375694</v>
      </c>
      <c r="W3021" s="42" t="s">
        <v>469</v>
      </c>
    </row>
    <row r="3022" spans="1:23">
      <c r="A3022" s="49" t="s">
        <v>5290</v>
      </c>
      <c r="B3022" s="46" t="s">
        <v>222</v>
      </c>
      <c r="C3022" s="46" t="s">
        <v>435</v>
      </c>
      <c r="D3022" s="49" t="s">
        <v>161</v>
      </c>
      <c r="E3022" s="46">
        <v>0</v>
      </c>
      <c r="F3022" s="46">
        <v>0</v>
      </c>
      <c r="G3022" s="46">
        <v>0</v>
      </c>
      <c r="H3022" s="46">
        <v>0</v>
      </c>
      <c r="I3022" s="46">
        <v>0</v>
      </c>
      <c r="J3022" s="46">
        <v>0</v>
      </c>
      <c r="K3022" s="46">
        <v>0</v>
      </c>
      <c r="L3022" s="42">
        <v>28241</v>
      </c>
      <c r="M3022" s="42">
        <v>14696</v>
      </c>
      <c r="N3022" s="42">
        <v>13545</v>
      </c>
      <c r="O3022" s="54" t="s">
        <v>499</v>
      </c>
      <c r="P3022" s="54" t="s">
        <v>499</v>
      </c>
      <c r="Q3022" s="54" t="s">
        <v>499</v>
      </c>
      <c r="R3022" s="54" t="s">
        <v>499</v>
      </c>
      <c r="S3022" s="54" t="s">
        <v>499</v>
      </c>
      <c r="T3022" s="54" t="s">
        <v>499</v>
      </c>
      <c r="U3022" s="54" t="s">
        <v>499</v>
      </c>
      <c r="W3022" s="42" t="s">
        <v>469</v>
      </c>
    </row>
    <row r="3023" spans="1:23">
      <c r="A3023" s="49" t="s">
        <v>5291</v>
      </c>
      <c r="B3023" s="46" t="s">
        <v>222</v>
      </c>
      <c r="C3023" s="46" t="s">
        <v>435</v>
      </c>
      <c r="D3023" s="49" t="s">
        <v>164</v>
      </c>
      <c r="E3023" s="46">
        <v>21</v>
      </c>
      <c r="F3023" s="46">
        <v>28</v>
      </c>
      <c r="G3023" s="46">
        <v>50</v>
      </c>
      <c r="H3023" s="46">
        <v>80</v>
      </c>
      <c r="I3023" s="46">
        <v>16</v>
      </c>
      <c r="J3023" s="46">
        <v>6</v>
      </c>
      <c r="K3023" s="46">
        <v>201</v>
      </c>
      <c r="L3023" s="42">
        <v>28241</v>
      </c>
      <c r="M3023" s="42">
        <v>14696</v>
      </c>
      <c r="N3023" s="42">
        <v>13545</v>
      </c>
      <c r="O3023" s="54">
        <v>155.03875968992247</v>
      </c>
      <c r="P3023" s="54">
        <v>206.71834625322995</v>
      </c>
      <c r="Q3023" s="54">
        <v>369.13990402362492</v>
      </c>
      <c r="R3023" s="54">
        <v>590.6238464377999</v>
      </c>
      <c r="S3023" s="54">
        <v>118.12476928755999</v>
      </c>
      <c r="T3023" s="54">
        <v>44.296788482834998</v>
      </c>
      <c r="U3023" s="54">
        <v>1483.9424141749723</v>
      </c>
      <c r="W3023" s="42" t="s">
        <v>469</v>
      </c>
    </row>
    <row r="3024" spans="1:23">
      <c r="A3024" s="49" t="s">
        <v>5292</v>
      </c>
      <c r="B3024" s="46" t="s">
        <v>222</v>
      </c>
      <c r="C3024" s="46" t="s">
        <v>435</v>
      </c>
      <c r="D3024" s="49" t="s">
        <v>142</v>
      </c>
      <c r="E3024" s="46">
        <v>0</v>
      </c>
      <c r="F3024" s="46">
        <v>0</v>
      </c>
      <c r="G3024" s="46">
        <v>0</v>
      </c>
      <c r="H3024" s="46">
        <v>0</v>
      </c>
      <c r="I3024" s="46">
        <v>0</v>
      </c>
      <c r="J3024" s="46">
        <v>0</v>
      </c>
      <c r="K3024" s="46">
        <v>0</v>
      </c>
      <c r="L3024" s="42">
        <v>28241</v>
      </c>
      <c r="M3024" s="42">
        <v>14696</v>
      </c>
      <c r="N3024" s="42">
        <v>13545</v>
      </c>
      <c r="O3024" s="54" t="s">
        <v>499</v>
      </c>
      <c r="P3024" s="54" t="s">
        <v>499</v>
      </c>
      <c r="Q3024" s="54" t="s">
        <v>499</v>
      </c>
      <c r="R3024" s="54" t="s">
        <v>499</v>
      </c>
      <c r="S3024" s="54" t="s">
        <v>499</v>
      </c>
      <c r="T3024" s="54" t="s">
        <v>499</v>
      </c>
      <c r="U3024" s="54" t="s">
        <v>499</v>
      </c>
      <c r="W3024" s="42" t="s">
        <v>469</v>
      </c>
    </row>
    <row r="3025" spans="1:23">
      <c r="A3025" s="49" t="s">
        <v>5293</v>
      </c>
      <c r="B3025" s="46" t="s">
        <v>230</v>
      </c>
      <c r="C3025" s="46" t="s">
        <v>437</v>
      </c>
      <c r="D3025" s="49" t="s">
        <v>60</v>
      </c>
      <c r="E3025" s="46">
        <v>0</v>
      </c>
      <c r="F3025" s="46">
        <v>0</v>
      </c>
      <c r="G3025" s="46">
        <v>6</v>
      </c>
      <c r="H3025" s="46">
        <v>7</v>
      </c>
      <c r="I3025" s="46">
        <v>6</v>
      </c>
      <c r="J3025" s="46">
        <v>9</v>
      </c>
      <c r="K3025" s="46">
        <v>28</v>
      </c>
      <c r="L3025" s="42">
        <v>28817</v>
      </c>
      <c r="M3025" s="42">
        <v>14965</v>
      </c>
      <c r="N3025" s="42">
        <v>13852</v>
      </c>
      <c r="O3025" s="54" t="s">
        <v>499</v>
      </c>
      <c r="P3025" s="54" t="s">
        <v>499</v>
      </c>
      <c r="Q3025" s="54">
        <v>20.821043134261028</v>
      </c>
      <c r="R3025" s="54">
        <v>24.291216989971197</v>
      </c>
      <c r="S3025" s="54">
        <v>20.821043134261028</v>
      </c>
      <c r="T3025" s="54">
        <v>31.231564701391541</v>
      </c>
      <c r="U3025" s="54">
        <v>97.164867959884788</v>
      </c>
      <c r="W3025" s="42" t="s">
        <v>469</v>
      </c>
    </row>
    <row r="3026" spans="1:23">
      <c r="A3026" s="49" t="s">
        <v>5294</v>
      </c>
      <c r="B3026" s="46" t="s">
        <v>230</v>
      </c>
      <c r="C3026" s="46" t="s">
        <v>437</v>
      </c>
      <c r="D3026" s="49" t="s">
        <v>64</v>
      </c>
      <c r="E3026" s="46">
        <v>6</v>
      </c>
      <c r="F3026" s="46">
        <v>6</v>
      </c>
      <c r="G3026" s="46">
        <v>16</v>
      </c>
      <c r="H3026" s="46">
        <v>13</v>
      </c>
      <c r="I3026" s="46">
        <v>7</v>
      </c>
      <c r="J3026" s="46">
        <v>0</v>
      </c>
      <c r="K3026" s="46">
        <v>48</v>
      </c>
      <c r="L3026" s="42">
        <v>28817</v>
      </c>
      <c r="M3026" s="42">
        <v>14965</v>
      </c>
      <c r="N3026" s="42">
        <v>13852</v>
      </c>
      <c r="O3026" s="54">
        <v>20.821043134261028</v>
      </c>
      <c r="P3026" s="54">
        <v>20.821043134261028</v>
      </c>
      <c r="Q3026" s="54">
        <v>55.522781691362738</v>
      </c>
      <c r="R3026" s="54">
        <v>45.112260124232222</v>
      </c>
      <c r="S3026" s="54">
        <v>24.291216989971197</v>
      </c>
      <c r="T3026" s="54" t="s">
        <v>499</v>
      </c>
      <c r="U3026" s="54">
        <v>166.56834507408823</v>
      </c>
      <c r="W3026" s="42" t="s">
        <v>469</v>
      </c>
    </row>
    <row r="3027" spans="1:23">
      <c r="A3027" s="49" t="s">
        <v>5295</v>
      </c>
      <c r="B3027" s="46" t="s">
        <v>230</v>
      </c>
      <c r="C3027" s="46" t="s">
        <v>437</v>
      </c>
      <c r="D3027" s="49" t="s">
        <v>492</v>
      </c>
      <c r="E3027" s="46">
        <v>0</v>
      </c>
      <c r="F3027" s="46">
        <v>0</v>
      </c>
      <c r="G3027" s="46">
        <v>0</v>
      </c>
      <c r="H3027" s="46">
        <v>6</v>
      </c>
      <c r="I3027" s="46">
        <v>0</v>
      </c>
      <c r="J3027" s="46">
        <v>0</v>
      </c>
      <c r="K3027" s="46">
        <v>6</v>
      </c>
      <c r="L3027" s="42">
        <v>28817</v>
      </c>
      <c r="M3027" s="42">
        <v>14965</v>
      </c>
      <c r="N3027" s="42">
        <v>13852</v>
      </c>
      <c r="O3027" s="54" t="s">
        <v>499</v>
      </c>
      <c r="P3027" s="54" t="s">
        <v>499</v>
      </c>
      <c r="Q3027" s="54" t="s">
        <v>499</v>
      </c>
      <c r="R3027" s="54">
        <v>20.821043134261028</v>
      </c>
      <c r="S3027" s="54" t="s">
        <v>499</v>
      </c>
      <c r="T3027" s="54" t="s">
        <v>499</v>
      </c>
      <c r="U3027" s="54">
        <v>20.821043134261028</v>
      </c>
      <c r="W3027" s="42" t="s">
        <v>469</v>
      </c>
    </row>
    <row r="3028" spans="1:23">
      <c r="A3028" s="49" t="s">
        <v>5296</v>
      </c>
      <c r="B3028" s="46" t="s">
        <v>230</v>
      </c>
      <c r="C3028" s="46" t="s">
        <v>437</v>
      </c>
      <c r="D3028" s="49" t="s">
        <v>200</v>
      </c>
      <c r="E3028" s="46">
        <v>0</v>
      </c>
      <c r="F3028" s="46">
        <v>0</v>
      </c>
      <c r="G3028" s="46">
        <v>0</v>
      </c>
      <c r="H3028" s="46">
        <v>6</v>
      </c>
      <c r="I3028" s="46">
        <v>0</v>
      </c>
      <c r="J3028" s="46">
        <v>0</v>
      </c>
      <c r="K3028" s="46">
        <v>6</v>
      </c>
      <c r="L3028" s="42">
        <v>28817</v>
      </c>
      <c r="M3028" s="42">
        <v>14965</v>
      </c>
      <c r="N3028" s="42">
        <v>13852</v>
      </c>
      <c r="O3028" s="54" t="s">
        <v>499</v>
      </c>
      <c r="P3028" s="54" t="s">
        <v>499</v>
      </c>
      <c r="Q3028" s="54" t="s">
        <v>499</v>
      </c>
      <c r="R3028" s="54">
        <v>20.821043134261028</v>
      </c>
      <c r="S3028" s="54" t="s">
        <v>499</v>
      </c>
      <c r="T3028" s="54" t="s">
        <v>499</v>
      </c>
      <c r="U3028" s="54">
        <v>20.821043134261028</v>
      </c>
      <c r="W3028" s="42" t="s">
        <v>469</v>
      </c>
    </row>
    <row r="3029" spans="1:23">
      <c r="A3029" s="49" t="s">
        <v>5297</v>
      </c>
      <c r="B3029" s="46" t="s">
        <v>230</v>
      </c>
      <c r="C3029" s="46" t="s">
        <v>437</v>
      </c>
      <c r="D3029" s="49" t="s">
        <v>54</v>
      </c>
      <c r="E3029" s="46">
        <v>20</v>
      </c>
      <c r="F3029" s="46">
        <v>16</v>
      </c>
      <c r="G3029" s="46">
        <v>54</v>
      </c>
      <c r="H3029" s="46">
        <v>70</v>
      </c>
      <c r="I3029" s="46">
        <v>35</v>
      </c>
      <c r="J3029" s="46">
        <v>24</v>
      </c>
      <c r="K3029" s="46">
        <v>219</v>
      </c>
      <c r="L3029" s="42">
        <v>28817</v>
      </c>
      <c r="M3029" s="42">
        <v>14965</v>
      </c>
      <c r="N3029" s="42">
        <v>13852</v>
      </c>
      <c r="O3029" s="54">
        <v>133.64517206815904</v>
      </c>
      <c r="P3029" s="54">
        <v>106.91613765452723</v>
      </c>
      <c r="Q3029" s="54">
        <v>360.84196458402937</v>
      </c>
      <c r="R3029" s="54">
        <v>467.75810223855666</v>
      </c>
      <c r="S3029" s="54">
        <v>233.87905111927833</v>
      </c>
      <c r="T3029" s="54">
        <v>160.37420648179085</v>
      </c>
      <c r="U3029" s="54">
        <v>1463.4146341463415</v>
      </c>
      <c r="W3029" s="42" t="s">
        <v>469</v>
      </c>
    </row>
    <row r="3030" spans="1:23">
      <c r="A3030" s="49" t="s">
        <v>5298</v>
      </c>
      <c r="B3030" s="46" t="s">
        <v>230</v>
      </c>
      <c r="C3030" s="46" t="s">
        <v>437</v>
      </c>
      <c r="D3030" s="49" t="s">
        <v>69</v>
      </c>
      <c r="E3030" s="46">
        <v>0</v>
      </c>
      <c r="F3030" s="46">
        <v>0</v>
      </c>
      <c r="G3030" s="46">
        <v>0</v>
      </c>
      <c r="H3030" s="46">
        <v>6</v>
      </c>
      <c r="I3030" s="46">
        <v>0</v>
      </c>
      <c r="J3030" s="46">
        <v>0</v>
      </c>
      <c r="K3030" s="46">
        <v>6</v>
      </c>
      <c r="L3030" s="42">
        <v>28817</v>
      </c>
      <c r="M3030" s="42">
        <v>14965</v>
      </c>
      <c r="N3030" s="42">
        <v>13852</v>
      </c>
      <c r="O3030" s="54" t="s">
        <v>499</v>
      </c>
      <c r="P3030" s="54" t="s">
        <v>499</v>
      </c>
      <c r="Q3030" s="54" t="s">
        <v>499</v>
      </c>
      <c r="R3030" s="54">
        <v>40.093551620447712</v>
      </c>
      <c r="S3030" s="54" t="s">
        <v>499</v>
      </c>
      <c r="T3030" s="54" t="s">
        <v>499</v>
      </c>
      <c r="U3030" s="54">
        <v>40.093551620447712</v>
      </c>
      <c r="W3030" s="42" t="s">
        <v>469</v>
      </c>
    </row>
    <row r="3031" spans="1:23">
      <c r="A3031" s="49" t="s">
        <v>5299</v>
      </c>
      <c r="B3031" s="46" t="s">
        <v>230</v>
      </c>
      <c r="C3031" s="46" t="s">
        <v>437</v>
      </c>
      <c r="D3031" s="49" t="s">
        <v>473</v>
      </c>
      <c r="E3031" s="46">
        <v>0</v>
      </c>
      <c r="F3031" s="46">
        <v>0</v>
      </c>
      <c r="G3031" s="46">
        <v>0</v>
      </c>
      <c r="H3031" s="46">
        <v>0</v>
      </c>
      <c r="I3031" s="46">
        <v>6</v>
      </c>
      <c r="J3031" s="46">
        <v>0</v>
      </c>
      <c r="K3031" s="46">
        <v>6</v>
      </c>
      <c r="L3031" s="42">
        <v>28817</v>
      </c>
      <c r="M3031" s="42">
        <v>14965</v>
      </c>
      <c r="N3031" s="42">
        <v>13852</v>
      </c>
      <c r="O3031" s="54" t="s">
        <v>499</v>
      </c>
      <c r="P3031" s="54" t="s">
        <v>499</v>
      </c>
      <c r="Q3031" s="54" t="s">
        <v>499</v>
      </c>
      <c r="R3031" s="54" t="s">
        <v>499</v>
      </c>
      <c r="S3031" s="54">
        <v>20.821043134261028</v>
      </c>
      <c r="T3031" s="54" t="s">
        <v>499</v>
      </c>
      <c r="U3031" s="54">
        <v>20.821043134261028</v>
      </c>
      <c r="W3031" s="42" t="s">
        <v>469</v>
      </c>
    </row>
    <row r="3032" spans="1:23">
      <c r="A3032" s="49" t="s">
        <v>5300</v>
      </c>
      <c r="B3032" s="46" t="s">
        <v>230</v>
      </c>
      <c r="C3032" s="46" t="s">
        <v>437</v>
      </c>
      <c r="D3032" s="49" t="s">
        <v>201</v>
      </c>
      <c r="E3032" s="46">
        <v>0</v>
      </c>
      <c r="F3032" s="46">
        <v>0</v>
      </c>
      <c r="G3032" s="46">
        <v>0</v>
      </c>
      <c r="H3032" s="46">
        <v>0</v>
      </c>
      <c r="I3032" s="46">
        <v>6</v>
      </c>
      <c r="J3032" s="46">
        <v>0</v>
      </c>
      <c r="K3032" s="46">
        <v>6</v>
      </c>
      <c r="L3032" s="42">
        <v>28817</v>
      </c>
      <c r="M3032" s="42">
        <v>14965</v>
      </c>
      <c r="N3032" s="42">
        <v>13852</v>
      </c>
      <c r="O3032" s="54" t="s">
        <v>499</v>
      </c>
      <c r="P3032" s="54" t="s">
        <v>499</v>
      </c>
      <c r="Q3032" s="54" t="s">
        <v>499</v>
      </c>
      <c r="R3032" s="54" t="s">
        <v>499</v>
      </c>
      <c r="S3032" s="54">
        <v>20.821043134261028</v>
      </c>
      <c r="T3032" s="54" t="s">
        <v>499</v>
      </c>
      <c r="U3032" s="54">
        <v>20.821043134261028</v>
      </c>
      <c r="W3032" s="42" t="s">
        <v>469</v>
      </c>
    </row>
    <row r="3033" spans="1:23">
      <c r="A3033" s="49" t="s">
        <v>5301</v>
      </c>
      <c r="B3033" s="46" t="s">
        <v>230</v>
      </c>
      <c r="C3033" s="46" t="s">
        <v>437</v>
      </c>
      <c r="D3033" s="49" t="s">
        <v>151</v>
      </c>
      <c r="E3033" s="46">
        <v>0</v>
      </c>
      <c r="F3033" s="46">
        <v>0</v>
      </c>
      <c r="G3033" s="46">
        <v>0</v>
      </c>
      <c r="H3033" s="46">
        <v>0</v>
      </c>
      <c r="I3033" s="46">
        <v>0</v>
      </c>
      <c r="J3033" s="46">
        <v>0</v>
      </c>
      <c r="K3033" s="46">
        <v>0</v>
      </c>
      <c r="L3033" s="42">
        <v>28817</v>
      </c>
      <c r="M3033" s="42">
        <v>14965</v>
      </c>
      <c r="N3033" s="42">
        <v>13852</v>
      </c>
      <c r="O3033" s="54" t="s">
        <v>499</v>
      </c>
      <c r="P3033" s="54" t="s">
        <v>499</v>
      </c>
      <c r="Q3033" s="54" t="s">
        <v>499</v>
      </c>
      <c r="R3033" s="54" t="s">
        <v>499</v>
      </c>
      <c r="S3033" s="54" t="s">
        <v>499</v>
      </c>
      <c r="T3033" s="54" t="s">
        <v>499</v>
      </c>
      <c r="U3033" s="54" t="s">
        <v>499</v>
      </c>
      <c r="W3033" s="42" t="s">
        <v>469</v>
      </c>
    </row>
    <row r="3034" spans="1:23">
      <c r="A3034" s="49" t="s">
        <v>5302</v>
      </c>
      <c r="B3034" s="46" t="s">
        <v>230</v>
      </c>
      <c r="C3034" s="46" t="s">
        <v>437</v>
      </c>
      <c r="D3034" s="49" t="s">
        <v>95</v>
      </c>
      <c r="E3034" s="46">
        <v>0</v>
      </c>
      <c r="F3034" s="46">
        <v>0</v>
      </c>
      <c r="G3034" s="46">
        <v>0</v>
      </c>
      <c r="H3034" s="46">
        <v>0</v>
      </c>
      <c r="I3034" s="46">
        <v>0</v>
      </c>
      <c r="J3034" s="46">
        <v>0</v>
      </c>
      <c r="K3034" s="46">
        <v>0</v>
      </c>
      <c r="L3034" s="42">
        <v>28817</v>
      </c>
      <c r="M3034" s="42">
        <v>14965</v>
      </c>
      <c r="N3034" s="42">
        <v>13852</v>
      </c>
      <c r="O3034" s="54" t="s">
        <v>499</v>
      </c>
      <c r="P3034" s="54" t="s">
        <v>499</v>
      </c>
      <c r="Q3034" s="54" t="s">
        <v>499</v>
      </c>
      <c r="R3034" s="54" t="s">
        <v>499</v>
      </c>
      <c r="S3034" s="54" t="s">
        <v>499</v>
      </c>
      <c r="T3034" s="54" t="s">
        <v>499</v>
      </c>
      <c r="U3034" s="54" t="s">
        <v>499</v>
      </c>
      <c r="W3034" s="42" t="s">
        <v>469</v>
      </c>
    </row>
    <row r="3035" spans="1:23">
      <c r="A3035" s="49" t="s">
        <v>5303</v>
      </c>
      <c r="B3035" s="46" t="s">
        <v>230</v>
      </c>
      <c r="C3035" s="46" t="s">
        <v>437</v>
      </c>
      <c r="D3035" s="49" t="s">
        <v>154</v>
      </c>
      <c r="E3035" s="46">
        <v>0</v>
      </c>
      <c r="F3035" s="46">
        <v>0</v>
      </c>
      <c r="G3035" s="46">
        <v>0</v>
      </c>
      <c r="H3035" s="46">
        <v>0</v>
      </c>
      <c r="I3035" s="46">
        <v>0</v>
      </c>
      <c r="J3035" s="46">
        <v>0</v>
      </c>
      <c r="K3035" s="46">
        <v>0</v>
      </c>
      <c r="L3035" s="42">
        <v>28817</v>
      </c>
      <c r="M3035" s="42">
        <v>14965</v>
      </c>
      <c r="N3035" s="42">
        <v>13852</v>
      </c>
      <c r="O3035" s="54" t="s">
        <v>499</v>
      </c>
      <c r="P3035" s="54" t="s">
        <v>499</v>
      </c>
      <c r="Q3035" s="54" t="s">
        <v>499</v>
      </c>
      <c r="R3035" s="54" t="s">
        <v>499</v>
      </c>
      <c r="S3035" s="54" t="s">
        <v>499</v>
      </c>
      <c r="T3035" s="54" t="s">
        <v>499</v>
      </c>
      <c r="U3035" s="54" t="s">
        <v>499</v>
      </c>
      <c r="W3035" s="42" t="s">
        <v>469</v>
      </c>
    </row>
    <row r="3036" spans="1:23">
      <c r="A3036" s="49" t="s">
        <v>5304</v>
      </c>
      <c r="B3036" s="46" t="s">
        <v>230</v>
      </c>
      <c r="C3036" s="46" t="s">
        <v>437</v>
      </c>
      <c r="D3036" s="49" t="s">
        <v>155</v>
      </c>
      <c r="E3036" s="46">
        <v>6</v>
      </c>
      <c r="F3036" s="46">
        <v>0</v>
      </c>
      <c r="G3036" s="46">
        <v>0</v>
      </c>
      <c r="H3036" s="46">
        <v>0</v>
      </c>
      <c r="I3036" s="46">
        <v>0</v>
      </c>
      <c r="J3036" s="46">
        <v>0</v>
      </c>
      <c r="K3036" s="46">
        <v>6</v>
      </c>
      <c r="L3036" s="42">
        <v>28817</v>
      </c>
      <c r="M3036" s="42">
        <v>14965</v>
      </c>
      <c r="N3036" s="42">
        <v>13852</v>
      </c>
      <c r="O3036" s="54">
        <v>20.821043134261028</v>
      </c>
      <c r="P3036" s="54" t="s">
        <v>499</v>
      </c>
      <c r="Q3036" s="54" t="s">
        <v>499</v>
      </c>
      <c r="R3036" s="54" t="s">
        <v>499</v>
      </c>
      <c r="S3036" s="54" t="s">
        <v>499</v>
      </c>
      <c r="T3036" s="54" t="s">
        <v>499</v>
      </c>
      <c r="U3036" s="54">
        <v>20.821043134261028</v>
      </c>
      <c r="W3036" s="42" t="s">
        <v>469</v>
      </c>
    </row>
    <row r="3037" spans="1:23">
      <c r="A3037" s="49" t="s">
        <v>5305</v>
      </c>
      <c r="B3037" s="46" t="s">
        <v>230</v>
      </c>
      <c r="C3037" s="46" t="s">
        <v>437</v>
      </c>
      <c r="D3037" s="49" t="s">
        <v>99</v>
      </c>
      <c r="E3037" s="46">
        <v>0</v>
      </c>
      <c r="F3037" s="46">
        <v>8</v>
      </c>
      <c r="G3037" s="46">
        <v>6</v>
      </c>
      <c r="H3037" s="46">
        <v>6</v>
      </c>
      <c r="I3037" s="46">
        <v>6</v>
      </c>
      <c r="J3037" s="46">
        <v>6</v>
      </c>
      <c r="K3037" s="46">
        <v>32</v>
      </c>
      <c r="L3037" s="42">
        <v>28817</v>
      </c>
      <c r="M3037" s="42">
        <v>14965</v>
      </c>
      <c r="N3037" s="42">
        <v>13852</v>
      </c>
      <c r="O3037" s="54" t="s">
        <v>499</v>
      </c>
      <c r="P3037" s="54">
        <v>27.761390845681369</v>
      </c>
      <c r="Q3037" s="54">
        <v>20.821043134261028</v>
      </c>
      <c r="R3037" s="54">
        <v>20.821043134261028</v>
      </c>
      <c r="S3037" s="54">
        <v>20.821043134261028</v>
      </c>
      <c r="T3037" s="54">
        <v>20.821043134261028</v>
      </c>
      <c r="U3037" s="54">
        <v>111.04556338272548</v>
      </c>
      <c r="W3037" s="42" t="s">
        <v>469</v>
      </c>
    </row>
    <row r="3038" spans="1:23">
      <c r="A3038" s="49" t="s">
        <v>5306</v>
      </c>
      <c r="B3038" s="46" t="s">
        <v>230</v>
      </c>
      <c r="C3038" s="46" t="s">
        <v>437</v>
      </c>
      <c r="D3038" s="49" t="s">
        <v>481</v>
      </c>
      <c r="E3038" s="46">
        <v>0</v>
      </c>
      <c r="F3038" s="46">
        <v>0</v>
      </c>
      <c r="G3038" s="46">
        <v>0</v>
      </c>
      <c r="H3038" s="46">
        <v>6</v>
      </c>
      <c r="I3038" s="46">
        <v>0</v>
      </c>
      <c r="J3038" s="46">
        <v>0</v>
      </c>
      <c r="K3038" s="46">
        <v>6</v>
      </c>
      <c r="L3038" s="42">
        <v>28817</v>
      </c>
      <c r="M3038" s="42">
        <v>14965</v>
      </c>
      <c r="N3038" s="42">
        <v>13852</v>
      </c>
      <c r="O3038" s="54" t="s">
        <v>499</v>
      </c>
      <c r="P3038" s="54" t="s">
        <v>499</v>
      </c>
      <c r="Q3038" s="54" t="s">
        <v>499</v>
      </c>
      <c r="R3038" s="54">
        <v>20.821043134261028</v>
      </c>
      <c r="S3038" s="54" t="s">
        <v>499</v>
      </c>
      <c r="T3038" s="54" t="s">
        <v>499</v>
      </c>
      <c r="U3038" s="54">
        <v>20.821043134261028</v>
      </c>
      <c r="W3038" s="42" t="s">
        <v>469</v>
      </c>
    </row>
    <row r="3039" spans="1:23">
      <c r="A3039" s="49" t="s">
        <v>5307</v>
      </c>
      <c r="B3039" s="46" t="s">
        <v>230</v>
      </c>
      <c r="C3039" s="46" t="s">
        <v>437</v>
      </c>
      <c r="D3039" s="49" t="s">
        <v>483</v>
      </c>
      <c r="E3039" s="46">
        <v>0</v>
      </c>
      <c r="F3039" s="46">
        <v>0</v>
      </c>
      <c r="G3039" s="46">
        <v>0</v>
      </c>
      <c r="H3039" s="46">
        <v>6</v>
      </c>
      <c r="I3039" s="46">
        <v>6</v>
      </c>
      <c r="J3039" s="46">
        <v>0</v>
      </c>
      <c r="K3039" s="46">
        <v>12</v>
      </c>
      <c r="L3039" s="42">
        <v>28817</v>
      </c>
      <c r="M3039" s="42">
        <v>14965</v>
      </c>
      <c r="N3039" s="42">
        <v>13852</v>
      </c>
      <c r="O3039" s="54" t="s">
        <v>499</v>
      </c>
      <c r="P3039" s="54" t="s">
        <v>499</v>
      </c>
      <c r="Q3039" s="54" t="s">
        <v>499</v>
      </c>
      <c r="R3039" s="54">
        <v>20.821043134261028</v>
      </c>
      <c r="S3039" s="54">
        <v>20.821043134261028</v>
      </c>
      <c r="T3039" s="54" t="s">
        <v>499</v>
      </c>
      <c r="U3039" s="54">
        <v>41.642086268522057</v>
      </c>
      <c r="W3039" s="42" t="s">
        <v>469</v>
      </c>
    </row>
    <row r="3040" spans="1:23">
      <c r="A3040" s="49" t="s">
        <v>5308</v>
      </c>
      <c r="B3040" s="46" t="s">
        <v>230</v>
      </c>
      <c r="C3040" s="46" t="s">
        <v>437</v>
      </c>
      <c r="D3040" s="49" t="s">
        <v>128</v>
      </c>
      <c r="E3040" s="46">
        <v>0</v>
      </c>
      <c r="F3040" s="46">
        <v>0</v>
      </c>
      <c r="G3040" s="46">
        <v>0</v>
      </c>
      <c r="H3040" s="46">
        <v>0</v>
      </c>
      <c r="I3040" s="46">
        <v>0</v>
      </c>
      <c r="J3040" s="46">
        <v>0</v>
      </c>
      <c r="K3040" s="46">
        <v>0</v>
      </c>
      <c r="L3040" s="42">
        <v>28817</v>
      </c>
      <c r="M3040" s="42">
        <v>14965</v>
      </c>
      <c r="N3040" s="42">
        <v>13852</v>
      </c>
      <c r="O3040" s="54" t="s">
        <v>499</v>
      </c>
      <c r="P3040" s="54" t="s">
        <v>499</v>
      </c>
      <c r="Q3040" s="54" t="s">
        <v>499</v>
      </c>
      <c r="R3040" s="54" t="s">
        <v>499</v>
      </c>
      <c r="S3040" s="54" t="s">
        <v>499</v>
      </c>
      <c r="T3040" s="54" t="s">
        <v>499</v>
      </c>
      <c r="U3040" s="54" t="s">
        <v>499</v>
      </c>
      <c r="W3040" s="42" t="s">
        <v>469</v>
      </c>
    </row>
    <row r="3041" spans="1:23">
      <c r="A3041" s="49" t="s">
        <v>5309</v>
      </c>
      <c r="B3041" s="46" t="s">
        <v>230</v>
      </c>
      <c r="C3041" s="46" t="s">
        <v>437</v>
      </c>
      <c r="D3041" s="49" t="s">
        <v>132</v>
      </c>
      <c r="E3041" s="46">
        <v>6</v>
      </c>
      <c r="F3041" s="46">
        <v>6</v>
      </c>
      <c r="G3041" s="46">
        <v>6</v>
      </c>
      <c r="H3041" s="46">
        <v>6</v>
      </c>
      <c r="I3041" s="46">
        <v>0</v>
      </c>
      <c r="J3041" s="46">
        <v>6</v>
      </c>
      <c r="K3041" s="46">
        <v>30</v>
      </c>
      <c r="L3041" s="42">
        <v>28817</v>
      </c>
      <c r="M3041" s="42">
        <v>14965</v>
      </c>
      <c r="N3041" s="42">
        <v>13852</v>
      </c>
      <c r="O3041" s="54">
        <v>40.093551620447712</v>
      </c>
      <c r="P3041" s="54">
        <v>40.093551620447712</v>
      </c>
      <c r="Q3041" s="54">
        <v>40.093551620447712</v>
      </c>
      <c r="R3041" s="54">
        <v>40.093551620447712</v>
      </c>
      <c r="S3041" s="54" t="s">
        <v>499</v>
      </c>
      <c r="T3041" s="54">
        <v>40.093551620447712</v>
      </c>
      <c r="U3041" s="54">
        <v>200.46775810223855</v>
      </c>
      <c r="W3041" s="42" t="s">
        <v>469</v>
      </c>
    </row>
    <row r="3042" spans="1:23">
      <c r="A3042" s="49" t="s">
        <v>5310</v>
      </c>
      <c r="B3042" s="46" t="s">
        <v>230</v>
      </c>
      <c r="C3042" s="46" t="s">
        <v>437</v>
      </c>
      <c r="D3042" s="49" t="s">
        <v>161</v>
      </c>
      <c r="E3042" s="46">
        <v>0</v>
      </c>
      <c r="F3042" s="46">
        <v>0</v>
      </c>
      <c r="G3042" s="46">
        <v>0</v>
      </c>
      <c r="H3042" s="46">
        <v>0</v>
      </c>
      <c r="I3042" s="46">
        <v>0</v>
      </c>
      <c r="J3042" s="46">
        <v>0</v>
      </c>
      <c r="K3042" s="46">
        <v>0</v>
      </c>
      <c r="L3042" s="42">
        <v>28817</v>
      </c>
      <c r="M3042" s="42">
        <v>14965</v>
      </c>
      <c r="N3042" s="42">
        <v>13852</v>
      </c>
      <c r="O3042" s="54" t="s">
        <v>499</v>
      </c>
      <c r="P3042" s="54" t="s">
        <v>499</v>
      </c>
      <c r="Q3042" s="54" t="s">
        <v>499</v>
      </c>
      <c r="R3042" s="54" t="s">
        <v>499</v>
      </c>
      <c r="S3042" s="54" t="s">
        <v>499</v>
      </c>
      <c r="T3042" s="54" t="s">
        <v>499</v>
      </c>
      <c r="U3042" s="54" t="s">
        <v>499</v>
      </c>
      <c r="W3042" s="42" t="s">
        <v>469</v>
      </c>
    </row>
    <row r="3043" spans="1:23">
      <c r="A3043" s="49" t="s">
        <v>5311</v>
      </c>
      <c r="B3043" s="46" t="s">
        <v>230</v>
      </c>
      <c r="C3043" s="46" t="s">
        <v>437</v>
      </c>
      <c r="D3043" s="49" t="s">
        <v>142</v>
      </c>
      <c r="E3043" s="46">
        <v>0</v>
      </c>
      <c r="F3043" s="46">
        <v>0</v>
      </c>
      <c r="G3043" s="46">
        <v>0</v>
      </c>
      <c r="H3043" s="46">
        <v>0</v>
      </c>
      <c r="I3043" s="46">
        <v>0</v>
      </c>
      <c r="J3043" s="46">
        <v>0</v>
      </c>
      <c r="K3043" s="46">
        <v>0</v>
      </c>
      <c r="L3043" s="42">
        <v>28817</v>
      </c>
      <c r="M3043" s="42">
        <v>14965</v>
      </c>
      <c r="N3043" s="42">
        <v>13852</v>
      </c>
      <c r="O3043" s="54" t="s">
        <v>499</v>
      </c>
      <c r="P3043" s="54" t="s">
        <v>499</v>
      </c>
      <c r="Q3043" s="54" t="s">
        <v>499</v>
      </c>
      <c r="R3043" s="54" t="s">
        <v>499</v>
      </c>
      <c r="S3043" s="54" t="s">
        <v>499</v>
      </c>
      <c r="T3043" s="54" t="s">
        <v>499</v>
      </c>
      <c r="U3043" s="54" t="s">
        <v>499</v>
      </c>
      <c r="W3043" s="42" t="s">
        <v>469</v>
      </c>
    </row>
    <row r="3044" spans="1:23">
      <c r="A3044" s="49" t="s">
        <v>5312</v>
      </c>
      <c r="B3044" s="46" t="s">
        <v>230</v>
      </c>
      <c r="C3044" s="46" t="s">
        <v>437</v>
      </c>
      <c r="D3044" s="49" t="s">
        <v>146</v>
      </c>
      <c r="E3044" s="46">
        <v>6</v>
      </c>
      <c r="F3044" s="46">
        <v>0</v>
      </c>
      <c r="G3044" s="46">
        <v>6</v>
      </c>
      <c r="H3044" s="46">
        <v>6</v>
      </c>
      <c r="I3044" s="46">
        <v>0</v>
      </c>
      <c r="J3044" s="46">
        <v>0</v>
      </c>
      <c r="K3044" s="46">
        <v>18</v>
      </c>
      <c r="L3044" s="42">
        <v>28817</v>
      </c>
      <c r="M3044" s="42">
        <v>14965</v>
      </c>
      <c r="N3044" s="42">
        <v>13852</v>
      </c>
      <c r="O3044" s="54">
        <v>40.093551620447712</v>
      </c>
      <c r="P3044" s="54" t="s">
        <v>499</v>
      </c>
      <c r="Q3044" s="54">
        <v>40.093551620447712</v>
      </c>
      <c r="R3044" s="54">
        <v>40.093551620447712</v>
      </c>
      <c r="S3044" s="54" t="s">
        <v>499</v>
      </c>
      <c r="T3044" s="54" t="s">
        <v>499</v>
      </c>
      <c r="U3044" s="54">
        <v>120.28065486134314</v>
      </c>
      <c r="W3044" s="42" t="s">
        <v>469</v>
      </c>
    </row>
    <row r="3045" spans="1:23">
      <c r="A3045" s="49" t="s">
        <v>5313</v>
      </c>
      <c r="B3045" s="46" t="s">
        <v>222</v>
      </c>
      <c r="C3045" s="46" t="s">
        <v>437</v>
      </c>
      <c r="D3045" s="49" t="s">
        <v>60</v>
      </c>
      <c r="E3045" s="46">
        <v>0</v>
      </c>
      <c r="F3045" s="46">
        <v>6</v>
      </c>
      <c r="G3045" s="46">
        <v>6</v>
      </c>
      <c r="H3045" s="46">
        <v>0</v>
      </c>
      <c r="I3045" s="46">
        <v>6</v>
      </c>
      <c r="J3045" s="46">
        <v>0</v>
      </c>
      <c r="K3045" s="46">
        <v>18</v>
      </c>
      <c r="L3045" s="42">
        <v>28817</v>
      </c>
      <c r="M3045" s="42">
        <v>14965</v>
      </c>
      <c r="N3045" s="42">
        <v>13852</v>
      </c>
      <c r="O3045" s="54" t="s">
        <v>499</v>
      </c>
      <c r="P3045" s="54">
        <v>20.821043134261028</v>
      </c>
      <c r="Q3045" s="54">
        <v>20.821043134261028</v>
      </c>
      <c r="R3045" s="54" t="s">
        <v>499</v>
      </c>
      <c r="S3045" s="54">
        <v>20.821043134261028</v>
      </c>
      <c r="T3045" s="54" t="s">
        <v>499</v>
      </c>
      <c r="U3045" s="54">
        <v>62.463129402783082</v>
      </c>
      <c r="W3045" s="42" t="s">
        <v>469</v>
      </c>
    </row>
    <row r="3046" spans="1:23">
      <c r="A3046" s="49" t="s">
        <v>5314</v>
      </c>
      <c r="B3046" s="46" t="s">
        <v>222</v>
      </c>
      <c r="C3046" s="46" t="s">
        <v>437</v>
      </c>
      <c r="D3046" s="49" t="s">
        <v>64</v>
      </c>
      <c r="E3046" s="46">
        <v>6</v>
      </c>
      <c r="F3046" s="46">
        <v>6</v>
      </c>
      <c r="G3046" s="46">
        <v>20</v>
      </c>
      <c r="H3046" s="46">
        <v>13</v>
      </c>
      <c r="I3046" s="46">
        <v>7</v>
      </c>
      <c r="J3046" s="46">
        <v>0</v>
      </c>
      <c r="K3046" s="46">
        <v>52</v>
      </c>
      <c r="L3046" s="42">
        <v>28817</v>
      </c>
      <c r="M3046" s="42">
        <v>14965</v>
      </c>
      <c r="N3046" s="42">
        <v>13852</v>
      </c>
      <c r="O3046" s="54">
        <v>20.821043134261028</v>
      </c>
      <c r="P3046" s="54">
        <v>20.821043134261028</v>
      </c>
      <c r="Q3046" s="54">
        <v>69.403477114203412</v>
      </c>
      <c r="R3046" s="54">
        <v>45.112260124232222</v>
      </c>
      <c r="S3046" s="54">
        <v>24.291216989971197</v>
      </c>
      <c r="T3046" s="54" t="s">
        <v>499</v>
      </c>
      <c r="U3046" s="54">
        <v>180.44904049692889</v>
      </c>
      <c r="W3046" s="42" t="s">
        <v>469</v>
      </c>
    </row>
    <row r="3047" spans="1:23">
      <c r="A3047" s="49" t="s">
        <v>5315</v>
      </c>
      <c r="B3047" s="46" t="s">
        <v>222</v>
      </c>
      <c r="C3047" s="46" t="s">
        <v>437</v>
      </c>
      <c r="D3047" s="49" t="s">
        <v>492</v>
      </c>
      <c r="E3047" s="46">
        <v>0</v>
      </c>
      <c r="F3047" s="46">
        <v>0</v>
      </c>
      <c r="G3047" s="46">
        <v>6</v>
      </c>
      <c r="H3047" s="46">
        <v>6</v>
      </c>
      <c r="I3047" s="46">
        <v>6</v>
      </c>
      <c r="J3047" s="46">
        <v>0</v>
      </c>
      <c r="K3047" s="46">
        <v>18</v>
      </c>
      <c r="L3047" s="42">
        <v>28817</v>
      </c>
      <c r="M3047" s="42">
        <v>14965</v>
      </c>
      <c r="N3047" s="42">
        <v>13852</v>
      </c>
      <c r="O3047" s="54" t="s">
        <v>499</v>
      </c>
      <c r="P3047" s="54" t="s">
        <v>499</v>
      </c>
      <c r="Q3047" s="54">
        <v>20.821043134261028</v>
      </c>
      <c r="R3047" s="54">
        <v>20.821043134261028</v>
      </c>
      <c r="S3047" s="54">
        <v>20.821043134261028</v>
      </c>
      <c r="T3047" s="54" t="s">
        <v>499</v>
      </c>
      <c r="U3047" s="54">
        <v>62.463129402783082</v>
      </c>
      <c r="W3047" s="42" t="s">
        <v>469</v>
      </c>
    </row>
    <row r="3048" spans="1:23">
      <c r="A3048" s="49" t="s">
        <v>5316</v>
      </c>
      <c r="B3048" s="46" t="s">
        <v>222</v>
      </c>
      <c r="C3048" s="46" t="s">
        <v>437</v>
      </c>
      <c r="D3048" s="49" t="s">
        <v>200</v>
      </c>
      <c r="E3048" s="46">
        <v>6</v>
      </c>
      <c r="F3048" s="46">
        <v>6</v>
      </c>
      <c r="G3048" s="46">
        <v>7</v>
      </c>
      <c r="H3048" s="46">
        <v>6</v>
      </c>
      <c r="I3048" s="46">
        <v>6</v>
      </c>
      <c r="J3048" s="46">
        <v>6</v>
      </c>
      <c r="K3048" s="46">
        <v>37</v>
      </c>
      <c r="L3048" s="42">
        <v>28817</v>
      </c>
      <c r="M3048" s="42">
        <v>14965</v>
      </c>
      <c r="N3048" s="42">
        <v>13852</v>
      </c>
      <c r="O3048" s="54">
        <v>20.821043134261028</v>
      </c>
      <c r="P3048" s="54">
        <v>20.821043134261028</v>
      </c>
      <c r="Q3048" s="54">
        <v>24.291216989971197</v>
      </c>
      <c r="R3048" s="54">
        <v>20.821043134261028</v>
      </c>
      <c r="S3048" s="54">
        <v>20.821043134261028</v>
      </c>
      <c r="T3048" s="54">
        <v>20.821043134261028</v>
      </c>
      <c r="U3048" s="54">
        <v>128.39643266127635</v>
      </c>
      <c r="W3048" s="42" t="s">
        <v>469</v>
      </c>
    </row>
    <row r="3049" spans="1:23">
      <c r="A3049" s="49" t="s">
        <v>5317</v>
      </c>
      <c r="B3049" s="46" t="s">
        <v>222</v>
      </c>
      <c r="C3049" s="46" t="s">
        <v>437</v>
      </c>
      <c r="D3049" s="49" t="s">
        <v>473</v>
      </c>
      <c r="E3049" s="46">
        <v>0</v>
      </c>
      <c r="F3049" s="46">
        <v>0</v>
      </c>
      <c r="G3049" s="46">
        <v>0</v>
      </c>
      <c r="H3049" s="46">
        <v>0</v>
      </c>
      <c r="I3049" s="46">
        <v>0</v>
      </c>
      <c r="J3049" s="46">
        <v>0</v>
      </c>
      <c r="K3049" s="46">
        <v>0</v>
      </c>
      <c r="L3049" s="42">
        <v>28817</v>
      </c>
      <c r="M3049" s="42">
        <v>14965</v>
      </c>
      <c r="N3049" s="42">
        <v>13852</v>
      </c>
      <c r="O3049" s="54" t="s">
        <v>499</v>
      </c>
      <c r="P3049" s="54" t="s">
        <v>499</v>
      </c>
      <c r="Q3049" s="54" t="s">
        <v>499</v>
      </c>
      <c r="R3049" s="54" t="s">
        <v>499</v>
      </c>
      <c r="S3049" s="54" t="s">
        <v>499</v>
      </c>
      <c r="T3049" s="54" t="s">
        <v>499</v>
      </c>
      <c r="U3049" s="54" t="s">
        <v>499</v>
      </c>
      <c r="W3049" s="42" t="s">
        <v>469</v>
      </c>
    </row>
    <row r="3050" spans="1:23">
      <c r="A3050" s="49" t="s">
        <v>5318</v>
      </c>
      <c r="B3050" s="46" t="s">
        <v>222</v>
      </c>
      <c r="C3050" s="46" t="s">
        <v>437</v>
      </c>
      <c r="D3050" s="49" t="s">
        <v>201</v>
      </c>
      <c r="E3050" s="46">
        <v>6</v>
      </c>
      <c r="F3050" s="46">
        <v>6</v>
      </c>
      <c r="G3050" s="46">
        <v>6</v>
      </c>
      <c r="H3050" s="46">
        <v>0</v>
      </c>
      <c r="I3050" s="46">
        <v>0</v>
      </c>
      <c r="J3050" s="46">
        <v>0</v>
      </c>
      <c r="K3050" s="46">
        <v>18</v>
      </c>
      <c r="L3050" s="42">
        <v>28817</v>
      </c>
      <c r="M3050" s="42">
        <v>14965</v>
      </c>
      <c r="N3050" s="42">
        <v>13852</v>
      </c>
      <c r="O3050" s="54">
        <v>20.821043134261028</v>
      </c>
      <c r="P3050" s="54">
        <v>20.821043134261028</v>
      </c>
      <c r="Q3050" s="54">
        <v>20.821043134261028</v>
      </c>
      <c r="R3050" s="54" t="s">
        <v>499</v>
      </c>
      <c r="S3050" s="54" t="s">
        <v>499</v>
      </c>
      <c r="T3050" s="54" t="s">
        <v>499</v>
      </c>
      <c r="U3050" s="54">
        <v>62.463129402783082</v>
      </c>
      <c r="W3050" s="42" t="s">
        <v>469</v>
      </c>
    </row>
    <row r="3051" spans="1:23">
      <c r="A3051" s="49" t="s">
        <v>5319</v>
      </c>
      <c r="B3051" s="46" t="s">
        <v>222</v>
      </c>
      <c r="C3051" s="46" t="s">
        <v>437</v>
      </c>
      <c r="D3051" s="49" t="s">
        <v>151</v>
      </c>
      <c r="E3051" s="46">
        <v>0</v>
      </c>
      <c r="F3051" s="46">
        <v>0</v>
      </c>
      <c r="G3051" s="46">
        <v>0</v>
      </c>
      <c r="H3051" s="46">
        <v>0</v>
      </c>
      <c r="I3051" s="46">
        <v>0</v>
      </c>
      <c r="J3051" s="46">
        <v>0</v>
      </c>
      <c r="K3051" s="46">
        <v>0</v>
      </c>
      <c r="L3051" s="42">
        <v>28817</v>
      </c>
      <c r="M3051" s="42">
        <v>14965</v>
      </c>
      <c r="N3051" s="42">
        <v>13852</v>
      </c>
      <c r="O3051" s="54" t="s">
        <v>499</v>
      </c>
      <c r="P3051" s="54" t="s">
        <v>499</v>
      </c>
      <c r="Q3051" s="54" t="s">
        <v>499</v>
      </c>
      <c r="R3051" s="54" t="s">
        <v>499</v>
      </c>
      <c r="S3051" s="54" t="s">
        <v>499</v>
      </c>
      <c r="T3051" s="54" t="s">
        <v>499</v>
      </c>
      <c r="U3051" s="54" t="s">
        <v>499</v>
      </c>
      <c r="W3051" s="42" t="s">
        <v>469</v>
      </c>
    </row>
    <row r="3052" spans="1:23">
      <c r="A3052" s="49" t="s">
        <v>5320</v>
      </c>
      <c r="B3052" s="46" t="s">
        <v>222</v>
      </c>
      <c r="C3052" s="46" t="s">
        <v>437</v>
      </c>
      <c r="D3052" s="49" t="s">
        <v>95</v>
      </c>
      <c r="E3052" s="46">
        <v>0</v>
      </c>
      <c r="F3052" s="46">
        <v>0</v>
      </c>
      <c r="G3052" s="46">
        <v>0</v>
      </c>
      <c r="H3052" s="46">
        <v>0</v>
      </c>
      <c r="I3052" s="46">
        <v>0</v>
      </c>
      <c r="J3052" s="46">
        <v>0</v>
      </c>
      <c r="K3052" s="46">
        <v>0</v>
      </c>
      <c r="L3052" s="42">
        <v>28817</v>
      </c>
      <c r="M3052" s="42">
        <v>14965</v>
      </c>
      <c r="N3052" s="42">
        <v>13852</v>
      </c>
      <c r="O3052" s="54" t="s">
        <v>499</v>
      </c>
      <c r="P3052" s="54" t="s">
        <v>499</v>
      </c>
      <c r="Q3052" s="54" t="s">
        <v>499</v>
      </c>
      <c r="R3052" s="54" t="s">
        <v>499</v>
      </c>
      <c r="S3052" s="54" t="s">
        <v>499</v>
      </c>
      <c r="T3052" s="54" t="s">
        <v>499</v>
      </c>
      <c r="U3052" s="54" t="s">
        <v>499</v>
      </c>
      <c r="W3052" s="42" t="s">
        <v>469</v>
      </c>
    </row>
    <row r="3053" spans="1:23">
      <c r="A3053" s="49" t="s">
        <v>5321</v>
      </c>
      <c r="B3053" s="46" t="s">
        <v>222</v>
      </c>
      <c r="C3053" s="46" t="s">
        <v>437</v>
      </c>
      <c r="D3053" s="49" t="s">
        <v>154</v>
      </c>
      <c r="E3053" s="46">
        <v>0</v>
      </c>
      <c r="F3053" s="46">
        <v>0</v>
      </c>
      <c r="G3053" s="46">
        <v>0</v>
      </c>
      <c r="H3053" s="46">
        <v>0</v>
      </c>
      <c r="I3053" s="46">
        <v>0</v>
      </c>
      <c r="J3053" s="46">
        <v>0</v>
      </c>
      <c r="K3053" s="46">
        <v>0</v>
      </c>
      <c r="L3053" s="42">
        <v>28817</v>
      </c>
      <c r="M3053" s="42">
        <v>14965</v>
      </c>
      <c r="N3053" s="42">
        <v>13852</v>
      </c>
      <c r="O3053" s="54" t="s">
        <v>499</v>
      </c>
      <c r="P3053" s="54" t="s">
        <v>499</v>
      </c>
      <c r="Q3053" s="54" t="s">
        <v>499</v>
      </c>
      <c r="R3053" s="54" t="s">
        <v>499</v>
      </c>
      <c r="S3053" s="54" t="s">
        <v>499</v>
      </c>
      <c r="T3053" s="54" t="s">
        <v>499</v>
      </c>
      <c r="U3053" s="54" t="s">
        <v>499</v>
      </c>
      <c r="W3053" s="42" t="s">
        <v>469</v>
      </c>
    </row>
    <row r="3054" spans="1:23">
      <c r="A3054" s="49" t="s">
        <v>5322</v>
      </c>
      <c r="B3054" s="46" t="s">
        <v>222</v>
      </c>
      <c r="C3054" s="46" t="s">
        <v>437</v>
      </c>
      <c r="D3054" s="49" t="s">
        <v>155</v>
      </c>
      <c r="E3054" s="46">
        <v>6</v>
      </c>
      <c r="F3054" s="46">
        <v>0</v>
      </c>
      <c r="G3054" s="46">
        <v>6</v>
      </c>
      <c r="H3054" s="46">
        <v>0</v>
      </c>
      <c r="I3054" s="46">
        <v>0</v>
      </c>
      <c r="J3054" s="46">
        <v>0</v>
      </c>
      <c r="K3054" s="46">
        <v>12</v>
      </c>
      <c r="L3054" s="42">
        <v>28817</v>
      </c>
      <c r="M3054" s="42">
        <v>14965</v>
      </c>
      <c r="N3054" s="42">
        <v>13852</v>
      </c>
      <c r="O3054" s="54">
        <v>20.821043134261028</v>
      </c>
      <c r="P3054" s="54" t="s">
        <v>499</v>
      </c>
      <c r="Q3054" s="54">
        <v>20.821043134261028</v>
      </c>
      <c r="R3054" s="54" t="s">
        <v>499</v>
      </c>
      <c r="S3054" s="54" t="s">
        <v>499</v>
      </c>
      <c r="T3054" s="54" t="s">
        <v>499</v>
      </c>
      <c r="U3054" s="54">
        <v>41.642086268522057</v>
      </c>
      <c r="W3054" s="42" t="s">
        <v>469</v>
      </c>
    </row>
    <row r="3055" spans="1:23">
      <c r="A3055" s="49" t="s">
        <v>5323</v>
      </c>
      <c r="B3055" s="46" t="s">
        <v>222</v>
      </c>
      <c r="C3055" s="46" t="s">
        <v>437</v>
      </c>
      <c r="D3055" s="49" t="s">
        <v>99</v>
      </c>
      <c r="E3055" s="46">
        <v>0</v>
      </c>
      <c r="F3055" s="46">
        <v>6</v>
      </c>
      <c r="G3055" s="46">
        <v>6</v>
      </c>
      <c r="H3055" s="46">
        <v>8</v>
      </c>
      <c r="I3055" s="46">
        <v>6</v>
      </c>
      <c r="J3055" s="46">
        <v>0</v>
      </c>
      <c r="K3055" s="46">
        <v>26</v>
      </c>
      <c r="L3055" s="42">
        <v>28817</v>
      </c>
      <c r="M3055" s="42">
        <v>14965</v>
      </c>
      <c r="N3055" s="42">
        <v>13852</v>
      </c>
      <c r="O3055" s="54" t="s">
        <v>499</v>
      </c>
      <c r="P3055" s="54">
        <v>20.821043134261028</v>
      </c>
      <c r="Q3055" s="54">
        <v>20.821043134261028</v>
      </c>
      <c r="R3055" s="54">
        <v>27.761390845681369</v>
      </c>
      <c r="S3055" s="54">
        <v>20.821043134261028</v>
      </c>
      <c r="T3055" s="54" t="s">
        <v>499</v>
      </c>
      <c r="U3055" s="54">
        <v>90.224520248464444</v>
      </c>
      <c r="W3055" s="42" t="s">
        <v>469</v>
      </c>
    </row>
    <row r="3056" spans="1:23">
      <c r="A3056" s="49" t="s">
        <v>5324</v>
      </c>
      <c r="B3056" s="46" t="s">
        <v>222</v>
      </c>
      <c r="C3056" s="46" t="s">
        <v>437</v>
      </c>
      <c r="D3056" s="49" t="s">
        <v>481</v>
      </c>
      <c r="E3056" s="46">
        <v>0</v>
      </c>
      <c r="F3056" s="46">
        <v>0</v>
      </c>
      <c r="G3056" s="46">
        <v>6</v>
      </c>
      <c r="H3056" s="46">
        <v>0</v>
      </c>
      <c r="I3056" s="46">
        <v>0</v>
      </c>
      <c r="J3056" s="46">
        <v>0</v>
      </c>
      <c r="K3056" s="46">
        <v>6</v>
      </c>
      <c r="L3056" s="42">
        <v>28817</v>
      </c>
      <c r="M3056" s="42">
        <v>14965</v>
      </c>
      <c r="N3056" s="42">
        <v>13852</v>
      </c>
      <c r="O3056" s="54" t="s">
        <v>499</v>
      </c>
      <c r="P3056" s="54" t="s">
        <v>499</v>
      </c>
      <c r="Q3056" s="54">
        <v>20.821043134261028</v>
      </c>
      <c r="R3056" s="54" t="s">
        <v>499</v>
      </c>
      <c r="S3056" s="54" t="s">
        <v>499</v>
      </c>
      <c r="T3056" s="54" t="s">
        <v>499</v>
      </c>
      <c r="U3056" s="54">
        <v>20.821043134261028</v>
      </c>
      <c r="W3056" s="42" t="s">
        <v>469</v>
      </c>
    </row>
    <row r="3057" spans="1:23">
      <c r="A3057" s="49" t="s">
        <v>5325</v>
      </c>
      <c r="B3057" s="46" t="s">
        <v>222</v>
      </c>
      <c r="C3057" s="46" t="s">
        <v>437</v>
      </c>
      <c r="D3057" s="49" t="s">
        <v>483</v>
      </c>
      <c r="E3057" s="46">
        <v>0</v>
      </c>
      <c r="F3057" s="46">
        <v>0</v>
      </c>
      <c r="G3057" s="46">
        <v>6</v>
      </c>
      <c r="H3057" s="46">
        <v>7</v>
      </c>
      <c r="I3057" s="46">
        <v>6</v>
      </c>
      <c r="J3057" s="46">
        <v>6</v>
      </c>
      <c r="K3057" s="46">
        <v>25</v>
      </c>
      <c r="L3057" s="42">
        <v>28817</v>
      </c>
      <c r="M3057" s="42">
        <v>14965</v>
      </c>
      <c r="N3057" s="42">
        <v>13852</v>
      </c>
      <c r="O3057" s="54" t="s">
        <v>499</v>
      </c>
      <c r="P3057" s="54" t="s">
        <v>499</v>
      </c>
      <c r="Q3057" s="54">
        <v>20.821043134261028</v>
      </c>
      <c r="R3057" s="54">
        <v>24.291216989971197</v>
      </c>
      <c r="S3057" s="54">
        <v>20.821043134261028</v>
      </c>
      <c r="T3057" s="54">
        <v>20.821043134261028</v>
      </c>
      <c r="U3057" s="54">
        <v>86.754346392754272</v>
      </c>
      <c r="W3057" s="42" t="s">
        <v>469</v>
      </c>
    </row>
    <row r="3058" spans="1:23">
      <c r="A3058" s="49" t="s">
        <v>5326</v>
      </c>
      <c r="B3058" s="46" t="s">
        <v>222</v>
      </c>
      <c r="C3058" s="46" t="s">
        <v>437</v>
      </c>
      <c r="D3058" s="49" t="s">
        <v>128</v>
      </c>
      <c r="E3058" s="46">
        <v>0</v>
      </c>
      <c r="F3058" s="46">
        <v>0</v>
      </c>
      <c r="G3058" s="46">
        <v>0</v>
      </c>
      <c r="H3058" s="46">
        <v>0</v>
      </c>
      <c r="I3058" s="46">
        <v>0</v>
      </c>
      <c r="J3058" s="46">
        <v>0</v>
      </c>
      <c r="K3058" s="46">
        <v>0</v>
      </c>
      <c r="L3058" s="42">
        <v>28817</v>
      </c>
      <c r="M3058" s="42">
        <v>14965</v>
      </c>
      <c r="N3058" s="42">
        <v>13852</v>
      </c>
      <c r="O3058" s="54" t="s">
        <v>499</v>
      </c>
      <c r="P3058" s="54" t="s">
        <v>499</v>
      </c>
      <c r="Q3058" s="54" t="s">
        <v>499</v>
      </c>
      <c r="R3058" s="54" t="s">
        <v>499</v>
      </c>
      <c r="S3058" s="54" t="s">
        <v>499</v>
      </c>
      <c r="T3058" s="54" t="s">
        <v>499</v>
      </c>
      <c r="U3058" s="54" t="s">
        <v>499</v>
      </c>
      <c r="W3058" s="42" t="s">
        <v>469</v>
      </c>
    </row>
    <row r="3059" spans="1:23">
      <c r="A3059" s="49" t="s">
        <v>5327</v>
      </c>
      <c r="B3059" s="46" t="s">
        <v>222</v>
      </c>
      <c r="C3059" s="46" t="s">
        <v>437</v>
      </c>
      <c r="D3059" s="49" t="s">
        <v>161</v>
      </c>
      <c r="E3059" s="46">
        <v>0</v>
      </c>
      <c r="F3059" s="46">
        <v>0</v>
      </c>
      <c r="G3059" s="46">
        <v>0</v>
      </c>
      <c r="H3059" s="46">
        <v>0</v>
      </c>
      <c r="I3059" s="46">
        <v>0</v>
      </c>
      <c r="J3059" s="46">
        <v>0</v>
      </c>
      <c r="K3059" s="46">
        <v>0</v>
      </c>
      <c r="L3059" s="42">
        <v>28817</v>
      </c>
      <c r="M3059" s="42">
        <v>14965</v>
      </c>
      <c r="N3059" s="42">
        <v>13852</v>
      </c>
      <c r="O3059" s="54" t="s">
        <v>499</v>
      </c>
      <c r="P3059" s="54" t="s">
        <v>499</v>
      </c>
      <c r="Q3059" s="54" t="s">
        <v>499</v>
      </c>
      <c r="R3059" s="54" t="s">
        <v>499</v>
      </c>
      <c r="S3059" s="54" t="s">
        <v>499</v>
      </c>
      <c r="T3059" s="54" t="s">
        <v>499</v>
      </c>
      <c r="U3059" s="54" t="s">
        <v>499</v>
      </c>
      <c r="W3059" s="42" t="s">
        <v>469</v>
      </c>
    </row>
    <row r="3060" spans="1:23">
      <c r="A3060" s="49" t="s">
        <v>5328</v>
      </c>
      <c r="B3060" s="46" t="s">
        <v>222</v>
      </c>
      <c r="C3060" s="46" t="s">
        <v>437</v>
      </c>
      <c r="D3060" s="49" t="s">
        <v>164</v>
      </c>
      <c r="E3060" s="46">
        <v>14</v>
      </c>
      <c r="F3060" s="46">
        <v>12</v>
      </c>
      <c r="G3060" s="46">
        <v>30</v>
      </c>
      <c r="H3060" s="46">
        <v>50</v>
      </c>
      <c r="I3060" s="46">
        <v>7</v>
      </c>
      <c r="J3060" s="46">
        <v>0</v>
      </c>
      <c r="K3060" s="46">
        <v>113</v>
      </c>
      <c r="L3060" s="42">
        <v>28817</v>
      </c>
      <c r="M3060" s="42">
        <v>14965</v>
      </c>
      <c r="N3060" s="42">
        <v>13852</v>
      </c>
      <c r="O3060" s="54">
        <v>101.06843777071904</v>
      </c>
      <c r="P3060" s="54">
        <v>86.63008951775916</v>
      </c>
      <c r="Q3060" s="54">
        <v>216.57522379439791</v>
      </c>
      <c r="R3060" s="54">
        <v>360.95870632399652</v>
      </c>
      <c r="S3060" s="54">
        <v>50.534218885359522</v>
      </c>
      <c r="T3060" s="54" t="s">
        <v>499</v>
      </c>
      <c r="U3060" s="54">
        <v>815.76667629223221</v>
      </c>
      <c r="W3060" s="42" t="s">
        <v>469</v>
      </c>
    </row>
    <row r="3061" spans="1:23">
      <c r="A3061" s="49" t="s">
        <v>5329</v>
      </c>
      <c r="B3061" s="46" t="s">
        <v>222</v>
      </c>
      <c r="C3061" s="46" t="s">
        <v>437</v>
      </c>
      <c r="D3061" s="49" t="s">
        <v>142</v>
      </c>
      <c r="E3061" s="46">
        <v>0</v>
      </c>
      <c r="F3061" s="46">
        <v>0</v>
      </c>
      <c r="G3061" s="46">
        <v>0</v>
      </c>
      <c r="H3061" s="46">
        <v>0</v>
      </c>
      <c r="I3061" s="46">
        <v>0</v>
      </c>
      <c r="J3061" s="46">
        <v>0</v>
      </c>
      <c r="K3061" s="46">
        <v>0</v>
      </c>
      <c r="L3061" s="42">
        <v>28817</v>
      </c>
      <c r="M3061" s="42">
        <v>14965</v>
      </c>
      <c r="N3061" s="42">
        <v>13852</v>
      </c>
      <c r="O3061" s="54" t="s">
        <v>499</v>
      </c>
      <c r="P3061" s="54" t="s">
        <v>499</v>
      </c>
      <c r="Q3061" s="54" t="s">
        <v>499</v>
      </c>
      <c r="R3061" s="54" t="s">
        <v>499</v>
      </c>
      <c r="S3061" s="54" t="s">
        <v>499</v>
      </c>
      <c r="T3061" s="54" t="s">
        <v>499</v>
      </c>
      <c r="U3061" s="54" t="s">
        <v>499</v>
      </c>
      <c r="W3061" s="42" t="s">
        <v>469</v>
      </c>
    </row>
    <row r="3062" spans="1:23">
      <c r="A3062" s="49" t="s">
        <v>5330</v>
      </c>
      <c r="B3062" s="46" t="s">
        <v>230</v>
      </c>
      <c r="C3062" s="46" t="s">
        <v>439</v>
      </c>
      <c r="D3062" s="49" t="s">
        <v>60</v>
      </c>
      <c r="E3062" s="46">
        <v>0</v>
      </c>
      <c r="F3062" s="46">
        <v>6</v>
      </c>
      <c r="G3062" s="46">
        <v>8</v>
      </c>
      <c r="H3062" s="46">
        <v>9</v>
      </c>
      <c r="I3062" s="46">
        <v>6</v>
      </c>
      <c r="J3062" s="46">
        <v>11</v>
      </c>
      <c r="K3062" s="46">
        <v>40</v>
      </c>
      <c r="L3062" s="42">
        <v>31930</v>
      </c>
      <c r="M3062" s="42">
        <v>16534</v>
      </c>
      <c r="N3062" s="42">
        <v>15396</v>
      </c>
      <c r="O3062" s="54" t="s">
        <v>499</v>
      </c>
      <c r="P3062" s="54">
        <v>18.791105543376137</v>
      </c>
      <c r="Q3062" s="54">
        <v>25.054807391168179</v>
      </c>
      <c r="R3062" s="54">
        <v>28.1866583150642</v>
      </c>
      <c r="S3062" s="54">
        <v>18.791105543376137</v>
      </c>
      <c r="T3062" s="54">
        <v>34.450360162856249</v>
      </c>
      <c r="U3062" s="54">
        <v>125.27403695584091</v>
      </c>
      <c r="W3062" s="42" t="s">
        <v>469</v>
      </c>
    </row>
    <row r="3063" spans="1:23">
      <c r="A3063" s="49" t="s">
        <v>5331</v>
      </c>
      <c r="B3063" s="46" t="s">
        <v>230</v>
      </c>
      <c r="C3063" s="46" t="s">
        <v>439</v>
      </c>
      <c r="D3063" s="49" t="s">
        <v>64</v>
      </c>
      <c r="E3063" s="46">
        <v>11</v>
      </c>
      <c r="F3063" s="46">
        <v>6</v>
      </c>
      <c r="G3063" s="46">
        <v>15</v>
      </c>
      <c r="H3063" s="46">
        <v>12</v>
      </c>
      <c r="I3063" s="46">
        <v>15</v>
      </c>
      <c r="J3063" s="46">
        <v>8</v>
      </c>
      <c r="K3063" s="46">
        <v>67</v>
      </c>
      <c r="L3063" s="42">
        <v>31930</v>
      </c>
      <c r="M3063" s="42">
        <v>16534</v>
      </c>
      <c r="N3063" s="42">
        <v>15396</v>
      </c>
      <c r="O3063" s="54">
        <v>34.450360162856249</v>
      </c>
      <c r="P3063" s="54">
        <v>18.791105543376137</v>
      </c>
      <c r="Q3063" s="54">
        <v>46.977763858440341</v>
      </c>
      <c r="R3063" s="54">
        <v>37.582211086752274</v>
      </c>
      <c r="S3063" s="54">
        <v>46.977763858440341</v>
      </c>
      <c r="T3063" s="54">
        <v>25.054807391168179</v>
      </c>
      <c r="U3063" s="54">
        <v>209.83401190103351</v>
      </c>
      <c r="W3063" s="42" t="s">
        <v>469</v>
      </c>
    </row>
    <row r="3064" spans="1:23">
      <c r="A3064" s="49" t="s">
        <v>5332</v>
      </c>
      <c r="B3064" s="46" t="s">
        <v>230</v>
      </c>
      <c r="C3064" s="46" t="s">
        <v>439</v>
      </c>
      <c r="D3064" s="49" t="s">
        <v>492</v>
      </c>
      <c r="E3064" s="46">
        <v>0</v>
      </c>
      <c r="F3064" s="46">
        <v>0</v>
      </c>
      <c r="G3064" s="46">
        <v>0</v>
      </c>
      <c r="H3064" s="46">
        <v>6</v>
      </c>
      <c r="I3064" s="46">
        <v>0</v>
      </c>
      <c r="J3064" s="46">
        <v>0</v>
      </c>
      <c r="K3064" s="46">
        <v>6</v>
      </c>
      <c r="L3064" s="42">
        <v>31930</v>
      </c>
      <c r="M3064" s="42">
        <v>16534</v>
      </c>
      <c r="N3064" s="42">
        <v>15396</v>
      </c>
      <c r="O3064" s="54" t="s">
        <v>499</v>
      </c>
      <c r="P3064" s="54" t="s">
        <v>499</v>
      </c>
      <c r="Q3064" s="54" t="s">
        <v>499</v>
      </c>
      <c r="R3064" s="54">
        <v>18.791105543376137</v>
      </c>
      <c r="S3064" s="54" t="s">
        <v>499</v>
      </c>
      <c r="T3064" s="54" t="s">
        <v>499</v>
      </c>
      <c r="U3064" s="54">
        <v>18.791105543376137</v>
      </c>
      <c r="W3064" s="42" t="s">
        <v>469</v>
      </c>
    </row>
    <row r="3065" spans="1:23">
      <c r="A3065" s="49" t="s">
        <v>5333</v>
      </c>
      <c r="B3065" s="46" t="s">
        <v>230</v>
      </c>
      <c r="C3065" s="46" t="s">
        <v>439</v>
      </c>
      <c r="D3065" s="49" t="s">
        <v>200</v>
      </c>
      <c r="E3065" s="46">
        <v>0</v>
      </c>
      <c r="F3065" s="46">
        <v>0</v>
      </c>
      <c r="G3065" s="46">
        <v>6</v>
      </c>
      <c r="H3065" s="46">
        <v>6</v>
      </c>
      <c r="I3065" s="46">
        <v>6</v>
      </c>
      <c r="J3065" s="46">
        <v>0</v>
      </c>
      <c r="K3065" s="46">
        <v>18</v>
      </c>
      <c r="L3065" s="42">
        <v>31930</v>
      </c>
      <c r="M3065" s="42">
        <v>16534</v>
      </c>
      <c r="N3065" s="42">
        <v>15396</v>
      </c>
      <c r="O3065" s="54" t="s">
        <v>499</v>
      </c>
      <c r="P3065" s="54" t="s">
        <v>499</v>
      </c>
      <c r="Q3065" s="54">
        <v>18.791105543376137</v>
      </c>
      <c r="R3065" s="54">
        <v>18.791105543376137</v>
      </c>
      <c r="S3065" s="54">
        <v>18.791105543376137</v>
      </c>
      <c r="T3065" s="54" t="s">
        <v>499</v>
      </c>
      <c r="U3065" s="54">
        <v>56.3733166301284</v>
      </c>
      <c r="W3065" s="42" t="s">
        <v>469</v>
      </c>
    </row>
    <row r="3066" spans="1:23">
      <c r="A3066" s="49" t="s">
        <v>5334</v>
      </c>
      <c r="B3066" s="46" t="s">
        <v>230</v>
      </c>
      <c r="C3066" s="46" t="s">
        <v>439</v>
      </c>
      <c r="D3066" s="49" t="s">
        <v>54</v>
      </c>
      <c r="E3066" s="46">
        <v>37</v>
      </c>
      <c r="F3066" s="46">
        <v>23</v>
      </c>
      <c r="G3066" s="46">
        <v>56</v>
      </c>
      <c r="H3066" s="46">
        <v>70</v>
      </c>
      <c r="I3066" s="46">
        <v>65</v>
      </c>
      <c r="J3066" s="46">
        <v>37</v>
      </c>
      <c r="K3066" s="46">
        <v>288</v>
      </c>
      <c r="L3066" s="42">
        <v>31930</v>
      </c>
      <c r="M3066" s="42">
        <v>16534</v>
      </c>
      <c r="N3066" s="42">
        <v>15396</v>
      </c>
      <c r="O3066" s="54">
        <v>223.78129914116363</v>
      </c>
      <c r="P3066" s="54">
        <v>139.10729406072335</v>
      </c>
      <c r="Q3066" s="54">
        <v>338.69602032176118</v>
      </c>
      <c r="R3066" s="54">
        <v>423.37002540220152</v>
      </c>
      <c r="S3066" s="54">
        <v>393.12930930204425</v>
      </c>
      <c r="T3066" s="54">
        <v>223.78129914116363</v>
      </c>
      <c r="U3066" s="54">
        <v>1741.8652473690577</v>
      </c>
      <c r="W3066" s="42" t="s">
        <v>469</v>
      </c>
    </row>
    <row r="3067" spans="1:23">
      <c r="A3067" s="49" t="s">
        <v>5335</v>
      </c>
      <c r="B3067" s="46" t="s">
        <v>230</v>
      </c>
      <c r="C3067" s="46" t="s">
        <v>439</v>
      </c>
      <c r="D3067" s="49" t="s">
        <v>69</v>
      </c>
      <c r="E3067" s="46">
        <v>0</v>
      </c>
      <c r="F3067" s="46">
        <v>0</v>
      </c>
      <c r="G3067" s="46">
        <v>0</v>
      </c>
      <c r="H3067" s="46">
        <v>0</v>
      </c>
      <c r="I3067" s="46">
        <v>6</v>
      </c>
      <c r="J3067" s="46">
        <v>6</v>
      </c>
      <c r="K3067" s="46">
        <v>12</v>
      </c>
      <c r="L3067" s="42">
        <v>31930</v>
      </c>
      <c r="M3067" s="42">
        <v>16534</v>
      </c>
      <c r="N3067" s="42">
        <v>15396</v>
      </c>
      <c r="O3067" s="54" t="s">
        <v>499</v>
      </c>
      <c r="P3067" s="54" t="s">
        <v>499</v>
      </c>
      <c r="Q3067" s="54" t="s">
        <v>499</v>
      </c>
      <c r="R3067" s="54" t="s">
        <v>499</v>
      </c>
      <c r="S3067" s="54">
        <v>36.288859320188706</v>
      </c>
      <c r="T3067" s="54">
        <v>36.288859320188706</v>
      </c>
      <c r="U3067" s="54">
        <v>72.577718640377412</v>
      </c>
      <c r="W3067" s="42" t="s">
        <v>469</v>
      </c>
    </row>
    <row r="3068" spans="1:23">
      <c r="A3068" s="49" t="s">
        <v>5336</v>
      </c>
      <c r="B3068" s="46" t="s">
        <v>230</v>
      </c>
      <c r="C3068" s="46" t="s">
        <v>439</v>
      </c>
      <c r="D3068" s="49" t="s">
        <v>473</v>
      </c>
      <c r="E3068" s="46">
        <v>0</v>
      </c>
      <c r="F3068" s="46">
        <v>0</v>
      </c>
      <c r="G3068" s="46">
        <v>0</v>
      </c>
      <c r="H3068" s="46">
        <v>0</v>
      </c>
      <c r="I3068" s="46">
        <v>0</v>
      </c>
      <c r="J3068" s="46">
        <v>0</v>
      </c>
      <c r="K3068" s="46">
        <v>0</v>
      </c>
      <c r="L3068" s="42">
        <v>31930</v>
      </c>
      <c r="M3068" s="42">
        <v>16534</v>
      </c>
      <c r="N3068" s="42">
        <v>15396</v>
      </c>
      <c r="O3068" s="54" t="s">
        <v>499</v>
      </c>
      <c r="P3068" s="54" t="s">
        <v>499</v>
      </c>
      <c r="Q3068" s="54" t="s">
        <v>499</v>
      </c>
      <c r="R3068" s="54" t="s">
        <v>499</v>
      </c>
      <c r="S3068" s="54" t="s">
        <v>499</v>
      </c>
      <c r="T3068" s="54" t="s">
        <v>499</v>
      </c>
      <c r="U3068" s="54" t="s">
        <v>499</v>
      </c>
      <c r="W3068" s="42" t="s">
        <v>469</v>
      </c>
    </row>
    <row r="3069" spans="1:23">
      <c r="A3069" s="49" t="s">
        <v>5337</v>
      </c>
      <c r="B3069" s="46" t="s">
        <v>230</v>
      </c>
      <c r="C3069" s="46" t="s">
        <v>439</v>
      </c>
      <c r="D3069" s="49" t="s">
        <v>201</v>
      </c>
      <c r="E3069" s="46">
        <v>0</v>
      </c>
      <c r="F3069" s="46">
        <v>0</v>
      </c>
      <c r="G3069" s="46">
        <v>0</v>
      </c>
      <c r="H3069" s="46">
        <v>6</v>
      </c>
      <c r="I3069" s="46">
        <v>0</v>
      </c>
      <c r="J3069" s="46">
        <v>0</v>
      </c>
      <c r="K3069" s="46">
        <v>6</v>
      </c>
      <c r="L3069" s="42">
        <v>31930</v>
      </c>
      <c r="M3069" s="42">
        <v>16534</v>
      </c>
      <c r="N3069" s="42">
        <v>15396</v>
      </c>
      <c r="O3069" s="54" t="s">
        <v>499</v>
      </c>
      <c r="P3069" s="54" t="s">
        <v>499</v>
      </c>
      <c r="Q3069" s="54" t="s">
        <v>499</v>
      </c>
      <c r="R3069" s="54">
        <v>18.791105543376137</v>
      </c>
      <c r="S3069" s="54" t="s">
        <v>499</v>
      </c>
      <c r="T3069" s="54" t="s">
        <v>499</v>
      </c>
      <c r="U3069" s="54">
        <v>18.791105543376137</v>
      </c>
      <c r="W3069" s="42" t="s">
        <v>469</v>
      </c>
    </row>
    <row r="3070" spans="1:23">
      <c r="A3070" s="49" t="s">
        <v>5338</v>
      </c>
      <c r="B3070" s="46" t="s">
        <v>230</v>
      </c>
      <c r="C3070" s="46" t="s">
        <v>439</v>
      </c>
      <c r="D3070" s="49" t="s">
        <v>151</v>
      </c>
      <c r="E3070" s="46">
        <v>0</v>
      </c>
      <c r="F3070" s="46">
        <v>0</v>
      </c>
      <c r="G3070" s="46">
        <v>0</v>
      </c>
      <c r="H3070" s="46">
        <v>0</v>
      </c>
      <c r="I3070" s="46">
        <v>0</v>
      </c>
      <c r="J3070" s="46">
        <v>0</v>
      </c>
      <c r="K3070" s="46">
        <v>0</v>
      </c>
      <c r="L3070" s="42">
        <v>31930</v>
      </c>
      <c r="M3070" s="42">
        <v>16534</v>
      </c>
      <c r="N3070" s="42">
        <v>15396</v>
      </c>
      <c r="O3070" s="54" t="s">
        <v>499</v>
      </c>
      <c r="P3070" s="54" t="s">
        <v>499</v>
      </c>
      <c r="Q3070" s="54" t="s">
        <v>499</v>
      </c>
      <c r="R3070" s="54" t="s">
        <v>499</v>
      </c>
      <c r="S3070" s="54" t="s">
        <v>499</v>
      </c>
      <c r="T3070" s="54" t="s">
        <v>499</v>
      </c>
      <c r="U3070" s="54" t="s">
        <v>499</v>
      </c>
      <c r="W3070" s="42" t="s">
        <v>469</v>
      </c>
    </row>
    <row r="3071" spans="1:23">
      <c r="A3071" s="49" t="s">
        <v>5339</v>
      </c>
      <c r="B3071" s="46" t="s">
        <v>230</v>
      </c>
      <c r="C3071" s="46" t="s">
        <v>439</v>
      </c>
      <c r="D3071" s="49" t="s">
        <v>95</v>
      </c>
      <c r="E3071" s="46">
        <v>0</v>
      </c>
      <c r="F3071" s="46">
        <v>0</v>
      </c>
      <c r="G3071" s="46">
        <v>0</v>
      </c>
      <c r="H3071" s="46">
        <v>0</v>
      </c>
      <c r="I3071" s="46">
        <v>0</v>
      </c>
      <c r="J3071" s="46">
        <v>0</v>
      </c>
      <c r="K3071" s="46">
        <v>0</v>
      </c>
      <c r="L3071" s="42">
        <v>31930</v>
      </c>
      <c r="M3071" s="42">
        <v>16534</v>
      </c>
      <c r="N3071" s="42">
        <v>15396</v>
      </c>
      <c r="O3071" s="54" t="s">
        <v>499</v>
      </c>
      <c r="P3071" s="54" t="s">
        <v>499</v>
      </c>
      <c r="Q3071" s="54" t="s">
        <v>499</v>
      </c>
      <c r="R3071" s="54" t="s">
        <v>499</v>
      </c>
      <c r="S3071" s="54" t="s">
        <v>499</v>
      </c>
      <c r="T3071" s="54" t="s">
        <v>499</v>
      </c>
      <c r="U3071" s="54" t="s">
        <v>499</v>
      </c>
      <c r="W3071" s="42" t="s">
        <v>469</v>
      </c>
    </row>
    <row r="3072" spans="1:23">
      <c r="A3072" s="49" t="s">
        <v>5340</v>
      </c>
      <c r="B3072" s="46" t="s">
        <v>230</v>
      </c>
      <c r="C3072" s="46" t="s">
        <v>439</v>
      </c>
      <c r="D3072" s="49" t="s">
        <v>155</v>
      </c>
      <c r="E3072" s="46">
        <v>6</v>
      </c>
      <c r="F3072" s="46">
        <v>0</v>
      </c>
      <c r="G3072" s="46">
        <v>6</v>
      </c>
      <c r="H3072" s="46">
        <v>0</v>
      </c>
      <c r="I3072" s="46">
        <v>0</v>
      </c>
      <c r="J3072" s="46">
        <v>0</v>
      </c>
      <c r="K3072" s="46">
        <v>12</v>
      </c>
      <c r="L3072" s="42">
        <v>31930</v>
      </c>
      <c r="M3072" s="42">
        <v>16534</v>
      </c>
      <c r="N3072" s="42">
        <v>15396</v>
      </c>
      <c r="O3072" s="54">
        <v>18.791105543376137</v>
      </c>
      <c r="P3072" s="54" t="s">
        <v>499</v>
      </c>
      <c r="Q3072" s="54">
        <v>18.791105543376137</v>
      </c>
      <c r="R3072" s="54" t="s">
        <v>499</v>
      </c>
      <c r="S3072" s="54" t="s">
        <v>499</v>
      </c>
      <c r="T3072" s="54" t="s">
        <v>499</v>
      </c>
      <c r="U3072" s="54">
        <v>37.582211086752274</v>
      </c>
      <c r="W3072" s="42" t="s">
        <v>469</v>
      </c>
    </row>
    <row r="3073" spans="1:23">
      <c r="A3073" s="49" t="s">
        <v>5341</v>
      </c>
      <c r="B3073" s="46" t="s">
        <v>230</v>
      </c>
      <c r="C3073" s="46" t="s">
        <v>439</v>
      </c>
      <c r="D3073" s="49" t="s">
        <v>99</v>
      </c>
      <c r="E3073" s="46">
        <v>6</v>
      </c>
      <c r="F3073" s="46">
        <v>6</v>
      </c>
      <c r="G3073" s="46">
        <v>9</v>
      </c>
      <c r="H3073" s="46">
        <v>8</v>
      </c>
      <c r="I3073" s="46">
        <v>10</v>
      </c>
      <c r="J3073" s="46">
        <v>6</v>
      </c>
      <c r="K3073" s="46">
        <v>45</v>
      </c>
      <c r="L3073" s="42">
        <v>31930</v>
      </c>
      <c r="M3073" s="42">
        <v>16534</v>
      </c>
      <c r="N3073" s="42">
        <v>15396</v>
      </c>
      <c r="O3073" s="54">
        <v>18.791105543376137</v>
      </c>
      <c r="P3073" s="54">
        <v>18.791105543376137</v>
      </c>
      <c r="Q3073" s="54">
        <v>28.1866583150642</v>
      </c>
      <c r="R3073" s="54">
        <v>25.054807391168179</v>
      </c>
      <c r="S3073" s="54">
        <v>31.318509238960228</v>
      </c>
      <c r="T3073" s="54">
        <v>18.791105543376137</v>
      </c>
      <c r="U3073" s="54">
        <v>140.93329157532102</v>
      </c>
      <c r="W3073" s="42" t="s">
        <v>469</v>
      </c>
    </row>
    <row r="3074" spans="1:23">
      <c r="A3074" s="49" t="s">
        <v>5342</v>
      </c>
      <c r="B3074" s="46" t="s">
        <v>230</v>
      </c>
      <c r="C3074" s="46" t="s">
        <v>439</v>
      </c>
      <c r="D3074" s="49" t="s">
        <v>481</v>
      </c>
      <c r="E3074" s="46">
        <v>0</v>
      </c>
      <c r="F3074" s="46">
        <v>0</v>
      </c>
      <c r="G3074" s="46">
        <v>0</v>
      </c>
      <c r="H3074" s="46">
        <v>0</v>
      </c>
      <c r="I3074" s="46">
        <v>0</v>
      </c>
      <c r="J3074" s="46">
        <v>0</v>
      </c>
      <c r="K3074" s="46">
        <v>0</v>
      </c>
      <c r="L3074" s="42">
        <v>31930</v>
      </c>
      <c r="M3074" s="42">
        <v>16534</v>
      </c>
      <c r="N3074" s="42">
        <v>15396</v>
      </c>
      <c r="O3074" s="54" t="s">
        <v>499</v>
      </c>
      <c r="P3074" s="54" t="s">
        <v>499</v>
      </c>
      <c r="Q3074" s="54" t="s">
        <v>499</v>
      </c>
      <c r="R3074" s="54" t="s">
        <v>499</v>
      </c>
      <c r="S3074" s="54" t="s">
        <v>499</v>
      </c>
      <c r="T3074" s="54" t="s">
        <v>499</v>
      </c>
      <c r="U3074" s="54" t="s">
        <v>499</v>
      </c>
      <c r="W3074" s="42" t="s">
        <v>469</v>
      </c>
    </row>
    <row r="3075" spans="1:23">
      <c r="A3075" s="49" t="s">
        <v>5343</v>
      </c>
      <c r="B3075" s="46" t="s">
        <v>230</v>
      </c>
      <c r="C3075" s="46" t="s">
        <v>439</v>
      </c>
      <c r="D3075" s="49" t="s">
        <v>483</v>
      </c>
      <c r="E3075" s="46">
        <v>0</v>
      </c>
      <c r="F3075" s="46">
        <v>0</v>
      </c>
      <c r="G3075" s="46">
        <v>0</v>
      </c>
      <c r="H3075" s="46">
        <v>6</v>
      </c>
      <c r="I3075" s="46">
        <v>6</v>
      </c>
      <c r="J3075" s="46">
        <v>0</v>
      </c>
      <c r="K3075" s="46">
        <v>12</v>
      </c>
      <c r="L3075" s="42">
        <v>31930</v>
      </c>
      <c r="M3075" s="42">
        <v>16534</v>
      </c>
      <c r="N3075" s="42">
        <v>15396</v>
      </c>
      <c r="O3075" s="54" t="s">
        <v>499</v>
      </c>
      <c r="P3075" s="54" t="s">
        <v>499</v>
      </c>
      <c r="Q3075" s="54" t="s">
        <v>499</v>
      </c>
      <c r="R3075" s="54">
        <v>18.791105543376137</v>
      </c>
      <c r="S3075" s="54">
        <v>18.791105543376137</v>
      </c>
      <c r="T3075" s="54" t="s">
        <v>499</v>
      </c>
      <c r="U3075" s="54">
        <v>37.582211086752274</v>
      </c>
      <c r="W3075" s="42" t="s">
        <v>469</v>
      </c>
    </row>
    <row r="3076" spans="1:23">
      <c r="A3076" s="49" t="s">
        <v>5344</v>
      </c>
      <c r="B3076" s="46" t="s">
        <v>230</v>
      </c>
      <c r="C3076" s="46" t="s">
        <v>439</v>
      </c>
      <c r="D3076" s="49" t="s">
        <v>128</v>
      </c>
      <c r="E3076" s="46">
        <v>0</v>
      </c>
      <c r="F3076" s="46">
        <v>0</v>
      </c>
      <c r="G3076" s="46">
        <v>0</v>
      </c>
      <c r="H3076" s="46">
        <v>0</v>
      </c>
      <c r="I3076" s="46">
        <v>0</v>
      </c>
      <c r="J3076" s="46">
        <v>0</v>
      </c>
      <c r="K3076" s="46">
        <v>0</v>
      </c>
      <c r="L3076" s="42">
        <v>31930</v>
      </c>
      <c r="M3076" s="42">
        <v>16534</v>
      </c>
      <c r="N3076" s="42">
        <v>15396</v>
      </c>
      <c r="O3076" s="54" t="s">
        <v>499</v>
      </c>
      <c r="P3076" s="54" t="s">
        <v>499</v>
      </c>
      <c r="Q3076" s="54" t="s">
        <v>499</v>
      </c>
      <c r="R3076" s="54" t="s">
        <v>499</v>
      </c>
      <c r="S3076" s="54" t="s">
        <v>499</v>
      </c>
      <c r="T3076" s="54" t="s">
        <v>499</v>
      </c>
      <c r="U3076" s="54" t="s">
        <v>499</v>
      </c>
      <c r="W3076" s="42" t="s">
        <v>469</v>
      </c>
    </row>
    <row r="3077" spans="1:23">
      <c r="A3077" s="49" t="s">
        <v>5345</v>
      </c>
      <c r="B3077" s="46" t="s">
        <v>230</v>
      </c>
      <c r="C3077" s="46" t="s">
        <v>439</v>
      </c>
      <c r="D3077" s="49" t="s">
        <v>132</v>
      </c>
      <c r="E3077" s="46">
        <v>0</v>
      </c>
      <c r="F3077" s="46">
        <v>0</v>
      </c>
      <c r="G3077" s="46">
        <v>9</v>
      </c>
      <c r="H3077" s="46">
        <v>7</v>
      </c>
      <c r="I3077" s="46">
        <v>6</v>
      </c>
      <c r="J3077" s="46">
        <v>6</v>
      </c>
      <c r="K3077" s="46">
        <v>28</v>
      </c>
      <c r="L3077" s="42">
        <v>31930</v>
      </c>
      <c r="M3077" s="42">
        <v>16534</v>
      </c>
      <c r="N3077" s="42">
        <v>15396</v>
      </c>
      <c r="O3077" s="54" t="s">
        <v>499</v>
      </c>
      <c r="P3077" s="54" t="s">
        <v>499</v>
      </c>
      <c r="Q3077" s="54">
        <v>54.433288980283052</v>
      </c>
      <c r="R3077" s="54">
        <v>42.337002540220148</v>
      </c>
      <c r="S3077" s="54">
        <v>36.288859320188706</v>
      </c>
      <c r="T3077" s="54">
        <v>36.288859320188706</v>
      </c>
      <c r="U3077" s="54">
        <v>169.34801016088059</v>
      </c>
      <c r="W3077" s="42" t="s">
        <v>469</v>
      </c>
    </row>
    <row r="3078" spans="1:23">
      <c r="A3078" s="49" t="s">
        <v>5346</v>
      </c>
      <c r="B3078" s="46" t="s">
        <v>230</v>
      </c>
      <c r="C3078" s="46" t="s">
        <v>439</v>
      </c>
      <c r="D3078" s="49" t="s">
        <v>161</v>
      </c>
      <c r="E3078" s="46">
        <v>6</v>
      </c>
      <c r="F3078" s="46">
        <v>0</v>
      </c>
      <c r="G3078" s="46">
        <v>0</v>
      </c>
      <c r="H3078" s="46">
        <v>0</v>
      </c>
      <c r="I3078" s="46">
        <v>0</v>
      </c>
      <c r="J3078" s="46">
        <v>0</v>
      </c>
      <c r="K3078" s="46">
        <v>6</v>
      </c>
      <c r="L3078" s="42">
        <v>31930</v>
      </c>
      <c r="M3078" s="42">
        <v>16534</v>
      </c>
      <c r="N3078" s="42">
        <v>15396</v>
      </c>
      <c r="O3078" s="54">
        <v>18.791105543376137</v>
      </c>
      <c r="P3078" s="54" t="s">
        <v>499</v>
      </c>
      <c r="Q3078" s="54" t="s">
        <v>499</v>
      </c>
      <c r="R3078" s="54" t="s">
        <v>499</v>
      </c>
      <c r="S3078" s="54" t="s">
        <v>499</v>
      </c>
      <c r="T3078" s="54" t="s">
        <v>499</v>
      </c>
      <c r="U3078" s="54">
        <v>18.791105543376137</v>
      </c>
      <c r="W3078" s="42" t="s">
        <v>469</v>
      </c>
    </row>
    <row r="3079" spans="1:23">
      <c r="A3079" s="49" t="s">
        <v>5347</v>
      </c>
      <c r="B3079" s="46" t="s">
        <v>230</v>
      </c>
      <c r="C3079" s="46" t="s">
        <v>439</v>
      </c>
      <c r="D3079" s="49" t="s">
        <v>142</v>
      </c>
      <c r="E3079" s="46">
        <v>0</v>
      </c>
      <c r="F3079" s="46">
        <v>0</v>
      </c>
      <c r="G3079" s="46">
        <v>0</v>
      </c>
      <c r="H3079" s="46">
        <v>0</v>
      </c>
      <c r="I3079" s="46">
        <v>0</v>
      </c>
      <c r="J3079" s="46">
        <v>0</v>
      </c>
      <c r="K3079" s="46">
        <v>0</v>
      </c>
      <c r="L3079" s="42">
        <v>31930</v>
      </c>
      <c r="M3079" s="42">
        <v>16534</v>
      </c>
      <c r="N3079" s="42">
        <v>15396</v>
      </c>
      <c r="O3079" s="54" t="s">
        <v>499</v>
      </c>
      <c r="P3079" s="54" t="s">
        <v>499</v>
      </c>
      <c r="Q3079" s="54" t="s">
        <v>499</v>
      </c>
      <c r="R3079" s="54" t="s">
        <v>499</v>
      </c>
      <c r="S3079" s="54" t="s">
        <v>499</v>
      </c>
      <c r="T3079" s="54" t="s">
        <v>499</v>
      </c>
      <c r="U3079" s="54" t="s">
        <v>499</v>
      </c>
      <c r="W3079" s="42" t="s">
        <v>469</v>
      </c>
    </row>
    <row r="3080" spans="1:23">
      <c r="A3080" s="49" t="s">
        <v>5348</v>
      </c>
      <c r="B3080" s="46" t="s">
        <v>230</v>
      </c>
      <c r="C3080" s="46" t="s">
        <v>439</v>
      </c>
      <c r="D3080" s="49" t="s">
        <v>146</v>
      </c>
      <c r="E3080" s="46">
        <v>8</v>
      </c>
      <c r="F3080" s="46">
        <v>6</v>
      </c>
      <c r="G3080" s="46">
        <v>6</v>
      </c>
      <c r="H3080" s="46">
        <v>7</v>
      </c>
      <c r="I3080" s="46">
        <v>13</v>
      </c>
      <c r="J3080" s="46">
        <v>6</v>
      </c>
      <c r="K3080" s="46">
        <v>46</v>
      </c>
      <c r="L3080" s="42">
        <v>31930</v>
      </c>
      <c r="M3080" s="42">
        <v>16534</v>
      </c>
      <c r="N3080" s="42">
        <v>15396</v>
      </c>
      <c r="O3080" s="54">
        <v>48.385145760251604</v>
      </c>
      <c r="P3080" s="54">
        <v>36.288859320188706</v>
      </c>
      <c r="Q3080" s="54">
        <v>36.288859320188706</v>
      </c>
      <c r="R3080" s="54">
        <v>42.337002540220148</v>
      </c>
      <c r="S3080" s="54">
        <v>78.625861860408847</v>
      </c>
      <c r="T3080" s="54">
        <v>36.288859320188706</v>
      </c>
      <c r="U3080" s="54">
        <v>278.2145881214467</v>
      </c>
      <c r="W3080" s="42" t="s">
        <v>469</v>
      </c>
    </row>
    <row r="3081" spans="1:23">
      <c r="A3081" s="49" t="s">
        <v>5349</v>
      </c>
      <c r="B3081" s="46" t="s">
        <v>222</v>
      </c>
      <c r="C3081" s="46" t="s">
        <v>439</v>
      </c>
      <c r="D3081" s="49" t="s">
        <v>60</v>
      </c>
      <c r="E3081" s="46">
        <v>0</v>
      </c>
      <c r="F3081" s="46">
        <v>0</v>
      </c>
      <c r="G3081" s="46">
        <v>0</v>
      </c>
      <c r="H3081" s="46">
        <v>0</v>
      </c>
      <c r="I3081" s="46">
        <v>6</v>
      </c>
      <c r="J3081" s="46">
        <v>6</v>
      </c>
      <c r="K3081" s="46">
        <v>12</v>
      </c>
      <c r="L3081" s="42">
        <v>31930</v>
      </c>
      <c r="M3081" s="42">
        <v>16534</v>
      </c>
      <c r="N3081" s="42">
        <v>15396</v>
      </c>
      <c r="O3081" s="54" t="s">
        <v>499</v>
      </c>
      <c r="P3081" s="54" t="s">
        <v>499</v>
      </c>
      <c r="Q3081" s="54" t="s">
        <v>499</v>
      </c>
      <c r="R3081" s="54" t="s">
        <v>499</v>
      </c>
      <c r="S3081" s="54">
        <v>18.791105543376137</v>
      </c>
      <c r="T3081" s="54">
        <v>18.791105543376137</v>
      </c>
      <c r="U3081" s="54">
        <v>37.582211086752274</v>
      </c>
      <c r="W3081" s="42" t="s">
        <v>469</v>
      </c>
    </row>
    <row r="3082" spans="1:23">
      <c r="A3082" s="49" t="s">
        <v>5350</v>
      </c>
      <c r="B3082" s="46" t="s">
        <v>222</v>
      </c>
      <c r="C3082" s="46" t="s">
        <v>439</v>
      </c>
      <c r="D3082" s="49" t="s">
        <v>64</v>
      </c>
      <c r="E3082" s="46">
        <v>12</v>
      </c>
      <c r="F3082" s="46">
        <v>6</v>
      </c>
      <c r="G3082" s="46">
        <v>11</v>
      </c>
      <c r="H3082" s="46">
        <v>19</v>
      </c>
      <c r="I3082" s="46">
        <v>11</v>
      </c>
      <c r="J3082" s="46">
        <v>6</v>
      </c>
      <c r="K3082" s="46">
        <v>65</v>
      </c>
      <c r="L3082" s="42">
        <v>31930</v>
      </c>
      <c r="M3082" s="42">
        <v>16534</v>
      </c>
      <c r="N3082" s="42">
        <v>15396</v>
      </c>
      <c r="O3082" s="54">
        <v>37.582211086752274</v>
      </c>
      <c r="P3082" s="54">
        <v>18.791105543376137</v>
      </c>
      <c r="Q3082" s="54">
        <v>34.450360162856249</v>
      </c>
      <c r="R3082" s="54">
        <v>59.505167554024425</v>
      </c>
      <c r="S3082" s="54">
        <v>34.450360162856249</v>
      </c>
      <c r="T3082" s="54">
        <v>18.791105543376137</v>
      </c>
      <c r="U3082" s="54">
        <v>203.57031005324146</v>
      </c>
      <c r="W3082" s="42" t="s">
        <v>469</v>
      </c>
    </row>
    <row r="3083" spans="1:23">
      <c r="A3083" s="49" t="s">
        <v>5351</v>
      </c>
      <c r="B3083" s="46" t="s">
        <v>222</v>
      </c>
      <c r="C3083" s="46" t="s">
        <v>439</v>
      </c>
      <c r="D3083" s="49" t="s">
        <v>492</v>
      </c>
      <c r="E3083" s="46">
        <v>6</v>
      </c>
      <c r="F3083" s="46">
        <v>6</v>
      </c>
      <c r="G3083" s="46">
        <v>6</v>
      </c>
      <c r="H3083" s="46">
        <v>6</v>
      </c>
      <c r="I3083" s="46">
        <v>0</v>
      </c>
      <c r="J3083" s="46">
        <v>0</v>
      </c>
      <c r="K3083" s="46">
        <v>24</v>
      </c>
      <c r="L3083" s="42">
        <v>31930</v>
      </c>
      <c r="M3083" s="42">
        <v>16534</v>
      </c>
      <c r="N3083" s="42">
        <v>15396</v>
      </c>
      <c r="O3083" s="54">
        <v>18.791105543376137</v>
      </c>
      <c r="P3083" s="54">
        <v>18.791105543376137</v>
      </c>
      <c r="Q3083" s="54">
        <v>18.791105543376137</v>
      </c>
      <c r="R3083" s="54">
        <v>18.791105543376137</v>
      </c>
      <c r="S3083" s="54" t="s">
        <v>499</v>
      </c>
      <c r="T3083" s="54" t="s">
        <v>499</v>
      </c>
      <c r="U3083" s="54">
        <v>75.164422173504548</v>
      </c>
      <c r="W3083" s="42" t="s">
        <v>469</v>
      </c>
    </row>
    <row r="3084" spans="1:23">
      <c r="A3084" s="49" t="s">
        <v>5352</v>
      </c>
      <c r="B3084" s="46" t="s">
        <v>222</v>
      </c>
      <c r="C3084" s="46" t="s">
        <v>439</v>
      </c>
      <c r="D3084" s="49" t="s">
        <v>200</v>
      </c>
      <c r="E3084" s="46">
        <v>6</v>
      </c>
      <c r="F3084" s="46">
        <v>6</v>
      </c>
      <c r="G3084" s="46">
        <v>8</v>
      </c>
      <c r="H3084" s="46">
        <v>10</v>
      </c>
      <c r="I3084" s="46">
        <v>6</v>
      </c>
      <c r="J3084" s="46">
        <v>8</v>
      </c>
      <c r="K3084" s="46">
        <v>44</v>
      </c>
      <c r="L3084" s="42">
        <v>31930</v>
      </c>
      <c r="M3084" s="42">
        <v>16534</v>
      </c>
      <c r="N3084" s="42">
        <v>15396</v>
      </c>
      <c r="O3084" s="54">
        <v>18.791105543376137</v>
      </c>
      <c r="P3084" s="54">
        <v>18.791105543376137</v>
      </c>
      <c r="Q3084" s="54">
        <v>25.054807391168179</v>
      </c>
      <c r="R3084" s="54">
        <v>31.318509238960228</v>
      </c>
      <c r="S3084" s="54">
        <v>18.791105543376137</v>
      </c>
      <c r="T3084" s="54">
        <v>25.054807391168179</v>
      </c>
      <c r="U3084" s="54">
        <v>137.801440651425</v>
      </c>
      <c r="W3084" s="42" t="s">
        <v>469</v>
      </c>
    </row>
    <row r="3085" spans="1:23">
      <c r="A3085" s="49" t="s">
        <v>5353</v>
      </c>
      <c r="B3085" s="46" t="s">
        <v>222</v>
      </c>
      <c r="C3085" s="46" t="s">
        <v>439</v>
      </c>
      <c r="D3085" s="49" t="s">
        <v>473</v>
      </c>
      <c r="E3085" s="46">
        <v>0</v>
      </c>
      <c r="F3085" s="46">
        <v>0</v>
      </c>
      <c r="G3085" s="46">
        <v>0</v>
      </c>
      <c r="H3085" s="46">
        <v>0</v>
      </c>
      <c r="I3085" s="46">
        <v>6</v>
      </c>
      <c r="J3085" s="46">
        <v>0</v>
      </c>
      <c r="K3085" s="46">
        <v>6</v>
      </c>
      <c r="L3085" s="42">
        <v>31930</v>
      </c>
      <c r="M3085" s="42">
        <v>16534</v>
      </c>
      <c r="N3085" s="42">
        <v>15396</v>
      </c>
      <c r="O3085" s="54" t="s">
        <v>499</v>
      </c>
      <c r="P3085" s="54" t="s">
        <v>499</v>
      </c>
      <c r="Q3085" s="54" t="s">
        <v>499</v>
      </c>
      <c r="R3085" s="54" t="s">
        <v>499</v>
      </c>
      <c r="S3085" s="54">
        <v>18.791105543376137</v>
      </c>
      <c r="T3085" s="54" t="s">
        <v>499</v>
      </c>
      <c r="U3085" s="54">
        <v>18.791105543376137</v>
      </c>
      <c r="W3085" s="42" t="s">
        <v>469</v>
      </c>
    </row>
    <row r="3086" spans="1:23">
      <c r="A3086" s="49" t="s">
        <v>5354</v>
      </c>
      <c r="B3086" s="46" t="s">
        <v>222</v>
      </c>
      <c r="C3086" s="46" t="s">
        <v>439</v>
      </c>
      <c r="D3086" s="49" t="s">
        <v>201</v>
      </c>
      <c r="E3086" s="46">
        <v>6</v>
      </c>
      <c r="F3086" s="46">
        <v>0</v>
      </c>
      <c r="G3086" s="46">
        <v>0</v>
      </c>
      <c r="H3086" s="46">
        <v>6</v>
      </c>
      <c r="I3086" s="46">
        <v>6</v>
      </c>
      <c r="J3086" s="46">
        <v>0</v>
      </c>
      <c r="K3086" s="46">
        <v>18</v>
      </c>
      <c r="L3086" s="42">
        <v>31930</v>
      </c>
      <c r="M3086" s="42">
        <v>16534</v>
      </c>
      <c r="N3086" s="42">
        <v>15396</v>
      </c>
      <c r="O3086" s="54">
        <v>18.791105543376137</v>
      </c>
      <c r="P3086" s="54" t="s">
        <v>499</v>
      </c>
      <c r="Q3086" s="54" t="s">
        <v>499</v>
      </c>
      <c r="R3086" s="54">
        <v>18.791105543376137</v>
      </c>
      <c r="S3086" s="54">
        <v>18.791105543376137</v>
      </c>
      <c r="T3086" s="54" t="s">
        <v>499</v>
      </c>
      <c r="U3086" s="54">
        <v>56.3733166301284</v>
      </c>
      <c r="W3086" s="42" t="s">
        <v>469</v>
      </c>
    </row>
    <row r="3087" spans="1:23">
      <c r="A3087" s="49" t="s">
        <v>5355</v>
      </c>
      <c r="B3087" s="46" t="s">
        <v>222</v>
      </c>
      <c r="C3087" s="46" t="s">
        <v>439</v>
      </c>
      <c r="D3087" s="49" t="s">
        <v>151</v>
      </c>
      <c r="E3087" s="46">
        <v>0</v>
      </c>
      <c r="F3087" s="46">
        <v>0</v>
      </c>
      <c r="G3087" s="46">
        <v>0</v>
      </c>
      <c r="H3087" s="46">
        <v>0</v>
      </c>
      <c r="I3087" s="46">
        <v>0</v>
      </c>
      <c r="J3087" s="46">
        <v>0</v>
      </c>
      <c r="K3087" s="46">
        <v>0</v>
      </c>
      <c r="L3087" s="42">
        <v>31930</v>
      </c>
      <c r="M3087" s="42">
        <v>16534</v>
      </c>
      <c r="N3087" s="42">
        <v>15396</v>
      </c>
      <c r="O3087" s="54" t="s">
        <v>499</v>
      </c>
      <c r="P3087" s="54" t="s">
        <v>499</v>
      </c>
      <c r="Q3087" s="54" t="s">
        <v>499</v>
      </c>
      <c r="R3087" s="54" t="s">
        <v>499</v>
      </c>
      <c r="S3087" s="54" t="s">
        <v>499</v>
      </c>
      <c r="T3087" s="54" t="s">
        <v>499</v>
      </c>
      <c r="U3087" s="54" t="s">
        <v>499</v>
      </c>
      <c r="W3087" s="42" t="s">
        <v>469</v>
      </c>
    </row>
    <row r="3088" spans="1:23">
      <c r="A3088" s="49" t="s">
        <v>5356</v>
      </c>
      <c r="B3088" s="46" t="s">
        <v>222</v>
      </c>
      <c r="C3088" s="46" t="s">
        <v>439</v>
      </c>
      <c r="D3088" s="49" t="s">
        <v>95</v>
      </c>
      <c r="E3088" s="46">
        <v>0</v>
      </c>
      <c r="F3088" s="46">
        <v>0</v>
      </c>
      <c r="G3088" s="46">
        <v>0</v>
      </c>
      <c r="H3088" s="46">
        <v>6</v>
      </c>
      <c r="I3088" s="46">
        <v>0</v>
      </c>
      <c r="J3088" s="46">
        <v>0</v>
      </c>
      <c r="K3088" s="46">
        <v>6</v>
      </c>
      <c r="L3088" s="42">
        <v>31930</v>
      </c>
      <c r="M3088" s="42">
        <v>16534</v>
      </c>
      <c r="N3088" s="42">
        <v>15396</v>
      </c>
      <c r="O3088" s="54" t="s">
        <v>499</v>
      </c>
      <c r="P3088" s="54" t="s">
        <v>499</v>
      </c>
      <c r="Q3088" s="54" t="s">
        <v>499</v>
      </c>
      <c r="R3088" s="54">
        <v>18.791105543376137</v>
      </c>
      <c r="S3088" s="54" t="s">
        <v>499</v>
      </c>
      <c r="T3088" s="54" t="s">
        <v>499</v>
      </c>
      <c r="U3088" s="54">
        <v>18.791105543376137</v>
      </c>
      <c r="W3088" s="42" t="s">
        <v>469</v>
      </c>
    </row>
    <row r="3089" spans="1:23">
      <c r="A3089" s="49" t="s">
        <v>5357</v>
      </c>
      <c r="B3089" s="46" t="s">
        <v>222</v>
      </c>
      <c r="C3089" s="46" t="s">
        <v>439</v>
      </c>
      <c r="D3089" s="49" t="s">
        <v>154</v>
      </c>
      <c r="E3089" s="46">
        <v>0</v>
      </c>
      <c r="F3089" s="46">
        <v>0</v>
      </c>
      <c r="G3089" s="46">
        <v>0</v>
      </c>
      <c r="H3089" s="46">
        <v>0</v>
      </c>
      <c r="I3089" s="46">
        <v>0</v>
      </c>
      <c r="J3089" s="46">
        <v>0</v>
      </c>
      <c r="K3089" s="46">
        <v>0</v>
      </c>
      <c r="L3089" s="42">
        <v>31930</v>
      </c>
      <c r="M3089" s="42">
        <v>16534</v>
      </c>
      <c r="N3089" s="42">
        <v>15396</v>
      </c>
      <c r="O3089" s="54" t="s">
        <v>499</v>
      </c>
      <c r="P3089" s="54" t="s">
        <v>499</v>
      </c>
      <c r="Q3089" s="54" t="s">
        <v>499</v>
      </c>
      <c r="R3089" s="54" t="s">
        <v>499</v>
      </c>
      <c r="S3089" s="54" t="s">
        <v>499</v>
      </c>
      <c r="T3089" s="54" t="s">
        <v>499</v>
      </c>
      <c r="U3089" s="54" t="s">
        <v>499</v>
      </c>
      <c r="W3089" s="42" t="s">
        <v>469</v>
      </c>
    </row>
    <row r="3090" spans="1:23">
      <c r="A3090" s="49" t="s">
        <v>5358</v>
      </c>
      <c r="B3090" s="46" t="s">
        <v>222</v>
      </c>
      <c r="C3090" s="46" t="s">
        <v>439</v>
      </c>
      <c r="D3090" s="49" t="s">
        <v>155</v>
      </c>
      <c r="E3090" s="46">
        <v>0</v>
      </c>
      <c r="F3090" s="46">
        <v>6</v>
      </c>
      <c r="G3090" s="46">
        <v>6</v>
      </c>
      <c r="H3090" s="46">
        <v>0</v>
      </c>
      <c r="I3090" s="46">
        <v>0</v>
      </c>
      <c r="J3090" s="46">
        <v>0</v>
      </c>
      <c r="K3090" s="46">
        <v>12</v>
      </c>
      <c r="L3090" s="42">
        <v>31930</v>
      </c>
      <c r="M3090" s="42">
        <v>16534</v>
      </c>
      <c r="N3090" s="42">
        <v>15396</v>
      </c>
      <c r="O3090" s="54" t="s">
        <v>499</v>
      </c>
      <c r="P3090" s="54">
        <v>18.791105543376137</v>
      </c>
      <c r="Q3090" s="54">
        <v>18.791105543376137</v>
      </c>
      <c r="R3090" s="54" t="s">
        <v>499</v>
      </c>
      <c r="S3090" s="54" t="s">
        <v>499</v>
      </c>
      <c r="T3090" s="54" t="s">
        <v>499</v>
      </c>
      <c r="U3090" s="54">
        <v>37.582211086752274</v>
      </c>
      <c r="W3090" s="42" t="s">
        <v>469</v>
      </c>
    </row>
    <row r="3091" spans="1:23">
      <c r="A3091" s="49" t="s">
        <v>5359</v>
      </c>
      <c r="B3091" s="46" t="s">
        <v>222</v>
      </c>
      <c r="C3091" s="46" t="s">
        <v>439</v>
      </c>
      <c r="D3091" s="49" t="s">
        <v>99</v>
      </c>
      <c r="E3091" s="46">
        <v>9</v>
      </c>
      <c r="F3091" s="46">
        <v>0</v>
      </c>
      <c r="G3091" s="46">
        <v>9</v>
      </c>
      <c r="H3091" s="46">
        <v>8</v>
      </c>
      <c r="I3091" s="46">
        <v>6</v>
      </c>
      <c r="J3091" s="46">
        <v>6</v>
      </c>
      <c r="K3091" s="46">
        <v>38</v>
      </c>
      <c r="L3091" s="42">
        <v>31930</v>
      </c>
      <c r="M3091" s="42">
        <v>16534</v>
      </c>
      <c r="N3091" s="42">
        <v>15396</v>
      </c>
      <c r="O3091" s="54">
        <v>28.1866583150642</v>
      </c>
      <c r="P3091" s="54" t="s">
        <v>499</v>
      </c>
      <c r="Q3091" s="54">
        <v>28.1866583150642</v>
      </c>
      <c r="R3091" s="54">
        <v>25.054807391168179</v>
      </c>
      <c r="S3091" s="54">
        <v>18.791105543376137</v>
      </c>
      <c r="T3091" s="54">
        <v>18.791105543376137</v>
      </c>
      <c r="U3091" s="54">
        <v>119.01033510804885</v>
      </c>
      <c r="W3091" s="42" t="s">
        <v>469</v>
      </c>
    </row>
    <row r="3092" spans="1:23">
      <c r="A3092" s="49" t="s">
        <v>5360</v>
      </c>
      <c r="B3092" s="46" t="s">
        <v>222</v>
      </c>
      <c r="C3092" s="46" t="s">
        <v>439</v>
      </c>
      <c r="D3092" s="49" t="s">
        <v>481</v>
      </c>
      <c r="E3092" s="46">
        <v>0</v>
      </c>
      <c r="F3092" s="46">
        <v>0</v>
      </c>
      <c r="G3092" s="46">
        <v>0</v>
      </c>
      <c r="H3092" s="46">
        <v>0</v>
      </c>
      <c r="I3092" s="46">
        <v>0</v>
      </c>
      <c r="J3092" s="46">
        <v>0</v>
      </c>
      <c r="K3092" s="46">
        <v>0</v>
      </c>
      <c r="L3092" s="42">
        <v>31930</v>
      </c>
      <c r="M3092" s="42">
        <v>16534</v>
      </c>
      <c r="N3092" s="42">
        <v>15396</v>
      </c>
      <c r="O3092" s="54" t="s">
        <v>499</v>
      </c>
      <c r="P3092" s="54" t="s">
        <v>499</v>
      </c>
      <c r="Q3092" s="54" t="s">
        <v>499</v>
      </c>
      <c r="R3092" s="54" t="s">
        <v>499</v>
      </c>
      <c r="S3092" s="54" t="s">
        <v>499</v>
      </c>
      <c r="T3092" s="54" t="s">
        <v>499</v>
      </c>
      <c r="U3092" s="54" t="s">
        <v>499</v>
      </c>
      <c r="W3092" s="42" t="s">
        <v>469</v>
      </c>
    </row>
    <row r="3093" spans="1:23">
      <c r="A3093" s="49" t="s">
        <v>5361</v>
      </c>
      <c r="B3093" s="46" t="s">
        <v>222</v>
      </c>
      <c r="C3093" s="46" t="s">
        <v>439</v>
      </c>
      <c r="D3093" s="49" t="s">
        <v>483</v>
      </c>
      <c r="E3093" s="46">
        <v>6</v>
      </c>
      <c r="F3093" s="46">
        <v>0</v>
      </c>
      <c r="G3093" s="46">
        <v>0</v>
      </c>
      <c r="H3093" s="46">
        <v>9</v>
      </c>
      <c r="I3093" s="46">
        <v>6</v>
      </c>
      <c r="J3093" s="46">
        <v>0</v>
      </c>
      <c r="K3093" s="46">
        <v>21</v>
      </c>
      <c r="L3093" s="42">
        <v>31930</v>
      </c>
      <c r="M3093" s="42">
        <v>16534</v>
      </c>
      <c r="N3093" s="42">
        <v>15396</v>
      </c>
      <c r="O3093" s="54">
        <v>18.791105543376137</v>
      </c>
      <c r="P3093" s="54" t="s">
        <v>499</v>
      </c>
      <c r="Q3093" s="54" t="s">
        <v>499</v>
      </c>
      <c r="R3093" s="54">
        <v>28.1866583150642</v>
      </c>
      <c r="S3093" s="54">
        <v>18.791105543376137</v>
      </c>
      <c r="T3093" s="54" t="s">
        <v>499</v>
      </c>
      <c r="U3093" s="54">
        <v>65.768869401816474</v>
      </c>
      <c r="W3093" s="42" t="s">
        <v>469</v>
      </c>
    </row>
    <row r="3094" spans="1:23">
      <c r="A3094" s="49" t="s">
        <v>5362</v>
      </c>
      <c r="B3094" s="46" t="s">
        <v>222</v>
      </c>
      <c r="C3094" s="46" t="s">
        <v>439</v>
      </c>
      <c r="D3094" s="49" t="s">
        <v>161</v>
      </c>
      <c r="E3094" s="46">
        <v>6</v>
      </c>
      <c r="F3094" s="46">
        <v>0</v>
      </c>
      <c r="G3094" s="46">
        <v>0</v>
      </c>
      <c r="H3094" s="46">
        <v>0</v>
      </c>
      <c r="I3094" s="46">
        <v>0</v>
      </c>
      <c r="J3094" s="46">
        <v>0</v>
      </c>
      <c r="K3094" s="46">
        <v>6</v>
      </c>
      <c r="L3094" s="42">
        <v>31930</v>
      </c>
      <c r="M3094" s="42">
        <v>16534</v>
      </c>
      <c r="N3094" s="42">
        <v>15396</v>
      </c>
      <c r="O3094" s="54">
        <v>18.791105543376137</v>
      </c>
      <c r="P3094" s="54" t="s">
        <v>499</v>
      </c>
      <c r="Q3094" s="54" t="s">
        <v>499</v>
      </c>
      <c r="R3094" s="54" t="s">
        <v>499</v>
      </c>
      <c r="S3094" s="54" t="s">
        <v>499</v>
      </c>
      <c r="T3094" s="54" t="s">
        <v>499</v>
      </c>
      <c r="U3094" s="54">
        <v>18.791105543376137</v>
      </c>
      <c r="W3094" s="42" t="s">
        <v>469</v>
      </c>
    </row>
    <row r="3095" spans="1:23">
      <c r="A3095" s="49" t="s">
        <v>5363</v>
      </c>
      <c r="B3095" s="46" t="s">
        <v>222</v>
      </c>
      <c r="C3095" s="46" t="s">
        <v>439</v>
      </c>
      <c r="D3095" s="49" t="s">
        <v>164</v>
      </c>
      <c r="E3095" s="46">
        <v>20</v>
      </c>
      <c r="F3095" s="46">
        <v>15</v>
      </c>
      <c r="G3095" s="46">
        <v>35</v>
      </c>
      <c r="H3095" s="46">
        <v>68</v>
      </c>
      <c r="I3095" s="46">
        <v>10</v>
      </c>
      <c r="J3095" s="46">
        <v>0</v>
      </c>
      <c r="K3095" s="46">
        <v>148</v>
      </c>
      <c r="L3095" s="42">
        <v>31930</v>
      </c>
      <c r="M3095" s="42">
        <v>16534</v>
      </c>
      <c r="N3095" s="42">
        <v>15396</v>
      </c>
      <c r="O3095" s="54">
        <v>129.90387113535985</v>
      </c>
      <c r="P3095" s="54">
        <v>97.427903351519873</v>
      </c>
      <c r="Q3095" s="54">
        <v>227.33177448687974</v>
      </c>
      <c r="R3095" s="54">
        <v>441.67316186022344</v>
      </c>
      <c r="S3095" s="54">
        <v>64.951935567679925</v>
      </c>
      <c r="T3095" s="54" t="s">
        <v>499</v>
      </c>
      <c r="U3095" s="54">
        <v>961.28864640166285</v>
      </c>
      <c r="W3095" s="42" t="s">
        <v>469</v>
      </c>
    </row>
    <row r="3096" spans="1:23">
      <c r="A3096" s="49" t="s">
        <v>5364</v>
      </c>
      <c r="B3096" s="46" t="s">
        <v>222</v>
      </c>
      <c r="C3096" s="46" t="s">
        <v>439</v>
      </c>
      <c r="D3096" s="49" t="s">
        <v>142</v>
      </c>
      <c r="E3096" s="46">
        <v>0</v>
      </c>
      <c r="F3096" s="46">
        <v>0</v>
      </c>
      <c r="G3096" s="46">
        <v>0</v>
      </c>
      <c r="H3096" s="46">
        <v>6</v>
      </c>
      <c r="I3096" s="46">
        <v>0</v>
      </c>
      <c r="J3096" s="46">
        <v>0</v>
      </c>
      <c r="K3096" s="46">
        <v>6</v>
      </c>
      <c r="L3096" s="42">
        <v>31930</v>
      </c>
      <c r="M3096" s="42">
        <v>16534</v>
      </c>
      <c r="N3096" s="42">
        <v>15396</v>
      </c>
      <c r="O3096" s="54" t="s">
        <v>499</v>
      </c>
      <c r="P3096" s="54" t="s">
        <v>499</v>
      </c>
      <c r="Q3096" s="54" t="s">
        <v>499</v>
      </c>
      <c r="R3096" s="54">
        <v>18.791105543376137</v>
      </c>
      <c r="S3096" s="54" t="s">
        <v>499</v>
      </c>
      <c r="T3096" s="54" t="s">
        <v>499</v>
      </c>
      <c r="U3096" s="54">
        <v>18.791105543376137</v>
      </c>
      <c r="W3096" s="42" t="s">
        <v>469</v>
      </c>
    </row>
    <row r="3097" spans="1:23">
      <c r="A3097" s="49" t="s">
        <v>5365</v>
      </c>
      <c r="B3097" s="46" t="s">
        <v>230</v>
      </c>
      <c r="C3097" s="46" t="s">
        <v>441</v>
      </c>
      <c r="D3097" s="49" t="s">
        <v>60</v>
      </c>
      <c r="E3097" s="46">
        <v>0</v>
      </c>
      <c r="F3097" s="46">
        <v>0</v>
      </c>
      <c r="G3097" s="46">
        <v>6</v>
      </c>
      <c r="H3097" s="46">
        <v>6</v>
      </c>
      <c r="I3097" s="46">
        <v>6</v>
      </c>
      <c r="J3097" s="46">
        <v>6</v>
      </c>
      <c r="K3097" s="46">
        <v>24</v>
      </c>
      <c r="L3097" s="42">
        <v>37895</v>
      </c>
      <c r="M3097" s="42">
        <v>20044</v>
      </c>
      <c r="N3097" s="42">
        <v>17851</v>
      </c>
      <c r="O3097" s="54" t="s">
        <v>499</v>
      </c>
      <c r="P3097" s="54" t="s">
        <v>499</v>
      </c>
      <c r="Q3097" s="54">
        <v>15.833223380393191</v>
      </c>
      <c r="R3097" s="54">
        <v>15.833223380393191</v>
      </c>
      <c r="S3097" s="54">
        <v>15.833223380393191</v>
      </c>
      <c r="T3097" s="54">
        <v>15.833223380393191</v>
      </c>
      <c r="U3097" s="54">
        <v>63.332893521572764</v>
      </c>
      <c r="W3097" s="42" t="s">
        <v>469</v>
      </c>
    </row>
    <row r="3098" spans="1:23">
      <c r="A3098" s="49" t="s">
        <v>5366</v>
      </c>
      <c r="B3098" s="46" t="s">
        <v>230</v>
      </c>
      <c r="C3098" s="46" t="s">
        <v>441</v>
      </c>
      <c r="D3098" s="49" t="s">
        <v>64</v>
      </c>
      <c r="E3098" s="46">
        <v>7</v>
      </c>
      <c r="F3098" s="46">
        <v>6</v>
      </c>
      <c r="G3098" s="46">
        <v>12</v>
      </c>
      <c r="H3098" s="46">
        <v>12</v>
      </c>
      <c r="I3098" s="46">
        <v>9</v>
      </c>
      <c r="J3098" s="46">
        <v>6</v>
      </c>
      <c r="K3098" s="46">
        <v>52</v>
      </c>
      <c r="L3098" s="42">
        <v>37895</v>
      </c>
      <c r="M3098" s="42">
        <v>20044</v>
      </c>
      <c r="N3098" s="42">
        <v>17851</v>
      </c>
      <c r="O3098" s="54">
        <v>18.472093943792057</v>
      </c>
      <c r="P3098" s="54">
        <v>15.833223380393191</v>
      </c>
      <c r="Q3098" s="54">
        <v>31.666446760786382</v>
      </c>
      <c r="R3098" s="54">
        <v>31.666446760786382</v>
      </c>
      <c r="S3098" s="54">
        <v>23.749835070589789</v>
      </c>
      <c r="T3098" s="54">
        <v>15.833223380393191</v>
      </c>
      <c r="U3098" s="54">
        <v>137.22126929674099</v>
      </c>
      <c r="W3098" s="42" t="s">
        <v>469</v>
      </c>
    </row>
    <row r="3099" spans="1:23">
      <c r="A3099" s="49" t="s">
        <v>5367</v>
      </c>
      <c r="B3099" s="46" t="s">
        <v>230</v>
      </c>
      <c r="C3099" s="46" t="s">
        <v>441</v>
      </c>
      <c r="D3099" s="49" t="s">
        <v>492</v>
      </c>
      <c r="E3099" s="46">
        <v>6</v>
      </c>
      <c r="F3099" s="46">
        <v>0</v>
      </c>
      <c r="G3099" s="46">
        <v>6</v>
      </c>
      <c r="H3099" s="46">
        <v>6</v>
      </c>
      <c r="I3099" s="46">
        <v>6</v>
      </c>
      <c r="J3099" s="46">
        <v>0</v>
      </c>
      <c r="K3099" s="46">
        <v>24</v>
      </c>
      <c r="L3099" s="42">
        <v>37895</v>
      </c>
      <c r="M3099" s="42">
        <v>20044</v>
      </c>
      <c r="N3099" s="42">
        <v>17851</v>
      </c>
      <c r="O3099" s="54">
        <v>15.833223380393191</v>
      </c>
      <c r="P3099" s="54" t="s">
        <v>499</v>
      </c>
      <c r="Q3099" s="54">
        <v>15.833223380393191</v>
      </c>
      <c r="R3099" s="54">
        <v>15.833223380393191</v>
      </c>
      <c r="S3099" s="54">
        <v>15.833223380393191</v>
      </c>
      <c r="T3099" s="54" t="s">
        <v>499</v>
      </c>
      <c r="U3099" s="54">
        <v>63.332893521572764</v>
      </c>
      <c r="W3099" s="42" t="s">
        <v>469</v>
      </c>
    </row>
    <row r="3100" spans="1:23">
      <c r="A3100" s="49" t="s">
        <v>5368</v>
      </c>
      <c r="B3100" s="46" t="s">
        <v>230</v>
      </c>
      <c r="C3100" s="46" t="s">
        <v>441</v>
      </c>
      <c r="D3100" s="49" t="s">
        <v>200</v>
      </c>
      <c r="E3100" s="46">
        <v>0</v>
      </c>
      <c r="F3100" s="46">
        <v>0</v>
      </c>
      <c r="G3100" s="46">
        <v>6</v>
      </c>
      <c r="H3100" s="46">
        <v>6</v>
      </c>
      <c r="I3100" s="46">
        <v>0</v>
      </c>
      <c r="J3100" s="46">
        <v>0</v>
      </c>
      <c r="K3100" s="46">
        <v>12</v>
      </c>
      <c r="L3100" s="42">
        <v>37895</v>
      </c>
      <c r="M3100" s="42">
        <v>20044</v>
      </c>
      <c r="N3100" s="42">
        <v>17851</v>
      </c>
      <c r="O3100" s="54" t="s">
        <v>499</v>
      </c>
      <c r="P3100" s="54" t="s">
        <v>499</v>
      </c>
      <c r="Q3100" s="54">
        <v>15.833223380393191</v>
      </c>
      <c r="R3100" s="54">
        <v>15.833223380393191</v>
      </c>
      <c r="S3100" s="54" t="s">
        <v>499</v>
      </c>
      <c r="T3100" s="54" t="s">
        <v>499</v>
      </c>
      <c r="U3100" s="54">
        <v>31.666446760786382</v>
      </c>
      <c r="W3100" s="42" t="s">
        <v>469</v>
      </c>
    </row>
    <row r="3101" spans="1:23">
      <c r="A3101" s="49" t="s">
        <v>5369</v>
      </c>
      <c r="B3101" s="46" t="s">
        <v>230</v>
      </c>
      <c r="C3101" s="46" t="s">
        <v>441</v>
      </c>
      <c r="D3101" s="49" t="s">
        <v>54</v>
      </c>
      <c r="E3101" s="46">
        <v>14</v>
      </c>
      <c r="F3101" s="46">
        <v>19</v>
      </c>
      <c r="G3101" s="46">
        <v>53</v>
      </c>
      <c r="H3101" s="46">
        <v>74</v>
      </c>
      <c r="I3101" s="46">
        <v>43</v>
      </c>
      <c r="J3101" s="46">
        <v>53</v>
      </c>
      <c r="K3101" s="46">
        <v>256</v>
      </c>
      <c r="L3101" s="42">
        <v>37895</v>
      </c>
      <c r="M3101" s="42">
        <v>20044</v>
      </c>
      <c r="N3101" s="42">
        <v>17851</v>
      </c>
      <c r="O3101" s="54">
        <v>69.846338056276196</v>
      </c>
      <c r="P3101" s="54">
        <v>94.791458790660542</v>
      </c>
      <c r="Q3101" s="54">
        <v>264.41827978447412</v>
      </c>
      <c r="R3101" s="54">
        <v>369.18778686888845</v>
      </c>
      <c r="S3101" s="54">
        <v>214.52803831570546</v>
      </c>
      <c r="T3101" s="54">
        <v>264.41827978447412</v>
      </c>
      <c r="U3101" s="54">
        <v>1277.190181600479</v>
      </c>
      <c r="W3101" s="42" t="s">
        <v>469</v>
      </c>
    </row>
    <row r="3102" spans="1:23">
      <c r="A3102" s="49" t="s">
        <v>5370</v>
      </c>
      <c r="B3102" s="46" t="s">
        <v>230</v>
      </c>
      <c r="C3102" s="46" t="s">
        <v>441</v>
      </c>
      <c r="D3102" s="49" t="s">
        <v>69</v>
      </c>
      <c r="E3102" s="46">
        <v>0</v>
      </c>
      <c r="F3102" s="46">
        <v>6</v>
      </c>
      <c r="G3102" s="46">
        <v>6</v>
      </c>
      <c r="H3102" s="46">
        <v>0</v>
      </c>
      <c r="I3102" s="46">
        <v>7</v>
      </c>
      <c r="J3102" s="46">
        <v>6</v>
      </c>
      <c r="K3102" s="46">
        <v>25</v>
      </c>
      <c r="L3102" s="42">
        <v>37895</v>
      </c>
      <c r="M3102" s="42">
        <v>20044</v>
      </c>
      <c r="N3102" s="42">
        <v>17851</v>
      </c>
      <c r="O3102" s="54" t="s">
        <v>499</v>
      </c>
      <c r="P3102" s="54">
        <v>29.934144881261226</v>
      </c>
      <c r="Q3102" s="54">
        <v>29.934144881261226</v>
      </c>
      <c r="R3102" s="54" t="s">
        <v>499</v>
      </c>
      <c r="S3102" s="54">
        <v>34.923169028138098</v>
      </c>
      <c r="T3102" s="54">
        <v>29.934144881261226</v>
      </c>
      <c r="U3102" s="54">
        <v>124.72560367192177</v>
      </c>
      <c r="W3102" s="42" t="s">
        <v>469</v>
      </c>
    </row>
    <row r="3103" spans="1:23">
      <c r="A3103" s="49" t="s">
        <v>5371</v>
      </c>
      <c r="B3103" s="46" t="s">
        <v>230</v>
      </c>
      <c r="C3103" s="46" t="s">
        <v>441</v>
      </c>
      <c r="D3103" s="49" t="s">
        <v>473</v>
      </c>
      <c r="E3103" s="46">
        <v>0</v>
      </c>
      <c r="F3103" s="46">
        <v>0</v>
      </c>
      <c r="G3103" s="46">
        <v>0</v>
      </c>
      <c r="H3103" s="46">
        <v>0</v>
      </c>
      <c r="I3103" s="46">
        <v>0</v>
      </c>
      <c r="J3103" s="46">
        <v>6</v>
      </c>
      <c r="K3103" s="46">
        <v>6</v>
      </c>
      <c r="L3103" s="42">
        <v>37895</v>
      </c>
      <c r="M3103" s="42">
        <v>20044</v>
      </c>
      <c r="N3103" s="42">
        <v>17851</v>
      </c>
      <c r="O3103" s="54" t="s">
        <v>499</v>
      </c>
      <c r="P3103" s="54" t="s">
        <v>499</v>
      </c>
      <c r="Q3103" s="54" t="s">
        <v>499</v>
      </c>
      <c r="R3103" s="54" t="s">
        <v>499</v>
      </c>
      <c r="S3103" s="54" t="s">
        <v>499</v>
      </c>
      <c r="T3103" s="54">
        <v>15.833223380393191</v>
      </c>
      <c r="U3103" s="54">
        <v>15.833223380393191</v>
      </c>
      <c r="W3103" s="42" t="s">
        <v>469</v>
      </c>
    </row>
    <row r="3104" spans="1:23">
      <c r="A3104" s="49" t="s">
        <v>5372</v>
      </c>
      <c r="B3104" s="46" t="s">
        <v>230</v>
      </c>
      <c r="C3104" s="46" t="s">
        <v>441</v>
      </c>
      <c r="D3104" s="49" t="s">
        <v>201</v>
      </c>
      <c r="E3104" s="46">
        <v>6</v>
      </c>
      <c r="F3104" s="46">
        <v>0</v>
      </c>
      <c r="G3104" s="46">
        <v>6</v>
      </c>
      <c r="H3104" s="46">
        <v>6</v>
      </c>
      <c r="I3104" s="46">
        <v>0</v>
      </c>
      <c r="J3104" s="46">
        <v>0</v>
      </c>
      <c r="K3104" s="46">
        <v>18</v>
      </c>
      <c r="L3104" s="42">
        <v>37895</v>
      </c>
      <c r="M3104" s="42">
        <v>20044</v>
      </c>
      <c r="N3104" s="42">
        <v>17851</v>
      </c>
      <c r="O3104" s="54">
        <v>15.833223380393191</v>
      </c>
      <c r="P3104" s="54" t="s">
        <v>499</v>
      </c>
      <c r="Q3104" s="54">
        <v>15.833223380393191</v>
      </c>
      <c r="R3104" s="54">
        <v>15.833223380393191</v>
      </c>
      <c r="S3104" s="54" t="s">
        <v>499</v>
      </c>
      <c r="T3104" s="54" t="s">
        <v>499</v>
      </c>
      <c r="U3104" s="54">
        <v>47.499670141179578</v>
      </c>
      <c r="W3104" s="42" t="s">
        <v>469</v>
      </c>
    </row>
    <row r="3105" spans="1:23">
      <c r="A3105" s="49" t="s">
        <v>5373</v>
      </c>
      <c r="B3105" s="46" t="s">
        <v>230</v>
      </c>
      <c r="C3105" s="46" t="s">
        <v>441</v>
      </c>
      <c r="D3105" s="49" t="s">
        <v>95</v>
      </c>
      <c r="E3105" s="46">
        <v>0</v>
      </c>
      <c r="F3105" s="46">
        <v>0</v>
      </c>
      <c r="G3105" s="46">
        <v>0</v>
      </c>
      <c r="H3105" s="46">
        <v>0</v>
      </c>
      <c r="I3105" s="46">
        <v>0</v>
      </c>
      <c r="J3105" s="46">
        <v>0</v>
      </c>
      <c r="K3105" s="46">
        <v>0</v>
      </c>
      <c r="L3105" s="42">
        <v>37895</v>
      </c>
      <c r="M3105" s="42">
        <v>20044</v>
      </c>
      <c r="N3105" s="42">
        <v>17851</v>
      </c>
      <c r="O3105" s="54" t="s">
        <v>499</v>
      </c>
      <c r="P3105" s="54" t="s">
        <v>499</v>
      </c>
      <c r="Q3105" s="54" t="s">
        <v>499</v>
      </c>
      <c r="R3105" s="54" t="s">
        <v>499</v>
      </c>
      <c r="S3105" s="54" t="s">
        <v>499</v>
      </c>
      <c r="T3105" s="54" t="s">
        <v>499</v>
      </c>
      <c r="U3105" s="54" t="s">
        <v>499</v>
      </c>
      <c r="W3105" s="42" t="s">
        <v>469</v>
      </c>
    </row>
    <row r="3106" spans="1:23">
      <c r="A3106" s="49" t="s">
        <v>5374</v>
      </c>
      <c r="B3106" s="46" t="s">
        <v>230</v>
      </c>
      <c r="C3106" s="46" t="s">
        <v>441</v>
      </c>
      <c r="D3106" s="49" t="s">
        <v>155</v>
      </c>
      <c r="E3106" s="46">
        <v>6</v>
      </c>
      <c r="F3106" s="46">
        <v>6</v>
      </c>
      <c r="G3106" s="46">
        <v>8</v>
      </c>
      <c r="H3106" s="46">
        <v>0</v>
      </c>
      <c r="I3106" s="46">
        <v>6</v>
      </c>
      <c r="J3106" s="46">
        <v>0</v>
      </c>
      <c r="K3106" s="46">
        <v>26</v>
      </c>
      <c r="L3106" s="42">
        <v>37895</v>
      </c>
      <c r="M3106" s="42">
        <v>20044</v>
      </c>
      <c r="N3106" s="42">
        <v>17851</v>
      </c>
      <c r="O3106" s="54">
        <v>15.833223380393191</v>
      </c>
      <c r="P3106" s="54">
        <v>15.833223380393191</v>
      </c>
      <c r="Q3106" s="54">
        <v>21.110964507190925</v>
      </c>
      <c r="R3106" s="54" t="s">
        <v>499</v>
      </c>
      <c r="S3106" s="54">
        <v>15.833223380393191</v>
      </c>
      <c r="T3106" s="54" t="s">
        <v>499</v>
      </c>
      <c r="U3106" s="54">
        <v>68.610634648370493</v>
      </c>
      <c r="W3106" s="42" t="s">
        <v>469</v>
      </c>
    </row>
    <row r="3107" spans="1:23">
      <c r="A3107" s="49" t="s">
        <v>5375</v>
      </c>
      <c r="B3107" s="46" t="s">
        <v>230</v>
      </c>
      <c r="C3107" s="46" t="s">
        <v>441</v>
      </c>
      <c r="D3107" s="49" t="s">
        <v>99</v>
      </c>
      <c r="E3107" s="46">
        <v>6</v>
      </c>
      <c r="F3107" s="46">
        <v>6</v>
      </c>
      <c r="G3107" s="46">
        <v>6</v>
      </c>
      <c r="H3107" s="46">
        <v>8</v>
      </c>
      <c r="I3107" s="46">
        <v>6</v>
      </c>
      <c r="J3107" s="46">
        <v>0</v>
      </c>
      <c r="K3107" s="46">
        <v>32</v>
      </c>
      <c r="L3107" s="42">
        <v>37895</v>
      </c>
      <c r="M3107" s="42">
        <v>20044</v>
      </c>
      <c r="N3107" s="42">
        <v>17851</v>
      </c>
      <c r="O3107" s="54">
        <v>15.833223380393191</v>
      </c>
      <c r="P3107" s="54">
        <v>15.833223380393191</v>
      </c>
      <c r="Q3107" s="54">
        <v>15.833223380393191</v>
      </c>
      <c r="R3107" s="54">
        <v>21.110964507190925</v>
      </c>
      <c r="S3107" s="54">
        <v>15.833223380393191</v>
      </c>
      <c r="T3107" s="54" t="s">
        <v>499</v>
      </c>
      <c r="U3107" s="54">
        <v>84.4438580287637</v>
      </c>
      <c r="W3107" s="42" t="s">
        <v>469</v>
      </c>
    </row>
    <row r="3108" spans="1:23">
      <c r="A3108" s="49" t="s">
        <v>5376</v>
      </c>
      <c r="B3108" s="46" t="s">
        <v>230</v>
      </c>
      <c r="C3108" s="46" t="s">
        <v>441</v>
      </c>
      <c r="D3108" s="49" t="s">
        <v>481</v>
      </c>
      <c r="E3108" s="46">
        <v>0</v>
      </c>
      <c r="F3108" s="46">
        <v>0</v>
      </c>
      <c r="G3108" s="46">
        <v>6</v>
      </c>
      <c r="H3108" s="46">
        <v>0</v>
      </c>
      <c r="I3108" s="46">
        <v>0</v>
      </c>
      <c r="J3108" s="46">
        <v>0</v>
      </c>
      <c r="K3108" s="46">
        <v>6</v>
      </c>
      <c r="L3108" s="42">
        <v>37895</v>
      </c>
      <c r="M3108" s="42">
        <v>20044</v>
      </c>
      <c r="N3108" s="42">
        <v>17851</v>
      </c>
      <c r="O3108" s="54" t="s">
        <v>499</v>
      </c>
      <c r="P3108" s="54" t="s">
        <v>499</v>
      </c>
      <c r="Q3108" s="54">
        <v>15.833223380393191</v>
      </c>
      <c r="R3108" s="54" t="s">
        <v>499</v>
      </c>
      <c r="S3108" s="54" t="s">
        <v>499</v>
      </c>
      <c r="T3108" s="54" t="s">
        <v>499</v>
      </c>
      <c r="U3108" s="54">
        <v>15.833223380393191</v>
      </c>
      <c r="W3108" s="42" t="s">
        <v>469</v>
      </c>
    </row>
    <row r="3109" spans="1:23">
      <c r="A3109" s="49" t="s">
        <v>5377</v>
      </c>
      <c r="B3109" s="46" t="s">
        <v>230</v>
      </c>
      <c r="C3109" s="46" t="s">
        <v>441</v>
      </c>
      <c r="D3109" s="49" t="s">
        <v>483</v>
      </c>
      <c r="E3109" s="46">
        <v>0</v>
      </c>
      <c r="F3109" s="46">
        <v>0</v>
      </c>
      <c r="G3109" s="46">
        <v>6</v>
      </c>
      <c r="H3109" s="46">
        <v>9</v>
      </c>
      <c r="I3109" s="46">
        <v>6</v>
      </c>
      <c r="J3109" s="46">
        <v>0</v>
      </c>
      <c r="K3109" s="46">
        <v>21</v>
      </c>
      <c r="L3109" s="42">
        <v>37895</v>
      </c>
      <c r="M3109" s="42">
        <v>20044</v>
      </c>
      <c r="N3109" s="42">
        <v>17851</v>
      </c>
      <c r="O3109" s="54" t="s">
        <v>499</v>
      </c>
      <c r="P3109" s="54" t="s">
        <v>499</v>
      </c>
      <c r="Q3109" s="54">
        <v>15.833223380393191</v>
      </c>
      <c r="R3109" s="54">
        <v>23.749835070589789</v>
      </c>
      <c r="S3109" s="54">
        <v>15.833223380393191</v>
      </c>
      <c r="T3109" s="54" t="s">
        <v>499</v>
      </c>
      <c r="U3109" s="54">
        <v>55.416281831376168</v>
      </c>
      <c r="W3109" s="42" t="s">
        <v>469</v>
      </c>
    </row>
    <row r="3110" spans="1:23">
      <c r="A3110" s="49" t="s">
        <v>5378</v>
      </c>
      <c r="B3110" s="46" t="s">
        <v>230</v>
      </c>
      <c r="C3110" s="46" t="s">
        <v>441</v>
      </c>
      <c r="D3110" s="49" t="s">
        <v>128</v>
      </c>
      <c r="E3110" s="46">
        <v>0</v>
      </c>
      <c r="F3110" s="46">
        <v>0</v>
      </c>
      <c r="G3110" s="46">
        <v>0</v>
      </c>
      <c r="H3110" s="46">
        <v>0</v>
      </c>
      <c r="I3110" s="46">
        <v>0</v>
      </c>
      <c r="J3110" s="46">
        <v>0</v>
      </c>
      <c r="K3110" s="46">
        <v>0</v>
      </c>
      <c r="L3110" s="42">
        <v>37895</v>
      </c>
      <c r="M3110" s="42">
        <v>20044</v>
      </c>
      <c r="N3110" s="42">
        <v>17851</v>
      </c>
      <c r="O3110" s="54" t="s">
        <v>499</v>
      </c>
      <c r="P3110" s="54" t="s">
        <v>499</v>
      </c>
      <c r="Q3110" s="54" t="s">
        <v>499</v>
      </c>
      <c r="R3110" s="54" t="s">
        <v>499</v>
      </c>
      <c r="S3110" s="54" t="s">
        <v>499</v>
      </c>
      <c r="T3110" s="54" t="s">
        <v>499</v>
      </c>
      <c r="U3110" s="54" t="s">
        <v>499</v>
      </c>
      <c r="W3110" s="42" t="s">
        <v>469</v>
      </c>
    </row>
    <row r="3111" spans="1:23">
      <c r="A3111" s="49" t="s">
        <v>5379</v>
      </c>
      <c r="B3111" s="46" t="s">
        <v>230</v>
      </c>
      <c r="C3111" s="46" t="s">
        <v>441</v>
      </c>
      <c r="D3111" s="49" t="s">
        <v>132</v>
      </c>
      <c r="E3111" s="46">
        <v>0</v>
      </c>
      <c r="F3111" s="46">
        <v>0</v>
      </c>
      <c r="G3111" s="46">
        <v>6</v>
      </c>
      <c r="H3111" s="46">
        <v>6</v>
      </c>
      <c r="I3111" s="46">
        <v>6</v>
      </c>
      <c r="J3111" s="46">
        <v>6</v>
      </c>
      <c r="K3111" s="46">
        <v>24</v>
      </c>
      <c r="L3111" s="42">
        <v>37895</v>
      </c>
      <c r="M3111" s="42">
        <v>20044</v>
      </c>
      <c r="N3111" s="42">
        <v>17851</v>
      </c>
      <c r="O3111" s="54" t="s">
        <v>499</v>
      </c>
      <c r="P3111" s="54" t="s">
        <v>499</v>
      </c>
      <c r="Q3111" s="54">
        <v>29.934144881261226</v>
      </c>
      <c r="R3111" s="54">
        <v>29.934144881261226</v>
      </c>
      <c r="S3111" s="54">
        <v>29.934144881261226</v>
      </c>
      <c r="T3111" s="54">
        <v>29.934144881261226</v>
      </c>
      <c r="U3111" s="54">
        <v>119.7365795250449</v>
      </c>
      <c r="W3111" s="42" t="s">
        <v>469</v>
      </c>
    </row>
    <row r="3112" spans="1:23">
      <c r="A3112" s="49" t="s">
        <v>5380</v>
      </c>
      <c r="B3112" s="46" t="s">
        <v>230</v>
      </c>
      <c r="C3112" s="46" t="s">
        <v>441</v>
      </c>
      <c r="D3112" s="49" t="s">
        <v>161</v>
      </c>
      <c r="E3112" s="46">
        <v>0</v>
      </c>
      <c r="F3112" s="46">
        <v>0</v>
      </c>
      <c r="G3112" s="46">
        <v>0</v>
      </c>
      <c r="H3112" s="46">
        <v>0</v>
      </c>
      <c r="I3112" s="46">
        <v>0</v>
      </c>
      <c r="J3112" s="46">
        <v>0</v>
      </c>
      <c r="K3112" s="46">
        <v>0</v>
      </c>
      <c r="L3112" s="42">
        <v>37895</v>
      </c>
      <c r="M3112" s="42">
        <v>20044</v>
      </c>
      <c r="N3112" s="42">
        <v>17851</v>
      </c>
      <c r="O3112" s="54" t="s">
        <v>499</v>
      </c>
      <c r="P3112" s="54" t="s">
        <v>499</v>
      </c>
      <c r="Q3112" s="54" t="s">
        <v>499</v>
      </c>
      <c r="R3112" s="54" t="s">
        <v>499</v>
      </c>
      <c r="S3112" s="54" t="s">
        <v>499</v>
      </c>
      <c r="T3112" s="54" t="s">
        <v>499</v>
      </c>
      <c r="U3112" s="54" t="s">
        <v>499</v>
      </c>
      <c r="W3112" s="42" t="s">
        <v>469</v>
      </c>
    </row>
    <row r="3113" spans="1:23">
      <c r="A3113" s="49" t="s">
        <v>5381</v>
      </c>
      <c r="B3113" s="46" t="s">
        <v>230</v>
      </c>
      <c r="C3113" s="46" t="s">
        <v>441</v>
      </c>
      <c r="D3113" s="49" t="s">
        <v>142</v>
      </c>
      <c r="E3113" s="46">
        <v>6</v>
      </c>
      <c r="F3113" s="46">
        <v>0</v>
      </c>
      <c r="G3113" s="46">
        <v>0</v>
      </c>
      <c r="H3113" s="46">
        <v>0</v>
      </c>
      <c r="I3113" s="46">
        <v>0</v>
      </c>
      <c r="J3113" s="46">
        <v>0</v>
      </c>
      <c r="K3113" s="46">
        <v>6</v>
      </c>
      <c r="L3113" s="42">
        <v>37895</v>
      </c>
      <c r="M3113" s="42">
        <v>20044</v>
      </c>
      <c r="N3113" s="42">
        <v>17851</v>
      </c>
      <c r="O3113" s="54">
        <v>15.833223380393191</v>
      </c>
      <c r="P3113" s="54" t="s">
        <v>499</v>
      </c>
      <c r="Q3113" s="54" t="s">
        <v>499</v>
      </c>
      <c r="R3113" s="54" t="s">
        <v>499</v>
      </c>
      <c r="S3113" s="54" t="s">
        <v>499</v>
      </c>
      <c r="T3113" s="54" t="s">
        <v>499</v>
      </c>
      <c r="U3113" s="54">
        <v>15.833223380393191</v>
      </c>
      <c r="W3113" s="42" t="s">
        <v>469</v>
      </c>
    </row>
    <row r="3114" spans="1:23">
      <c r="A3114" s="49" t="s">
        <v>5382</v>
      </c>
      <c r="B3114" s="46" t="s">
        <v>230</v>
      </c>
      <c r="C3114" s="46" t="s">
        <v>441</v>
      </c>
      <c r="D3114" s="49" t="s">
        <v>146</v>
      </c>
      <c r="E3114" s="46">
        <v>6</v>
      </c>
      <c r="F3114" s="46">
        <v>6</v>
      </c>
      <c r="G3114" s="46">
        <v>7</v>
      </c>
      <c r="H3114" s="46">
        <v>11</v>
      </c>
      <c r="I3114" s="46">
        <v>6</v>
      </c>
      <c r="J3114" s="46">
        <v>0</v>
      </c>
      <c r="K3114" s="46">
        <v>36</v>
      </c>
      <c r="L3114" s="42">
        <v>37895</v>
      </c>
      <c r="M3114" s="42">
        <v>20044</v>
      </c>
      <c r="N3114" s="42">
        <v>17851</v>
      </c>
      <c r="O3114" s="54">
        <v>29.934144881261226</v>
      </c>
      <c r="P3114" s="54">
        <v>29.934144881261226</v>
      </c>
      <c r="Q3114" s="54">
        <v>34.923169028138098</v>
      </c>
      <c r="R3114" s="54">
        <v>54.879265615645579</v>
      </c>
      <c r="S3114" s="54">
        <v>29.934144881261226</v>
      </c>
      <c r="T3114" s="54" t="s">
        <v>499</v>
      </c>
      <c r="U3114" s="54">
        <v>179.60486928756734</v>
      </c>
      <c r="W3114" s="42" t="s">
        <v>469</v>
      </c>
    </row>
    <row r="3115" spans="1:23">
      <c r="A3115" s="49" t="s">
        <v>5383</v>
      </c>
      <c r="B3115" s="46" t="s">
        <v>222</v>
      </c>
      <c r="C3115" s="46" t="s">
        <v>441</v>
      </c>
      <c r="D3115" s="49" t="s">
        <v>60</v>
      </c>
      <c r="E3115" s="46">
        <v>0</v>
      </c>
      <c r="F3115" s="46">
        <v>6</v>
      </c>
      <c r="G3115" s="46">
        <v>6</v>
      </c>
      <c r="H3115" s="46">
        <v>7</v>
      </c>
      <c r="I3115" s="46">
        <v>6</v>
      </c>
      <c r="J3115" s="46">
        <v>0</v>
      </c>
      <c r="K3115" s="46">
        <v>25</v>
      </c>
      <c r="L3115" s="42">
        <v>37895</v>
      </c>
      <c r="M3115" s="42">
        <v>20044</v>
      </c>
      <c r="N3115" s="42">
        <v>17851</v>
      </c>
      <c r="O3115" s="54" t="s">
        <v>499</v>
      </c>
      <c r="P3115" s="54">
        <v>15.833223380393191</v>
      </c>
      <c r="Q3115" s="54">
        <v>15.833223380393191</v>
      </c>
      <c r="R3115" s="54">
        <v>18.472093943792057</v>
      </c>
      <c r="S3115" s="54">
        <v>15.833223380393191</v>
      </c>
      <c r="T3115" s="54" t="s">
        <v>499</v>
      </c>
      <c r="U3115" s="54">
        <v>65.971764084971625</v>
      </c>
      <c r="W3115" s="42" t="s">
        <v>469</v>
      </c>
    </row>
    <row r="3116" spans="1:23">
      <c r="A3116" s="49" t="s">
        <v>5384</v>
      </c>
      <c r="B3116" s="46" t="s">
        <v>222</v>
      </c>
      <c r="C3116" s="46" t="s">
        <v>441</v>
      </c>
      <c r="D3116" s="49" t="s">
        <v>64</v>
      </c>
      <c r="E3116" s="46">
        <v>13</v>
      </c>
      <c r="F3116" s="46">
        <v>6</v>
      </c>
      <c r="G3116" s="46">
        <v>14</v>
      </c>
      <c r="H3116" s="46">
        <v>13</v>
      </c>
      <c r="I3116" s="46">
        <v>7</v>
      </c>
      <c r="J3116" s="46">
        <v>6</v>
      </c>
      <c r="K3116" s="46">
        <v>59</v>
      </c>
      <c r="L3116" s="42">
        <v>37895</v>
      </c>
      <c r="M3116" s="42">
        <v>20044</v>
      </c>
      <c r="N3116" s="42">
        <v>17851</v>
      </c>
      <c r="O3116" s="54">
        <v>34.305317324185246</v>
      </c>
      <c r="P3116" s="54">
        <v>15.833223380393191</v>
      </c>
      <c r="Q3116" s="54">
        <v>36.944187887584114</v>
      </c>
      <c r="R3116" s="54">
        <v>34.305317324185246</v>
      </c>
      <c r="S3116" s="54">
        <v>18.472093943792057</v>
      </c>
      <c r="T3116" s="54">
        <v>15.833223380393191</v>
      </c>
      <c r="U3116" s="54">
        <v>155.69336324053305</v>
      </c>
      <c r="W3116" s="42" t="s">
        <v>469</v>
      </c>
    </row>
    <row r="3117" spans="1:23">
      <c r="A3117" s="49" t="s">
        <v>5385</v>
      </c>
      <c r="B3117" s="46" t="s">
        <v>222</v>
      </c>
      <c r="C3117" s="46" t="s">
        <v>441</v>
      </c>
      <c r="D3117" s="49" t="s">
        <v>492</v>
      </c>
      <c r="E3117" s="46">
        <v>0</v>
      </c>
      <c r="F3117" s="46">
        <v>6</v>
      </c>
      <c r="G3117" s="46">
        <v>12</v>
      </c>
      <c r="H3117" s="46">
        <v>6</v>
      </c>
      <c r="I3117" s="46">
        <v>6</v>
      </c>
      <c r="J3117" s="46">
        <v>6</v>
      </c>
      <c r="K3117" s="46">
        <v>36</v>
      </c>
      <c r="L3117" s="42">
        <v>37895</v>
      </c>
      <c r="M3117" s="42">
        <v>20044</v>
      </c>
      <c r="N3117" s="42">
        <v>17851</v>
      </c>
      <c r="O3117" s="54" t="s">
        <v>499</v>
      </c>
      <c r="P3117" s="54">
        <v>15.833223380393191</v>
      </c>
      <c r="Q3117" s="54">
        <v>31.666446760786382</v>
      </c>
      <c r="R3117" s="54">
        <v>15.833223380393191</v>
      </c>
      <c r="S3117" s="54">
        <v>15.833223380393191</v>
      </c>
      <c r="T3117" s="54">
        <v>15.833223380393191</v>
      </c>
      <c r="U3117" s="54">
        <v>94.999340282359157</v>
      </c>
      <c r="W3117" s="42" t="s">
        <v>469</v>
      </c>
    </row>
    <row r="3118" spans="1:23">
      <c r="A3118" s="49" t="s">
        <v>5386</v>
      </c>
      <c r="B3118" s="46" t="s">
        <v>222</v>
      </c>
      <c r="C3118" s="46" t="s">
        <v>441</v>
      </c>
      <c r="D3118" s="49" t="s">
        <v>200</v>
      </c>
      <c r="E3118" s="46">
        <v>6</v>
      </c>
      <c r="F3118" s="46">
        <v>6</v>
      </c>
      <c r="G3118" s="46">
        <v>6</v>
      </c>
      <c r="H3118" s="46">
        <v>13</v>
      </c>
      <c r="I3118" s="46">
        <v>10</v>
      </c>
      <c r="J3118" s="46">
        <v>7</v>
      </c>
      <c r="K3118" s="46">
        <v>48</v>
      </c>
      <c r="L3118" s="42">
        <v>37895</v>
      </c>
      <c r="M3118" s="42">
        <v>20044</v>
      </c>
      <c r="N3118" s="42">
        <v>17851</v>
      </c>
      <c r="O3118" s="54">
        <v>15.833223380393191</v>
      </c>
      <c r="P3118" s="54">
        <v>15.833223380393191</v>
      </c>
      <c r="Q3118" s="54">
        <v>15.833223380393191</v>
      </c>
      <c r="R3118" s="54">
        <v>34.305317324185246</v>
      </c>
      <c r="S3118" s="54">
        <v>26.38870563398865</v>
      </c>
      <c r="T3118" s="54">
        <v>18.472093943792057</v>
      </c>
      <c r="U3118" s="54">
        <v>126.66578704314553</v>
      </c>
      <c r="W3118" s="42" t="s">
        <v>469</v>
      </c>
    </row>
    <row r="3119" spans="1:23">
      <c r="A3119" s="49" t="s">
        <v>5387</v>
      </c>
      <c r="B3119" s="46" t="s">
        <v>222</v>
      </c>
      <c r="C3119" s="46" t="s">
        <v>441</v>
      </c>
      <c r="D3119" s="49" t="s">
        <v>473</v>
      </c>
      <c r="E3119" s="46">
        <v>0</v>
      </c>
      <c r="F3119" s="46">
        <v>0</v>
      </c>
      <c r="G3119" s="46">
        <v>0</v>
      </c>
      <c r="H3119" s="46">
        <v>0</v>
      </c>
      <c r="I3119" s="46">
        <v>6</v>
      </c>
      <c r="J3119" s="46">
        <v>6</v>
      </c>
      <c r="K3119" s="46">
        <v>12</v>
      </c>
      <c r="L3119" s="42">
        <v>37895</v>
      </c>
      <c r="M3119" s="42">
        <v>20044</v>
      </c>
      <c r="N3119" s="42">
        <v>17851</v>
      </c>
      <c r="O3119" s="54" t="s">
        <v>499</v>
      </c>
      <c r="P3119" s="54" t="s">
        <v>499</v>
      </c>
      <c r="Q3119" s="54" t="s">
        <v>499</v>
      </c>
      <c r="R3119" s="54" t="s">
        <v>499</v>
      </c>
      <c r="S3119" s="54">
        <v>15.833223380393191</v>
      </c>
      <c r="T3119" s="54">
        <v>15.833223380393191</v>
      </c>
      <c r="U3119" s="54">
        <v>31.666446760786382</v>
      </c>
      <c r="W3119" s="42" t="s">
        <v>469</v>
      </c>
    </row>
    <row r="3120" spans="1:23">
      <c r="A3120" s="49" t="s">
        <v>5388</v>
      </c>
      <c r="B3120" s="46" t="s">
        <v>222</v>
      </c>
      <c r="C3120" s="46" t="s">
        <v>441</v>
      </c>
      <c r="D3120" s="49" t="s">
        <v>201</v>
      </c>
      <c r="E3120" s="46">
        <v>0</v>
      </c>
      <c r="F3120" s="46">
        <v>0</v>
      </c>
      <c r="G3120" s="46">
        <v>10</v>
      </c>
      <c r="H3120" s="46">
        <v>6</v>
      </c>
      <c r="I3120" s="46">
        <v>6</v>
      </c>
      <c r="J3120" s="46">
        <v>0</v>
      </c>
      <c r="K3120" s="46">
        <v>22</v>
      </c>
      <c r="L3120" s="42">
        <v>37895</v>
      </c>
      <c r="M3120" s="42">
        <v>20044</v>
      </c>
      <c r="N3120" s="42">
        <v>17851</v>
      </c>
      <c r="O3120" s="54" t="s">
        <v>499</v>
      </c>
      <c r="P3120" s="54" t="s">
        <v>499</v>
      </c>
      <c r="Q3120" s="54">
        <v>26.38870563398865</v>
      </c>
      <c r="R3120" s="54">
        <v>15.833223380393191</v>
      </c>
      <c r="S3120" s="54">
        <v>15.833223380393191</v>
      </c>
      <c r="T3120" s="54" t="s">
        <v>499</v>
      </c>
      <c r="U3120" s="54">
        <v>58.055152394775028</v>
      </c>
      <c r="W3120" s="42" t="s">
        <v>469</v>
      </c>
    </row>
    <row r="3121" spans="1:23">
      <c r="A3121" s="49" t="s">
        <v>5389</v>
      </c>
      <c r="B3121" s="46" t="s">
        <v>222</v>
      </c>
      <c r="C3121" s="46" t="s">
        <v>441</v>
      </c>
      <c r="D3121" s="49" t="s">
        <v>151</v>
      </c>
      <c r="E3121" s="46">
        <v>0</v>
      </c>
      <c r="F3121" s="46">
        <v>0</v>
      </c>
      <c r="G3121" s="46">
        <v>0</v>
      </c>
      <c r="H3121" s="46">
        <v>0</v>
      </c>
      <c r="I3121" s="46">
        <v>0</v>
      </c>
      <c r="J3121" s="46">
        <v>0</v>
      </c>
      <c r="K3121" s="46">
        <v>0</v>
      </c>
      <c r="L3121" s="42">
        <v>37895</v>
      </c>
      <c r="M3121" s="42">
        <v>20044</v>
      </c>
      <c r="N3121" s="42">
        <v>17851</v>
      </c>
      <c r="O3121" s="54" t="s">
        <v>499</v>
      </c>
      <c r="P3121" s="54" t="s">
        <v>499</v>
      </c>
      <c r="Q3121" s="54" t="s">
        <v>499</v>
      </c>
      <c r="R3121" s="54" t="s">
        <v>499</v>
      </c>
      <c r="S3121" s="54" t="s">
        <v>499</v>
      </c>
      <c r="T3121" s="54" t="s">
        <v>499</v>
      </c>
      <c r="U3121" s="54" t="s">
        <v>499</v>
      </c>
      <c r="W3121" s="42" t="s">
        <v>469</v>
      </c>
    </row>
    <row r="3122" spans="1:23">
      <c r="A3122" s="49" t="s">
        <v>5390</v>
      </c>
      <c r="B3122" s="46" t="s">
        <v>222</v>
      </c>
      <c r="C3122" s="46" t="s">
        <v>441</v>
      </c>
      <c r="D3122" s="49" t="s">
        <v>95</v>
      </c>
      <c r="E3122" s="46">
        <v>0</v>
      </c>
      <c r="F3122" s="46">
        <v>0</v>
      </c>
      <c r="G3122" s="46">
        <v>6</v>
      </c>
      <c r="H3122" s="46">
        <v>0</v>
      </c>
      <c r="I3122" s="46">
        <v>0</v>
      </c>
      <c r="J3122" s="46">
        <v>0</v>
      </c>
      <c r="K3122" s="46">
        <v>6</v>
      </c>
      <c r="L3122" s="42">
        <v>37895</v>
      </c>
      <c r="M3122" s="42">
        <v>20044</v>
      </c>
      <c r="N3122" s="42">
        <v>17851</v>
      </c>
      <c r="O3122" s="54" t="s">
        <v>499</v>
      </c>
      <c r="P3122" s="54" t="s">
        <v>499</v>
      </c>
      <c r="Q3122" s="54">
        <v>15.833223380393191</v>
      </c>
      <c r="R3122" s="54" t="s">
        <v>499</v>
      </c>
      <c r="S3122" s="54" t="s">
        <v>499</v>
      </c>
      <c r="T3122" s="54" t="s">
        <v>499</v>
      </c>
      <c r="U3122" s="54">
        <v>15.833223380393191</v>
      </c>
      <c r="W3122" s="42" t="s">
        <v>469</v>
      </c>
    </row>
    <row r="3123" spans="1:23">
      <c r="A3123" s="49" t="s">
        <v>5391</v>
      </c>
      <c r="B3123" s="46" t="s">
        <v>222</v>
      </c>
      <c r="C3123" s="46" t="s">
        <v>441</v>
      </c>
      <c r="D3123" s="49" t="s">
        <v>154</v>
      </c>
      <c r="E3123" s="46">
        <v>0</v>
      </c>
      <c r="F3123" s="46">
        <v>0</v>
      </c>
      <c r="G3123" s="46">
        <v>0</v>
      </c>
      <c r="H3123" s="46">
        <v>0</v>
      </c>
      <c r="I3123" s="46">
        <v>0</v>
      </c>
      <c r="J3123" s="46">
        <v>0</v>
      </c>
      <c r="K3123" s="46">
        <v>0</v>
      </c>
      <c r="L3123" s="42">
        <v>37895</v>
      </c>
      <c r="M3123" s="42">
        <v>20044</v>
      </c>
      <c r="N3123" s="42">
        <v>17851</v>
      </c>
      <c r="O3123" s="54" t="s">
        <v>499</v>
      </c>
      <c r="P3123" s="54" t="s">
        <v>499</v>
      </c>
      <c r="Q3123" s="54" t="s">
        <v>499</v>
      </c>
      <c r="R3123" s="54" t="s">
        <v>499</v>
      </c>
      <c r="S3123" s="54" t="s">
        <v>499</v>
      </c>
      <c r="T3123" s="54" t="s">
        <v>499</v>
      </c>
      <c r="U3123" s="54" t="s">
        <v>499</v>
      </c>
      <c r="W3123" s="42" t="s">
        <v>469</v>
      </c>
    </row>
    <row r="3124" spans="1:23">
      <c r="A3124" s="49" t="s">
        <v>5392</v>
      </c>
      <c r="B3124" s="46" t="s">
        <v>222</v>
      </c>
      <c r="C3124" s="46" t="s">
        <v>441</v>
      </c>
      <c r="D3124" s="49" t="s">
        <v>155</v>
      </c>
      <c r="E3124" s="46">
        <v>6</v>
      </c>
      <c r="F3124" s="46">
        <v>6</v>
      </c>
      <c r="G3124" s="46">
        <v>0</v>
      </c>
      <c r="H3124" s="46">
        <v>0</v>
      </c>
      <c r="I3124" s="46">
        <v>0</v>
      </c>
      <c r="J3124" s="46">
        <v>0</v>
      </c>
      <c r="K3124" s="46">
        <v>12</v>
      </c>
      <c r="L3124" s="42">
        <v>37895</v>
      </c>
      <c r="M3124" s="42">
        <v>20044</v>
      </c>
      <c r="N3124" s="42">
        <v>17851</v>
      </c>
      <c r="O3124" s="54">
        <v>15.833223380393191</v>
      </c>
      <c r="P3124" s="54">
        <v>15.833223380393191</v>
      </c>
      <c r="Q3124" s="54" t="s">
        <v>499</v>
      </c>
      <c r="R3124" s="54" t="s">
        <v>499</v>
      </c>
      <c r="S3124" s="54" t="s">
        <v>499</v>
      </c>
      <c r="T3124" s="54" t="s">
        <v>499</v>
      </c>
      <c r="U3124" s="54">
        <v>31.666446760786382</v>
      </c>
      <c r="W3124" s="42" t="s">
        <v>469</v>
      </c>
    </row>
    <row r="3125" spans="1:23">
      <c r="A3125" s="49" t="s">
        <v>5393</v>
      </c>
      <c r="B3125" s="46" t="s">
        <v>222</v>
      </c>
      <c r="C3125" s="46" t="s">
        <v>441</v>
      </c>
      <c r="D3125" s="49" t="s">
        <v>99</v>
      </c>
      <c r="E3125" s="46">
        <v>0</v>
      </c>
      <c r="F3125" s="46">
        <v>6</v>
      </c>
      <c r="G3125" s="46">
        <v>8</v>
      </c>
      <c r="H3125" s="46">
        <v>7</v>
      </c>
      <c r="I3125" s="46">
        <v>0</v>
      </c>
      <c r="J3125" s="46">
        <v>0</v>
      </c>
      <c r="K3125" s="46">
        <v>21</v>
      </c>
      <c r="L3125" s="42">
        <v>37895</v>
      </c>
      <c r="M3125" s="42">
        <v>20044</v>
      </c>
      <c r="N3125" s="42">
        <v>17851</v>
      </c>
      <c r="O3125" s="54" t="s">
        <v>499</v>
      </c>
      <c r="P3125" s="54">
        <v>15.833223380393191</v>
      </c>
      <c r="Q3125" s="54">
        <v>21.110964507190925</v>
      </c>
      <c r="R3125" s="54">
        <v>18.472093943792057</v>
      </c>
      <c r="S3125" s="54" t="s">
        <v>499</v>
      </c>
      <c r="T3125" s="54" t="s">
        <v>499</v>
      </c>
      <c r="U3125" s="54">
        <v>55.416281831376168</v>
      </c>
      <c r="W3125" s="42" t="s">
        <v>469</v>
      </c>
    </row>
    <row r="3126" spans="1:23">
      <c r="A3126" s="49" t="s">
        <v>5394</v>
      </c>
      <c r="B3126" s="46" t="s">
        <v>222</v>
      </c>
      <c r="C3126" s="46" t="s">
        <v>441</v>
      </c>
      <c r="D3126" s="49" t="s">
        <v>481</v>
      </c>
      <c r="E3126" s="46">
        <v>6</v>
      </c>
      <c r="F3126" s="46">
        <v>0</v>
      </c>
      <c r="G3126" s="46">
        <v>0</v>
      </c>
      <c r="H3126" s="46">
        <v>0</v>
      </c>
      <c r="I3126" s="46">
        <v>0</v>
      </c>
      <c r="J3126" s="46">
        <v>0</v>
      </c>
      <c r="K3126" s="46">
        <v>6</v>
      </c>
      <c r="L3126" s="42">
        <v>37895</v>
      </c>
      <c r="M3126" s="42">
        <v>20044</v>
      </c>
      <c r="N3126" s="42">
        <v>17851</v>
      </c>
      <c r="O3126" s="54">
        <v>15.833223380393191</v>
      </c>
      <c r="P3126" s="54" t="s">
        <v>499</v>
      </c>
      <c r="Q3126" s="54" t="s">
        <v>499</v>
      </c>
      <c r="R3126" s="54" t="s">
        <v>499</v>
      </c>
      <c r="S3126" s="54" t="s">
        <v>499</v>
      </c>
      <c r="T3126" s="54" t="s">
        <v>499</v>
      </c>
      <c r="U3126" s="54">
        <v>15.833223380393191</v>
      </c>
      <c r="W3126" s="42" t="s">
        <v>469</v>
      </c>
    </row>
    <row r="3127" spans="1:23">
      <c r="A3127" s="49" t="s">
        <v>5395</v>
      </c>
      <c r="B3127" s="46" t="s">
        <v>222</v>
      </c>
      <c r="C3127" s="46" t="s">
        <v>441</v>
      </c>
      <c r="D3127" s="49" t="s">
        <v>483</v>
      </c>
      <c r="E3127" s="46">
        <v>6</v>
      </c>
      <c r="F3127" s="46">
        <v>0</v>
      </c>
      <c r="G3127" s="46">
        <v>7</v>
      </c>
      <c r="H3127" s="46">
        <v>9</v>
      </c>
      <c r="I3127" s="46">
        <v>0</v>
      </c>
      <c r="J3127" s="46">
        <v>6</v>
      </c>
      <c r="K3127" s="46">
        <v>28</v>
      </c>
      <c r="L3127" s="42">
        <v>37895</v>
      </c>
      <c r="M3127" s="42">
        <v>20044</v>
      </c>
      <c r="N3127" s="42">
        <v>17851</v>
      </c>
      <c r="O3127" s="54">
        <v>15.833223380393191</v>
      </c>
      <c r="P3127" s="54" t="s">
        <v>499</v>
      </c>
      <c r="Q3127" s="54">
        <v>18.472093943792057</v>
      </c>
      <c r="R3127" s="54">
        <v>23.749835070589789</v>
      </c>
      <c r="S3127" s="54" t="s">
        <v>499</v>
      </c>
      <c r="T3127" s="54">
        <v>15.833223380393191</v>
      </c>
      <c r="U3127" s="54">
        <v>73.888375775168228</v>
      </c>
      <c r="W3127" s="42" t="s">
        <v>469</v>
      </c>
    </row>
    <row r="3128" spans="1:23">
      <c r="A3128" s="49" t="s">
        <v>5396</v>
      </c>
      <c r="B3128" s="46" t="s">
        <v>222</v>
      </c>
      <c r="C3128" s="46" t="s">
        <v>441</v>
      </c>
      <c r="D3128" s="49" t="s">
        <v>128</v>
      </c>
      <c r="E3128" s="46">
        <v>0</v>
      </c>
      <c r="F3128" s="46">
        <v>0</v>
      </c>
      <c r="G3128" s="46">
        <v>6</v>
      </c>
      <c r="H3128" s="46">
        <v>0</v>
      </c>
      <c r="I3128" s="46">
        <v>0</v>
      </c>
      <c r="J3128" s="46">
        <v>0</v>
      </c>
      <c r="K3128" s="46">
        <v>6</v>
      </c>
      <c r="L3128" s="42">
        <v>37895</v>
      </c>
      <c r="M3128" s="42">
        <v>20044</v>
      </c>
      <c r="N3128" s="42">
        <v>17851</v>
      </c>
      <c r="O3128" s="54" t="s">
        <v>499</v>
      </c>
      <c r="P3128" s="54" t="s">
        <v>499</v>
      </c>
      <c r="Q3128" s="54">
        <v>15.833223380393191</v>
      </c>
      <c r="R3128" s="54" t="s">
        <v>499</v>
      </c>
      <c r="S3128" s="54" t="s">
        <v>499</v>
      </c>
      <c r="T3128" s="54" t="s">
        <v>499</v>
      </c>
      <c r="U3128" s="54">
        <v>15.833223380393191</v>
      </c>
      <c r="W3128" s="42" t="s">
        <v>469</v>
      </c>
    </row>
    <row r="3129" spans="1:23">
      <c r="A3129" s="49" t="s">
        <v>5397</v>
      </c>
      <c r="B3129" s="46" t="s">
        <v>222</v>
      </c>
      <c r="C3129" s="46" t="s">
        <v>441</v>
      </c>
      <c r="D3129" s="49" t="s">
        <v>161</v>
      </c>
      <c r="E3129" s="46">
        <v>0</v>
      </c>
      <c r="F3129" s="46">
        <v>0</v>
      </c>
      <c r="G3129" s="46">
        <v>0</v>
      </c>
      <c r="H3129" s="46">
        <v>0</v>
      </c>
      <c r="I3129" s="46">
        <v>0</v>
      </c>
      <c r="J3129" s="46">
        <v>0</v>
      </c>
      <c r="K3129" s="46">
        <v>0</v>
      </c>
      <c r="L3129" s="42">
        <v>37895</v>
      </c>
      <c r="M3129" s="42">
        <v>20044</v>
      </c>
      <c r="N3129" s="42">
        <v>17851</v>
      </c>
      <c r="O3129" s="54" t="s">
        <v>499</v>
      </c>
      <c r="P3129" s="54" t="s">
        <v>499</v>
      </c>
      <c r="Q3129" s="54" t="s">
        <v>499</v>
      </c>
      <c r="R3129" s="54" t="s">
        <v>499</v>
      </c>
      <c r="S3129" s="54" t="s">
        <v>499</v>
      </c>
      <c r="T3129" s="54" t="s">
        <v>499</v>
      </c>
      <c r="U3129" s="54" t="s">
        <v>499</v>
      </c>
      <c r="W3129" s="42" t="s">
        <v>469</v>
      </c>
    </row>
    <row r="3130" spans="1:23">
      <c r="A3130" s="49" t="s">
        <v>5398</v>
      </c>
      <c r="B3130" s="46" t="s">
        <v>222</v>
      </c>
      <c r="C3130" s="46" t="s">
        <v>441</v>
      </c>
      <c r="D3130" s="49" t="s">
        <v>164</v>
      </c>
      <c r="E3130" s="46">
        <v>25</v>
      </c>
      <c r="F3130" s="46">
        <v>18</v>
      </c>
      <c r="G3130" s="46">
        <v>40</v>
      </c>
      <c r="H3130" s="46">
        <v>86</v>
      </c>
      <c r="I3130" s="46">
        <v>20</v>
      </c>
      <c r="J3130" s="46">
        <v>0</v>
      </c>
      <c r="K3130" s="46">
        <v>189</v>
      </c>
      <c r="L3130" s="42">
        <v>37895</v>
      </c>
      <c r="M3130" s="42">
        <v>20044</v>
      </c>
      <c r="N3130" s="42">
        <v>17851</v>
      </c>
      <c r="O3130" s="54">
        <v>140.04817657274103</v>
      </c>
      <c r="P3130" s="54">
        <v>100.83468713237355</v>
      </c>
      <c r="Q3130" s="54">
        <v>224.07708251638564</v>
      </c>
      <c r="R3130" s="54">
        <v>481.76572741022915</v>
      </c>
      <c r="S3130" s="54">
        <v>112.03854125819282</v>
      </c>
      <c r="T3130" s="54" t="s">
        <v>499</v>
      </c>
      <c r="U3130" s="54">
        <v>1058.764214889922</v>
      </c>
      <c r="W3130" s="42" t="s">
        <v>469</v>
      </c>
    </row>
    <row r="3131" spans="1:23">
      <c r="A3131" s="49" t="s">
        <v>5399</v>
      </c>
      <c r="B3131" s="46" t="s">
        <v>222</v>
      </c>
      <c r="C3131" s="46" t="s">
        <v>441</v>
      </c>
      <c r="D3131" s="49" t="s">
        <v>142</v>
      </c>
      <c r="E3131" s="46">
        <v>6</v>
      </c>
      <c r="F3131" s="46">
        <v>0</v>
      </c>
      <c r="G3131" s="46">
        <v>0</v>
      </c>
      <c r="H3131" s="46">
        <v>0</v>
      </c>
      <c r="I3131" s="46">
        <v>0</v>
      </c>
      <c r="J3131" s="46">
        <v>0</v>
      </c>
      <c r="K3131" s="46">
        <v>6</v>
      </c>
      <c r="L3131" s="42">
        <v>37895</v>
      </c>
      <c r="M3131" s="42">
        <v>20044</v>
      </c>
      <c r="N3131" s="42">
        <v>17851</v>
      </c>
      <c r="O3131" s="54">
        <v>15.833223380393191</v>
      </c>
      <c r="P3131" s="54" t="s">
        <v>499</v>
      </c>
      <c r="Q3131" s="54" t="s">
        <v>499</v>
      </c>
      <c r="R3131" s="54" t="s">
        <v>499</v>
      </c>
      <c r="S3131" s="54" t="s">
        <v>499</v>
      </c>
      <c r="T3131" s="54" t="s">
        <v>499</v>
      </c>
      <c r="U3131" s="54">
        <v>15.833223380393191</v>
      </c>
      <c r="W3131" s="42" t="s">
        <v>469</v>
      </c>
    </row>
    <row r="3132" spans="1:23">
      <c r="A3132" s="49" t="s">
        <v>5400</v>
      </c>
      <c r="B3132" s="46" t="s">
        <v>230</v>
      </c>
      <c r="C3132" s="46" t="s">
        <v>443</v>
      </c>
      <c r="D3132" s="49" t="s">
        <v>60</v>
      </c>
      <c r="E3132" s="46">
        <v>6</v>
      </c>
      <c r="F3132" s="46">
        <v>6</v>
      </c>
      <c r="G3132" s="46">
        <v>6</v>
      </c>
      <c r="H3132" s="46">
        <v>6</v>
      </c>
      <c r="I3132" s="46">
        <v>6</v>
      </c>
      <c r="J3132" s="46">
        <v>6</v>
      </c>
      <c r="K3132" s="46">
        <v>36</v>
      </c>
      <c r="L3132" s="42">
        <v>26437</v>
      </c>
      <c r="M3132" s="42">
        <v>13771</v>
      </c>
      <c r="N3132" s="42">
        <v>12666</v>
      </c>
      <c r="O3132" s="54">
        <v>22.695464689639518</v>
      </c>
      <c r="P3132" s="54">
        <v>22.695464689639518</v>
      </c>
      <c r="Q3132" s="54">
        <v>22.695464689639518</v>
      </c>
      <c r="R3132" s="54">
        <v>22.695464689639518</v>
      </c>
      <c r="S3132" s="54">
        <v>22.695464689639518</v>
      </c>
      <c r="T3132" s="54">
        <v>22.695464689639518</v>
      </c>
      <c r="U3132" s="54">
        <v>136.17278813783713</v>
      </c>
      <c r="W3132" s="42" t="s">
        <v>469</v>
      </c>
    </row>
    <row r="3133" spans="1:23">
      <c r="A3133" s="49" t="s">
        <v>5401</v>
      </c>
      <c r="B3133" s="46" t="s">
        <v>230</v>
      </c>
      <c r="C3133" s="46" t="s">
        <v>443</v>
      </c>
      <c r="D3133" s="49" t="s">
        <v>64</v>
      </c>
      <c r="E3133" s="46">
        <v>8</v>
      </c>
      <c r="F3133" s="46">
        <v>6</v>
      </c>
      <c r="G3133" s="46">
        <v>9</v>
      </c>
      <c r="H3133" s="46">
        <v>7</v>
      </c>
      <c r="I3133" s="46">
        <v>12</v>
      </c>
      <c r="J3133" s="46">
        <v>6</v>
      </c>
      <c r="K3133" s="46">
        <v>48</v>
      </c>
      <c r="L3133" s="42">
        <v>26437</v>
      </c>
      <c r="M3133" s="42">
        <v>13771</v>
      </c>
      <c r="N3133" s="42">
        <v>12666</v>
      </c>
      <c r="O3133" s="54">
        <v>30.260619586186028</v>
      </c>
      <c r="P3133" s="54">
        <v>22.695464689639518</v>
      </c>
      <c r="Q3133" s="54">
        <v>34.043197034459283</v>
      </c>
      <c r="R3133" s="54">
        <v>26.478042137912773</v>
      </c>
      <c r="S3133" s="54">
        <v>45.390929379279036</v>
      </c>
      <c r="T3133" s="54">
        <v>22.695464689639518</v>
      </c>
      <c r="U3133" s="54">
        <v>181.56371751711615</v>
      </c>
      <c r="W3133" s="42" t="s">
        <v>469</v>
      </c>
    </row>
    <row r="3134" spans="1:23">
      <c r="A3134" s="49" t="s">
        <v>5402</v>
      </c>
      <c r="B3134" s="46" t="s">
        <v>230</v>
      </c>
      <c r="C3134" s="46" t="s">
        <v>443</v>
      </c>
      <c r="D3134" s="49" t="s">
        <v>492</v>
      </c>
      <c r="E3134" s="46">
        <v>6</v>
      </c>
      <c r="F3134" s="46">
        <v>0</v>
      </c>
      <c r="G3134" s="46">
        <v>0</v>
      </c>
      <c r="H3134" s="46">
        <v>6</v>
      </c>
      <c r="I3134" s="46">
        <v>0</v>
      </c>
      <c r="J3134" s="46">
        <v>0</v>
      </c>
      <c r="K3134" s="46">
        <v>12</v>
      </c>
      <c r="L3134" s="42">
        <v>26437</v>
      </c>
      <c r="M3134" s="42">
        <v>13771</v>
      </c>
      <c r="N3134" s="42">
        <v>12666</v>
      </c>
      <c r="O3134" s="54">
        <v>22.695464689639518</v>
      </c>
      <c r="P3134" s="54" t="s">
        <v>499</v>
      </c>
      <c r="Q3134" s="54" t="s">
        <v>499</v>
      </c>
      <c r="R3134" s="54">
        <v>22.695464689639518</v>
      </c>
      <c r="S3134" s="54" t="s">
        <v>499</v>
      </c>
      <c r="T3134" s="54" t="s">
        <v>499</v>
      </c>
      <c r="U3134" s="54">
        <v>45.390929379279036</v>
      </c>
      <c r="W3134" s="42" t="s">
        <v>469</v>
      </c>
    </row>
    <row r="3135" spans="1:23">
      <c r="A3135" s="49" t="s">
        <v>5403</v>
      </c>
      <c r="B3135" s="46" t="s">
        <v>230</v>
      </c>
      <c r="C3135" s="46" t="s">
        <v>443</v>
      </c>
      <c r="D3135" s="49" t="s">
        <v>200</v>
      </c>
      <c r="E3135" s="46">
        <v>0</v>
      </c>
      <c r="F3135" s="46">
        <v>0</v>
      </c>
      <c r="G3135" s="46">
        <v>0</v>
      </c>
      <c r="H3135" s="46">
        <v>8</v>
      </c>
      <c r="I3135" s="46">
        <v>0</v>
      </c>
      <c r="J3135" s="46">
        <v>0</v>
      </c>
      <c r="K3135" s="46">
        <v>8</v>
      </c>
      <c r="L3135" s="42">
        <v>26437</v>
      </c>
      <c r="M3135" s="42">
        <v>13771</v>
      </c>
      <c r="N3135" s="42">
        <v>12666</v>
      </c>
      <c r="O3135" s="54" t="s">
        <v>499</v>
      </c>
      <c r="P3135" s="54" t="s">
        <v>499</v>
      </c>
      <c r="Q3135" s="54" t="s">
        <v>499</v>
      </c>
      <c r="R3135" s="54">
        <v>30.260619586186028</v>
      </c>
      <c r="S3135" s="54" t="s">
        <v>499</v>
      </c>
      <c r="T3135" s="54" t="s">
        <v>499</v>
      </c>
      <c r="U3135" s="54">
        <v>30.260619586186028</v>
      </c>
      <c r="W3135" s="42" t="s">
        <v>469</v>
      </c>
    </row>
    <row r="3136" spans="1:23">
      <c r="A3136" s="49" t="s">
        <v>5404</v>
      </c>
      <c r="B3136" s="46" t="s">
        <v>230</v>
      </c>
      <c r="C3136" s="46" t="s">
        <v>443</v>
      </c>
      <c r="D3136" s="49" t="s">
        <v>54</v>
      </c>
      <c r="E3136" s="46">
        <v>12</v>
      </c>
      <c r="F3136" s="46">
        <v>14</v>
      </c>
      <c r="G3136" s="46">
        <v>38</v>
      </c>
      <c r="H3136" s="46">
        <v>66</v>
      </c>
      <c r="I3136" s="46">
        <v>41</v>
      </c>
      <c r="J3136" s="46">
        <v>34</v>
      </c>
      <c r="K3136" s="46">
        <v>205</v>
      </c>
      <c r="L3136" s="42">
        <v>26437</v>
      </c>
      <c r="M3136" s="42">
        <v>13771</v>
      </c>
      <c r="N3136" s="42">
        <v>12666</v>
      </c>
      <c r="O3136" s="54">
        <v>87.139641275143418</v>
      </c>
      <c r="P3136" s="54">
        <v>101.66291482100065</v>
      </c>
      <c r="Q3136" s="54">
        <v>275.94219737128748</v>
      </c>
      <c r="R3136" s="54">
        <v>479.26802701328882</v>
      </c>
      <c r="S3136" s="54">
        <v>297.72710769007335</v>
      </c>
      <c r="T3136" s="54">
        <v>246.895650279573</v>
      </c>
      <c r="U3136" s="54">
        <v>1488.6355384503668</v>
      </c>
      <c r="W3136" s="42" t="s">
        <v>469</v>
      </c>
    </row>
    <row r="3137" spans="1:23">
      <c r="A3137" s="49" t="s">
        <v>5405</v>
      </c>
      <c r="B3137" s="46" t="s">
        <v>230</v>
      </c>
      <c r="C3137" s="46" t="s">
        <v>443</v>
      </c>
      <c r="D3137" s="49" t="s">
        <v>69</v>
      </c>
      <c r="E3137" s="46">
        <v>0</v>
      </c>
      <c r="F3137" s="46">
        <v>0</v>
      </c>
      <c r="G3137" s="46">
        <v>0</v>
      </c>
      <c r="H3137" s="46">
        <v>0</v>
      </c>
      <c r="I3137" s="46">
        <v>0</v>
      </c>
      <c r="J3137" s="46">
        <v>6</v>
      </c>
      <c r="K3137" s="46">
        <v>6</v>
      </c>
      <c r="L3137" s="42">
        <v>26437</v>
      </c>
      <c r="M3137" s="42">
        <v>13771</v>
      </c>
      <c r="N3137" s="42">
        <v>12666</v>
      </c>
      <c r="O3137" s="54" t="s">
        <v>499</v>
      </c>
      <c r="P3137" s="54" t="s">
        <v>499</v>
      </c>
      <c r="Q3137" s="54" t="s">
        <v>499</v>
      </c>
      <c r="R3137" s="54" t="s">
        <v>499</v>
      </c>
      <c r="S3137" s="54" t="s">
        <v>499</v>
      </c>
      <c r="T3137" s="54">
        <v>43.569820637571709</v>
      </c>
      <c r="U3137" s="54">
        <v>43.569820637571709</v>
      </c>
      <c r="W3137" s="42" t="s">
        <v>469</v>
      </c>
    </row>
    <row r="3138" spans="1:23">
      <c r="A3138" s="49" t="s">
        <v>5406</v>
      </c>
      <c r="B3138" s="46" t="s">
        <v>230</v>
      </c>
      <c r="C3138" s="46" t="s">
        <v>443</v>
      </c>
      <c r="D3138" s="49" t="s">
        <v>473</v>
      </c>
      <c r="E3138" s="46">
        <v>0</v>
      </c>
      <c r="F3138" s="46">
        <v>0</v>
      </c>
      <c r="G3138" s="46">
        <v>0</v>
      </c>
      <c r="H3138" s="46">
        <v>0</v>
      </c>
      <c r="I3138" s="46">
        <v>0</v>
      </c>
      <c r="J3138" s="46">
        <v>0</v>
      </c>
      <c r="K3138" s="46">
        <v>0</v>
      </c>
      <c r="L3138" s="42">
        <v>26437</v>
      </c>
      <c r="M3138" s="42">
        <v>13771</v>
      </c>
      <c r="N3138" s="42">
        <v>12666</v>
      </c>
      <c r="O3138" s="54" t="s">
        <v>499</v>
      </c>
      <c r="P3138" s="54" t="s">
        <v>499</v>
      </c>
      <c r="Q3138" s="54" t="s">
        <v>499</v>
      </c>
      <c r="R3138" s="54" t="s">
        <v>499</v>
      </c>
      <c r="S3138" s="54" t="s">
        <v>499</v>
      </c>
      <c r="T3138" s="54" t="s">
        <v>499</v>
      </c>
      <c r="U3138" s="54" t="s">
        <v>499</v>
      </c>
      <c r="W3138" s="42" t="s">
        <v>469</v>
      </c>
    </row>
    <row r="3139" spans="1:23">
      <c r="A3139" s="49" t="s">
        <v>5407</v>
      </c>
      <c r="B3139" s="46" t="s">
        <v>230</v>
      </c>
      <c r="C3139" s="46" t="s">
        <v>443</v>
      </c>
      <c r="D3139" s="49" t="s">
        <v>201</v>
      </c>
      <c r="E3139" s="46">
        <v>0</v>
      </c>
      <c r="F3139" s="46">
        <v>0</v>
      </c>
      <c r="G3139" s="46">
        <v>6</v>
      </c>
      <c r="H3139" s="46">
        <v>0</v>
      </c>
      <c r="I3139" s="46">
        <v>0</v>
      </c>
      <c r="J3139" s="46">
        <v>0</v>
      </c>
      <c r="K3139" s="46">
        <v>6</v>
      </c>
      <c r="L3139" s="42">
        <v>26437</v>
      </c>
      <c r="M3139" s="42">
        <v>13771</v>
      </c>
      <c r="N3139" s="42">
        <v>12666</v>
      </c>
      <c r="O3139" s="54" t="s">
        <v>499</v>
      </c>
      <c r="P3139" s="54" t="s">
        <v>499</v>
      </c>
      <c r="Q3139" s="54">
        <v>22.695464689639518</v>
      </c>
      <c r="R3139" s="54" t="s">
        <v>499</v>
      </c>
      <c r="S3139" s="54" t="s">
        <v>499</v>
      </c>
      <c r="T3139" s="54" t="s">
        <v>499</v>
      </c>
      <c r="U3139" s="54">
        <v>22.695464689639518</v>
      </c>
      <c r="W3139" s="42" t="s">
        <v>469</v>
      </c>
    </row>
    <row r="3140" spans="1:23">
      <c r="A3140" s="49" t="s">
        <v>5408</v>
      </c>
      <c r="B3140" s="46" t="s">
        <v>230</v>
      </c>
      <c r="C3140" s="46" t="s">
        <v>443</v>
      </c>
      <c r="D3140" s="49" t="s">
        <v>151</v>
      </c>
      <c r="E3140" s="46">
        <v>0</v>
      </c>
      <c r="F3140" s="46">
        <v>0</v>
      </c>
      <c r="G3140" s="46">
        <v>0</v>
      </c>
      <c r="H3140" s="46">
        <v>0</v>
      </c>
      <c r="I3140" s="46">
        <v>0</v>
      </c>
      <c r="J3140" s="46">
        <v>0</v>
      </c>
      <c r="K3140" s="46">
        <v>0</v>
      </c>
      <c r="L3140" s="42">
        <v>26437</v>
      </c>
      <c r="M3140" s="42">
        <v>13771</v>
      </c>
      <c r="N3140" s="42">
        <v>12666</v>
      </c>
      <c r="O3140" s="54" t="s">
        <v>499</v>
      </c>
      <c r="P3140" s="54" t="s">
        <v>499</v>
      </c>
      <c r="Q3140" s="54" t="s">
        <v>499</v>
      </c>
      <c r="R3140" s="54" t="s">
        <v>499</v>
      </c>
      <c r="S3140" s="54" t="s">
        <v>499</v>
      </c>
      <c r="T3140" s="54" t="s">
        <v>499</v>
      </c>
      <c r="U3140" s="54" t="s">
        <v>499</v>
      </c>
      <c r="W3140" s="42" t="s">
        <v>469</v>
      </c>
    </row>
    <row r="3141" spans="1:23">
      <c r="A3141" s="49" t="s">
        <v>5409</v>
      </c>
      <c r="B3141" s="46" t="s">
        <v>230</v>
      </c>
      <c r="C3141" s="46" t="s">
        <v>443</v>
      </c>
      <c r="D3141" s="49" t="s">
        <v>95</v>
      </c>
      <c r="E3141" s="46">
        <v>0</v>
      </c>
      <c r="F3141" s="46">
        <v>0</v>
      </c>
      <c r="G3141" s="46">
        <v>0</v>
      </c>
      <c r="H3141" s="46">
        <v>6</v>
      </c>
      <c r="I3141" s="46">
        <v>0</v>
      </c>
      <c r="J3141" s="46">
        <v>0</v>
      </c>
      <c r="K3141" s="46">
        <v>6</v>
      </c>
      <c r="L3141" s="42">
        <v>26437</v>
      </c>
      <c r="M3141" s="42">
        <v>13771</v>
      </c>
      <c r="N3141" s="42">
        <v>12666</v>
      </c>
      <c r="O3141" s="54" t="s">
        <v>499</v>
      </c>
      <c r="P3141" s="54" t="s">
        <v>499</v>
      </c>
      <c r="Q3141" s="54" t="s">
        <v>499</v>
      </c>
      <c r="R3141" s="54">
        <v>22.695464689639518</v>
      </c>
      <c r="S3141" s="54" t="s">
        <v>499</v>
      </c>
      <c r="T3141" s="54" t="s">
        <v>499</v>
      </c>
      <c r="U3141" s="54">
        <v>22.695464689639518</v>
      </c>
      <c r="W3141" s="42" t="s">
        <v>469</v>
      </c>
    </row>
    <row r="3142" spans="1:23">
      <c r="A3142" s="49" t="s">
        <v>5410</v>
      </c>
      <c r="B3142" s="46" t="s">
        <v>230</v>
      </c>
      <c r="C3142" s="46" t="s">
        <v>443</v>
      </c>
      <c r="D3142" s="49" t="s">
        <v>155</v>
      </c>
      <c r="E3142" s="46">
        <v>0</v>
      </c>
      <c r="F3142" s="46">
        <v>0</v>
      </c>
      <c r="G3142" s="46">
        <v>6</v>
      </c>
      <c r="H3142" s="46">
        <v>0</v>
      </c>
      <c r="I3142" s="46">
        <v>0</v>
      </c>
      <c r="J3142" s="46">
        <v>0</v>
      </c>
      <c r="K3142" s="46">
        <v>6</v>
      </c>
      <c r="L3142" s="42">
        <v>26437</v>
      </c>
      <c r="M3142" s="42">
        <v>13771</v>
      </c>
      <c r="N3142" s="42">
        <v>12666</v>
      </c>
      <c r="O3142" s="54" t="s">
        <v>499</v>
      </c>
      <c r="P3142" s="54" t="s">
        <v>499</v>
      </c>
      <c r="Q3142" s="54">
        <v>22.695464689639518</v>
      </c>
      <c r="R3142" s="54" t="s">
        <v>499</v>
      </c>
      <c r="S3142" s="54" t="s">
        <v>499</v>
      </c>
      <c r="T3142" s="54" t="s">
        <v>499</v>
      </c>
      <c r="U3142" s="54">
        <v>22.695464689639518</v>
      </c>
      <c r="W3142" s="42" t="s">
        <v>469</v>
      </c>
    </row>
    <row r="3143" spans="1:23">
      <c r="A3143" s="49" t="s">
        <v>5411</v>
      </c>
      <c r="B3143" s="46" t="s">
        <v>230</v>
      </c>
      <c r="C3143" s="46" t="s">
        <v>443</v>
      </c>
      <c r="D3143" s="49" t="s">
        <v>99</v>
      </c>
      <c r="E3143" s="46">
        <v>0</v>
      </c>
      <c r="F3143" s="46">
        <v>6</v>
      </c>
      <c r="G3143" s="46">
        <v>6</v>
      </c>
      <c r="H3143" s="46">
        <v>6</v>
      </c>
      <c r="I3143" s="46">
        <v>8</v>
      </c>
      <c r="J3143" s="46">
        <v>6</v>
      </c>
      <c r="K3143" s="46">
        <v>32</v>
      </c>
      <c r="L3143" s="42">
        <v>26437</v>
      </c>
      <c r="M3143" s="42">
        <v>13771</v>
      </c>
      <c r="N3143" s="42">
        <v>12666</v>
      </c>
      <c r="O3143" s="54" t="s">
        <v>499</v>
      </c>
      <c r="P3143" s="54">
        <v>22.695464689639518</v>
      </c>
      <c r="Q3143" s="54">
        <v>22.695464689639518</v>
      </c>
      <c r="R3143" s="54">
        <v>22.695464689639518</v>
      </c>
      <c r="S3143" s="54">
        <v>30.260619586186028</v>
      </c>
      <c r="T3143" s="54">
        <v>22.695464689639518</v>
      </c>
      <c r="U3143" s="54">
        <v>121.04247834474411</v>
      </c>
      <c r="W3143" s="42" t="s">
        <v>469</v>
      </c>
    </row>
    <row r="3144" spans="1:23">
      <c r="A3144" s="49" t="s">
        <v>5412</v>
      </c>
      <c r="B3144" s="46" t="s">
        <v>230</v>
      </c>
      <c r="C3144" s="46" t="s">
        <v>443</v>
      </c>
      <c r="D3144" s="49" t="s">
        <v>481</v>
      </c>
      <c r="E3144" s="46">
        <v>0</v>
      </c>
      <c r="F3144" s="46">
        <v>0</v>
      </c>
      <c r="G3144" s="46">
        <v>0</v>
      </c>
      <c r="H3144" s="46">
        <v>6</v>
      </c>
      <c r="I3144" s="46">
        <v>0</v>
      </c>
      <c r="J3144" s="46">
        <v>0</v>
      </c>
      <c r="K3144" s="46">
        <v>6</v>
      </c>
      <c r="L3144" s="42">
        <v>26437</v>
      </c>
      <c r="M3144" s="42">
        <v>13771</v>
      </c>
      <c r="N3144" s="42">
        <v>12666</v>
      </c>
      <c r="O3144" s="54" t="s">
        <v>499</v>
      </c>
      <c r="P3144" s="54" t="s">
        <v>499</v>
      </c>
      <c r="Q3144" s="54" t="s">
        <v>499</v>
      </c>
      <c r="R3144" s="54">
        <v>22.695464689639518</v>
      </c>
      <c r="S3144" s="54" t="s">
        <v>499</v>
      </c>
      <c r="T3144" s="54" t="s">
        <v>499</v>
      </c>
      <c r="U3144" s="54">
        <v>22.695464689639518</v>
      </c>
      <c r="W3144" s="42" t="s">
        <v>469</v>
      </c>
    </row>
    <row r="3145" spans="1:23">
      <c r="A3145" s="49" t="s">
        <v>5413</v>
      </c>
      <c r="B3145" s="46" t="s">
        <v>230</v>
      </c>
      <c r="C3145" s="46" t="s">
        <v>443</v>
      </c>
      <c r="D3145" s="49" t="s">
        <v>483</v>
      </c>
      <c r="E3145" s="46">
        <v>6</v>
      </c>
      <c r="F3145" s="46">
        <v>0</v>
      </c>
      <c r="G3145" s="46">
        <v>6</v>
      </c>
      <c r="H3145" s="46">
        <v>9</v>
      </c>
      <c r="I3145" s="46">
        <v>0</v>
      </c>
      <c r="J3145" s="46">
        <v>6</v>
      </c>
      <c r="K3145" s="46">
        <v>27</v>
      </c>
      <c r="L3145" s="42">
        <v>26437</v>
      </c>
      <c r="M3145" s="42">
        <v>13771</v>
      </c>
      <c r="N3145" s="42">
        <v>12666</v>
      </c>
      <c r="O3145" s="54">
        <v>22.695464689639518</v>
      </c>
      <c r="P3145" s="54" t="s">
        <v>499</v>
      </c>
      <c r="Q3145" s="54">
        <v>22.695464689639518</v>
      </c>
      <c r="R3145" s="54">
        <v>34.043197034459283</v>
      </c>
      <c r="S3145" s="54" t="s">
        <v>499</v>
      </c>
      <c r="T3145" s="54">
        <v>22.695464689639518</v>
      </c>
      <c r="U3145" s="54">
        <v>102.12959110337783</v>
      </c>
      <c r="W3145" s="42" t="s">
        <v>469</v>
      </c>
    </row>
    <row r="3146" spans="1:23">
      <c r="A3146" s="49" t="s">
        <v>5414</v>
      </c>
      <c r="B3146" s="46" t="s">
        <v>230</v>
      </c>
      <c r="C3146" s="46" t="s">
        <v>443</v>
      </c>
      <c r="D3146" s="49" t="s">
        <v>128</v>
      </c>
      <c r="E3146" s="46">
        <v>0</v>
      </c>
      <c r="F3146" s="46">
        <v>0</v>
      </c>
      <c r="G3146" s="46">
        <v>0</v>
      </c>
      <c r="H3146" s="46">
        <v>0</v>
      </c>
      <c r="I3146" s="46">
        <v>0</v>
      </c>
      <c r="J3146" s="46">
        <v>0</v>
      </c>
      <c r="K3146" s="46">
        <v>0</v>
      </c>
      <c r="L3146" s="42">
        <v>26437</v>
      </c>
      <c r="M3146" s="42">
        <v>13771</v>
      </c>
      <c r="N3146" s="42">
        <v>12666</v>
      </c>
      <c r="O3146" s="54" t="s">
        <v>499</v>
      </c>
      <c r="P3146" s="54" t="s">
        <v>499</v>
      </c>
      <c r="Q3146" s="54" t="s">
        <v>499</v>
      </c>
      <c r="R3146" s="54" t="s">
        <v>499</v>
      </c>
      <c r="S3146" s="54" t="s">
        <v>499</v>
      </c>
      <c r="T3146" s="54" t="s">
        <v>499</v>
      </c>
      <c r="U3146" s="54" t="s">
        <v>499</v>
      </c>
      <c r="W3146" s="42" t="s">
        <v>469</v>
      </c>
    </row>
    <row r="3147" spans="1:23">
      <c r="A3147" s="49" t="s">
        <v>5415</v>
      </c>
      <c r="B3147" s="46" t="s">
        <v>230</v>
      </c>
      <c r="C3147" s="46" t="s">
        <v>443</v>
      </c>
      <c r="D3147" s="49" t="s">
        <v>132</v>
      </c>
      <c r="E3147" s="46">
        <v>6</v>
      </c>
      <c r="F3147" s="46">
        <v>0</v>
      </c>
      <c r="G3147" s="46">
        <v>0</v>
      </c>
      <c r="H3147" s="46">
        <v>0</v>
      </c>
      <c r="I3147" s="46">
        <v>6</v>
      </c>
      <c r="J3147" s="46">
        <v>0</v>
      </c>
      <c r="K3147" s="46">
        <v>12</v>
      </c>
      <c r="L3147" s="42">
        <v>26437</v>
      </c>
      <c r="M3147" s="42">
        <v>13771</v>
      </c>
      <c r="N3147" s="42">
        <v>12666</v>
      </c>
      <c r="O3147" s="54">
        <v>43.569820637571709</v>
      </c>
      <c r="P3147" s="54" t="s">
        <v>499</v>
      </c>
      <c r="Q3147" s="54" t="s">
        <v>499</v>
      </c>
      <c r="R3147" s="54" t="s">
        <v>499</v>
      </c>
      <c r="S3147" s="54">
        <v>43.569820637571709</v>
      </c>
      <c r="T3147" s="54" t="s">
        <v>499</v>
      </c>
      <c r="U3147" s="54">
        <v>87.139641275143418</v>
      </c>
      <c r="W3147" s="42" t="s">
        <v>469</v>
      </c>
    </row>
    <row r="3148" spans="1:23">
      <c r="A3148" s="49" t="s">
        <v>5416</v>
      </c>
      <c r="B3148" s="46" t="s">
        <v>230</v>
      </c>
      <c r="C3148" s="46" t="s">
        <v>443</v>
      </c>
      <c r="D3148" s="49" t="s">
        <v>161</v>
      </c>
      <c r="E3148" s="46">
        <v>0</v>
      </c>
      <c r="F3148" s="46">
        <v>0</v>
      </c>
      <c r="G3148" s="46">
        <v>0</v>
      </c>
      <c r="H3148" s="46">
        <v>0</v>
      </c>
      <c r="I3148" s="46">
        <v>0</v>
      </c>
      <c r="J3148" s="46">
        <v>0</v>
      </c>
      <c r="K3148" s="46">
        <v>0</v>
      </c>
      <c r="L3148" s="42">
        <v>26437</v>
      </c>
      <c r="M3148" s="42">
        <v>13771</v>
      </c>
      <c r="N3148" s="42">
        <v>12666</v>
      </c>
      <c r="O3148" s="54" t="s">
        <v>499</v>
      </c>
      <c r="P3148" s="54" t="s">
        <v>499</v>
      </c>
      <c r="Q3148" s="54" t="s">
        <v>499</v>
      </c>
      <c r="R3148" s="54" t="s">
        <v>499</v>
      </c>
      <c r="S3148" s="54" t="s">
        <v>499</v>
      </c>
      <c r="T3148" s="54" t="s">
        <v>499</v>
      </c>
      <c r="U3148" s="54" t="s">
        <v>499</v>
      </c>
      <c r="W3148" s="42" t="s">
        <v>469</v>
      </c>
    </row>
    <row r="3149" spans="1:23">
      <c r="A3149" s="49" t="s">
        <v>5417</v>
      </c>
      <c r="B3149" s="46" t="s">
        <v>230</v>
      </c>
      <c r="C3149" s="46" t="s">
        <v>443</v>
      </c>
      <c r="D3149" s="49" t="s">
        <v>142</v>
      </c>
      <c r="E3149" s="46">
        <v>0</v>
      </c>
      <c r="F3149" s="46">
        <v>0</v>
      </c>
      <c r="G3149" s="46">
        <v>0</v>
      </c>
      <c r="H3149" s="46">
        <v>0</v>
      </c>
      <c r="I3149" s="46">
        <v>0</v>
      </c>
      <c r="J3149" s="46">
        <v>0</v>
      </c>
      <c r="K3149" s="46">
        <v>0</v>
      </c>
      <c r="L3149" s="42">
        <v>26437</v>
      </c>
      <c r="M3149" s="42">
        <v>13771</v>
      </c>
      <c r="N3149" s="42">
        <v>12666</v>
      </c>
      <c r="O3149" s="54" t="s">
        <v>499</v>
      </c>
      <c r="P3149" s="54" t="s">
        <v>499</v>
      </c>
      <c r="Q3149" s="54" t="s">
        <v>499</v>
      </c>
      <c r="R3149" s="54" t="s">
        <v>499</v>
      </c>
      <c r="S3149" s="54" t="s">
        <v>499</v>
      </c>
      <c r="T3149" s="54" t="s">
        <v>499</v>
      </c>
      <c r="U3149" s="54" t="s">
        <v>499</v>
      </c>
      <c r="W3149" s="42" t="s">
        <v>469</v>
      </c>
    </row>
    <row r="3150" spans="1:23">
      <c r="A3150" s="49" t="s">
        <v>5418</v>
      </c>
      <c r="B3150" s="46" t="s">
        <v>230</v>
      </c>
      <c r="C3150" s="46" t="s">
        <v>443</v>
      </c>
      <c r="D3150" s="49" t="s">
        <v>146</v>
      </c>
      <c r="E3150" s="46">
        <v>0</v>
      </c>
      <c r="F3150" s="46">
        <v>6</v>
      </c>
      <c r="G3150" s="46">
        <v>6</v>
      </c>
      <c r="H3150" s="46">
        <v>8</v>
      </c>
      <c r="I3150" s="46">
        <v>7</v>
      </c>
      <c r="J3150" s="46">
        <v>6</v>
      </c>
      <c r="K3150" s="46">
        <v>33</v>
      </c>
      <c r="L3150" s="42">
        <v>26437</v>
      </c>
      <c r="M3150" s="42">
        <v>13771</v>
      </c>
      <c r="N3150" s="42">
        <v>12666</v>
      </c>
      <c r="O3150" s="54" t="s">
        <v>499</v>
      </c>
      <c r="P3150" s="54">
        <v>43.569820637571709</v>
      </c>
      <c r="Q3150" s="54">
        <v>43.569820637571709</v>
      </c>
      <c r="R3150" s="54">
        <v>58.093094183428953</v>
      </c>
      <c r="S3150" s="54">
        <v>50.831457410500327</v>
      </c>
      <c r="T3150" s="54">
        <v>43.569820637571709</v>
      </c>
      <c r="U3150" s="54">
        <v>239.63401350664441</v>
      </c>
      <c r="W3150" s="42" t="s">
        <v>469</v>
      </c>
    </row>
    <row r="3151" spans="1:23">
      <c r="A3151" s="49" t="s">
        <v>5419</v>
      </c>
      <c r="B3151" s="46" t="s">
        <v>222</v>
      </c>
      <c r="C3151" s="46" t="s">
        <v>443</v>
      </c>
      <c r="D3151" s="49" t="s">
        <v>60</v>
      </c>
      <c r="E3151" s="46">
        <v>6</v>
      </c>
      <c r="F3151" s="46">
        <v>6</v>
      </c>
      <c r="G3151" s="46">
        <v>0</v>
      </c>
      <c r="H3151" s="46">
        <v>6</v>
      </c>
      <c r="I3151" s="46">
        <v>6</v>
      </c>
      <c r="J3151" s="46">
        <v>6</v>
      </c>
      <c r="K3151" s="46">
        <v>30</v>
      </c>
      <c r="L3151" s="42">
        <v>26437</v>
      </c>
      <c r="M3151" s="42">
        <v>13771</v>
      </c>
      <c r="N3151" s="42">
        <v>12666</v>
      </c>
      <c r="O3151" s="54">
        <v>22.695464689639518</v>
      </c>
      <c r="P3151" s="54">
        <v>22.695464689639518</v>
      </c>
      <c r="Q3151" s="54" t="s">
        <v>499</v>
      </c>
      <c r="R3151" s="54">
        <v>22.695464689639518</v>
      </c>
      <c r="S3151" s="54">
        <v>22.695464689639518</v>
      </c>
      <c r="T3151" s="54">
        <v>22.695464689639518</v>
      </c>
      <c r="U3151" s="54">
        <v>113.47732344819761</v>
      </c>
      <c r="W3151" s="42" t="s">
        <v>469</v>
      </c>
    </row>
    <row r="3152" spans="1:23">
      <c r="A3152" s="49" t="s">
        <v>5420</v>
      </c>
      <c r="B3152" s="46" t="s">
        <v>222</v>
      </c>
      <c r="C3152" s="46" t="s">
        <v>443</v>
      </c>
      <c r="D3152" s="49" t="s">
        <v>64</v>
      </c>
      <c r="E3152" s="46">
        <v>9</v>
      </c>
      <c r="F3152" s="46">
        <v>6</v>
      </c>
      <c r="G3152" s="46">
        <v>11</v>
      </c>
      <c r="H3152" s="46">
        <v>12</v>
      </c>
      <c r="I3152" s="46">
        <v>11</v>
      </c>
      <c r="J3152" s="46">
        <v>6</v>
      </c>
      <c r="K3152" s="46">
        <v>55</v>
      </c>
      <c r="L3152" s="42">
        <v>26437</v>
      </c>
      <c r="M3152" s="42">
        <v>13771</v>
      </c>
      <c r="N3152" s="42">
        <v>12666</v>
      </c>
      <c r="O3152" s="54">
        <v>34.043197034459283</v>
      </c>
      <c r="P3152" s="54">
        <v>22.695464689639518</v>
      </c>
      <c r="Q3152" s="54">
        <v>41.608351931005785</v>
      </c>
      <c r="R3152" s="54">
        <v>45.390929379279036</v>
      </c>
      <c r="S3152" s="54">
        <v>41.608351931005785</v>
      </c>
      <c r="T3152" s="54">
        <v>22.695464689639518</v>
      </c>
      <c r="U3152" s="54">
        <v>208.04175965502895</v>
      </c>
      <c r="W3152" s="42" t="s">
        <v>469</v>
      </c>
    </row>
    <row r="3153" spans="1:23">
      <c r="A3153" s="49" t="s">
        <v>5421</v>
      </c>
      <c r="B3153" s="46" t="s">
        <v>222</v>
      </c>
      <c r="C3153" s="46" t="s">
        <v>443</v>
      </c>
      <c r="D3153" s="49" t="s">
        <v>492</v>
      </c>
      <c r="E3153" s="46">
        <v>6</v>
      </c>
      <c r="F3153" s="46">
        <v>6</v>
      </c>
      <c r="G3153" s="46">
        <v>6</v>
      </c>
      <c r="H3153" s="46">
        <v>6</v>
      </c>
      <c r="I3153" s="46">
        <v>6</v>
      </c>
      <c r="J3153" s="46">
        <v>0</v>
      </c>
      <c r="K3153" s="46">
        <v>30</v>
      </c>
      <c r="L3153" s="42">
        <v>26437</v>
      </c>
      <c r="M3153" s="42">
        <v>13771</v>
      </c>
      <c r="N3153" s="42">
        <v>12666</v>
      </c>
      <c r="O3153" s="54">
        <v>22.695464689639518</v>
      </c>
      <c r="P3153" s="54">
        <v>22.695464689639518</v>
      </c>
      <c r="Q3153" s="54">
        <v>22.695464689639518</v>
      </c>
      <c r="R3153" s="54">
        <v>22.695464689639518</v>
      </c>
      <c r="S3153" s="54">
        <v>22.695464689639518</v>
      </c>
      <c r="T3153" s="54" t="s">
        <v>499</v>
      </c>
      <c r="U3153" s="54">
        <v>113.47732344819761</v>
      </c>
      <c r="W3153" s="42" t="s">
        <v>469</v>
      </c>
    </row>
    <row r="3154" spans="1:23">
      <c r="A3154" s="49" t="s">
        <v>5422</v>
      </c>
      <c r="B3154" s="46" t="s">
        <v>222</v>
      </c>
      <c r="C3154" s="46" t="s">
        <v>443</v>
      </c>
      <c r="D3154" s="49" t="s">
        <v>200</v>
      </c>
      <c r="E3154" s="46">
        <v>6</v>
      </c>
      <c r="F3154" s="46">
        <v>0</v>
      </c>
      <c r="G3154" s="46">
        <v>6</v>
      </c>
      <c r="H3154" s="46">
        <v>13</v>
      </c>
      <c r="I3154" s="46">
        <v>9</v>
      </c>
      <c r="J3154" s="46">
        <v>10</v>
      </c>
      <c r="K3154" s="46">
        <v>44</v>
      </c>
      <c r="L3154" s="42">
        <v>26437</v>
      </c>
      <c r="M3154" s="42">
        <v>13771</v>
      </c>
      <c r="N3154" s="42">
        <v>12666</v>
      </c>
      <c r="O3154" s="54">
        <v>22.695464689639518</v>
      </c>
      <c r="P3154" s="54" t="s">
        <v>499</v>
      </c>
      <c r="Q3154" s="54">
        <v>22.695464689639518</v>
      </c>
      <c r="R3154" s="54">
        <v>49.173506827552288</v>
      </c>
      <c r="S3154" s="54">
        <v>34.043197034459283</v>
      </c>
      <c r="T3154" s="54">
        <v>37.825774482732534</v>
      </c>
      <c r="U3154" s="54">
        <v>166.43340772402314</v>
      </c>
      <c r="W3154" s="42" t="s">
        <v>469</v>
      </c>
    </row>
    <row r="3155" spans="1:23">
      <c r="A3155" s="49" t="s">
        <v>5423</v>
      </c>
      <c r="B3155" s="46" t="s">
        <v>222</v>
      </c>
      <c r="C3155" s="46" t="s">
        <v>443</v>
      </c>
      <c r="D3155" s="49" t="s">
        <v>473</v>
      </c>
      <c r="E3155" s="46">
        <v>0</v>
      </c>
      <c r="F3155" s="46">
        <v>0</v>
      </c>
      <c r="G3155" s="46">
        <v>0</v>
      </c>
      <c r="H3155" s="46">
        <v>0</v>
      </c>
      <c r="I3155" s="46">
        <v>0</v>
      </c>
      <c r="J3155" s="46">
        <v>0</v>
      </c>
      <c r="K3155" s="46">
        <v>0</v>
      </c>
      <c r="L3155" s="42">
        <v>26437</v>
      </c>
      <c r="M3155" s="42">
        <v>13771</v>
      </c>
      <c r="N3155" s="42">
        <v>12666</v>
      </c>
      <c r="O3155" s="54" t="s">
        <v>499</v>
      </c>
      <c r="P3155" s="54" t="s">
        <v>499</v>
      </c>
      <c r="Q3155" s="54" t="s">
        <v>499</v>
      </c>
      <c r="R3155" s="54" t="s">
        <v>499</v>
      </c>
      <c r="S3155" s="54" t="s">
        <v>499</v>
      </c>
      <c r="T3155" s="54" t="s">
        <v>499</v>
      </c>
      <c r="U3155" s="54" t="s">
        <v>499</v>
      </c>
      <c r="W3155" s="42" t="s">
        <v>469</v>
      </c>
    </row>
    <row r="3156" spans="1:23">
      <c r="A3156" s="49" t="s">
        <v>5424</v>
      </c>
      <c r="B3156" s="46" t="s">
        <v>222</v>
      </c>
      <c r="C3156" s="46" t="s">
        <v>443</v>
      </c>
      <c r="D3156" s="49" t="s">
        <v>201</v>
      </c>
      <c r="E3156" s="46">
        <v>0</v>
      </c>
      <c r="F3156" s="46">
        <v>0</v>
      </c>
      <c r="G3156" s="46">
        <v>6</v>
      </c>
      <c r="H3156" s="46">
        <v>6</v>
      </c>
      <c r="I3156" s="46">
        <v>0</v>
      </c>
      <c r="J3156" s="46">
        <v>0</v>
      </c>
      <c r="K3156" s="46">
        <v>12</v>
      </c>
      <c r="L3156" s="42">
        <v>26437</v>
      </c>
      <c r="M3156" s="42">
        <v>13771</v>
      </c>
      <c r="N3156" s="42">
        <v>12666</v>
      </c>
      <c r="O3156" s="54" t="s">
        <v>499</v>
      </c>
      <c r="P3156" s="54" t="s">
        <v>499</v>
      </c>
      <c r="Q3156" s="54">
        <v>22.695464689639518</v>
      </c>
      <c r="R3156" s="54">
        <v>22.695464689639518</v>
      </c>
      <c r="S3156" s="54" t="s">
        <v>499</v>
      </c>
      <c r="T3156" s="54" t="s">
        <v>499</v>
      </c>
      <c r="U3156" s="54">
        <v>45.390929379279036</v>
      </c>
      <c r="W3156" s="42" t="s">
        <v>469</v>
      </c>
    </row>
    <row r="3157" spans="1:23">
      <c r="A3157" s="49" t="s">
        <v>5425</v>
      </c>
      <c r="B3157" s="46" t="s">
        <v>222</v>
      </c>
      <c r="C3157" s="46" t="s">
        <v>443</v>
      </c>
      <c r="D3157" s="49" t="s">
        <v>151</v>
      </c>
      <c r="E3157" s="46">
        <v>0</v>
      </c>
      <c r="F3157" s="46">
        <v>0</v>
      </c>
      <c r="G3157" s="46">
        <v>0</v>
      </c>
      <c r="H3157" s="46">
        <v>0</v>
      </c>
      <c r="I3157" s="46">
        <v>0</v>
      </c>
      <c r="J3157" s="46">
        <v>0</v>
      </c>
      <c r="K3157" s="46">
        <v>0</v>
      </c>
      <c r="L3157" s="42">
        <v>26437</v>
      </c>
      <c r="M3157" s="42">
        <v>13771</v>
      </c>
      <c r="N3157" s="42">
        <v>12666</v>
      </c>
      <c r="O3157" s="54" t="s">
        <v>499</v>
      </c>
      <c r="P3157" s="54" t="s">
        <v>499</v>
      </c>
      <c r="Q3157" s="54" t="s">
        <v>499</v>
      </c>
      <c r="R3157" s="54" t="s">
        <v>499</v>
      </c>
      <c r="S3157" s="54" t="s">
        <v>499</v>
      </c>
      <c r="T3157" s="54" t="s">
        <v>499</v>
      </c>
      <c r="U3157" s="54" t="s">
        <v>499</v>
      </c>
      <c r="W3157" s="42" t="s">
        <v>469</v>
      </c>
    </row>
    <row r="3158" spans="1:23">
      <c r="A3158" s="49" t="s">
        <v>5426</v>
      </c>
      <c r="B3158" s="46" t="s">
        <v>222</v>
      </c>
      <c r="C3158" s="46" t="s">
        <v>443</v>
      </c>
      <c r="D3158" s="49" t="s">
        <v>95</v>
      </c>
      <c r="E3158" s="46">
        <v>0</v>
      </c>
      <c r="F3158" s="46">
        <v>0</v>
      </c>
      <c r="G3158" s="46">
        <v>0</v>
      </c>
      <c r="H3158" s="46">
        <v>0</v>
      </c>
      <c r="I3158" s="46">
        <v>0</v>
      </c>
      <c r="J3158" s="46">
        <v>0</v>
      </c>
      <c r="K3158" s="46">
        <v>0</v>
      </c>
      <c r="L3158" s="42">
        <v>26437</v>
      </c>
      <c r="M3158" s="42">
        <v>13771</v>
      </c>
      <c r="N3158" s="42">
        <v>12666</v>
      </c>
      <c r="O3158" s="54" t="s">
        <v>499</v>
      </c>
      <c r="P3158" s="54" t="s">
        <v>499</v>
      </c>
      <c r="Q3158" s="54" t="s">
        <v>499</v>
      </c>
      <c r="R3158" s="54" t="s">
        <v>499</v>
      </c>
      <c r="S3158" s="54" t="s">
        <v>499</v>
      </c>
      <c r="T3158" s="54" t="s">
        <v>499</v>
      </c>
      <c r="U3158" s="54" t="s">
        <v>499</v>
      </c>
      <c r="W3158" s="42" t="s">
        <v>469</v>
      </c>
    </row>
    <row r="3159" spans="1:23">
      <c r="A3159" s="49" t="s">
        <v>5427</v>
      </c>
      <c r="B3159" s="46" t="s">
        <v>222</v>
      </c>
      <c r="C3159" s="46" t="s">
        <v>443</v>
      </c>
      <c r="D3159" s="49" t="s">
        <v>154</v>
      </c>
      <c r="E3159" s="46">
        <v>0</v>
      </c>
      <c r="F3159" s="46">
        <v>0</v>
      </c>
      <c r="G3159" s="46">
        <v>0</v>
      </c>
      <c r="H3159" s="46">
        <v>0</v>
      </c>
      <c r="I3159" s="46">
        <v>0</v>
      </c>
      <c r="J3159" s="46">
        <v>0</v>
      </c>
      <c r="K3159" s="46">
        <v>0</v>
      </c>
      <c r="L3159" s="42">
        <v>26437</v>
      </c>
      <c r="M3159" s="42">
        <v>13771</v>
      </c>
      <c r="N3159" s="42">
        <v>12666</v>
      </c>
      <c r="O3159" s="54" t="s">
        <v>499</v>
      </c>
      <c r="P3159" s="54" t="s">
        <v>499</v>
      </c>
      <c r="Q3159" s="54" t="s">
        <v>499</v>
      </c>
      <c r="R3159" s="54" t="s">
        <v>499</v>
      </c>
      <c r="S3159" s="54" t="s">
        <v>499</v>
      </c>
      <c r="T3159" s="54" t="s">
        <v>499</v>
      </c>
      <c r="U3159" s="54" t="s">
        <v>499</v>
      </c>
      <c r="W3159" s="42" t="s">
        <v>469</v>
      </c>
    </row>
    <row r="3160" spans="1:23">
      <c r="A3160" s="49" t="s">
        <v>5428</v>
      </c>
      <c r="B3160" s="46" t="s">
        <v>222</v>
      </c>
      <c r="C3160" s="46" t="s">
        <v>443</v>
      </c>
      <c r="D3160" s="49" t="s">
        <v>155</v>
      </c>
      <c r="E3160" s="46">
        <v>6</v>
      </c>
      <c r="F3160" s="46">
        <v>0</v>
      </c>
      <c r="G3160" s="46">
        <v>6</v>
      </c>
      <c r="H3160" s="46">
        <v>0</v>
      </c>
      <c r="I3160" s="46">
        <v>0</v>
      </c>
      <c r="J3160" s="46">
        <v>0</v>
      </c>
      <c r="K3160" s="46">
        <v>12</v>
      </c>
      <c r="L3160" s="42">
        <v>26437</v>
      </c>
      <c r="M3160" s="42">
        <v>13771</v>
      </c>
      <c r="N3160" s="42">
        <v>12666</v>
      </c>
      <c r="O3160" s="54">
        <v>22.695464689639518</v>
      </c>
      <c r="P3160" s="54" t="s">
        <v>499</v>
      </c>
      <c r="Q3160" s="54">
        <v>22.695464689639518</v>
      </c>
      <c r="R3160" s="54" t="s">
        <v>499</v>
      </c>
      <c r="S3160" s="54" t="s">
        <v>499</v>
      </c>
      <c r="T3160" s="54" t="s">
        <v>499</v>
      </c>
      <c r="U3160" s="54">
        <v>45.390929379279036</v>
      </c>
      <c r="W3160" s="42" t="s">
        <v>469</v>
      </c>
    </row>
    <row r="3161" spans="1:23">
      <c r="A3161" s="49" t="s">
        <v>5429</v>
      </c>
      <c r="B3161" s="46" t="s">
        <v>222</v>
      </c>
      <c r="C3161" s="46" t="s">
        <v>443</v>
      </c>
      <c r="D3161" s="49" t="s">
        <v>99</v>
      </c>
      <c r="E3161" s="46">
        <v>6</v>
      </c>
      <c r="F3161" s="46">
        <v>0</v>
      </c>
      <c r="G3161" s="46">
        <v>6</v>
      </c>
      <c r="H3161" s="46">
        <v>6</v>
      </c>
      <c r="I3161" s="46">
        <v>0</v>
      </c>
      <c r="J3161" s="46">
        <v>0</v>
      </c>
      <c r="K3161" s="46">
        <v>18</v>
      </c>
      <c r="L3161" s="42">
        <v>26437</v>
      </c>
      <c r="M3161" s="42">
        <v>13771</v>
      </c>
      <c r="N3161" s="42">
        <v>12666</v>
      </c>
      <c r="O3161" s="54">
        <v>22.695464689639518</v>
      </c>
      <c r="P3161" s="54" t="s">
        <v>499</v>
      </c>
      <c r="Q3161" s="54">
        <v>22.695464689639518</v>
      </c>
      <c r="R3161" s="54">
        <v>22.695464689639518</v>
      </c>
      <c r="S3161" s="54" t="s">
        <v>499</v>
      </c>
      <c r="T3161" s="54" t="s">
        <v>499</v>
      </c>
      <c r="U3161" s="54">
        <v>68.086394068918565</v>
      </c>
      <c r="W3161" s="42" t="s">
        <v>469</v>
      </c>
    </row>
    <row r="3162" spans="1:23">
      <c r="A3162" s="49" t="s">
        <v>5430</v>
      </c>
      <c r="B3162" s="46" t="s">
        <v>222</v>
      </c>
      <c r="C3162" s="46" t="s">
        <v>443</v>
      </c>
      <c r="D3162" s="49" t="s">
        <v>481</v>
      </c>
      <c r="E3162" s="46">
        <v>0</v>
      </c>
      <c r="F3162" s="46">
        <v>0</v>
      </c>
      <c r="G3162" s="46">
        <v>0</v>
      </c>
      <c r="H3162" s="46">
        <v>0</v>
      </c>
      <c r="I3162" s="46">
        <v>0</v>
      </c>
      <c r="J3162" s="46">
        <v>0</v>
      </c>
      <c r="K3162" s="46">
        <v>0</v>
      </c>
      <c r="L3162" s="42">
        <v>26437</v>
      </c>
      <c r="M3162" s="42">
        <v>13771</v>
      </c>
      <c r="N3162" s="42">
        <v>12666</v>
      </c>
      <c r="O3162" s="54" t="s">
        <v>499</v>
      </c>
      <c r="P3162" s="54" t="s">
        <v>499</v>
      </c>
      <c r="Q3162" s="54" t="s">
        <v>499</v>
      </c>
      <c r="R3162" s="54" t="s">
        <v>499</v>
      </c>
      <c r="S3162" s="54" t="s">
        <v>499</v>
      </c>
      <c r="T3162" s="54" t="s">
        <v>499</v>
      </c>
      <c r="U3162" s="54" t="s">
        <v>499</v>
      </c>
      <c r="W3162" s="42" t="s">
        <v>469</v>
      </c>
    </row>
    <row r="3163" spans="1:23">
      <c r="A3163" s="49" t="s">
        <v>5431</v>
      </c>
      <c r="B3163" s="46" t="s">
        <v>222</v>
      </c>
      <c r="C3163" s="46" t="s">
        <v>443</v>
      </c>
      <c r="D3163" s="49" t="s">
        <v>483</v>
      </c>
      <c r="E3163" s="46">
        <v>6</v>
      </c>
      <c r="F3163" s="46">
        <v>0</v>
      </c>
      <c r="G3163" s="46">
        <v>6</v>
      </c>
      <c r="H3163" s="46">
        <v>7</v>
      </c>
      <c r="I3163" s="46">
        <v>6</v>
      </c>
      <c r="J3163" s="46">
        <v>6</v>
      </c>
      <c r="K3163" s="46">
        <v>31</v>
      </c>
      <c r="L3163" s="42">
        <v>26437</v>
      </c>
      <c r="M3163" s="42">
        <v>13771</v>
      </c>
      <c r="N3163" s="42">
        <v>12666</v>
      </c>
      <c r="O3163" s="54">
        <v>22.695464689639518</v>
      </c>
      <c r="P3163" s="54" t="s">
        <v>499</v>
      </c>
      <c r="Q3163" s="54">
        <v>22.695464689639518</v>
      </c>
      <c r="R3163" s="54">
        <v>26.478042137912773</v>
      </c>
      <c r="S3163" s="54">
        <v>22.695464689639518</v>
      </c>
      <c r="T3163" s="54">
        <v>22.695464689639518</v>
      </c>
      <c r="U3163" s="54">
        <v>117.25990089647087</v>
      </c>
      <c r="W3163" s="42" t="s">
        <v>469</v>
      </c>
    </row>
    <row r="3164" spans="1:23">
      <c r="A3164" s="49" t="s">
        <v>5432</v>
      </c>
      <c r="B3164" s="46" t="s">
        <v>222</v>
      </c>
      <c r="C3164" s="46" t="s">
        <v>443</v>
      </c>
      <c r="D3164" s="49" t="s">
        <v>128</v>
      </c>
      <c r="E3164" s="46">
        <v>0</v>
      </c>
      <c r="F3164" s="46">
        <v>0</v>
      </c>
      <c r="G3164" s="46">
        <v>0</v>
      </c>
      <c r="H3164" s="46">
        <v>0</v>
      </c>
      <c r="I3164" s="46">
        <v>0</v>
      </c>
      <c r="J3164" s="46">
        <v>0</v>
      </c>
      <c r="K3164" s="46">
        <v>0</v>
      </c>
      <c r="L3164" s="42">
        <v>26437</v>
      </c>
      <c r="M3164" s="42">
        <v>13771</v>
      </c>
      <c r="N3164" s="42">
        <v>12666</v>
      </c>
      <c r="O3164" s="54" t="s">
        <v>499</v>
      </c>
      <c r="P3164" s="54" t="s">
        <v>499</v>
      </c>
      <c r="Q3164" s="54" t="s">
        <v>499</v>
      </c>
      <c r="R3164" s="54" t="s">
        <v>499</v>
      </c>
      <c r="S3164" s="54" t="s">
        <v>499</v>
      </c>
      <c r="T3164" s="54" t="s">
        <v>499</v>
      </c>
      <c r="U3164" s="54" t="s">
        <v>499</v>
      </c>
      <c r="W3164" s="42" t="s">
        <v>469</v>
      </c>
    </row>
    <row r="3165" spans="1:23">
      <c r="A3165" s="49" t="s">
        <v>5433</v>
      </c>
      <c r="B3165" s="46" t="s">
        <v>222</v>
      </c>
      <c r="C3165" s="46" t="s">
        <v>443</v>
      </c>
      <c r="D3165" s="49" t="s">
        <v>164</v>
      </c>
      <c r="E3165" s="46">
        <v>22</v>
      </c>
      <c r="F3165" s="46">
        <v>16</v>
      </c>
      <c r="G3165" s="46">
        <v>38</v>
      </c>
      <c r="H3165" s="46">
        <v>59</v>
      </c>
      <c r="I3165" s="46">
        <v>11</v>
      </c>
      <c r="J3165" s="46">
        <v>0</v>
      </c>
      <c r="K3165" s="46">
        <v>146</v>
      </c>
      <c r="L3165" s="42">
        <v>26437</v>
      </c>
      <c r="M3165" s="42">
        <v>13771</v>
      </c>
      <c r="N3165" s="42">
        <v>12666</v>
      </c>
      <c r="O3165" s="54">
        <v>173.69335228169905</v>
      </c>
      <c r="P3165" s="54">
        <v>126.32243802305385</v>
      </c>
      <c r="Q3165" s="54">
        <v>300.0157903047529</v>
      </c>
      <c r="R3165" s="54">
        <v>465.81399021001101</v>
      </c>
      <c r="S3165" s="54">
        <v>86.846676140849524</v>
      </c>
      <c r="T3165" s="54" t="s">
        <v>499</v>
      </c>
      <c r="U3165" s="54">
        <v>1152.6922469603664</v>
      </c>
      <c r="W3165" s="42" t="s">
        <v>469</v>
      </c>
    </row>
    <row r="3166" spans="1:23">
      <c r="A3166" s="49" t="s">
        <v>5434</v>
      </c>
      <c r="B3166" s="46" t="s">
        <v>222</v>
      </c>
      <c r="C3166" s="46" t="s">
        <v>443</v>
      </c>
      <c r="D3166" s="49" t="s">
        <v>142</v>
      </c>
      <c r="E3166" s="46">
        <v>0</v>
      </c>
      <c r="F3166" s="46">
        <v>0</v>
      </c>
      <c r="G3166" s="46">
        <v>0</v>
      </c>
      <c r="H3166" s="46">
        <v>0</v>
      </c>
      <c r="I3166" s="46">
        <v>0</v>
      </c>
      <c r="J3166" s="46">
        <v>0</v>
      </c>
      <c r="K3166" s="46">
        <v>0</v>
      </c>
      <c r="L3166" s="42">
        <v>26437</v>
      </c>
      <c r="M3166" s="42">
        <v>13771</v>
      </c>
      <c r="N3166" s="42">
        <v>12666</v>
      </c>
      <c r="O3166" s="54" t="s">
        <v>499</v>
      </c>
      <c r="P3166" s="54" t="s">
        <v>499</v>
      </c>
      <c r="Q3166" s="54" t="s">
        <v>499</v>
      </c>
      <c r="R3166" s="54" t="s">
        <v>499</v>
      </c>
      <c r="S3166" s="54" t="s">
        <v>499</v>
      </c>
      <c r="T3166" s="54" t="s">
        <v>499</v>
      </c>
      <c r="U3166" s="54" t="s">
        <v>499</v>
      </c>
      <c r="W3166" s="42" t="s">
        <v>469</v>
      </c>
    </row>
    <row r="3167" spans="1:23">
      <c r="A3167" s="49" t="s">
        <v>5435</v>
      </c>
      <c r="B3167" s="46" t="s">
        <v>230</v>
      </c>
      <c r="C3167" s="46" t="s">
        <v>445</v>
      </c>
      <c r="D3167" s="49" t="s">
        <v>60</v>
      </c>
      <c r="E3167" s="46">
        <v>0</v>
      </c>
      <c r="F3167" s="46">
        <v>0</v>
      </c>
      <c r="G3167" s="46">
        <v>6</v>
      </c>
      <c r="H3167" s="46">
        <v>6</v>
      </c>
      <c r="I3167" s="46">
        <v>12</v>
      </c>
      <c r="J3167" s="46">
        <v>16</v>
      </c>
      <c r="K3167" s="46">
        <v>40</v>
      </c>
      <c r="L3167" s="42">
        <v>30362</v>
      </c>
      <c r="M3167" s="42">
        <v>14792</v>
      </c>
      <c r="N3167" s="42">
        <v>15570</v>
      </c>
      <c r="O3167" s="54" t="s">
        <v>499</v>
      </c>
      <c r="P3167" s="54" t="s">
        <v>499</v>
      </c>
      <c r="Q3167" s="54">
        <v>19.761544035307292</v>
      </c>
      <c r="R3167" s="54">
        <v>19.761544035307292</v>
      </c>
      <c r="S3167" s="54">
        <v>39.523088070614584</v>
      </c>
      <c r="T3167" s="54">
        <v>52.697450760819443</v>
      </c>
      <c r="U3167" s="54">
        <v>131.74362690204862</v>
      </c>
      <c r="W3167" s="42" t="s">
        <v>469</v>
      </c>
    </row>
    <row r="3168" spans="1:23">
      <c r="A3168" s="49" t="s">
        <v>5436</v>
      </c>
      <c r="B3168" s="46" t="s">
        <v>230</v>
      </c>
      <c r="C3168" s="46" t="s">
        <v>445</v>
      </c>
      <c r="D3168" s="49" t="s">
        <v>64</v>
      </c>
      <c r="E3168" s="46">
        <v>6</v>
      </c>
      <c r="F3168" s="46">
        <v>6</v>
      </c>
      <c r="G3168" s="46">
        <v>6</v>
      </c>
      <c r="H3168" s="46">
        <v>14</v>
      </c>
      <c r="I3168" s="46">
        <v>6</v>
      </c>
      <c r="J3168" s="46">
        <v>9</v>
      </c>
      <c r="K3168" s="46">
        <v>47</v>
      </c>
      <c r="L3168" s="42">
        <v>30362</v>
      </c>
      <c r="M3168" s="42">
        <v>14792</v>
      </c>
      <c r="N3168" s="42">
        <v>15570</v>
      </c>
      <c r="O3168" s="54">
        <v>19.761544035307292</v>
      </c>
      <c r="P3168" s="54">
        <v>19.761544035307292</v>
      </c>
      <c r="Q3168" s="54">
        <v>19.761544035307292</v>
      </c>
      <c r="R3168" s="54">
        <v>46.110269415717013</v>
      </c>
      <c r="S3168" s="54">
        <v>19.761544035307292</v>
      </c>
      <c r="T3168" s="54">
        <v>29.64231605296094</v>
      </c>
      <c r="U3168" s="54">
        <v>154.79876160990713</v>
      </c>
      <c r="W3168" s="42" t="s">
        <v>469</v>
      </c>
    </row>
    <row r="3169" spans="1:23">
      <c r="A3169" s="49" t="s">
        <v>5437</v>
      </c>
      <c r="B3169" s="46" t="s">
        <v>230</v>
      </c>
      <c r="C3169" s="46" t="s">
        <v>445</v>
      </c>
      <c r="D3169" s="49" t="s">
        <v>492</v>
      </c>
      <c r="E3169" s="46">
        <v>0</v>
      </c>
      <c r="F3169" s="46">
        <v>0</v>
      </c>
      <c r="G3169" s="46">
        <v>0</v>
      </c>
      <c r="H3169" s="46">
        <v>6</v>
      </c>
      <c r="I3169" s="46">
        <v>6</v>
      </c>
      <c r="J3169" s="46">
        <v>0</v>
      </c>
      <c r="K3169" s="46">
        <v>12</v>
      </c>
      <c r="L3169" s="42">
        <v>30362</v>
      </c>
      <c r="M3169" s="42">
        <v>14792</v>
      </c>
      <c r="N3169" s="42">
        <v>15570</v>
      </c>
      <c r="O3169" s="54" t="s">
        <v>499</v>
      </c>
      <c r="P3169" s="54" t="s">
        <v>499</v>
      </c>
      <c r="Q3169" s="54" t="s">
        <v>499</v>
      </c>
      <c r="R3169" s="54">
        <v>19.761544035307292</v>
      </c>
      <c r="S3169" s="54">
        <v>19.761544035307292</v>
      </c>
      <c r="T3169" s="54" t="s">
        <v>499</v>
      </c>
      <c r="U3169" s="54">
        <v>39.523088070614584</v>
      </c>
      <c r="W3169" s="42" t="s">
        <v>469</v>
      </c>
    </row>
    <row r="3170" spans="1:23">
      <c r="A3170" s="49" t="s">
        <v>5438</v>
      </c>
      <c r="B3170" s="46" t="s">
        <v>230</v>
      </c>
      <c r="C3170" s="46" t="s">
        <v>445</v>
      </c>
      <c r="D3170" s="49" t="s">
        <v>200</v>
      </c>
      <c r="E3170" s="46">
        <v>0</v>
      </c>
      <c r="F3170" s="46">
        <v>0</v>
      </c>
      <c r="G3170" s="46">
        <v>6</v>
      </c>
      <c r="H3170" s="46">
        <v>6</v>
      </c>
      <c r="I3170" s="46">
        <v>0</v>
      </c>
      <c r="J3170" s="46">
        <v>0</v>
      </c>
      <c r="K3170" s="46">
        <v>12</v>
      </c>
      <c r="L3170" s="42">
        <v>30362</v>
      </c>
      <c r="M3170" s="42">
        <v>14792</v>
      </c>
      <c r="N3170" s="42">
        <v>15570</v>
      </c>
      <c r="O3170" s="54" t="s">
        <v>499</v>
      </c>
      <c r="P3170" s="54" t="s">
        <v>499</v>
      </c>
      <c r="Q3170" s="54">
        <v>19.761544035307292</v>
      </c>
      <c r="R3170" s="54">
        <v>19.761544035307292</v>
      </c>
      <c r="S3170" s="54" t="s">
        <v>499</v>
      </c>
      <c r="T3170" s="54" t="s">
        <v>499</v>
      </c>
      <c r="U3170" s="54">
        <v>39.523088070614584</v>
      </c>
      <c r="W3170" s="42" t="s">
        <v>469</v>
      </c>
    </row>
    <row r="3171" spans="1:23">
      <c r="A3171" s="49" t="s">
        <v>5439</v>
      </c>
      <c r="B3171" s="46" t="s">
        <v>230</v>
      </c>
      <c r="C3171" s="46" t="s">
        <v>445</v>
      </c>
      <c r="D3171" s="49" t="s">
        <v>54</v>
      </c>
      <c r="E3171" s="46">
        <v>19</v>
      </c>
      <c r="F3171" s="46">
        <v>15</v>
      </c>
      <c r="G3171" s="46">
        <v>41</v>
      </c>
      <c r="H3171" s="46">
        <v>47</v>
      </c>
      <c r="I3171" s="46">
        <v>33</v>
      </c>
      <c r="J3171" s="46">
        <v>33</v>
      </c>
      <c r="K3171" s="46">
        <v>188</v>
      </c>
      <c r="L3171" s="42">
        <v>30362</v>
      </c>
      <c r="M3171" s="42">
        <v>14792</v>
      </c>
      <c r="N3171" s="42">
        <v>15570</v>
      </c>
      <c r="O3171" s="54">
        <v>128.44780962682532</v>
      </c>
      <c r="P3171" s="54">
        <v>101.40616549486208</v>
      </c>
      <c r="Q3171" s="54">
        <v>277.17685235262309</v>
      </c>
      <c r="R3171" s="54">
        <v>317.73931855056787</v>
      </c>
      <c r="S3171" s="54">
        <v>223.09356408869658</v>
      </c>
      <c r="T3171" s="54">
        <v>223.09356408869658</v>
      </c>
      <c r="U3171" s="54">
        <v>1270.9572742022715</v>
      </c>
      <c r="W3171" s="42" t="s">
        <v>469</v>
      </c>
    </row>
    <row r="3172" spans="1:23">
      <c r="A3172" s="49" t="s">
        <v>5440</v>
      </c>
      <c r="B3172" s="46" t="s">
        <v>230</v>
      </c>
      <c r="C3172" s="46" t="s">
        <v>445</v>
      </c>
      <c r="D3172" s="49" t="s">
        <v>69</v>
      </c>
      <c r="E3172" s="46">
        <v>0</v>
      </c>
      <c r="F3172" s="46">
        <v>0</v>
      </c>
      <c r="G3172" s="46">
        <v>0</v>
      </c>
      <c r="H3172" s="46">
        <v>6</v>
      </c>
      <c r="I3172" s="46">
        <v>0</v>
      </c>
      <c r="J3172" s="46">
        <v>0</v>
      </c>
      <c r="K3172" s="46">
        <v>6</v>
      </c>
      <c r="L3172" s="42">
        <v>30362</v>
      </c>
      <c r="M3172" s="42">
        <v>14792</v>
      </c>
      <c r="N3172" s="42">
        <v>15570</v>
      </c>
      <c r="O3172" s="54" t="s">
        <v>499</v>
      </c>
      <c r="P3172" s="54" t="s">
        <v>499</v>
      </c>
      <c r="Q3172" s="54" t="s">
        <v>499</v>
      </c>
      <c r="R3172" s="54">
        <v>40.562466197944836</v>
      </c>
      <c r="S3172" s="54" t="s">
        <v>499</v>
      </c>
      <c r="T3172" s="54" t="s">
        <v>499</v>
      </c>
      <c r="U3172" s="54">
        <v>40.562466197944836</v>
      </c>
      <c r="W3172" s="42" t="s">
        <v>469</v>
      </c>
    </row>
    <row r="3173" spans="1:23">
      <c r="A3173" s="49" t="s">
        <v>5441</v>
      </c>
      <c r="B3173" s="46" t="s">
        <v>230</v>
      </c>
      <c r="C3173" s="46" t="s">
        <v>445</v>
      </c>
      <c r="D3173" s="49" t="s">
        <v>473</v>
      </c>
      <c r="E3173" s="46">
        <v>0</v>
      </c>
      <c r="F3173" s="46">
        <v>0</v>
      </c>
      <c r="G3173" s="46">
        <v>0</v>
      </c>
      <c r="H3173" s="46">
        <v>0</v>
      </c>
      <c r="I3173" s="46">
        <v>0</v>
      </c>
      <c r="J3173" s="46">
        <v>0</v>
      </c>
      <c r="K3173" s="46">
        <v>0</v>
      </c>
      <c r="L3173" s="42">
        <v>30362</v>
      </c>
      <c r="M3173" s="42">
        <v>14792</v>
      </c>
      <c r="N3173" s="42">
        <v>15570</v>
      </c>
      <c r="O3173" s="54" t="s">
        <v>499</v>
      </c>
      <c r="P3173" s="54" t="s">
        <v>499</v>
      </c>
      <c r="Q3173" s="54" t="s">
        <v>499</v>
      </c>
      <c r="R3173" s="54" t="s">
        <v>499</v>
      </c>
      <c r="S3173" s="54" t="s">
        <v>499</v>
      </c>
      <c r="T3173" s="54" t="s">
        <v>499</v>
      </c>
      <c r="U3173" s="54" t="s">
        <v>499</v>
      </c>
      <c r="W3173" s="42" t="s">
        <v>469</v>
      </c>
    </row>
    <row r="3174" spans="1:23">
      <c r="A3174" s="49" t="s">
        <v>5442</v>
      </c>
      <c r="B3174" s="46" t="s">
        <v>230</v>
      </c>
      <c r="C3174" s="46" t="s">
        <v>445</v>
      </c>
      <c r="D3174" s="49" t="s">
        <v>201</v>
      </c>
      <c r="E3174" s="46">
        <v>0</v>
      </c>
      <c r="F3174" s="46">
        <v>0</v>
      </c>
      <c r="G3174" s="46">
        <v>6</v>
      </c>
      <c r="H3174" s="46">
        <v>6</v>
      </c>
      <c r="I3174" s="46">
        <v>0</v>
      </c>
      <c r="J3174" s="46">
        <v>0</v>
      </c>
      <c r="K3174" s="46">
        <v>12</v>
      </c>
      <c r="L3174" s="42">
        <v>30362</v>
      </c>
      <c r="M3174" s="42">
        <v>14792</v>
      </c>
      <c r="N3174" s="42">
        <v>15570</v>
      </c>
      <c r="O3174" s="54" t="s">
        <v>499</v>
      </c>
      <c r="P3174" s="54" t="s">
        <v>499</v>
      </c>
      <c r="Q3174" s="54">
        <v>19.761544035307292</v>
      </c>
      <c r="R3174" s="54">
        <v>19.761544035307292</v>
      </c>
      <c r="S3174" s="54" t="s">
        <v>499</v>
      </c>
      <c r="T3174" s="54" t="s">
        <v>499</v>
      </c>
      <c r="U3174" s="54">
        <v>39.523088070614584</v>
      </c>
      <c r="W3174" s="42" t="s">
        <v>469</v>
      </c>
    </row>
    <row r="3175" spans="1:23">
      <c r="A3175" s="49" t="s">
        <v>5443</v>
      </c>
      <c r="B3175" s="46" t="s">
        <v>230</v>
      </c>
      <c r="C3175" s="46" t="s">
        <v>445</v>
      </c>
      <c r="D3175" s="49" t="s">
        <v>151</v>
      </c>
      <c r="E3175" s="46">
        <v>0</v>
      </c>
      <c r="F3175" s="46">
        <v>0</v>
      </c>
      <c r="G3175" s="46">
        <v>0</v>
      </c>
      <c r="H3175" s="46">
        <v>0</v>
      </c>
      <c r="I3175" s="46">
        <v>0</v>
      </c>
      <c r="J3175" s="46">
        <v>0</v>
      </c>
      <c r="K3175" s="46">
        <v>0</v>
      </c>
      <c r="L3175" s="42">
        <v>30362</v>
      </c>
      <c r="M3175" s="42">
        <v>14792</v>
      </c>
      <c r="N3175" s="42">
        <v>15570</v>
      </c>
      <c r="O3175" s="54" t="s">
        <v>499</v>
      </c>
      <c r="P3175" s="54" t="s">
        <v>499</v>
      </c>
      <c r="Q3175" s="54" t="s">
        <v>499</v>
      </c>
      <c r="R3175" s="54" t="s">
        <v>499</v>
      </c>
      <c r="S3175" s="54" t="s">
        <v>499</v>
      </c>
      <c r="T3175" s="54" t="s">
        <v>499</v>
      </c>
      <c r="U3175" s="54" t="s">
        <v>499</v>
      </c>
      <c r="W3175" s="42" t="s">
        <v>469</v>
      </c>
    </row>
    <row r="3176" spans="1:23">
      <c r="A3176" s="49" t="s">
        <v>5444</v>
      </c>
      <c r="B3176" s="46" t="s">
        <v>230</v>
      </c>
      <c r="C3176" s="46" t="s">
        <v>445</v>
      </c>
      <c r="D3176" s="49" t="s">
        <v>95</v>
      </c>
      <c r="E3176" s="46">
        <v>0</v>
      </c>
      <c r="F3176" s="46">
        <v>0</v>
      </c>
      <c r="G3176" s="46">
        <v>0</v>
      </c>
      <c r="H3176" s="46">
        <v>0</v>
      </c>
      <c r="I3176" s="46">
        <v>0</v>
      </c>
      <c r="J3176" s="46">
        <v>0</v>
      </c>
      <c r="K3176" s="46">
        <v>0</v>
      </c>
      <c r="L3176" s="42">
        <v>30362</v>
      </c>
      <c r="M3176" s="42">
        <v>14792</v>
      </c>
      <c r="N3176" s="42">
        <v>15570</v>
      </c>
      <c r="O3176" s="54" t="s">
        <v>499</v>
      </c>
      <c r="P3176" s="54" t="s">
        <v>499</v>
      </c>
      <c r="Q3176" s="54" t="s">
        <v>499</v>
      </c>
      <c r="R3176" s="54" t="s">
        <v>499</v>
      </c>
      <c r="S3176" s="54" t="s">
        <v>499</v>
      </c>
      <c r="T3176" s="54" t="s">
        <v>499</v>
      </c>
      <c r="U3176" s="54" t="s">
        <v>499</v>
      </c>
      <c r="W3176" s="42" t="s">
        <v>469</v>
      </c>
    </row>
    <row r="3177" spans="1:23">
      <c r="A3177" s="49" t="s">
        <v>5445</v>
      </c>
      <c r="B3177" s="46" t="s">
        <v>230</v>
      </c>
      <c r="C3177" s="46" t="s">
        <v>445</v>
      </c>
      <c r="D3177" s="49" t="s">
        <v>154</v>
      </c>
      <c r="E3177" s="46">
        <v>0</v>
      </c>
      <c r="F3177" s="46">
        <v>0</v>
      </c>
      <c r="G3177" s="46">
        <v>0</v>
      </c>
      <c r="H3177" s="46">
        <v>0</v>
      </c>
      <c r="I3177" s="46">
        <v>0</v>
      </c>
      <c r="J3177" s="46">
        <v>0</v>
      </c>
      <c r="K3177" s="46">
        <v>0</v>
      </c>
      <c r="L3177" s="42">
        <v>30362</v>
      </c>
      <c r="M3177" s="42">
        <v>14792</v>
      </c>
      <c r="N3177" s="42">
        <v>15570</v>
      </c>
      <c r="O3177" s="54" t="s">
        <v>499</v>
      </c>
      <c r="P3177" s="54" t="s">
        <v>499</v>
      </c>
      <c r="Q3177" s="54" t="s">
        <v>499</v>
      </c>
      <c r="R3177" s="54" t="s">
        <v>499</v>
      </c>
      <c r="S3177" s="54" t="s">
        <v>499</v>
      </c>
      <c r="T3177" s="54" t="s">
        <v>499</v>
      </c>
      <c r="U3177" s="54" t="s">
        <v>499</v>
      </c>
      <c r="W3177" s="42" t="s">
        <v>469</v>
      </c>
    </row>
    <row r="3178" spans="1:23">
      <c r="A3178" s="49" t="s">
        <v>5446</v>
      </c>
      <c r="B3178" s="46" t="s">
        <v>230</v>
      </c>
      <c r="C3178" s="46" t="s">
        <v>445</v>
      </c>
      <c r="D3178" s="49" t="s">
        <v>155</v>
      </c>
      <c r="E3178" s="46">
        <v>0</v>
      </c>
      <c r="F3178" s="46">
        <v>0</v>
      </c>
      <c r="G3178" s="46">
        <v>0</v>
      </c>
      <c r="H3178" s="46">
        <v>6</v>
      </c>
      <c r="I3178" s="46">
        <v>0</v>
      </c>
      <c r="J3178" s="46">
        <v>0</v>
      </c>
      <c r="K3178" s="46">
        <v>6</v>
      </c>
      <c r="L3178" s="42">
        <v>30362</v>
      </c>
      <c r="M3178" s="42">
        <v>14792</v>
      </c>
      <c r="N3178" s="42">
        <v>15570</v>
      </c>
      <c r="O3178" s="54" t="s">
        <v>499</v>
      </c>
      <c r="P3178" s="54" t="s">
        <v>499</v>
      </c>
      <c r="Q3178" s="54" t="s">
        <v>499</v>
      </c>
      <c r="R3178" s="54">
        <v>19.761544035307292</v>
      </c>
      <c r="S3178" s="54" t="s">
        <v>499</v>
      </c>
      <c r="T3178" s="54" t="s">
        <v>499</v>
      </c>
      <c r="U3178" s="54">
        <v>19.761544035307292</v>
      </c>
      <c r="W3178" s="42" t="s">
        <v>469</v>
      </c>
    </row>
    <row r="3179" spans="1:23">
      <c r="A3179" s="49" t="s">
        <v>5447</v>
      </c>
      <c r="B3179" s="46" t="s">
        <v>230</v>
      </c>
      <c r="C3179" s="46" t="s">
        <v>445</v>
      </c>
      <c r="D3179" s="49" t="s">
        <v>99</v>
      </c>
      <c r="E3179" s="46">
        <v>0</v>
      </c>
      <c r="F3179" s="46">
        <v>7</v>
      </c>
      <c r="G3179" s="46">
        <v>6</v>
      </c>
      <c r="H3179" s="46">
        <v>8</v>
      </c>
      <c r="I3179" s="46">
        <v>0</v>
      </c>
      <c r="J3179" s="46">
        <v>6</v>
      </c>
      <c r="K3179" s="46">
        <v>27</v>
      </c>
      <c r="L3179" s="42">
        <v>30362</v>
      </c>
      <c r="M3179" s="42">
        <v>14792</v>
      </c>
      <c r="N3179" s="42">
        <v>15570</v>
      </c>
      <c r="O3179" s="54" t="s">
        <v>499</v>
      </c>
      <c r="P3179" s="54">
        <v>23.055134707858507</v>
      </c>
      <c r="Q3179" s="54">
        <v>19.761544035307292</v>
      </c>
      <c r="R3179" s="54">
        <v>26.348725380409721</v>
      </c>
      <c r="S3179" s="54" t="s">
        <v>499</v>
      </c>
      <c r="T3179" s="54">
        <v>19.761544035307292</v>
      </c>
      <c r="U3179" s="54">
        <v>88.926948158882809</v>
      </c>
      <c r="W3179" s="42" t="s">
        <v>469</v>
      </c>
    </row>
    <row r="3180" spans="1:23">
      <c r="A3180" s="49" t="s">
        <v>5448</v>
      </c>
      <c r="B3180" s="46" t="s">
        <v>230</v>
      </c>
      <c r="C3180" s="46" t="s">
        <v>445</v>
      </c>
      <c r="D3180" s="49" t="s">
        <v>481</v>
      </c>
      <c r="E3180" s="46">
        <v>0</v>
      </c>
      <c r="F3180" s="46">
        <v>0</v>
      </c>
      <c r="G3180" s="46">
        <v>0</v>
      </c>
      <c r="H3180" s="46">
        <v>0</v>
      </c>
      <c r="I3180" s="46">
        <v>0</v>
      </c>
      <c r="J3180" s="46">
        <v>0</v>
      </c>
      <c r="K3180" s="46">
        <v>0</v>
      </c>
      <c r="L3180" s="42">
        <v>30362</v>
      </c>
      <c r="M3180" s="42">
        <v>14792</v>
      </c>
      <c r="N3180" s="42">
        <v>15570</v>
      </c>
      <c r="O3180" s="54" t="s">
        <v>499</v>
      </c>
      <c r="P3180" s="54" t="s">
        <v>499</v>
      </c>
      <c r="Q3180" s="54" t="s">
        <v>499</v>
      </c>
      <c r="R3180" s="54" t="s">
        <v>499</v>
      </c>
      <c r="S3180" s="54" t="s">
        <v>499</v>
      </c>
      <c r="T3180" s="54" t="s">
        <v>499</v>
      </c>
      <c r="U3180" s="54" t="s">
        <v>499</v>
      </c>
      <c r="W3180" s="42" t="s">
        <v>469</v>
      </c>
    </row>
    <row r="3181" spans="1:23">
      <c r="A3181" s="49" t="s">
        <v>5449</v>
      </c>
      <c r="B3181" s="46" t="s">
        <v>230</v>
      </c>
      <c r="C3181" s="46" t="s">
        <v>445</v>
      </c>
      <c r="D3181" s="49" t="s">
        <v>483</v>
      </c>
      <c r="E3181" s="46">
        <v>0</v>
      </c>
      <c r="F3181" s="46">
        <v>0</v>
      </c>
      <c r="G3181" s="46">
        <v>0</v>
      </c>
      <c r="H3181" s="46">
        <v>6</v>
      </c>
      <c r="I3181" s="46">
        <v>0</v>
      </c>
      <c r="J3181" s="46">
        <v>0</v>
      </c>
      <c r="K3181" s="46">
        <v>6</v>
      </c>
      <c r="L3181" s="42">
        <v>30362</v>
      </c>
      <c r="M3181" s="42">
        <v>14792</v>
      </c>
      <c r="N3181" s="42">
        <v>15570</v>
      </c>
      <c r="O3181" s="54" t="s">
        <v>499</v>
      </c>
      <c r="P3181" s="54" t="s">
        <v>499</v>
      </c>
      <c r="Q3181" s="54" t="s">
        <v>499</v>
      </c>
      <c r="R3181" s="54">
        <v>19.761544035307292</v>
      </c>
      <c r="S3181" s="54" t="s">
        <v>499</v>
      </c>
      <c r="T3181" s="54" t="s">
        <v>499</v>
      </c>
      <c r="U3181" s="54">
        <v>19.761544035307292</v>
      </c>
      <c r="W3181" s="42" t="s">
        <v>469</v>
      </c>
    </row>
    <row r="3182" spans="1:23">
      <c r="A3182" s="49" t="s">
        <v>5450</v>
      </c>
      <c r="B3182" s="46" t="s">
        <v>230</v>
      </c>
      <c r="C3182" s="46" t="s">
        <v>445</v>
      </c>
      <c r="D3182" s="49" t="s">
        <v>132</v>
      </c>
      <c r="E3182" s="46">
        <v>0</v>
      </c>
      <c r="F3182" s="46">
        <v>0</v>
      </c>
      <c r="G3182" s="46">
        <v>6</v>
      </c>
      <c r="H3182" s="46">
        <v>0</v>
      </c>
      <c r="I3182" s="46">
        <v>7</v>
      </c>
      <c r="J3182" s="46">
        <v>6</v>
      </c>
      <c r="K3182" s="46">
        <v>19</v>
      </c>
      <c r="L3182" s="42">
        <v>30362</v>
      </c>
      <c r="M3182" s="42">
        <v>14792</v>
      </c>
      <c r="N3182" s="42">
        <v>15570</v>
      </c>
      <c r="O3182" s="54" t="s">
        <v>499</v>
      </c>
      <c r="P3182" s="54" t="s">
        <v>499</v>
      </c>
      <c r="Q3182" s="54">
        <v>40.562466197944836</v>
      </c>
      <c r="R3182" s="54" t="s">
        <v>499</v>
      </c>
      <c r="S3182" s="54">
        <v>47.322877230935639</v>
      </c>
      <c r="T3182" s="54">
        <v>40.562466197944836</v>
      </c>
      <c r="U3182" s="54">
        <v>128.44780962682532</v>
      </c>
      <c r="W3182" s="42" t="s">
        <v>469</v>
      </c>
    </row>
    <row r="3183" spans="1:23">
      <c r="A3183" s="49" t="s">
        <v>5451</v>
      </c>
      <c r="B3183" s="46" t="s">
        <v>230</v>
      </c>
      <c r="C3183" s="46" t="s">
        <v>445</v>
      </c>
      <c r="D3183" s="49" t="s">
        <v>161</v>
      </c>
      <c r="E3183" s="46">
        <v>0</v>
      </c>
      <c r="F3183" s="46">
        <v>0</v>
      </c>
      <c r="G3183" s="46">
        <v>0</v>
      </c>
      <c r="H3183" s="46">
        <v>0</v>
      </c>
      <c r="I3183" s="46">
        <v>0</v>
      </c>
      <c r="J3183" s="46">
        <v>0</v>
      </c>
      <c r="K3183" s="46">
        <v>0</v>
      </c>
      <c r="L3183" s="42">
        <v>30362</v>
      </c>
      <c r="M3183" s="42">
        <v>14792</v>
      </c>
      <c r="N3183" s="42">
        <v>15570</v>
      </c>
      <c r="O3183" s="54" t="s">
        <v>499</v>
      </c>
      <c r="P3183" s="54" t="s">
        <v>499</v>
      </c>
      <c r="Q3183" s="54" t="s">
        <v>499</v>
      </c>
      <c r="R3183" s="54" t="s">
        <v>499</v>
      </c>
      <c r="S3183" s="54" t="s">
        <v>499</v>
      </c>
      <c r="T3183" s="54" t="s">
        <v>499</v>
      </c>
      <c r="U3183" s="54" t="s">
        <v>499</v>
      </c>
      <c r="W3183" s="42" t="s">
        <v>469</v>
      </c>
    </row>
    <row r="3184" spans="1:23">
      <c r="A3184" s="49" t="s">
        <v>5452</v>
      </c>
      <c r="B3184" s="46" t="s">
        <v>230</v>
      </c>
      <c r="C3184" s="46" t="s">
        <v>445</v>
      </c>
      <c r="D3184" s="49" t="s">
        <v>142</v>
      </c>
      <c r="E3184" s="46">
        <v>0</v>
      </c>
      <c r="F3184" s="46">
        <v>0</v>
      </c>
      <c r="G3184" s="46">
        <v>6</v>
      </c>
      <c r="H3184" s="46">
        <v>0</v>
      </c>
      <c r="I3184" s="46">
        <v>0</v>
      </c>
      <c r="J3184" s="46">
        <v>0</v>
      </c>
      <c r="K3184" s="46">
        <v>6</v>
      </c>
      <c r="L3184" s="42">
        <v>30362</v>
      </c>
      <c r="M3184" s="42">
        <v>14792</v>
      </c>
      <c r="N3184" s="42">
        <v>15570</v>
      </c>
      <c r="O3184" s="54" t="s">
        <v>499</v>
      </c>
      <c r="P3184" s="54" t="s">
        <v>499</v>
      </c>
      <c r="Q3184" s="54">
        <v>19.761544035307292</v>
      </c>
      <c r="R3184" s="54" t="s">
        <v>499</v>
      </c>
      <c r="S3184" s="54" t="s">
        <v>499</v>
      </c>
      <c r="T3184" s="54" t="s">
        <v>499</v>
      </c>
      <c r="U3184" s="54">
        <v>19.761544035307292</v>
      </c>
      <c r="W3184" s="42" t="s">
        <v>469</v>
      </c>
    </row>
    <row r="3185" spans="1:23">
      <c r="A3185" s="49" t="s">
        <v>5453</v>
      </c>
      <c r="B3185" s="46" t="s">
        <v>230</v>
      </c>
      <c r="C3185" s="46" t="s">
        <v>445</v>
      </c>
      <c r="D3185" s="49" t="s">
        <v>146</v>
      </c>
      <c r="E3185" s="46">
        <v>0</v>
      </c>
      <c r="F3185" s="46">
        <v>6</v>
      </c>
      <c r="G3185" s="46">
        <v>6</v>
      </c>
      <c r="H3185" s="46">
        <v>8</v>
      </c>
      <c r="I3185" s="46">
        <v>7</v>
      </c>
      <c r="J3185" s="46">
        <v>0</v>
      </c>
      <c r="K3185" s="46">
        <v>27</v>
      </c>
      <c r="L3185" s="42">
        <v>30362</v>
      </c>
      <c r="M3185" s="42">
        <v>14792</v>
      </c>
      <c r="N3185" s="42">
        <v>15570</v>
      </c>
      <c r="O3185" s="54" t="s">
        <v>499</v>
      </c>
      <c r="P3185" s="54">
        <v>40.562466197944836</v>
      </c>
      <c r="Q3185" s="54">
        <v>40.562466197944836</v>
      </c>
      <c r="R3185" s="54">
        <v>54.083288263926448</v>
      </c>
      <c r="S3185" s="54">
        <v>47.322877230935639</v>
      </c>
      <c r="T3185" s="54" t="s">
        <v>499</v>
      </c>
      <c r="U3185" s="54">
        <v>182.53109789075177</v>
      </c>
      <c r="W3185" s="42" t="s">
        <v>469</v>
      </c>
    </row>
    <row r="3186" spans="1:23">
      <c r="A3186" s="49" t="s">
        <v>5454</v>
      </c>
      <c r="B3186" s="46" t="s">
        <v>222</v>
      </c>
      <c r="C3186" s="46" t="s">
        <v>445</v>
      </c>
      <c r="D3186" s="49" t="s">
        <v>60</v>
      </c>
      <c r="E3186" s="46">
        <v>0</v>
      </c>
      <c r="F3186" s="46">
        <v>0</v>
      </c>
      <c r="G3186" s="46">
        <v>0</v>
      </c>
      <c r="H3186" s="46">
        <v>0</v>
      </c>
      <c r="I3186" s="46">
        <v>6</v>
      </c>
      <c r="J3186" s="46">
        <v>0</v>
      </c>
      <c r="K3186" s="46">
        <v>6</v>
      </c>
      <c r="L3186" s="42">
        <v>30362</v>
      </c>
      <c r="M3186" s="42">
        <v>14792</v>
      </c>
      <c r="N3186" s="42">
        <v>15570</v>
      </c>
      <c r="O3186" s="54" t="s">
        <v>499</v>
      </c>
      <c r="P3186" s="54" t="s">
        <v>499</v>
      </c>
      <c r="Q3186" s="54" t="s">
        <v>499</v>
      </c>
      <c r="R3186" s="54" t="s">
        <v>499</v>
      </c>
      <c r="S3186" s="54">
        <v>19.761544035307292</v>
      </c>
      <c r="T3186" s="54" t="s">
        <v>499</v>
      </c>
      <c r="U3186" s="54">
        <v>19.761544035307292</v>
      </c>
      <c r="W3186" s="42" t="s">
        <v>469</v>
      </c>
    </row>
    <row r="3187" spans="1:23">
      <c r="A3187" s="49" t="s">
        <v>5455</v>
      </c>
      <c r="B3187" s="46" t="s">
        <v>222</v>
      </c>
      <c r="C3187" s="46" t="s">
        <v>445</v>
      </c>
      <c r="D3187" s="49" t="s">
        <v>64</v>
      </c>
      <c r="E3187" s="46">
        <v>0</v>
      </c>
      <c r="F3187" s="46">
        <v>6</v>
      </c>
      <c r="G3187" s="46">
        <v>14</v>
      </c>
      <c r="H3187" s="46">
        <v>6</v>
      </c>
      <c r="I3187" s="46">
        <v>6</v>
      </c>
      <c r="J3187" s="46">
        <v>6</v>
      </c>
      <c r="K3187" s="46">
        <v>38</v>
      </c>
      <c r="L3187" s="42">
        <v>30362</v>
      </c>
      <c r="M3187" s="42">
        <v>14792</v>
      </c>
      <c r="N3187" s="42">
        <v>15570</v>
      </c>
      <c r="O3187" s="54" t="s">
        <v>499</v>
      </c>
      <c r="P3187" s="54">
        <v>19.761544035307292</v>
      </c>
      <c r="Q3187" s="54">
        <v>46.110269415717013</v>
      </c>
      <c r="R3187" s="54">
        <v>19.761544035307292</v>
      </c>
      <c r="S3187" s="54">
        <v>19.761544035307292</v>
      </c>
      <c r="T3187" s="54">
        <v>19.761544035307292</v>
      </c>
      <c r="U3187" s="54">
        <v>125.15644555694618</v>
      </c>
      <c r="W3187" s="42" t="s">
        <v>469</v>
      </c>
    </row>
    <row r="3188" spans="1:23">
      <c r="A3188" s="49" t="s">
        <v>5456</v>
      </c>
      <c r="B3188" s="46" t="s">
        <v>222</v>
      </c>
      <c r="C3188" s="46" t="s">
        <v>445</v>
      </c>
      <c r="D3188" s="49" t="s">
        <v>492</v>
      </c>
      <c r="E3188" s="46">
        <v>6</v>
      </c>
      <c r="F3188" s="46">
        <v>0</v>
      </c>
      <c r="G3188" s="46">
        <v>6</v>
      </c>
      <c r="H3188" s="46">
        <v>6</v>
      </c>
      <c r="I3188" s="46">
        <v>6</v>
      </c>
      <c r="J3188" s="46">
        <v>0</v>
      </c>
      <c r="K3188" s="46">
        <v>24</v>
      </c>
      <c r="L3188" s="42">
        <v>30362</v>
      </c>
      <c r="M3188" s="42">
        <v>14792</v>
      </c>
      <c r="N3188" s="42">
        <v>15570</v>
      </c>
      <c r="O3188" s="54">
        <v>19.761544035307292</v>
      </c>
      <c r="P3188" s="54" t="s">
        <v>499</v>
      </c>
      <c r="Q3188" s="54">
        <v>19.761544035307292</v>
      </c>
      <c r="R3188" s="54">
        <v>19.761544035307292</v>
      </c>
      <c r="S3188" s="54">
        <v>19.761544035307292</v>
      </c>
      <c r="T3188" s="54" t="s">
        <v>499</v>
      </c>
      <c r="U3188" s="54">
        <v>79.046176141229168</v>
      </c>
      <c r="W3188" s="42" t="s">
        <v>469</v>
      </c>
    </row>
    <row r="3189" spans="1:23">
      <c r="A3189" s="49" t="s">
        <v>5457</v>
      </c>
      <c r="B3189" s="46" t="s">
        <v>222</v>
      </c>
      <c r="C3189" s="46" t="s">
        <v>445</v>
      </c>
      <c r="D3189" s="49" t="s">
        <v>200</v>
      </c>
      <c r="E3189" s="46">
        <v>0</v>
      </c>
      <c r="F3189" s="46">
        <v>0</v>
      </c>
      <c r="G3189" s="46">
        <v>0</v>
      </c>
      <c r="H3189" s="46">
        <v>6</v>
      </c>
      <c r="I3189" s="46">
        <v>6</v>
      </c>
      <c r="J3189" s="46">
        <v>6</v>
      </c>
      <c r="K3189" s="46">
        <v>18</v>
      </c>
      <c r="L3189" s="42">
        <v>30362</v>
      </c>
      <c r="M3189" s="42">
        <v>14792</v>
      </c>
      <c r="N3189" s="42">
        <v>15570</v>
      </c>
      <c r="O3189" s="54" t="s">
        <v>499</v>
      </c>
      <c r="P3189" s="54" t="s">
        <v>499</v>
      </c>
      <c r="Q3189" s="54" t="s">
        <v>499</v>
      </c>
      <c r="R3189" s="54">
        <v>19.761544035307292</v>
      </c>
      <c r="S3189" s="54">
        <v>19.761544035307292</v>
      </c>
      <c r="T3189" s="54">
        <v>19.761544035307292</v>
      </c>
      <c r="U3189" s="54">
        <v>59.284632105921879</v>
      </c>
      <c r="W3189" s="42" t="s">
        <v>469</v>
      </c>
    </row>
    <row r="3190" spans="1:23">
      <c r="A3190" s="49" t="s">
        <v>5458</v>
      </c>
      <c r="B3190" s="46" t="s">
        <v>222</v>
      </c>
      <c r="C3190" s="46" t="s">
        <v>445</v>
      </c>
      <c r="D3190" s="49" t="s">
        <v>473</v>
      </c>
      <c r="E3190" s="46">
        <v>0</v>
      </c>
      <c r="F3190" s="46">
        <v>0</v>
      </c>
      <c r="G3190" s="46">
        <v>0</v>
      </c>
      <c r="H3190" s="46">
        <v>0</v>
      </c>
      <c r="I3190" s="46">
        <v>0</v>
      </c>
      <c r="J3190" s="46">
        <v>0</v>
      </c>
      <c r="K3190" s="46">
        <v>0</v>
      </c>
      <c r="L3190" s="42">
        <v>30362</v>
      </c>
      <c r="M3190" s="42">
        <v>14792</v>
      </c>
      <c r="N3190" s="42">
        <v>15570</v>
      </c>
      <c r="O3190" s="54" t="s">
        <v>499</v>
      </c>
      <c r="P3190" s="54" t="s">
        <v>499</v>
      </c>
      <c r="Q3190" s="54" t="s">
        <v>499</v>
      </c>
      <c r="R3190" s="54" t="s">
        <v>499</v>
      </c>
      <c r="S3190" s="54" t="s">
        <v>499</v>
      </c>
      <c r="T3190" s="54" t="s">
        <v>499</v>
      </c>
      <c r="U3190" s="54" t="s">
        <v>499</v>
      </c>
      <c r="W3190" s="42" t="s">
        <v>469</v>
      </c>
    </row>
    <row r="3191" spans="1:23">
      <c r="A3191" s="49" t="s">
        <v>5459</v>
      </c>
      <c r="B3191" s="46" t="s">
        <v>222</v>
      </c>
      <c r="C3191" s="46" t="s">
        <v>445</v>
      </c>
      <c r="D3191" s="49" t="s">
        <v>201</v>
      </c>
      <c r="E3191" s="46">
        <v>0</v>
      </c>
      <c r="F3191" s="46">
        <v>0</v>
      </c>
      <c r="G3191" s="46">
        <v>6</v>
      </c>
      <c r="H3191" s="46">
        <v>0</v>
      </c>
      <c r="I3191" s="46">
        <v>6</v>
      </c>
      <c r="J3191" s="46">
        <v>0</v>
      </c>
      <c r="K3191" s="46">
        <v>12</v>
      </c>
      <c r="L3191" s="42">
        <v>30362</v>
      </c>
      <c r="M3191" s="42">
        <v>14792</v>
      </c>
      <c r="N3191" s="42">
        <v>15570</v>
      </c>
      <c r="O3191" s="54" t="s">
        <v>499</v>
      </c>
      <c r="P3191" s="54" t="s">
        <v>499</v>
      </c>
      <c r="Q3191" s="54">
        <v>19.761544035307292</v>
      </c>
      <c r="R3191" s="54" t="s">
        <v>499</v>
      </c>
      <c r="S3191" s="54">
        <v>19.761544035307292</v>
      </c>
      <c r="T3191" s="54" t="s">
        <v>499</v>
      </c>
      <c r="U3191" s="54">
        <v>39.523088070614584</v>
      </c>
      <c r="W3191" s="42" t="s">
        <v>469</v>
      </c>
    </row>
    <row r="3192" spans="1:23">
      <c r="A3192" s="49" t="s">
        <v>5460</v>
      </c>
      <c r="B3192" s="46" t="s">
        <v>222</v>
      </c>
      <c r="C3192" s="46" t="s">
        <v>445</v>
      </c>
      <c r="D3192" s="49" t="s">
        <v>151</v>
      </c>
      <c r="E3192" s="46">
        <v>0</v>
      </c>
      <c r="F3192" s="46">
        <v>0</v>
      </c>
      <c r="G3192" s="46">
        <v>0</v>
      </c>
      <c r="H3192" s="46">
        <v>0</v>
      </c>
      <c r="I3192" s="46">
        <v>0</v>
      </c>
      <c r="J3192" s="46">
        <v>0</v>
      </c>
      <c r="K3192" s="46">
        <v>0</v>
      </c>
      <c r="L3192" s="42">
        <v>30362</v>
      </c>
      <c r="M3192" s="42">
        <v>14792</v>
      </c>
      <c r="N3192" s="42">
        <v>15570</v>
      </c>
      <c r="O3192" s="54" t="s">
        <v>499</v>
      </c>
      <c r="P3192" s="54" t="s">
        <v>499</v>
      </c>
      <c r="Q3192" s="54" t="s">
        <v>499</v>
      </c>
      <c r="R3192" s="54" t="s">
        <v>499</v>
      </c>
      <c r="S3192" s="54" t="s">
        <v>499</v>
      </c>
      <c r="T3192" s="54" t="s">
        <v>499</v>
      </c>
      <c r="U3192" s="54" t="s">
        <v>499</v>
      </c>
      <c r="W3192" s="42" t="s">
        <v>469</v>
      </c>
    </row>
    <row r="3193" spans="1:23">
      <c r="A3193" s="49" t="s">
        <v>5461</v>
      </c>
      <c r="B3193" s="46" t="s">
        <v>222</v>
      </c>
      <c r="C3193" s="46" t="s">
        <v>445</v>
      </c>
      <c r="D3193" s="49" t="s">
        <v>95</v>
      </c>
      <c r="E3193" s="46">
        <v>0</v>
      </c>
      <c r="F3193" s="46">
        <v>0</v>
      </c>
      <c r="G3193" s="46">
        <v>0</v>
      </c>
      <c r="H3193" s="46">
        <v>0</v>
      </c>
      <c r="I3193" s="46">
        <v>0</v>
      </c>
      <c r="J3193" s="46">
        <v>0</v>
      </c>
      <c r="K3193" s="46">
        <v>0</v>
      </c>
      <c r="L3193" s="42">
        <v>30362</v>
      </c>
      <c r="M3193" s="42">
        <v>14792</v>
      </c>
      <c r="N3193" s="42">
        <v>15570</v>
      </c>
      <c r="O3193" s="54" t="s">
        <v>499</v>
      </c>
      <c r="P3193" s="54" t="s">
        <v>499</v>
      </c>
      <c r="Q3193" s="54" t="s">
        <v>499</v>
      </c>
      <c r="R3193" s="54" t="s">
        <v>499</v>
      </c>
      <c r="S3193" s="54" t="s">
        <v>499</v>
      </c>
      <c r="T3193" s="54" t="s">
        <v>499</v>
      </c>
      <c r="U3193" s="54" t="s">
        <v>499</v>
      </c>
      <c r="W3193" s="42" t="s">
        <v>469</v>
      </c>
    </row>
    <row r="3194" spans="1:23">
      <c r="A3194" s="49" t="s">
        <v>5462</v>
      </c>
      <c r="B3194" s="46" t="s">
        <v>222</v>
      </c>
      <c r="C3194" s="46" t="s">
        <v>445</v>
      </c>
      <c r="D3194" s="49" t="s">
        <v>155</v>
      </c>
      <c r="E3194" s="46">
        <v>6</v>
      </c>
      <c r="F3194" s="46">
        <v>0</v>
      </c>
      <c r="G3194" s="46">
        <v>0</v>
      </c>
      <c r="H3194" s="46">
        <v>0</v>
      </c>
      <c r="I3194" s="46">
        <v>0</v>
      </c>
      <c r="J3194" s="46">
        <v>0</v>
      </c>
      <c r="K3194" s="46">
        <v>6</v>
      </c>
      <c r="L3194" s="42">
        <v>30362</v>
      </c>
      <c r="M3194" s="42">
        <v>14792</v>
      </c>
      <c r="N3194" s="42">
        <v>15570</v>
      </c>
      <c r="O3194" s="54">
        <v>19.761544035307292</v>
      </c>
      <c r="P3194" s="54" t="s">
        <v>499</v>
      </c>
      <c r="Q3194" s="54" t="s">
        <v>499</v>
      </c>
      <c r="R3194" s="54" t="s">
        <v>499</v>
      </c>
      <c r="S3194" s="54" t="s">
        <v>499</v>
      </c>
      <c r="T3194" s="54" t="s">
        <v>499</v>
      </c>
      <c r="U3194" s="54">
        <v>19.761544035307292</v>
      </c>
      <c r="W3194" s="42" t="s">
        <v>469</v>
      </c>
    </row>
    <row r="3195" spans="1:23">
      <c r="A3195" s="49" t="s">
        <v>5463</v>
      </c>
      <c r="B3195" s="46" t="s">
        <v>222</v>
      </c>
      <c r="C3195" s="46" t="s">
        <v>445</v>
      </c>
      <c r="D3195" s="49" t="s">
        <v>99</v>
      </c>
      <c r="E3195" s="46">
        <v>6</v>
      </c>
      <c r="F3195" s="46">
        <v>0</v>
      </c>
      <c r="G3195" s="46">
        <v>6</v>
      </c>
      <c r="H3195" s="46">
        <v>0</v>
      </c>
      <c r="I3195" s="46">
        <v>0</v>
      </c>
      <c r="J3195" s="46">
        <v>6</v>
      </c>
      <c r="K3195" s="46">
        <v>18</v>
      </c>
      <c r="L3195" s="42">
        <v>30362</v>
      </c>
      <c r="M3195" s="42">
        <v>14792</v>
      </c>
      <c r="N3195" s="42">
        <v>15570</v>
      </c>
      <c r="O3195" s="54">
        <v>19.761544035307292</v>
      </c>
      <c r="P3195" s="54" t="s">
        <v>499</v>
      </c>
      <c r="Q3195" s="54">
        <v>19.761544035307292</v>
      </c>
      <c r="R3195" s="54" t="s">
        <v>499</v>
      </c>
      <c r="S3195" s="54" t="s">
        <v>499</v>
      </c>
      <c r="T3195" s="54">
        <v>19.761544035307292</v>
      </c>
      <c r="U3195" s="54">
        <v>59.284632105921879</v>
      </c>
      <c r="W3195" s="42" t="s">
        <v>469</v>
      </c>
    </row>
    <row r="3196" spans="1:23">
      <c r="A3196" s="49" t="s">
        <v>5464</v>
      </c>
      <c r="B3196" s="46" t="s">
        <v>222</v>
      </c>
      <c r="C3196" s="46" t="s">
        <v>445</v>
      </c>
      <c r="D3196" s="49" t="s">
        <v>481</v>
      </c>
      <c r="E3196" s="46">
        <v>0</v>
      </c>
      <c r="F3196" s="46">
        <v>0</v>
      </c>
      <c r="G3196" s="46">
        <v>0</v>
      </c>
      <c r="H3196" s="46">
        <v>0</v>
      </c>
      <c r="I3196" s="46">
        <v>0</v>
      </c>
      <c r="J3196" s="46">
        <v>0</v>
      </c>
      <c r="K3196" s="46">
        <v>0</v>
      </c>
      <c r="L3196" s="42">
        <v>30362</v>
      </c>
      <c r="M3196" s="42">
        <v>14792</v>
      </c>
      <c r="N3196" s="42">
        <v>15570</v>
      </c>
      <c r="O3196" s="54" t="s">
        <v>499</v>
      </c>
      <c r="P3196" s="54" t="s">
        <v>499</v>
      </c>
      <c r="Q3196" s="54" t="s">
        <v>499</v>
      </c>
      <c r="R3196" s="54" t="s">
        <v>499</v>
      </c>
      <c r="S3196" s="54" t="s">
        <v>499</v>
      </c>
      <c r="T3196" s="54" t="s">
        <v>499</v>
      </c>
      <c r="U3196" s="54" t="s">
        <v>499</v>
      </c>
      <c r="W3196" s="42" t="s">
        <v>469</v>
      </c>
    </row>
    <row r="3197" spans="1:23">
      <c r="A3197" s="49" t="s">
        <v>5465</v>
      </c>
      <c r="B3197" s="46" t="s">
        <v>222</v>
      </c>
      <c r="C3197" s="46" t="s">
        <v>445</v>
      </c>
      <c r="D3197" s="49" t="s">
        <v>483</v>
      </c>
      <c r="E3197" s="46">
        <v>0</v>
      </c>
      <c r="F3197" s="46">
        <v>6</v>
      </c>
      <c r="G3197" s="46">
        <v>6</v>
      </c>
      <c r="H3197" s="46">
        <v>8</v>
      </c>
      <c r="I3197" s="46">
        <v>0</v>
      </c>
      <c r="J3197" s="46">
        <v>0</v>
      </c>
      <c r="K3197" s="46">
        <v>20</v>
      </c>
      <c r="L3197" s="42">
        <v>30362</v>
      </c>
      <c r="M3197" s="42">
        <v>14792</v>
      </c>
      <c r="N3197" s="42">
        <v>15570</v>
      </c>
      <c r="O3197" s="54" t="s">
        <v>499</v>
      </c>
      <c r="P3197" s="54">
        <v>19.761544035307292</v>
      </c>
      <c r="Q3197" s="54">
        <v>19.761544035307292</v>
      </c>
      <c r="R3197" s="54">
        <v>26.348725380409721</v>
      </c>
      <c r="S3197" s="54" t="s">
        <v>499</v>
      </c>
      <c r="T3197" s="54" t="s">
        <v>499</v>
      </c>
      <c r="U3197" s="54">
        <v>65.871813451024309</v>
      </c>
      <c r="W3197" s="42" t="s">
        <v>469</v>
      </c>
    </row>
    <row r="3198" spans="1:23">
      <c r="A3198" s="49" t="s">
        <v>5466</v>
      </c>
      <c r="B3198" s="46" t="s">
        <v>222</v>
      </c>
      <c r="C3198" s="46" t="s">
        <v>445</v>
      </c>
      <c r="D3198" s="49" t="s">
        <v>128</v>
      </c>
      <c r="E3198" s="46">
        <v>0</v>
      </c>
      <c r="F3198" s="46">
        <v>0</v>
      </c>
      <c r="G3198" s="46">
        <v>0</v>
      </c>
      <c r="H3198" s="46">
        <v>0</v>
      </c>
      <c r="I3198" s="46">
        <v>0</v>
      </c>
      <c r="J3198" s="46">
        <v>0</v>
      </c>
      <c r="K3198" s="46">
        <v>0</v>
      </c>
      <c r="L3198" s="42">
        <v>30362</v>
      </c>
      <c r="M3198" s="42">
        <v>14792</v>
      </c>
      <c r="N3198" s="42">
        <v>15570</v>
      </c>
      <c r="O3198" s="54" t="s">
        <v>499</v>
      </c>
      <c r="P3198" s="54" t="s">
        <v>499</v>
      </c>
      <c r="Q3198" s="54" t="s">
        <v>499</v>
      </c>
      <c r="R3198" s="54" t="s">
        <v>499</v>
      </c>
      <c r="S3198" s="54" t="s">
        <v>499</v>
      </c>
      <c r="T3198" s="54" t="s">
        <v>499</v>
      </c>
      <c r="U3198" s="54" t="s">
        <v>499</v>
      </c>
      <c r="W3198" s="42" t="s">
        <v>469</v>
      </c>
    </row>
    <row r="3199" spans="1:23">
      <c r="A3199" s="49" t="s">
        <v>5467</v>
      </c>
      <c r="B3199" s="46" t="s">
        <v>222</v>
      </c>
      <c r="C3199" s="46" t="s">
        <v>445</v>
      </c>
      <c r="D3199" s="49" t="s">
        <v>161</v>
      </c>
      <c r="E3199" s="46">
        <v>0</v>
      </c>
      <c r="F3199" s="46">
        <v>0</v>
      </c>
      <c r="G3199" s="46">
        <v>0</v>
      </c>
      <c r="H3199" s="46">
        <v>0</v>
      </c>
      <c r="I3199" s="46">
        <v>0</v>
      </c>
      <c r="J3199" s="46">
        <v>0</v>
      </c>
      <c r="K3199" s="46">
        <v>0</v>
      </c>
      <c r="L3199" s="42">
        <v>30362</v>
      </c>
      <c r="M3199" s="42">
        <v>14792</v>
      </c>
      <c r="N3199" s="42">
        <v>15570</v>
      </c>
      <c r="O3199" s="54" t="s">
        <v>499</v>
      </c>
      <c r="P3199" s="54" t="s">
        <v>499</v>
      </c>
      <c r="Q3199" s="54" t="s">
        <v>499</v>
      </c>
      <c r="R3199" s="54" t="s">
        <v>499</v>
      </c>
      <c r="S3199" s="54" t="s">
        <v>499</v>
      </c>
      <c r="T3199" s="54" t="s">
        <v>499</v>
      </c>
      <c r="U3199" s="54" t="s">
        <v>499</v>
      </c>
      <c r="W3199" s="42" t="s">
        <v>469</v>
      </c>
    </row>
    <row r="3200" spans="1:23">
      <c r="A3200" s="49" t="s">
        <v>5468</v>
      </c>
      <c r="B3200" s="46" t="s">
        <v>222</v>
      </c>
      <c r="C3200" s="46" t="s">
        <v>445</v>
      </c>
      <c r="D3200" s="49" t="s">
        <v>164</v>
      </c>
      <c r="E3200" s="46">
        <v>17</v>
      </c>
      <c r="F3200" s="46">
        <v>9</v>
      </c>
      <c r="G3200" s="46">
        <v>27</v>
      </c>
      <c r="H3200" s="46">
        <v>43</v>
      </c>
      <c r="I3200" s="46">
        <v>9</v>
      </c>
      <c r="J3200" s="46">
        <v>0</v>
      </c>
      <c r="K3200" s="46">
        <v>105</v>
      </c>
      <c r="L3200" s="42">
        <v>30362</v>
      </c>
      <c r="M3200" s="42">
        <v>14792</v>
      </c>
      <c r="N3200" s="42">
        <v>15570</v>
      </c>
      <c r="O3200" s="54">
        <v>109.18432883750802</v>
      </c>
      <c r="P3200" s="54">
        <v>57.80346820809249</v>
      </c>
      <c r="Q3200" s="54">
        <v>173.41040462427745</v>
      </c>
      <c r="R3200" s="54">
        <v>276.17212588310855</v>
      </c>
      <c r="S3200" s="54">
        <v>57.80346820809249</v>
      </c>
      <c r="T3200" s="54" t="s">
        <v>499</v>
      </c>
      <c r="U3200" s="54">
        <v>674.37379576107901</v>
      </c>
      <c r="W3200" s="42" t="s">
        <v>469</v>
      </c>
    </row>
    <row r="3201" spans="1:23">
      <c r="A3201" s="49" t="s">
        <v>5469</v>
      </c>
      <c r="B3201" s="46" t="s">
        <v>222</v>
      </c>
      <c r="C3201" s="46" t="s">
        <v>445</v>
      </c>
      <c r="D3201" s="49" t="s">
        <v>142</v>
      </c>
      <c r="E3201" s="46">
        <v>0</v>
      </c>
      <c r="F3201" s="46">
        <v>0</v>
      </c>
      <c r="G3201" s="46">
        <v>0</v>
      </c>
      <c r="H3201" s="46">
        <v>0</v>
      </c>
      <c r="I3201" s="46">
        <v>0</v>
      </c>
      <c r="J3201" s="46">
        <v>0</v>
      </c>
      <c r="K3201" s="46">
        <v>0</v>
      </c>
      <c r="L3201" s="42">
        <v>30362</v>
      </c>
      <c r="M3201" s="42">
        <v>14792</v>
      </c>
      <c r="N3201" s="42">
        <v>15570</v>
      </c>
      <c r="O3201" s="54" t="s">
        <v>499</v>
      </c>
      <c r="P3201" s="54" t="s">
        <v>499</v>
      </c>
      <c r="Q3201" s="54" t="s">
        <v>499</v>
      </c>
      <c r="R3201" s="54" t="s">
        <v>499</v>
      </c>
      <c r="S3201" s="54" t="s">
        <v>499</v>
      </c>
      <c r="T3201" s="54" t="s">
        <v>499</v>
      </c>
      <c r="U3201" s="54" t="s">
        <v>499</v>
      </c>
      <c r="W3201" s="42" t="s">
        <v>469</v>
      </c>
    </row>
    <row r="3202" spans="1:23">
      <c r="A3202" s="49" t="s">
        <v>5470</v>
      </c>
      <c r="B3202" s="46" t="s">
        <v>230</v>
      </c>
      <c r="C3202" s="46" t="s">
        <v>447</v>
      </c>
      <c r="D3202" s="49" t="s">
        <v>60</v>
      </c>
      <c r="E3202" s="46">
        <v>0</v>
      </c>
      <c r="F3202" s="46">
        <v>6</v>
      </c>
      <c r="G3202" s="46">
        <v>6</v>
      </c>
      <c r="H3202" s="46">
        <v>6</v>
      </c>
      <c r="I3202" s="46">
        <v>0</v>
      </c>
      <c r="J3202" s="46">
        <v>6</v>
      </c>
      <c r="K3202" s="46">
        <v>24</v>
      </c>
      <c r="L3202" s="42">
        <v>27501</v>
      </c>
      <c r="M3202" s="42">
        <v>13542</v>
      </c>
      <c r="N3202" s="42">
        <v>13959</v>
      </c>
      <c r="O3202" s="54" t="s">
        <v>499</v>
      </c>
      <c r="P3202" s="54">
        <v>21.817388458601506</v>
      </c>
      <c r="Q3202" s="54">
        <v>21.817388458601506</v>
      </c>
      <c r="R3202" s="54">
        <v>21.817388458601506</v>
      </c>
      <c r="S3202" s="54" t="s">
        <v>499</v>
      </c>
      <c r="T3202" s="54">
        <v>21.817388458601506</v>
      </c>
      <c r="U3202" s="54">
        <v>87.269553834406025</v>
      </c>
      <c r="W3202" s="42" t="s">
        <v>469</v>
      </c>
    </row>
    <row r="3203" spans="1:23">
      <c r="A3203" s="49" t="s">
        <v>5471</v>
      </c>
      <c r="B3203" s="46" t="s">
        <v>230</v>
      </c>
      <c r="C3203" s="46" t="s">
        <v>447</v>
      </c>
      <c r="D3203" s="49" t="s">
        <v>64</v>
      </c>
      <c r="E3203" s="46">
        <v>7</v>
      </c>
      <c r="F3203" s="46">
        <v>6</v>
      </c>
      <c r="G3203" s="46">
        <v>6</v>
      </c>
      <c r="H3203" s="46">
        <v>10</v>
      </c>
      <c r="I3203" s="46">
        <v>12</v>
      </c>
      <c r="J3203" s="46">
        <v>6</v>
      </c>
      <c r="K3203" s="46">
        <v>47</v>
      </c>
      <c r="L3203" s="42">
        <v>27501</v>
      </c>
      <c r="M3203" s="42">
        <v>13542</v>
      </c>
      <c r="N3203" s="42">
        <v>13959</v>
      </c>
      <c r="O3203" s="54">
        <v>25.453619868368424</v>
      </c>
      <c r="P3203" s="54">
        <v>21.817388458601506</v>
      </c>
      <c r="Q3203" s="54">
        <v>21.817388458601506</v>
      </c>
      <c r="R3203" s="54">
        <v>36.36231409766917</v>
      </c>
      <c r="S3203" s="54">
        <v>43.634776917203013</v>
      </c>
      <c r="T3203" s="54">
        <v>21.817388458601506</v>
      </c>
      <c r="U3203" s="54">
        <v>170.90287625904514</v>
      </c>
      <c r="W3203" s="42" t="s">
        <v>469</v>
      </c>
    </row>
    <row r="3204" spans="1:23">
      <c r="A3204" s="49" t="s">
        <v>5472</v>
      </c>
      <c r="B3204" s="46" t="s">
        <v>230</v>
      </c>
      <c r="C3204" s="46" t="s">
        <v>447</v>
      </c>
      <c r="D3204" s="49" t="s">
        <v>492</v>
      </c>
      <c r="E3204" s="46">
        <v>0</v>
      </c>
      <c r="F3204" s="46">
        <v>0</v>
      </c>
      <c r="G3204" s="46">
        <v>0</v>
      </c>
      <c r="H3204" s="46">
        <v>0</v>
      </c>
      <c r="I3204" s="46">
        <v>0</v>
      </c>
      <c r="J3204" s="46">
        <v>0</v>
      </c>
      <c r="K3204" s="46">
        <v>0</v>
      </c>
      <c r="L3204" s="42">
        <v>27501</v>
      </c>
      <c r="M3204" s="42">
        <v>13542</v>
      </c>
      <c r="N3204" s="42">
        <v>13959</v>
      </c>
      <c r="O3204" s="54" t="s">
        <v>499</v>
      </c>
      <c r="P3204" s="54" t="s">
        <v>499</v>
      </c>
      <c r="Q3204" s="54" t="s">
        <v>499</v>
      </c>
      <c r="R3204" s="54" t="s">
        <v>499</v>
      </c>
      <c r="S3204" s="54" t="s">
        <v>499</v>
      </c>
      <c r="T3204" s="54" t="s">
        <v>499</v>
      </c>
      <c r="U3204" s="54" t="s">
        <v>499</v>
      </c>
      <c r="W3204" s="42" t="s">
        <v>469</v>
      </c>
    </row>
    <row r="3205" spans="1:23">
      <c r="A3205" s="49" t="s">
        <v>5473</v>
      </c>
      <c r="B3205" s="46" t="s">
        <v>230</v>
      </c>
      <c r="C3205" s="46" t="s">
        <v>447</v>
      </c>
      <c r="D3205" s="49" t="s">
        <v>200</v>
      </c>
      <c r="E3205" s="46">
        <v>6</v>
      </c>
      <c r="F3205" s="46">
        <v>0</v>
      </c>
      <c r="G3205" s="46">
        <v>0</v>
      </c>
      <c r="H3205" s="46">
        <v>0</v>
      </c>
      <c r="I3205" s="46">
        <v>6</v>
      </c>
      <c r="J3205" s="46">
        <v>0</v>
      </c>
      <c r="K3205" s="46">
        <v>12</v>
      </c>
      <c r="L3205" s="42">
        <v>27501</v>
      </c>
      <c r="M3205" s="42">
        <v>13542</v>
      </c>
      <c r="N3205" s="42">
        <v>13959</v>
      </c>
      <c r="O3205" s="54">
        <v>21.817388458601506</v>
      </c>
      <c r="P3205" s="54" t="s">
        <v>499</v>
      </c>
      <c r="Q3205" s="54" t="s">
        <v>499</v>
      </c>
      <c r="R3205" s="54" t="s">
        <v>499</v>
      </c>
      <c r="S3205" s="54">
        <v>21.817388458601506</v>
      </c>
      <c r="T3205" s="54" t="s">
        <v>499</v>
      </c>
      <c r="U3205" s="54">
        <v>43.634776917203013</v>
      </c>
      <c r="W3205" s="42" t="s">
        <v>469</v>
      </c>
    </row>
    <row r="3206" spans="1:23">
      <c r="A3206" s="49" t="s">
        <v>5474</v>
      </c>
      <c r="B3206" s="46" t="s">
        <v>230</v>
      </c>
      <c r="C3206" s="46" t="s">
        <v>447</v>
      </c>
      <c r="D3206" s="49" t="s">
        <v>54</v>
      </c>
      <c r="E3206" s="46">
        <v>12</v>
      </c>
      <c r="F3206" s="46">
        <v>9</v>
      </c>
      <c r="G3206" s="46">
        <v>42</v>
      </c>
      <c r="H3206" s="46">
        <v>50</v>
      </c>
      <c r="I3206" s="46">
        <v>29</v>
      </c>
      <c r="J3206" s="46">
        <v>30</v>
      </c>
      <c r="K3206" s="46">
        <v>172</v>
      </c>
      <c r="L3206" s="42">
        <v>27501</v>
      </c>
      <c r="M3206" s="42">
        <v>13542</v>
      </c>
      <c r="N3206" s="42">
        <v>13959</v>
      </c>
      <c r="O3206" s="54">
        <v>88.613203367301722</v>
      </c>
      <c r="P3206" s="54">
        <v>66.459902525476295</v>
      </c>
      <c r="Q3206" s="54">
        <v>310.14621178555603</v>
      </c>
      <c r="R3206" s="54">
        <v>369.22168069709056</v>
      </c>
      <c r="S3206" s="54">
        <v>214.14857480431252</v>
      </c>
      <c r="T3206" s="54">
        <v>221.5330084182543</v>
      </c>
      <c r="U3206" s="54">
        <v>1270.1225815979915</v>
      </c>
      <c r="W3206" s="42" t="s">
        <v>469</v>
      </c>
    </row>
    <row r="3207" spans="1:23">
      <c r="A3207" s="49" t="s">
        <v>5475</v>
      </c>
      <c r="B3207" s="46" t="s">
        <v>230</v>
      </c>
      <c r="C3207" s="46" t="s">
        <v>447</v>
      </c>
      <c r="D3207" s="49" t="s">
        <v>69</v>
      </c>
      <c r="E3207" s="46">
        <v>0</v>
      </c>
      <c r="F3207" s="46">
        <v>0</v>
      </c>
      <c r="G3207" s="46">
        <v>6</v>
      </c>
      <c r="H3207" s="46">
        <v>0</v>
      </c>
      <c r="I3207" s="46">
        <v>6</v>
      </c>
      <c r="J3207" s="46">
        <v>6</v>
      </c>
      <c r="K3207" s="46">
        <v>18</v>
      </c>
      <c r="L3207" s="42">
        <v>27501</v>
      </c>
      <c r="M3207" s="42">
        <v>13542</v>
      </c>
      <c r="N3207" s="42">
        <v>13959</v>
      </c>
      <c r="O3207" s="54" t="s">
        <v>499</v>
      </c>
      <c r="P3207" s="54" t="s">
        <v>499</v>
      </c>
      <c r="Q3207" s="54">
        <v>44.306601683650861</v>
      </c>
      <c r="R3207" s="54" t="s">
        <v>499</v>
      </c>
      <c r="S3207" s="54">
        <v>44.306601683650861</v>
      </c>
      <c r="T3207" s="54">
        <v>44.306601683650861</v>
      </c>
      <c r="U3207" s="54">
        <v>132.91980505095259</v>
      </c>
      <c r="W3207" s="42" t="s">
        <v>469</v>
      </c>
    </row>
    <row r="3208" spans="1:23">
      <c r="A3208" s="49" t="s">
        <v>5476</v>
      </c>
      <c r="B3208" s="46" t="s">
        <v>230</v>
      </c>
      <c r="C3208" s="46" t="s">
        <v>447</v>
      </c>
      <c r="D3208" s="49" t="s">
        <v>473</v>
      </c>
      <c r="E3208" s="46">
        <v>0</v>
      </c>
      <c r="F3208" s="46">
        <v>0</v>
      </c>
      <c r="G3208" s="46">
        <v>0</v>
      </c>
      <c r="H3208" s="46">
        <v>0</v>
      </c>
      <c r="I3208" s="46">
        <v>0</v>
      </c>
      <c r="J3208" s="46">
        <v>6</v>
      </c>
      <c r="K3208" s="46">
        <v>6</v>
      </c>
      <c r="L3208" s="42">
        <v>27501</v>
      </c>
      <c r="M3208" s="42">
        <v>13542</v>
      </c>
      <c r="N3208" s="42">
        <v>13959</v>
      </c>
      <c r="O3208" s="54" t="s">
        <v>499</v>
      </c>
      <c r="P3208" s="54" t="s">
        <v>499</v>
      </c>
      <c r="Q3208" s="54" t="s">
        <v>499</v>
      </c>
      <c r="R3208" s="54" t="s">
        <v>499</v>
      </c>
      <c r="S3208" s="54" t="s">
        <v>499</v>
      </c>
      <c r="T3208" s="54">
        <v>21.817388458601506</v>
      </c>
      <c r="U3208" s="54">
        <v>21.817388458601506</v>
      </c>
      <c r="W3208" s="42" t="s">
        <v>469</v>
      </c>
    </row>
    <row r="3209" spans="1:23">
      <c r="A3209" s="49" t="s">
        <v>5477</v>
      </c>
      <c r="B3209" s="46" t="s">
        <v>230</v>
      </c>
      <c r="C3209" s="46" t="s">
        <v>447</v>
      </c>
      <c r="D3209" s="49" t="s">
        <v>201</v>
      </c>
      <c r="E3209" s="46">
        <v>0</v>
      </c>
      <c r="F3209" s="46">
        <v>0</v>
      </c>
      <c r="G3209" s="46">
        <v>0</v>
      </c>
      <c r="H3209" s="46">
        <v>0</v>
      </c>
      <c r="I3209" s="46">
        <v>0</v>
      </c>
      <c r="J3209" s="46">
        <v>0</v>
      </c>
      <c r="K3209" s="46">
        <v>0</v>
      </c>
      <c r="L3209" s="42">
        <v>27501</v>
      </c>
      <c r="M3209" s="42">
        <v>13542</v>
      </c>
      <c r="N3209" s="42">
        <v>13959</v>
      </c>
      <c r="O3209" s="54" t="s">
        <v>499</v>
      </c>
      <c r="P3209" s="54" t="s">
        <v>499</v>
      </c>
      <c r="Q3209" s="54" t="s">
        <v>499</v>
      </c>
      <c r="R3209" s="54" t="s">
        <v>499</v>
      </c>
      <c r="S3209" s="54" t="s">
        <v>499</v>
      </c>
      <c r="T3209" s="54" t="s">
        <v>499</v>
      </c>
      <c r="U3209" s="54" t="s">
        <v>499</v>
      </c>
      <c r="W3209" s="42" t="s">
        <v>469</v>
      </c>
    </row>
    <row r="3210" spans="1:23">
      <c r="A3210" s="49" t="s">
        <v>5478</v>
      </c>
      <c r="B3210" s="46" t="s">
        <v>230</v>
      </c>
      <c r="C3210" s="46" t="s">
        <v>447</v>
      </c>
      <c r="D3210" s="49" t="s">
        <v>95</v>
      </c>
      <c r="E3210" s="46">
        <v>0</v>
      </c>
      <c r="F3210" s="46">
        <v>0</v>
      </c>
      <c r="G3210" s="46">
        <v>0</v>
      </c>
      <c r="H3210" s="46">
        <v>0</v>
      </c>
      <c r="I3210" s="46">
        <v>0</v>
      </c>
      <c r="J3210" s="46">
        <v>0</v>
      </c>
      <c r="K3210" s="46">
        <v>0</v>
      </c>
      <c r="L3210" s="42">
        <v>27501</v>
      </c>
      <c r="M3210" s="42">
        <v>13542</v>
      </c>
      <c r="N3210" s="42">
        <v>13959</v>
      </c>
      <c r="O3210" s="54" t="s">
        <v>499</v>
      </c>
      <c r="P3210" s="54" t="s">
        <v>499</v>
      </c>
      <c r="Q3210" s="54" t="s">
        <v>499</v>
      </c>
      <c r="R3210" s="54" t="s">
        <v>499</v>
      </c>
      <c r="S3210" s="54" t="s">
        <v>499</v>
      </c>
      <c r="T3210" s="54" t="s">
        <v>499</v>
      </c>
      <c r="U3210" s="54" t="s">
        <v>499</v>
      </c>
      <c r="W3210" s="42" t="s">
        <v>469</v>
      </c>
    </row>
    <row r="3211" spans="1:23">
      <c r="A3211" s="49" t="s">
        <v>5479</v>
      </c>
      <c r="B3211" s="46" t="s">
        <v>230</v>
      </c>
      <c r="C3211" s="46" t="s">
        <v>447</v>
      </c>
      <c r="D3211" s="49" t="s">
        <v>155</v>
      </c>
      <c r="E3211" s="46">
        <v>6</v>
      </c>
      <c r="F3211" s="46">
        <v>0</v>
      </c>
      <c r="G3211" s="46">
        <v>0</v>
      </c>
      <c r="H3211" s="46">
        <v>0</v>
      </c>
      <c r="I3211" s="46">
        <v>0</v>
      </c>
      <c r="J3211" s="46">
        <v>0</v>
      </c>
      <c r="K3211" s="46">
        <v>6</v>
      </c>
      <c r="L3211" s="42">
        <v>27501</v>
      </c>
      <c r="M3211" s="42">
        <v>13542</v>
      </c>
      <c r="N3211" s="42">
        <v>13959</v>
      </c>
      <c r="O3211" s="54">
        <v>21.817388458601506</v>
      </c>
      <c r="P3211" s="54" t="s">
        <v>499</v>
      </c>
      <c r="Q3211" s="54" t="s">
        <v>499</v>
      </c>
      <c r="R3211" s="54" t="s">
        <v>499</v>
      </c>
      <c r="S3211" s="54" t="s">
        <v>499</v>
      </c>
      <c r="T3211" s="54" t="s">
        <v>499</v>
      </c>
      <c r="U3211" s="54">
        <v>21.817388458601506</v>
      </c>
      <c r="W3211" s="42" t="s">
        <v>469</v>
      </c>
    </row>
    <row r="3212" spans="1:23">
      <c r="A3212" s="49" t="s">
        <v>5480</v>
      </c>
      <c r="B3212" s="46" t="s">
        <v>230</v>
      </c>
      <c r="C3212" s="46" t="s">
        <v>447</v>
      </c>
      <c r="D3212" s="49" t="s">
        <v>99</v>
      </c>
      <c r="E3212" s="46">
        <v>6</v>
      </c>
      <c r="F3212" s="46">
        <v>0</v>
      </c>
      <c r="G3212" s="46">
        <v>6</v>
      </c>
      <c r="H3212" s="46">
        <v>9</v>
      </c>
      <c r="I3212" s="46">
        <v>0</v>
      </c>
      <c r="J3212" s="46">
        <v>6</v>
      </c>
      <c r="K3212" s="46">
        <v>27</v>
      </c>
      <c r="L3212" s="42">
        <v>27501</v>
      </c>
      <c r="M3212" s="42">
        <v>13542</v>
      </c>
      <c r="N3212" s="42">
        <v>13959</v>
      </c>
      <c r="O3212" s="54">
        <v>21.817388458601506</v>
      </c>
      <c r="P3212" s="54" t="s">
        <v>499</v>
      </c>
      <c r="Q3212" s="54">
        <v>21.817388458601506</v>
      </c>
      <c r="R3212" s="54">
        <v>32.726082687902256</v>
      </c>
      <c r="S3212" s="54" t="s">
        <v>499</v>
      </c>
      <c r="T3212" s="54">
        <v>21.817388458601506</v>
      </c>
      <c r="U3212" s="54">
        <v>98.178248063706775</v>
      </c>
      <c r="W3212" s="42" t="s">
        <v>469</v>
      </c>
    </row>
    <row r="3213" spans="1:23">
      <c r="A3213" s="49" t="s">
        <v>5481</v>
      </c>
      <c r="B3213" s="46" t="s">
        <v>230</v>
      </c>
      <c r="C3213" s="46" t="s">
        <v>447</v>
      </c>
      <c r="D3213" s="49" t="s">
        <v>481</v>
      </c>
      <c r="E3213" s="46">
        <v>0</v>
      </c>
      <c r="F3213" s="46">
        <v>0</v>
      </c>
      <c r="G3213" s="46">
        <v>0</v>
      </c>
      <c r="H3213" s="46">
        <v>0</v>
      </c>
      <c r="I3213" s="46">
        <v>0</v>
      </c>
      <c r="J3213" s="46">
        <v>0</v>
      </c>
      <c r="K3213" s="46">
        <v>0</v>
      </c>
      <c r="L3213" s="42">
        <v>27501</v>
      </c>
      <c r="M3213" s="42">
        <v>13542</v>
      </c>
      <c r="N3213" s="42">
        <v>13959</v>
      </c>
      <c r="O3213" s="54" t="s">
        <v>499</v>
      </c>
      <c r="P3213" s="54" t="s">
        <v>499</v>
      </c>
      <c r="Q3213" s="54" t="s">
        <v>499</v>
      </c>
      <c r="R3213" s="54" t="s">
        <v>499</v>
      </c>
      <c r="S3213" s="54" t="s">
        <v>499</v>
      </c>
      <c r="T3213" s="54" t="s">
        <v>499</v>
      </c>
      <c r="U3213" s="54" t="s">
        <v>499</v>
      </c>
      <c r="W3213" s="42" t="s">
        <v>469</v>
      </c>
    </row>
    <row r="3214" spans="1:23">
      <c r="A3214" s="49" t="s">
        <v>5482</v>
      </c>
      <c r="B3214" s="46" t="s">
        <v>230</v>
      </c>
      <c r="C3214" s="46" t="s">
        <v>447</v>
      </c>
      <c r="D3214" s="49" t="s">
        <v>483</v>
      </c>
      <c r="E3214" s="46">
        <v>0</v>
      </c>
      <c r="F3214" s="46">
        <v>0</v>
      </c>
      <c r="G3214" s="46">
        <v>0</v>
      </c>
      <c r="H3214" s="46">
        <v>6</v>
      </c>
      <c r="I3214" s="46">
        <v>0</v>
      </c>
      <c r="J3214" s="46">
        <v>0</v>
      </c>
      <c r="K3214" s="46">
        <v>6</v>
      </c>
      <c r="L3214" s="42">
        <v>27501</v>
      </c>
      <c r="M3214" s="42">
        <v>13542</v>
      </c>
      <c r="N3214" s="42">
        <v>13959</v>
      </c>
      <c r="O3214" s="54" t="s">
        <v>499</v>
      </c>
      <c r="P3214" s="54" t="s">
        <v>499</v>
      </c>
      <c r="Q3214" s="54" t="s">
        <v>499</v>
      </c>
      <c r="R3214" s="54">
        <v>21.817388458601506</v>
      </c>
      <c r="S3214" s="54" t="s">
        <v>499</v>
      </c>
      <c r="T3214" s="54" t="s">
        <v>499</v>
      </c>
      <c r="U3214" s="54">
        <v>21.817388458601506</v>
      </c>
      <c r="W3214" s="42" t="s">
        <v>469</v>
      </c>
    </row>
    <row r="3215" spans="1:23">
      <c r="A3215" s="49" t="s">
        <v>5483</v>
      </c>
      <c r="B3215" s="46" t="s">
        <v>230</v>
      </c>
      <c r="C3215" s="46" t="s">
        <v>447</v>
      </c>
      <c r="D3215" s="49" t="s">
        <v>128</v>
      </c>
      <c r="E3215" s="46">
        <v>0</v>
      </c>
      <c r="F3215" s="46">
        <v>0</v>
      </c>
      <c r="G3215" s="46">
        <v>0</v>
      </c>
      <c r="H3215" s="46">
        <v>0</v>
      </c>
      <c r="I3215" s="46">
        <v>0</v>
      </c>
      <c r="J3215" s="46">
        <v>0</v>
      </c>
      <c r="K3215" s="46">
        <v>0</v>
      </c>
      <c r="L3215" s="42">
        <v>27501</v>
      </c>
      <c r="M3215" s="42">
        <v>13542</v>
      </c>
      <c r="N3215" s="42">
        <v>13959</v>
      </c>
      <c r="O3215" s="54" t="s">
        <v>499</v>
      </c>
      <c r="P3215" s="54" t="s">
        <v>499</v>
      </c>
      <c r="Q3215" s="54" t="s">
        <v>499</v>
      </c>
      <c r="R3215" s="54" t="s">
        <v>499</v>
      </c>
      <c r="S3215" s="54" t="s">
        <v>499</v>
      </c>
      <c r="T3215" s="54" t="s">
        <v>499</v>
      </c>
      <c r="U3215" s="54" t="s">
        <v>499</v>
      </c>
      <c r="W3215" s="42" t="s">
        <v>469</v>
      </c>
    </row>
    <row r="3216" spans="1:23">
      <c r="A3216" s="49" t="s">
        <v>5484</v>
      </c>
      <c r="B3216" s="46" t="s">
        <v>230</v>
      </c>
      <c r="C3216" s="46" t="s">
        <v>447</v>
      </c>
      <c r="D3216" s="49" t="s">
        <v>132</v>
      </c>
      <c r="E3216" s="46">
        <v>6</v>
      </c>
      <c r="F3216" s="46">
        <v>0</v>
      </c>
      <c r="G3216" s="46">
        <v>0</v>
      </c>
      <c r="H3216" s="46">
        <v>6</v>
      </c>
      <c r="I3216" s="46">
        <v>6</v>
      </c>
      <c r="J3216" s="46">
        <v>0</v>
      </c>
      <c r="K3216" s="46">
        <v>18</v>
      </c>
      <c r="L3216" s="42">
        <v>27501</v>
      </c>
      <c r="M3216" s="42">
        <v>13542</v>
      </c>
      <c r="N3216" s="42">
        <v>13959</v>
      </c>
      <c r="O3216" s="54">
        <v>44.306601683650861</v>
      </c>
      <c r="P3216" s="54" t="s">
        <v>499</v>
      </c>
      <c r="Q3216" s="54" t="s">
        <v>499</v>
      </c>
      <c r="R3216" s="54">
        <v>44.306601683650861</v>
      </c>
      <c r="S3216" s="54">
        <v>44.306601683650861</v>
      </c>
      <c r="T3216" s="54" t="s">
        <v>499</v>
      </c>
      <c r="U3216" s="54">
        <v>132.91980505095259</v>
      </c>
      <c r="W3216" s="42" t="s">
        <v>469</v>
      </c>
    </row>
    <row r="3217" spans="1:23">
      <c r="A3217" s="49" t="s">
        <v>5485</v>
      </c>
      <c r="B3217" s="46" t="s">
        <v>230</v>
      </c>
      <c r="C3217" s="46" t="s">
        <v>447</v>
      </c>
      <c r="D3217" s="49" t="s">
        <v>161</v>
      </c>
      <c r="E3217" s="46">
        <v>6</v>
      </c>
      <c r="F3217" s="46">
        <v>0</v>
      </c>
      <c r="G3217" s="46">
        <v>0</v>
      </c>
      <c r="H3217" s="46">
        <v>0</v>
      </c>
      <c r="I3217" s="46">
        <v>0</v>
      </c>
      <c r="J3217" s="46">
        <v>0</v>
      </c>
      <c r="K3217" s="46">
        <v>6</v>
      </c>
      <c r="L3217" s="42">
        <v>27501</v>
      </c>
      <c r="M3217" s="42">
        <v>13542</v>
      </c>
      <c r="N3217" s="42">
        <v>13959</v>
      </c>
      <c r="O3217" s="54">
        <v>21.817388458601506</v>
      </c>
      <c r="P3217" s="54" t="s">
        <v>499</v>
      </c>
      <c r="Q3217" s="54" t="s">
        <v>499</v>
      </c>
      <c r="R3217" s="54" t="s">
        <v>499</v>
      </c>
      <c r="S3217" s="54" t="s">
        <v>499</v>
      </c>
      <c r="T3217" s="54" t="s">
        <v>499</v>
      </c>
      <c r="U3217" s="54">
        <v>21.817388458601506</v>
      </c>
      <c r="W3217" s="42" t="s">
        <v>469</v>
      </c>
    </row>
    <row r="3218" spans="1:23">
      <c r="A3218" s="49" t="s">
        <v>5486</v>
      </c>
      <c r="B3218" s="46" t="s">
        <v>230</v>
      </c>
      <c r="C3218" s="46" t="s">
        <v>447</v>
      </c>
      <c r="D3218" s="49" t="s">
        <v>142</v>
      </c>
      <c r="E3218" s="46">
        <v>0</v>
      </c>
      <c r="F3218" s="46">
        <v>0</v>
      </c>
      <c r="G3218" s="46">
        <v>0</v>
      </c>
      <c r="H3218" s="46">
        <v>0</v>
      </c>
      <c r="I3218" s="46">
        <v>0</v>
      </c>
      <c r="J3218" s="46">
        <v>0</v>
      </c>
      <c r="K3218" s="46">
        <v>0</v>
      </c>
      <c r="L3218" s="42">
        <v>27501</v>
      </c>
      <c r="M3218" s="42">
        <v>13542</v>
      </c>
      <c r="N3218" s="42">
        <v>13959</v>
      </c>
      <c r="O3218" s="54" t="s">
        <v>499</v>
      </c>
      <c r="P3218" s="54" t="s">
        <v>499</v>
      </c>
      <c r="Q3218" s="54" t="s">
        <v>499</v>
      </c>
      <c r="R3218" s="54" t="s">
        <v>499</v>
      </c>
      <c r="S3218" s="54" t="s">
        <v>499</v>
      </c>
      <c r="T3218" s="54" t="s">
        <v>499</v>
      </c>
      <c r="U3218" s="54" t="s">
        <v>499</v>
      </c>
      <c r="W3218" s="42" t="s">
        <v>469</v>
      </c>
    </row>
    <row r="3219" spans="1:23">
      <c r="A3219" s="49" t="s">
        <v>5487</v>
      </c>
      <c r="B3219" s="46" t="s">
        <v>230</v>
      </c>
      <c r="C3219" s="46" t="s">
        <v>447</v>
      </c>
      <c r="D3219" s="49" t="s">
        <v>146</v>
      </c>
      <c r="E3219" s="46">
        <v>0</v>
      </c>
      <c r="F3219" s="46">
        <v>0</v>
      </c>
      <c r="G3219" s="46">
        <v>6</v>
      </c>
      <c r="H3219" s="46">
        <v>7</v>
      </c>
      <c r="I3219" s="46">
        <v>6</v>
      </c>
      <c r="J3219" s="46">
        <v>6</v>
      </c>
      <c r="K3219" s="46">
        <v>25</v>
      </c>
      <c r="L3219" s="42">
        <v>27501</v>
      </c>
      <c r="M3219" s="42">
        <v>13542</v>
      </c>
      <c r="N3219" s="42">
        <v>13959</v>
      </c>
      <c r="O3219" s="54" t="s">
        <v>499</v>
      </c>
      <c r="P3219" s="54" t="s">
        <v>499</v>
      </c>
      <c r="Q3219" s="54">
        <v>44.306601683650861</v>
      </c>
      <c r="R3219" s="54">
        <v>51.691035297592677</v>
      </c>
      <c r="S3219" s="54">
        <v>44.306601683650861</v>
      </c>
      <c r="T3219" s="54">
        <v>44.306601683650861</v>
      </c>
      <c r="U3219" s="54">
        <v>184.61084034854528</v>
      </c>
      <c r="W3219" s="42" t="s">
        <v>469</v>
      </c>
    </row>
    <row r="3220" spans="1:23">
      <c r="A3220" s="49" t="s">
        <v>5488</v>
      </c>
      <c r="B3220" s="46" t="s">
        <v>222</v>
      </c>
      <c r="C3220" s="46" t="s">
        <v>447</v>
      </c>
      <c r="D3220" s="49" t="s">
        <v>60</v>
      </c>
      <c r="E3220" s="46">
        <v>0</v>
      </c>
      <c r="F3220" s="46">
        <v>0</v>
      </c>
      <c r="G3220" s="46">
        <v>8</v>
      </c>
      <c r="H3220" s="46">
        <v>6</v>
      </c>
      <c r="I3220" s="46">
        <v>0</v>
      </c>
      <c r="J3220" s="46">
        <v>6</v>
      </c>
      <c r="K3220" s="46">
        <v>20</v>
      </c>
      <c r="L3220" s="42">
        <v>27501</v>
      </c>
      <c r="M3220" s="42">
        <v>13542</v>
      </c>
      <c r="N3220" s="42">
        <v>13959</v>
      </c>
      <c r="O3220" s="54" t="s">
        <v>499</v>
      </c>
      <c r="P3220" s="54" t="s">
        <v>499</v>
      </c>
      <c r="Q3220" s="54">
        <v>29.089851278135338</v>
      </c>
      <c r="R3220" s="54">
        <v>21.817388458601506</v>
      </c>
      <c r="S3220" s="54" t="s">
        <v>499</v>
      </c>
      <c r="T3220" s="54">
        <v>21.817388458601506</v>
      </c>
      <c r="U3220" s="54">
        <v>72.72462819533834</v>
      </c>
      <c r="W3220" s="42" t="s">
        <v>469</v>
      </c>
    </row>
    <row r="3221" spans="1:23">
      <c r="A3221" s="49" t="s">
        <v>5489</v>
      </c>
      <c r="B3221" s="46" t="s">
        <v>222</v>
      </c>
      <c r="C3221" s="46" t="s">
        <v>447</v>
      </c>
      <c r="D3221" s="49" t="s">
        <v>64</v>
      </c>
      <c r="E3221" s="46">
        <v>7</v>
      </c>
      <c r="F3221" s="46">
        <v>7</v>
      </c>
      <c r="G3221" s="46">
        <v>8</v>
      </c>
      <c r="H3221" s="46">
        <v>14</v>
      </c>
      <c r="I3221" s="46">
        <v>6</v>
      </c>
      <c r="J3221" s="46">
        <v>6</v>
      </c>
      <c r="K3221" s="46">
        <v>48</v>
      </c>
      <c r="L3221" s="42">
        <v>27501</v>
      </c>
      <c r="M3221" s="42">
        <v>13542</v>
      </c>
      <c r="N3221" s="42">
        <v>13959</v>
      </c>
      <c r="O3221" s="54">
        <v>25.453619868368424</v>
      </c>
      <c r="P3221" s="54">
        <v>25.453619868368424</v>
      </c>
      <c r="Q3221" s="54">
        <v>29.089851278135338</v>
      </c>
      <c r="R3221" s="54">
        <v>50.907239736736848</v>
      </c>
      <c r="S3221" s="54">
        <v>21.817388458601506</v>
      </c>
      <c r="T3221" s="54">
        <v>21.817388458601506</v>
      </c>
      <c r="U3221" s="54">
        <v>174.53910766881205</v>
      </c>
      <c r="W3221" s="42" t="s">
        <v>469</v>
      </c>
    </row>
    <row r="3222" spans="1:23">
      <c r="A3222" s="49" t="s">
        <v>5490</v>
      </c>
      <c r="B3222" s="46" t="s">
        <v>222</v>
      </c>
      <c r="C3222" s="46" t="s">
        <v>447</v>
      </c>
      <c r="D3222" s="49" t="s">
        <v>492</v>
      </c>
      <c r="E3222" s="46">
        <v>0</v>
      </c>
      <c r="F3222" s="46">
        <v>0</v>
      </c>
      <c r="G3222" s="46">
        <v>6</v>
      </c>
      <c r="H3222" s="46">
        <v>6</v>
      </c>
      <c r="I3222" s="46">
        <v>6</v>
      </c>
      <c r="J3222" s="46">
        <v>0</v>
      </c>
      <c r="K3222" s="46">
        <v>18</v>
      </c>
      <c r="L3222" s="42">
        <v>27501</v>
      </c>
      <c r="M3222" s="42">
        <v>13542</v>
      </c>
      <c r="N3222" s="42">
        <v>13959</v>
      </c>
      <c r="O3222" s="54" t="s">
        <v>499</v>
      </c>
      <c r="P3222" s="54" t="s">
        <v>499</v>
      </c>
      <c r="Q3222" s="54">
        <v>21.817388458601506</v>
      </c>
      <c r="R3222" s="54">
        <v>21.817388458601506</v>
      </c>
      <c r="S3222" s="54">
        <v>21.817388458601506</v>
      </c>
      <c r="T3222" s="54" t="s">
        <v>499</v>
      </c>
      <c r="U3222" s="54">
        <v>65.452165375804512</v>
      </c>
      <c r="W3222" s="42" t="s">
        <v>469</v>
      </c>
    </row>
    <row r="3223" spans="1:23">
      <c r="A3223" s="49" t="s">
        <v>5491</v>
      </c>
      <c r="B3223" s="46" t="s">
        <v>222</v>
      </c>
      <c r="C3223" s="46" t="s">
        <v>447</v>
      </c>
      <c r="D3223" s="49" t="s">
        <v>200</v>
      </c>
      <c r="E3223" s="46">
        <v>0</v>
      </c>
      <c r="F3223" s="46">
        <v>0</v>
      </c>
      <c r="G3223" s="46">
        <v>6</v>
      </c>
      <c r="H3223" s="46">
        <v>12</v>
      </c>
      <c r="I3223" s="46">
        <v>6</v>
      </c>
      <c r="J3223" s="46">
        <v>6</v>
      </c>
      <c r="K3223" s="46">
        <v>30</v>
      </c>
      <c r="L3223" s="42">
        <v>27501</v>
      </c>
      <c r="M3223" s="42">
        <v>13542</v>
      </c>
      <c r="N3223" s="42">
        <v>13959</v>
      </c>
      <c r="O3223" s="54" t="s">
        <v>499</v>
      </c>
      <c r="P3223" s="54" t="s">
        <v>499</v>
      </c>
      <c r="Q3223" s="54">
        <v>21.817388458601506</v>
      </c>
      <c r="R3223" s="54">
        <v>43.634776917203013</v>
      </c>
      <c r="S3223" s="54">
        <v>21.817388458601506</v>
      </c>
      <c r="T3223" s="54">
        <v>21.817388458601506</v>
      </c>
      <c r="U3223" s="54">
        <v>109.08694229300752</v>
      </c>
      <c r="W3223" s="42" t="s">
        <v>469</v>
      </c>
    </row>
    <row r="3224" spans="1:23">
      <c r="A3224" s="49" t="s">
        <v>5492</v>
      </c>
      <c r="B3224" s="46" t="s">
        <v>222</v>
      </c>
      <c r="C3224" s="46" t="s">
        <v>447</v>
      </c>
      <c r="D3224" s="49" t="s">
        <v>473</v>
      </c>
      <c r="E3224" s="46">
        <v>0</v>
      </c>
      <c r="F3224" s="46">
        <v>0</v>
      </c>
      <c r="G3224" s="46">
        <v>0</v>
      </c>
      <c r="H3224" s="46">
        <v>0</v>
      </c>
      <c r="I3224" s="46">
        <v>0</v>
      </c>
      <c r="J3224" s="46">
        <v>0</v>
      </c>
      <c r="K3224" s="46">
        <v>0</v>
      </c>
      <c r="L3224" s="42">
        <v>27501</v>
      </c>
      <c r="M3224" s="42">
        <v>13542</v>
      </c>
      <c r="N3224" s="42">
        <v>13959</v>
      </c>
      <c r="O3224" s="54" t="s">
        <v>499</v>
      </c>
      <c r="P3224" s="54" t="s">
        <v>499</v>
      </c>
      <c r="Q3224" s="54" t="s">
        <v>499</v>
      </c>
      <c r="R3224" s="54" t="s">
        <v>499</v>
      </c>
      <c r="S3224" s="54" t="s">
        <v>499</v>
      </c>
      <c r="T3224" s="54" t="s">
        <v>499</v>
      </c>
      <c r="U3224" s="54" t="s">
        <v>499</v>
      </c>
      <c r="W3224" s="42" t="s">
        <v>469</v>
      </c>
    </row>
    <row r="3225" spans="1:23">
      <c r="A3225" s="49" t="s">
        <v>5493</v>
      </c>
      <c r="B3225" s="46" t="s">
        <v>222</v>
      </c>
      <c r="C3225" s="46" t="s">
        <v>447</v>
      </c>
      <c r="D3225" s="49" t="s">
        <v>201</v>
      </c>
      <c r="E3225" s="46">
        <v>0</v>
      </c>
      <c r="F3225" s="46">
        <v>0</v>
      </c>
      <c r="G3225" s="46">
        <v>6</v>
      </c>
      <c r="H3225" s="46">
        <v>0</v>
      </c>
      <c r="I3225" s="46">
        <v>0</v>
      </c>
      <c r="J3225" s="46">
        <v>0</v>
      </c>
      <c r="K3225" s="46">
        <v>6</v>
      </c>
      <c r="L3225" s="42">
        <v>27501</v>
      </c>
      <c r="M3225" s="42">
        <v>13542</v>
      </c>
      <c r="N3225" s="42">
        <v>13959</v>
      </c>
      <c r="O3225" s="54" t="s">
        <v>499</v>
      </c>
      <c r="P3225" s="54" t="s">
        <v>499</v>
      </c>
      <c r="Q3225" s="54">
        <v>21.817388458601506</v>
      </c>
      <c r="R3225" s="54" t="s">
        <v>499</v>
      </c>
      <c r="S3225" s="54" t="s">
        <v>499</v>
      </c>
      <c r="T3225" s="54" t="s">
        <v>499</v>
      </c>
      <c r="U3225" s="54">
        <v>21.817388458601506</v>
      </c>
      <c r="W3225" s="42" t="s">
        <v>469</v>
      </c>
    </row>
    <row r="3226" spans="1:23">
      <c r="A3226" s="49" t="s">
        <v>5494</v>
      </c>
      <c r="B3226" s="46" t="s">
        <v>222</v>
      </c>
      <c r="C3226" s="46" t="s">
        <v>447</v>
      </c>
      <c r="D3226" s="49" t="s">
        <v>151</v>
      </c>
      <c r="E3226" s="46">
        <v>0</v>
      </c>
      <c r="F3226" s="46">
        <v>0</v>
      </c>
      <c r="G3226" s="46">
        <v>0</v>
      </c>
      <c r="H3226" s="46">
        <v>0</v>
      </c>
      <c r="I3226" s="46">
        <v>0</v>
      </c>
      <c r="J3226" s="46">
        <v>0</v>
      </c>
      <c r="K3226" s="46">
        <v>0</v>
      </c>
      <c r="L3226" s="42">
        <v>27501</v>
      </c>
      <c r="M3226" s="42">
        <v>13542</v>
      </c>
      <c r="N3226" s="42">
        <v>13959</v>
      </c>
      <c r="O3226" s="54" t="s">
        <v>499</v>
      </c>
      <c r="P3226" s="54" t="s">
        <v>499</v>
      </c>
      <c r="Q3226" s="54" t="s">
        <v>499</v>
      </c>
      <c r="R3226" s="54" t="s">
        <v>499</v>
      </c>
      <c r="S3226" s="54" t="s">
        <v>499</v>
      </c>
      <c r="T3226" s="54" t="s">
        <v>499</v>
      </c>
      <c r="U3226" s="54" t="s">
        <v>499</v>
      </c>
      <c r="W3226" s="42" t="s">
        <v>469</v>
      </c>
    </row>
    <row r="3227" spans="1:23">
      <c r="A3227" s="49" t="s">
        <v>5495</v>
      </c>
      <c r="B3227" s="46" t="s">
        <v>222</v>
      </c>
      <c r="C3227" s="46" t="s">
        <v>447</v>
      </c>
      <c r="D3227" s="49" t="s">
        <v>95</v>
      </c>
      <c r="E3227" s="46">
        <v>0</v>
      </c>
      <c r="F3227" s="46">
        <v>0</v>
      </c>
      <c r="G3227" s="46">
        <v>6</v>
      </c>
      <c r="H3227" s="46">
        <v>0</v>
      </c>
      <c r="I3227" s="46">
        <v>0</v>
      </c>
      <c r="J3227" s="46">
        <v>0</v>
      </c>
      <c r="K3227" s="46">
        <v>6</v>
      </c>
      <c r="L3227" s="42">
        <v>27501</v>
      </c>
      <c r="M3227" s="42">
        <v>13542</v>
      </c>
      <c r="N3227" s="42">
        <v>13959</v>
      </c>
      <c r="O3227" s="54" t="s">
        <v>499</v>
      </c>
      <c r="P3227" s="54" t="s">
        <v>499</v>
      </c>
      <c r="Q3227" s="54">
        <v>21.817388458601506</v>
      </c>
      <c r="R3227" s="54" t="s">
        <v>499</v>
      </c>
      <c r="S3227" s="54" t="s">
        <v>499</v>
      </c>
      <c r="T3227" s="54" t="s">
        <v>499</v>
      </c>
      <c r="U3227" s="54">
        <v>21.817388458601506</v>
      </c>
      <c r="W3227" s="42" t="s">
        <v>469</v>
      </c>
    </row>
    <row r="3228" spans="1:23">
      <c r="A3228" s="49" t="s">
        <v>5496</v>
      </c>
      <c r="B3228" s="46" t="s">
        <v>222</v>
      </c>
      <c r="C3228" s="46" t="s">
        <v>447</v>
      </c>
      <c r="D3228" s="49" t="s">
        <v>155</v>
      </c>
      <c r="E3228" s="46">
        <v>0</v>
      </c>
      <c r="F3228" s="46">
        <v>0</v>
      </c>
      <c r="G3228" s="46">
        <v>0</v>
      </c>
      <c r="H3228" s="46">
        <v>0</v>
      </c>
      <c r="I3228" s="46">
        <v>0</v>
      </c>
      <c r="J3228" s="46">
        <v>0</v>
      </c>
      <c r="K3228" s="46">
        <v>0</v>
      </c>
      <c r="L3228" s="42">
        <v>27501</v>
      </c>
      <c r="M3228" s="42">
        <v>13542</v>
      </c>
      <c r="N3228" s="42">
        <v>13959</v>
      </c>
      <c r="O3228" s="54" t="s">
        <v>499</v>
      </c>
      <c r="P3228" s="54" t="s">
        <v>499</v>
      </c>
      <c r="Q3228" s="54" t="s">
        <v>499</v>
      </c>
      <c r="R3228" s="54" t="s">
        <v>499</v>
      </c>
      <c r="S3228" s="54" t="s">
        <v>499</v>
      </c>
      <c r="T3228" s="54" t="s">
        <v>499</v>
      </c>
      <c r="U3228" s="54" t="s">
        <v>499</v>
      </c>
      <c r="W3228" s="42" t="s">
        <v>469</v>
      </c>
    </row>
    <row r="3229" spans="1:23">
      <c r="A3229" s="49" t="s">
        <v>5497</v>
      </c>
      <c r="B3229" s="46" t="s">
        <v>222</v>
      </c>
      <c r="C3229" s="46" t="s">
        <v>447</v>
      </c>
      <c r="D3229" s="49" t="s">
        <v>99</v>
      </c>
      <c r="E3229" s="46">
        <v>0</v>
      </c>
      <c r="F3229" s="46">
        <v>0</v>
      </c>
      <c r="G3229" s="46">
        <v>0</v>
      </c>
      <c r="H3229" s="46">
        <v>6</v>
      </c>
      <c r="I3229" s="46">
        <v>0</v>
      </c>
      <c r="J3229" s="46">
        <v>6</v>
      </c>
      <c r="K3229" s="46">
        <v>12</v>
      </c>
      <c r="L3229" s="42">
        <v>27501</v>
      </c>
      <c r="M3229" s="42">
        <v>13542</v>
      </c>
      <c r="N3229" s="42">
        <v>13959</v>
      </c>
      <c r="O3229" s="54" t="s">
        <v>499</v>
      </c>
      <c r="P3229" s="54" t="s">
        <v>499</v>
      </c>
      <c r="Q3229" s="54" t="s">
        <v>499</v>
      </c>
      <c r="R3229" s="54">
        <v>21.817388458601506</v>
      </c>
      <c r="S3229" s="54" t="s">
        <v>499</v>
      </c>
      <c r="T3229" s="54">
        <v>21.817388458601506</v>
      </c>
      <c r="U3229" s="54">
        <v>43.634776917203013</v>
      </c>
      <c r="W3229" s="42" t="s">
        <v>469</v>
      </c>
    </row>
    <row r="3230" spans="1:23">
      <c r="A3230" s="49" t="s">
        <v>5498</v>
      </c>
      <c r="B3230" s="46" t="s">
        <v>222</v>
      </c>
      <c r="C3230" s="46" t="s">
        <v>447</v>
      </c>
      <c r="D3230" s="49" t="s">
        <v>481</v>
      </c>
      <c r="E3230" s="46">
        <v>0</v>
      </c>
      <c r="F3230" s="46">
        <v>0</v>
      </c>
      <c r="G3230" s="46">
        <v>0</v>
      </c>
      <c r="H3230" s="46">
        <v>0</v>
      </c>
      <c r="I3230" s="46">
        <v>0</v>
      </c>
      <c r="J3230" s="46">
        <v>0</v>
      </c>
      <c r="K3230" s="46">
        <v>0</v>
      </c>
      <c r="L3230" s="42">
        <v>27501</v>
      </c>
      <c r="M3230" s="42">
        <v>13542</v>
      </c>
      <c r="N3230" s="42">
        <v>13959</v>
      </c>
      <c r="O3230" s="54" t="s">
        <v>499</v>
      </c>
      <c r="P3230" s="54" t="s">
        <v>499</v>
      </c>
      <c r="Q3230" s="54" t="s">
        <v>499</v>
      </c>
      <c r="R3230" s="54" t="s">
        <v>499</v>
      </c>
      <c r="S3230" s="54" t="s">
        <v>499</v>
      </c>
      <c r="T3230" s="54" t="s">
        <v>499</v>
      </c>
      <c r="U3230" s="54" t="s">
        <v>499</v>
      </c>
      <c r="W3230" s="42" t="s">
        <v>469</v>
      </c>
    </row>
    <row r="3231" spans="1:23">
      <c r="A3231" s="49" t="s">
        <v>5499</v>
      </c>
      <c r="B3231" s="46" t="s">
        <v>222</v>
      </c>
      <c r="C3231" s="46" t="s">
        <v>447</v>
      </c>
      <c r="D3231" s="49" t="s">
        <v>483</v>
      </c>
      <c r="E3231" s="46">
        <v>0</v>
      </c>
      <c r="F3231" s="46">
        <v>0</v>
      </c>
      <c r="G3231" s="46">
        <v>7</v>
      </c>
      <c r="H3231" s="46">
        <v>6</v>
      </c>
      <c r="I3231" s="46">
        <v>0</v>
      </c>
      <c r="J3231" s="46">
        <v>0</v>
      </c>
      <c r="K3231" s="46">
        <v>13</v>
      </c>
      <c r="L3231" s="42">
        <v>27501</v>
      </c>
      <c r="M3231" s="42">
        <v>13542</v>
      </c>
      <c r="N3231" s="42">
        <v>13959</v>
      </c>
      <c r="O3231" s="54" t="s">
        <v>499</v>
      </c>
      <c r="P3231" s="54" t="s">
        <v>499</v>
      </c>
      <c r="Q3231" s="54">
        <v>25.453619868368424</v>
      </c>
      <c r="R3231" s="54">
        <v>21.817388458601506</v>
      </c>
      <c r="S3231" s="54" t="s">
        <v>499</v>
      </c>
      <c r="T3231" s="54" t="s">
        <v>499</v>
      </c>
      <c r="U3231" s="54">
        <v>47.271008326969927</v>
      </c>
      <c r="W3231" s="42" t="s">
        <v>469</v>
      </c>
    </row>
    <row r="3232" spans="1:23">
      <c r="A3232" s="49" t="s">
        <v>5500</v>
      </c>
      <c r="B3232" s="46" t="s">
        <v>222</v>
      </c>
      <c r="C3232" s="46" t="s">
        <v>447</v>
      </c>
      <c r="D3232" s="49" t="s">
        <v>128</v>
      </c>
      <c r="E3232" s="46">
        <v>6</v>
      </c>
      <c r="F3232" s="46">
        <v>0</v>
      </c>
      <c r="G3232" s="46">
        <v>0</v>
      </c>
      <c r="H3232" s="46">
        <v>0</v>
      </c>
      <c r="I3232" s="46">
        <v>0</v>
      </c>
      <c r="J3232" s="46">
        <v>0</v>
      </c>
      <c r="K3232" s="46">
        <v>6</v>
      </c>
      <c r="L3232" s="42">
        <v>27501</v>
      </c>
      <c r="M3232" s="42">
        <v>13542</v>
      </c>
      <c r="N3232" s="42">
        <v>13959</v>
      </c>
      <c r="O3232" s="54">
        <v>21.817388458601506</v>
      </c>
      <c r="P3232" s="54" t="s">
        <v>499</v>
      </c>
      <c r="Q3232" s="54" t="s">
        <v>499</v>
      </c>
      <c r="R3232" s="54" t="s">
        <v>499</v>
      </c>
      <c r="S3232" s="54" t="s">
        <v>499</v>
      </c>
      <c r="T3232" s="54" t="s">
        <v>499</v>
      </c>
      <c r="U3232" s="54">
        <v>21.817388458601506</v>
      </c>
      <c r="W3232" s="42" t="s">
        <v>469</v>
      </c>
    </row>
    <row r="3233" spans="1:23">
      <c r="A3233" s="49" t="s">
        <v>5501</v>
      </c>
      <c r="B3233" s="46" t="s">
        <v>222</v>
      </c>
      <c r="C3233" s="46" t="s">
        <v>447</v>
      </c>
      <c r="D3233" s="49" t="s">
        <v>161</v>
      </c>
      <c r="E3233" s="46">
        <v>0</v>
      </c>
      <c r="F3233" s="46">
        <v>0</v>
      </c>
      <c r="G3233" s="46">
        <v>0</v>
      </c>
      <c r="H3233" s="46">
        <v>0</v>
      </c>
      <c r="I3233" s="46">
        <v>0</v>
      </c>
      <c r="J3233" s="46">
        <v>0</v>
      </c>
      <c r="K3233" s="46">
        <v>0</v>
      </c>
      <c r="L3233" s="42">
        <v>27501</v>
      </c>
      <c r="M3233" s="42">
        <v>13542</v>
      </c>
      <c r="N3233" s="42">
        <v>13959</v>
      </c>
      <c r="O3233" s="54" t="s">
        <v>499</v>
      </c>
      <c r="P3233" s="54" t="s">
        <v>499</v>
      </c>
      <c r="Q3233" s="54" t="s">
        <v>499</v>
      </c>
      <c r="R3233" s="54" t="s">
        <v>499</v>
      </c>
      <c r="S3233" s="54" t="s">
        <v>499</v>
      </c>
      <c r="T3233" s="54" t="s">
        <v>499</v>
      </c>
      <c r="U3233" s="54" t="s">
        <v>499</v>
      </c>
      <c r="W3233" s="42" t="s">
        <v>469</v>
      </c>
    </row>
    <row r="3234" spans="1:23">
      <c r="A3234" s="49" t="s">
        <v>5502</v>
      </c>
      <c r="B3234" s="46" t="s">
        <v>222</v>
      </c>
      <c r="C3234" s="46" t="s">
        <v>447</v>
      </c>
      <c r="D3234" s="49" t="s">
        <v>164</v>
      </c>
      <c r="E3234" s="46">
        <v>14</v>
      </c>
      <c r="F3234" s="46">
        <v>13</v>
      </c>
      <c r="G3234" s="46">
        <v>40</v>
      </c>
      <c r="H3234" s="46">
        <v>36</v>
      </c>
      <c r="I3234" s="46">
        <v>12</v>
      </c>
      <c r="J3234" s="46">
        <v>0</v>
      </c>
      <c r="K3234" s="46">
        <v>115</v>
      </c>
      <c r="L3234" s="42">
        <v>27501</v>
      </c>
      <c r="M3234" s="42">
        <v>13542</v>
      </c>
      <c r="N3234" s="42">
        <v>13959</v>
      </c>
      <c r="O3234" s="54">
        <v>100.2937173149939</v>
      </c>
      <c r="P3234" s="54">
        <v>93.129880363922922</v>
      </c>
      <c r="Q3234" s="54">
        <v>286.55347804283974</v>
      </c>
      <c r="R3234" s="54">
        <v>257.89813023855578</v>
      </c>
      <c r="S3234" s="54">
        <v>85.966043412851917</v>
      </c>
      <c r="T3234" s="54" t="s">
        <v>499</v>
      </c>
      <c r="U3234" s="54">
        <v>823.84124937316426</v>
      </c>
      <c r="W3234" s="42" t="s">
        <v>469</v>
      </c>
    </row>
    <row r="3235" spans="1:23">
      <c r="A3235" s="49" t="s">
        <v>5503</v>
      </c>
      <c r="B3235" s="46" t="s">
        <v>222</v>
      </c>
      <c r="C3235" s="46" t="s">
        <v>447</v>
      </c>
      <c r="D3235" s="49" t="s">
        <v>142</v>
      </c>
      <c r="E3235" s="46">
        <v>0</v>
      </c>
      <c r="F3235" s="46">
        <v>0</v>
      </c>
      <c r="G3235" s="46">
        <v>0</v>
      </c>
      <c r="H3235" s="46">
        <v>0</v>
      </c>
      <c r="I3235" s="46">
        <v>0</v>
      </c>
      <c r="J3235" s="46">
        <v>0</v>
      </c>
      <c r="K3235" s="46">
        <v>0</v>
      </c>
      <c r="L3235" s="42">
        <v>27501</v>
      </c>
      <c r="M3235" s="42">
        <v>13542</v>
      </c>
      <c r="N3235" s="42">
        <v>13959</v>
      </c>
      <c r="O3235" s="54" t="s">
        <v>499</v>
      </c>
      <c r="P3235" s="54" t="s">
        <v>499</v>
      </c>
      <c r="Q3235" s="54" t="s">
        <v>499</v>
      </c>
      <c r="R3235" s="54" t="s">
        <v>499</v>
      </c>
      <c r="S3235" s="54" t="s">
        <v>499</v>
      </c>
      <c r="T3235" s="54" t="s">
        <v>499</v>
      </c>
      <c r="U3235" s="54" t="s">
        <v>499</v>
      </c>
      <c r="W3235" s="42" t="s">
        <v>469</v>
      </c>
    </row>
    <row r="3236" spans="1:23">
      <c r="A3236" s="49" t="s">
        <v>5504</v>
      </c>
      <c r="B3236" s="46" t="s">
        <v>230</v>
      </c>
      <c r="C3236" s="46" t="s">
        <v>449</v>
      </c>
      <c r="D3236" s="49" t="s">
        <v>60</v>
      </c>
      <c r="E3236" s="46">
        <v>6</v>
      </c>
      <c r="F3236" s="46">
        <v>6</v>
      </c>
      <c r="G3236" s="46">
        <v>10</v>
      </c>
      <c r="H3236" s="46">
        <v>11</v>
      </c>
      <c r="I3236" s="46">
        <v>0</v>
      </c>
      <c r="J3236" s="46">
        <v>12</v>
      </c>
      <c r="K3236" s="46">
        <v>45</v>
      </c>
      <c r="L3236" s="42">
        <v>38728</v>
      </c>
      <c r="M3236" s="42">
        <v>20428</v>
      </c>
      <c r="N3236" s="42">
        <v>18300</v>
      </c>
      <c r="O3236" s="54">
        <v>15.49266680437926</v>
      </c>
      <c r="P3236" s="54">
        <v>15.49266680437926</v>
      </c>
      <c r="Q3236" s="54">
        <v>25.8211113406321</v>
      </c>
      <c r="R3236" s="54">
        <v>28.403222474695312</v>
      </c>
      <c r="S3236" s="54" t="s">
        <v>499</v>
      </c>
      <c r="T3236" s="54">
        <v>30.98533360875852</v>
      </c>
      <c r="U3236" s="54">
        <v>116.19500103284446</v>
      </c>
      <c r="W3236" s="42" t="s">
        <v>469</v>
      </c>
    </row>
    <row r="3237" spans="1:23">
      <c r="A3237" s="49" t="s">
        <v>5505</v>
      </c>
      <c r="B3237" s="46" t="s">
        <v>230</v>
      </c>
      <c r="C3237" s="46" t="s">
        <v>449</v>
      </c>
      <c r="D3237" s="49" t="s">
        <v>64</v>
      </c>
      <c r="E3237" s="46">
        <v>6</v>
      </c>
      <c r="F3237" s="46">
        <v>7</v>
      </c>
      <c r="G3237" s="46">
        <v>7</v>
      </c>
      <c r="H3237" s="46">
        <v>8</v>
      </c>
      <c r="I3237" s="46">
        <v>11</v>
      </c>
      <c r="J3237" s="46">
        <v>10</v>
      </c>
      <c r="K3237" s="46">
        <v>49</v>
      </c>
      <c r="L3237" s="42">
        <v>38728</v>
      </c>
      <c r="M3237" s="42">
        <v>20428</v>
      </c>
      <c r="N3237" s="42">
        <v>18300</v>
      </c>
      <c r="O3237" s="54">
        <v>15.49266680437926</v>
      </c>
      <c r="P3237" s="54">
        <v>18.07477793844247</v>
      </c>
      <c r="Q3237" s="54">
        <v>18.07477793844247</v>
      </c>
      <c r="R3237" s="54">
        <v>20.656889072505681</v>
      </c>
      <c r="S3237" s="54">
        <v>28.403222474695312</v>
      </c>
      <c r="T3237" s="54">
        <v>25.8211113406321</v>
      </c>
      <c r="U3237" s="54">
        <v>126.52344556909729</v>
      </c>
      <c r="W3237" s="42" t="s">
        <v>469</v>
      </c>
    </row>
    <row r="3238" spans="1:23">
      <c r="A3238" s="49" t="s">
        <v>5506</v>
      </c>
      <c r="B3238" s="46" t="s">
        <v>230</v>
      </c>
      <c r="C3238" s="46" t="s">
        <v>449</v>
      </c>
      <c r="D3238" s="49" t="s">
        <v>492</v>
      </c>
      <c r="E3238" s="46">
        <v>0</v>
      </c>
      <c r="F3238" s="46">
        <v>0</v>
      </c>
      <c r="G3238" s="46">
        <v>7</v>
      </c>
      <c r="H3238" s="46">
        <v>0</v>
      </c>
      <c r="I3238" s="46">
        <v>6</v>
      </c>
      <c r="J3238" s="46">
        <v>0</v>
      </c>
      <c r="K3238" s="46">
        <v>13</v>
      </c>
      <c r="L3238" s="42">
        <v>38728</v>
      </c>
      <c r="M3238" s="42">
        <v>20428</v>
      </c>
      <c r="N3238" s="42">
        <v>18300</v>
      </c>
      <c r="O3238" s="54" t="s">
        <v>499</v>
      </c>
      <c r="P3238" s="54" t="s">
        <v>499</v>
      </c>
      <c r="Q3238" s="54">
        <v>18.07477793844247</v>
      </c>
      <c r="R3238" s="54" t="s">
        <v>499</v>
      </c>
      <c r="S3238" s="54">
        <v>15.49266680437926</v>
      </c>
      <c r="T3238" s="54" t="s">
        <v>499</v>
      </c>
      <c r="U3238" s="54">
        <v>33.567444742821728</v>
      </c>
      <c r="W3238" s="42" t="s">
        <v>469</v>
      </c>
    </row>
    <row r="3239" spans="1:23">
      <c r="A3239" s="49" t="s">
        <v>5507</v>
      </c>
      <c r="B3239" s="46" t="s">
        <v>230</v>
      </c>
      <c r="C3239" s="46" t="s">
        <v>449</v>
      </c>
      <c r="D3239" s="49" t="s">
        <v>200</v>
      </c>
      <c r="E3239" s="46">
        <v>0</v>
      </c>
      <c r="F3239" s="46">
        <v>0</v>
      </c>
      <c r="G3239" s="46">
        <v>0</v>
      </c>
      <c r="H3239" s="46">
        <v>8</v>
      </c>
      <c r="I3239" s="46">
        <v>0</v>
      </c>
      <c r="J3239" s="46">
        <v>0</v>
      </c>
      <c r="K3239" s="46">
        <v>8</v>
      </c>
      <c r="L3239" s="42">
        <v>38728</v>
      </c>
      <c r="M3239" s="42">
        <v>20428</v>
      </c>
      <c r="N3239" s="42">
        <v>18300</v>
      </c>
      <c r="O3239" s="54" t="s">
        <v>499</v>
      </c>
      <c r="P3239" s="54" t="s">
        <v>499</v>
      </c>
      <c r="Q3239" s="54" t="s">
        <v>499</v>
      </c>
      <c r="R3239" s="54">
        <v>20.656889072505681</v>
      </c>
      <c r="S3239" s="54" t="s">
        <v>499</v>
      </c>
      <c r="T3239" s="54" t="s">
        <v>499</v>
      </c>
      <c r="U3239" s="54">
        <v>20.656889072505681</v>
      </c>
      <c r="W3239" s="42" t="s">
        <v>469</v>
      </c>
    </row>
    <row r="3240" spans="1:23">
      <c r="A3240" s="49" t="s">
        <v>5508</v>
      </c>
      <c r="B3240" s="46" t="s">
        <v>230</v>
      </c>
      <c r="C3240" s="46" t="s">
        <v>449</v>
      </c>
      <c r="D3240" s="49" t="s">
        <v>54</v>
      </c>
      <c r="E3240" s="46">
        <v>42</v>
      </c>
      <c r="F3240" s="46">
        <v>17</v>
      </c>
      <c r="G3240" s="46">
        <v>55</v>
      </c>
      <c r="H3240" s="46">
        <v>78</v>
      </c>
      <c r="I3240" s="46">
        <v>55</v>
      </c>
      <c r="J3240" s="46">
        <v>30</v>
      </c>
      <c r="K3240" s="46">
        <v>277</v>
      </c>
      <c r="L3240" s="42">
        <v>38728</v>
      </c>
      <c r="M3240" s="42">
        <v>20428</v>
      </c>
      <c r="N3240" s="42">
        <v>18300</v>
      </c>
      <c r="O3240" s="54">
        <v>205.6001566477384</v>
      </c>
      <c r="P3240" s="54">
        <v>83.219111024084583</v>
      </c>
      <c r="Q3240" s="54">
        <v>269.2383003720384</v>
      </c>
      <c r="R3240" s="54">
        <v>381.82886234579985</v>
      </c>
      <c r="S3240" s="54">
        <v>269.2383003720384</v>
      </c>
      <c r="T3240" s="54">
        <v>146.85725474838455</v>
      </c>
      <c r="U3240" s="54">
        <v>1355.9819855100841</v>
      </c>
      <c r="W3240" s="42" t="s">
        <v>469</v>
      </c>
    </row>
    <row r="3241" spans="1:23">
      <c r="A3241" s="49" t="s">
        <v>5509</v>
      </c>
      <c r="B3241" s="46" t="s">
        <v>230</v>
      </c>
      <c r="C3241" s="46" t="s">
        <v>449</v>
      </c>
      <c r="D3241" s="49" t="s">
        <v>69</v>
      </c>
      <c r="E3241" s="46">
        <v>0</v>
      </c>
      <c r="F3241" s="46">
        <v>0</v>
      </c>
      <c r="G3241" s="46">
        <v>0</v>
      </c>
      <c r="H3241" s="46">
        <v>6</v>
      </c>
      <c r="I3241" s="46">
        <v>6</v>
      </c>
      <c r="J3241" s="46">
        <v>6</v>
      </c>
      <c r="K3241" s="46">
        <v>18</v>
      </c>
      <c r="L3241" s="42">
        <v>38728</v>
      </c>
      <c r="M3241" s="42">
        <v>20428</v>
      </c>
      <c r="N3241" s="42">
        <v>18300</v>
      </c>
      <c r="O3241" s="54" t="s">
        <v>499</v>
      </c>
      <c r="P3241" s="54" t="s">
        <v>499</v>
      </c>
      <c r="Q3241" s="54" t="s">
        <v>499</v>
      </c>
      <c r="R3241" s="54">
        <v>29.371450949676913</v>
      </c>
      <c r="S3241" s="54">
        <v>29.371450949676913</v>
      </c>
      <c r="T3241" s="54">
        <v>29.371450949676913</v>
      </c>
      <c r="U3241" s="54">
        <v>88.114352849030738</v>
      </c>
      <c r="W3241" s="42" t="s">
        <v>469</v>
      </c>
    </row>
    <row r="3242" spans="1:23">
      <c r="A3242" s="49" t="s">
        <v>5510</v>
      </c>
      <c r="B3242" s="46" t="s">
        <v>230</v>
      </c>
      <c r="C3242" s="46" t="s">
        <v>449</v>
      </c>
      <c r="D3242" s="49" t="s">
        <v>473</v>
      </c>
      <c r="E3242" s="46">
        <v>0</v>
      </c>
      <c r="F3242" s="46">
        <v>0</v>
      </c>
      <c r="G3242" s="46">
        <v>6</v>
      </c>
      <c r="H3242" s="46">
        <v>0</v>
      </c>
      <c r="I3242" s="46">
        <v>0</v>
      </c>
      <c r="J3242" s="46">
        <v>0</v>
      </c>
      <c r="K3242" s="46">
        <v>6</v>
      </c>
      <c r="L3242" s="42">
        <v>38728</v>
      </c>
      <c r="M3242" s="42">
        <v>20428</v>
      </c>
      <c r="N3242" s="42">
        <v>18300</v>
      </c>
      <c r="O3242" s="54" t="s">
        <v>499</v>
      </c>
      <c r="P3242" s="54" t="s">
        <v>499</v>
      </c>
      <c r="Q3242" s="54">
        <v>15.49266680437926</v>
      </c>
      <c r="R3242" s="54" t="s">
        <v>499</v>
      </c>
      <c r="S3242" s="54" t="s">
        <v>499</v>
      </c>
      <c r="T3242" s="54" t="s">
        <v>499</v>
      </c>
      <c r="U3242" s="54">
        <v>15.49266680437926</v>
      </c>
      <c r="W3242" s="42" t="s">
        <v>469</v>
      </c>
    </row>
    <row r="3243" spans="1:23">
      <c r="A3243" s="49" t="s">
        <v>5511</v>
      </c>
      <c r="B3243" s="46" t="s">
        <v>230</v>
      </c>
      <c r="C3243" s="46" t="s">
        <v>449</v>
      </c>
      <c r="D3243" s="49" t="s">
        <v>201</v>
      </c>
      <c r="E3243" s="46">
        <v>0</v>
      </c>
      <c r="F3243" s="46">
        <v>6</v>
      </c>
      <c r="G3243" s="46">
        <v>6</v>
      </c>
      <c r="H3243" s="46">
        <v>6</v>
      </c>
      <c r="I3243" s="46">
        <v>6</v>
      </c>
      <c r="J3243" s="46">
        <v>0</v>
      </c>
      <c r="K3243" s="46">
        <v>24</v>
      </c>
      <c r="L3243" s="42">
        <v>38728</v>
      </c>
      <c r="M3243" s="42">
        <v>20428</v>
      </c>
      <c r="N3243" s="42">
        <v>18300</v>
      </c>
      <c r="O3243" s="54" t="s">
        <v>499</v>
      </c>
      <c r="P3243" s="54">
        <v>15.49266680437926</v>
      </c>
      <c r="Q3243" s="54">
        <v>15.49266680437926</v>
      </c>
      <c r="R3243" s="54">
        <v>15.49266680437926</v>
      </c>
      <c r="S3243" s="54">
        <v>15.49266680437926</v>
      </c>
      <c r="T3243" s="54" t="s">
        <v>499</v>
      </c>
      <c r="U3243" s="54">
        <v>61.97066721751704</v>
      </c>
      <c r="W3243" s="42" t="s">
        <v>469</v>
      </c>
    </row>
    <row r="3244" spans="1:23">
      <c r="A3244" s="49" t="s">
        <v>5512</v>
      </c>
      <c r="B3244" s="46" t="s">
        <v>230</v>
      </c>
      <c r="C3244" s="46" t="s">
        <v>449</v>
      </c>
      <c r="D3244" s="49" t="s">
        <v>151</v>
      </c>
      <c r="E3244" s="46">
        <v>0</v>
      </c>
      <c r="F3244" s="46">
        <v>0</v>
      </c>
      <c r="G3244" s="46">
        <v>0</v>
      </c>
      <c r="H3244" s="46">
        <v>0</v>
      </c>
      <c r="I3244" s="46">
        <v>0</v>
      </c>
      <c r="J3244" s="46">
        <v>0</v>
      </c>
      <c r="K3244" s="46">
        <v>0</v>
      </c>
      <c r="L3244" s="42">
        <v>38728</v>
      </c>
      <c r="M3244" s="42">
        <v>20428</v>
      </c>
      <c r="N3244" s="42">
        <v>18300</v>
      </c>
      <c r="O3244" s="54" t="s">
        <v>499</v>
      </c>
      <c r="P3244" s="54" t="s">
        <v>499</v>
      </c>
      <c r="Q3244" s="54" t="s">
        <v>499</v>
      </c>
      <c r="R3244" s="54" t="s">
        <v>499</v>
      </c>
      <c r="S3244" s="54" t="s">
        <v>499</v>
      </c>
      <c r="T3244" s="54" t="s">
        <v>499</v>
      </c>
      <c r="U3244" s="54" t="s">
        <v>499</v>
      </c>
      <c r="W3244" s="42" t="s">
        <v>469</v>
      </c>
    </row>
    <row r="3245" spans="1:23">
      <c r="A3245" s="49" t="s">
        <v>5513</v>
      </c>
      <c r="B3245" s="46" t="s">
        <v>230</v>
      </c>
      <c r="C3245" s="46" t="s">
        <v>449</v>
      </c>
      <c r="D3245" s="49" t="s">
        <v>95</v>
      </c>
      <c r="E3245" s="46">
        <v>0</v>
      </c>
      <c r="F3245" s="46">
        <v>0</v>
      </c>
      <c r="G3245" s="46">
        <v>0</v>
      </c>
      <c r="H3245" s="46">
        <v>0</v>
      </c>
      <c r="I3245" s="46">
        <v>0</v>
      </c>
      <c r="J3245" s="46">
        <v>0</v>
      </c>
      <c r="K3245" s="46">
        <v>0</v>
      </c>
      <c r="L3245" s="42">
        <v>38728</v>
      </c>
      <c r="M3245" s="42">
        <v>20428</v>
      </c>
      <c r="N3245" s="42">
        <v>18300</v>
      </c>
      <c r="O3245" s="54" t="s">
        <v>499</v>
      </c>
      <c r="P3245" s="54" t="s">
        <v>499</v>
      </c>
      <c r="Q3245" s="54" t="s">
        <v>499</v>
      </c>
      <c r="R3245" s="54" t="s">
        <v>499</v>
      </c>
      <c r="S3245" s="54" t="s">
        <v>499</v>
      </c>
      <c r="T3245" s="54" t="s">
        <v>499</v>
      </c>
      <c r="U3245" s="54" t="s">
        <v>499</v>
      </c>
      <c r="W3245" s="42" t="s">
        <v>469</v>
      </c>
    </row>
    <row r="3246" spans="1:23">
      <c r="A3246" s="49" t="s">
        <v>5514</v>
      </c>
      <c r="B3246" s="46" t="s">
        <v>230</v>
      </c>
      <c r="C3246" s="46" t="s">
        <v>449</v>
      </c>
      <c r="D3246" s="49" t="s">
        <v>154</v>
      </c>
      <c r="E3246" s="46">
        <v>0</v>
      </c>
      <c r="F3246" s="46">
        <v>0</v>
      </c>
      <c r="G3246" s="46">
        <v>0</v>
      </c>
      <c r="H3246" s="46">
        <v>0</v>
      </c>
      <c r="I3246" s="46">
        <v>0</v>
      </c>
      <c r="J3246" s="46">
        <v>0</v>
      </c>
      <c r="K3246" s="46">
        <v>0</v>
      </c>
      <c r="L3246" s="42">
        <v>38728</v>
      </c>
      <c r="M3246" s="42">
        <v>20428</v>
      </c>
      <c r="N3246" s="42">
        <v>18300</v>
      </c>
      <c r="O3246" s="54" t="s">
        <v>499</v>
      </c>
      <c r="P3246" s="54" t="s">
        <v>499</v>
      </c>
      <c r="Q3246" s="54" t="s">
        <v>499</v>
      </c>
      <c r="R3246" s="54" t="s">
        <v>499</v>
      </c>
      <c r="S3246" s="54" t="s">
        <v>499</v>
      </c>
      <c r="T3246" s="54" t="s">
        <v>499</v>
      </c>
      <c r="U3246" s="54" t="s">
        <v>499</v>
      </c>
      <c r="W3246" s="42" t="s">
        <v>469</v>
      </c>
    </row>
    <row r="3247" spans="1:23">
      <c r="A3247" s="49" t="s">
        <v>5515</v>
      </c>
      <c r="B3247" s="46" t="s">
        <v>230</v>
      </c>
      <c r="C3247" s="46" t="s">
        <v>449</v>
      </c>
      <c r="D3247" s="49" t="s">
        <v>155</v>
      </c>
      <c r="E3247" s="46">
        <v>8</v>
      </c>
      <c r="F3247" s="46">
        <v>6</v>
      </c>
      <c r="G3247" s="46">
        <v>6</v>
      </c>
      <c r="H3247" s="46">
        <v>0</v>
      </c>
      <c r="I3247" s="46">
        <v>0</v>
      </c>
      <c r="J3247" s="46">
        <v>0</v>
      </c>
      <c r="K3247" s="46">
        <v>20</v>
      </c>
      <c r="L3247" s="42">
        <v>38728</v>
      </c>
      <c r="M3247" s="42">
        <v>20428</v>
      </c>
      <c r="N3247" s="42">
        <v>18300</v>
      </c>
      <c r="O3247" s="54">
        <v>20.656889072505681</v>
      </c>
      <c r="P3247" s="54">
        <v>15.49266680437926</v>
      </c>
      <c r="Q3247" s="54">
        <v>15.49266680437926</v>
      </c>
      <c r="R3247" s="54" t="s">
        <v>499</v>
      </c>
      <c r="S3247" s="54" t="s">
        <v>499</v>
      </c>
      <c r="T3247" s="54" t="s">
        <v>499</v>
      </c>
      <c r="U3247" s="54">
        <v>51.642222681264201</v>
      </c>
      <c r="W3247" s="42" t="s">
        <v>469</v>
      </c>
    </row>
    <row r="3248" spans="1:23">
      <c r="A3248" s="49" t="s">
        <v>5516</v>
      </c>
      <c r="B3248" s="46" t="s">
        <v>230</v>
      </c>
      <c r="C3248" s="46" t="s">
        <v>449</v>
      </c>
      <c r="D3248" s="49" t="s">
        <v>99</v>
      </c>
      <c r="E3248" s="46">
        <v>8</v>
      </c>
      <c r="F3248" s="46">
        <v>0</v>
      </c>
      <c r="G3248" s="46">
        <v>10</v>
      </c>
      <c r="H3248" s="46">
        <v>10</v>
      </c>
      <c r="I3248" s="46">
        <v>7</v>
      </c>
      <c r="J3248" s="46">
        <v>6</v>
      </c>
      <c r="K3248" s="46">
        <v>41</v>
      </c>
      <c r="L3248" s="42">
        <v>38728</v>
      </c>
      <c r="M3248" s="42">
        <v>20428</v>
      </c>
      <c r="N3248" s="42">
        <v>18300</v>
      </c>
      <c r="O3248" s="54">
        <v>20.656889072505681</v>
      </c>
      <c r="P3248" s="54" t="s">
        <v>499</v>
      </c>
      <c r="Q3248" s="54">
        <v>25.8211113406321</v>
      </c>
      <c r="R3248" s="54">
        <v>25.8211113406321</v>
      </c>
      <c r="S3248" s="54">
        <v>18.07477793844247</v>
      </c>
      <c r="T3248" s="54">
        <v>15.49266680437926</v>
      </c>
      <c r="U3248" s="54">
        <v>105.86655649659161</v>
      </c>
      <c r="W3248" s="42" t="s">
        <v>469</v>
      </c>
    </row>
    <row r="3249" spans="1:23">
      <c r="A3249" s="49" t="s">
        <v>5517</v>
      </c>
      <c r="B3249" s="46" t="s">
        <v>230</v>
      </c>
      <c r="C3249" s="46" t="s">
        <v>449</v>
      </c>
      <c r="D3249" s="49" t="s">
        <v>481</v>
      </c>
      <c r="E3249" s="46">
        <v>0</v>
      </c>
      <c r="F3249" s="46">
        <v>0</v>
      </c>
      <c r="G3249" s="46">
        <v>0</v>
      </c>
      <c r="H3249" s="46">
        <v>0</v>
      </c>
      <c r="I3249" s="46">
        <v>0</v>
      </c>
      <c r="J3249" s="46">
        <v>0</v>
      </c>
      <c r="K3249" s="46">
        <v>0</v>
      </c>
      <c r="L3249" s="42">
        <v>38728</v>
      </c>
      <c r="M3249" s="42">
        <v>20428</v>
      </c>
      <c r="N3249" s="42">
        <v>18300</v>
      </c>
      <c r="O3249" s="54" t="s">
        <v>499</v>
      </c>
      <c r="P3249" s="54" t="s">
        <v>499</v>
      </c>
      <c r="Q3249" s="54" t="s">
        <v>499</v>
      </c>
      <c r="R3249" s="54" t="s">
        <v>499</v>
      </c>
      <c r="S3249" s="54" t="s">
        <v>499</v>
      </c>
      <c r="T3249" s="54" t="s">
        <v>499</v>
      </c>
      <c r="U3249" s="54" t="s">
        <v>499</v>
      </c>
      <c r="W3249" s="42" t="s">
        <v>469</v>
      </c>
    </row>
    <row r="3250" spans="1:23">
      <c r="A3250" s="49" t="s">
        <v>5518</v>
      </c>
      <c r="B3250" s="46" t="s">
        <v>230</v>
      </c>
      <c r="C3250" s="46" t="s">
        <v>449</v>
      </c>
      <c r="D3250" s="49" t="s">
        <v>483</v>
      </c>
      <c r="E3250" s="46">
        <v>6</v>
      </c>
      <c r="F3250" s="46">
        <v>6</v>
      </c>
      <c r="G3250" s="46">
        <v>6</v>
      </c>
      <c r="H3250" s="46">
        <v>8</v>
      </c>
      <c r="I3250" s="46">
        <v>0</v>
      </c>
      <c r="J3250" s="46">
        <v>0</v>
      </c>
      <c r="K3250" s="46">
        <v>26</v>
      </c>
      <c r="L3250" s="42">
        <v>38728</v>
      </c>
      <c r="M3250" s="42">
        <v>20428</v>
      </c>
      <c r="N3250" s="42">
        <v>18300</v>
      </c>
      <c r="O3250" s="54">
        <v>15.49266680437926</v>
      </c>
      <c r="P3250" s="54">
        <v>15.49266680437926</v>
      </c>
      <c r="Q3250" s="54">
        <v>15.49266680437926</v>
      </c>
      <c r="R3250" s="54">
        <v>20.656889072505681</v>
      </c>
      <c r="S3250" s="54" t="s">
        <v>499</v>
      </c>
      <c r="T3250" s="54" t="s">
        <v>499</v>
      </c>
      <c r="U3250" s="54">
        <v>67.134889485643455</v>
      </c>
      <c r="W3250" s="42" t="s">
        <v>469</v>
      </c>
    </row>
    <row r="3251" spans="1:23">
      <c r="A3251" s="49" t="s">
        <v>5519</v>
      </c>
      <c r="B3251" s="46" t="s">
        <v>230</v>
      </c>
      <c r="C3251" s="46" t="s">
        <v>449</v>
      </c>
      <c r="D3251" s="49" t="s">
        <v>128</v>
      </c>
      <c r="E3251" s="46">
        <v>0</v>
      </c>
      <c r="F3251" s="46">
        <v>0</v>
      </c>
      <c r="G3251" s="46">
        <v>0</v>
      </c>
      <c r="H3251" s="46">
        <v>6</v>
      </c>
      <c r="I3251" s="46">
        <v>0</v>
      </c>
      <c r="J3251" s="46">
        <v>0</v>
      </c>
      <c r="K3251" s="46">
        <v>6</v>
      </c>
      <c r="L3251" s="42">
        <v>38728</v>
      </c>
      <c r="M3251" s="42">
        <v>20428</v>
      </c>
      <c r="N3251" s="42">
        <v>18300</v>
      </c>
      <c r="O3251" s="54" t="s">
        <v>499</v>
      </c>
      <c r="P3251" s="54" t="s">
        <v>499</v>
      </c>
      <c r="Q3251" s="54" t="s">
        <v>499</v>
      </c>
      <c r="R3251" s="54">
        <v>15.49266680437926</v>
      </c>
      <c r="S3251" s="54" t="s">
        <v>499</v>
      </c>
      <c r="T3251" s="54" t="s">
        <v>499</v>
      </c>
      <c r="U3251" s="54">
        <v>15.49266680437926</v>
      </c>
      <c r="W3251" s="42" t="s">
        <v>469</v>
      </c>
    </row>
    <row r="3252" spans="1:23">
      <c r="A3252" s="49" t="s">
        <v>5520</v>
      </c>
      <c r="B3252" s="46" t="s">
        <v>230</v>
      </c>
      <c r="C3252" s="46" t="s">
        <v>449</v>
      </c>
      <c r="D3252" s="49" t="s">
        <v>132</v>
      </c>
      <c r="E3252" s="46">
        <v>6</v>
      </c>
      <c r="F3252" s="46">
        <v>6</v>
      </c>
      <c r="G3252" s="46">
        <v>6</v>
      </c>
      <c r="H3252" s="46">
        <v>9</v>
      </c>
      <c r="I3252" s="46">
        <v>7</v>
      </c>
      <c r="J3252" s="46">
        <v>6</v>
      </c>
      <c r="K3252" s="46">
        <v>40</v>
      </c>
      <c r="L3252" s="42">
        <v>38728</v>
      </c>
      <c r="M3252" s="42">
        <v>20428</v>
      </c>
      <c r="N3252" s="42">
        <v>18300</v>
      </c>
      <c r="O3252" s="54">
        <v>29.371450949676913</v>
      </c>
      <c r="P3252" s="54">
        <v>29.371450949676913</v>
      </c>
      <c r="Q3252" s="54">
        <v>29.371450949676913</v>
      </c>
      <c r="R3252" s="54">
        <v>44.057176424515369</v>
      </c>
      <c r="S3252" s="54">
        <v>34.266692774623067</v>
      </c>
      <c r="T3252" s="54">
        <v>29.371450949676913</v>
      </c>
      <c r="U3252" s="54">
        <v>195.80967299784609</v>
      </c>
      <c r="W3252" s="42" t="s">
        <v>469</v>
      </c>
    </row>
    <row r="3253" spans="1:23">
      <c r="A3253" s="49" t="s">
        <v>5521</v>
      </c>
      <c r="B3253" s="46" t="s">
        <v>230</v>
      </c>
      <c r="C3253" s="46" t="s">
        <v>449</v>
      </c>
      <c r="D3253" s="49" t="s">
        <v>161</v>
      </c>
      <c r="E3253" s="46">
        <v>0</v>
      </c>
      <c r="F3253" s="46">
        <v>0</v>
      </c>
      <c r="G3253" s="46">
        <v>0</v>
      </c>
      <c r="H3253" s="46">
        <v>0</v>
      </c>
      <c r="I3253" s="46">
        <v>0</v>
      </c>
      <c r="J3253" s="46">
        <v>0</v>
      </c>
      <c r="K3253" s="46">
        <v>0</v>
      </c>
      <c r="L3253" s="42">
        <v>38728</v>
      </c>
      <c r="M3253" s="42">
        <v>20428</v>
      </c>
      <c r="N3253" s="42">
        <v>18300</v>
      </c>
      <c r="O3253" s="54" t="s">
        <v>499</v>
      </c>
      <c r="P3253" s="54" t="s">
        <v>499</v>
      </c>
      <c r="Q3253" s="54" t="s">
        <v>499</v>
      </c>
      <c r="R3253" s="54" t="s">
        <v>499</v>
      </c>
      <c r="S3253" s="54" t="s">
        <v>499</v>
      </c>
      <c r="T3253" s="54" t="s">
        <v>499</v>
      </c>
      <c r="U3253" s="54" t="s">
        <v>499</v>
      </c>
      <c r="W3253" s="42" t="s">
        <v>469</v>
      </c>
    </row>
    <row r="3254" spans="1:23">
      <c r="A3254" s="49" t="s">
        <v>5522</v>
      </c>
      <c r="B3254" s="46" t="s">
        <v>230</v>
      </c>
      <c r="C3254" s="46" t="s">
        <v>449</v>
      </c>
      <c r="D3254" s="49" t="s">
        <v>142</v>
      </c>
      <c r="E3254" s="46">
        <v>0</v>
      </c>
      <c r="F3254" s="46">
        <v>0</v>
      </c>
      <c r="G3254" s="46">
        <v>0</v>
      </c>
      <c r="H3254" s="46">
        <v>0</v>
      </c>
      <c r="I3254" s="46">
        <v>0</v>
      </c>
      <c r="J3254" s="46">
        <v>0</v>
      </c>
      <c r="K3254" s="46">
        <v>0</v>
      </c>
      <c r="L3254" s="42">
        <v>38728</v>
      </c>
      <c r="M3254" s="42">
        <v>20428</v>
      </c>
      <c r="N3254" s="42">
        <v>18300</v>
      </c>
      <c r="O3254" s="54" t="s">
        <v>499</v>
      </c>
      <c r="P3254" s="54" t="s">
        <v>499</v>
      </c>
      <c r="Q3254" s="54" t="s">
        <v>499</v>
      </c>
      <c r="R3254" s="54" t="s">
        <v>499</v>
      </c>
      <c r="S3254" s="54" t="s">
        <v>499</v>
      </c>
      <c r="T3254" s="54" t="s">
        <v>499</v>
      </c>
      <c r="U3254" s="54" t="s">
        <v>499</v>
      </c>
      <c r="W3254" s="42" t="s">
        <v>469</v>
      </c>
    </row>
    <row r="3255" spans="1:23">
      <c r="A3255" s="49" t="s">
        <v>5523</v>
      </c>
      <c r="B3255" s="46" t="s">
        <v>230</v>
      </c>
      <c r="C3255" s="46" t="s">
        <v>449</v>
      </c>
      <c r="D3255" s="49" t="s">
        <v>146</v>
      </c>
      <c r="E3255" s="46">
        <v>6</v>
      </c>
      <c r="F3255" s="46">
        <v>0</v>
      </c>
      <c r="G3255" s="46">
        <v>9</v>
      </c>
      <c r="H3255" s="46">
        <v>9</v>
      </c>
      <c r="I3255" s="46">
        <v>6</v>
      </c>
      <c r="J3255" s="46">
        <v>6</v>
      </c>
      <c r="K3255" s="46">
        <v>36</v>
      </c>
      <c r="L3255" s="42">
        <v>38728</v>
      </c>
      <c r="M3255" s="42">
        <v>20428</v>
      </c>
      <c r="N3255" s="42">
        <v>18300</v>
      </c>
      <c r="O3255" s="54">
        <v>29.371450949676913</v>
      </c>
      <c r="P3255" s="54" t="s">
        <v>499</v>
      </c>
      <c r="Q3255" s="54">
        <v>44.057176424515369</v>
      </c>
      <c r="R3255" s="54">
        <v>44.057176424515369</v>
      </c>
      <c r="S3255" s="54">
        <v>29.371450949676913</v>
      </c>
      <c r="T3255" s="54">
        <v>29.371450949676913</v>
      </c>
      <c r="U3255" s="54">
        <v>176.22870569806148</v>
      </c>
      <c r="W3255" s="42" t="s">
        <v>469</v>
      </c>
    </row>
    <row r="3256" spans="1:23">
      <c r="A3256" s="49" t="s">
        <v>5524</v>
      </c>
      <c r="B3256" s="46" t="s">
        <v>222</v>
      </c>
      <c r="C3256" s="46" t="s">
        <v>449</v>
      </c>
      <c r="D3256" s="49" t="s">
        <v>60</v>
      </c>
      <c r="E3256" s="46">
        <v>6</v>
      </c>
      <c r="F3256" s="46">
        <v>0</v>
      </c>
      <c r="G3256" s="46">
        <v>6</v>
      </c>
      <c r="H3256" s="46">
        <v>8</v>
      </c>
      <c r="I3256" s="46">
        <v>6</v>
      </c>
      <c r="J3256" s="46">
        <v>0</v>
      </c>
      <c r="K3256" s="46">
        <v>26</v>
      </c>
      <c r="L3256" s="42">
        <v>38728</v>
      </c>
      <c r="M3256" s="42">
        <v>20428</v>
      </c>
      <c r="N3256" s="42">
        <v>18300</v>
      </c>
      <c r="O3256" s="54">
        <v>15.49266680437926</v>
      </c>
      <c r="P3256" s="54" t="s">
        <v>499</v>
      </c>
      <c r="Q3256" s="54">
        <v>15.49266680437926</v>
      </c>
      <c r="R3256" s="54">
        <v>20.656889072505681</v>
      </c>
      <c r="S3256" s="54">
        <v>15.49266680437926</v>
      </c>
      <c r="T3256" s="54" t="s">
        <v>499</v>
      </c>
      <c r="U3256" s="54">
        <v>67.134889485643455</v>
      </c>
      <c r="W3256" s="42" t="s">
        <v>469</v>
      </c>
    </row>
    <row r="3257" spans="1:23">
      <c r="A3257" s="49" t="s">
        <v>5525</v>
      </c>
      <c r="B3257" s="46" t="s">
        <v>222</v>
      </c>
      <c r="C3257" s="46" t="s">
        <v>449</v>
      </c>
      <c r="D3257" s="49" t="s">
        <v>64</v>
      </c>
      <c r="E3257" s="46">
        <v>8</v>
      </c>
      <c r="F3257" s="46">
        <v>10</v>
      </c>
      <c r="G3257" s="46">
        <v>16</v>
      </c>
      <c r="H3257" s="46">
        <v>15</v>
      </c>
      <c r="I3257" s="46">
        <v>13</v>
      </c>
      <c r="J3257" s="46">
        <v>0</v>
      </c>
      <c r="K3257" s="46">
        <v>62</v>
      </c>
      <c r="L3257" s="42">
        <v>38728</v>
      </c>
      <c r="M3257" s="42">
        <v>20428</v>
      </c>
      <c r="N3257" s="42">
        <v>18300</v>
      </c>
      <c r="O3257" s="54">
        <v>20.656889072505681</v>
      </c>
      <c r="P3257" s="54">
        <v>25.8211113406321</v>
      </c>
      <c r="Q3257" s="54">
        <v>41.313778145011362</v>
      </c>
      <c r="R3257" s="54">
        <v>38.731667010948151</v>
      </c>
      <c r="S3257" s="54">
        <v>33.567444742821728</v>
      </c>
      <c r="T3257" s="54" t="s">
        <v>499</v>
      </c>
      <c r="U3257" s="54">
        <v>160.09089031191903</v>
      </c>
      <c r="W3257" s="42" t="s">
        <v>469</v>
      </c>
    </row>
    <row r="3258" spans="1:23">
      <c r="A3258" s="49" t="s">
        <v>5526</v>
      </c>
      <c r="B3258" s="46" t="s">
        <v>222</v>
      </c>
      <c r="C3258" s="46" t="s">
        <v>449</v>
      </c>
      <c r="D3258" s="49" t="s">
        <v>492</v>
      </c>
      <c r="E3258" s="46">
        <v>6</v>
      </c>
      <c r="F3258" s="46">
        <v>0</v>
      </c>
      <c r="G3258" s="46">
        <v>7</v>
      </c>
      <c r="H3258" s="46">
        <v>6</v>
      </c>
      <c r="I3258" s="46">
        <v>6</v>
      </c>
      <c r="J3258" s="46">
        <v>6</v>
      </c>
      <c r="K3258" s="46">
        <v>31</v>
      </c>
      <c r="L3258" s="42">
        <v>38728</v>
      </c>
      <c r="M3258" s="42">
        <v>20428</v>
      </c>
      <c r="N3258" s="42">
        <v>18300</v>
      </c>
      <c r="O3258" s="54">
        <v>15.49266680437926</v>
      </c>
      <c r="P3258" s="54" t="s">
        <v>499</v>
      </c>
      <c r="Q3258" s="54">
        <v>18.07477793844247</v>
      </c>
      <c r="R3258" s="54">
        <v>15.49266680437926</v>
      </c>
      <c r="S3258" s="54">
        <v>15.49266680437926</v>
      </c>
      <c r="T3258" s="54">
        <v>15.49266680437926</v>
      </c>
      <c r="U3258" s="54">
        <v>80.045445155959513</v>
      </c>
      <c r="W3258" s="42" t="s">
        <v>469</v>
      </c>
    </row>
    <row r="3259" spans="1:23">
      <c r="A3259" s="49" t="s">
        <v>5527</v>
      </c>
      <c r="B3259" s="46" t="s">
        <v>222</v>
      </c>
      <c r="C3259" s="46" t="s">
        <v>449</v>
      </c>
      <c r="D3259" s="49" t="s">
        <v>200</v>
      </c>
      <c r="E3259" s="46">
        <v>0</v>
      </c>
      <c r="F3259" s="46">
        <v>0</v>
      </c>
      <c r="G3259" s="46">
        <v>8</v>
      </c>
      <c r="H3259" s="46">
        <v>22</v>
      </c>
      <c r="I3259" s="46">
        <v>14</v>
      </c>
      <c r="J3259" s="46">
        <v>6</v>
      </c>
      <c r="K3259" s="46">
        <v>50</v>
      </c>
      <c r="L3259" s="42">
        <v>38728</v>
      </c>
      <c r="M3259" s="42">
        <v>20428</v>
      </c>
      <c r="N3259" s="42">
        <v>18300</v>
      </c>
      <c r="O3259" s="54" t="s">
        <v>499</v>
      </c>
      <c r="P3259" s="54" t="s">
        <v>499</v>
      </c>
      <c r="Q3259" s="54">
        <v>20.656889072505681</v>
      </c>
      <c r="R3259" s="54">
        <v>56.806444949390624</v>
      </c>
      <c r="S3259" s="54">
        <v>36.149555876884939</v>
      </c>
      <c r="T3259" s="54">
        <v>15.49266680437926</v>
      </c>
      <c r="U3259" s="54">
        <v>129.10555670316049</v>
      </c>
      <c r="W3259" s="42" t="s">
        <v>469</v>
      </c>
    </row>
    <row r="3260" spans="1:23">
      <c r="A3260" s="49" t="s">
        <v>5528</v>
      </c>
      <c r="B3260" s="46" t="s">
        <v>222</v>
      </c>
      <c r="C3260" s="46" t="s">
        <v>449</v>
      </c>
      <c r="D3260" s="49" t="s">
        <v>473</v>
      </c>
      <c r="E3260" s="46">
        <v>0</v>
      </c>
      <c r="F3260" s="46">
        <v>0</v>
      </c>
      <c r="G3260" s="46">
        <v>0</v>
      </c>
      <c r="H3260" s="46">
        <v>0</v>
      </c>
      <c r="I3260" s="46">
        <v>6</v>
      </c>
      <c r="J3260" s="46">
        <v>0</v>
      </c>
      <c r="K3260" s="46">
        <v>6</v>
      </c>
      <c r="L3260" s="42">
        <v>38728</v>
      </c>
      <c r="M3260" s="42">
        <v>20428</v>
      </c>
      <c r="N3260" s="42">
        <v>18300</v>
      </c>
      <c r="O3260" s="54" t="s">
        <v>499</v>
      </c>
      <c r="P3260" s="54" t="s">
        <v>499</v>
      </c>
      <c r="Q3260" s="54" t="s">
        <v>499</v>
      </c>
      <c r="R3260" s="54" t="s">
        <v>499</v>
      </c>
      <c r="S3260" s="54">
        <v>15.49266680437926</v>
      </c>
      <c r="T3260" s="54" t="s">
        <v>499</v>
      </c>
      <c r="U3260" s="54">
        <v>15.49266680437926</v>
      </c>
      <c r="W3260" s="42" t="s">
        <v>469</v>
      </c>
    </row>
    <row r="3261" spans="1:23">
      <c r="A3261" s="49" t="s">
        <v>5529</v>
      </c>
      <c r="B3261" s="46" t="s">
        <v>222</v>
      </c>
      <c r="C3261" s="46" t="s">
        <v>449</v>
      </c>
      <c r="D3261" s="49" t="s">
        <v>201</v>
      </c>
      <c r="E3261" s="46">
        <v>6</v>
      </c>
      <c r="F3261" s="46">
        <v>6</v>
      </c>
      <c r="G3261" s="46">
        <v>6</v>
      </c>
      <c r="H3261" s="46">
        <v>8</v>
      </c>
      <c r="I3261" s="46">
        <v>6</v>
      </c>
      <c r="J3261" s="46">
        <v>0</v>
      </c>
      <c r="K3261" s="46">
        <v>32</v>
      </c>
      <c r="L3261" s="42">
        <v>38728</v>
      </c>
      <c r="M3261" s="42">
        <v>20428</v>
      </c>
      <c r="N3261" s="42">
        <v>18300</v>
      </c>
      <c r="O3261" s="54">
        <v>15.49266680437926</v>
      </c>
      <c r="P3261" s="54">
        <v>15.49266680437926</v>
      </c>
      <c r="Q3261" s="54">
        <v>15.49266680437926</v>
      </c>
      <c r="R3261" s="54">
        <v>20.656889072505681</v>
      </c>
      <c r="S3261" s="54">
        <v>15.49266680437926</v>
      </c>
      <c r="T3261" s="54" t="s">
        <v>499</v>
      </c>
      <c r="U3261" s="54">
        <v>82.627556290022724</v>
      </c>
      <c r="W3261" s="42" t="s">
        <v>469</v>
      </c>
    </row>
    <row r="3262" spans="1:23">
      <c r="A3262" s="49" t="s">
        <v>5530</v>
      </c>
      <c r="B3262" s="46" t="s">
        <v>222</v>
      </c>
      <c r="C3262" s="46" t="s">
        <v>449</v>
      </c>
      <c r="D3262" s="49" t="s">
        <v>151</v>
      </c>
      <c r="E3262" s="46">
        <v>0</v>
      </c>
      <c r="F3262" s="46">
        <v>0</v>
      </c>
      <c r="G3262" s="46">
        <v>0</v>
      </c>
      <c r="H3262" s="46">
        <v>0</v>
      </c>
      <c r="I3262" s="46">
        <v>0</v>
      </c>
      <c r="J3262" s="46">
        <v>0</v>
      </c>
      <c r="K3262" s="46">
        <v>0</v>
      </c>
      <c r="L3262" s="42">
        <v>38728</v>
      </c>
      <c r="M3262" s="42">
        <v>20428</v>
      </c>
      <c r="N3262" s="42">
        <v>18300</v>
      </c>
      <c r="O3262" s="54" t="s">
        <v>499</v>
      </c>
      <c r="P3262" s="54" t="s">
        <v>499</v>
      </c>
      <c r="Q3262" s="54" t="s">
        <v>499</v>
      </c>
      <c r="R3262" s="54" t="s">
        <v>499</v>
      </c>
      <c r="S3262" s="54" t="s">
        <v>499</v>
      </c>
      <c r="T3262" s="54" t="s">
        <v>499</v>
      </c>
      <c r="U3262" s="54" t="s">
        <v>499</v>
      </c>
      <c r="W3262" s="42" t="s">
        <v>469</v>
      </c>
    </row>
    <row r="3263" spans="1:23">
      <c r="A3263" s="49" t="s">
        <v>5531</v>
      </c>
      <c r="B3263" s="46" t="s">
        <v>222</v>
      </c>
      <c r="C3263" s="46" t="s">
        <v>449</v>
      </c>
      <c r="D3263" s="49" t="s">
        <v>95</v>
      </c>
      <c r="E3263" s="46">
        <v>0</v>
      </c>
      <c r="F3263" s="46">
        <v>0</v>
      </c>
      <c r="G3263" s="46">
        <v>0</v>
      </c>
      <c r="H3263" s="46">
        <v>0</v>
      </c>
      <c r="I3263" s="46">
        <v>0</v>
      </c>
      <c r="J3263" s="46">
        <v>0</v>
      </c>
      <c r="K3263" s="46">
        <v>0</v>
      </c>
      <c r="L3263" s="42">
        <v>38728</v>
      </c>
      <c r="M3263" s="42">
        <v>20428</v>
      </c>
      <c r="N3263" s="42">
        <v>18300</v>
      </c>
      <c r="O3263" s="54" t="s">
        <v>499</v>
      </c>
      <c r="P3263" s="54" t="s">
        <v>499</v>
      </c>
      <c r="Q3263" s="54" t="s">
        <v>499</v>
      </c>
      <c r="R3263" s="54" t="s">
        <v>499</v>
      </c>
      <c r="S3263" s="54" t="s">
        <v>499</v>
      </c>
      <c r="T3263" s="54" t="s">
        <v>499</v>
      </c>
      <c r="U3263" s="54" t="s">
        <v>499</v>
      </c>
      <c r="W3263" s="42" t="s">
        <v>469</v>
      </c>
    </row>
    <row r="3264" spans="1:23">
      <c r="A3264" s="49" t="s">
        <v>5532</v>
      </c>
      <c r="B3264" s="46" t="s">
        <v>222</v>
      </c>
      <c r="C3264" s="46" t="s">
        <v>449</v>
      </c>
      <c r="D3264" s="49" t="s">
        <v>154</v>
      </c>
      <c r="E3264" s="46">
        <v>6</v>
      </c>
      <c r="F3264" s="46">
        <v>0</v>
      </c>
      <c r="G3264" s="46">
        <v>0</v>
      </c>
      <c r="H3264" s="46">
        <v>0</v>
      </c>
      <c r="I3264" s="46">
        <v>0</v>
      </c>
      <c r="J3264" s="46">
        <v>0</v>
      </c>
      <c r="K3264" s="46">
        <v>6</v>
      </c>
      <c r="L3264" s="42">
        <v>38728</v>
      </c>
      <c r="M3264" s="42">
        <v>20428</v>
      </c>
      <c r="N3264" s="42">
        <v>18300</v>
      </c>
      <c r="O3264" s="54">
        <v>15.49266680437926</v>
      </c>
      <c r="P3264" s="54" t="s">
        <v>499</v>
      </c>
      <c r="Q3264" s="54" t="s">
        <v>499</v>
      </c>
      <c r="R3264" s="54" t="s">
        <v>499</v>
      </c>
      <c r="S3264" s="54" t="s">
        <v>499</v>
      </c>
      <c r="T3264" s="54" t="s">
        <v>499</v>
      </c>
      <c r="U3264" s="54">
        <v>15.49266680437926</v>
      </c>
      <c r="W3264" s="42" t="s">
        <v>469</v>
      </c>
    </row>
    <row r="3265" spans="1:23">
      <c r="A3265" s="49" t="s">
        <v>5533</v>
      </c>
      <c r="B3265" s="46" t="s">
        <v>222</v>
      </c>
      <c r="C3265" s="46" t="s">
        <v>449</v>
      </c>
      <c r="D3265" s="49" t="s">
        <v>155</v>
      </c>
      <c r="E3265" s="46">
        <v>7</v>
      </c>
      <c r="F3265" s="46">
        <v>0</v>
      </c>
      <c r="G3265" s="46">
        <v>6</v>
      </c>
      <c r="H3265" s="46">
        <v>6</v>
      </c>
      <c r="I3265" s="46">
        <v>0</v>
      </c>
      <c r="J3265" s="46">
        <v>0</v>
      </c>
      <c r="K3265" s="46">
        <v>19</v>
      </c>
      <c r="L3265" s="42">
        <v>38728</v>
      </c>
      <c r="M3265" s="42">
        <v>20428</v>
      </c>
      <c r="N3265" s="42">
        <v>18300</v>
      </c>
      <c r="O3265" s="54">
        <v>18.07477793844247</v>
      </c>
      <c r="P3265" s="54" t="s">
        <v>499</v>
      </c>
      <c r="Q3265" s="54">
        <v>15.49266680437926</v>
      </c>
      <c r="R3265" s="54">
        <v>15.49266680437926</v>
      </c>
      <c r="S3265" s="54" t="s">
        <v>499</v>
      </c>
      <c r="T3265" s="54" t="s">
        <v>499</v>
      </c>
      <c r="U3265" s="54">
        <v>49.060111547200989</v>
      </c>
      <c r="W3265" s="42" t="s">
        <v>469</v>
      </c>
    </row>
    <row r="3266" spans="1:23">
      <c r="A3266" s="49" t="s">
        <v>5534</v>
      </c>
      <c r="B3266" s="46" t="s">
        <v>222</v>
      </c>
      <c r="C3266" s="46" t="s">
        <v>449</v>
      </c>
      <c r="D3266" s="49" t="s">
        <v>99</v>
      </c>
      <c r="E3266" s="46">
        <v>6</v>
      </c>
      <c r="F3266" s="46">
        <v>0</v>
      </c>
      <c r="G3266" s="46">
        <v>6</v>
      </c>
      <c r="H3266" s="46">
        <v>12</v>
      </c>
      <c r="I3266" s="46">
        <v>0</v>
      </c>
      <c r="J3266" s="46">
        <v>6</v>
      </c>
      <c r="K3266" s="46">
        <v>30</v>
      </c>
      <c r="L3266" s="42">
        <v>38728</v>
      </c>
      <c r="M3266" s="42">
        <v>20428</v>
      </c>
      <c r="N3266" s="42">
        <v>18300</v>
      </c>
      <c r="O3266" s="54">
        <v>15.49266680437926</v>
      </c>
      <c r="P3266" s="54" t="s">
        <v>499</v>
      </c>
      <c r="Q3266" s="54">
        <v>15.49266680437926</v>
      </c>
      <c r="R3266" s="54">
        <v>30.98533360875852</v>
      </c>
      <c r="S3266" s="54" t="s">
        <v>499</v>
      </c>
      <c r="T3266" s="54">
        <v>15.49266680437926</v>
      </c>
      <c r="U3266" s="54">
        <v>77.463334021896301</v>
      </c>
      <c r="W3266" s="42" t="s">
        <v>469</v>
      </c>
    </row>
    <row r="3267" spans="1:23">
      <c r="A3267" s="49" t="s">
        <v>5535</v>
      </c>
      <c r="B3267" s="46" t="s">
        <v>222</v>
      </c>
      <c r="C3267" s="46" t="s">
        <v>449</v>
      </c>
      <c r="D3267" s="49" t="s">
        <v>481</v>
      </c>
      <c r="E3267" s="46">
        <v>0</v>
      </c>
      <c r="F3267" s="46">
        <v>0</v>
      </c>
      <c r="G3267" s="46">
        <v>0</v>
      </c>
      <c r="H3267" s="46">
        <v>0</v>
      </c>
      <c r="I3267" s="46">
        <v>0</v>
      </c>
      <c r="J3267" s="46">
        <v>0</v>
      </c>
      <c r="K3267" s="46">
        <v>0</v>
      </c>
      <c r="L3267" s="42">
        <v>38728</v>
      </c>
      <c r="M3267" s="42">
        <v>20428</v>
      </c>
      <c r="N3267" s="42">
        <v>18300</v>
      </c>
      <c r="O3267" s="54" t="s">
        <v>499</v>
      </c>
      <c r="P3267" s="54" t="s">
        <v>499</v>
      </c>
      <c r="Q3267" s="54" t="s">
        <v>499</v>
      </c>
      <c r="R3267" s="54" t="s">
        <v>499</v>
      </c>
      <c r="S3267" s="54" t="s">
        <v>499</v>
      </c>
      <c r="T3267" s="54" t="s">
        <v>499</v>
      </c>
      <c r="U3267" s="54" t="s">
        <v>499</v>
      </c>
      <c r="W3267" s="42" t="s">
        <v>469</v>
      </c>
    </row>
    <row r="3268" spans="1:23">
      <c r="A3268" s="49" t="s">
        <v>5536</v>
      </c>
      <c r="B3268" s="46" t="s">
        <v>222</v>
      </c>
      <c r="C3268" s="46" t="s">
        <v>449</v>
      </c>
      <c r="D3268" s="49" t="s">
        <v>483</v>
      </c>
      <c r="E3268" s="46">
        <v>0</v>
      </c>
      <c r="F3268" s="46">
        <v>6</v>
      </c>
      <c r="G3268" s="46">
        <v>6</v>
      </c>
      <c r="H3268" s="46">
        <v>6</v>
      </c>
      <c r="I3268" s="46">
        <v>0</v>
      </c>
      <c r="J3268" s="46">
        <v>0</v>
      </c>
      <c r="K3268" s="46">
        <v>18</v>
      </c>
      <c r="L3268" s="42">
        <v>38728</v>
      </c>
      <c r="M3268" s="42">
        <v>20428</v>
      </c>
      <c r="N3268" s="42">
        <v>18300</v>
      </c>
      <c r="O3268" s="54" t="s">
        <v>499</v>
      </c>
      <c r="P3268" s="54">
        <v>15.49266680437926</v>
      </c>
      <c r="Q3268" s="54">
        <v>15.49266680437926</v>
      </c>
      <c r="R3268" s="54">
        <v>15.49266680437926</v>
      </c>
      <c r="S3268" s="54" t="s">
        <v>499</v>
      </c>
      <c r="T3268" s="54" t="s">
        <v>499</v>
      </c>
      <c r="U3268" s="54">
        <v>46.478000413137785</v>
      </c>
      <c r="W3268" s="42" t="s">
        <v>469</v>
      </c>
    </row>
    <row r="3269" spans="1:23">
      <c r="A3269" s="49" t="s">
        <v>5537</v>
      </c>
      <c r="B3269" s="46" t="s">
        <v>222</v>
      </c>
      <c r="C3269" s="46" t="s">
        <v>449</v>
      </c>
      <c r="D3269" s="49" t="s">
        <v>128</v>
      </c>
      <c r="E3269" s="46">
        <v>6</v>
      </c>
      <c r="F3269" s="46">
        <v>0</v>
      </c>
      <c r="G3269" s="46">
        <v>0</v>
      </c>
      <c r="H3269" s="46">
        <v>6</v>
      </c>
      <c r="I3269" s="46">
        <v>0</v>
      </c>
      <c r="J3269" s="46">
        <v>0</v>
      </c>
      <c r="K3269" s="46">
        <v>12</v>
      </c>
      <c r="L3269" s="42">
        <v>38728</v>
      </c>
      <c r="M3269" s="42">
        <v>20428</v>
      </c>
      <c r="N3269" s="42">
        <v>18300</v>
      </c>
      <c r="O3269" s="54">
        <v>15.49266680437926</v>
      </c>
      <c r="P3269" s="54" t="s">
        <v>499</v>
      </c>
      <c r="Q3269" s="54" t="s">
        <v>499</v>
      </c>
      <c r="R3269" s="54">
        <v>15.49266680437926</v>
      </c>
      <c r="S3269" s="54" t="s">
        <v>499</v>
      </c>
      <c r="T3269" s="54" t="s">
        <v>499</v>
      </c>
      <c r="U3269" s="54">
        <v>30.98533360875852</v>
      </c>
      <c r="W3269" s="42" t="s">
        <v>469</v>
      </c>
    </row>
    <row r="3270" spans="1:23">
      <c r="A3270" s="49" t="s">
        <v>5538</v>
      </c>
      <c r="B3270" s="46" t="s">
        <v>222</v>
      </c>
      <c r="C3270" s="46" t="s">
        <v>449</v>
      </c>
      <c r="D3270" s="49" t="s">
        <v>161</v>
      </c>
      <c r="E3270" s="46">
        <v>0</v>
      </c>
      <c r="F3270" s="46">
        <v>0</v>
      </c>
      <c r="G3270" s="46">
        <v>0</v>
      </c>
      <c r="H3270" s="46">
        <v>0</v>
      </c>
      <c r="I3270" s="46">
        <v>0</v>
      </c>
      <c r="J3270" s="46">
        <v>0</v>
      </c>
      <c r="K3270" s="46">
        <v>0</v>
      </c>
      <c r="L3270" s="42">
        <v>38728</v>
      </c>
      <c r="M3270" s="42">
        <v>20428</v>
      </c>
      <c r="N3270" s="42">
        <v>18300</v>
      </c>
      <c r="O3270" s="54" t="s">
        <v>499</v>
      </c>
      <c r="P3270" s="54" t="s">
        <v>499</v>
      </c>
      <c r="Q3270" s="54" t="s">
        <v>499</v>
      </c>
      <c r="R3270" s="54" t="s">
        <v>499</v>
      </c>
      <c r="S3270" s="54" t="s">
        <v>499</v>
      </c>
      <c r="T3270" s="54" t="s">
        <v>499</v>
      </c>
      <c r="U3270" s="54" t="s">
        <v>499</v>
      </c>
      <c r="W3270" s="42" t="s">
        <v>469</v>
      </c>
    </row>
    <row r="3271" spans="1:23">
      <c r="A3271" s="49" t="s">
        <v>5539</v>
      </c>
      <c r="B3271" s="46" t="s">
        <v>222</v>
      </c>
      <c r="C3271" s="46" t="s">
        <v>449</v>
      </c>
      <c r="D3271" s="49" t="s">
        <v>164</v>
      </c>
      <c r="E3271" s="46">
        <v>22</v>
      </c>
      <c r="F3271" s="46">
        <v>15</v>
      </c>
      <c r="G3271" s="46">
        <v>35</v>
      </c>
      <c r="H3271" s="46">
        <v>71</v>
      </c>
      <c r="I3271" s="46">
        <v>9</v>
      </c>
      <c r="J3271" s="46">
        <v>0</v>
      </c>
      <c r="K3271" s="46">
        <v>152</v>
      </c>
      <c r="L3271" s="42">
        <v>38728</v>
      </c>
      <c r="M3271" s="42">
        <v>20428</v>
      </c>
      <c r="N3271" s="42">
        <v>18300</v>
      </c>
      <c r="O3271" s="54">
        <v>120.21857923497268</v>
      </c>
      <c r="P3271" s="54">
        <v>81.967213114754102</v>
      </c>
      <c r="Q3271" s="54">
        <v>191.2568306010929</v>
      </c>
      <c r="R3271" s="54">
        <v>387.97814207650276</v>
      </c>
      <c r="S3271" s="54">
        <v>49.180327868852459</v>
      </c>
      <c r="T3271" s="54" t="s">
        <v>499</v>
      </c>
      <c r="U3271" s="54">
        <v>830.60109289617492</v>
      </c>
      <c r="W3271" s="42" t="s">
        <v>469</v>
      </c>
    </row>
    <row r="3272" spans="1:23">
      <c r="A3272" s="49" t="s">
        <v>5540</v>
      </c>
      <c r="B3272" s="46" t="s">
        <v>222</v>
      </c>
      <c r="C3272" s="46" t="s">
        <v>449</v>
      </c>
      <c r="D3272" s="49" t="s">
        <v>142</v>
      </c>
      <c r="E3272" s="46">
        <v>6</v>
      </c>
      <c r="F3272" s="46">
        <v>0</v>
      </c>
      <c r="G3272" s="46">
        <v>0</v>
      </c>
      <c r="H3272" s="46">
        <v>0</v>
      </c>
      <c r="I3272" s="46">
        <v>0</v>
      </c>
      <c r="J3272" s="46">
        <v>0</v>
      </c>
      <c r="K3272" s="46">
        <v>6</v>
      </c>
      <c r="L3272" s="42">
        <v>38728</v>
      </c>
      <c r="M3272" s="42">
        <v>20428</v>
      </c>
      <c r="N3272" s="42">
        <v>18300</v>
      </c>
      <c r="O3272" s="54">
        <v>15.49266680437926</v>
      </c>
      <c r="P3272" s="54" t="s">
        <v>499</v>
      </c>
      <c r="Q3272" s="54" t="s">
        <v>499</v>
      </c>
      <c r="R3272" s="54" t="s">
        <v>499</v>
      </c>
      <c r="S3272" s="54" t="s">
        <v>499</v>
      </c>
      <c r="T3272" s="54" t="s">
        <v>499</v>
      </c>
      <c r="U3272" s="54">
        <v>15.49266680437926</v>
      </c>
      <c r="W3272" s="42" t="s">
        <v>469</v>
      </c>
    </row>
    <row r="3273" spans="1:23">
      <c r="A3273" s="49" t="s">
        <v>5541</v>
      </c>
      <c r="B3273" s="46" t="s">
        <v>230</v>
      </c>
      <c r="C3273" s="46" t="s">
        <v>451</v>
      </c>
      <c r="D3273" s="49" t="s">
        <v>60</v>
      </c>
      <c r="E3273" s="46">
        <v>0</v>
      </c>
      <c r="F3273" s="46">
        <v>0</v>
      </c>
      <c r="G3273" s="46">
        <v>7</v>
      </c>
      <c r="H3273" s="46">
        <v>9</v>
      </c>
      <c r="I3273" s="46">
        <v>6</v>
      </c>
      <c r="J3273" s="46">
        <v>15</v>
      </c>
      <c r="K3273" s="46">
        <v>37</v>
      </c>
      <c r="L3273" s="42">
        <v>40026</v>
      </c>
      <c r="M3273" s="42">
        <v>20383</v>
      </c>
      <c r="N3273" s="42">
        <v>19643</v>
      </c>
      <c r="O3273" s="54" t="s">
        <v>499</v>
      </c>
      <c r="P3273" s="54" t="s">
        <v>499</v>
      </c>
      <c r="Q3273" s="54">
        <v>17.488632388947185</v>
      </c>
      <c r="R3273" s="54">
        <v>22.48538450007495</v>
      </c>
      <c r="S3273" s="54">
        <v>14.990256333383302</v>
      </c>
      <c r="T3273" s="54">
        <v>37.47564083345825</v>
      </c>
      <c r="U3273" s="54">
        <v>92.439914055863696</v>
      </c>
      <c r="W3273" s="42" t="s">
        <v>469</v>
      </c>
    </row>
    <row r="3274" spans="1:23">
      <c r="A3274" s="49" t="s">
        <v>5542</v>
      </c>
      <c r="B3274" s="46" t="s">
        <v>230</v>
      </c>
      <c r="C3274" s="46" t="s">
        <v>451</v>
      </c>
      <c r="D3274" s="49" t="s">
        <v>64</v>
      </c>
      <c r="E3274" s="46">
        <v>6</v>
      </c>
      <c r="F3274" s="46">
        <v>0</v>
      </c>
      <c r="G3274" s="46">
        <v>9</v>
      </c>
      <c r="H3274" s="46">
        <v>14</v>
      </c>
      <c r="I3274" s="46">
        <v>6</v>
      </c>
      <c r="J3274" s="46">
        <v>6</v>
      </c>
      <c r="K3274" s="46">
        <v>41</v>
      </c>
      <c r="L3274" s="42">
        <v>40026</v>
      </c>
      <c r="M3274" s="42">
        <v>20383</v>
      </c>
      <c r="N3274" s="42">
        <v>19643</v>
      </c>
      <c r="O3274" s="54">
        <v>14.990256333383302</v>
      </c>
      <c r="P3274" s="54" t="s">
        <v>499</v>
      </c>
      <c r="Q3274" s="54">
        <v>22.48538450007495</v>
      </c>
      <c r="R3274" s="54">
        <v>34.977264777894369</v>
      </c>
      <c r="S3274" s="54">
        <v>14.990256333383302</v>
      </c>
      <c r="T3274" s="54">
        <v>14.990256333383302</v>
      </c>
      <c r="U3274" s="54">
        <v>102.43341827811923</v>
      </c>
      <c r="W3274" s="42" t="s">
        <v>469</v>
      </c>
    </row>
    <row r="3275" spans="1:23">
      <c r="A3275" s="49" t="s">
        <v>5543</v>
      </c>
      <c r="B3275" s="46" t="s">
        <v>230</v>
      </c>
      <c r="C3275" s="46" t="s">
        <v>451</v>
      </c>
      <c r="D3275" s="49" t="s">
        <v>492</v>
      </c>
      <c r="E3275" s="46">
        <v>0</v>
      </c>
      <c r="F3275" s="46">
        <v>0</v>
      </c>
      <c r="G3275" s="46">
        <v>6</v>
      </c>
      <c r="H3275" s="46">
        <v>6</v>
      </c>
      <c r="I3275" s="46">
        <v>0</v>
      </c>
      <c r="J3275" s="46">
        <v>0</v>
      </c>
      <c r="K3275" s="46">
        <v>12</v>
      </c>
      <c r="L3275" s="42">
        <v>40026</v>
      </c>
      <c r="M3275" s="42">
        <v>20383</v>
      </c>
      <c r="N3275" s="42">
        <v>19643</v>
      </c>
      <c r="O3275" s="54" t="s">
        <v>499</v>
      </c>
      <c r="P3275" s="54" t="s">
        <v>499</v>
      </c>
      <c r="Q3275" s="54">
        <v>14.990256333383302</v>
      </c>
      <c r="R3275" s="54">
        <v>14.990256333383302</v>
      </c>
      <c r="S3275" s="54" t="s">
        <v>499</v>
      </c>
      <c r="T3275" s="54" t="s">
        <v>499</v>
      </c>
      <c r="U3275" s="54">
        <v>29.980512666766604</v>
      </c>
      <c r="W3275" s="42" t="s">
        <v>469</v>
      </c>
    </row>
    <row r="3276" spans="1:23">
      <c r="A3276" s="49" t="s">
        <v>5544</v>
      </c>
      <c r="B3276" s="46" t="s">
        <v>230</v>
      </c>
      <c r="C3276" s="46" t="s">
        <v>451</v>
      </c>
      <c r="D3276" s="49" t="s">
        <v>200</v>
      </c>
      <c r="E3276" s="46">
        <v>0</v>
      </c>
      <c r="F3276" s="46">
        <v>0</v>
      </c>
      <c r="G3276" s="46">
        <v>0</v>
      </c>
      <c r="H3276" s="46">
        <v>6</v>
      </c>
      <c r="I3276" s="46">
        <v>0</v>
      </c>
      <c r="J3276" s="46">
        <v>0</v>
      </c>
      <c r="K3276" s="46">
        <v>6</v>
      </c>
      <c r="L3276" s="42">
        <v>40026</v>
      </c>
      <c r="M3276" s="42">
        <v>20383</v>
      </c>
      <c r="N3276" s="42">
        <v>19643</v>
      </c>
      <c r="O3276" s="54" t="s">
        <v>499</v>
      </c>
      <c r="P3276" s="54" t="s">
        <v>499</v>
      </c>
      <c r="Q3276" s="54" t="s">
        <v>499</v>
      </c>
      <c r="R3276" s="54">
        <v>14.990256333383302</v>
      </c>
      <c r="S3276" s="54" t="s">
        <v>499</v>
      </c>
      <c r="T3276" s="54" t="s">
        <v>499</v>
      </c>
      <c r="U3276" s="54">
        <v>14.990256333383302</v>
      </c>
      <c r="W3276" s="42" t="s">
        <v>469</v>
      </c>
    </row>
    <row r="3277" spans="1:23">
      <c r="A3277" s="49" t="s">
        <v>5545</v>
      </c>
      <c r="B3277" s="46" t="s">
        <v>230</v>
      </c>
      <c r="C3277" s="46" t="s">
        <v>451</v>
      </c>
      <c r="D3277" s="49" t="s">
        <v>54</v>
      </c>
      <c r="E3277" s="46">
        <v>17</v>
      </c>
      <c r="F3277" s="46">
        <v>8</v>
      </c>
      <c r="G3277" s="46">
        <v>37</v>
      </c>
      <c r="H3277" s="46">
        <v>48</v>
      </c>
      <c r="I3277" s="46">
        <v>29</v>
      </c>
      <c r="J3277" s="46">
        <v>27</v>
      </c>
      <c r="K3277" s="46">
        <v>166</v>
      </c>
      <c r="L3277" s="42">
        <v>40026</v>
      </c>
      <c r="M3277" s="42">
        <v>20383</v>
      </c>
      <c r="N3277" s="42">
        <v>19643</v>
      </c>
      <c r="O3277" s="54">
        <v>83.402835696413675</v>
      </c>
      <c r="P3277" s="54">
        <v>39.248393268900557</v>
      </c>
      <c r="Q3277" s="54">
        <v>181.52381886866505</v>
      </c>
      <c r="R3277" s="54">
        <v>235.49035961340334</v>
      </c>
      <c r="S3277" s="54">
        <v>142.2754255997645</v>
      </c>
      <c r="T3277" s="54">
        <v>132.46332728253938</v>
      </c>
      <c r="U3277" s="54">
        <v>814.40416032968653</v>
      </c>
      <c r="W3277" s="42" t="s">
        <v>469</v>
      </c>
    </row>
    <row r="3278" spans="1:23">
      <c r="A3278" s="49" t="s">
        <v>5546</v>
      </c>
      <c r="B3278" s="46" t="s">
        <v>230</v>
      </c>
      <c r="C3278" s="46" t="s">
        <v>451</v>
      </c>
      <c r="D3278" s="49" t="s">
        <v>69</v>
      </c>
      <c r="E3278" s="46">
        <v>0</v>
      </c>
      <c r="F3278" s="46">
        <v>0</v>
      </c>
      <c r="G3278" s="46">
        <v>6</v>
      </c>
      <c r="H3278" s="46">
        <v>0</v>
      </c>
      <c r="I3278" s="46">
        <v>0</v>
      </c>
      <c r="J3278" s="46">
        <v>6</v>
      </c>
      <c r="K3278" s="46">
        <v>12</v>
      </c>
      <c r="L3278" s="42">
        <v>40026</v>
      </c>
      <c r="M3278" s="42">
        <v>20383</v>
      </c>
      <c r="N3278" s="42">
        <v>19643</v>
      </c>
      <c r="O3278" s="54" t="s">
        <v>499</v>
      </c>
      <c r="P3278" s="54" t="s">
        <v>499</v>
      </c>
      <c r="Q3278" s="54">
        <v>29.436294951675418</v>
      </c>
      <c r="R3278" s="54" t="s">
        <v>499</v>
      </c>
      <c r="S3278" s="54" t="s">
        <v>499</v>
      </c>
      <c r="T3278" s="54">
        <v>29.436294951675418</v>
      </c>
      <c r="U3278" s="54">
        <v>58.872589903350836</v>
      </c>
      <c r="W3278" s="42" t="s">
        <v>469</v>
      </c>
    </row>
    <row r="3279" spans="1:23">
      <c r="A3279" s="49" t="s">
        <v>5547</v>
      </c>
      <c r="B3279" s="46" t="s">
        <v>230</v>
      </c>
      <c r="C3279" s="46" t="s">
        <v>451</v>
      </c>
      <c r="D3279" s="49" t="s">
        <v>473</v>
      </c>
      <c r="E3279" s="46">
        <v>0</v>
      </c>
      <c r="F3279" s="46">
        <v>0</v>
      </c>
      <c r="G3279" s="46">
        <v>6</v>
      </c>
      <c r="H3279" s="46">
        <v>0</v>
      </c>
      <c r="I3279" s="46">
        <v>6</v>
      </c>
      <c r="J3279" s="46">
        <v>0</v>
      </c>
      <c r="K3279" s="46">
        <v>12</v>
      </c>
      <c r="L3279" s="42">
        <v>40026</v>
      </c>
      <c r="M3279" s="42">
        <v>20383</v>
      </c>
      <c r="N3279" s="42">
        <v>19643</v>
      </c>
      <c r="O3279" s="54" t="s">
        <v>499</v>
      </c>
      <c r="P3279" s="54" t="s">
        <v>499</v>
      </c>
      <c r="Q3279" s="54">
        <v>14.990256333383302</v>
      </c>
      <c r="R3279" s="54" t="s">
        <v>499</v>
      </c>
      <c r="S3279" s="54">
        <v>14.990256333383302</v>
      </c>
      <c r="T3279" s="54" t="s">
        <v>499</v>
      </c>
      <c r="U3279" s="54">
        <v>29.980512666766604</v>
      </c>
      <c r="W3279" s="42" t="s">
        <v>469</v>
      </c>
    </row>
    <row r="3280" spans="1:23">
      <c r="A3280" s="49" t="s">
        <v>5548</v>
      </c>
      <c r="B3280" s="46" t="s">
        <v>230</v>
      </c>
      <c r="C3280" s="46" t="s">
        <v>451</v>
      </c>
      <c r="D3280" s="49" t="s">
        <v>201</v>
      </c>
      <c r="E3280" s="46">
        <v>0</v>
      </c>
      <c r="F3280" s="46">
        <v>0</v>
      </c>
      <c r="G3280" s="46">
        <v>0</v>
      </c>
      <c r="H3280" s="46">
        <v>0</v>
      </c>
      <c r="I3280" s="46">
        <v>0</v>
      </c>
      <c r="J3280" s="46">
        <v>0</v>
      </c>
      <c r="K3280" s="46">
        <v>0</v>
      </c>
      <c r="L3280" s="42">
        <v>40026</v>
      </c>
      <c r="M3280" s="42">
        <v>20383</v>
      </c>
      <c r="N3280" s="42">
        <v>19643</v>
      </c>
      <c r="O3280" s="54" t="s">
        <v>499</v>
      </c>
      <c r="P3280" s="54" t="s">
        <v>499</v>
      </c>
      <c r="Q3280" s="54" t="s">
        <v>499</v>
      </c>
      <c r="R3280" s="54" t="s">
        <v>499</v>
      </c>
      <c r="S3280" s="54" t="s">
        <v>499</v>
      </c>
      <c r="T3280" s="54" t="s">
        <v>499</v>
      </c>
      <c r="U3280" s="54" t="s">
        <v>499</v>
      </c>
      <c r="W3280" s="42" t="s">
        <v>469</v>
      </c>
    </row>
    <row r="3281" spans="1:23">
      <c r="A3281" s="49" t="s">
        <v>5549</v>
      </c>
      <c r="B3281" s="46" t="s">
        <v>230</v>
      </c>
      <c r="C3281" s="46" t="s">
        <v>451</v>
      </c>
      <c r="D3281" s="49" t="s">
        <v>151</v>
      </c>
      <c r="E3281" s="46">
        <v>0</v>
      </c>
      <c r="F3281" s="46">
        <v>0</v>
      </c>
      <c r="G3281" s="46">
        <v>0</v>
      </c>
      <c r="H3281" s="46">
        <v>0</v>
      </c>
      <c r="I3281" s="46">
        <v>0</v>
      </c>
      <c r="J3281" s="46">
        <v>0</v>
      </c>
      <c r="K3281" s="46">
        <v>0</v>
      </c>
      <c r="L3281" s="42">
        <v>40026</v>
      </c>
      <c r="M3281" s="42">
        <v>20383</v>
      </c>
      <c r="N3281" s="42">
        <v>19643</v>
      </c>
      <c r="O3281" s="54" t="s">
        <v>499</v>
      </c>
      <c r="P3281" s="54" t="s">
        <v>499</v>
      </c>
      <c r="Q3281" s="54" t="s">
        <v>499</v>
      </c>
      <c r="R3281" s="54" t="s">
        <v>499</v>
      </c>
      <c r="S3281" s="54" t="s">
        <v>499</v>
      </c>
      <c r="T3281" s="54" t="s">
        <v>499</v>
      </c>
      <c r="U3281" s="54" t="s">
        <v>499</v>
      </c>
      <c r="W3281" s="42" t="s">
        <v>469</v>
      </c>
    </row>
    <row r="3282" spans="1:23">
      <c r="A3282" s="49" t="s">
        <v>5550</v>
      </c>
      <c r="B3282" s="46" t="s">
        <v>230</v>
      </c>
      <c r="C3282" s="46" t="s">
        <v>451</v>
      </c>
      <c r="D3282" s="49" t="s">
        <v>95</v>
      </c>
      <c r="E3282" s="46">
        <v>0</v>
      </c>
      <c r="F3282" s="46">
        <v>0</v>
      </c>
      <c r="G3282" s="46">
        <v>0</v>
      </c>
      <c r="H3282" s="46">
        <v>0</v>
      </c>
      <c r="I3282" s="46">
        <v>0</v>
      </c>
      <c r="J3282" s="46">
        <v>0</v>
      </c>
      <c r="K3282" s="46">
        <v>0</v>
      </c>
      <c r="L3282" s="42">
        <v>40026</v>
      </c>
      <c r="M3282" s="42">
        <v>20383</v>
      </c>
      <c r="N3282" s="42">
        <v>19643</v>
      </c>
      <c r="O3282" s="54" t="s">
        <v>499</v>
      </c>
      <c r="P3282" s="54" t="s">
        <v>499</v>
      </c>
      <c r="Q3282" s="54" t="s">
        <v>499</v>
      </c>
      <c r="R3282" s="54" t="s">
        <v>499</v>
      </c>
      <c r="S3282" s="54" t="s">
        <v>499</v>
      </c>
      <c r="T3282" s="54" t="s">
        <v>499</v>
      </c>
      <c r="U3282" s="54" t="s">
        <v>499</v>
      </c>
      <c r="W3282" s="42" t="s">
        <v>469</v>
      </c>
    </row>
    <row r="3283" spans="1:23">
      <c r="A3283" s="49" t="s">
        <v>5551</v>
      </c>
      <c r="B3283" s="46" t="s">
        <v>230</v>
      </c>
      <c r="C3283" s="46" t="s">
        <v>451</v>
      </c>
      <c r="D3283" s="49" t="s">
        <v>154</v>
      </c>
      <c r="E3283" s="46">
        <v>0</v>
      </c>
      <c r="F3283" s="46">
        <v>0</v>
      </c>
      <c r="G3283" s="46">
        <v>0</v>
      </c>
      <c r="H3283" s="46">
        <v>0</v>
      </c>
      <c r="I3283" s="46">
        <v>0</v>
      </c>
      <c r="J3283" s="46">
        <v>0</v>
      </c>
      <c r="K3283" s="46">
        <v>0</v>
      </c>
      <c r="L3283" s="42">
        <v>40026</v>
      </c>
      <c r="M3283" s="42">
        <v>20383</v>
      </c>
      <c r="N3283" s="42">
        <v>19643</v>
      </c>
      <c r="O3283" s="54" t="s">
        <v>499</v>
      </c>
      <c r="P3283" s="54" t="s">
        <v>499</v>
      </c>
      <c r="Q3283" s="54" t="s">
        <v>499</v>
      </c>
      <c r="R3283" s="54" t="s">
        <v>499</v>
      </c>
      <c r="S3283" s="54" t="s">
        <v>499</v>
      </c>
      <c r="T3283" s="54" t="s">
        <v>499</v>
      </c>
      <c r="U3283" s="54" t="s">
        <v>499</v>
      </c>
      <c r="W3283" s="42" t="s">
        <v>469</v>
      </c>
    </row>
    <row r="3284" spans="1:23">
      <c r="A3284" s="49" t="s">
        <v>5552</v>
      </c>
      <c r="B3284" s="46" t="s">
        <v>230</v>
      </c>
      <c r="C3284" s="46" t="s">
        <v>451</v>
      </c>
      <c r="D3284" s="49" t="s">
        <v>155</v>
      </c>
      <c r="E3284" s="46">
        <v>0</v>
      </c>
      <c r="F3284" s="46">
        <v>0</v>
      </c>
      <c r="G3284" s="46">
        <v>0</v>
      </c>
      <c r="H3284" s="46">
        <v>0</v>
      </c>
      <c r="I3284" s="46">
        <v>0</v>
      </c>
      <c r="J3284" s="46">
        <v>0</v>
      </c>
      <c r="K3284" s="46">
        <v>0</v>
      </c>
      <c r="L3284" s="42">
        <v>40026</v>
      </c>
      <c r="M3284" s="42">
        <v>20383</v>
      </c>
      <c r="N3284" s="42">
        <v>19643</v>
      </c>
      <c r="O3284" s="54" t="s">
        <v>499</v>
      </c>
      <c r="P3284" s="54" t="s">
        <v>499</v>
      </c>
      <c r="Q3284" s="54" t="s">
        <v>499</v>
      </c>
      <c r="R3284" s="54" t="s">
        <v>499</v>
      </c>
      <c r="S3284" s="54" t="s">
        <v>499</v>
      </c>
      <c r="T3284" s="54" t="s">
        <v>499</v>
      </c>
      <c r="U3284" s="54" t="s">
        <v>499</v>
      </c>
      <c r="W3284" s="42" t="s">
        <v>469</v>
      </c>
    </row>
    <row r="3285" spans="1:23">
      <c r="A3285" s="49" t="s">
        <v>5553</v>
      </c>
      <c r="B3285" s="46" t="s">
        <v>230</v>
      </c>
      <c r="C3285" s="46" t="s">
        <v>451</v>
      </c>
      <c r="D3285" s="49" t="s">
        <v>99</v>
      </c>
      <c r="E3285" s="46">
        <v>0</v>
      </c>
      <c r="F3285" s="46">
        <v>0</v>
      </c>
      <c r="G3285" s="46">
        <v>7</v>
      </c>
      <c r="H3285" s="46">
        <v>9</v>
      </c>
      <c r="I3285" s="46">
        <v>6</v>
      </c>
      <c r="J3285" s="46">
        <v>7</v>
      </c>
      <c r="K3285" s="46">
        <v>29</v>
      </c>
      <c r="L3285" s="42">
        <v>40026</v>
      </c>
      <c r="M3285" s="42">
        <v>20383</v>
      </c>
      <c r="N3285" s="42">
        <v>19643</v>
      </c>
      <c r="O3285" s="54" t="s">
        <v>499</v>
      </c>
      <c r="P3285" s="54" t="s">
        <v>499</v>
      </c>
      <c r="Q3285" s="54">
        <v>17.488632388947185</v>
      </c>
      <c r="R3285" s="54">
        <v>22.48538450007495</v>
      </c>
      <c r="S3285" s="54">
        <v>14.990256333383302</v>
      </c>
      <c r="T3285" s="54">
        <v>17.488632388947185</v>
      </c>
      <c r="U3285" s="54">
        <v>72.45290561135262</v>
      </c>
      <c r="W3285" s="42" t="s">
        <v>469</v>
      </c>
    </row>
    <row r="3286" spans="1:23">
      <c r="A3286" s="49" t="s">
        <v>5554</v>
      </c>
      <c r="B3286" s="46" t="s">
        <v>230</v>
      </c>
      <c r="C3286" s="46" t="s">
        <v>451</v>
      </c>
      <c r="D3286" s="49" t="s">
        <v>481</v>
      </c>
      <c r="E3286" s="46">
        <v>0</v>
      </c>
      <c r="F3286" s="46">
        <v>0</v>
      </c>
      <c r="G3286" s="46">
        <v>0</v>
      </c>
      <c r="H3286" s="46">
        <v>0</v>
      </c>
      <c r="I3286" s="46">
        <v>0</v>
      </c>
      <c r="J3286" s="46">
        <v>0</v>
      </c>
      <c r="K3286" s="46">
        <v>0</v>
      </c>
      <c r="L3286" s="42">
        <v>40026</v>
      </c>
      <c r="M3286" s="42">
        <v>20383</v>
      </c>
      <c r="N3286" s="42">
        <v>19643</v>
      </c>
      <c r="O3286" s="54" t="s">
        <v>499</v>
      </c>
      <c r="P3286" s="54" t="s">
        <v>499</v>
      </c>
      <c r="Q3286" s="54" t="s">
        <v>499</v>
      </c>
      <c r="R3286" s="54" t="s">
        <v>499</v>
      </c>
      <c r="S3286" s="54" t="s">
        <v>499</v>
      </c>
      <c r="T3286" s="54" t="s">
        <v>499</v>
      </c>
      <c r="U3286" s="54" t="s">
        <v>499</v>
      </c>
      <c r="W3286" s="42" t="s">
        <v>469</v>
      </c>
    </row>
    <row r="3287" spans="1:23">
      <c r="A3287" s="49" t="s">
        <v>5555</v>
      </c>
      <c r="B3287" s="46" t="s">
        <v>230</v>
      </c>
      <c r="C3287" s="46" t="s">
        <v>451</v>
      </c>
      <c r="D3287" s="49" t="s">
        <v>483</v>
      </c>
      <c r="E3287" s="46">
        <v>0</v>
      </c>
      <c r="F3287" s="46">
        <v>0</v>
      </c>
      <c r="G3287" s="46">
        <v>0</v>
      </c>
      <c r="H3287" s="46">
        <v>6</v>
      </c>
      <c r="I3287" s="46">
        <v>6</v>
      </c>
      <c r="J3287" s="46">
        <v>0</v>
      </c>
      <c r="K3287" s="46">
        <v>12</v>
      </c>
      <c r="L3287" s="42">
        <v>40026</v>
      </c>
      <c r="M3287" s="42">
        <v>20383</v>
      </c>
      <c r="N3287" s="42">
        <v>19643</v>
      </c>
      <c r="O3287" s="54" t="s">
        <v>499</v>
      </c>
      <c r="P3287" s="54" t="s">
        <v>499</v>
      </c>
      <c r="Q3287" s="54" t="s">
        <v>499</v>
      </c>
      <c r="R3287" s="54">
        <v>14.990256333383302</v>
      </c>
      <c r="S3287" s="54">
        <v>14.990256333383302</v>
      </c>
      <c r="T3287" s="54" t="s">
        <v>499</v>
      </c>
      <c r="U3287" s="54">
        <v>29.980512666766604</v>
      </c>
      <c r="W3287" s="42" t="s">
        <v>469</v>
      </c>
    </row>
    <row r="3288" spans="1:23">
      <c r="A3288" s="49" t="s">
        <v>5556</v>
      </c>
      <c r="B3288" s="46" t="s">
        <v>230</v>
      </c>
      <c r="C3288" s="46" t="s">
        <v>451</v>
      </c>
      <c r="D3288" s="49" t="s">
        <v>128</v>
      </c>
      <c r="E3288" s="46">
        <v>0</v>
      </c>
      <c r="F3288" s="46">
        <v>0</v>
      </c>
      <c r="G3288" s="46">
        <v>0</v>
      </c>
      <c r="H3288" s="46">
        <v>0</v>
      </c>
      <c r="I3288" s="46">
        <v>0</v>
      </c>
      <c r="J3288" s="46">
        <v>0</v>
      </c>
      <c r="K3288" s="46">
        <v>0</v>
      </c>
      <c r="L3288" s="42">
        <v>40026</v>
      </c>
      <c r="M3288" s="42">
        <v>20383</v>
      </c>
      <c r="N3288" s="42">
        <v>19643</v>
      </c>
      <c r="O3288" s="54" t="s">
        <v>499</v>
      </c>
      <c r="P3288" s="54" t="s">
        <v>499</v>
      </c>
      <c r="Q3288" s="54" t="s">
        <v>499</v>
      </c>
      <c r="R3288" s="54" t="s">
        <v>499</v>
      </c>
      <c r="S3288" s="54" t="s">
        <v>499</v>
      </c>
      <c r="T3288" s="54" t="s">
        <v>499</v>
      </c>
      <c r="U3288" s="54" t="s">
        <v>499</v>
      </c>
      <c r="W3288" s="42" t="s">
        <v>469</v>
      </c>
    </row>
    <row r="3289" spans="1:23">
      <c r="A3289" s="49" t="s">
        <v>5557</v>
      </c>
      <c r="B3289" s="46" t="s">
        <v>230</v>
      </c>
      <c r="C3289" s="46" t="s">
        <v>451</v>
      </c>
      <c r="D3289" s="49" t="s">
        <v>132</v>
      </c>
      <c r="E3289" s="46">
        <v>0</v>
      </c>
      <c r="F3289" s="46">
        <v>0</v>
      </c>
      <c r="G3289" s="46">
        <v>6</v>
      </c>
      <c r="H3289" s="46">
        <v>6</v>
      </c>
      <c r="I3289" s="46">
        <v>6</v>
      </c>
      <c r="J3289" s="46">
        <v>0</v>
      </c>
      <c r="K3289" s="46">
        <v>18</v>
      </c>
      <c r="L3289" s="42">
        <v>40026</v>
      </c>
      <c r="M3289" s="42">
        <v>20383</v>
      </c>
      <c r="N3289" s="42">
        <v>19643</v>
      </c>
      <c r="O3289" s="54" t="s">
        <v>499</v>
      </c>
      <c r="P3289" s="54" t="s">
        <v>499</v>
      </c>
      <c r="Q3289" s="54">
        <v>29.436294951675418</v>
      </c>
      <c r="R3289" s="54">
        <v>29.436294951675418</v>
      </c>
      <c r="S3289" s="54">
        <v>29.436294951675418</v>
      </c>
      <c r="T3289" s="54" t="s">
        <v>499</v>
      </c>
      <c r="U3289" s="54">
        <v>88.30888485502625</v>
      </c>
      <c r="W3289" s="42" t="s">
        <v>469</v>
      </c>
    </row>
    <row r="3290" spans="1:23">
      <c r="A3290" s="49" t="s">
        <v>5558</v>
      </c>
      <c r="B3290" s="46" t="s">
        <v>230</v>
      </c>
      <c r="C3290" s="46" t="s">
        <v>451</v>
      </c>
      <c r="D3290" s="49" t="s">
        <v>161</v>
      </c>
      <c r="E3290" s="46">
        <v>0</v>
      </c>
      <c r="F3290" s="46">
        <v>0</v>
      </c>
      <c r="G3290" s="46">
        <v>0</v>
      </c>
      <c r="H3290" s="46">
        <v>0</v>
      </c>
      <c r="I3290" s="46">
        <v>0</v>
      </c>
      <c r="J3290" s="46">
        <v>0</v>
      </c>
      <c r="K3290" s="46">
        <v>0</v>
      </c>
      <c r="L3290" s="42">
        <v>40026</v>
      </c>
      <c r="M3290" s="42">
        <v>20383</v>
      </c>
      <c r="N3290" s="42">
        <v>19643</v>
      </c>
      <c r="O3290" s="54" t="s">
        <v>499</v>
      </c>
      <c r="P3290" s="54" t="s">
        <v>499</v>
      </c>
      <c r="Q3290" s="54" t="s">
        <v>499</v>
      </c>
      <c r="R3290" s="54" t="s">
        <v>499</v>
      </c>
      <c r="S3290" s="54" t="s">
        <v>499</v>
      </c>
      <c r="T3290" s="54" t="s">
        <v>499</v>
      </c>
      <c r="U3290" s="54" t="s">
        <v>499</v>
      </c>
      <c r="W3290" s="42" t="s">
        <v>469</v>
      </c>
    </row>
    <row r="3291" spans="1:23">
      <c r="A3291" s="49" t="s">
        <v>5559</v>
      </c>
      <c r="B3291" s="46" t="s">
        <v>230</v>
      </c>
      <c r="C3291" s="46" t="s">
        <v>451</v>
      </c>
      <c r="D3291" s="49" t="s">
        <v>142</v>
      </c>
      <c r="E3291" s="46">
        <v>0</v>
      </c>
      <c r="F3291" s="46">
        <v>0</v>
      </c>
      <c r="G3291" s="46">
        <v>0</v>
      </c>
      <c r="H3291" s="46">
        <v>0</v>
      </c>
      <c r="I3291" s="46">
        <v>0</v>
      </c>
      <c r="J3291" s="46">
        <v>0</v>
      </c>
      <c r="K3291" s="46">
        <v>0</v>
      </c>
      <c r="L3291" s="42">
        <v>40026</v>
      </c>
      <c r="M3291" s="42">
        <v>20383</v>
      </c>
      <c r="N3291" s="42">
        <v>19643</v>
      </c>
      <c r="O3291" s="54" t="s">
        <v>499</v>
      </c>
      <c r="P3291" s="54" t="s">
        <v>499</v>
      </c>
      <c r="Q3291" s="54" t="s">
        <v>499</v>
      </c>
      <c r="R3291" s="54" t="s">
        <v>499</v>
      </c>
      <c r="S3291" s="54" t="s">
        <v>499</v>
      </c>
      <c r="T3291" s="54" t="s">
        <v>499</v>
      </c>
      <c r="U3291" s="54" t="s">
        <v>499</v>
      </c>
      <c r="W3291" s="42" t="s">
        <v>469</v>
      </c>
    </row>
    <row r="3292" spans="1:23">
      <c r="A3292" s="49" t="s">
        <v>5560</v>
      </c>
      <c r="B3292" s="46" t="s">
        <v>230</v>
      </c>
      <c r="C3292" s="46" t="s">
        <v>451</v>
      </c>
      <c r="D3292" s="49" t="s">
        <v>146</v>
      </c>
      <c r="E3292" s="46">
        <v>0</v>
      </c>
      <c r="F3292" s="46">
        <v>0</v>
      </c>
      <c r="G3292" s="46">
        <v>6</v>
      </c>
      <c r="H3292" s="46">
        <v>7</v>
      </c>
      <c r="I3292" s="46">
        <v>11</v>
      </c>
      <c r="J3292" s="46">
        <v>0</v>
      </c>
      <c r="K3292" s="46">
        <v>24</v>
      </c>
      <c r="L3292" s="42">
        <v>40026</v>
      </c>
      <c r="M3292" s="42">
        <v>20383</v>
      </c>
      <c r="N3292" s="42">
        <v>19643</v>
      </c>
      <c r="O3292" s="54" t="s">
        <v>499</v>
      </c>
      <c r="P3292" s="54" t="s">
        <v>499</v>
      </c>
      <c r="Q3292" s="54">
        <v>29.436294951675418</v>
      </c>
      <c r="R3292" s="54">
        <v>34.342344110287982</v>
      </c>
      <c r="S3292" s="54">
        <v>53.966540744738261</v>
      </c>
      <c r="T3292" s="54" t="s">
        <v>499</v>
      </c>
      <c r="U3292" s="54">
        <v>117.74517980670167</v>
      </c>
      <c r="W3292" s="42" t="s">
        <v>469</v>
      </c>
    </row>
    <row r="3293" spans="1:23">
      <c r="A3293" s="49" t="s">
        <v>5561</v>
      </c>
      <c r="B3293" s="46" t="s">
        <v>222</v>
      </c>
      <c r="C3293" s="46" t="s">
        <v>451</v>
      </c>
      <c r="D3293" s="49" t="s">
        <v>60</v>
      </c>
      <c r="E3293" s="46">
        <v>0</v>
      </c>
      <c r="F3293" s="46">
        <v>6</v>
      </c>
      <c r="G3293" s="46">
        <v>6</v>
      </c>
      <c r="H3293" s="46">
        <v>7</v>
      </c>
      <c r="I3293" s="46">
        <v>0</v>
      </c>
      <c r="J3293" s="46">
        <v>0</v>
      </c>
      <c r="K3293" s="46">
        <v>19</v>
      </c>
      <c r="L3293" s="42">
        <v>40026</v>
      </c>
      <c r="M3293" s="42">
        <v>20383</v>
      </c>
      <c r="N3293" s="42">
        <v>19643</v>
      </c>
      <c r="O3293" s="54" t="s">
        <v>499</v>
      </c>
      <c r="P3293" s="54">
        <v>14.990256333383302</v>
      </c>
      <c r="Q3293" s="54">
        <v>14.990256333383302</v>
      </c>
      <c r="R3293" s="54">
        <v>17.488632388947185</v>
      </c>
      <c r="S3293" s="54" t="s">
        <v>499</v>
      </c>
      <c r="T3293" s="54" t="s">
        <v>499</v>
      </c>
      <c r="U3293" s="54">
        <v>47.469145055713781</v>
      </c>
      <c r="W3293" s="42" t="s">
        <v>469</v>
      </c>
    </row>
    <row r="3294" spans="1:23">
      <c r="A3294" s="49" t="s">
        <v>5562</v>
      </c>
      <c r="B3294" s="46" t="s">
        <v>222</v>
      </c>
      <c r="C3294" s="46" t="s">
        <v>451</v>
      </c>
      <c r="D3294" s="49" t="s">
        <v>64</v>
      </c>
      <c r="E3294" s="46">
        <v>6</v>
      </c>
      <c r="F3294" s="46">
        <v>6</v>
      </c>
      <c r="G3294" s="46">
        <v>13</v>
      </c>
      <c r="H3294" s="46">
        <v>13</v>
      </c>
      <c r="I3294" s="46">
        <v>6</v>
      </c>
      <c r="J3294" s="46">
        <v>0</v>
      </c>
      <c r="K3294" s="46">
        <v>44</v>
      </c>
      <c r="L3294" s="42">
        <v>40026</v>
      </c>
      <c r="M3294" s="42">
        <v>20383</v>
      </c>
      <c r="N3294" s="42">
        <v>19643</v>
      </c>
      <c r="O3294" s="54">
        <v>14.990256333383302</v>
      </c>
      <c r="P3294" s="54">
        <v>14.990256333383302</v>
      </c>
      <c r="Q3294" s="54">
        <v>32.478888722330488</v>
      </c>
      <c r="R3294" s="54">
        <v>32.478888722330488</v>
      </c>
      <c r="S3294" s="54">
        <v>14.990256333383302</v>
      </c>
      <c r="T3294" s="54" t="s">
        <v>499</v>
      </c>
      <c r="U3294" s="54">
        <v>109.92854644481086</v>
      </c>
      <c r="W3294" s="42" t="s">
        <v>469</v>
      </c>
    </row>
    <row r="3295" spans="1:23">
      <c r="A3295" s="49" t="s">
        <v>5563</v>
      </c>
      <c r="B3295" s="46" t="s">
        <v>222</v>
      </c>
      <c r="C3295" s="46" t="s">
        <v>451</v>
      </c>
      <c r="D3295" s="49" t="s">
        <v>492</v>
      </c>
      <c r="E3295" s="46">
        <v>0</v>
      </c>
      <c r="F3295" s="46">
        <v>0</v>
      </c>
      <c r="G3295" s="46">
        <v>0</v>
      </c>
      <c r="H3295" s="46">
        <v>6</v>
      </c>
      <c r="I3295" s="46">
        <v>6</v>
      </c>
      <c r="J3295" s="46">
        <v>0</v>
      </c>
      <c r="K3295" s="46">
        <v>12</v>
      </c>
      <c r="L3295" s="42">
        <v>40026</v>
      </c>
      <c r="M3295" s="42">
        <v>20383</v>
      </c>
      <c r="N3295" s="42">
        <v>19643</v>
      </c>
      <c r="O3295" s="54" t="s">
        <v>499</v>
      </c>
      <c r="P3295" s="54" t="s">
        <v>499</v>
      </c>
      <c r="Q3295" s="54" t="s">
        <v>499</v>
      </c>
      <c r="R3295" s="54">
        <v>14.990256333383302</v>
      </c>
      <c r="S3295" s="54">
        <v>14.990256333383302</v>
      </c>
      <c r="T3295" s="54" t="s">
        <v>499</v>
      </c>
      <c r="U3295" s="54">
        <v>29.980512666766604</v>
      </c>
      <c r="W3295" s="42" t="s">
        <v>469</v>
      </c>
    </row>
    <row r="3296" spans="1:23">
      <c r="A3296" s="49" t="s">
        <v>5564</v>
      </c>
      <c r="B3296" s="46" t="s">
        <v>222</v>
      </c>
      <c r="C3296" s="46" t="s">
        <v>451</v>
      </c>
      <c r="D3296" s="49" t="s">
        <v>200</v>
      </c>
      <c r="E3296" s="46">
        <v>0</v>
      </c>
      <c r="F3296" s="46">
        <v>0</v>
      </c>
      <c r="G3296" s="46">
        <v>0</v>
      </c>
      <c r="H3296" s="46">
        <v>14</v>
      </c>
      <c r="I3296" s="46">
        <v>9</v>
      </c>
      <c r="J3296" s="46">
        <v>6</v>
      </c>
      <c r="K3296" s="46">
        <v>29</v>
      </c>
      <c r="L3296" s="42">
        <v>40026</v>
      </c>
      <c r="M3296" s="42">
        <v>20383</v>
      </c>
      <c r="N3296" s="42">
        <v>19643</v>
      </c>
      <c r="O3296" s="54" t="s">
        <v>499</v>
      </c>
      <c r="P3296" s="54" t="s">
        <v>499</v>
      </c>
      <c r="Q3296" s="54" t="s">
        <v>499</v>
      </c>
      <c r="R3296" s="54">
        <v>34.977264777894369</v>
      </c>
      <c r="S3296" s="54">
        <v>22.48538450007495</v>
      </c>
      <c r="T3296" s="54">
        <v>14.990256333383302</v>
      </c>
      <c r="U3296" s="54">
        <v>72.45290561135262</v>
      </c>
      <c r="W3296" s="42" t="s">
        <v>469</v>
      </c>
    </row>
    <row r="3297" spans="1:23">
      <c r="A3297" s="49" t="s">
        <v>5565</v>
      </c>
      <c r="B3297" s="46" t="s">
        <v>222</v>
      </c>
      <c r="C3297" s="46" t="s">
        <v>451</v>
      </c>
      <c r="D3297" s="49" t="s">
        <v>473</v>
      </c>
      <c r="E3297" s="46">
        <v>0</v>
      </c>
      <c r="F3297" s="46">
        <v>0</v>
      </c>
      <c r="G3297" s="46">
        <v>0</v>
      </c>
      <c r="H3297" s="46">
        <v>0</v>
      </c>
      <c r="I3297" s="46">
        <v>0</v>
      </c>
      <c r="J3297" s="46">
        <v>0</v>
      </c>
      <c r="K3297" s="46">
        <v>0</v>
      </c>
      <c r="L3297" s="42">
        <v>40026</v>
      </c>
      <c r="M3297" s="42">
        <v>20383</v>
      </c>
      <c r="N3297" s="42">
        <v>19643</v>
      </c>
      <c r="O3297" s="54" t="s">
        <v>499</v>
      </c>
      <c r="P3297" s="54" t="s">
        <v>499</v>
      </c>
      <c r="Q3297" s="54" t="s">
        <v>499</v>
      </c>
      <c r="R3297" s="54" t="s">
        <v>499</v>
      </c>
      <c r="S3297" s="54" t="s">
        <v>499</v>
      </c>
      <c r="T3297" s="54" t="s">
        <v>499</v>
      </c>
      <c r="U3297" s="54" t="s">
        <v>499</v>
      </c>
      <c r="W3297" s="42" t="s">
        <v>469</v>
      </c>
    </row>
    <row r="3298" spans="1:23">
      <c r="A3298" s="49" t="s">
        <v>5566</v>
      </c>
      <c r="B3298" s="46" t="s">
        <v>222</v>
      </c>
      <c r="C3298" s="46" t="s">
        <v>451</v>
      </c>
      <c r="D3298" s="49" t="s">
        <v>201</v>
      </c>
      <c r="E3298" s="46">
        <v>0</v>
      </c>
      <c r="F3298" s="46">
        <v>0</v>
      </c>
      <c r="G3298" s="46">
        <v>6</v>
      </c>
      <c r="H3298" s="46">
        <v>0</v>
      </c>
      <c r="I3298" s="46">
        <v>0</v>
      </c>
      <c r="J3298" s="46">
        <v>0</v>
      </c>
      <c r="K3298" s="46">
        <v>6</v>
      </c>
      <c r="L3298" s="42">
        <v>40026</v>
      </c>
      <c r="M3298" s="42">
        <v>20383</v>
      </c>
      <c r="N3298" s="42">
        <v>19643</v>
      </c>
      <c r="O3298" s="54" t="s">
        <v>499</v>
      </c>
      <c r="P3298" s="54" t="s">
        <v>499</v>
      </c>
      <c r="Q3298" s="54">
        <v>14.990256333383302</v>
      </c>
      <c r="R3298" s="54" t="s">
        <v>499</v>
      </c>
      <c r="S3298" s="54" t="s">
        <v>499</v>
      </c>
      <c r="T3298" s="54" t="s">
        <v>499</v>
      </c>
      <c r="U3298" s="54">
        <v>14.990256333383302</v>
      </c>
      <c r="W3298" s="42" t="s">
        <v>469</v>
      </c>
    </row>
    <row r="3299" spans="1:23">
      <c r="A3299" s="49" t="s">
        <v>5567</v>
      </c>
      <c r="B3299" s="46" t="s">
        <v>222</v>
      </c>
      <c r="C3299" s="46" t="s">
        <v>451</v>
      </c>
      <c r="D3299" s="49" t="s">
        <v>95</v>
      </c>
      <c r="E3299" s="46">
        <v>0</v>
      </c>
      <c r="F3299" s="46">
        <v>0</v>
      </c>
      <c r="G3299" s="46">
        <v>0</v>
      </c>
      <c r="H3299" s="46">
        <v>0</v>
      </c>
      <c r="I3299" s="46">
        <v>0</v>
      </c>
      <c r="J3299" s="46">
        <v>0</v>
      </c>
      <c r="K3299" s="46">
        <v>0</v>
      </c>
      <c r="L3299" s="42">
        <v>40026</v>
      </c>
      <c r="M3299" s="42">
        <v>20383</v>
      </c>
      <c r="N3299" s="42">
        <v>19643</v>
      </c>
      <c r="O3299" s="54" t="s">
        <v>499</v>
      </c>
      <c r="P3299" s="54" t="s">
        <v>499</v>
      </c>
      <c r="Q3299" s="54" t="s">
        <v>499</v>
      </c>
      <c r="R3299" s="54" t="s">
        <v>499</v>
      </c>
      <c r="S3299" s="54" t="s">
        <v>499</v>
      </c>
      <c r="T3299" s="54" t="s">
        <v>499</v>
      </c>
      <c r="U3299" s="54" t="s">
        <v>499</v>
      </c>
      <c r="W3299" s="42" t="s">
        <v>469</v>
      </c>
    </row>
    <row r="3300" spans="1:23">
      <c r="A3300" s="49" t="s">
        <v>5568</v>
      </c>
      <c r="B3300" s="46" t="s">
        <v>222</v>
      </c>
      <c r="C3300" s="46" t="s">
        <v>451</v>
      </c>
      <c r="D3300" s="49" t="s">
        <v>155</v>
      </c>
      <c r="E3300" s="46">
        <v>6</v>
      </c>
      <c r="F3300" s="46">
        <v>0</v>
      </c>
      <c r="G3300" s="46">
        <v>0</v>
      </c>
      <c r="H3300" s="46">
        <v>0</v>
      </c>
      <c r="I3300" s="46">
        <v>0</v>
      </c>
      <c r="J3300" s="46">
        <v>0</v>
      </c>
      <c r="K3300" s="46">
        <v>6</v>
      </c>
      <c r="L3300" s="42">
        <v>40026</v>
      </c>
      <c r="M3300" s="42">
        <v>20383</v>
      </c>
      <c r="N3300" s="42">
        <v>19643</v>
      </c>
      <c r="O3300" s="54">
        <v>14.990256333383302</v>
      </c>
      <c r="P3300" s="54" t="s">
        <v>499</v>
      </c>
      <c r="Q3300" s="54" t="s">
        <v>499</v>
      </c>
      <c r="R3300" s="54" t="s">
        <v>499</v>
      </c>
      <c r="S3300" s="54" t="s">
        <v>499</v>
      </c>
      <c r="T3300" s="54" t="s">
        <v>499</v>
      </c>
      <c r="U3300" s="54">
        <v>14.990256333383302</v>
      </c>
      <c r="W3300" s="42" t="s">
        <v>469</v>
      </c>
    </row>
    <row r="3301" spans="1:23">
      <c r="A3301" s="49" t="s">
        <v>5569</v>
      </c>
      <c r="B3301" s="46" t="s">
        <v>222</v>
      </c>
      <c r="C3301" s="46" t="s">
        <v>451</v>
      </c>
      <c r="D3301" s="49" t="s">
        <v>99</v>
      </c>
      <c r="E3301" s="46">
        <v>6</v>
      </c>
      <c r="F3301" s="46">
        <v>0</v>
      </c>
      <c r="G3301" s="46">
        <v>9</v>
      </c>
      <c r="H3301" s="46">
        <v>6</v>
      </c>
      <c r="I3301" s="46">
        <v>6</v>
      </c>
      <c r="J3301" s="46">
        <v>6</v>
      </c>
      <c r="K3301" s="46">
        <v>33</v>
      </c>
      <c r="L3301" s="42">
        <v>40026</v>
      </c>
      <c r="M3301" s="42">
        <v>20383</v>
      </c>
      <c r="N3301" s="42">
        <v>19643</v>
      </c>
      <c r="O3301" s="54">
        <v>14.990256333383302</v>
      </c>
      <c r="P3301" s="54" t="s">
        <v>499</v>
      </c>
      <c r="Q3301" s="54">
        <v>22.48538450007495</v>
      </c>
      <c r="R3301" s="54">
        <v>14.990256333383302</v>
      </c>
      <c r="S3301" s="54">
        <v>14.990256333383302</v>
      </c>
      <c r="T3301" s="54">
        <v>14.990256333383302</v>
      </c>
      <c r="U3301" s="54">
        <v>82.446409833608158</v>
      </c>
      <c r="W3301" s="42" t="s">
        <v>469</v>
      </c>
    </row>
    <row r="3302" spans="1:23">
      <c r="A3302" s="49" t="s">
        <v>5570</v>
      </c>
      <c r="B3302" s="46" t="s">
        <v>222</v>
      </c>
      <c r="C3302" s="46" t="s">
        <v>451</v>
      </c>
      <c r="D3302" s="49" t="s">
        <v>481</v>
      </c>
      <c r="E3302" s="46">
        <v>0</v>
      </c>
      <c r="F3302" s="46">
        <v>0</v>
      </c>
      <c r="G3302" s="46">
        <v>0</v>
      </c>
      <c r="H3302" s="46">
        <v>0</v>
      </c>
      <c r="I3302" s="46">
        <v>0</v>
      </c>
      <c r="J3302" s="46">
        <v>0</v>
      </c>
      <c r="K3302" s="46">
        <v>0</v>
      </c>
      <c r="L3302" s="42">
        <v>40026</v>
      </c>
      <c r="M3302" s="42">
        <v>20383</v>
      </c>
      <c r="N3302" s="42">
        <v>19643</v>
      </c>
      <c r="O3302" s="54" t="s">
        <v>499</v>
      </c>
      <c r="P3302" s="54" t="s">
        <v>499</v>
      </c>
      <c r="Q3302" s="54" t="s">
        <v>499</v>
      </c>
      <c r="R3302" s="54" t="s">
        <v>499</v>
      </c>
      <c r="S3302" s="54" t="s">
        <v>499</v>
      </c>
      <c r="T3302" s="54" t="s">
        <v>499</v>
      </c>
      <c r="U3302" s="54" t="s">
        <v>499</v>
      </c>
      <c r="W3302" s="42" t="s">
        <v>469</v>
      </c>
    </row>
    <row r="3303" spans="1:23">
      <c r="A3303" s="49" t="s">
        <v>5571</v>
      </c>
      <c r="B3303" s="46" t="s">
        <v>222</v>
      </c>
      <c r="C3303" s="46" t="s">
        <v>451</v>
      </c>
      <c r="D3303" s="49" t="s">
        <v>483</v>
      </c>
      <c r="E3303" s="46">
        <v>0</v>
      </c>
      <c r="F3303" s="46">
        <v>0</v>
      </c>
      <c r="G3303" s="46">
        <v>0</v>
      </c>
      <c r="H3303" s="46">
        <v>6</v>
      </c>
      <c r="I3303" s="46">
        <v>0</v>
      </c>
      <c r="J3303" s="46">
        <v>6</v>
      </c>
      <c r="K3303" s="46">
        <v>12</v>
      </c>
      <c r="L3303" s="42">
        <v>40026</v>
      </c>
      <c r="M3303" s="42">
        <v>20383</v>
      </c>
      <c r="N3303" s="42">
        <v>19643</v>
      </c>
      <c r="O3303" s="54" t="s">
        <v>499</v>
      </c>
      <c r="P3303" s="54" t="s">
        <v>499</v>
      </c>
      <c r="Q3303" s="54" t="s">
        <v>499</v>
      </c>
      <c r="R3303" s="54">
        <v>14.990256333383302</v>
      </c>
      <c r="S3303" s="54" t="s">
        <v>499</v>
      </c>
      <c r="T3303" s="54">
        <v>14.990256333383302</v>
      </c>
      <c r="U3303" s="54">
        <v>29.980512666766604</v>
      </c>
      <c r="W3303" s="42" t="s">
        <v>469</v>
      </c>
    </row>
    <row r="3304" spans="1:23">
      <c r="A3304" s="49" t="s">
        <v>5572</v>
      </c>
      <c r="B3304" s="46" t="s">
        <v>222</v>
      </c>
      <c r="C3304" s="46" t="s">
        <v>451</v>
      </c>
      <c r="D3304" s="49" t="s">
        <v>128</v>
      </c>
      <c r="E3304" s="46">
        <v>0</v>
      </c>
      <c r="F3304" s="46">
        <v>0</v>
      </c>
      <c r="G3304" s="46">
        <v>0</v>
      </c>
      <c r="H3304" s="46">
        <v>0</v>
      </c>
      <c r="I3304" s="46">
        <v>0</v>
      </c>
      <c r="J3304" s="46">
        <v>0</v>
      </c>
      <c r="K3304" s="46">
        <v>0</v>
      </c>
      <c r="L3304" s="42">
        <v>40026</v>
      </c>
      <c r="M3304" s="42">
        <v>20383</v>
      </c>
      <c r="N3304" s="42">
        <v>19643</v>
      </c>
      <c r="O3304" s="54" t="s">
        <v>499</v>
      </c>
      <c r="P3304" s="54" t="s">
        <v>499</v>
      </c>
      <c r="Q3304" s="54" t="s">
        <v>499</v>
      </c>
      <c r="R3304" s="54" t="s">
        <v>499</v>
      </c>
      <c r="S3304" s="54" t="s">
        <v>499</v>
      </c>
      <c r="T3304" s="54" t="s">
        <v>499</v>
      </c>
      <c r="U3304" s="54" t="s">
        <v>499</v>
      </c>
      <c r="W3304" s="42" t="s">
        <v>469</v>
      </c>
    </row>
    <row r="3305" spans="1:23">
      <c r="A3305" s="49" t="s">
        <v>5573</v>
      </c>
      <c r="B3305" s="46" t="s">
        <v>222</v>
      </c>
      <c r="C3305" s="46" t="s">
        <v>451</v>
      </c>
      <c r="D3305" s="49" t="s">
        <v>161</v>
      </c>
      <c r="E3305" s="46">
        <v>0</v>
      </c>
      <c r="F3305" s="46">
        <v>0</v>
      </c>
      <c r="G3305" s="46">
        <v>0</v>
      </c>
      <c r="H3305" s="46">
        <v>0</v>
      </c>
      <c r="I3305" s="46">
        <v>0</v>
      </c>
      <c r="J3305" s="46">
        <v>0</v>
      </c>
      <c r="K3305" s="46">
        <v>0</v>
      </c>
      <c r="L3305" s="42">
        <v>40026</v>
      </c>
      <c r="M3305" s="42">
        <v>20383</v>
      </c>
      <c r="N3305" s="42">
        <v>19643</v>
      </c>
      <c r="O3305" s="54" t="s">
        <v>499</v>
      </c>
      <c r="P3305" s="54" t="s">
        <v>499</v>
      </c>
      <c r="Q3305" s="54" t="s">
        <v>499</v>
      </c>
      <c r="R3305" s="54" t="s">
        <v>499</v>
      </c>
      <c r="S3305" s="54" t="s">
        <v>499</v>
      </c>
      <c r="T3305" s="54" t="s">
        <v>499</v>
      </c>
      <c r="U3305" s="54" t="s">
        <v>499</v>
      </c>
      <c r="W3305" s="42" t="s">
        <v>469</v>
      </c>
    </row>
    <row r="3306" spans="1:23">
      <c r="A3306" s="49" t="s">
        <v>5574</v>
      </c>
      <c r="B3306" s="46" t="s">
        <v>222</v>
      </c>
      <c r="C3306" s="46" t="s">
        <v>451</v>
      </c>
      <c r="D3306" s="49" t="s">
        <v>164</v>
      </c>
      <c r="E3306" s="46">
        <v>10</v>
      </c>
      <c r="F3306" s="46">
        <v>6</v>
      </c>
      <c r="G3306" s="46">
        <v>25</v>
      </c>
      <c r="H3306" s="46">
        <v>45</v>
      </c>
      <c r="I3306" s="46">
        <v>14</v>
      </c>
      <c r="J3306" s="46">
        <v>0</v>
      </c>
      <c r="K3306" s="46">
        <v>100</v>
      </c>
      <c r="L3306" s="42">
        <v>40026</v>
      </c>
      <c r="M3306" s="42">
        <v>20383</v>
      </c>
      <c r="N3306" s="42">
        <v>19643</v>
      </c>
      <c r="O3306" s="54">
        <v>50.908720663849721</v>
      </c>
      <c r="P3306" s="54">
        <v>30.545232398309832</v>
      </c>
      <c r="Q3306" s="54">
        <v>127.2718016596243</v>
      </c>
      <c r="R3306" s="54">
        <v>229.08924298732373</v>
      </c>
      <c r="S3306" s="54">
        <v>71.272208929389606</v>
      </c>
      <c r="T3306" s="54" t="s">
        <v>499</v>
      </c>
      <c r="U3306" s="54">
        <v>509.08720663849721</v>
      </c>
      <c r="W3306" s="42" t="s">
        <v>469</v>
      </c>
    </row>
    <row r="3307" spans="1:23">
      <c r="A3307" s="49" t="s">
        <v>5575</v>
      </c>
      <c r="B3307" s="46" t="s">
        <v>222</v>
      </c>
      <c r="C3307" s="46" t="s">
        <v>451</v>
      </c>
      <c r="D3307" s="49" t="s">
        <v>142</v>
      </c>
      <c r="E3307" s="46">
        <v>0</v>
      </c>
      <c r="F3307" s="46">
        <v>0</v>
      </c>
      <c r="G3307" s="46">
        <v>0</v>
      </c>
      <c r="H3307" s="46">
        <v>0</v>
      </c>
      <c r="I3307" s="46">
        <v>0</v>
      </c>
      <c r="J3307" s="46">
        <v>0</v>
      </c>
      <c r="K3307" s="46">
        <v>0</v>
      </c>
      <c r="L3307" s="42">
        <v>40026</v>
      </c>
      <c r="M3307" s="42">
        <v>20383</v>
      </c>
      <c r="N3307" s="42">
        <v>19643</v>
      </c>
      <c r="O3307" s="54" t="s">
        <v>499</v>
      </c>
      <c r="P3307" s="54" t="s">
        <v>499</v>
      </c>
      <c r="Q3307" s="54" t="s">
        <v>499</v>
      </c>
      <c r="R3307" s="54" t="s">
        <v>499</v>
      </c>
      <c r="S3307" s="54" t="s">
        <v>499</v>
      </c>
      <c r="T3307" s="54" t="s">
        <v>499</v>
      </c>
      <c r="U3307" s="54" t="s">
        <v>499</v>
      </c>
      <c r="W3307" s="42" t="s">
        <v>469</v>
      </c>
    </row>
    <row r="3308" spans="1:23">
      <c r="A3308" s="49" t="s">
        <v>5576</v>
      </c>
      <c r="B3308" s="46" t="s">
        <v>230</v>
      </c>
      <c r="C3308" s="46" t="s">
        <v>453</v>
      </c>
      <c r="D3308" s="49" t="s">
        <v>60</v>
      </c>
      <c r="E3308" s="46">
        <v>6</v>
      </c>
      <c r="F3308" s="46">
        <v>6</v>
      </c>
      <c r="G3308" s="46">
        <v>6</v>
      </c>
      <c r="H3308" s="46">
        <v>6</v>
      </c>
      <c r="I3308" s="46">
        <v>0</v>
      </c>
      <c r="J3308" s="46">
        <v>9</v>
      </c>
      <c r="K3308" s="46">
        <v>33</v>
      </c>
      <c r="L3308" s="42">
        <v>51465</v>
      </c>
      <c r="M3308" s="42">
        <v>24797</v>
      </c>
      <c r="N3308" s="42">
        <v>26668</v>
      </c>
      <c r="O3308" s="54">
        <v>11.658408627222384</v>
      </c>
      <c r="P3308" s="54">
        <v>11.658408627222384</v>
      </c>
      <c r="Q3308" s="54">
        <v>11.658408627222384</v>
      </c>
      <c r="R3308" s="54">
        <v>11.658408627222384</v>
      </c>
      <c r="S3308" s="54" t="s">
        <v>499</v>
      </c>
      <c r="T3308" s="54">
        <v>17.487612940833579</v>
      </c>
      <c r="U3308" s="54">
        <v>64.121247449723114</v>
      </c>
      <c r="W3308" s="42" t="s">
        <v>469</v>
      </c>
    </row>
    <row r="3309" spans="1:23">
      <c r="A3309" s="49" t="s">
        <v>5577</v>
      </c>
      <c r="B3309" s="46" t="s">
        <v>230</v>
      </c>
      <c r="C3309" s="46" t="s">
        <v>453</v>
      </c>
      <c r="D3309" s="49" t="s">
        <v>64</v>
      </c>
      <c r="E3309" s="46">
        <v>0</v>
      </c>
      <c r="F3309" s="46">
        <v>0</v>
      </c>
      <c r="G3309" s="46">
        <v>9</v>
      </c>
      <c r="H3309" s="46">
        <v>11</v>
      </c>
      <c r="I3309" s="46">
        <v>7</v>
      </c>
      <c r="J3309" s="46">
        <v>0</v>
      </c>
      <c r="K3309" s="46">
        <v>27</v>
      </c>
      <c r="L3309" s="42">
        <v>51465</v>
      </c>
      <c r="M3309" s="42">
        <v>24797</v>
      </c>
      <c r="N3309" s="42">
        <v>26668</v>
      </c>
      <c r="O3309" s="54" t="s">
        <v>499</v>
      </c>
      <c r="P3309" s="54" t="s">
        <v>499</v>
      </c>
      <c r="Q3309" s="54">
        <v>17.487612940833579</v>
      </c>
      <c r="R3309" s="54">
        <v>21.373749149907702</v>
      </c>
      <c r="S3309" s="54">
        <v>13.601476731759448</v>
      </c>
      <c r="T3309" s="54" t="s">
        <v>499</v>
      </c>
      <c r="U3309" s="54">
        <v>52.462838822500736</v>
      </c>
      <c r="W3309" s="42" t="s">
        <v>469</v>
      </c>
    </row>
    <row r="3310" spans="1:23">
      <c r="A3310" s="49" t="s">
        <v>5578</v>
      </c>
      <c r="B3310" s="46" t="s">
        <v>230</v>
      </c>
      <c r="C3310" s="46" t="s">
        <v>453</v>
      </c>
      <c r="D3310" s="49" t="s">
        <v>492</v>
      </c>
      <c r="E3310" s="46">
        <v>6</v>
      </c>
      <c r="F3310" s="46">
        <v>0</v>
      </c>
      <c r="G3310" s="46">
        <v>0</v>
      </c>
      <c r="H3310" s="46">
        <v>0</v>
      </c>
      <c r="I3310" s="46">
        <v>0</v>
      </c>
      <c r="J3310" s="46">
        <v>0</v>
      </c>
      <c r="K3310" s="46">
        <v>6</v>
      </c>
      <c r="L3310" s="42">
        <v>51465</v>
      </c>
      <c r="M3310" s="42">
        <v>24797</v>
      </c>
      <c r="N3310" s="42">
        <v>26668</v>
      </c>
      <c r="O3310" s="54">
        <v>11.658408627222384</v>
      </c>
      <c r="P3310" s="54" t="s">
        <v>499</v>
      </c>
      <c r="Q3310" s="54" t="s">
        <v>499</v>
      </c>
      <c r="R3310" s="54" t="s">
        <v>499</v>
      </c>
      <c r="S3310" s="54" t="s">
        <v>499</v>
      </c>
      <c r="T3310" s="54" t="s">
        <v>499</v>
      </c>
      <c r="U3310" s="54">
        <v>11.658408627222384</v>
      </c>
      <c r="W3310" s="42" t="s">
        <v>469</v>
      </c>
    </row>
    <row r="3311" spans="1:23">
      <c r="A3311" s="49" t="s">
        <v>5579</v>
      </c>
      <c r="B3311" s="46" t="s">
        <v>230</v>
      </c>
      <c r="C3311" s="46" t="s">
        <v>453</v>
      </c>
      <c r="D3311" s="49" t="s">
        <v>200</v>
      </c>
      <c r="E3311" s="46">
        <v>0</v>
      </c>
      <c r="F3311" s="46">
        <v>0</v>
      </c>
      <c r="G3311" s="46">
        <v>0</v>
      </c>
      <c r="H3311" s="46">
        <v>6</v>
      </c>
      <c r="I3311" s="46">
        <v>6</v>
      </c>
      <c r="J3311" s="46">
        <v>0</v>
      </c>
      <c r="K3311" s="46">
        <v>12</v>
      </c>
      <c r="L3311" s="42">
        <v>51465</v>
      </c>
      <c r="M3311" s="42">
        <v>24797</v>
      </c>
      <c r="N3311" s="42">
        <v>26668</v>
      </c>
      <c r="O3311" s="54" t="s">
        <v>499</v>
      </c>
      <c r="P3311" s="54" t="s">
        <v>499</v>
      </c>
      <c r="Q3311" s="54" t="s">
        <v>499</v>
      </c>
      <c r="R3311" s="54">
        <v>11.658408627222384</v>
      </c>
      <c r="S3311" s="54">
        <v>11.658408627222384</v>
      </c>
      <c r="T3311" s="54" t="s">
        <v>499</v>
      </c>
      <c r="U3311" s="54">
        <v>23.316817254444768</v>
      </c>
      <c r="W3311" s="42" t="s">
        <v>469</v>
      </c>
    </row>
    <row r="3312" spans="1:23">
      <c r="A3312" s="49" t="s">
        <v>5580</v>
      </c>
      <c r="B3312" s="46" t="s">
        <v>230</v>
      </c>
      <c r="C3312" s="46" t="s">
        <v>453</v>
      </c>
      <c r="D3312" s="49" t="s">
        <v>54</v>
      </c>
      <c r="E3312" s="46">
        <v>22</v>
      </c>
      <c r="F3312" s="46">
        <v>19</v>
      </c>
      <c r="G3312" s="46">
        <v>41</v>
      </c>
      <c r="H3312" s="46">
        <v>46</v>
      </c>
      <c r="I3312" s="46">
        <v>28</v>
      </c>
      <c r="J3312" s="46">
        <v>19</v>
      </c>
      <c r="K3312" s="46">
        <v>175</v>
      </c>
      <c r="L3312" s="42">
        <v>51465</v>
      </c>
      <c r="M3312" s="42">
        <v>24797</v>
      </c>
      <c r="N3312" s="42">
        <v>26668</v>
      </c>
      <c r="O3312" s="54">
        <v>88.720409726983107</v>
      </c>
      <c r="P3312" s="54">
        <v>76.622172036939958</v>
      </c>
      <c r="Q3312" s="54">
        <v>165.34258176392308</v>
      </c>
      <c r="R3312" s="54">
        <v>185.50631124732828</v>
      </c>
      <c r="S3312" s="54">
        <v>112.9168851070694</v>
      </c>
      <c r="T3312" s="54">
        <v>76.622172036939958</v>
      </c>
      <c r="U3312" s="54">
        <v>705.73053191918382</v>
      </c>
      <c r="W3312" s="42" t="s">
        <v>469</v>
      </c>
    </row>
    <row r="3313" spans="1:23">
      <c r="A3313" s="49" t="s">
        <v>5581</v>
      </c>
      <c r="B3313" s="46" t="s">
        <v>230</v>
      </c>
      <c r="C3313" s="46" t="s">
        <v>453</v>
      </c>
      <c r="D3313" s="49" t="s">
        <v>69</v>
      </c>
      <c r="E3313" s="46">
        <v>0</v>
      </c>
      <c r="F3313" s="46">
        <v>6</v>
      </c>
      <c r="G3313" s="46">
        <v>7</v>
      </c>
      <c r="H3313" s="46">
        <v>0</v>
      </c>
      <c r="I3313" s="46">
        <v>6</v>
      </c>
      <c r="J3313" s="46">
        <v>6</v>
      </c>
      <c r="K3313" s="46">
        <v>25</v>
      </c>
      <c r="L3313" s="42">
        <v>51465</v>
      </c>
      <c r="M3313" s="42">
        <v>24797</v>
      </c>
      <c r="N3313" s="42">
        <v>26668</v>
      </c>
      <c r="O3313" s="54" t="s">
        <v>499</v>
      </c>
      <c r="P3313" s="54">
        <v>24.196475380086301</v>
      </c>
      <c r="Q3313" s="54">
        <v>28.229221276767351</v>
      </c>
      <c r="R3313" s="54" t="s">
        <v>499</v>
      </c>
      <c r="S3313" s="54">
        <v>24.196475380086301</v>
      </c>
      <c r="T3313" s="54">
        <v>24.196475380086301</v>
      </c>
      <c r="U3313" s="54">
        <v>100.81864741702626</v>
      </c>
      <c r="W3313" s="42" t="s">
        <v>469</v>
      </c>
    </row>
    <row r="3314" spans="1:23">
      <c r="A3314" s="49" t="s">
        <v>5582</v>
      </c>
      <c r="B3314" s="46" t="s">
        <v>230</v>
      </c>
      <c r="C3314" s="46" t="s">
        <v>453</v>
      </c>
      <c r="D3314" s="49" t="s">
        <v>473</v>
      </c>
      <c r="E3314" s="46">
        <v>0</v>
      </c>
      <c r="F3314" s="46">
        <v>0</v>
      </c>
      <c r="G3314" s="46">
        <v>0</v>
      </c>
      <c r="H3314" s="46">
        <v>0</v>
      </c>
      <c r="I3314" s="46">
        <v>0</v>
      </c>
      <c r="J3314" s="46">
        <v>0</v>
      </c>
      <c r="K3314" s="46">
        <v>0</v>
      </c>
      <c r="L3314" s="42">
        <v>51465</v>
      </c>
      <c r="M3314" s="42">
        <v>24797</v>
      </c>
      <c r="N3314" s="42">
        <v>26668</v>
      </c>
      <c r="O3314" s="54" t="s">
        <v>499</v>
      </c>
      <c r="P3314" s="54" t="s">
        <v>499</v>
      </c>
      <c r="Q3314" s="54" t="s">
        <v>499</v>
      </c>
      <c r="R3314" s="54" t="s">
        <v>499</v>
      </c>
      <c r="S3314" s="54" t="s">
        <v>499</v>
      </c>
      <c r="T3314" s="54" t="s">
        <v>499</v>
      </c>
      <c r="U3314" s="54" t="s">
        <v>499</v>
      </c>
      <c r="W3314" s="42" t="s">
        <v>469</v>
      </c>
    </row>
    <row r="3315" spans="1:23">
      <c r="A3315" s="49" t="s">
        <v>5583</v>
      </c>
      <c r="B3315" s="46" t="s">
        <v>230</v>
      </c>
      <c r="C3315" s="46" t="s">
        <v>453</v>
      </c>
      <c r="D3315" s="49" t="s">
        <v>201</v>
      </c>
      <c r="E3315" s="46">
        <v>6</v>
      </c>
      <c r="F3315" s="46">
        <v>0</v>
      </c>
      <c r="G3315" s="46">
        <v>6</v>
      </c>
      <c r="H3315" s="46">
        <v>6</v>
      </c>
      <c r="I3315" s="46">
        <v>0</v>
      </c>
      <c r="J3315" s="46">
        <v>0</v>
      </c>
      <c r="K3315" s="46">
        <v>18</v>
      </c>
      <c r="L3315" s="42">
        <v>51465</v>
      </c>
      <c r="M3315" s="42">
        <v>24797</v>
      </c>
      <c r="N3315" s="42">
        <v>26668</v>
      </c>
      <c r="O3315" s="54">
        <v>11.658408627222384</v>
      </c>
      <c r="P3315" s="54" t="s">
        <v>499</v>
      </c>
      <c r="Q3315" s="54">
        <v>11.658408627222384</v>
      </c>
      <c r="R3315" s="54">
        <v>11.658408627222384</v>
      </c>
      <c r="S3315" s="54" t="s">
        <v>499</v>
      </c>
      <c r="T3315" s="54" t="s">
        <v>499</v>
      </c>
      <c r="U3315" s="54">
        <v>34.975225881667157</v>
      </c>
      <c r="W3315" s="42" t="s">
        <v>469</v>
      </c>
    </row>
    <row r="3316" spans="1:23">
      <c r="A3316" s="49" t="s">
        <v>5584</v>
      </c>
      <c r="B3316" s="46" t="s">
        <v>230</v>
      </c>
      <c r="C3316" s="46" t="s">
        <v>453</v>
      </c>
      <c r="D3316" s="49" t="s">
        <v>151</v>
      </c>
      <c r="E3316" s="46">
        <v>0</v>
      </c>
      <c r="F3316" s="46">
        <v>0</v>
      </c>
      <c r="G3316" s="46">
        <v>0</v>
      </c>
      <c r="H3316" s="46">
        <v>0</v>
      </c>
      <c r="I3316" s="46">
        <v>0</v>
      </c>
      <c r="J3316" s="46">
        <v>0</v>
      </c>
      <c r="K3316" s="46">
        <v>0</v>
      </c>
      <c r="L3316" s="42">
        <v>51465</v>
      </c>
      <c r="M3316" s="42">
        <v>24797</v>
      </c>
      <c r="N3316" s="42">
        <v>26668</v>
      </c>
      <c r="O3316" s="54" t="s">
        <v>499</v>
      </c>
      <c r="P3316" s="54" t="s">
        <v>499</v>
      </c>
      <c r="Q3316" s="54" t="s">
        <v>499</v>
      </c>
      <c r="R3316" s="54" t="s">
        <v>499</v>
      </c>
      <c r="S3316" s="54" t="s">
        <v>499</v>
      </c>
      <c r="T3316" s="54" t="s">
        <v>499</v>
      </c>
      <c r="U3316" s="54" t="s">
        <v>499</v>
      </c>
      <c r="W3316" s="42" t="s">
        <v>469</v>
      </c>
    </row>
    <row r="3317" spans="1:23">
      <c r="A3317" s="49" t="s">
        <v>5585</v>
      </c>
      <c r="B3317" s="46" t="s">
        <v>230</v>
      </c>
      <c r="C3317" s="46" t="s">
        <v>453</v>
      </c>
      <c r="D3317" s="49" t="s">
        <v>95</v>
      </c>
      <c r="E3317" s="46">
        <v>0</v>
      </c>
      <c r="F3317" s="46">
        <v>0</v>
      </c>
      <c r="G3317" s="46">
        <v>0</v>
      </c>
      <c r="H3317" s="46">
        <v>0</v>
      </c>
      <c r="I3317" s="46">
        <v>0</v>
      </c>
      <c r="J3317" s="46">
        <v>0</v>
      </c>
      <c r="K3317" s="46">
        <v>0</v>
      </c>
      <c r="L3317" s="42">
        <v>51465</v>
      </c>
      <c r="M3317" s="42">
        <v>24797</v>
      </c>
      <c r="N3317" s="42">
        <v>26668</v>
      </c>
      <c r="O3317" s="54" t="s">
        <v>499</v>
      </c>
      <c r="P3317" s="54" t="s">
        <v>499</v>
      </c>
      <c r="Q3317" s="54" t="s">
        <v>499</v>
      </c>
      <c r="R3317" s="54" t="s">
        <v>499</v>
      </c>
      <c r="S3317" s="54" t="s">
        <v>499</v>
      </c>
      <c r="T3317" s="54" t="s">
        <v>499</v>
      </c>
      <c r="U3317" s="54" t="s">
        <v>499</v>
      </c>
      <c r="W3317" s="42" t="s">
        <v>469</v>
      </c>
    </row>
    <row r="3318" spans="1:23">
      <c r="A3318" s="49" t="s">
        <v>5586</v>
      </c>
      <c r="B3318" s="46" t="s">
        <v>230</v>
      </c>
      <c r="C3318" s="46" t="s">
        <v>453</v>
      </c>
      <c r="D3318" s="49" t="s">
        <v>154</v>
      </c>
      <c r="E3318" s="46">
        <v>0</v>
      </c>
      <c r="F3318" s="46">
        <v>0</v>
      </c>
      <c r="G3318" s="46">
        <v>0</v>
      </c>
      <c r="H3318" s="46">
        <v>0</v>
      </c>
      <c r="I3318" s="46">
        <v>0</v>
      </c>
      <c r="J3318" s="46">
        <v>0</v>
      </c>
      <c r="K3318" s="46">
        <v>0</v>
      </c>
      <c r="L3318" s="42">
        <v>51465</v>
      </c>
      <c r="M3318" s="42">
        <v>24797</v>
      </c>
      <c r="N3318" s="42">
        <v>26668</v>
      </c>
      <c r="O3318" s="54" t="s">
        <v>499</v>
      </c>
      <c r="P3318" s="54" t="s">
        <v>499</v>
      </c>
      <c r="Q3318" s="54" t="s">
        <v>499</v>
      </c>
      <c r="R3318" s="54" t="s">
        <v>499</v>
      </c>
      <c r="S3318" s="54" t="s">
        <v>499</v>
      </c>
      <c r="T3318" s="54" t="s">
        <v>499</v>
      </c>
      <c r="U3318" s="54" t="s">
        <v>499</v>
      </c>
      <c r="W3318" s="42" t="s">
        <v>469</v>
      </c>
    </row>
    <row r="3319" spans="1:23">
      <c r="A3319" s="49" t="s">
        <v>5587</v>
      </c>
      <c r="B3319" s="46" t="s">
        <v>230</v>
      </c>
      <c r="C3319" s="46" t="s">
        <v>453</v>
      </c>
      <c r="D3319" s="49" t="s">
        <v>155</v>
      </c>
      <c r="E3319" s="46">
        <v>10</v>
      </c>
      <c r="F3319" s="46">
        <v>0</v>
      </c>
      <c r="G3319" s="46">
        <v>0</v>
      </c>
      <c r="H3319" s="46">
        <v>6</v>
      </c>
      <c r="I3319" s="46">
        <v>0</v>
      </c>
      <c r="J3319" s="46">
        <v>6</v>
      </c>
      <c r="K3319" s="46">
        <v>22</v>
      </c>
      <c r="L3319" s="42">
        <v>51465</v>
      </c>
      <c r="M3319" s="42">
        <v>24797</v>
      </c>
      <c r="N3319" s="42">
        <v>26668</v>
      </c>
      <c r="O3319" s="54">
        <v>19.43068104537064</v>
      </c>
      <c r="P3319" s="54" t="s">
        <v>499</v>
      </c>
      <c r="Q3319" s="54" t="s">
        <v>499</v>
      </c>
      <c r="R3319" s="54">
        <v>11.658408627222384</v>
      </c>
      <c r="S3319" s="54" t="s">
        <v>499</v>
      </c>
      <c r="T3319" s="54">
        <v>11.658408627222384</v>
      </c>
      <c r="U3319" s="54">
        <v>42.747498299815405</v>
      </c>
      <c r="W3319" s="42" t="s">
        <v>469</v>
      </c>
    </row>
    <row r="3320" spans="1:23">
      <c r="A3320" s="49" t="s">
        <v>5588</v>
      </c>
      <c r="B3320" s="46" t="s">
        <v>230</v>
      </c>
      <c r="C3320" s="46" t="s">
        <v>453</v>
      </c>
      <c r="D3320" s="49" t="s">
        <v>99</v>
      </c>
      <c r="E3320" s="46">
        <v>0</v>
      </c>
      <c r="F3320" s="46">
        <v>6</v>
      </c>
      <c r="G3320" s="46">
        <v>9</v>
      </c>
      <c r="H3320" s="46">
        <v>6</v>
      </c>
      <c r="I3320" s="46">
        <v>6</v>
      </c>
      <c r="J3320" s="46">
        <v>0</v>
      </c>
      <c r="K3320" s="46">
        <v>27</v>
      </c>
      <c r="L3320" s="42">
        <v>51465</v>
      </c>
      <c r="M3320" s="42">
        <v>24797</v>
      </c>
      <c r="N3320" s="42">
        <v>26668</v>
      </c>
      <c r="O3320" s="54" t="s">
        <v>499</v>
      </c>
      <c r="P3320" s="54">
        <v>11.658408627222384</v>
      </c>
      <c r="Q3320" s="54">
        <v>17.487612940833579</v>
      </c>
      <c r="R3320" s="54">
        <v>11.658408627222384</v>
      </c>
      <c r="S3320" s="54">
        <v>11.658408627222384</v>
      </c>
      <c r="T3320" s="54" t="s">
        <v>499</v>
      </c>
      <c r="U3320" s="54">
        <v>52.462838822500736</v>
      </c>
      <c r="W3320" s="42" t="s">
        <v>469</v>
      </c>
    </row>
    <row r="3321" spans="1:23">
      <c r="A3321" s="49" t="s">
        <v>5589</v>
      </c>
      <c r="B3321" s="46" t="s">
        <v>230</v>
      </c>
      <c r="C3321" s="46" t="s">
        <v>453</v>
      </c>
      <c r="D3321" s="49" t="s">
        <v>481</v>
      </c>
      <c r="E3321" s="46">
        <v>0</v>
      </c>
      <c r="F3321" s="46">
        <v>0</v>
      </c>
      <c r="G3321" s="46">
        <v>0</v>
      </c>
      <c r="H3321" s="46">
        <v>0</v>
      </c>
      <c r="I3321" s="46">
        <v>0</v>
      </c>
      <c r="J3321" s="46">
        <v>0</v>
      </c>
      <c r="K3321" s="46">
        <v>0</v>
      </c>
      <c r="L3321" s="42">
        <v>51465</v>
      </c>
      <c r="M3321" s="42">
        <v>24797</v>
      </c>
      <c r="N3321" s="42">
        <v>26668</v>
      </c>
      <c r="O3321" s="54" t="s">
        <v>499</v>
      </c>
      <c r="P3321" s="54" t="s">
        <v>499</v>
      </c>
      <c r="Q3321" s="54" t="s">
        <v>499</v>
      </c>
      <c r="R3321" s="54" t="s">
        <v>499</v>
      </c>
      <c r="S3321" s="54" t="s">
        <v>499</v>
      </c>
      <c r="T3321" s="54" t="s">
        <v>499</v>
      </c>
      <c r="U3321" s="54" t="s">
        <v>499</v>
      </c>
      <c r="W3321" s="42" t="s">
        <v>469</v>
      </c>
    </row>
    <row r="3322" spans="1:23">
      <c r="A3322" s="49" t="s">
        <v>5590</v>
      </c>
      <c r="B3322" s="46" t="s">
        <v>230</v>
      </c>
      <c r="C3322" s="46" t="s">
        <v>453</v>
      </c>
      <c r="D3322" s="49" t="s">
        <v>483</v>
      </c>
      <c r="E3322" s="46">
        <v>0</v>
      </c>
      <c r="F3322" s="46">
        <v>0</v>
      </c>
      <c r="G3322" s="46">
        <v>8</v>
      </c>
      <c r="H3322" s="46">
        <v>6</v>
      </c>
      <c r="I3322" s="46">
        <v>0</v>
      </c>
      <c r="J3322" s="46">
        <v>0</v>
      </c>
      <c r="K3322" s="46">
        <v>14</v>
      </c>
      <c r="L3322" s="42">
        <v>51465</v>
      </c>
      <c r="M3322" s="42">
        <v>24797</v>
      </c>
      <c r="N3322" s="42">
        <v>26668</v>
      </c>
      <c r="O3322" s="54" t="s">
        <v>499</v>
      </c>
      <c r="P3322" s="54" t="s">
        <v>499</v>
      </c>
      <c r="Q3322" s="54">
        <v>15.544544836296513</v>
      </c>
      <c r="R3322" s="54">
        <v>11.658408627222384</v>
      </c>
      <c r="S3322" s="54" t="s">
        <v>499</v>
      </c>
      <c r="T3322" s="54" t="s">
        <v>499</v>
      </c>
      <c r="U3322" s="54">
        <v>27.202953463518895</v>
      </c>
      <c r="W3322" s="42" t="s">
        <v>469</v>
      </c>
    </row>
    <row r="3323" spans="1:23">
      <c r="A3323" s="49" t="s">
        <v>5591</v>
      </c>
      <c r="B3323" s="46" t="s">
        <v>230</v>
      </c>
      <c r="C3323" s="46" t="s">
        <v>453</v>
      </c>
      <c r="D3323" s="49" t="s">
        <v>128</v>
      </c>
      <c r="E3323" s="46">
        <v>0</v>
      </c>
      <c r="F3323" s="46">
        <v>0</v>
      </c>
      <c r="G3323" s="46">
        <v>0</v>
      </c>
      <c r="H3323" s="46">
        <v>0</v>
      </c>
      <c r="I3323" s="46">
        <v>0</v>
      </c>
      <c r="J3323" s="46">
        <v>0</v>
      </c>
      <c r="K3323" s="46">
        <v>0</v>
      </c>
      <c r="L3323" s="42">
        <v>51465</v>
      </c>
      <c r="M3323" s="42">
        <v>24797</v>
      </c>
      <c r="N3323" s="42">
        <v>26668</v>
      </c>
      <c r="O3323" s="54" t="s">
        <v>499</v>
      </c>
      <c r="P3323" s="54" t="s">
        <v>499</v>
      </c>
      <c r="Q3323" s="54" t="s">
        <v>499</v>
      </c>
      <c r="R3323" s="54" t="s">
        <v>499</v>
      </c>
      <c r="S3323" s="54" t="s">
        <v>499</v>
      </c>
      <c r="T3323" s="54" t="s">
        <v>499</v>
      </c>
      <c r="U3323" s="54" t="s">
        <v>499</v>
      </c>
      <c r="W3323" s="42" t="s">
        <v>469</v>
      </c>
    </row>
    <row r="3324" spans="1:23">
      <c r="A3324" s="49" t="s">
        <v>5592</v>
      </c>
      <c r="B3324" s="46" t="s">
        <v>230</v>
      </c>
      <c r="C3324" s="46" t="s">
        <v>453</v>
      </c>
      <c r="D3324" s="49" t="s">
        <v>132</v>
      </c>
      <c r="E3324" s="46">
        <v>0</v>
      </c>
      <c r="F3324" s="46">
        <v>6</v>
      </c>
      <c r="G3324" s="46">
        <v>6</v>
      </c>
      <c r="H3324" s="46">
        <v>6</v>
      </c>
      <c r="I3324" s="46">
        <v>7</v>
      </c>
      <c r="J3324" s="46">
        <v>6</v>
      </c>
      <c r="K3324" s="46">
        <v>31</v>
      </c>
      <c r="L3324" s="42">
        <v>51465</v>
      </c>
      <c r="M3324" s="42">
        <v>24797</v>
      </c>
      <c r="N3324" s="42">
        <v>26668</v>
      </c>
      <c r="O3324" s="54" t="s">
        <v>499</v>
      </c>
      <c r="P3324" s="54">
        <v>24.196475380086301</v>
      </c>
      <c r="Q3324" s="54">
        <v>24.196475380086301</v>
      </c>
      <c r="R3324" s="54">
        <v>24.196475380086301</v>
      </c>
      <c r="S3324" s="54">
        <v>28.229221276767351</v>
      </c>
      <c r="T3324" s="54">
        <v>24.196475380086301</v>
      </c>
      <c r="U3324" s="54">
        <v>125.01512279711257</v>
      </c>
      <c r="W3324" s="42" t="s">
        <v>469</v>
      </c>
    </row>
    <row r="3325" spans="1:23">
      <c r="A3325" s="49" t="s">
        <v>5593</v>
      </c>
      <c r="B3325" s="46" t="s">
        <v>230</v>
      </c>
      <c r="C3325" s="46" t="s">
        <v>453</v>
      </c>
      <c r="D3325" s="49" t="s">
        <v>142</v>
      </c>
      <c r="E3325" s="46">
        <v>0</v>
      </c>
      <c r="F3325" s="46">
        <v>0</v>
      </c>
      <c r="G3325" s="46">
        <v>0</v>
      </c>
      <c r="H3325" s="46">
        <v>0</v>
      </c>
      <c r="I3325" s="46">
        <v>0</v>
      </c>
      <c r="J3325" s="46">
        <v>0</v>
      </c>
      <c r="K3325" s="46">
        <v>0</v>
      </c>
      <c r="L3325" s="42">
        <v>51465</v>
      </c>
      <c r="M3325" s="42">
        <v>24797</v>
      </c>
      <c r="N3325" s="42">
        <v>26668</v>
      </c>
      <c r="O3325" s="54" t="s">
        <v>499</v>
      </c>
      <c r="P3325" s="54" t="s">
        <v>499</v>
      </c>
      <c r="Q3325" s="54" t="s">
        <v>499</v>
      </c>
      <c r="R3325" s="54" t="s">
        <v>499</v>
      </c>
      <c r="S3325" s="54" t="s">
        <v>499</v>
      </c>
      <c r="T3325" s="54" t="s">
        <v>499</v>
      </c>
      <c r="U3325" s="54" t="s">
        <v>499</v>
      </c>
      <c r="W3325" s="42" t="s">
        <v>469</v>
      </c>
    </row>
    <row r="3326" spans="1:23">
      <c r="A3326" s="49" t="s">
        <v>5594</v>
      </c>
      <c r="B3326" s="46" t="s">
        <v>230</v>
      </c>
      <c r="C3326" s="46" t="s">
        <v>453</v>
      </c>
      <c r="D3326" s="49" t="s">
        <v>146</v>
      </c>
      <c r="E3326" s="46">
        <v>0</v>
      </c>
      <c r="F3326" s="46">
        <v>0</v>
      </c>
      <c r="G3326" s="46">
        <v>6</v>
      </c>
      <c r="H3326" s="46">
        <v>0</v>
      </c>
      <c r="I3326" s="46">
        <v>0</v>
      </c>
      <c r="J3326" s="46">
        <v>6</v>
      </c>
      <c r="K3326" s="46">
        <v>12</v>
      </c>
      <c r="L3326" s="42">
        <v>51465</v>
      </c>
      <c r="M3326" s="42">
        <v>24797</v>
      </c>
      <c r="N3326" s="42">
        <v>26668</v>
      </c>
      <c r="O3326" s="54" t="s">
        <v>499</v>
      </c>
      <c r="P3326" s="54" t="s">
        <v>499</v>
      </c>
      <c r="Q3326" s="54">
        <v>24.196475380086301</v>
      </c>
      <c r="R3326" s="54" t="s">
        <v>499</v>
      </c>
      <c r="S3326" s="54" t="s">
        <v>499</v>
      </c>
      <c r="T3326" s="54">
        <v>24.196475380086301</v>
      </c>
      <c r="U3326" s="54">
        <v>48.392950760172603</v>
      </c>
      <c r="W3326" s="42" t="s">
        <v>469</v>
      </c>
    </row>
    <row r="3327" spans="1:23">
      <c r="A3327" s="49" t="s">
        <v>5595</v>
      </c>
      <c r="B3327" s="46" t="s">
        <v>222</v>
      </c>
      <c r="C3327" s="46" t="s">
        <v>453</v>
      </c>
      <c r="D3327" s="49" t="s">
        <v>60</v>
      </c>
      <c r="E3327" s="46">
        <v>6</v>
      </c>
      <c r="F3327" s="46">
        <v>0</v>
      </c>
      <c r="G3327" s="46">
        <v>0</v>
      </c>
      <c r="H3327" s="46">
        <v>6</v>
      </c>
      <c r="I3327" s="46">
        <v>6</v>
      </c>
      <c r="J3327" s="46">
        <v>6</v>
      </c>
      <c r="K3327" s="46">
        <v>24</v>
      </c>
      <c r="L3327" s="42">
        <v>51465</v>
      </c>
      <c r="M3327" s="42">
        <v>24797</v>
      </c>
      <c r="N3327" s="42">
        <v>26668</v>
      </c>
      <c r="O3327" s="54">
        <v>11.658408627222384</v>
      </c>
      <c r="P3327" s="54" t="s">
        <v>499</v>
      </c>
      <c r="Q3327" s="54" t="s">
        <v>499</v>
      </c>
      <c r="R3327" s="54">
        <v>11.658408627222384</v>
      </c>
      <c r="S3327" s="54">
        <v>11.658408627222384</v>
      </c>
      <c r="T3327" s="54">
        <v>11.658408627222384</v>
      </c>
      <c r="U3327" s="54">
        <v>46.633634508889536</v>
      </c>
      <c r="W3327" s="42" t="s">
        <v>469</v>
      </c>
    </row>
    <row r="3328" spans="1:23">
      <c r="A3328" s="49" t="s">
        <v>5596</v>
      </c>
      <c r="B3328" s="46" t="s">
        <v>222</v>
      </c>
      <c r="C3328" s="46" t="s">
        <v>453</v>
      </c>
      <c r="D3328" s="49" t="s">
        <v>64</v>
      </c>
      <c r="E3328" s="46">
        <v>9</v>
      </c>
      <c r="F3328" s="46">
        <v>7</v>
      </c>
      <c r="G3328" s="46">
        <v>20</v>
      </c>
      <c r="H3328" s="46">
        <v>8</v>
      </c>
      <c r="I3328" s="46">
        <v>7</v>
      </c>
      <c r="J3328" s="46">
        <v>6</v>
      </c>
      <c r="K3328" s="46">
        <v>57</v>
      </c>
      <c r="L3328" s="42">
        <v>51465</v>
      </c>
      <c r="M3328" s="42">
        <v>24797</v>
      </c>
      <c r="N3328" s="42">
        <v>26668</v>
      </c>
      <c r="O3328" s="54">
        <v>17.487612940833579</v>
      </c>
      <c r="P3328" s="54">
        <v>13.601476731759448</v>
      </c>
      <c r="Q3328" s="54">
        <v>38.861362090741281</v>
      </c>
      <c r="R3328" s="54">
        <v>15.544544836296513</v>
      </c>
      <c r="S3328" s="54">
        <v>13.601476731759448</v>
      </c>
      <c r="T3328" s="54">
        <v>11.658408627222384</v>
      </c>
      <c r="U3328" s="54">
        <v>110.75488195861264</v>
      </c>
      <c r="W3328" s="42" t="s">
        <v>469</v>
      </c>
    </row>
    <row r="3329" spans="1:23">
      <c r="A3329" s="49" t="s">
        <v>5597</v>
      </c>
      <c r="B3329" s="46" t="s">
        <v>222</v>
      </c>
      <c r="C3329" s="46" t="s">
        <v>453</v>
      </c>
      <c r="D3329" s="49" t="s">
        <v>492</v>
      </c>
      <c r="E3329" s="46">
        <v>6</v>
      </c>
      <c r="F3329" s="46">
        <v>0</v>
      </c>
      <c r="G3329" s="46">
        <v>11</v>
      </c>
      <c r="H3329" s="46">
        <v>9</v>
      </c>
      <c r="I3329" s="46">
        <v>0</v>
      </c>
      <c r="J3329" s="46">
        <v>0</v>
      </c>
      <c r="K3329" s="46">
        <v>26</v>
      </c>
      <c r="L3329" s="42">
        <v>51465</v>
      </c>
      <c r="M3329" s="42">
        <v>24797</v>
      </c>
      <c r="N3329" s="42">
        <v>26668</v>
      </c>
      <c r="O3329" s="54">
        <v>11.658408627222384</v>
      </c>
      <c r="P3329" s="54" t="s">
        <v>499</v>
      </c>
      <c r="Q3329" s="54">
        <v>21.373749149907702</v>
      </c>
      <c r="R3329" s="54">
        <v>17.487612940833579</v>
      </c>
      <c r="S3329" s="54" t="s">
        <v>499</v>
      </c>
      <c r="T3329" s="54" t="s">
        <v>499</v>
      </c>
      <c r="U3329" s="54">
        <v>50.519770717963667</v>
      </c>
      <c r="W3329" s="42" t="s">
        <v>469</v>
      </c>
    </row>
    <row r="3330" spans="1:23">
      <c r="A3330" s="49" t="s">
        <v>5598</v>
      </c>
      <c r="B3330" s="46" t="s">
        <v>222</v>
      </c>
      <c r="C3330" s="46" t="s">
        <v>453</v>
      </c>
      <c r="D3330" s="49" t="s">
        <v>200</v>
      </c>
      <c r="E3330" s="46">
        <v>0</v>
      </c>
      <c r="F3330" s="46">
        <v>6</v>
      </c>
      <c r="G3330" s="46">
        <v>6</v>
      </c>
      <c r="H3330" s="46">
        <v>11</v>
      </c>
      <c r="I3330" s="46">
        <v>8</v>
      </c>
      <c r="J3330" s="46">
        <v>6</v>
      </c>
      <c r="K3330" s="46">
        <v>37</v>
      </c>
      <c r="L3330" s="42">
        <v>51465</v>
      </c>
      <c r="M3330" s="42">
        <v>24797</v>
      </c>
      <c r="N3330" s="42">
        <v>26668</v>
      </c>
      <c r="O3330" s="54" t="s">
        <v>499</v>
      </c>
      <c r="P3330" s="54">
        <v>11.658408627222384</v>
      </c>
      <c r="Q3330" s="54">
        <v>11.658408627222384</v>
      </c>
      <c r="R3330" s="54">
        <v>21.373749149907702</v>
      </c>
      <c r="S3330" s="54">
        <v>15.544544836296513</v>
      </c>
      <c r="T3330" s="54">
        <v>11.658408627222384</v>
      </c>
      <c r="U3330" s="54">
        <v>71.893519867871362</v>
      </c>
      <c r="W3330" s="42" t="s">
        <v>469</v>
      </c>
    </row>
    <row r="3331" spans="1:23">
      <c r="A3331" s="49" t="s">
        <v>5599</v>
      </c>
      <c r="B3331" s="46" t="s">
        <v>222</v>
      </c>
      <c r="C3331" s="46" t="s">
        <v>453</v>
      </c>
      <c r="D3331" s="49" t="s">
        <v>473</v>
      </c>
      <c r="E3331" s="46">
        <v>0</v>
      </c>
      <c r="F3331" s="46">
        <v>0</v>
      </c>
      <c r="G3331" s="46">
        <v>6</v>
      </c>
      <c r="H3331" s="46">
        <v>0</v>
      </c>
      <c r="I3331" s="46">
        <v>6</v>
      </c>
      <c r="J3331" s="46">
        <v>0</v>
      </c>
      <c r="K3331" s="46">
        <v>12</v>
      </c>
      <c r="L3331" s="42">
        <v>51465</v>
      </c>
      <c r="M3331" s="42">
        <v>24797</v>
      </c>
      <c r="N3331" s="42">
        <v>26668</v>
      </c>
      <c r="O3331" s="54" t="s">
        <v>499</v>
      </c>
      <c r="P3331" s="54" t="s">
        <v>499</v>
      </c>
      <c r="Q3331" s="54">
        <v>11.658408627222384</v>
      </c>
      <c r="R3331" s="54" t="s">
        <v>499</v>
      </c>
      <c r="S3331" s="54">
        <v>11.658408627222384</v>
      </c>
      <c r="T3331" s="54" t="s">
        <v>499</v>
      </c>
      <c r="U3331" s="54">
        <v>23.316817254444768</v>
      </c>
      <c r="W3331" s="42" t="s">
        <v>469</v>
      </c>
    </row>
    <row r="3332" spans="1:23">
      <c r="A3332" s="49" t="s">
        <v>5600</v>
      </c>
      <c r="B3332" s="46" t="s">
        <v>222</v>
      </c>
      <c r="C3332" s="46" t="s">
        <v>453</v>
      </c>
      <c r="D3332" s="49" t="s">
        <v>201</v>
      </c>
      <c r="E3332" s="46">
        <v>6</v>
      </c>
      <c r="F3332" s="46">
        <v>0</v>
      </c>
      <c r="G3332" s="46">
        <v>6</v>
      </c>
      <c r="H3332" s="46">
        <v>0</v>
      </c>
      <c r="I3332" s="46">
        <v>6</v>
      </c>
      <c r="J3332" s="46">
        <v>0</v>
      </c>
      <c r="K3332" s="46">
        <v>18</v>
      </c>
      <c r="L3332" s="42">
        <v>51465</v>
      </c>
      <c r="M3332" s="42">
        <v>24797</v>
      </c>
      <c r="N3332" s="42">
        <v>26668</v>
      </c>
      <c r="O3332" s="54">
        <v>11.658408627222384</v>
      </c>
      <c r="P3332" s="54" t="s">
        <v>499</v>
      </c>
      <c r="Q3332" s="54">
        <v>11.658408627222384</v>
      </c>
      <c r="R3332" s="54" t="s">
        <v>499</v>
      </c>
      <c r="S3332" s="54">
        <v>11.658408627222384</v>
      </c>
      <c r="T3332" s="54" t="s">
        <v>499</v>
      </c>
      <c r="U3332" s="54">
        <v>34.975225881667157</v>
      </c>
      <c r="W3332" s="42" t="s">
        <v>469</v>
      </c>
    </row>
    <row r="3333" spans="1:23">
      <c r="A3333" s="49" t="s">
        <v>5601</v>
      </c>
      <c r="B3333" s="46" t="s">
        <v>222</v>
      </c>
      <c r="C3333" s="46" t="s">
        <v>453</v>
      </c>
      <c r="D3333" s="49" t="s">
        <v>151</v>
      </c>
      <c r="E3333" s="46">
        <v>0</v>
      </c>
      <c r="F3333" s="46">
        <v>0</v>
      </c>
      <c r="G3333" s="46">
        <v>0</v>
      </c>
      <c r="H3333" s="46">
        <v>0</v>
      </c>
      <c r="I3333" s="46">
        <v>0</v>
      </c>
      <c r="J3333" s="46">
        <v>0</v>
      </c>
      <c r="K3333" s="46">
        <v>0</v>
      </c>
      <c r="L3333" s="42">
        <v>51465</v>
      </c>
      <c r="M3333" s="42">
        <v>24797</v>
      </c>
      <c r="N3333" s="42">
        <v>26668</v>
      </c>
      <c r="O3333" s="54" t="s">
        <v>499</v>
      </c>
      <c r="P3333" s="54" t="s">
        <v>499</v>
      </c>
      <c r="Q3333" s="54" t="s">
        <v>499</v>
      </c>
      <c r="R3333" s="54" t="s">
        <v>499</v>
      </c>
      <c r="S3333" s="54" t="s">
        <v>499</v>
      </c>
      <c r="T3333" s="54" t="s">
        <v>499</v>
      </c>
      <c r="U3333" s="54" t="s">
        <v>499</v>
      </c>
      <c r="W3333" s="42" t="s">
        <v>469</v>
      </c>
    </row>
    <row r="3334" spans="1:23">
      <c r="A3334" s="49" t="s">
        <v>5602</v>
      </c>
      <c r="B3334" s="46" t="s">
        <v>222</v>
      </c>
      <c r="C3334" s="46" t="s">
        <v>453</v>
      </c>
      <c r="D3334" s="49" t="s">
        <v>95</v>
      </c>
      <c r="E3334" s="46">
        <v>0</v>
      </c>
      <c r="F3334" s="46">
        <v>0</v>
      </c>
      <c r="G3334" s="46">
        <v>0</v>
      </c>
      <c r="H3334" s="46">
        <v>0</v>
      </c>
      <c r="I3334" s="46">
        <v>0</v>
      </c>
      <c r="J3334" s="46">
        <v>0</v>
      </c>
      <c r="K3334" s="46">
        <v>0</v>
      </c>
      <c r="L3334" s="42">
        <v>51465</v>
      </c>
      <c r="M3334" s="42">
        <v>24797</v>
      </c>
      <c r="N3334" s="42">
        <v>26668</v>
      </c>
      <c r="O3334" s="54" t="s">
        <v>499</v>
      </c>
      <c r="P3334" s="54" t="s">
        <v>499</v>
      </c>
      <c r="Q3334" s="54" t="s">
        <v>499</v>
      </c>
      <c r="R3334" s="54" t="s">
        <v>499</v>
      </c>
      <c r="S3334" s="54" t="s">
        <v>499</v>
      </c>
      <c r="T3334" s="54" t="s">
        <v>499</v>
      </c>
      <c r="U3334" s="54" t="s">
        <v>499</v>
      </c>
      <c r="W3334" s="42" t="s">
        <v>469</v>
      </c>
    </row>
    <row r="3335" spans="1:23">
      <c r="A3335" s="49" t="s">
        <v>5603</v>
      </c>
      <c r="B3335" s="46" t="s">
        <v>222</v>
      </c>
      <c r="C3335" s="46" t="s">
        <v>453</v>
      </c>
      <c r="D3335" s="49" t="s">
        <v>154</v>
      </c>
      <c r="E3335" s="46">
        <v>0</v>
      </c>
      <c r="F3335" s="46">
        <v>0</v>
      </c>
      <c r="G3335" s="46">
        <v>0</v>
      </c>
      <c r="H3335" s="46">
        <v>0</v>
      </c>
      <c r="I3335" s="46">
        <v>0</v>
      </c>
      <c r="J3335" s="46">
        <v>0</v>
      </c>
      <c r="K3335" s="46">
        <v>0</v>
      </c>
      <c r="L3335" s="42">
        <v>51465</v>
      </c>
      <c r="M3335" s="42">
        <v>24797</v>
      </c>
      <c r="N3335" s="42">
        <v>26668</v>
      </c>
      <c r="O3335" s="54" t="s">
        <v>499</v>
      </c>
      <c r="P3335" s="54" t="s">
        <v>499</v>
      </c>
      <c r="Q3335" s="54" t="s">
        <v>499</v>
      </c>
      <c r="R3335" s="54" t="s">
        <v>499</v>
      </c>
      <c r="S3335" s="54" t="s">
        <v>499</v>
      </c>
      <c r="T3335" s="54" t="s">
        <v>499</v>
      </c>
      <c r="U3335" s="54" t="s">
        <v>499</v>
      </c>
      <c r="W3335" s="42" t="s">
        <v>469</v>
      </c>
    </row>
    <row r="3336" spans="1:23">
      <c r="A3336" s="49" t="s">
        <v>5604</v>
      </c>
      <c r="B3336" s="46" t="s">
        <v>222</v>
      </c>
      <c r="C3336" s="46" t="s">
        <v>453</v>
      </c>
      <c r="D3336" s="49" t="s">
        <v>155</v>
      </c>
      <c r="E3336" s="46">
        <v>14</v>
      </c>
      <c r="F3336" s="46">
        <v>0</v>
      </c>
      <c r="G3336" s="46">
        <v>6</v>
      </c>
      <c r="H3336" s="46">
        <v>6</v>
      </c>
      <c r="I3336" s="46">
        <v>0</v>
      </c>
      <c r="J3336" s="46">
        <v>0</v>
      </c>
      <c r="K3336" s="46">
        <v>26</v>
      </c>
      <c r="L3336" s="42">
        <v>51465</v>
      </c>
      <c r="M3336" s="42">
        <v>24797</v>
      </c>
      <c r="N3336" s="42">
        <v>26668</v>
      </c>
      <c r="O3336" s="54">
        <v>27.202953463518895</v>
      </c>
      <c r="P3336" s="54" t="s">
        <v>499</v>
      </c>
      <c r="Q3336" s="54">
        <v>11.658408627222384</v>
      </c>
      <c r="R3336" s="54">
        <v>11.658408627222384</v>
      </c>
      <c r="S3336" s="54" t="s">
        <v>499</v>
      </c>
      <c r="T3336" s="54" t="s">
        <v>499</v>
      </c>
      <c r="U3336" s="54">
        <v>50.519770717963667</v>
      </c>
      <c r="W3336" s="42" t="s">
        <v>469</v>
      </c>
    </row>
    <row r="3337" spans="1:23">
      <c r="A3337" s="49" t="s">
        <v>5605</v>
      </c>
      <c r="B3337" s="46" t="s">
        <v>222</v>
      </c>
      <c r="C3337" s="46" t="s">
        <v>453</v>
      </c>
      <c r="D3337" s="49" t="s">
        <v>99</v>
      </c>
      <c r="E3337" s="46">
        <v>0</v>
      </c>
      <c r="F3337" s="46">
        <v>6</v>
      </c>
      <c r="G3337" s="46">
        <v>6</v>
      </c>
      <c r="H3337" s="46">
        <v>6</v>
      </c>
      <c r="I3337" s="46">
        <v>0</v>
      </c>
      <c r="J3337" s="46">
        <v>0</v>
      </c>
      <c r="K3337" s="46">
        <v>18</v>
      </c>
      <c r="L3337" s="42">
        <v>51465</v>
      </c>
      <c r="M3337" s="42">
        <v>24797</v>
      </c>
      <c r="N3337" s="42">
        <v>26668</v>
      </c>
      <c r="O3337" s="54" t="s">
        <v>499</v>
      </c>
      <c r="P3337" s="54">
        <v>11.658408627222384</v>
      </c>
      <c r="Q3337" s="54">
        <v>11.658408627222384</v>
      </c>
      <c r="R3337" s="54">
        <v>11.658408627222384</v>
      </c>
      <c r="S3337" s="54" t="s">
        <v>499</v>
      </c>
      <c r="T3337" s="54" t="s">
        <v>499</v>
      </c>
      <c r="U3337" s="54">
        <v>34.975225881667157</v>
      </c>
      <c r="W3337" s="42" t="s">
        <v>469</v>
      </c>
    </row>
    <row r="3338" spans="1:23">
      <c r="A3338" s="49" t="s">
        <v>5606</v>
      </c>
      <c r="B3338" s="46" t="s">
        <v>222</v>
      </c>
      <c r="C3338" s="46" t="s">
        <v>453</v>
      </c>
      <c r="D3338" s="49" t="s">
        <v>481</v>
      </c>
      <c r="E3338" s="46">
        <v>0</v>
      </c>
      <c r="F3338" s="46">
        <v>0</v>
      </c>
      <c r="G3338" s="46">
        <v>0</v>
      </c>
      <c r="H3338" s="46">
        <v>0</v>
      </c>
      <c r="I3338" s="46">
        <v>0</v>
      </c>
      <c r="J3338" s="46">
        <v>0</v>
      </c>
      <c r="K3338" s="46">
        <v>0</v>
      </c>
      <c r="L3338" s="42">
        <v>51465</v>
      </c>
      <c r="M3338" s="42">
        <v>24797</v>
      </c>
      <c r="N3338" s="42">
        <v>26668</v>
      </c>
      <c r="O3338" s="54" t="s">
        <v>499</v>
      </c>
      <c r="P3338" s="54" t="s">
        <v>499</v>
      </c>
      <c r="Q3338" s="54" t="s">
        <v>499</v>
      </c>
      <c r="R3338" s="54" t="s">
        <v>499</v>
      </c>
      <c r="S3338" s="54" t="s">
        <v>499</v>
      </c>
      <c r="T3338" s="54" t="s">
        <v>499</v>
      </c>
      <c r="U3338" s="54" t="s">
        <v>499</v>
      </c>
      <c r="W3338" s="42" t="s">
        <v>469</v>
      </c>
    </row>
    <row r="3339" spans="1:23">
      <c r="A3339" s="49" t="s">
        <v>5607</v>
      </c>
      <c r="B3339" s="46" t="s">
        <v>222</v>
      </c>
      <c r="C3339" s="46" t="s">
        <v>453</v>
      </c>
      <c r="D3339" s="49" t="s">
        <v>483</v>
      </c>
      <c r="E3339" s="46">
        <v>6</v>
      </c>
      <c r="F3339" s="46">
        <v>6</v>
      </c>
      <c r="G3339" s="46">
        <v>6</v>
      </c>
      <c r="H3339" s="46">
        <v>0</v>
      </c>
      <c r="I3339" s="46">
        <v>6</v>
      </c>
      <c r="J3339" s="46">
        <v>6</v>
      </c>
      <c r="K3339" s="46">
        <v>30</v>
      </c>
      <c r="L3339" s="42">
        <v>51465</v>
      </c>
      <c r="M3339" s="42">
        <v>24797</v>
      </c>
      <c r="N3339" s="42">
        <v>26668</v>
      </c>
      <c r="O3339" s="54">
        <v>11.658408627222384</v>
      </c>
      <c r="P3339" s="54">
        <v>11.658408627222384</v>
      </c>
      <c r="Q3339" s="54">
        <v>11.658408627222384</v>
      </c>
      <c r="R3339" s="54" t="s">
        <v>499</v>
      </c>
      <c r="S3339" s="54">
        <v>11.658408627222384</v>
      </c>
      <c r="T3339" s="54">
        <v>11.658408627222384</v>
      </c>
      <c r="U3339" s="54">
        <v>58.292043136111928</v>
      </c>
      <c r="W3339" s="42" t="s">
        <v>469</v>
      </c>
    </row>
    <row r="3340" spans="1:23">
      <c r="A3340" s="49" t="s">
        <v>5608</v>
      </c>
      <c r="B3340" s="46" t="s">
        <v>222</v>
      </c>
      <c r="C3340" s="46" t="s">
        <v>453</v>
      </c>
      <c r="D3340" s="49" t="s">
        <v>128</v>
      </c>
      <c r="E3340" s="46">
        <v>0</v>
      </c>
      <c r="F3340" s="46">
        <v>6</v>
      </c>
      <c r="G3340" s="46">
        <v>0</v>
      </c>
      <c r="H3340" s="46">
        <v>6</v>
      </c>
      <c r="I3340" s="46">
        <v>0</v>
      </c>
      <c r="J3340" s="46">
        <v>0</v>
      </c>
      <c r="K3340" s="46">
        <v>12</v>
      </c>
      <c r="L3340" s="42">
        <v>51465</v>
      </c>
      <c r="M3340" s="42">
        <v>24797</v>
      </c>
      <c r="N3340" s="42">
        <v>26668</v>
      </c>
      <c r="O3340" s="54" t="s">
        <v>499</v>
      </c>
      <c r="P3340" s="54">
        <v>11.658408627222384</v>
      </c>
      <c r="Q3340" s="54" t="s">
        <v>499</v>
      </c>
      <c r="R3340" s="54">
        <v>11.658408627222384</v>
      </c>
      <c r="S3340" s="54" t="s">
        <v>499</v>
      </c>
      <c r="T3340" s="54" t="s">
        <v>499</v>
      </c>
      <c r="U3340" s="54">
        <v>23.316817254444768</v>
      </c>
      <c r="W3340" s="42" t="s">
        <v>469</v>
      </c>
    </row>
    <row r="3341" spans="1:23">
      <c r="A3341" s="49" t="s">
        <v>5609</v>
      </c>
      <c r="B3341" s="46" t="s">
        <v>222</v>
      </c>
      <c r="C3341" s="46" t="s">
        <v>453</v>
      </c>
      <c r="D3341" s="49" t="s">
        <v>161</v>
      </c>
      <c r="E3341" s="46">
        <v>0</v>
      </c>
      <c r="F3341" s="46">
        <v>0</v>
      </c>
      <c r="G3341" s="46">
        <v>0</v>
      </c>
      <c r="H3341" s="46">
        <v>0</v>
      </c>
      <c r="I3341" s="46">
        <v>0</v>
      </c>
      <c r="J3341" s="46">
        <v>0</v>
      </c>
      <c r="K3341" s="46">
        <v>0</v>
      </c>
      <c r="L3341" s="42">
        <v>51465</v>
      </c>
      <c r="M3341" s="42">
        <v>24797</v>
      </c>
      <c r="N3341" s="42">
        <v>26668</v>
      </c>
      <c r="O3341" s="54" t="s">
        <v>499</v>
      </c>
      <c r="P3341" s="54" t="s">
        <v>499</v>
      </c>
      <c r="Q3341" s="54" t="s">
        <v>499</v>
      </c>
      <c r="R3341" s="54" t="s">
        <v>499</v>
      </c>
      <c r="S3341" s="54" t="s">
        <v>499</v>
      </c>
      <c r="T3341" s="54" t="s">
        <v>499</v>
      </c>
      <c r="U3341" s="54" t="s">
        <v>499</v>
      </c>
      <c r="W3341" s="42" t="s">
        <v>469</v>
      </c>
    </row>
    <row r="3342" spans="1:23">
      <c r="A3342" s="49" t="s">
        <v>5610</v>
      </c>
      <c r="B3342" s="46" t="s">
        <v>222</v>
      </c>
      <c r="C3342" s="46" t="s">
        <v>453</v>
      </c>
      <c r="D3342" s="49" t="s">
        <v>164</v>
      </c>
      <c r="E3342" s="46">
        <v>18</v>
      </c>
      <c r="F3342" s="46">
        <v>18</v>
      </c>
      <c r="G3342" s="46">
        <v>41</v>
      </c>
      <c r="H3342" s="46">
        <v>56</v>
      </c>
      <c r="I3342" s="46">
        <v>9</v>
      </c>
      <c r="J3342" s="46">
        <v>0</v>
      </c>
      <c r="K3342" s="46">
        <v>142</v>
      </c>
      <c r="L3342" s="42">
        <v>51465</v>
      </c>
      <c r="M3342" s="42">
        <v>24797</v>
      </c>
      <c r="N3342" s="42">
        <v>26668</v>
      </c>
      <c r="O3342" s="54">
        <v>67.496625168741559</v>
      </c>
      <c r="P3342" s="54">
        <v>67.496625168741559</v>
      </c>
      <c r="Q3342" s="54">
        <v>153.74231288435578</v>
      </c>
      <c r="R3342" s="54">
        <v>209.98950052497372</v>
      </c>
      <c r="S3342" s="54">
        <v>33.74831258437078</v>
      </c>
      <c r="T3342" s="54" t="s">
        <v>499</v>
      </c>
      <c r="U3342" s="54">
        <v>532.47337633118343</v>
      </c>
      <c r="W3342" s="42" t="s">
        <v>469</v>
      </c>
    </row>
    <row r="3343" spans="1:23">
      <c r="A3343" s="49" t="s">
        <v>5611</v>
      </c>
      <c r="B3343" s="46" t="s">
        <v>222</v>
      </c>
      <c r="C3343" s="46" t="s">
        <v>453</v>
      </c>
      <c r="D3343" s="49" t="s">
        <v>142</v>
      </c>
      <c r="E3343" s="46">
        <v>6</v>
      </c>
      <c r="F3343" s="46">
        <v>0</v>
      </c>
      <c r="G3343" s="46">
        <v>0</v>
      </c>
      <c r="H3343" s="46">
        <v>0</v>
      </c>
      <c r="I3343" s="46">
        <v>0</v>
      </c>
      <c r="J3343" s="46">
        <v>0</v>
      </c>
      <c r="K3343" s="46">
        <v>6</v>
      </c>
      <c r="L3343" s="42">
        <v>51465</v>
      </c>
      <c r="M3343" s="42">
        <v>24797</v>
      </c>
      <c r="N3343" s="42">
        <v>26668</v>
      </c>
      <c r="O3343" s="54">
        <v>11.658408627222384</v>
      </c>
      <c r="P3343" s="54" t="s">
        <v>499</v>
      </c>
      <c r="Q3343" s="54" t="s">
        <v>499</v>
      </c>
      <c r="R3343" s="54" t="s">
        <v>499</v>
      </c>
      <c r="S3343" s="54" t="s">
        <v>499</v>
      </c>
      <c r="T3343" s="54" t="s">
        <v>499</v>
      </c>
      <c r="U3343" s="54">
        <v>11.658408627222384</v>
      </c>
      <c r="W3343" s="42" t="s">
        <v>469</v>
      </c>
    </row>
    <row r="3344" spans="1:23">
      <c r="A3344" s="49" t="s">
        <v>5612</v>
      </c>
      <c r="B3344" s="46" t="s">
        <v>549</v>
      </c>
      <c r="C3344" s="46" t="s">
        <v>226</v>
      </c>
      <c r="D3344" s="49" t="s">
        <v>200</v>
      </c>
      <c r="E3344" s="46">
        <v>0</v>
      </c>
      <c r="F3344" s="46">
        <v>6</v>
      </c>
      <c r="G3344" s="46">
        <v>16</v>
      </c>
      <c r="H3344" s="46">
        <v>20</v>
      </c>
      <c r="I3344" s="46">
        <v>18</v>
      </c>
      <c r="J3344" s="46">
        <v>7</v>
      </c>
      <c r="K3344" s="46">
        <v>67</v>
      </c>
      <c r="L3344" s="42">
        <v>33516</v>
      </c>
      <c r="M3344" s="42">
        <v>16821</v>
      </c>
      <c r="N3344" s="42">
        <v>16695</v>
      </c>
      <c r="O3344" s="54" t="s">
        <v>499</v>
      </c>
      <c r="P3344" s="54">
        <v>17.901897601145723</v>
      </c>
      <c r="Q3344" s="54">
        <v>47.738393603055258</v>
      </c>
      <c r="R3344" s="54">
        <v>59.672992003819076</v>
      </c>
      <c r="S3344" s="54">
        <v>53.705692803437159</v>
      </c>
      <c r="T3344" s="54">
        <v>20.885547201336674</v>
      </c>
      <c r="U3344" s="54">
        <v>199.90452321279389</v>
      </c>
      <c r="W3344" s="42" t="s">
        <v>469</v>
      </c>
    </row>
    <row r="3345" spans="1:23">
      <c r="A3345" s="49" t="s">
        <v>5613</v>
      </c>
      <c r="B3345" s="46" t="s">
        <v>549</v>
      </c>
      <c r="C3345" s="46" t="s">
        <v>226</v>
      </c>
      <c r="D3345" s="49" t="s">
        <v>54</v>
      </c>
      <c r="E3345" s="46">
        <v>50</v>
      </c>
      <c r="F3345" s="46">
        <v>17</v>
      </c>
      <c r="G3345" s="46">
        <v>60</v>
      </c>
      <c r="H3345" s="46">
        <v>86</v>
      </c>
      <c r="I3345" s="46">
        <v>36</v>
      </c>
      <c r="J3345" s="46">
        <v>47</v>
      </c>
      <c r="K3345" s="46">
        <v>296</v>
      </c>
      <c r="L3345" s="42">
        <v>33516</v>
      </c>
      <c r="M3345" s="42">
        <v>16821</v>
      </c>
      <c r="N3345" s="42">
        <v>16695</v>
      </c>
      <c r="O3345" s="54">
        <v>297.24748825872422</v>
      </c>
      <c r="P3345" s="54">
        <v>101.06414600796623</v>
      </c>
      <c r="Q3345" s="54">
        <v>356.6969859104691</v>
      </c>
      <c r="R3345" s="54">
        <v>511.26567980500568</v>
      </c>
      <c r="S3345" s="54">
        <v>214.01819154628143</v>
      </c>
      <c r="T3345" s="54">
        <v>279.41263896320078</v>
      </c>
      <c r="U3345" s="54">
        <v>1759.7051304916472</v>
      </c>
      <c r="W3345" s="42" t="s">
        <v>469</v>
      </c>
    </row>
    <row r="3346" spans="1:23">
      <c r="A3346" s="49" t="s">
        <v>5614</v>
      </c>
      <c r="B3346" s="46" t="s">
        <v>549</v>
      </c>
      <c r="C3346" s="46" t="s">
        <v>226</v>
      </c>
      <c r="D3346" s="49" t="s">
        <v>60</v>
      </c>
      <c r="E3346" s="46">
        <v>0</v>
      </c>
      <c r="F3346" s="46">
        <v>0</v>
      </c>
      <c r="G3346" s="46">
        <v>6</v>
      </c>
      <c r="H3346" s="46">
        <v>19</v>
      </c>
      <c r="I3346" s="46">
        <v>15</v>
      </c>
      <c r="J3346" s="46">
        <v>0</v>
      </c>
      <c r="K3346" s="46">
        <v>40</v>
      </c>
      <c r="L3346" s="42">
        <v>33516</v>
      </c>
      <c r="M3346" s="42">
        <v>16821</v>
      </c>
      <c r="N3346" s="42">
        <v>16695</v>
      </c>
      <c r="O3346" s="54" t="s">
        <v>499</v>
      </c>
      <c r="P3346" s="54" t="s">
        <v>499</v>
      </c>
      <c r="Q3346" s="54">
        <v>17.901897601145723</v>
      </c>
      <c r="R3346" s="54">
        <v>56.689342403628117</v>
      </c>
      <c r="S3346" s="54">
        <v>44.754744002864307</v>
      </c>
      <c r="T3346" s="54" t="s">
        <v>499</v>
      </c>
      <c r="U3346" s="54">
        <v>119.34598400763815</v>
      </c>
      <c r="W3346" s="42" t="s">
        <v>469</v>
      </c>
    </row>
    <row r="3347" spans="1:23">
      <c r="A3347" s="49" t="s">
        <v>5615</v>
      </c>
      <c r="B3347" s="46" t="s">
        <v>549</v>
      </c>
      <c r="C3347" s="46" t="s">
        <v>226</v>
      </c>
      <c r="D3347" s="49" t="s">
        <v>69</v>
      </c>
      <c r="E3347" s="46">
        <v>0</v>
      </c>
      <c r="F3347" s="46">
        <v>0</v>
      </c>
      <c r="G3347" s="46">
        <v>6</v>
      </c>
      <c r="H3347" s="46">
        <v>6</v>
      </c>
      <c r="I3347" s="46">
        <v>7</v>
      </c>
      <c r="J3347" s="46">
        <v>6</v>
      </c>
      <c r="K3347" s="46">
        <v>25</v>
      </c>
      <c r="L3347" s="42">
        <v>33516</v>
      </c>
      <c r="M3347" s="42">
        <v>16821</v>
      </c>
      <c r="N3347" s="42">
        <v>16695</v>
      </c>
      <c r="O3347" s="54" t="s">
        <v>499</v>
      </c>
      <c r="P3347" s="54" t="s">
        <v>499</v>
      </c>
      <c r="Q3347" s="54">
        <v>35.669698591046902</v>
      </c>
      <c r="R3347" s="54">
        <v>35.669698591046902</v>
      </c>
      <c r="S3347" s="54">
        <v>41.614648356221394</v>
      </c>
      <c r="T3347" s="54">
        <v>35.669698591046902</v>
      </c>
      <c r="U3347" s="54">
        <v>148.62374412936211</v>
      </c>
      <c r="W3347" s="42" t="s">
        <v>469</v>
      </c>
    </row>
    <row r="3348" spans="1:23">
      <c r="A3348" s="49" t="s">
        <v>5616</v>
      </c>
      <c r="B3348" s="46" t="s">
        <v>549</v>
      </c>
      <c r="C3348" s="46" t="s">
        <v>226</v>
      </c>
      <c r="D3348" s="49" t="s">
        <v>64</v>
      </c>
      <c r="E3348" s="46">
        <v>26</v>
      </c>
      <c r="F3348" s="46">
        <v>20</v>
      </c>
      <c r="G3348" s="46">
        <v>39</v>
      </c>
      <c r="H3348" s="46">
        <v>43</v>
      </c>
      <c r="I3348" s="46">
        <v>26</v>
      </c>
      <c r="J3348" s="46">
        <v>13</v>
      </c>
      <c r="K3348" s="46">
        <v>167</v>
      </c>
      <c r="L3348" s="42">
        <v>33516</v>
      </c>
      <c r="M3348" s="42">
        <v>16821</v>
      </c>
      <c r="N3348" s="42">
        <v>16695</v>
      </c>
      <c r="O3348" s="54">
        <v>77.574889604964795</v>
      </c>
      <c r="P3348" s="54">
        <v>59.672992003819076</v>
      </c>
      <c r="Q3348" s="54">
        <v>116.36233440744719</v>
      </c>
      <c r="R3348" s="54">
        <v>128.29693280821101</v>
      </c>
      <c r="S3348" s="54">
        <v>77.574889604964795</v>
      </c>
      <c r="T3348" s="54">
        <v>38.787444802482398</v>
      </c>
      <c r="U3348" s="54">
        <v>498.2694832318893</v>
      </c>
      <c r="W3348" s="42" t="s">
        <v>469</v>
      </c>
    </row>
    <row r="3349" spans="1:23">
      <c r="A3349" s="49" t="s">
        <v>5617</v>
      </c>
      <c r="B3349" s="46" t="s">
        <v>549</v>
      </c>
      <c r="C3349" s="46" t="s">
        <v>226</v>
      </c>
      <c r="D3349" s="49" t="s">
        <v>492</v>
      </c>
      <c r="E3349" s="46">
        <v>6</v>
      </c>
      <c r="F3349" s="46">
        <v>0</v>
      </c>
      <c r="G3349" s="46">
        <v>14</v>
      </c>
      <c r="H3349" s="46">
        <v>10</v>
      </c>
      <c r="I3349" s="46">
        <v>6</v>
      </c>
      <c r="J3349" s="46">
        <v>0</v>
      </c>
      <c r="K3349" s="46">
        <v>36</v>
      </c>
      <c r="L3349" s="42">
        <v>33516</v>
      </c>
      <c r="M3349" s="42">
        <v>16821</v>
      </c>
      <c r="N3349" s="42">
        <v>16695</v>
      </c>
      <c r="O3349" s="54">
        <v>17.901897601145723</v>
      </c>
      <c r="P3349" s="54" t="s">
        <v>499</v>
      </c>
      <c r="Q3349" s="54">
        <v>41.771094402673349</v>
      </c>
      <c r="R3349" s="54">
        <v>29.836496001909538</v>
      </c>
      <c r="S3349" s="54">
        <v>17.901897601145723</v>
      </c>
      <c r="T3349" s="54" t="s">
        <v>499</v>
      </c>
      <c r="U3349" s="54">
        <v>107.41138560687432</v>
      </c>
      <c r="W3349" s="42" t="s">
        <v>469</v>
      </c>
    </row>
    <row r="3350" spans="1:23">
      <c r="A3350" s="49" t="s">
        <v>5618</v>
      </c>
      <c r="B3350" s="46" t="s">
        <v>549</v>
      </c>
      <c r="C3350" s="46" t="s">
        <v>226</v>
      </c>
      <c r="D3350" s="49" t="s">
        <v>473</v>
      </c>
      <c r="E3350" s="46">
        <v>0</v>
      </c>
      <c r="F3350" s="46">
        <v>0</v>
      </c>
      <c r="G3350" s="46">
        <v>0</v>
      </c>
      <c r="H3350" s="46">
        <v>0</v>
      </c>
      <c r="I3350" s="46">
        <v>0</v>
      </c>
      <c r="J3350" s="46">
        <v>0</v>
      </c>
      <c r="K3350" s="46">
        <v>0</v>
      </c>
      <c r="L3350" s="42">
        <v>33516</v>
      </c>
      <c r="M3350" s="42">
        <v>16821</v>
      </c>
      <c r="N3350" s="42">
        <v>16695</v>
      </c>
      <c r="O3350" s="54" t="s">
        <v>499</v>
      </c>
      <c r="P3350" s="54" t="s">
        <v>499</v>
      </c>
      <c r="Q3350" s="54" t="s">
        <v>499</v>
      </c>
      <c r="R3350" s="54" t="s">
        <v>499</v>
      </c>
      <c r="S3350" s="54" t="s">
        <v>499</v>
      </c>
      <c r="T3350" s="54" t="s">
        <v>499</v>
      </c>
      <c r="U3350" s="54" t="s">
        <v>499</v>
      </c>
      <c r="W3350" s="42" t="s">
        <v>469</v>
      </c>
    </row>
    <row r="3351" spans="1:23">
      <c r="A3351" s="49" t="s">
        <v>5619</v>
      </c>
      <c r="B3351" s="46" t="s">
        <v>549</v>
      </c>
      <c r="C3351" s="46" t="s">
        <v>226</v>
      </c>
      <c r="D3351" s="49" t="s">
        <v>201</v>
      </c>
      <c r="E3351" s="46">
        <v>6</v>
      </c>
      <c r="F3351" s="46">
        <v>6</v>
      </c>
      <c r="G3351" s="46">
        <v>0</v>
      </c>
      <c r="H3351" s="46">
        <v>6</v>
      </c>
      <c r="I3351" s="46">
        <v>0</v>
      </c>
      <c r="J3351" s="46">
        <v>6</v>
      </c>
      <c r="K3351" s="46">
        <v>24</v>
      </c>
      <c r="L3351" s="42">
        <v>33516</v>
      </c>
      <c r="M3351" s="42">
        <v>16821</v>
      </c>
      <c r="N3351" s="42">
        <v>16695</v>
      </c>
      <c r="O3351" s="54">
        <v>17.901897601145723</v>
      </c>
      <c r="P3351" s="54">
        <v>17.901897601145723</v>
      </c>
      <c r="Q3351" s="54" t="s">
        <v>499</v>
      </c>
      <c r="R3351" s="54">
        <v>17.901897601145723</v>
      </c>
      <c r="S3351" s="54" t="s">
        <v>499</v>
      </c>
      <c r="T3351" s="54">
        <v>17.901897601145723</v>
      </c>
      <c r="U3351" s="54">
        <v>71.607590404582893</v>
      </c>
      <c r="W3351" s="42" t="s">
        <v>469</v>
      </c>
    </row>
    <row r="3352" spans="1:23">
      <c r="A3352" s="49" t="s">
        <v>5620</v>
      </c>
      <c r="B3352" s="46" t="s">
        <v>549</v>
      </c>
      <c r="C3352" s="46" t="s">
        <v>226</v>
      </c>
      <c r="D3352" s="49" t="s">
        <v>151</v>
      </c>
      <c r="E3352" s="46">
        <v>0</v>
      </c>
      <c r="F3352" s="46">
        <v>0</v>
      </c>
      <c r="G3352" s="46">
        <v>0</v>
      </c>
      <c r="H3352" s="46">
        <v>0</v>
      </c>
      <c r="I3352" s="46">
        <v>0</v>
      </c>
      <c r="J3352" s="46">
        <v>0</v>
      </c>
      <c r="K3352" s="46">
        <v>0</v>
      </c>
      <c r="L3352" s="42">
        <v>33516</v>
      </c>
      <c r="M3352" s="42">
        <v>16821</v>
      </c>
      <c r="N3352" s="42">
        <v>16695</v>
      </c>
      <c r="O3352" s="54" t="s">
        <v>499</v>
      </c>
      <c r="P3352" s="54" t="s">
        <v>499</v>
      </c>
      <c r="Q3352" s="54" t="s">
        <v>499</v>
      </c>
      <c r="R3352" s="54" t="s">
        <v>499</v>
      </c>
      <c r="S3352" s="54" t="s">
        <v>499</v>
      </c>
      <c r="T3352" s="54" t="s">
        <v>499</v>
      </c>
      <c r="U3352" s="54" t="s">
        <v>499</v>
      </c>
      <c r="W3352" s="42" t="s">
        <v>469</v>
      </c>
    </row>
    <row r="3353" spans="1:23">
      <c r="A3353" s="49" t="s">
        <v>5621</v>
      </c>
      <c r="B3353" s="46" t="s">
        <v>549</v>
      </c>
      <c r="C3353" s="46" t="s">
        <v>226</v>
      </c>
      <c r="D3353" s="49" t="s">
        <v>95</v>
      </c>
      <c r="E3353" s="46">
        <v>0</v>
      </c>
      <c r="F3353" s="46">
        <v>6</v>
      </c>
      <c r="G3353" s="46">
        <v>0</v>
      </c>
      <c r="H3353" s="46">
        <v>12</v>
      </c>
      <c r="I3353" s="46">
        <v>6</v>
      </c>
      <c r="J3353" s="46">
        <v>0</v>
      </c>
      <c r="K3353" s="46">
        <v>24</v>
      </c>
      <c r="L3353" s="42">
        <v>33516</v>
      </c>
      <c r="M3353" s="42">
        <v>16821</v>
      </c>
      <c r="N3353" s="42">
        <v>16695</v>
      </c>
      <c r="O3353" s="54" t="s">
        <v>499</v>
      </c>
      <c r="P3353" s="54">
        <v>17.901897601145723</v>
      </c>
      <c r="Q3353" s="54" t="s">
        <v>499</v>
      </c>
      <c r="R3353" s="54">
        <v>35.803795202291447</v>
      </c>
      <c r="S3353" s="54">
        <v>17.901897601145723</v>
      </c>
      <c r="T3353" s="54" t="s">
        <v>499</v>
      </c>
      <c r="U3353" s="54">
        <v>71.607590404582893</v>
      </c>
      <c r="W3353" s="42" t="s">
        <v>469</v>
      </c>
    </row>
    <row r="3354" spans="1:23">
      <c r="A3354" s="49" t="s">
        <v>5622</v>
      </c>
      <c r="B3354" s="46" t="s">
        <v>549</v>
      </c>
      <c r="C3354" s="46" t="s">
        <v>226</v>
      </c>
      <c r="D3354" s="49" t="s">
        <v>154</v>
      </c>
      <c r="E3354" s="46">
        <v>0</v>
      </c>
      <c r="F3354" s="46">
        <v>0</v>
      </c>
      <c r="G3354" s="46">
        <v>0</v>
      </c>
      <c r="H3354" s="46">
        <v>0</v>
      </c>
      <c r="I3354" s="46">
        <v>0</v>
      </c>
      <c r="J3354" s="46">
        <v>0</v>
      </c>
      <c r="K3354" s="46">
        <v>0</v>
      </c>
      <c r="L3354" s="42">
        <v>33516</v>
      </c>
      <c r="M3354" s="42">
        <v>16821</v>
      </c>
      <c r="N3354" s="42">
        <v>16695</v>
      </c>
      <c r="O3354" s="54" t="s">
        <v>499</v>
      </c>
      <c r="P3354" s="54" t="s">
        <v>499</v>
      </c>
      <c r="Q3354" s="54" t="s">
        <v>499</v>
      </c>
      <c r="R3354" s="54" t="s">
        <v>499</v>
      </c>
      <c r="S3354" s="54" t="s">
        <v>499</v>
      </c>
      <c r="T3354" s="54" t="s">
        <v>499</v>
      </c>
      <c r="U3354" s="54" t="s">
        <v>499</v>
      </c>
      <c r="W3354" s="42" t="s">
        <v>469</v>
      </c>
    </row>
    <row r="3355" spans="1:23">
      <c r="A3355" s="49" t="s">
        <v>5623</v>
      </c>
      <c r="B3355" s="46" t="s">
        <v>549</v>
      </c>
      <c r="C3355" s="46" t="s">
        <v>226</v>
      </c>
      <c r="D3355" s="49" t="s">
        <v>155</v>
      </c>
      <c r="E3355" s="46">
        <v>9</v>
      </c>
      <c r="F3355" s="46">
        <v>0</v>
      </c>
      <c r="G3355" s="46">
        <v>6</v>
      </c>
      <c r="H3355" s="46">
        <v>12</v>
      </c>
      <c r="I3355" s="46">
        <v>6</v>
      </c>
      <c r="J3355" s="46">
        <v>0</v>
      </c>
      <c r="K3355" s="46">
        <v>33</v>
      </c>
      <c r="L3355" s="42">
        <v>33516</v>
      </c>
      <c r="M3355" s="42">
        <v>16821</v>
      </c>
      <c r="N3355" s="42">
        <v>16695</v>
      </c>
      <c r="O3355" s="54">
        <v>26.85284640171858</v>
      </c>
      <c r="P3355" s="54" t="s">
        <v>499</v>
      </c>
      <c r="Q3355" s="54">
        <v>17.901897601145723</v>
      </c>
      <c r="R3355" s="54">
        <v>35.803795202291447</v>
      </c>
      <c r="S3355" s="54">
        <v>17.901897601145723</v>
      </c>
      <c r="T3355" s="54" t="s">
        <v>499</v>
      </c>
      <c r="U3355" s="54">
        <v>98.460436806301473</v>
      </c>
      <c r="W3355" s="42" t="s">
        <v>469</v>
      </c>
    </row>
    <row r="3356" spans="1:23">
      <c r="A3356" s="49" t="s">
        <v>5624</v>
      </c>
      <c r="B3356" s="46" t="s">
        <v>549</v>
      </c>
      <c r="C3356" s="46" t="s">
        <v>226</v>
      </c>
      <c r="D3356" s="49" t="s">
        <v>99</v>
      </c>
      <c r="E3356" s="46">
        <v>12</v>
      </c>
      <c r="F3356" s="46">
        <v>12</v>
      </c>
      <c r="G3356" s="46">
        <v>15</v>
      </c>
      <c r="H3356" s="46">
        <v>19</v>
      </c>
      <c r="I3356" s="46">
        <v>8</v>
      </c>
      <c r="J3356" s="46">
        <v>12</v>
      </c>
      <c r="K3356" s="46">
        <v>78</v>
      </c>
      <c r="L3356" s="42">
        <v>33516</v>
      </c>
      <c r="M3356" s="42">
        <v>16821</v>
      </c>
      <c r="N3356" s="42">
        <v>16695</v>
      </c>
      <c r="O3356" s="54">
        <v>35.803795202291447</v>
      </c>
      <c r="P3356" s="54">
        <v>35.803795202291447</v>
      </c>
      <c r="Q3356" s="54">
        <v>44.754744002864307</v>
      </c>
      <c r="R3356" s="54">
        <v>56.689342403628117</v>
      </c>
      <c r="S3356" s="54">
        <v>23.869196801527629</v>
      </c>
      <c r="T3356" s="54">
        <v>35.803795202291447</v>
      </c>
      <c r="U3356" s="54">
        <v>232.72466881489439</v>
      </c>
      <c r="W3356" s="42" t="s">
        <v>469</v>
      </c>
    </row>
    <row r="3357" spans="1:23">
      <c r="A3357" s="49" t="s">
        <v>5625</v>
      </c>
      <c r="B3357" s="46" t="s">
        <v>549</v>
      </c>
      <c r="C3357" s="46" t="s">
        <v>226</v>
      </c>
      <c r="D3357" s="49" t="s">
        <v>481</v>
      </c>
      <c r="E3357" s="46">
        <v>0</v>
      </c>
      <c r="F3357" s="46">
        <v>6</v>
      </c>
      <c r="G3357" s="46">
        <v>6</v>
      </c>
      <c r="H3357" s="46">
        <v>0</v>
      </c>
      <c r="I3357" s="46">
        <v>0</v>
      </c>
      <c r="J3357" s="46">
        <v>0</v>
      </c>
      <c r="K3357" s="46">
        <v>12</v>
      </c>
      <c r="L3357" s="42">
        <v>33516</v>
      </c>
      <c r="M3357" s="42">
        <v>16821</v>
      </c>
      <c r="N3357" s="42">
        <v>16695</v>
      </c>
      <c r="O3357" s="54" t="s">
        <v>499</v>
      </c>
      <c r="P3357" s="54">
        <v>17.901897601145723</v>
      </c>
      <c r="Q3357" s="54">
        <v>17.901897601145723</v>
      </c>
      <c r="R3357" s="54" t="s">
        <v>499</v>
      </c>
      <c r="S3357" s="54" t="s">
        <v>499</v>
      </c>
      <c r="T3357" s="54" t="s">
        <v>499</v>
      </c>
      <c r="U3357" s="54">
        <v>35.803795202291447</v>
      </c>
      <c r="W3357" s="42" t="s">
        <v>469</v>
      </c>
    </row>
    <row r="3358" spans="1:23">
      <c r="A3358" s="49" t="s">
        <v>5626</v>
      </c>
      <c r="B3358" s="46" t="s">
        <v>549</v>
      </c>
      <c r="C3358" s="46" t="s">
        <v>226</v>
      </c>
      <c r="D3358" s="49" t="s">
        <v>483</v>
      </c>
      <c r="E3358" s="46">
        <v>13</v>
      </c>
      <c r="F3358" s="46">
        <v>0</v>
      </c>
      <c r="G3358" s="46">
        <v>14</v>
      </c>
      <c r="H3358" s="46">
        <v>14</v>
      </c>
      <c r="I3358" s="46">
        <v>6</v>
      </c>
      <c r="J3358" s="46">
        <v>6</v>
      </c>
      <c r="K3358" s="46">
        <v>53</v>
      </c>
      <c r="L3358" s="42">
        <v>33516</v>
      </c>
      <c r="M3358" s="42">
        <v>16821</v>
      </c>
      <c r="N3358" s="42">
        <v>16695</v>
      </c>
      <c r="O3358" s="54">
        <v>38.787444802482398</v>
      </c>
      <c r="P3358" s="54" t="s">
        <v>499</v>
      </c>
      <c r="Q3358" s="54">
        <v>41.771094402673349</v>
      </c>
      <c r="R3358" s="54">
        <v>41.771094402673349</v>
      </c>
      <c r="S3358" s="54">
        <v>17.901897601145723</v>
      </c>
      <c r="T3358" s="54">
        <v>17.901897601145723</v>
      </c>
      <c r="U3358" s="54">
        <v>158.13342881012053</v>
      </c>
      <c r="W3358" s="42" t="s">
        <v>469</v>
      </c>
    </row>
    <row r="3359" spans="1:23">
      <c r="A3359" s="49" t="s">
        <v>5627</v>
      </c>
      <c r="B3359" s="46" t="s">
        <v>549</v>
      </c>
      <c r="C3359" s="46" t="s">
        <v>226</v>
      </c>
      <c r="D3359" s="49" t="s">
        <v>128</v>
      </c>
      <c r="E3359" s="46">
        <v>0</v>
      </c>
      <c r="F3359" s="46">
        <v>0</v>
      </c>
      <c r="G3359" s="46">
        <v>0</v>
      </c>
      <c r="H3359" s="46">
        <v>0</v>
      </c>
      <c r="I3359" s="46">
        <v>0</v>
      </c>
      <c r="J3359" s="46">
        <v>0</v>
      </c>
      <c r="K3359" s="46">
        <v>0</v>
      </c>
      <c r="L3359" s="42">
        <v>33516</v>
      </c>
      <c r="M3359" s="42">
        <v>16821</v>
      </c>
      <c r="N3359" s="42">
        <v>16695</v>
      </c>
      <c r="O3359" s="54" t="s">
        <v>499</v>
      </c>
      <c r="P3359" s="54" t="s">
        <v>499</v>
      </c>
      <c r="Q3359" s="54" t="s">
        <v>499</v>
      </c>
      <c r="R3359" s="54" t="s">
        <v>499</v>
      </c>
      <c r="S3359" s="54" t="s">
        <v>499</v>
      </c>
      <c r="T3359" s="54" t="s">
        <v>499</v>
      </c>
      <c r="U3359" s="54" t="s">
        <v>499</v>
      </c>
      <c r="W3359" s="42" t="s">
        <v>469</v>
      </c>
    </row>
    <row r="3360" spans="1:23">
      <c r="A3360" s="49" t="s">
        <v>5628</v>
      </c>
      <c r="B3360" s="46" t="s">
        <v>549</v>
      </c>
      <c r="C3360" s="46" t="s">
        <v>226</v>
      </c>
      <c r="D3360" s="49" t="s">
        <v>132</v>
      </c>
      <c r="E3360" s="46">
        <v>0</v>
      </c>
      <c r="F3360" s="46">
        <v>6</v>
      </c>
      <c r="G3360" s="46">
        <v>7</v>
      </c>
      <c r="H3360" s="46">
        <v>10</v>
      </c>
      <c r="I3360" s="46">
        <v>0</v>
      </c>
      <c r="J3360" s="46">
        <v>6</v>
      </c>
      <c r="K3360" s="46">
        <v>29</v>
      </c>
      <c r="L3360" s="42">
        <v>33516</v>
      </c>
      <c r="M3360" s="42">
        <v>16821</v>
      </c>
      <c r="N3360" s="42">
        <v>16695</v>
      </c>
      <c r="O3360" s="54" t="s">
        <v>499</v>
      </c>
      <c r="P3360" s="54">
        <v>35.669698591046902</v>
      </c>
      <c r="Q3360" s="54">
        <v>41.614648356221394</v>
      </c>
      <c r="R3360" s="54">
        <v>59.449497651744835</v>
      </c>
      <c r="S3360" s="54" t="s">
        <v>499</v>
      </c>
      <c r="T3360" s="54">
        <v>35.669698591046902</v>
      </c>
      <c r="U3360" s="54">
        <v>172.40354319006005</v>
      </c>
      <c r="W3360" s="42" t="s">
        <v>469</v>
      </c>
    </row>
    <row r="3361" spans="1:23">
      <c r="A3361" s="49" t="s">
        <v>5629</v>
      </c>
      <c r="B3361" s="46" t="s">
        <v>549</v>
      </c>
      <c r="C3361" s="46" t="s">
        <v>226</v>
      </c>
      <c r="D3361" s="49" t="s">
        <v>161</v>
      </c>
      <c r="E3361" s="46">
        <v>0</v>
      </c>
      <c r="F3361" s="46">
        <v>0</v>
      </c>
      <c r="G3361" s="46">
        <v>0</v>
      </c>
      <c r="H3361" s="46">
        <v>0</v>
      </c>
      <c r="I3361" s="46">
        <v>0</v>
      </c>
      <c r="J3361" s="46">
        <v>0</v>
      </c>
      <c r="K3361" s="46">
        <v>0</v>
      </c>
      <c r="L3361" s="42">
        <v>33516</v>
      </c>
      <c r="M3361" s="42">
        <v>16821</v>
      </c>
      <c r="N3361" s="42">
        <v>16695</v>
      </c>
      <c r="O3361" s="54" t="s">
        <v>499</v>
      </c>
      <c r="P3361" s="54" t="s">
        <v>499</v>
      </c>
      <c r="Q3361" s="54" t="s">
        <v>499</v>
      </c>
      <c r="R3361" s="54" t="s">
        <v>499</v>
      </c>
      <c r="S3361" s="54" t="s">
        <v>499</v>
      </c>
      <c r="T3361" s="54" t="s">
        <v>499</v>
      </c>
      <c r="U3361" s="54" t="s">
        <v>499</v>
      </c>
      <c r="W3361" s="42" t="s">
        <v>469</v>
      </c>
    </row>
    <row r="3362" spans="1:23">
      <c r="A3362" s="49" t="s">
        <v>5630</v>
      </c>
      <c r="B3362" s="46" t="s">
        <v>549</v>
      </c>
      <c r="C3362" s="46" t="s">
        <v>226</v>
      </c>
      <c r="D3362" s="49" t="s">
        <v>164</v>
      </c>
      <c r="E3362" s="46">
        <v>24</v>
      </c>
      <c r="F3362" s="46">
        <v>24</v>
      </c>
      <c r="G3362" s="46">
        <v>50</v>
      </c>
      <c r="H3362" s="46">
        <v>49</v>
      </c>
      <c r="I3362" s="46">
        <v>17</v>
      </c>
      <c r="J3362" s="46">
        <v>6</v>
      </c>
      <c r="K3362" s="46">
        <v>170</v>
      </c>
      <c r="L3362" s="42">
        <v>33516</v>
      </c>
      <c r="M3362" s="42">
        <v>16821</v>
      </c>
      <c r="N3362" s="42">
        <v>16695</v>
      </c>
      <c r="O3362" s="54">
        <v>143.75561545372867</v>
      </c>
      <c r="P3362" s="54">
        <v>143.75561545372867</v>
      </c>
      <c r="Q3362" s="54">
        <v>299.49086552860138</v>
      </c>
      <c r="R3362" s="54">
        <v>293.50104821802938</v>
      </c>
      <c r="S3362" s="54">
        <v>101.82689427972447</v>
      </c>
      <c r="T3362" s="54">
        <v>35.938903863432166</v>
      </c>
      <c r="U3362" s="54">
        <v>1018.2689427972448</v>
      </c>
      <c r="W3362" s="42" t="s">
        <v>469</v>
      </c>
    </row>
    <row r="3363" spans="1:23">
      <c r="A3363" s="49" t="s">
        <v>5631</v>
      </c>
      <c r="B3363" s="46" t="s">
        <v>549</v>
      </c>
      <c r="C3363" s="46" t="s">
        <v>226</v>
      </c>
      <c r="D3363" s="49" t="s">
        <v>142</v>
      </c>
      <c r="E3363" s="46">
        <v>0</v>
      </c>
      <c r="F3363" s="46">
        <v>0</v>
      </c>
      <c r="G3363" s="46">
        <v>6</v>
      </c>
      <c r="H3363" s="46">
        <v>0</v>
      </c>
      <c r="I3363" s="46">
        <v>0</v>
      </c>
      <c r="J3363" s="46">
        <v>0</v>
      </c>
      <c r="K3363" s="46">
        <v>6</v>
      </c>
      <c r="L3363" s="42">
        <v>33516</v>
      </c>
      <c r="M3363" s="42">
        <v>16821</v>
      </c>
      <c r="N3363" s="42">
        <v>16695</v>
      </c>
      <c r="O3363" s="54" t="s">
        <v>499</v>
      </c>
      <c r="P3363" s="54" t="s">
        <v>499</v>
      </c>
      <c r="Q3363" s="54">
        <v>17.901897601145723</v>
      </c>
      <c r="R3363" s="54" t="s">
        <v>499</v>
      </c>
      <c r="S3363" s="54" t="s">
        <v>499</v>
      </c>
      <c r="T3363" s="54" t="s">
        <v>499</v>
      </c>
      <c r="U3363" s="54">
        <v>17.901897601145723</v>
      </c>
      <c r="W3363" s="42" t="s">
        <v>469</v>
      </c>
    </row>
    <row r="3364" spans="1:23">
      <c r="A3364" s="49" t="s">
        <v>5632</v>
      </c>
      <c r="B3364" s="46" t="s">
        <v>549</v>
      </c>
      <c r="C3364" s="46" t="s">
        <v>226</v>
      </c>
      <c r="D3364" s="49" t="s">
        <v>146</v>
      </c>
      <c r="E3364" s="46">
        <v>8</v>
      </c>
      <c r="F3364" s="46">
        <v>6</v>
      </c>
      <c r="G3364" s="46">
        <v>14</v>
      </c>
      <c r="H3364" s="46">
        <v>14</v>
      </c>
      <c r="I3364" s="46">
        <v>14</v>
      </c>
      <c r="J3364" s="46">
        <v>6</v>
      </c>
      <c r="K3364" s="46">
        <v>62</v>
      </c>
      <c r="L3364" s="42">
        <v>33516</v>
      </c>
      <c r="M3364" s="42">
        <v>16821</v>
      </c>
      <c r="N3364" s="42">
        <v>16695</v>
      </c>
      <c r="O3364" s="54">
        <v>47.559598121395879</v>
      </c>
      <c r="P3364" s="54">
        <v>35.669698591046902</v>
      </c>
      <c r="Q3364" s="54">
        <v>83.229296712442789</v>
      </c>
      <c r="R3364" s="54">
        <v>83.229296712442789</v>
      </c>
      <c r="S3364" s="54">
        <v>83.229296712442789</v>
      </c>
      <c r="T3364" s="54">
        <v>35.669698591046902</v>
      </c>
      <c r="U3364" s="54">
        <v>368.58688544081804</v>
      </c>
      <c r="W3364" s="42" t="s">
        <v>469</v>
      </c>
    </row>
    <row r="3365" spans="1:23">
      <c r="A3365" s="49" t="s">
        <v>5633</v>
      </c>
      <c r="B3365" s="46" t="s">
        <v>549</v>
      </c>
      <c r="C3365" s="46" t="s">
        <v>234</v>
      </c>
      <c r="D3365" s="49" t="s">
        <v>200</v>
      </c>
      <c r="E3365" s="46">
        <v>0</v>
      </c>
      <c r="F3365" s="46">
        <v>10</v>
      </c>
      <c r="G3365" s="46">
        <v>26</v>
      </c>
      <c r="H3365" s="46">
        <v>24</v>
      </c>
      <c r="I3365" s="46">
        <v>17</v>
      </c>
      <c r="J3365" s="46">
        <v>14</v>
      </c>
      <c r="K3365" s="46">
        <v>91</v>
      </c>
      <c r="L3365" s="42">
        <v>36317</v>
      </c>
      <c r="M3365" s="42">
        <v>18697</v>
      </c>
      <c r="N3365" s="42">
        <v>17620</v>
      </c>
      <c r="O3365" s="54" t="s">
        <v>499</v>
      </c>
      <c r="P3365" s="54">
        <v>27.53531404025663</v>
      </c>
      <c r="Q3365" s="54">
        <v>71.591816504667236</v>
      </c>
      <c r="R3365" s="54">
        <v>66.08475369661592</v>
      </c>
      <c r="S3365" s="54">
        <v>46.810033868436271</v>
      </c>
      <c r="T3365" s="54">
        <v>38.549439656359276</v>
      </c>
      <c r="U3365" s="54">
        <v>250.5713577663353</v>
      </c>
      <c r="W3365" s="42" t="s">
        <v>469</v>
      </c>
    </row>
    <row r="3366" spans="1:23">
      <c r="A3366" s="49" t="s">
        <v>5634</v>
      </c>
      <c r="B3366" s="46" t="s">
        <v>549</v>
      </c>
      <c r="C3366" s="46" t="s">
        <v>234</v>
      </c>
      <c r="D3366" s="49" t="s">
        <v>54</v>
      </c>
      <c r="E3366" s="46">
        <v>40</v>
      </c>
      <c r="F3366" s="46">
        <v>25</v>
      </c>
      <c r="G3366" s="46">
        <v>88</v>
      </c>
      <c r="H3366" s="46">
        <v>95</v>
      </c>
      <c r="I3366" s="46">
        <v>70</v>
      </c>
      <c r="J3366" s="46">
        <v>48</v>
      </c>
      <c r="K3366" s="46">
        <v>366</v>
      </c>
      <c r="L3366" s="42">
        <v>36317</v>
      </c>
      <c r="M3366" s="42">
        <v>18697</v>
      </c>
      <c r="N3366" s="42">
        <v>17620</v>
      </c>
      <c r="O3366" s="54">
        <v>213.93806493020273</v>
      </c>
      <c r="P3366" s="54">
        <v>133.71129058137669</v>
      </c>
      <c r="Q3366" s="54">
        <v>470.66374284644598</v>
      </c>
      <c r="R3366" s="54">
        <v>508.10290420923138</v>
      </c>
      <c r="S3366" s="54">
        <v>374.39161362785472</v>
      </c>
      <c r="T3366" s="54">
        <v>256.72567791624323</v>
      </c>
      <c r="U3366" s="54">
        <v>1957.533294111355</v>
      </c>
      <c r="W3366" s="42" t="s">
        <v>469</v>
      </c>
    </row>
    <row r="3367" spans="1:23">
      <c r="A3367" s="49" t="s">
        <v>5635</v>
      </c>
      <c r="B3367" s="46" t="s">
        <v>549</v>
      </c>
      <c r="C3367" s="46" t="s">
        <v>234</v>
      </c>
      <c r="D3367" s="49" t="s">
        <v>60</v>
      </c>
      <c r="E3367" s="46">
        <v>13</v>
      </c>
      <c r="F3367" s="46">
        <v>0</v>
      </c>
      <c r="G3367" s="46">
        <v>12</v>
      </c>
      <c r="H3367" s="46">
        <v>18</v>
      </c>
      <c r="I3367" s="46">
        <v>12</v>
      </c>
      <c r="J3367" s="46">
        <v>12</v>
      </c>
      <c r="K3367" s="46">
        <v>67</v>
      </c>
      <c r="L3367" s="42">
        <v>36317</v>
      </c>
      <c r="M3367" s="42">
        <v>18697</v>
      </c>
      <c r="N3367" s="42">
        <v>17620</v>
      </c>
      <c r="O3367" s="54">
        <v>35.795908252333618</v>
      </c>
      <c r="P3367" s="54" t="s">
        <v>499</v>
      </c>
      <c r="Q3367" s="54">
        <v>33.04237684830796</v>
      </c>
      <c r="R3367" s="54">
        <v>49.563565272461929</v>
      </c>
      <c r="S3367" s="54">
        <v>33.04237684830796</v>
      </c>
      <c r="T3367" s="54">
        <v>33.04237684830796</v>
      </c>
      <c r="U3367" s="54">
        <v>184.48660406971942</v>
      </c>
      <c r="W3367" s="42" t="s">
        <v>469</v>
      </c>
    </row>
    <row r="3368" spans="1:23">
      <c r="A3368" s="49" t="s">
        <v>5636</v>
      </c>
      <c r="B3368" s="46" t="s">
        <v>549</v>
      </c>
      <c r="C3368" s="46" t="s">
        <v>234</v>
      </c>
      <c r="D3368" s="49" t="s">
        <v>69</v>
      </c>
      <c r="E3368" s="46">
        <v>0</v>
      </c>
      <c r="F3368" s="46">
        <v>0</v>
      </c>
      <c r="G3368" s="46">
        <v>6</v>
      </c>
      <c r="H3368" s="46">
        <v>8</v>
      </c>
      <c r="I3368" s="46">
        <v>6</v>
      </c>
      <c r="J3368" s="46">
        <v>6</v>
      </c>
      <c r="K3368" s="46">
        <v>26</v>
      </c>
      <c r="L3368" s="42">
        <v>36317</v>
      </c>
      <c r="M3368" s="42">
        <v>18697</v>
      </c>
      <c r="N3368" s="42">
        <v>17620</v>
      </c>
      <c r="O3368" s="54" t="s">
        <v>499</v>
      </c>
      <c r="P3368" s="54" t="s">
        <v>499</v>
      </c>
      <c r="Q3368" s="54">
        <v>32.090709739530404</v>
      </c>
      <c r="R3368" s="54">
        <v>42.787612986040543</v>
      </c>
      <c r="S3368" s="54">
        <v>32.090709739530404</v>
      </c>
      <c r="T3368" s="54">
        <v>32.090709739530404</v>
      </c>
      <c r="U3368" s="54">
        <v>139.05974220463176</v>
      </c>
      <c r="W3368" s="42" t="s">
        <v>469</v>
      </c>
    </row>
    <row r="3369" spans="1:23">
      <c r="A3369" s="49" t="s">
        <v>5637</v>
      </c>
      <c r="B3369" s="46" t="s">
        <v>549</v>
      </c>
      <c r="C3369" s="46" t="s">
        <v>234</v>
      </c>
      <c r="D3369" s="49" t="s">
        <v>64</v>
      </c>
      <c r="E3369" s="46">
        <v>24</v>
      </c>
      <c r="F3369" s="46">
        <v>15</v>
      </c>
      <c r="G3369" s="46">
        <v>62</v>
      </c>
      <c r="H3369" s="46">
        <v>55</v>
      </c>
      <c r="I3369" s="46">
        <v>25</v>
      </c>
      <c r="J3369" s="46">
        <v>16</v>
      </c>
      <c r="K3369" s="46">
        <v>197</v>
      </c>
      <c r="L3369" s="42">
        <v>36317</v>
      </c>
      <c r="M3369" s="42">
        <v>18697</v>
      </c>
      <c r="N3369" s="42">
        <v>17620</v>
      </c>
      <c r="O3369" s="54">
        <v>66.08475369661592</v>
      </c>
      <c r="P3369" s="54">
        <v>41.302971060384948</v>
      </c>
      <c r="Q3369" s="54">
        <v>170.71894704959109</v>
      </c>
      <c r="R3369" s="54">
        <v>151.44422722141147</v>
      </c>
      <c r="S3369" s="54">
        <v>68.838285100641571</v>
      </c>
      <c r="T3369" s="54">
        <v>44.056502464410606</v>
      </c>
      <c r="U3369" s="54">
        <v>542.4456865930556</v>
      </c>
      <c r="W3369" s="42" t="s">
        <v>469</v>
      </c>
    </row>
    <row r="3370" spans="1:23">
      <c r="A3370" s="49" t="s">
        <v>5638</v>
      </c>
      <c r="B3370" s="46" t="s">
        <v>549</v>
      </c>
      <c r="C3370" s="46" t="s">
        <v>234</v>
      </c>
      <c r="D3370" s="49" t="s">
        <v>492</v>
      </c>
      <c r="E3370" s="46">
        <v>0</v>
      </c>
      <c r="F3370" s="46">
        <v>0</v>
      </c>
      <c r="G3370" s="46">
        <v>11</v>
      </c>
      <c r="H3370" s="46">
        <v>12</v>
      </c>
      <c r="I3370" s="46">
        <v>0</v>
      </c>
      <c r="J3370" s="46">
        <v>0</v>
      </c>
      <c r="K3370" s="46">
        <v>23</v>
      </c>
      <c r="L3370" s="42">
        <v>36317</v>
      </c>
      <c r="M3370" s="42">
        <v>18697</v>
      </c>
      <c r="N3370" s="42">
        <v>17620</v>
      </c>
      <c r="O3370" s="54" t="s">
        <v>499</v>
      </c>
      <c r="P3370" s="54" t="s">
        <v>499</v>
      </c>
      <c r="Q3370" s="54">
        <v>30.288845444282291</v>
      </c>
      <c r="R3370" s="54">
        <v>33.04237684830796</v>
      </c>
      <c r="S3370" s="54" t="s">
        <v>499</v>
      </c>
      <c r="T3370" s="54" t="s">
        <v>499</v>
      </c>
      <c r="U3370" s="54">
        <v>63.331222292590247</v>
      </c>
      <c r="W3370" s="42" t="s">
        <v>469</v>
      </c>
    </row>
    <row r="3371" spans="1:23">
      <c r="A3371" s="49" t="s">
        <v>5639</v>
      </c>
      <c r="B3371" s="46" t="s">
        <v>549</v>
      </c>
      <c r="C3371" s="46" t="s">
        <v>234</v>
      </c>
      <c r="D3371" s="49" t="s">
        <v>473</v>
      </c>
      <c r="E3371" s="46">
        <v>0</v>
      </c>
      <c r="F3371" s="46">
        <v>0</v>
      </c>
      <c r="G3371" s="46">
        <v>0</v>
      </c>
      <c r="H3371" s="46">
        <v>0</v>
      </c>
      <c r="I3371" s="46">
        <v>6</v>
      </c>
      <c r="J3371" s="46">
        <v>6</v>
      </c>
      <c r="K3371" s="46">
        <v>12</v>
      </c>
      <c r="L3371" s="42">
        <v>36317</v>
      </c>
      <c r="M3371" s="42">
        <v>18697</v>
      </c>
      <c r="N3371" s="42">
        <v>17620</v>
      </c>
      <c r="O3371" s="54" t="s">
        <v>499</v>
      </c>
      <c r="P3371" s="54" t="s">
        <v>499</v>
      </c>
      <c r="Q3371" s="54" t="s">
        <v>499</v>
      </c>
      <c r="R3371" s="54" t="s">
        <v>499</v>
      </c>
      <c r="S3371" s="54">
        <v>16.52118842415398</v>
      </c>
      <c r="T3371" s="54">
        <v>16.52118842415398</v>
      </c>
      <c r="U3371" s="54">
        <v>33.04237684830796</v>
      </c>
      <c r="W3371" s="42" t="s">
        <v>469</v>
      </c>
    </row>
    <row r="3372" spans="1:23">
      <c r="A3372" s="49" t="s">
        <v>5640</v>
      </c>
      <c r="B3372" s="46" t="s">
        <v>549</v>
      </c>
      <c r="C3372" s="46" t="s">
        <v>234</v>
      </c>
      <c r="D3372" s="49" t="s">
        <v>201</v>
      </c>
      <c r="E3372" s="46">
        <v>6</v>
      </c>
      <c r="F3372" s="46">
        <v>0</v>
      </c>
      <c r="G3372" s="46">
        <v>0</v>
      </c>
      <c r="H3372" s="46">
        <v>6</v>
      </c>
      <c r="I3372" s="46">
        <v>6</v>
      </c>
      <c r="J3372" s="46">
        <v>0</v>
      </c>
      <c r="K3372" s="46">
        <v>18</v>
      </c>
      <c r="L3372" s="42">
        <v>36317</v>
      </c>
      <c r="M3372" s="42">
        <v>18697</v>
      </c>
      <c r="N3372" s="42">
        <v>17620</v>
      </c>
      <c r="O3372" s="54">
        <v>16.52118842415398</v>
      </c>
      <c r="P3372" s="54" t="s">
        <v>499</v>
      </c>
      <c r="Q3372" s="54" t="s">
        <v>499</v>
      </c>
      <c r="R3372" s="54">
        <v>16.52118842415398</v>
      </c>
      <c r="S3372" s="54">
        <v>16.52118842415398</v>
      </c>
      <c r="T3372" s="54" t="s">
        <v>499</v>
      </c>
      <c r="U3372" s="54">
        <v>49.563565272461929</v>
      </c>
      <c r="W3372" s="42" t="s">
        <v>469</v>
      </c>
    </row>
    <row r="3373" spans="1:23">
      <c r="A3373" s="49" t="s">
        <v>5641</v>
      </c>
      <c r="B3373" s="46" t="s">
        <v>549</v>
      </c>
      <c r="C3373" s="46" t="s">
        <v>234</v>
      </c>
      <c r="D3373" s="49" t="s">
        <v>151</v>
      </c>
      <c r="E3373" s="46">
        <v>0</v>
      </c>
      <c r="F3373" s="46">
        <v>0</v>
      </c>
      <c r="G3373" s="46">
        <v>0</v>
      </c>
      <c r="H3373" s="46">
        <v>0</v>
      </c>
      <c r="I3373" s="46">
        <v>0</v>
      </c>
      <c r="J3373" s="46">
        <v>0</v>
      </c>
      <c r="K3373" s="46">
        <v>0</v>
      </c>
      <c r="L3373" s="42">
        <v>36317</v>
      </c>
      <c r="M3373" s="42">
        <v>18697</v>
      </c>
      <c r="N3373" s="42">
        <v>17620</v>
      </c>
      <c r="O3373" s="54" t="s">
        <v>499</v>
      </c>
      <c r="P3373" s="54" t="s">
        <v>499</v>
      </c>
      <c r="Q3373" s="54" t="s">
        <v>499</v>
      </c>
      <c r="R3373" s="54" t="s">
        <v>499</v>
      </c>
      <c r="S3373" s="54" t="s">
        <v>499</v>
      </c>
      <c r="T3373" s="54" t="s">
        <v>499</v>
      </c>
      <c r="U3373" s="54" t="s">
        <v>499</v>
      </c>
      <c r="W3373" s="42" t="s">
        <v>469</v>
      </c>
    </row>
    <row r="3374" spans="1:23">
      <c r="A3374" s="49" t="s">
        <v>5642</v>
      </c>
      <c r="B3374" s="46" t="s">
        <v>549</v>
      </c>
      <c r="C3374" s="46" t="s">
        <v>234</v>
      </c>
      <c r="D3374" s="49" t="s">
        <v>95</v>
      </c>
      <c r="E3374" s="46">
        <v>0</v>
      </c>
      <c r="F3374" s="46">
        <v>0</v>
      </c>
      <c r="G3374" s="46">
        <v>6</v>
      </c>
      <c r="H3374" s="46">
        <v>0</v>
      </c>
      <c r="I3374" s="46">
        <v>0</v>
      </c>
      <c r="J3374" s="46">
        <v>0</v>
      </c>
      <c r="K3374" s="46">
        <v>6</v>
      </c>
      <c r="L3374" s="42">
        <v>36317</v>
      </c>
      <c r="M3374" s="42">
        <v>18697</v>
      </c>
      <c r="N3374" s="42">
        <v>17620</v>
      </c>
      <c r="O3374" s="54" t="s">
        <v>499</v>
      </c>
      <c r="P3374" s="54" t="s">
        <v>499</v>
      </c>
      <c r="Q3374" s="54">
        <v>16.52118842415398</v>
      </c>
      <c r="R3374" s="54" t="s">
        <v>499</v>
      </c>
      <c r="S3374" s="54" t="s">
        <v>499</v>
      </c>
      <c r="T3374" s="54" t="s">
        <v>499</v>
      </c>
      <c r="U3374" s="54">
        <v>16.52118842415398</v>
      </c>
      <c r="W3374" s="42" t="s">
        <v>469</v>
      </c>
    </row>
    <row r="3375" spans="1:23">
      <c r="A3375" s="49" t="s">
        <v>5643</v>
      </c>
      <c r="B3375" s="46" t="s">
        <v>549</v>
      </c>
      <c r="C3375" s="46" t="s">
        <v>234</v>
      </c>
      <c r="D3375" s="49" t="s">
        <v>154</v>
      </c>
      <c r="E3375" s="46">
        <v>0</v>
      </c>
      <c r="F3375" s="46">
        <v>0</v>
      </c>
      <c r="G3375" s="46">
        <v>0</v>
      </c>
      <c r="H3375" s="46">
        <v>0</v>
      </c>
      <c r="I3375" s="46">
        <v>0</v>
      </c>
      <c r="J3375" s="46">
        <v>0</v>
      </c>
      <c r="K3375" s="46">
        <v>0</v>
      </c>
      <c r="L3375" s="42">
        <v>36317</v>
      </c>
      <c r="M3375" s="42">
        <v>18697</v>
      </c>
      <c r="N3375" s="42">
        <v>17620</v>
      </c>
      <c r="O3375" s="54" t="s">
        <v>499</v>
      </c>
      <c r="P3375" s="54" t="s">
        <v>499</v>
      </c>
      <c r="Q3375" s="54" t="s">
        <v>499</v>
      </c>
      <c r="R3375" s="54" t="s">
        <v>499</v>
      </c>
      <c r="S3375" s="54" t="s">
        <v>499</v>
      </c>
      <c r="T3375" s="54" t="s">
        <v>499</v>
      </c>
      <c r="U3375" s="54" t="s">
        <v>499</v>
      </c>
      <c r="W3375" s="42" t="s">
        <v>469</v>
      </c>
    </row>
    <row r="3376" spans="1:23">
      <c r="A3376" s="49" t="s">
        <v>5644</v>
      </c>
      <c r="B3376" s="46" t="s">
        <v>549</v>
      </c>
      <c r="C3376" s="46" t="s">
        <v>234</v>
      </c>
      <c r="D3376" s="49" t="s">
        <v>155</v>
      </c>
      <c r="E3376" s="46">
        <v>12</v>
      </c>
      <c r="F3376" s="46">
        <v>6</v>
      </c>
      <c r="G3376" s="46">
        <v>6</v>
      </c>
      <c r="H3376" s="46">
        <v>6</v>
      </c>
      <c r="I3376" s="46">
        <v>0</v>
      </c>
      <c r="J3376" s="46">
        <v>0</v>
      </c>
      <c r="K3376" s="46">
        <v>30</v>
      </c>
      <c r="L3376" s="42">
        <v>36317</v>
      </c>
      <c r="M3376" s="42">
        <v>18697</v>
      </c>
      <c r="N3376" s="42">
        <v>17620</v>
      </c>
      <c r="O3376" s="54">
        <v>33.04237684830796</v>
      </c>
      <c r="P3376" s="54">
        <v>16.52118842415398</v>
      </c>
      <c r="Q3376" s="54">
        <v>16.52118842415398</v>
      </c>
      <c r="R3376" s="54">
        <v>16.52118842415398</v>
      </c>
      <c r="S3376" s="54" t="s">
        <v>499</v>
      </c>
      <c r="T3376" s="54" t="s">
        <v>499</v>
      </c>
      <c r="U3376" s="54">
        <v>82.605942120769896</v>
      </c>
      <c r="W3376" s="42" t="s">
        <v>469</v>
      </c>
    </row>
    <row r="3377" spans="1:23">
      <c r="A3377" s="49" t="s">
        <v>5645</v>
      </c>
      <c r="B3377" s="46" t="s">
        <v>549</v>
      </c>
      <c r="C3377" s="46" t="s">
        <v>234</v>
      </c>
      <c r="D3377" s="49" t="s">
        <v>99</v>
      </c>
      <c r="E3377" s="46">
        <v>7</v>
      </c>
      <c r="F3377" s="46">
        <v>0</v>
      </c>
      <c r="G3377" s="46">
        <v>16</v>
      </c>
      <c r="H3377" s="46">
        <v>24</v>
      </c>
      <c r="I3377" s="46">
        <v>12</v>
      </c>
      <c r="J3377" s="46">
        <v>6</v>
      </c>
      <c r="K3377" s="46">
        <v>65</v>
      </c>
      <c r="L3377" s="42">
        <v>36317</v>
      </c>
      <c r="M3377" s="42">
        <v>18697</v>
      </c>
      <c r="N3377" s="42">
        <v>17620</v>
      </c>
      <c r="O3377" s="54">
        <v>19.274719828179638</v>
      </c>
      <c r="P3377" s="54" t="s">
        <v>499</v>
      </c>
      <c r="Q3377" s="54">
        <v>44.056502464410606</v>
      </c>
      <c r="R3377" s="54">
        <v>66.08475369661592</v>
      </c>
      <c r="S3377" s="54">
        <v>33.04237684830796</v>
      </c>
      <c r="T3377" s="54">
        <v>16.52118842415398</v>
      </c>
      <c r="U3377" s="54">
        <v>178.97954126166809</v>
      </c>
      <c r="W3377" s="42" t="s">
        <v>469</v>
      </c>
    </row>
    <row r="3378" spans="1:23">
      <c r="A3378" s="49" t="s">
        <v>5646</v>
      </c>
      <c r="B3378" s="46" t="s">
        <v>549</v>
      </c>
      <c r="C3378" s="46" t="s">
        <v>234</v>
      </c>
      <c r="D3378" s="49" t="s">
        <v>481</v>
      </c>
      <c r="E3378" s="46">
        <v>0</v>
      </c>
      <c r="F3378" s="46">
        <v>0</v>
      </c>
      <c r="G3378" s="46">
        <v>0</v>
      </c>
      <c r="H3378" s="46">
        <v>6</v>
      </c>
      <c r="I3378" s="46">
        <v>0</v>
      </c>
      <c r="J3378" s="46">
        <v>0</v>
      </c>
      <c r="K3378" s="46">
        <v>6</v>
      </c>
      <c r="L3378" s="42">
        <v>36317</v>
      </c>
      <c r="M3378" s="42">
        <v>18697</v>
      </c>
      <c r="N3378" s="42">
        <v>17620</v>
      </c>
      <c r="O3378" s="54" t="s">
        <v>499</v>
      </c>
      <c r="P3378" s="54" t="s">
        <v>499</v>
      </c>
      <c r="Q3378" s="54" t="s">
        <v>499</v>
      </c>
      <c r="R3378" s="54">
        <v>16.52118842415398</v>
      </c>
      <c r="S3378" s="54" t="s">
        <v>499</v>
      </c>
      <c r="T3378" s="54" t="s">
        <v>499</v>
      </c>
      <c r="U3378" s="54">
        <v>16.52118842415398</v>
      </c>
      <c r="W3378" s="42" t="s">
        <v>469</v>
      </c>
    </row>
    <row r="3379" spans="1:23">
      <c r="A3379" s="49" t="s">
        <v>5647</v>
      </c>
      <c r="B3379" s="46" t="s">
        <v>549</v>
      </c>
      <c r="C3379" s="46" t="s">
        <v>234</v>
      </c>
      <c r="D3379" s="49" t="s">
        <v>483</v>
      </c>
      <c r="E3379" s="46">
        <v>12</v>
      </c>
      <c r="F3379" s="46">
        <v>0</v>
      </c>
      <c r="G3379" s="46">
        <v>18</v>
      </c>
      <c r="H3379" s="46">
        <v>14</v>
      </c>
      <c r="I3379" s="46">
        <v>0</v>
      </c>
      <c r="J3379" s="46">
        <v>6</v>
      </c>
      <c r="K3379" s="46">
        <v>50</v>
      </c>
      <c r="L3379" s="42">
        <v>36317</v>
      </c>
      <c r="M3379" s="42">
        <v>18697</v>
      </c>
      <c r="N3379" s="42">
        <v>17620</v>
      </c>
      <c r="O3379" s="54">
        <v>33.04237684830796</v>
      </c>
      <c r="P3379" s="54" t="s">
        <v>499</v>
      </c>
      <c r="Q3379" s="54">
        <v>49.563565272461929</v>
      </c>
      <c r="R3379" s="54">
        <v>38.549439656359276</v>
      </c>
      <c r="S3379" s="54" t="s">
        <v>499</v>
      </c>
      <c r="T3379" s="54">
        <v>16.52118842415398</v>
      </c>
      <c r="U3379" s="54">
        <v>137.67657020128314</v>
      </c>
      <c r="W3379" s="42" t="s">
        <v>469</v>
      </c>
    </row>
    <row r="3380" spans="1:23">
      <c r="A3380" s="49" t="s">
        <v>5648</v>
      </c>
      <c r="B3380" s="46" t="s">
        <v>549</v>
      </c>
      <c r="C3380" s="46" t="s">
        <v>234</v>
      </c>
      <c r="D3380" s="49" t="s">
        <v>128</v>
      </c>
      <c r="E3380" s="46">
        <v>6</v>
      </c>
      <c r="F3380" s="46">
        <v>0</v>
      </c>
      <c r="G3380" s="46">
        <v>0</v>
      </c>
      <c r="H3380" s="46">
        <v>0</v>
      </c>
      <c r="I3380" s="46">
        <v>0</v>
      </c>
      <c r="J3380" s="46">
        <v>0</v>
      </c>
      <c r="K3380" s="46">
        <v>6</v>
      </c>
      <c r="L3380" s="42">
        <v>36317</v>
      </c>
      <c r="M3380" s="42">
        <v>18697</v>
      </c>
      <c r="N3380" s="42">
        <v>17620</v>
      </c>
      <c r="O3380" s="54">
        <v>16.52118842415398</v>
      </c>
      <c r="P3380" s="54" t="s">
        <v>499</v>
      </c>
      <c r="Q3380" s="54" t="s">
        <v>499</v>
      </c>
      <c r="R3380" s="54" t="s">
        <v>499</v>
      </c>
      <c r="S3380" s="54" t="s">
        <v>499</v>
      </c>
      <c r="T3380" s="54" t="s">
        <v>499</v>
      </c>
      <c r="U3380" s="54">
        <v>16.52118842415398</v>
      </c>
      <c r="W3380" s="42" t="s">
        <v>469</v>
      </c>
    </row>
    <row r="3381" spans="1:23">
      <c r="A3381" s="49" t="s">
        <v>5649</v>
      </c>
      <c r="B3381" s="46" t="s">
        <v>549</v>
      </c>
      <c r="C3381" s="46" t="s">
        <v>234</v>
      </c>
      <c r="D3381" s="49" t="s">
        <v>132</v>
      </c>
      <c r="E3381" s="46">
        <v>9</v>
      </c>
      <c r="F3381" s="46">
        <v>7</v>
      </c>
      <c r="G3381" s="46">
        <v>6</v>
      </c>
      <c r="H3381" s="46">
        <v>6</v>
      </c>
      <c r="I3381" s="46">
        <v>8</v>
      </c>
      <c r="J3381" s="46">
        <v>0</v>
      </c>
      <c r="K3381" s="46">
        <v>36</v>
      </c>
      <c r="L3381" s="42">
        <v>36317</v>
      </c>
      <c r="M3381" s="42">
        <v>18697</v>
      </c>
      <c r="N3381" s="42">
        <v>17620</v>
      </c>
      <c r="O3381" s="54">
        <v>48.136064609295609</v>
      </c>
      <c r="P3381" s="54">
        <v>37.439161362785477</v>
      </c>
      <c r="Q3381" s="54">
        <v>32.090709739530404</v>
      </c>
      <c r="R3381" s="54">
        <v>32.090709739530404</v>
      </c>
      <c r="S3381" s="54">
        <v>42.787612986040543</v>
      </c>
      <c r="T3381" s="54" t="s">
        <v>499</v>
      </c>
      <c r="U3381" s="54">
        <v>192.54425843718244</v>
      </c>
      <c r="W3381" s="42" t="s">
        <v>469</v>
      </c>
    </row>
    <row r="3382" spans="1:23">
      <c r="A3382" s="49" t="s">
        <v>5650</v>
      </c>
      <c r="B3382" s="46" t="s">
        <v>549</v>
      </c>
      <c r="C3382" s="46" t="s">
        <v>234</v>
      </c>
      <c r="D3382" s="49" t="s">
        <v>161</v>
      </c>
      <c r="E3382" s="46">
        <v>0</v>
      </c>
      <c r="F3382" s="46">
        <v>0</v>
      </c>
      <c r="G3382" s="46">
        <v>0</v>
      </c>
      <c r="H3382" s="46">
        <v>0</v>
      </c>
      <c r="I3382" s="46">
        <v>0</v>
      </c>
      <c r="J3382" s="46">
        <v>0</v>
      </c>
      <c r="K3382" s="46">
        <v>0</v>
      </c>
      <c r="L3382" s="42">
        <v>36317</v>
      </c>
      <c r="M3382" s="42">
        <v>18697</v>
      </c>
      <c r="N3382" s="42">
        <v>17620</v>
      </c>
      <c r="O3382" s="54" t="s">
        <v>499</v>
      </c>
      <c r="P3382" s="54" t="s">
        <v>499</v>
      </c>
      <c r="Q3382" s="54" t="s">
        <v>499</v>
      </c>
      <c r="R3382" s="54" t="s">
        <v>499</v>
      </c>
      <c r="S3382" s="54" t="s">
        <v>499</v>
      </c>
      <c r="T3382" s="54" t="s">
        <v>499</v>
      </c>
      <c r="U3382" s="54" t="s">
        <v>499</v>
      </c>
      <c r="W3382" s="42" t="s">
        <v>469</v>
      </c>
    </row>
    <row r="3383" spans="1:23">
      <c r="A3383" s="49" t="s">
        <v>5651</v>
      </c>
      <c r="B3383" s="46" t="s">
        <v>549</v>
      </c>
      <c r="C3383" s="46" t="s">
        <v>234</v>
      </c>
      <c r="D3383" s="49" t="s">
        <v>164</v>
      </c>
      <c r="E3383" s="46">
        <v>30</v>
      </c>
      <c r="F3383" s="46">
        <v>46</v>
      </c>
      <c r="G3383" s="46">
        <v>84</v>
      </c>
      <c r="H3383" s="46">
        <v>56</v>
      </c>
      <c r="I3383" s="46">
        <v>21</v>
      </c>
      <c r="J3383" s="46">
        <v>6</v>
      </c>
      <c r="K3383" s="46">
        <v>243</v>
      </c>
      <c r="L3383" s="42">
        <v>36317</v>
      </c>
      <c r="M3383" s="42">
        <v>18697</v>
      </c>
      <c r="N3383" s="42">
        <v>17620</v>
      </c>
      <c r="O3383" s="54">
        <v>170.26106696935301</v>
      </c>
      <c r="P3383" s="54">
        <v>261.06696935300795</v>
      </c>
      <c r="Q3383" s="54">
        <v>476.73098751418843</v>
      </c>
      <c r="R3383" s="54">
        <v>317.82065834279229</v>
      </c>
      <c r="S3383" s="54">
        <v>119.18274687854711</v>
      </c>
      <c r="T3383" s="54">
        <v>34.052213393870602</v>
      </c>
      <c r="U3383" s="54">
        <v>1379.1146424517594</v>
      </c>
      <c r="W3383" s="42" t="s">
        <v>469</v>
      </c>
    </row>
    <row r="3384" spans="1:23">
      <c r="A3384" s="49" t="s">
        <v>5652</v>
      </c>
      <c r="B3384" s="46" t="s">
        <v>549</v>
      </c>
      <c r="C3384" s="46" t="s">
        <v>234</v>
      </c>
      <c r="D3384" s="49" t="s">
        <v>142</v>
      </c>
      <c r="E3384" s="46">
        <v>6</v>
      </c>
      <c r="F3384" s="46">
        <v>0</v>
      </c>
      <c r="G3384" s="46">
        <v>6</v>
      </c>
      <c r="H3384" s="46">
        <v>0</v>
      </c>
      <c r="I3384" s="46">
        <v>6</v>
      </c>
      <c r="J3384" s="46">
        <v>0</v>
      </c>
      <c r="K3384" s="46">
        <v>18</v>
      </c>
      <c r="L3384" s="42">
        <v>36317</v>
      </c>
      <c r="M3384" s="42">
        <v>18697</v>
      </c>
      <c r="N3384" s="42">
        <v>17620</v>
      </c>
      <c r="O3384" s="54">
        <v>16.52118842415398</v>
      </c>
      <c r="P3384" s="54" t="s">
        <v>499</v>
      </c>
      <c r="Q3384" s="54">
        <v>16.52118842415398</v>
      </c>
      <c r="R3384" s="54" t="s">
        <v>499</v>
      </c>
      <c r="S3384" s="54">
        <v>16.52118842415398</v>
      </c>
      <c r="T3384" s="54" t="s">
        <v>499</v>
      </c>
      <c r="U3384" s="54">
        <v>49.563565272461929</v>
      </c>
      <c r="W3384" s="42" t="s">
        <v>469</v>
      </c>
    </row>
    <row r="3385" spans="1:23">
      <c r="A3385" s="49" t="s">
        <v>5653</v>
      </c>
      <c r="B3385" s="46" t="s">
        <v>549</v>
      </c>
      <c r="C3385" s="46" t="s">
        <v>234</v>
      </c>
      <c r="D3385" s="49" t="s">
        <v>146</v>
      </c>
      <c r="E3385" s="46">
        <v>6</v>
      </c>
      <c r="F3385" s="46">
        <v>8</v>
      </c>
      <c r="G3385" s="46">
        <v>16</v>
      </c>
      <c r="H3385" s="46">
        <v>16</v>
      </c>
      <c r="I3385" s="46">
        <v>8</v>
      </c>
      <c r="J3385" s="46">
        <v>6</v>
      </c>
      <c r="K3385" s="46">
        <v>60</v>
      </c>
      <c r="L3385" s="42">
        <v>36317</v>
      </c>
      <c r="M3385" s="42">
        <v>18697</v>
      </c>
      <c r="N3385" s="42">
        <v>17620</v>
      </c>
      <c r="O3385" s="54">
        <v>32.090709739530404</v>
      </c>
      <c r="P3385" s="54">
        <v>42.787612986040543</v>
      </c>
      <c r="Q3385" s="54">
        <v>85.575225972081086</v>
      </c>
      <c r="R3385" s="54">
        <v>85.575225972081086</v>
      </c>
      <c r="S3385" s="54">
        <v>42.787612986040543</v>
      </c>
      <c r="T3385" s="54">
        <v>32.090709739530404</v>
      </c>
      <c r="U3385" s="54">
        <v>320.90709739530405</v>
      </c>
      <c r="W3385" s="42" t="s">
        <v>469</v>
      </c>
    </row>
    <row r="3386" spans="1:23">
      <c r="A3386" s="49" t="s">
        <v>5654</v>
      </c>
      <c r="B3386" s="46" t="s">
        <v>549</v>
      </c>
      <c r="C3386" s="46" t="s">
        <v>241</v>
      </c>
      <c r="D3386" s="49" t="s">
        <v>200</v>
      </c>
      <c r="E3386" s="46">
        <v>0</v>
      </c>
      <c r="F3386" s="46">
        <v>6</v>
      </c>
      <c r="G3386" s="46">
        <v>6</v>
      </c>
      <c r="H3386" s="46">
        <v>13</v>
      </c>
      <c r="I3386" s="46">
        <v>15</v>
      </c>
      <c r="J3386" s="46">
        <v>12</v>
      </c>
      <c r="K3386" s="46">
        <v>52</v>
      </c>
      <c r="L3386" s="42">
        <v>32542</v>
      </c>
      <c r="M3386" s="42">
        <v>16665</v>
      </c>
      <c r="N3386" s="42">
        <v>15877</v>
      </c>
      <c r="O3386" s="54" t="s">
        <v>499</v>
      </c>
      <c r="P3386" s="54">
        <v>18.437711265441582</v>
      </c>
      <c r="Q3386" s="54">
        <v>18.437711265441582</v>
      </c>
      <c r="R3386" s="54">
        <v>39.948374408456765</v>
      </c>
      <c r="S3386" s="54">
        <v>46.09427816360396</v>
      </c>
      <c r="T3386" s="54">
        <v>36.875422530883164</v>
      </c>
      <c r="U3386" s="54">
        <v>159.79349763382706</v>
      </c>
      <c r="W3386" s="42" t="s">
        <v>469</v>
      </c>
    </row>
    <row r="3387" spans="1:23">
      <c r="A3387" s="49" t="s">
        <v>5655</v>
      </c>
      <c r="B3387" s="46" t="s">
        <v>549</v>
      </c>
      <c r="C3387" s="46" t="s">
        <v>241</v>
      </c>
      <c r="D3387" s="49" t="s">
        <v>54</v>
      </c>
      <c r="E3387" s="46">
        <v>11</v>
      </c>
      <c r="F3387" s="46">
        <v>25</v>
      </c>
      <c r="G3387" s="46">
        <v>57</v>
      </c>
      <c r="H3387" s="46">
        <v>75</v>
      </c>
      <c r="I3387" s="46">
        <v>48</v>
      </c>
      <c r="J3387" s="46">
        <v>38</v>
      </c>
      <c r="K3387" s="46">
        <v>254</v>
      </c>
      <c r="L3387" s="42">
        <v>32542</v>
      </c>
      <c r="M3387" s="42">
        <v>16665</v>
      </c>
      <c r="N3387" s="42">
        <v>15877</v>
      </c>
      <c r="O3387" s="54">
        <v>66.006600660066013</v>
      </c>
      <c r="P3387" s="54">
        <v>150.01500150014999</v>
      </c>
      <c r="Q3387" s="54">
        <v>342.03420342034201</v>
      </c>
      <c r="R3387" s="54">
        <v>450.04500450045003</v>
      </c>
      <c r="S3387" s="54">
        <v>288.02880288028803</v>
      </c>
      <c r="T3387" s="54">
        <v>228.02280228022801</v>
      </c>
      <c r="U3387" s="54">
        <v>1524.1524152415241</v>
      </c>
      <c r="W3387" s="42" t="s">
        <v>469</v>
      </c>
    </row>
    <row r="3388" spans="1:23">
      <c r="A3388" s="49" t="s">
        <v>5656</v>
      </c>
      <c r="B3388" s="46" t="s">
        <v>549</v>
      </c>
      <c r="C3388" s="46" t="s">
        <v>241</v>
      </c>
      <c r="D3388" s="49" t="s">
        <v>60</v>
      </c>
      <c r="E3388" s="46">
        <v>0</v>
      </c>
      <c r="F3388" s="46">
        <v>0</v>
      </c>
      <c r="G3388" s="46">
        <v>12</v>
      </c>
      <c r="H3388" s="46">
        <v>6</v>
      </c>
      <c r="I3388" s="46">
        <v>12</v>
      </c>
      <c r="J3388" s="46">
        <v>6</v>
      </c>
      <c r="K3388" s="46">
        <v>36</v>
      </c>
      <c r="L3388" s="42">
        <v>32542</v>
      </c>
      <c r="M3388" s="42">
        <v>16665</v>
      </c>
      <c r="N3388" s="42">
        <v>15877</v>
      </c>
      <c r="O3388" s="54" t="s">
        <v>499</v>
      </c>
      <c r="P3388" s="54" t="s">
        <v>499</v>
      </c>
      <c r="Q3388" s="54">
        <v>36.875422530883164</v>
      </c>
      <c r="R3388" s="54">
        <v>18.437711265441582</v>
      </c>
      <c r="S3388" s="54">
        <v>36.875422530883164</v>
      </c>
      <c r="T3388" s="54">
        <v>18.437711265441582</v>
      </c>
      <c r="U3388" s="54">
        <v>110.62626759264948</v>
      </c>
      <c r="W3388" s="42" t="s">
        <v>469</v>
      </c>
    </row>
    <row r="3389" spans="1:23">
      <c r="A3389" s="49" t="s">
        <v>5657</v>
      </c>
      <c r="B3389" s="46" t="s">
        <v>549</v>
      </c>
      <c r="C3389" s="46" t="s">
        <v>241</v>
      </c>
      <c r="D3389" s="49" t="s">
        <v>69</v>
      </c>
      <c r="E3389" s="46">
        <v>0</v>
      </c>
      <c r="F3389" s="46">
        <v>0</v>
      </c>
      <c r="G3389" s="46">
        <v>6</v>
      </c>
      <c r="H3389" s="46">
        <v>6</v>
      </c>
      <c r="I3389" s="46">
        <v>6</v>
      </c>
      <c r="J3389" s="46">
        <v>6</v>
      </c>
      <c r="K3389" s="46">
        <v>24</v>
      </c>
      <c r="L3389" s="42">
        <v>32542</v>
      </c>
      <c r="M3389" s="42">
        <v>16665</v>
      </c>
      <c r="N3389" s="42">
        <v>15877</v>
      </c>
      <c r="O3389" s="54" t="s">
        <v>499</v>
      </c>
      <c r="P3389" s="54" t="s">
        <v>499</v>
      </c>
      <c r="Q3389" s="54">
        <v>36.003600360036003</v>
      </c>
      <c r="R3389" s="54">
        <v>36.003600360036003</v>
      </c>
      <c r="S3389" s="54">
        <v>36.003600360036003</v>
      </c>
      <c r="T3389" s="54">
        <v>36.003600360036003</v>
      </c>
      <c r="U3389" s="54">
        <v>144.01440144014401</v>
      </c>
      <c r="W3389" s="42" t="s">
        <v>469</v>
      </c>
    </row>
    <row r="3390" spans="1:23">
      <c r="A3390" s="49" t="s">
        <v>5658</v>
      </c>
      <c r="B3390" s="46" t="s">
        <v>549</v>
      </c>
      <c r="C3390" s="46" t="s">
        <v>241</v>
      </c>
      <c r="D3390" s="49" t="s">
        <v>64</v>
      </c>
      <c r="E3390" s="46">
        <v>18</v>
      </c>
      <c r="F3390" s="46">
        <v>14</v>
      </c>
      <c r="G3390" s="46">
        <v>39</v>
      </c>
      <c r="H3390" s="46">
        <v>26</v>
      </c>
      <c r="I3390" s="46">
        <v>16</v>
      </c>
      <c r="J3390" s="46">
        <v>6</v>
      </c>
      <c r="K3390" s="46">
        <v>119</v>
      </c>
      <c r="L3390" s="42">
        <v>32542</v>
      </c>
      <c r="M3390" s="42">
        <v>16665</v>
      </c>
      <c r="N3390" s="42">
        <v>15877</v>
      </c>
      <c r="O3390" s="54">
        <v>55.313133796324742</v>
      </c>
      <c r="P3390" s="54">
        <v>43.021326286030359</v>
      </c>
      <c r="Q3390" s="54">
        <v>119.84512322537029</v>
      </c>
      <c r="R3390" s="54">
        <v>79.896748816913529</v>
      </c>
      <c r="S3390" s="54">
        <v>49.167230041177547</v>
      </c>
      <c r="T3390" s="54">
        <v>18.437711265441582</v>
      </c>
      <c r="U3390" s="54">
        <v>365.68127343125803</v>
      </c>
      <c r="W3390" s="42" t="s">
        <v>469</v>
      </c>
    </row>
    <row r="3391" spans="1:23">
      <c r="A3391" s="49" t="s">
        <v>5659</v>
      </c>
      <c r="B3391" s="46" t="s">
        <v>549</v>
      </c>
      <c r="C3391" s="46" t="s">
        <v>241</v>
      </c>
      <c r="D3391" s="49" t="s">
        <v>492</v>
      </c>
      <c r="E3391" s="46">
        <v>0</v>
      </c>
      <c r="F3391" s="46">
        <v>6</v>
      </c>
      <c r="G3391" s="46">
        <v>12</v>
      </c>
      <c r="H3391" s="46">
        <v>12</v>
      </c>
      <c r="I3391" s="46">
        <v>6</v>
      </c>
      <c r="J3391" s="46">
        <v>0</v>
      </c>
      <c r="K3391" s="46">
        <v>36</v>
      </c>
      <c r="L3391" s="42">
        <v>32542</v>
      </c>
      <c r="M3391" s="42">
        <v>16665</v>
      </c>
      <c r="N3391" s="42">
        <v>15877</v>
      </c>
      <c r="O3391" s="54" t="s">
        <v>499</v>
      </c>
      <c r="P3391" s="54">
        <v>18.437711265441582</v>
      </c>
      <c r="Q3391" s="54">
        <v>36.875422530883164</v>
      </c>
      <c r="R3391" s="54">
        <v>36.875422530883164</v>
      </c>
      <c r="S3391" s="54">
        <v>18.437711265441582</v>
      </c>
      <c r="T3391" s="54" t="s">
        <v>499</v>
      </c>
      <c r="U3391" s="54">
        <v>110.62626759264948</v>
      </c>
      <c r="W3391" s="42" t="s">
        <v>469</v>
      </c>
    </row>
    <row r="3392" spans="1:23">
      <c r="A3392" s="49" t="s">
        <v>5660</v>
      </c>
      <c r="B3392" s="46" t="s">
        <v>549</v>
      </c>
      <c r="C3392" s="46" t="s">
        <v>241</v>
      </c>
      <c r="D3392" s="49" t="s">
        <v>473</v>
      </c>
      <c r="E3392" s="46">
        <v>0</v>
      </c>
      <c r="F3392" s="46">
        <v>0</v>
      </c>
      <c r="G3392" s="46">
        <v>0</v>
      </c>
      <c r="H3392" s="46">
        <v>0</v>
      </c>
      <c r="I3392" s="46">
        <v>0</v>
      </c>
      <c r="J3392" s="46">
        <v>6</v>
      </c>
      <c r="K3392" s="46">
        <v>6</v>
      </c>
      <c r="L3392" s="42">
        <v>32542</v>
      </c>
      <c r="M3392" s="42">
        <v>16665</v>
      </c>
      <c r="N3392" s="42">
        <v>15877</v>
      </c>
      <c r="O3392" s="54" t="s">
        <v>499</v>
      </c>
      <c r="P3392" s="54" t="s">
        <v>499</v>
      </c>
      <c r="Q3392" s="54" t="s">
        <v>499</v>
      </c>
      <c r="R3392" s="54" t="s">
        <v>499</v>
      </c>
      <c r="S3392" s="54" t="s">
        <v>499</v>
      </c>
      <c r="T3392" s="54">
        <v>18.437711265441582</v>
      </c>
      <c r="U3392" s="54">
        <v>18.437711265441582</v>
      </c>
      <c r="W3392" s="42" t="s">
        <v>469</v>
      </c>
    </row>
    <row r="3393" spans="1:23">
      <c r="A3393" s="49" t="s">
        <v>5661</v>
      </c>
      <c r="B3393" s="46" t="s">
        <v>549</v>
      </c>
      <c r="C3393" s="46" t="s">
        <v>241</v>
      </c>
      <c r="D3393" s="49" t="s">
        <v>201</v>
      </c>
      <c r="E3393" s="46">
        <v>6</v>
      </c>
      <c r="F3393" s="46">
        <v>0</v>
      </c>
      <c r="G3393" s="46">
        <v>6</v>
      </c>
      <c r="H3393" s="46">
        <v>6</v>
      </c>
      <c r="I3393" s="46">
        <v>6</v>
      </c>
      <c r="J3393" s="46">
        <v>0</v>
      </c>
      <c r="K3393" s="46">
        <v>24</v>
      </c>
      <c r="L3393" s="42">
        <v>32542</v>
      </c>
      <c r="M3393" s="42">
        <v>16665</v>
      </c>
      <c r="N3393" s="42">
        <v>15877</v>
      </c>
      <c r="O3393" s="54">
        <v>18.437711265441582</v>
      </c>
      <c r="P3393" s="54" t="s">
        <v>499</v>
      </c>
      <c r="Q3393" s="54">
        <v>18.437711265441582</v>
      </c>
      <c r="R3393" s="54">
        <v>18.437711265441582</v>
      </c>
      <c r="S3393" s="54">
        <v>18.437711265441582</v>
      </c>
      <c r="T3393" s="54" t="s">
        <v>499</v>
      </c>
      <c r="U3393" s="54">
        <v>73.750845061766327</v>
      </c>
      <c r="W3393" s="42" t="s">
        <v>469</v>
      </c>
    </row>
    <row r="3394" spans="1:23">
      <c r="A3394" s="49" t="s">
        <v>5662</v>
      </c>
      <c r="B3394" s="46" t="s">
        <v>549</v>
      </c>
      <c r="C3394" s="46" t="s">
        <v>241</v>
      </c>
      <c r="D3394" s="49" t="s">
        <v>151</v>
      </c>
      <c r="E3394" s="46">
        <v>0</v>
      </c>
      <c r="F3394" s="46">
        <v>0</v>
      </c>
      <c r="G3394" s="46">
        <v>0</v>
      </c>
      <c r="H3394" s="46">
        <v>0</v>
      </c>
      <c r="I3394" s="46">
        <v>0</v>
      </c>
      <c r="J3394" s="46">
        <v>0</v>
      </c>
      <c r="K3394" s="46">
        <v>0</v>
      </c>
      <c r="L3394" s="42">
        <v>32542</v>
      </c>
      <c r="M3394" s="42">
        <v>16665</v>
      </c>
      <c r="N3394" s="42">
        <v>15877</v>
      </c>
      <c r="O3394" s="54" t="s">
        <v>499</v>
      </c>
      <c r="P3394" s="54" t="s">
        <v>499</v>
      </c>
      <c r="Q3394" s="54" t="s">
        <v>499</v>
      </c>
      <c r="R3394" s="54" t="s">
        <v>499</v>
      </c>
      <c r="S3394" s="54" t="s">
        <v>499</v>
      </c>
      <c r="T3394" s="54" t="s">
        <v>499</v>
      </c>
      <c r="U3394" s="54" t="s">
        <v>499</v>
      </c>
      <c r="W3394" s="42" t="s">
        <v>469</v>
      </c>
    </row>
    <row r="3395" spans="1:23">
      <c r="A3395" s="49" t="s">
        <v>5663</v>
      </c>
      <c r="B3395" s="46" t="s">
        <v>549</v>
      </c>
      <c r="C3395" s="46" t="s">
        <v>241</v>
      </c>
      <c r="D3395" s="49" t="s">
        <v>95</v>
      </c>
      <c r="E3395" s="46">
        <v>0</v>
      </c>
      <c r="F3395" s="46">
        <v>0</v>
      </c>
      <c r="G3395" s="46">
        <v>0</v>
      </c>
      <c r="H3395" s="46">
        <v>6</v>
      </c>
      <c r="I3395" s="46">
        <v>0</v>
      </c>
      <c r="J3395" s="46">
        <v>0</v>
      </c>
      <c r="K3395" s="46">
        <v>6</v>
      </c>
      <c r="L3395" s="42">
        <v>32542</v>
      </c>
      <c r="M3395" s="42">
        <v>16665</v>
      </c>
      <c r="N3395" s="42">
        <v>15877</v>
      </c>
      <c r="O3395" s="54" t="s">
        <v>499</v>
      </c>
      <c r="P3395" s="54" t="s">
        <v>499</v>
      </c>
      <c r="Q3395" s="54" t="s">
        <v>499</v>
      </c>
      <c r="R3395" s="54">
        <v>18.437711265441582</v>
      </c>
      <c r="S3395" s="54" t="s">
        <v>499</v>
      </c>
      <c r="T3395" s="54" t="s">
        <v>499</v>
      </c>
      <c r="U3395" s="54">
        <v>18.437711265441582</v>
      </c>
      <c r="W3395" s="42" t="s">
        <v>469</v>
      </c>
    </row>
    <row r="3396" spans="1:23">
      <c r="A3396" s="49" t="s">
        <v>5664</v>
      </c>
      <c r="B3396" s="46" t="s">
        <v>549</v>
      </c>
      <c r="C3396" s="46" t="s">
        <v>241</v>
      </c>
      <c r="D3396" s="49" t="s">
        <v>154</v>
      </c>
      <c r="E3396" s="46">
        <v>0</v>
      </c>
      <c r="F3396" s="46">
        <v>0</v>
      </c>
      <c r="G3396" s="46">
        <v>0</v>
      </c>
      <c r="H3396" s="46">
        <v>0</v>
      </c>
      <c r="I3396" s="46">
        <v>0</v>
      </c>
      <c r="J3396" s="46">
        <v>0</v>
      </c>
      <c r="K3396" s="46">
        <v>0</v>
      </c>
      <c r="L3396" s="42">
        <v>32542</v>
      </c>
      <c r="M3396" s="42">
        <v>16665</v>
      </c>
      <c r="N3396" s="42">
        <v>15877</v>
      </c>
      <c r="O3396" s="54" t="s">
        <v>499</v>
      </c>
      <c r="P3396" s="54" t="s">
        <v>499</v>
      </c>
      <c r="Q3396" s="54" t="s">
        <v>499</v>
      </c>
      <c r="R3396" s="54" t="s">
        <v>499</v>
      </c>
      <c r="S3396" s="54" t="s">
        <v>499</v>
      </c>
      <c r="T3396" s="54" t="s">
        <v>499</v>
      </c>
      <c r="U3396" s="54" t="s">
        <v>499</v>
      </c>
      <c r="W3396" s="42" t="s">
        <v>469</v>
      </c>
    </row>
    <row r="3397" spans="1:23">
      <c r="A3397" s="49" t="s">
        <v>5665</v>
      </c>
      <c r="B3397" s="46" t="s">
        <v>549</v>
      </c>
      <c r="C3397" s="46" t="s">
        <v>241</v>
      </c>
      <c r="D3397" s="49" t="s">
        <v>155</v>
      </c>
      <c r="E3397" s="46">
        <v>6</v>
      </c>
      <c r="F3397" s="46">
        <v>6</v>
      </c>
      <c r="G3397" s="46">
        <v>0</v>
      </c>
      <c r="H3397" s="46">
        <v>6</v>
      </c>
      <c r="I3397" s="46">
        <v>0</v>
      </c>
      <c r="J3397" s="46">
        <v>6</v>
      </c>
      <c r="K3397" s="46">
        <v>24</v>
      </c>
      <c r="L3397" s="42">
        <v>32542</v>
      </c>
      <c r="M3397" s="42">
        <v>16665</v>
      </c>
      <c r="N3397" s="42">
        <v>15877</v>
      </c>
      <c r="O3397" s="54">
        <v>18.437711265441582</v>
      </c>
      <c r="P3397" s="54">
        <v>18.437711265441582</v>
      </c>
      <c r="Q3397" s="54" t="s">
        <v>499</v>
      </c>
      <c r="R3397" s="54">
        <v>18.437711265441582</v>
      </c>
      <c r="S3397" s="54" t="s">
        <v>499</v>
      </c>
      <c r="T3397" s="54">
        <v>18.437711265441582</v>
      </c>
      <c r="U3397" s="54">
        <v>73.750845061766327</v>
      </c>
      <c r="W3397" s="42" t="s">
        <v>469</v>
      </c>
    </row>
    <row r="3398" spans="1:23">
      <c r="A3398" s="49" t="s">
        <v>5666</v>
      </c>
      <c r="B3398" s="46" t="s">
        <v>549</v>
      </c>
      <c r="C3398" s="46" t="s">
        <v>241</v>
      </c>
      <c r="D3398" s="49" t="s">
        <v>99</v>
      </c>
      <c r="E3398" s="46">
        <v>0</v>
      </c>
      <c r="F3398" s="46">
        <v>6</v>
      </c>
      <c r="G3398" s="46">
        <v>12</v>
      </c>
      <c r="H3398" s="46">
        <v>6</v>
      </c>
      <c r="I3398" s="46">
        <v>13</v>
      </c>
      <c r="J3398" s="46">
        <v>6</v>
      </c>
      <c r="K3398" s="46">
        <v>43</v>
      </c>
      <c r="L3398" s="42">
        <v>32542</v>
      </c>
      <c r="M3398" s="42">
        <v>16665</v>
      </c>
      <c r="N3398" s="42">
        <v>15877</v>
      </c>
      <c r="O3398" s="54" t="s">
        <v>499</v>
      </c>
      <c r="P3398" s="54">
        <v>18.437711265441582</v>
      </c>
      <c r="Q3398" s="54">
        <v>36.875422530883164</v>
      </c>
      <c r="R3398" s="54">
        <v>18.437711265441582</v>
      </c>
      <c r="S3398" s="54">
        <v>39.948374408456765</v>
      </c>
      <c r="T3398" s="54">
        <v>18.437711265441582</v>
      </c>
      <c r="U3398" s="54">
        <v>132.13693073566469</v>
      </c>
      <c r="W3398" s="42" t="s">
        <v>469</v>
      </c>
    </row>
    <row r="3399" spans="1:23">
      <c r="A3399" s="49" t="s">
        <v>5667</v>
      </c>
      <c r="B3399" s="46" t="s">
        <v>549</v>
      </c>
      <c r="C3399" s="46" t="s">
        <v>241</v>
      </c>
      <c r="D3399" s="49" t="s">
        <v>481</v>
      </c>
      <c r="E3399" s="46">
        <v>0</v>
      </c>
      <c r="F3399" s="46">
        <v>0</v>
      </c>
      <c r="G3399" s="46">
        <v>0</v>
      </c>
      <c r="H3399" s="46">
        <v>0</v>
      </c>
      <c r="I3399" s="46">
        <v>0</v>
      </c>
      <c r="J3399" s="46">
        <v>0</v>
      </c>
      <c r="K3399" s="46">
        <v>0</v>
      </c>
      <c r="L3399" s="42">
        <v>32542</v>
      </c>
      <c r="M3399" s="42">
        <v>16665</v>
      </c>
      <c r="N3399" s="42">
        <v>15877</v>
      </c>
      <c r="O3399" s="54" t="s">
        <v>499</v>
      </c>
      <c r="P3399" s="54" t="s">
        <v>499</v>
      </c>
      <c r="Q3399" s="54" t="s">
        <v>499</v>
      </c>
      <c r="R3399" s="54" t="s">
        <v>499</v>
      </c>
      <c r="S3399" s="54" t="s">
        <v>499</v>
      </c>
      <c r="T3399" s="54" t="s">
        <v>499</v>
      </c>
      <c r="U3399" s="54" t="s">
        <v>499</v>
      </c>
      <c r="W3399" s="42" t="s">
        <v>469</v>
      </c>
    </row>
    <row r="3400" spans="1:23">
      <c r="A3400" s="49" t="s">
        <v>5668</v>
      </c>
      <c r="B3400" s="46" t="s">
        <v>549</v>
      </c>
      <c r="C3400" s="46" t="s">
        <v>241</v>
      </c>
      <c r="D3400" s="49" t="s">
        <v>483</v>
      </c>
      <c r="E3400" s="46">
        <v>0</v>
      </c>
      <c r="F3400" s="46">
        <v>0</v>
      </c>
      <c r="G3400" s="46">
        <v>16</v>
      </c>
      <c r="H3400" s="46">
        <v>0</v>
      </c>
      <c r="I3400" s="46">
        <v>0</v>
      </c>
      <c r="J3400" s="46">
        <v>0</v>
      </c>
      <c r="K3400" s="46">
        <v>16</v>
      </c>
      <c r="L3400" s="42">
        <v>32542</v>
      </c>
      <c r="M3400" s="42">
        <v>16665</v>
      </c>
      <c r="N3400" s="42">
        <v>15877</v>
      </c>
      <c r="O3400" s="54" t="s">
        <v>499</v>
      </c>
      <c r="P3400" s="54" t="s">
        <v>499</v>
      </c>
      <c r="Q3400" s="54">
        <v>49.167230041177547</v>
      </c>
      <c r="R3400" s="54" t="s">
        <v>499</v>
      </c>
      <c r="S3400" s="54" t="s">
        <v>499</v>
      </c>
      <c r="T3400" s="54" t="s">
        <v>499</v>
      </c>
      <c r="U3400" s="54">
        <v>49.167230041177547</v>
      </c>
      <c r="W3400" s="42" t="s">
        <v>469</v>
      </c>
    </row>
    <row r="3401" spans="1:23">
      <c r="A3401" s="49" t="s">
        <v>5669</v>
      </c>
      <c r="B3401" s="46" t="s">
        <v>549</v>
      </c>
      <c r="C3401" s="46" t="s">
        <v>241</v>
      </c>
      <c r="D3401" s="49" t="s">
        <v>128</v>
      </c>
      <c r="E3401" s="46">
        <v>0</v>
      </c>
      <c r="F3401" s="46">
        <v>0</v>
      </c>
      <c r="G3401" s="46">
        <v>0</v>
      </c>
      <c r="H3401" s="46">
        <v>0</v>
      </c>
      <c r="I3401" s="46">
        <v>0</v>
      </c>
      <c r="J3401" s="46">
        <v>0</v>
      </c>
      <c r="K3401" s="46">
        <v>0</v>
      </c>
      <c r="L3401" s="42">
        <v>32542</v>
      </c>
      <c r="M3401" s="42">
        <v>16665</v>
      </c>
      <c r="N3401" s="42">
        <v>15877</v>
      </c>
      <c r="O3401" s="54" t="s">
        <v>499</v>
      </c>
      <c r="P3401" s="54" t="s">
        <v>499</v>
      </c>
      <c r="Q3401" s="54" t="s">
        <v>499</v>
      </c>
      <c r="R3401" s="54" t="s">
        <v>499</v>
      </c>
      <c r="S3401" s="54" t="s">
        <v>499</v>
      </c>
      <c r="T3401" s="54" t="s">
        <v>499</v>
      </c>
      <c r="U3401" s="54" t="s">
        <v>499</v>
      </c>
      <c r="W3401" s="42" t="s">
        <v>469</v>
      </c>
    </row>
    <row r="3402" spans="1:23">
      <c r="A3402" s="49" t="s">
        <v>5670</v>
      </c>
      <c r="B3402" s="46" t="s">
        <v>549</v>
      </c>
      <c r="C3402" s="46" t="s">
        <v>241</v>
      </c>
      <c r="D3402" s="49" t="s">
        <v>132</v>
      </c>
      <c r="E3402" s="46">
        <v>0</v>
      </c>
      <c r="F3402" s="46">
        <v>0</v>
      </c>
      <c r="G3402" s="46">
        <v>6</v>
      </c>
      <c r="H3402" s="46">
        <v>0</v>
      </c>
      <c r="I3402" s="46">
        <v>6</v>
      </c>
      <c r="J3402" s="46">
        <v>0</v>
      </c>
      <c r="K3402" s="46">
        <v>12</v>
      </c>
      <c r="L3402" s="42">
        <v>32542</v>
      </c>
      <c r="M3402" s="42">
        <v>16665</v>
      </c>
      <c r="N3402" s="42">
        <v>15877</v>
      </c>
      <c r="O3402" s="54" t="s">
        <v>499</v>
      </c>
      <c r="P3402" s="54" t="s">
        <v>499</v>
      </c>
      <c r="Q3402" s="54">
        <v>36.003600360036003</v>
      </c>
      <c r="R3402" s="54" t="s">
        <v>499</v>
      </c>
      <c r="S3402" s="54">
        <v>36.003600360036003</v>
      </c>
      <c r="T3402" s="54" t="s">
        <v>499</v>
      </c>
      <c r="U3402" s="54">
        <v>72.007200720072007</v>
      </c>
      <c r="W3402" s="42" t="s">
        <v>469</v>
      </c>
    </row>
    <row r="3403" spans="1:23">
      <c r="A3403" s="49" t="s">
        <v>5671</v>
      </c>
      <c r="B3403" s="46" t="s">
        <v>549</v>
      </c>
      <c r="C3403" s="46" t="s">
        <v>241</v>
      </c>
      <c r="D3403" s="49" t="s">
        <v>161</v>
      </c>
      <c r="E3403" s="46">
        <v>0</v>
      </c>
      <c r="F3403" s="46">
        <v>0</v>
      </c>
      <c r="G3403" s="46">
        <v>0</v>
      </c>
      <c r="H3403" s="46">
        <v>0</v>
      </c>
      <c r="I3403" s="46">
        <v>0</v>
      </c>
      <c r="J3403" s="46">
        <v>0</v>
      </c>
      <c r="K3403" s="46">
        <v>0</v>
      </c>
      <c r="L3403" s="42">
        <v>32542</v>
      </c>
      <c r="M3403" s="42">
        <v>16665</v>
      </c>
      <c r="N3403" s="42">
        <v>15877</v>
      </c>
      <c r="O3403" s="54" t="s">
        <v>499</v>
      </c>
      <c r="P3403" s="54" t="s">
        <v>499</v>
      </c>
      <c r="Q3403" s="54" t="s">
        <v>499</v>
      </c>
      <c r="R3403" s="54" t="s">
        <v>499</v>
      </c>
      <c r="S3403" s="54" t="s">
        <v>499</v>
      </c>
      <c r="T3403" s="54" t="s">
        <v>499</v>
      </c>
      <c r="U3403" s="54" t="s">
        <v>499</v>
      </c>
      <c r="W3403" s="42" t="s">
        <v>469</v>
      </c>
    </row>
    <row r="3404" spans="1:23">
      <c r="A3404" s="49" t="s">
        <v>5672</v>
      </c>
      <c r="B3404" s="46" t="s">
        <v>549</v>
      </c>
      <c r="C3404" s="46" t="s">
        <v>241</v>
      </c>
      <c r="D3404" s="49" t="s">
        <v>164</v>
      </c>
      <c r="E3404" s="46">
        <v>16</v>
      </c>
      <c r="F3404" s="46">
        <v>17</v>
      </c>
      <c r="G3404" s="46">
        <v>37</v>
      </c>
      <c r="H3404" s="46">
        <v>19</v>
      </c>
      <c r="I3404" s="46">
        <v>10</v>
      </c>
      <c r="J3404" s="46">
        <v>0</v>
      </c>
      <c r="K3404" s="46">
        <v>99</v>
      </c>
      <c r="L3404" s="42">
        <v>32542</v>
      </c>
      <c r="M3404" s="42">
        <v>16665</v>
      </c>
      <c r="N3404" s="42">
        <v>15877</v>
      </c>
      <c r="O3404" s="54">
        <v>100.77470554890724</v>
      </c>
      <c r="P3404" s="54">
        <v>107.07312464571393</v>
      </c>
      <c r="Q3404" s="54">
        <v>233.04150658184798</v>
      </c>
      <c r="R3404" s="54">
        <v>119.66996283932733</v>
      </c>
      <c r="S3404" s="54">
        <v>62.984190968067011</v>
      </c>
      <c r="T3404" s="54" t="s">
        <v>499</v>
      </c>
      <c r="U3404" s="54">
        <v>623.54349058386344</v>
      </c>
      <c r="W3404" s="42" t="s">
        <v>469</v>
      </c>
    </row>
    <row r="3405" spans="1:23">
      <c r="A3405" s="49" t="s">
        <v>5673</v>
      </c>
      <c r="B3405" s="46" t="s">
        <v>549</v>
      </c>
      <c r="C3405" s="46" t="s">
        <v>241</v>
      </c>
      <c r="D3405" s="49" t="s">
        <v>142</v>
      </c>
      <c r="E3405" s="46">
        <v>0</v>
      </c>
      <c r="F3405" s="46">
        <v>0</v>
      </c>
      <c r="G3405" s="46">
        <v>6</v>
      </c>
      <c r="H3405" s="46">
        <v>0</v>
      </c>
      <c r="I3405" s="46">
        <v>0</v>
      </c>
      <c r="J3405" s="46">
        <v>0</v>
      </c>
      <c r="K3405" s="46">
        <v>6</v>
      </c>
      <c r="L3405" s="42">
        <v>32542</v>
      </c>
      <c r="M3405" s="42">
        <v>16665</v>
      </c>
      <c r="N3405" s="42">
        <v>15877</v>
      </c>
      <c r="O3405" s="54" t="s">
        <v>499</v>
      </c>
      <c r="P3405" s="54" t="s">
        <v>499</v>
      </c>
      <c r="Q3405" s="54">
        <v>18.437711265441582</v>
      </c>
      <c r="R3405" s="54" t="s">
        <v>499</v>
      </c>
      <c r="S3405" s="54" t="s">
        <v>499</v>
      </c>
      <c r="T3405" s="54" t="s">
        <v>499</v>
      </c>
      <c r="U3405" s="54">
        <v>18.437711265441582</v>
      </c>
      <c r="W3405" s="42" t="s">
        <v>469</v>
      </c>
    </row>
    <row r="3406" spans="1:23">
      <c r="A3406" s="49" t="s">
        <v>5674</v>
      </c>
      <c r="B3406" s="46" t="s">
        <v>549</v>
      </c>
      <c r="C3406" s="46" t="s">
        <v>241</v>
      </c>
      <c r="D3406" s="49" t="s">
        <v>146</v>
      </c>
      <c r="E3406" s="46">
        <v>6</v>
      </c>
      <c r="F3406" s="46">
        <v>6</v>
      </c>
      <c r="G3406" s="46">
        <v>6</v>
      </c>
      <c r="H3406" s="46">
        <v>8</v>
      </c>
      <c r="I3406" s="46">
        <v>6</v>
      </c>
      <c r="J3406" s="46">
        <v>6</v>
      </c>
      <c r="K3406" s="46">
        <v>38</v>
      </c>
      <c r="L3406" s="42">
        <v>32542</v>
      </c>
      <c r="M3406" s="42">
        <v>16665</v>
      </c>
      <c r="N3406" s="42">
        <v>15877</v>
      </c>
      <c r="O3406" s="54">
        <v>36.003600360036003</v>
      </c>
      <c r="P3406" s="54">
        <v>36.003600360036003</v>
      </c>
      <c r="Q3406" s="54">
        <v>36.003600360036003</v>
      </c>
      <c r="R3406" s="54">
        <v>48.004800480048004</v>
      </c>
      <c r="S3406" s="54">
        <v>36.003600360036003</v>
      </c>
      <c r="T3406" s="54">
        <v>36.003600360036003</v>
      </c>
      <c r="U3406" s="54">
        <v>228.02280228022801</v>
      </c>
      <c r="W3406" s="42" t="s">
        <v>469</v>
      </c>
    </row>
    <row r="3407" spans="1:23">
      <c r="A3407" s="49" t="s">
        <v>5675</v>
      </c>
      <c r="B3407" s="46" t="s">
        <v>549</v>
      </c>
      <c r="C3407" s="46" t="s">
        <v>248</v>
      </c>
      <c r="D3407" s="49" t="s">
        <v>200</v>
      </c>
      <c r="E3407" s="46">
        <v>6</v>
      </c>
      <c r="F3407" s="46">
        <v>0</v>
      </c>
      <c r="G3407" s="46">
        <v>6</v>
      </c>
      <c r="H3407" s="46">
        <v>21</v>
      </c>
      <c r="I3407" s="46">
        <v>16</v>
      </c>
      <c r="J3407" s="46">
        <v>6</v>
      </c>
      <c r="K3407" s="46">
        <v>55</v>
      </c>
      <c r="L3407" s="42">
        <v>28486</v>
      </c>
      <c r="M3407" s="42">
        <v>14557</v>
      </c>
      <c r="N3407" s="42">
        <v>13929</v>
      </c>
      <c r="O3407" s="54">
        <v>21.062978305132347</v>
      </c>
      <c r="P3407" s="54" t="s">
        <v>499</v>
      </c>
      <c r="Q3407" s="54">
        <v>21.062978305132347</v>
      </c>
      <c r="R3407" s="54">
        <v>73.720424067963208</v>
      </c>
      <c r="S3407" s="54">
        <v>56.167942147019595</v>
      </c>
      <c r="T3407" s="54">
        <v>21.062978305132347</v>
      </c>
      <c r="U3407" s="54">
        <v>193.07730113037985</v>
      </c>
      <c r="W3407" s="42" t="s">
        <v>469</v>
      </c>
    </row>
    <row r="3408" spans="1:23">
      <c r="A3408" s="49" t="s">
        <v>5676</v>
      </c>
      <c r="B3408" s="46" t="s">
        <v>549</v>
      </c>
      <c r="C3408" s="46" t="s">
        <v>248</v>
      </c>
      <c r="D3408" s="49" t="s">
        <v>54</v>
      </c>
      <c r="E3408" s="46">
        <v>17</v>
      </c>
      <c r="F3408" s="46">
        <v>16</v>
      </c>
      <c r="G3408" s="46">
        <v>48</v>
      </c>
      <c r="H3408" s="46">
        <v>75</v>
      </c>
      <c r="I3408" s="46">
        <v>40</v>
      </c>
      <c r="J3408" s="46">
        <v>36</v>
      </c>
      <c r="K3408" s="46">
        <v>232</v>
      </c>
      <c r="L3408" s="42">
        <v>28486</v>
      </c>
      <c r="M3408" s="42">
        <v>14557</v>
      </c>
      <c r="N3408" s="42">
        <v>13929</v>
      </c>
      <c r="O3408" s="54">
        <v>116.78230404616335</v>
      </c>
      <c r="P3408" s="54">
        <v>109.91275674933023</v>
      </c>
      <c r="Q3408" s="54">
        <v>329.73827024799067</v>
      </c>
      <c r="R3408" s="54">
        <v>515.2160472624854</v>
      </c>
      <c r="S3408" s="54">
        <v>274.78189187332555</v>
      </c>
      <c r="T3408" s="54">
        <v>247.30370268599302</v>
      </c>
      <c r="U3408" s="54">
        <v>1593.734972865288</v>
      </c>
      <c r="W3408" s="42" t="s">
        <v>469</v>
      </c>
    </row>
    <row r="3409" spans="1:23">
      <c r="A3409" s="49" t="s">
        <v>5677</v>
      </c>
      <c r="B3409" s="46" t="s">
        <v>549</v>
      </c>
      <c r="C3409" s="46" t="s">
        <v>248</v>
      </c>
      <c r="D3409" s="49" t="s">
        <v>60</v>
      </c>
      <c r="E3409" s="46">
        <v>0</v>
      </c>
      <c r="F3409" s="46">
        <v>0</v>
      </c>
      <c r="G3409" s="46">
        <v>12</v>
      </c>
      <c r="H3409" s="46">
        <v>6</v>
      </c>
      <c r="I3409" s="46">
        <v>6</v>
      </c>
      <c r="J3409" s="46">
        <v>6</v>
      </c>
      <c r="K3409" s="46">
        <v>30</v>
      </c>
      <c r="L3409" s="42">
        <v>28486</v>
      </c>
      <c r="M3409" s="42">
        <v>14557</v>
      </c>
      <c r="N3409" s="42">
        <v>13929</v>
      </c>
      <c r="O3409" s="54" t="s">
        <v>499</v>
      </c>
      <c r="P3409" s="54" t="s">
        <v>499</v>
      </c>
      <c r="Q3409" s="54">
        <v>42.125956610264694</v>
      </c>
      <c r="R3409" s="54">
        <v>21.062978305132347</v>
      </c>
      <c r="S3409" s="54">
        <v>21.062978305132347</v>
      </c>
      <c r="T3409" s="54">
        <v>21.062978305132347</v>
      </c>
      <c r="U3409" s="54">
        <v>105.31489152566174</v>
      </c>
      <c r="W3409" s="42" t="s">
        <v>469</v>
      </c>
    </row>
    <row r="3410" spans="1:23">
      <c r="A3410" s="49" t="s">
        <v>5678</v>
      </c>
      <c r="B3410" s="46" t="s">
        <v>549</v>
      </c>
      <c r="C3410" s="46" t="s">
        <v>248</v>
      </c>
      <c r="D3410" s="49" t="s">
        <v>69</v>
      </c>
      <c r="E3410" s="46">
        <v>6</v>
      </c>
      <c r="F3410" s="46">
        <v>0</v>
      </c>
      <c r="G3410" s="46">
        <v>0</v>
      </c>
      <c r="H3410" s="46">
        <v>6</v>
      </c>
      <c r="I3410" s="46">
        <v>0</v>
      </c>
      <c r="J3410" s="46">
        <v>6</v>
      </c>
      <c r="K3410" s="46">
        <v>18</v>
      </c>
      <c r="L3410" s="42">
        <v>28486</v>
      </c>
      <c r="M3410" s="42">
        <v>14557</v>
      </c>
      <c r="N3410" s="42">
        <v>13929</v>
      </c>
      <c r="O3410" s="54">
        <v>41.217283780998834</v>
      </c>
      <c r="P3410" s="54" t="s">
        <v>499</v>
      </c>
      <c r="Q3410" s="54" t="s">
        <v>499</v>
      </c>
      <c r="R3410" s="54">
        <v>41.217283780998834</v>
      </c>
      <c r="S3410" s="54" t="s">
        <v>499</v>
      </c>
      <c r="T3410" s="54">
        <v>41.217283780998834</v>
      </c>
      <c r="U3410" s="54">
        <v>123.65185134299651</v>
      </c>
      <c r="W3410" s="42" t="s">
        <v>469</v>
      </c>
    </row>
    <row r="3411" spans="1:23">
      <c r="A3411" s="49" t="s">
        <v>5679</v>
      </c>
      <c r="B3411" s="46" t="s">
        <v>549</v>
      </c>
      <c r="C3411" s="46" t="s">
        <v>248</v>
      </c>
      <c r="D3411" s="49" t="s">
        <v>64</v>
      </c>
      <c r="E3411" s="46">
        <v>15</v>
      </c>
      <c r="F3411" s="46">
        <v>17</v>
      </c>
      <c r="G3411" s="46">
        <v>32</v>
      </c>
      <c r="H3411" s="46">
        <v>31</v>
      </c>
      <c r="I3411" s="46">
        <v>18</v>
      </c>
      <c r="J3411" s="46">
        <v>14</v>
      </c>
      <c r="K3411" s="46">
        <v>127</v>
      </c>
      <c r="L3411" s="42">
        <v>28486</v>
      </c>
      <c r="M3411" s="42">
        <v>14557</v>
      </c>
      <c r="N3411" s="42">
        <v>13929</v>
      </c>
      <c r="O3411" s="54">
        <v>52.657445762830868</v>
      </c>
      <c r="P3411" s="54">
        <v>59.678438531208322</v>
      </c>
      <c r="Q3411" s="54">
        <v>112.33588429403919</v>
      </c>
      <c r="R3411" s="54">
        <v>108.82538790985045</v>
      </c>
      <c r="S3411" s="54">
        <v>63.188934915397034</v>
      </c>
      <c r="T3411" s="54">
        <v>49.146949378642141</v>
      </c>
      <c r="U3411" s="54">
        <v>445.83304079196796</v>
      </c>
      <c r="W3411" s="42" t="s">
        <v>469</v>
      </c>
    </row>
    <row r="3412" spans="1:23">
      <c r="A3412" s="49" t="s">
        <v>5680</v>
      </c>
      <c r="B3412" s="46" t="s">
        <v>549</v>
      </c>
      <c r="C3412" s="46" t="s">
        <v>248</v>
      </c>
      <c r="D3412" s="49" t="s">
        <v>492</v>
      </c>
      <c r="E3412" s="46">
        <v>6</v>
      </c>
      <c r="F3412" s="46">
        <v>0</v>
      </c>
      <c r="G3412" s="46">
        <v>13</v>
      </c>
      <c r="H3412" s="46">
        <v>6</v>
      </c>
      <c r="I3412" s="46">
        <v>6</v>
      </c>
      <c r="J3412" s="46">
        <v>0</v>
      </c>
      <c r="K3412" s="46">
        <v>31</v>
      </c>
      <c r="L3412" s="42">
        <v>28486</v>
      </c>
      <c r="M3412" s="42">
        <v>14557</v>
      </c>
      <c r="N3412" s="42">
        <v>13929</v>
      </c>
      <c r="O3412" s="54">
        <v>21.062978305132347</v>
      </c>
      <c r="P3412" s="54" t="s">
        <v>499</v>
      </c>
      <c r="Q3412" s="54">
        <v>45.636452994453414</v>
      </c>
      <c r="R3412" s="54">
        <v>21.062978305132347</v>
      </c>
      <c r="S3412" s="54">
        <v>21.062978305132347</v>
      </c>
      <c r="T3412" s="54" t="s">
        <v>499</v>
      </c>
      <c r="U3412" s="54">
        <v>108.82538790985045</v>
      </c>
      <c r="W3412" s="42" t="s">
        <v>469</v>
      </c>
    </row>
    <row r="3413" spans="1:23">
      <c r="A3413" s="49" t="s">
        <v>5681</v>
      </c>
      <c r="B3413" s="46" t="s">
        <v>549</v>
      </c>
      <c r="C3413" s="46" t="s">
        <v>248</v>
      </c>
      <c r="D3413" s="49" t="s">
        <v>473</v>
      </c>
      <c r="E3413" s="46">
        <v>0</v>
      </c>
      <c r="F3413" s="46">
        <v>0</v>
      </c>
      <c r="G3413" s="46">
        <v>0</v>
      </c>
      <c r="H3413" s="46">
        <v>0</v>
      </c>
      <c r="I3413" s="46">
        <v>0</v>
      </c>
      <c r="J3413" s="46">
        <v>0</v>
      </c>
      <c r="K3413" s="46">
        <v>0</v>
      </c>
      <c r="L3413" s="42">
        <v>28486</v>
      </c>
      <c r="M3413" s="42">
        <v>14557</v>
      </c>
      <c r="N3413" s="42">
        <v>13929</v>
      </c>
      <c r="O3413" s="54" t="s">
        <v>499</v>
      </c>
      <c r="P3413" s="54" t="s">
        <v>499</v>
      </c>
      <c r="Q3413" s="54" t="s">
        <v>499</v>
      </c>
      <c r="R3413" s="54" t="s">
        <v>499</v>
      </c>
      <c r="S3413" s="54" t="s">
        <v>499</v>
      </c>
      <c r="T3413" s="54" t="s">
        <v>499</v>
      </c>
      <c r="U3413" s="54" t="s">
        <v>499</v>
      </c>
      <c r="W3413" s="42" t="s">
        <v>469</v>
      </c>
    </row>
    <row r="3414" spans="1:23">
      <c r="A3414" s="49" t="s">
        <v>5682</v>
      </c>
      <c r="B3414" s="46" t="s">
        <v>549</v>
      </c>
      <c r="C3414" s="46" t="s">
        <v>248</v>
      </c>
      <c r="D3414" s="49" t="s">
        <v>201</v>
      </c>
      <c r="E3414" s="46">
        <v>0</v>
      </c>
      <c r="F3414" s="46">
        <v>0</v>
      </c>
      <c r="G3414" s="46">
        <v>6</v>
      </c>
      <c r="H3414" s="46">
        <v>6</v>
      </c>
      <c r="I3414" s="46">
        <v>6</v>
      </c>
      <c r="J3414" s="46">
        <v>0</v>
      </c>
      <c r="K3414" s="46">
        <v>18</v>
      </c>
      <c r="L3414" s="42">
        <v>28486</v>
      </c>
      <c r="M3414" s="42">
        <v>14557</v>
      </c>
      <c r="N3414" s="42">
        <v>13929</v>
      </c>
      <c r="O3414" s="54" t="s">
        <v>499</v>
      </c>
      <c r="P3414" s="54" t="s">
        <v>499</v>
      </c>
      <c r="Q3414" s="54">
        <v>21.062978305132347</v>
      </c>
      <c r="R3414" s="54">
        <v>21.062978305132347</v>
      </c>
      <c r="S3414" s="54">
        <v>21.062978305132347</v>
      </c>
      <c r="T3414" s="54" t="s">
        <v>499</v>
      </c>
      <c r="U3414" s="54">
        <v>63.188934915397034</v>
      </c>
      <c r="W3414" s="42" t="s">
        <v>469</v>
      </c>
    </row>
    <row r="3415" spans="1:23">
      <c r="A3415" s="49" t="s">
        <v>5683</v>
      </c>
      <c r="B3415" s="46" t="s">
        <v>549</v>
      </c>
      <c r="C3415" s="46" t="s">
        <v>248</v>
      </c>
      <c r="D3415" s="49" t="s">
        <v>151</v>
      </c>
      <c r="E3415" s="46">
        <v>0</v>
      </c>
      <c r="F3415" s="46">
        <v>0</v>
      </c>
      <c r="G3415" s="46">
        <v>0</v>
      </c>
      <c r="H3415" s="46">
        <v>0</v>
      </c>
      <c r="I3415" s="46">
        <v>0</v>
      </c>
      <c r="J3415" s="46">
        <v>0</v>
      </c>
      <c r="K3415" s="46">
        <v>0</v>
      </c>
      <c r="L3415" s="42">
        <v>28486</v>
      </c>
      <c r="M3415" s="42">
        <v>14557</v>
      </c>
      <c r="N3415" s="42">
        <v>13929</v>
      </c>
      <c r="O3415" s="54" t="s">
        <v>499</v>
      </c>
      <c r="P3415" s="54" t="s">
        <v>499</v>
      </c>
      <c r="Q3415" s="54" t="s">
        <v>499</v>
      </c>
      <c r="R3415" s="54" t="s">
        <v>499</v>
      </c>
      <c r="S3415" s="54" t="s">
        <v>499</v>
      </c>
      <c r="T3415" s="54" t="s">
        <v>499</v>
      </c>
      <c r="U3415" s="54" t="s">
        <v>499</v>
      </c>
      <c r="W3415" s="42" t="s">
        <v>469</v>
      </c>
    </row>
    <row r="3416" spans="1:23">
      <c r="A3416" s="49" t="s">
        <v>5684</v>
      </c>
      <c r="B3416" s="46" t="s">
        <v>549</v>
      </c>
      <c r="C3416" s="46" t="s">
        <v>248</v>
      </c>
      <c r="D3416" s="49" t="s">
        <v>95</v>
      </c>
      <c r="E3416" s="46">
        <v>0</v>
      </c>
      <c r="F3416" s="46">
        <v>0</v>
      </c>
      <c r="G3416" s="46">
        <v>0</v>
      </c>
      <c r="H3416" s="46">
        <v>0</v>
      </c>
      <c r="I3416" s="46">
        <v>0</v>
      </c>
      <c r="J3416" s="46">
        <v>0</v>
      </c>
      <c r="K3416" s="46">
        <v>0</v>
      </c>
      <c r="L3416" s="42">
        <v>28486</v>
      </c>
      <c r="M3416" s="42">
        <v>14557</v>
      </c>
      <c r="N3416" s="42">
        <v>13929</v>
      </c>
      <c r="O3416" s="54" t="s">
        <v>499</v>
      </c>
      <c r="P3416" s="54" t="s">
        <v>499</v>
      </c>
      <c r="Q3416" s="54" t="s">
        <v>499</v>
      </c>
      <c r="R3416" s="54" t="s">
        <v>499</v>
      </c>
      <c r="S3416" s="54" t="s">
        <v>499</v>
      </c>
      <c r="T3416" s="54" t="s">
        <v>499</v>
      </c>
      <c r="U3416" s="54" t="s">
        <v>499</v>
      </c>
      <c r="W3416" s="42" t="s">
        <v>469</v>
      </c>
    </row>
    <row r="3417" spans="1:23">
      <c r="A3417" s="49" t="s">
        <v>5685</v>
      </c>
      <c r="B3417" s="46" t="s">
        <v>549</v>
      </c>
      <c r="C3417" s="46" t="s">
        <v>248</v>
      </c>
      <c r="D3417" s="49" t="s">
        <v>154</v>
      </c>
      <c r="E3417" s="46">
        <v>0</v>
      </c>
      <c r="F3417" s="46">
        <v>0</v>
      </c>
      <c r="G3417" s="46">
        <v>0</v>
      </c>
      <c r="H3417" s="46">
        <v>0</v>
      </c>
      <c r="I3417" s="46">
        <v>0</v>
      </c>
      <c r="J3417" s="46">
        <v>0</v>
      </c>
      <c r="K3417" s="46">
        <v>0</v>
      </c>
      <c r="L3417" s="42">
        <v>28486</v>
      </c>
      <c r="M3417" s="42">
        <v>14557</v>
      </c>
      <c r="N3417" s="42">
        <v>13929</v>
      </c>
      <c r="O3417" s="54" t="s">
        <v>499</v>
      </c>
      <c r="P3417" s="54" t="s">
        <v>499</v>
      </c>
      <c r="Q3417" s="54" t="s">
        <v>499</v>
      </c>
      <c r="R3417" s="54" t="s">
        <v>499</v>
      </c>
      <c r="S3417" s="54" t="s">
        <v>499</v>
      </c>
      <c r="T3417" s="54" t="s">
        <v>499</v>
      </c>
      <c r="U3417" s="54" t="s">
        <v>499</v>
      </c>
      <c r="W3417" s="42" t="s">
        <v>469</v>
      </c>
    </row>
    <row r="3418" spans="1:23">
      <c r="A3418" s="49" t="s">
        <v>5686</v>
      </c>
      <c r="B3418" s="46" t="s">
        <v>549</v>
      </c>
      <c r="C3418" s="46" t="s">
        <v>248</v>
      </c>
      <c r="D3418" s="49" t="s">
        <v>155</v>
      </c>
      <c r="E3418" s="46">
        <v>13</v>
      </c>
      <c r="F3418" s="46">
        <v>0</v>
      </c>
      <c r="G3418" s="46">
        <v>6</v>
      </c>
      <c r="H3418" s="46">
        <v>6</v>
      </c>
      <c r="I3418" s="46">
        <v>0</v>
      </c>
      <c r="J3418" s="46">
        <v>0</v>
      </c>
      <c r="K3418" s="46">
        <v>25</v>
      </c>
      <c r="L3418" s="42">
        <v>28486</v>
      </c>
      <c r="M3418" s="42">
        <v>14557</v>
      </c>
      <c r="N3418" s="42">
        <v>13929</v>
      </c>
      <c r="O3418" s="54">
        <v>45.636452994453414</v>
      </c>
      <c r="P3418" s="54" t="s">
        <v>499</v>
      </c>
      <c r="Q3418" s="54">
        <v>21.062978305132347</v>
      </c>
      <c r="R3418" s="54">
        <v>21.062978305132347</v>
      </c>
      <c r="S3418" s="54" t="s">
        <v>499</v>
      </c>
      <c r="T3418" s="54" t="s">
        <v>499</v>
      </c>
      <c r="U3418" s="54">
        <v>87.762409604718115</v>
      </c>
      <c r="W3418" s="42" t="s">
        <v>469</v>
      </c>
    </row>
    <row r="3419" spans="1:23">
      <c r="A3419" s="49" t="s">
        <v>5687</v>
      </c>
      <c r="B3419" s="46" t="s">
        <v>549</v>
      </c>
      <c r="C3419" s="46" t="s">
        <v>248</v>
      </c>
      <c r="D3419" s="49" t="s">
        <v>99</v>
      </c>
      <c r="E3419" s="46">
        <v>0</v>
      </c>
      <c r="F3419" s="46">
        <v>12</v>
      </c>
      <c r="G3419" s="46">
        <v>18</v>
      </c>
      <c r="H3419" s="46">
        <v>14</v>
      </c>
      <c r="I3419" s="46">
        <v>6</v>
      </c>
      <c r="J3419" s="46">
        <v>12</v>
      </c>
      <c r="K3419" s="46">
        <v>62</v>
      </c>
      <c r="L3419" s="42">
        <v>28486</v>
      </c>
      <c r="M3419" s="42">
        <v>14557</v>
      </c>
      <c r="N3419" s="42">
        <v>13929</v>
      </c>
      <c r="O3419" s="54" t="s">
        <v>499</v>
      </c>
      <c r="P3419" s="54">
        <v>42.125956610264694</v>
      </c>
      <c r="Q3419" s="54">
        <v>63.188934915397034</v>
      </c>
      <c r="R3419" s="54">
        <v>49.146949378642141</v>
      </c>
      <c r="S3419" s="54">
        <v>21.062978305132347</v>
      </c>
      <c r="T3419" s="54">
        <v>42.125956610264694</v>
      </c>
      <c r="U3419" s="54">
        <v>217.6507758197009</v>
      </c>
      <c r="W3419" s="42" t="s">
        <v>469</v>
      </c>
    </row>
    <row r="3420" spans="1:23">
      <c r="A3420" s="49" t="s">
        <v>5688</v>
      </c>
      <c r="B3420" s="46" t="s">
        <v>549</v>
      </c>
      <c r="C3420" s="46" t="s">
        <v>248</v>
      </c>
      <c r="D3420" s="49" t="s">
        <v>481</v>
      </c>
      <c r="E3420" s="46">
        <v>0</v>
      </c>
      <c r="F3420" s="46">
        <v>0</v>
      </c>
      <c r="G3420" s="46">
        <v>6</v>
      </c>
      <c r="H3420" s="46">
        <v>0</v>
      </c>
      <c r="I3420" s="46">
        <v>0</v>
      </c>
      <c r="J3420" s="46">
        <v>0</v>
      </c>
      <c r="K3420" s="46">
        <v>6</v>
      </c>
      <c r="L3420" s="42">
        <v>28486</v>
      </c>
      <c r="M3420" s="42">
        <v>14557</v>
      </c>
      <c r="N3420" s="42">
        <v>13929</v>
      </c>
      <c r="O3420" s="54" t="s">
        <v>499</v>
      </c>
      <c r="P3420" s="54" t="s">
        <v>499</v>
      </c>
      <c r="Q3420" s="54">
        <v>21.062978305132347</v>
      </c>
      <c r="R3420" s="54" t="s">
        <v>499</v>
      </c>
      <c r="S3420" s="54" t="s">
        <v>499</v>
      </c>
      <c r="T3420" s="54" t="s">
        <v>499</v>
      </c>
      <c r="U3420" s="54">
        <v>21.062978305132347</v>
      </c>
      <c r="W3420" s="42" t="s">
        <v>469</v>
      </c>
    </row>
    <row r="3421" spans="1:23">
      <c r="A3421" s="49" t="s">
        <v>5689</v>
      </c>
      <c r="B3421" s="46" t="s">
        <v>549</v>
      </c>
      <c r="C3421" s="46" t="s">
        <v>248</v>
      </c>
      <c r="D3421" s="49" t="s">
        <v>483</v>
      </c>
      <c r="E3421" s="46">
        <v>6</v>
      </c>
      <c r="F3421" s="46">
        <v>6</v>
      </c>
      <c r="G3421" s="46">
        <v>12</v>
      </c>
      <c r="H3421" s="46">
        <v>17</v>
      </c>
      <c r="I3421" s="46">
        <v>6</v>
      </c>
      <c r="J3421" s="46">
        <v>0</v>
      </c>
      <c r="K3421" s="46">
        <v>47</v>
      </c>
      <c r="L3421" s="42">
        <v>28486</v>
      </c>
      <c r="M3421" s="42">
        <v>14557</v>
      </c>
      <c r="N3421" s="42">
        <v>13929</v>
      </c>
      <c r="O3421" s="54">
        <v>21.062978305132347</v>
      </c>
      <c r="P3421" s="54">
        <v>21.062978305132347</v>
      </c>
      <c r="Q3421" s="54">
        <v>42.125956610264694</v>
      </c>
      <c r="R3421" s="54">
        <v>59.678438531208322</v>
      </c>
      <c r="S3421" s="54">
        <v>21.062978305132347</v>
      </c>
      <c r="T3421" s="54" t="s">
        <v>499</v>
      </c>
      <c r="U3421" s="54">
        <v>164.99333005687004</v>
      </c>
      <c r="W3421" s="42" t="s">
        <v>469</v>
      </c>
    </row>
    <row r="3422" spans="1:23">
      <c r="A3422" s="49" t="s">
        <v>5690</v>
      </c>
      <c r="B3422" s="46" t="s">
        <v>549</v>
      </c>
      <c r="C3422" s="46" t="s">
        <v>248</v>
      </c>
      <c r="D3422" s="49" t="s">
        <v>128</v>
      </c>
      <c r="E3422" s="46">
        <v>0</v>
      </c>
      <c r="F3422" s="46">
        <v>0</v>
      </c>
      <c r="G3422" s="46">
        <v>6</v>
      </c>
      <c r="H3422" s="46">
        <v>0</v>
      </c>
      <c r="I3422" s="46">
        <v>0</v>
      </c>
      <c r="J3422" s="46">
        <v>0</v>
      </c>
      <c r="K3422" s="46">
        <v>6</v>
      </c>
      <c r="L3422" s="42">
        <v>28486</v>
      </c>
      <c r="M3422" s="42">
        <v>14557</v>
      </c>
      <c r="N3422" s="42">
        <v>13929</v>
      </c>
      <c r="O3422" s="54" t="s">
        <v>499</v>
      </c>
      <c r="P3422" s="54" t="s">
        <v>499</v>
      </c>
      <c r="Q3422" s="54">
        <v>21.062978305132347</v>
      </c>
      <c r="R3422" s="54" t="s">
        <v>499</v>
      </c>
      <c r="S3422" s="54" t="s">
        <v>499</v>
      </c>
      <c r="T3422" s="54" t="s">
        <v>499</v>
      </c>
      <c r="U3422" s="54">
        <v>21.062978305132347</v>
      </c>
      <c r="W3422" s="42" t="s">
        <v>469</v>
      </c>
    </row>
    <row r="3423" spans="1:23">
      <c r="A3423" s="49" t="s">
        <v>5691</v>
      </c>
      <c r="B3423" s="46" t="s">
        <v>549</v>
      </c>
      <c r="C3423" s="46" t="s">
        <v>248</v>
      </c>
      <c r="D3423" s="49" t="s">
        <v>132</v>
      </c>
      <c r="E3423" s="46">
        <v>0</v>
      </c>
      <c r="F3423" s="46">
        <v>0</v>
      </c>
      <c r="G3423" s="46">
        <v>6</v>
      </c>
      <c r="H3423" s="46">
        <v>6</v>
      </c>
      <c r="I3423" s="46">
        <v>6</v>
      </c>
      <c r="J3423" s="46">
        <v>6</v>
      </c>
      <c r="K3423" s="46">
        <v>24</v>
      </c>
      <c r="L3423" s="42">
        <v>28486</v>
      </c>
      <c r="M3423" s="42">
        <v>14557</v>
      </c>
      <c r="N3423" s="42">
        <v>13929</v>
      </c>
      <c r="O3423" s="54" t="s">
        <v>499</v>
      </c>
      <c r="P3423" s="54" t="s">
        <v>499</v>
      </c>
      <c r="Q3423" s="54">
        <v>41.217283780998834</v>
      </c>
      <c r="R3423" s="54">
        <v>41.217283780998834</v>
      </c>
      <c r="S3423" s="54">
        <v>41.217283780998834</v>
      </c>
      <c r="T3423" s="54">
        <v>41.217283780998834</v>
      </c>
      <c r="U3423" s="54">
        <v>164.86913512399533</v>
      </c>
      <c r="W3423" s="42" t="s">
        <v>469</v>
      </c>
    </row>
    <row r="3424" spans="1:23">
      <c r="A3424" s="49" t="s">
        <v>5692</v>
      </c>
      <c r="B3424" s="46" t="s">
        <v>549</v>
      </c>
      <c r="C3424" s="46" t="s">
        <v>248</v>
      </c>
      <c r="D3424" s="49" t="s">
        <v>161</v>
      </c>
      <c r="E3424" s="46">
        <v>0</v>
      </c>
      <c r="F3424" s="46">
        <v>0</v>
      </c>
      <c r="G3424" s="46">
        <v>0</v>
      </c>
      <c r="H3424" s="46">
        <v>0</v>
      </c>
      <c r="I3424" s="46">
        <v>0</v>
      </c>
      <c r="J3424" s="46">
        <v>0</v>
      </c>
      <c r="K3424" s="46">
        <v>0</v>
      </c>
      <c r="L3424" s="42">
        <v>28486</v>
      </c>
      <c r="M3424" s="42">
        <v>14557</v>
      </c>
      <c r="N3424" s="42">
        <v>13929</v>
      </c>
      <c r="O3424" s="54" t="s">
        <v>499</v>
      </c>
      <c r="P3424" s="54" t="s">
        <v>499</v>
      </c>
      <c r="Q3424" s="54" t="s">
        <v>499</v>
      </c>
      <c r="R3424" s="54" t="s">
        <v>499</v>
      </c>
      <c r="S3424" s="54" t="s">
        <v>499</v>
      </c>
      <c r="T3424" s="54" t="s">
        <v>499</v>
      </c>
      <c r="U3424" s="54" t="s">
        <v>499</v>
      </c>
      <c r="W3424" s="42" t="s">
        <v>469</v>
      </c>
    </row>
    <row r="3425" spans="1:23">
      <c r="A3425" s="49" t="s">
        <v>5693</v>
      </c>
      <c r="B3425" s="46" t="s">
        <v>549</v>
      </c>
      <c r="C3425" s="46" t="s">
        <v>248</v>
      </c>
      <c r="D3425" s="49" t="s">
        <v>164</v>
      </c>
      <c r="E3425" s="46">
        <v>21</v>
      </c>
      <c r="F3425" s="46">
        <v>23</v>
      </c>
      <c r="G3425" s="46">
        <v>39</v>
      </c>
      <c r="H3425" s="46">
        <v>31</v>
      </c>
      <c r="I3425" s="46">
        <v>7</v>
      </c>
      <c r="J3425" s="46">
        <v>6</v>
      </c>
      <c r="K3425" s="46">
        <v>127</v>
      </c>
      <c r="L3425" s="42">
        <v>28486</v>
      </c>
      <c r="M3425" s="42">
        <v>14557</v>
      </c>
      <c r="N3425" s="42">
        <v>13929</v>
      </c>
      <c r="O3425" s="54">
        <v>150.76459185871204</v>
      </c>
      <c r="P3425" s="54">
        <v>165.12312441668462</v>
      </c>
      <c r="Q3425" s="54">
        <v>279.9913848804652</v>
      </c>
      <c r="R3425" s="54">
        <v>222.55725464857494</v>
      </c>
      <c r="S3425" s="54">
        <v>50.25486395290401</v>
      </c>
      <c r="T3425" s="54">
        <v>43.075597673917727</v>
      </c>
      <c r="U3425" s="54">
        <v>911.76681743125857</v>
      </c>
      <c r="W3425" s="42" t="s">
        <v>469</v>
      </c>
    </row>
    <row r="3426" spans="1:23">
      <c r="A3426" s="49" t="s">
        <v>5694</v>
      </c>
      <c r="B3426" s="46" t="s">
        <v>549</v>
      </c>
      <c r="C3426" s="46" t="s">
        <v>248</v>
      </c>
      <c r="D3426" s="49" t="s">
        <v>142</v>
      </c>
      <c r="E3426" s="46">
        <v>0</v>
      </c>
      <c r="F3426" s="46">
        <v>0</v>
      </c>
      <c r="G3426" s="46">
        <v>0</v>
      </c>
      <c r="H3426" s="46">
        <v>0</v>
      </c>
      <c r="I3426" s="46">
        <v>0</v>
      </c>
      <c r="J3426" s="46">
        <v>0</v>
      </c>
      <c r="K3426" s="46">
        <v>0</v>
      </c>
      <c r="L3426" s="42">
        <v>28486</v>
      </c>
      <c r="M3426" s="42">
        <v>14557</v>
      </c>
      <c r="N3426" s="42">
        <v>13929</v>
      </c>
      <c r="O3426" s="54" t="s">
        <v>499</v>
      </c>
      <c r="P3426" s="54" t="s">
        <v>499</v>
      </c>
      <c r="Q3426" s="54" t="s">
        <v>499</v>
      </c>
      <c r="R3426" s="54" t="s">
        <v>499</v>
      </c>
      <c r="S3426" s="54" t="s">
        <v>499</v>
      </c>
      <c r="T3426" s="54" t="s">
        <v>499</v>
      </c>
      <c r="U3426" s="54" t="s">
        <v>499</v>
      </c>
      <c r="W3426" s="42" t="s">
        <v>469</v>
      </c>
    </row>
    <row r="3427" spans="1:23">
      <c r="A3427" s="49" t="s">
        <v>5695</v>
      </c>
      <c r="B3427" s="46" t="s">
        <v>549</v>
      </c>
      <c r="C3427" s="46" t="s">
        <v>248</v>
      </c>
      <c r="D3427" s="49" t="s">
        <v>146</v>
      </c>
      <c r="E3427" s="46">
        <v>0</v>
      </c>
      <c r="F3427" s="46">
        <v>6</v>
      </c>
      <c r="G3427" s="46">
        <v>8</v>
      </c>
      <c r="H3427" s="46">
        <v>12</v>
      </c>
      <c r="I3427" s="46">
        <v>6</v>
      </c>
      <c r="J3427" s="46">
        <v>6</v>
      </c>
      <c r="K3427" s="46">
        <v>38</v>
      </c>
      <c r="L3427" s="42">
        <v>28486</v>
      </c>
      <c r="M3427" s="42">
        <v>14557</v>
      </c>
      <c r="N3427" s="42">
        <v>13929</v>
      </c>
      <c r="O3427" s="54" t="s">
        <v>499</v>
      </c>
      <c r="P3427" s="54">
        <v>41.217283780998834</v>
      </c>
      <c r="Q3427" s="54">
        <v>54.956378374665114</v>
      </c>
      <c r="R3427" s="54">
        <v>82.434567561997667</v>
      </c>
      <c r="S3427" s="54">
        <v>41.217283780998834</v>
      </c>
      <c r="T3427" s="54">
        <v>41.217283780998834</v>
      </c>
      <c r="U3427" s="54">
        <v>261.04279727965928</v>
      </c>
      <c r="W3427" s="42" t="s">
        <v>469</v>
      </c>
    </row>
    <row r="3428" spans="1:23">
      <c r="A3428" s="49" t="s">
        <v>5696</v>
      </c>
      <c r="B3428" s="46" t="s">
        <v>549</v>
      </c>
      <c r="C3428" s="46" t="s">
        <v>253</v>
      </c>
      <c r="D3428" s="49" t="s">
        <v>200</v>
      </c>
      <c r="E3428" s="46">
        <v>7</v>
      </c>
      <c r="F3428" s="46">
        <v>0</v>
      </c>
      <c r="G3428" s="46">
        <v>10</v>
      </c>
      <c r="H3428" s="46">
        <v>25</v>
      </c>
      <c r="I3428" s="46">
        <v>15</v>
      </c>
      <c r="J3428" s="46">
        <v>6</v>
      </c>
      <c r="K3428" s="46">
        <v>63</v>
      </c>
      <c r="L3428" s="42">
        <v>32512</v>
      </c>
      <c r="M3428" s="42">
        <v>16525</v>
      </c>
      <c r="N3428" s="42">
        <v>15987</v>
      </c>
      <c r="O3428" s="54">
        <v>21.530511811023622</v>
      </c>
      <c r="P3428" s="54" t="s">
        <v>499</v>
      </c>
      <c r="Q3428" s="54">
        <v>30.75787401574803</v>
      </c>
      <c r="R3428" s="54">
        <v>76.894685039370088</v>
      </c>
      <c r="S3428" s="54">
        <v>46.136811023622045</v>
      </c>
      <c r="T3428" s="54">
        <v>18.454724409448819</v>
      </c>
      <c r="U3428" s="54">
        <v>193.77460629921259</v>
      </c>
      <c r="W3428" s="42" t="s">
        <v>469</v>
      </c>
    </row>
    <row r="3429" spans="1:23">
      <c r="A3429" s="49" t="s">
        <v>5697</v>
      </c>
      <c r="B3429" s="46" t="s">
        <v>549</v>
      </c>
      <c r="C3429" s="46" t="s">
        <v>253</v>
      </c>
      <c r="D3429" s="49" t="s">
        <v>54</v>
      </c>
      <c r="E3429" s="46">
        <v>16</v>
      </c>
      <c r="F3429" s="46">
        <v>47</v>
      </c>
      <c r="G3429" s="46">
        <v>68</v>
      </c>
      <c r="H3429" s="46">
        <v>87</v>
      </c>
      <c r="I3429" s="46">
        <v>77</v>
      </c>
      <c r="J3429" s="46">
        <v>41</v>
      </c>
      <c r="K3429" s="46">
        <v>336</v>
      </c>
      <c r="L3429" s="42">
        <v>32512</v>
      </c>
      <c r="M3429" s="42">
        <v>16525</v>
      </c>
      <c r="N3429" s="42">
        <v>15987</v>
      </c>
      <c r="O3429" s="54">
        <v>96.822995461422096</v>
      </c>
      <c r="P3429" s="54">
        <v>284.41754916792735</v>
      </c>
      <c r="Q3429" s="54">
        <v>411.49773071104386</v>
      </c>
      <c r="R3429" s="54">
        <v>526.4750378214826</v>
      </c>
      <c r="S3429" s="54">
        <v>465.96066565809383</v>
      </c>
      <c r="T3429" s="54">
        <v>248.10892586989408</v>
      </c>
      <c r="U3429" s="54">
        <v>2033.2829046898637</v>
      </c>
      <c r="W3429" s="42" t="s">
        <v>469</v>
      </c>
    </row>
    <row r="3430" spans="1:23">
      <c r="A3430" s="49" t="s">
        <v>5698</v>
      </c>
      <c r="B3430" s="46" t="s">
        <v>549</v>
      </c>
      <c r="C3430" s="46" t="s">
        <v>253</v>
      </c>
      <c r="D3430" s="49" t="s">
        <v>60</v>
      </c>
      <c r="E3430" s="46">
        <v>6</v>
      </c>
      <c r="F3430" s="46">
        <v>0</v>
      </c>
      <c r="G3430" s="46">
        <v>13</v>
      </c>
      <c r="H3430" s="46">
        <v>12</v>
      </c>
      <c r="I3430" s="46">
        <v>12</v>
      </c>
      <c r="J3430" s="46">
        <v>6</v>
      </c>
      <c r="K3430" s="46">
        <v>49</v>
      </c>
      <c r="L3430" s="42">
        <v>32512</v>
      </c>
      <c r="M3430" s="42">
        <v>16525</v>
      </c>
      <c r="N3430" s="42">
        <v>15987</v>
      </c>
      <c r="O3430" s="54">
        <v>18.454724409448819</v>
      </c>
      <c r="P3430" s="54" t="s">
        <v>499</v>
      </c>
      <c r="Q3430" s="54">
        <v>39.985236220472437</v>
      </c>
      <c r="R3430" s="54">
        <v>36.909448818897637</v>
      </c>
      <c r="S3430" s="54">
        <v>36.909448818897637</v>
      </c>
      <c r="T3430" s="54">
        <v>18.454724409448819</v>
      </c>
      <c r="U3430" s="54">
        <v>150.71358267716533</v>
      </c>
      <c r="W3430" s="42" t="s">
        <v>469</v>
      </c>
    </row>
    <row r="3431" spans="1:23">
      <c r="A3431" s="49" t="s">
        <v>5699</v>
      </c>
      <c r="B3431" s="46" t="s">
        <v>549</v>
      </c>
      <c r="C3431" s="46" t="s">
        <v>253</v>
      </c>
      <c r="D3431" s="49" t="s">
        <v>69</v>
      </c>
      <c r="E3431" s="46">
        <v>0</v>
      </c>
      <c r="F3431" s="46">
        <v>0</v>
      </c>
      <c r="G3431" s="46">
        <v>6</v>
      </c>
      <c r="H3431" s="46">
        <v>6</v>
      </c>
      <c r="I3431" s="46">
        <v>6</v>
      </c>
      <c r="J3431" s="46">
        <v>0</v>
      </c>
      <c r="K3431" s="46">
        <v>18</v>
      </c>
      <c r="L3431" s="42">
        <v>32512</v>
      </c>
      <c r="M3431" s="42">
        <v>16525</v>
      </c>
      <c r="N3431" s="42">
        <v>15987</v>
      </c>
      <c r="O3431" s="54" t="s">
        <v>499</v>
      </c>
      <c r="P3431" s="54" t="s">
        <v>499</v>
      </c>
      <c r="Q3431" s="54">
        <v>36.308623298033282</v>
      </c>
      <c r="R3431" s="54">
        <v>36.308623298033282</v>
      </c>
      <c r="S3431" s="54">
        <v>36.308623298033282</v>
      </c>
      <c r="T3431" s="54" t="s">
        <v>499</v>
      </c>
      <c r="U3431" s="54">
        <v>108.92586989409985</v>
      </c>
      <c r="W3431" s="42" t="s">
        <v>469</v>
      </c>
    </row>
    <row r="3432" spans="1:23">
      <c r="A3432" s="49" t="s">
        <v>5700</v>
      </c>
      <c r="B3432" s="46" t="s">
        <v>549</v>
      </c>
      <c r="C3432" s="46" t="s">
        <v>253</v>
      </c>
      <c r="D3432" s="49" t="s">
        <v>64</v>
      </c>
      <c r="E3432" s="46">
        <v>30</v>
      </c>
      <c r="F3432" s="46">
        <v>20</v>
      </c>
      <c r="G3432" s="46">
        <v>48</v>
      </c>
      <c r="H3432" s="46">
        <v>41</v>
      </c>
      <c r="I3432" s="46">
        <v>25</v>
      </c>
      <c r="J3432" s="46">
        <v>15</v>
      </c>
      <c r="K3432" s="46">
        <v>179</v>
      </c>
      <c r="L3432" s="42">
        <v>32512</v>
      </c>
      <c r="M3432" s="42">
        <v>16525</v>
      </c>
      <c r="N3432" s="42">
        <v>15987</v>
      </c>
      <c r="O3432" s="54">
        <v>92.273622047244089</v>
      </c>
      <c r="P3432" s="54">
        <v>61.515748031496059</v>
      </c>
      <c r="Q3432" s="54">
        <v>147.63779527559055</v>
      </c>
      <c r="R3432" s="54">
        <v>126.10728346456692</v>
      </c>
      <c r="S3432" s="54">
        <v>76.894685039370088</v>
      </c>
      <c r="T3432" s="54">
        <v>46.136811023622045</v>
      </c>
      <c r="U3432" s="54">
        <v>550.56594488188978</v>
      </c>
      <c r="W3432" s="42" t="s">
        <v>469</v>
      </c>
    </row>
    <row r="3433" spans="1:23">
      <c r="A3433" s="49" t="s">
        <v>5701</v>
      </c>
      <c r="B3433" s="46" t="s">
        <v>549</v>
      </c>
      <c r="C3433" s="46" t="s">
        <v>253</v>
      </c>
      <c r="D3433" s="49" t="s">
        <v>492</v>
      </c>
      <c r="E3433" s="46">
        <v>0</v>
      </c>
      <c r="F3433" s="46">
        <v>12</v>
      </c>
      <c r="G3433" s="46">
        <v>13</v>
      </c>
      <c r="H3433" s="46">
        <v>23</v>
      </c>
      <c r="I3433" s="46">
        <v>0</v>
      </c>
      <c r="J3433" s="46">
        <v>0</v>
      </c>
      <c r="K3433" s="46">
        <v>48</v>
      </c>
      <c r="L3433" s="42">
        <v>32512</v>
      </c>
      <c r="M3433" s="42">
        <v>16525</v>
      </c>
      <c r="N3433" s="42">
        <v>15987</v>
      </c>
      <c r="O3433" s="54" t="s">
        <v>499</v>
      </c>
      <c r="P3433" s="54">
        <v>36.909448818897637</v>
      </c>
      <c r="Q3433" s="54">
        <v>39.985236220472437</v>
      </c>
      <c r="R3433" s="54">
        <v>70.743110236220474</v>
      </c>
      <c r="S3433" s="54" t="s">
        <v>499</v>
      </c>
      <c r="T3433" s="54" t="s">
        <v>499</v>
      </c>
      <c r="U3433" s="54">
        <v>147.63779527559055</v>
      </c>
      <c r="W3433" s="42" t="s">
        <v>469</v>
      </c>
    </row>
    <row r="3434" spans="1:23">
      <c r="A3434" s="49" t="s">
        <v>5702</v>
      </c>
      <c r="B3434" s="46" t="s">
        <v>549</v>
      </c>
      <c r="C3434" s="46" t="s">
        <v>253</v>
      </c>
      <c r="D3434" s="49" t="s">
        <v>473</v>
      </c>
      <c r="E3434" s="46">
        <v>0</v>
      </c>
      <c r="F3434" s="46">
        <v>0</v>
      </c>
      <c r="G3434" s="46">
        <v>0</v>
      </c>
      <c r="H3434" s="46">
        <v>6</v>
      </c>
      <c r="I3434" s="46">
        <v>0</v>
      </c>
      <c r="J3434" s="46">
        <v>0</v>
      </c>
      <c r="K3434" s="46">
        <v>6</v>
      </c>
      <c r="L3434" s="42">
        <v>32512</v>
      </c>
      <c r="M3434" s="42">
        <v>16525</v>
      </c>
      <c r="N3434" s="42">
        <v>15987</v>
      </c>
      <c r="O3434" s="54" t="s">
        <v>499</v>
      </c>
      <c r="P3434" s="54" t="s">
        <v>499</v>
      </c>
      <c r="Q3434" s="54" t="s">
        <v>499</v>
      </c>
      <c r="R3434" s="54">
        <v>18.454724409448819</v>
      </c>
      <c r="S3434" s="54" t="s">
        <v>499</v>
      </c>
      <c r="T3434" s="54" t="s">
        <v>499</v>
      </c>
      <c r="U3434" s="54">
        <v>18.454724409448819</v>
      </c>
      <c r="W3434" s="42" t="s">
        <v>469</v>
      </c>
    </row>
    <row r="3435" spans="1:23">
      <c r="A3435" s="49" t="s">
        <v>5703</v>
      </c>
      <c r="B3435" s="46" t="s">
        <v>549</v>
      </c>
      <c r="C3435" s="46" t="s">
        <v>253</v>
      </c>
      <c r="D3435" s="49" t="s">
        <v>201</v>
      </c>
      <c r="E3435" s="46">
        <v>12</v>
      </c>
      <c r="F3435" s="46">
        <v>6</v>
      </c>
      <c r="G3435" s="46">
        <v>12</v>
      </c>
      <c r="H3435" s="46">
        <v>8</v>
      </c>
      <c r="I3435" s="46">
        <v>6</v>
      </c>
      <c r="J3435" s="46">
        <v>0</v>
      </c>
      <c r="K3435" s="46">
        <v>44</v>
      </c>
      <c r="L3435" s="42">
        <v>32512</v>
      </c>
      <c r="M3435" s="42">
        <v>16525</v>
      </c>
      <c r="N3435" s="42">
        <v>15987</v>
      </c>
      <c r="O3435" s="54">
        <v>36.909448818897637</v>
      </c>
      <c r="P3435" s="54">
        <v>18.454724409448819</v>
      </c>
      <c r="Q3435" s="54">
        <v>36.909448818897637</v>
      </c>
      <c r="R3435" s="54">
        <v>24.606299212598426</v>
      </c>
      <c r="S3435" s="54">
        <v>18.454724409448819</v>
      </c>
      <c r="T3435" s="54" t="s">
        <v>499</v>
      </c>
      <c r="U3435" s="54">
        <v>135.33464566929135</v>
      </c>
      <c r="W3435" s="42" t="s">
        <v>469</v>
      </c>
    </row>
    <row r="3436" spans="1:23">
      <c r="A3436" s="49" t="s">
        <v>5704</v>
      </c>
      <c r="B3436" s="46" t="s">
        <v>549</v>
      </c>
      <c r="C3436" s="46" t="s">
        <v>253</v>
      </c>
      <c r="D3436" s="49" t="s">
        <v>151</v>
      </c>
      <c r="E3436" s="46">
        <v>0</v>
      </c>
      <c r="F3436" s="46">
        <v>0</v>
      </c>
      <c r="G3436" s="46">
        <v>0</v>
      </c>
      <c r="H3436" s="46">
        <v>0</v>
      </c>
      <c r="I3436" s="46">
        <v>0</v>
      </c>
      <c r="J3436" s="46">
        <v>0</v>
      </c>
      <c r="K3436" s="46">
        <v>0</v>
      </c>
      <c r="L3436" s="42">
        <v>32512</v>
      </c>
      <c r="M3436" s="42">
        <v>16525</v>
      </c>
      <c r="N3436" s="42">
        <v>15987</v>
      </c>
      <c r="O3436" s="54" t="s">
        <v>499</v>
      </c>
      <c r="P3436" s="54" t="s">
        <v>499</v>
      </c>
      <c r="Q3436" s="54" t="s">
        <v>499</v>
      </c>
      <c r="R3436" s="54" t="s">
        <v>499</v>
      </c>
      <c r="S3436" s="54" t="s">
        <v>499</v>
      </c>
      <c r="T3436" s="54" t="s">
        <v>499</v>
      </c>
      <c r="U3436" s="54" t="s">
        <v>499</v>
      </c>
      <c r="W3436" s="42" t="s">
        <v>469</v>
      </c>
    </row>
    <row r="3437" spans="1:23">
      <c r="A3437" s="49" t="s">
        <v>5705</v>
      </c>
      <c r="B3437" s="46" t="s">
        <v>549</v>
      </c>
      <c r="C3437" s="46" t="s">
        <v>253</v>
      </c>
      <c r="D3437" s="49" t="s">
        <v>95</v>
      </c>
      <c r="E3437" s="46">
        <v>0</v>
      </c>
      <c r="F3437" s="46">
        <v>0</v>
      </c>
      <c r="G3437" s="46">
        <v>6</v>
      </c>
      <c r="H3437" s="46">
        <v>6</v>
      </c>
      <c r="I3437" s="46">
        <v>0</v>
      </c>
      <c r="J3437" s="46">
        <v>0</v>
      </c>
      <c r="K3437" s="46">
        <v>12</v>
      </c>
      <c r="L3437" s="42">
        <v>32512</v>
      </c>
      <c r="M3437" s="42">
        <v>16525</v>
      </c>
      <c r="N3437" s="42">
        <v>15987</v>
      </c>
      <c r="O3437" s="54" t="s">
        <v>499</v>
      </c>
      <c r="P3437" s="54" t="s">
        <v>499</v>
      </c>
      <c r="Q3437" s="54">
        <v>18.454724409448819</v>
      </c>
      <c r="R3437" s="54">
        <v>18.454724409448819</v>
      </c>
      <c r="S3437" s="54" t="s">
        <v>499</v>
      </c>
      <c r="T3437" s="54" t="s">
        <v>499</v>
      </c>
      <c r="U3437" s="54">
        <v>36.909448818897637</v>
      </c>
      <c r="W3437" s="42" t="s">
        <v>469</v>
      </c>
    </row>
    <row r="3438" spans="1:23">
      <c r="A3438" s="49" t="s">
        <v>5706</v>
      </c>
      <c r="B3438" s="46" t="s">
        <v>549</v>
      </c>
      <c r="C3438" s="46" t="s">
        <v>253</v>
      </c>
      <c r="D3438" s="49" t="s">
        <v>154</v>
      </c>
      <c r="E3438" s="46">
        <v>0</v>
      </c>
      <c r="F3438" s="46">
        <v>0</v>
      </c>
      <c r="G3438" s="46">
        <v>0</v>
      </c>
      <c r="H3438" s="46">
        <v>0</v>
      </c>
      <c r="I3438" s="46">
        <v>0</v>
      </c>
      <c r="J3438" s="46">
        <v>0</v>
      </c>
      <c r="K3438" s="46">
        <v>0</v>
      </c>
      <c r="L3438" s="42">
        <v>32512</v>
      </c>
      <c r="M3438" s="42">
        <v>16525</v>
      </c>
      <c r="N3438" s="42">
        <v>15987</v>
      </c>
      <c r="O3438" s="54" t="s">
        <v>499</v>
      </c>
      <c r="P3438" s="54" t="s">
        <v>499</v>
      </c>
      <c r="Q3438" s="54" t="s">
        <v>499</v>
      </c>
      <c r="R3438" s="54" t="s">
        <v>499</v>
      </c>
      <c r="S3438" s="54" t="s">
        <v>499</v>
      </c>
      <c r="T3438" s="54" t="s">
        <v>499</v>
      </c>
      <c r="U3438" s="54" t="s">
        <v>499</v>
      </c>
      <c r="W3438" s="42" t="s">
        <v>469</v>
      </c>
    </row>
    <row r="3439" spans="1:23">
      <c r="A3439" s="49" t="s">
        <v>5707</v>
      </c>
      <c r="B3439" s="46" t="s">
        <v>549</v>
      </c>
      <c r="C3439" s="46" t="s">
        <v>253</v>
      </c>
      <c r="D3439" s="49" t="s">
        <v>155</v>
      </c>
      <c r="E3439" s="46">
        <v>26</v>
      </c>
      <c r="F3439" s="46">
        <v>12</v>
      </c>
      <c r="G3439" s="46">
        <v>12</v>
      </c>
      <c r="H3439" s="46">
        <v>13</v>
      </c>
      <c r="I3439" s="46">
        <v>6</v>
      </c>
      <c r="J3439" s="46">
        <v>0</v>
      </c>
      <c r="K3439" s="46">
        <v>69</v>
      </c>
      <c r="L3439" s="42">
        <v>32512</v>
      </c>
      <c r="M3439" s="42">
        <v>16525</v>
      </c>
      <c r="N3439" s="42">
        <v>15987</v>
      </c>
      <c r="O3439" s="54">
        <v>79.970472440944874</v>
      </c>
      <c r="P3439" s="54">
        <v>36.909448818897637</v>
      </c>
      <c r="Q3439" s="54">
        <v>36.909448818897637</v>
      </c>
      <c r="R3439" s="54">
        <v>39.985236220472437</v>
      </c>
      <c r="S3439" s="54">
        <v>18.454724409448819</v>
      </c>
      <c r="T3439" s="54" t="s">
        <v>499</v>
      </c>
      <c r="U3439" s="54">
        <v>212.22933070866142</v>
      </c>
      <c r="W3439" s="42" t="s">
        <v>469</v>
      </c>
    </row>
    <row r="3440" spans="1:23">
      <c r="A3440" s="49" t="s">
        <v>5708</v>
      </c>
      <c r="B3440" s="46" t="s">
        <v>549</v>
      </c>
      <c r="C3440" s="46" t="s">
        <v>253</v>
      </c>
      <c r="D3440" s="49" t="s">
        <v>99</v>
      </c>
      <c r="E3440" s="46">
        <v>12</v>
      </c>
      <c r="F3440" s="46">
        <v>12</v>
      </c>
      <c r="G3440" s="46">
        <v>17</v>
      </c>
      <c r="H3440" s="46">
        <v>29</v>
      </c>
      <c r="I3440" s="46">
        <v>12</v>
      </c>
      <c r="J3440" s="46">
        <v>12</v>
      </c>
      <c r="K3440" s="46">
        <v>94</v>
      </c>
      <c r="L3440" s="42">
        <v>32512</v>
      </c>
      <c r="M3440" s="42">
        <v>16525</v>
      </c>
      <c r="N3440" s="42">
        <v>15987</v>
      </c>
      <c r="O3440" s="54">
        <v>36.909448818897637</v>
      </c>
      <c r="P3440" s="54">
        <v>36.909448818897637</v>
      </c>
      <c r="Q3440" s="54">
        <v>52.288385826771659</v>
      </c>
      <c r="R3440" s="54">
        <v>89.197834645669289</v>
      </c>
      <c r="S3440" s="54">
        <v>36.909448818897637</v>
      </c>
      <c r="T3440" s="54">
        <v>36.909448818897637</v>
      </c>
      <c r="U3440" s="54">
        <v>289.12401574803152</v>
      </c>
      <c r="W3440" s="42" t="s">
        <v>469</v>
      </c>
    </row>
    <row r="3441" spans="1:23">
      <c r="A3441" s="49" t="s">
        <v>5709</v>
      </c>
      <c r="B3441" s="46" t="s">
        <v>549</v>
      </c>
      <c r="C3441" s="46" t="s">
        <v>253</v>
      </c>
      <c r="D3441" s="49" t="s">
        <v>481</v>
      </c>
      <c r="E3441" s="46">
        <v>0</v>
      </c>
      <c r="F3441" s="46">
        <v>0</v>
      </c>
      <c r="G3441" s="46">
        <v>0</v>
      </c>
      <c r="H3441" s="46">
        <v>0</v>
      </c>
      <c r="I3441" s="46">
        <v>0</v>
      </c>
      <c r="J3441" s="46">
        <v>0</v>
      </c>
      <c r="K3441" s="46">
        <v>0</v>
      </c>
      <c r="L3441" s="42">
        <v>32512</v>
      </c>
      <c r="M3441" s="42">
        <v>16525</v>
      </c>
      <c r="N3441" s="42">
        <v>15987</v>
      </c>
      <c r="O3441" s="54" t="s">
        <v>499</v>
      </c>
      <c r="P3441" s="54" t="s">
        <v>499</v>
      </c>
      <c r="Q3441" s="54" t="s">
        <v>499</v>
      </c>
      <c r="R3441" s="54" t="s">
        <v>499</v>
      </c>
      <c r="S3441" s="54" t="s">
        <v>499</v>
      </c>
      <c r="T3441" s="54" t="s">
        <v>499</v>
      </c>
      <c r="U3441" s="54" t="s">
        <v>499</v>
      </c>
      <c r="W3441" s="42" t="s">
        <v>469</v>
      </c>
    </row>
    <row r="3442" spans="1:23">
      <c r="A3442" s="49" t="s">
        <v>5710</v>
      </c>
      <c r="B3442" s="46" t="s">
        <v>549</v>
      </c>
      <c r="C3442" s="46" t="s">
        <v>253</v>
      </c>
      <c r="D3442" s="49" t="s">
        <v>483</v>
      </c>
      <c r="E3442" s="46">
        <v>6</v>
      </c>
      <c r="F3442" s="46">
        <v>0</v>
      </c>
      <c r="G3442" s="46">
        <v>16</v>
      </c>
      <c r="H3442" s="46">
        <v>6</v>
      </c>
      <c r="I3442" s="46">
        <v>6</v>
      </c>
      <c r="J3442" s="46">
        <v>6</v>
      </c>
      <c r="K3442" s="46">
        <v>40</v>
      </c>
      <c r="L3442" s="42">
        <v>32512</v>
      </c>
      <c r="M3442" s="42">
        <v>16525</v>
      </c>
      <c r="N3442" s="42">
        <v>15987</v>
      </c>
      <c r="O3442" s="54">
        <v>18.454724409448819</v>
      </c>
      <c r="P3442" s="54" t="s">
        <v>499</v>
      </c>
      <c r="Q3442" s="54">
        <v>49.212598425196852</v>
      </c>
      <c r="R3442" s="54">
        <v>18.454724409448819</v>
      </c>
      <c r="S3442" s="54">
        <v>18.454724409448819</v>
      </c>
      <c r="T3442" s="54">
        <v>18.454724409448819</v>
      </c>
      <c r="U3442" s="54">
        <v>123.03149606299212</v>
      </c>
      <c r="W3442" s="42" t="s">
        <v>469</v>
      </c>
    </row>
    <row r="3443" spans="1:23">
      <c r="A3443" s="49" t="s">
        <v>5711</v>
      </c>
      <c r="B3443" s="46" t="s">
        <v>549</v>
      </c>
      <c r="C3443" s="46" t="s">
        <v>253</v>
      </c>
      <c r="D3443" s="49" t="s">
        <v>128</v>
      </c>
      <c r="E3443" s="46">
        <v>6</v>
      </c>
      <c r="F3443" s="46">
        <v>0</v>
      </c>
      <c r="G3443" s="46">
        <v>0</v>
      </c>
      <c r="H3443" s="46">
        <v>0</v>
      </c>
      <c r="I3443" s="46">
        <v>0</v>
      </c>
      <c r="J3443" s="46">
        <v>0</v>
      </c>
      <c r="K3443" s="46">
        <v>6</v>
      </c>
      <c r="L3443" s="42">
        <v>32512</v>
      </c>
      <c r="M3443" s="42">
        <v>16525</v>
      </c>
      <c r="N3443" s="42">
        <v>15987</v>
      </c>
      <c r="O3443" s="54">
        <v>18.454724409448819</v>
      </c>
      <c r="P3443" s="54" t="s">
        <v>499</v>
      </c>
      <c r="Q3443" s="54" t="s">
        <v>499</v>
      </c>
      <c r="R3443" s="54" t="s">
        <v>499</v>
      </c>
      <c r="S3443" s="54" t="s">
        <v>499</v>
      </c>
      <c r="T3443" s="54" t="s">
        <v>499</v>
      </c>
      <c r="U3443" s="54">
        <v>18.454724409448819</v>
      </c>
      <c r="W3443" s="42" t="s">
        <v>469</v>
      </c>
    </row>
    <row r="3444" spans="1:23">
      <c r="A3444" s="49" t="s">
        <v>5712</v>
      </c>
      <c r="B3444" s="46" t="s">
        <v>549</v>
      </c>
      <c r="C3444" s="46" t="s">
        <v>253</v>
      </c>
      <c r="D3444" s="49" t="s">
        <v>132</v>
      </c>
      <c r="E3444" s="46">
        <v>6</v>
      </c>
      <c r="F3444" s="46">
        <v>0</v>
      </c>
      <c r="G3444" s="46">
        <v>6</v>
      </c>
      <c r="H3444" s="46">
        <v>9</v>
      </c>
      <c r="I3444" s="46">
        <v>7</v>
      </c>
      <c r="J3444" s="46">
        <v>6</v>
      </c>
      <c r="K3444" s="46">
        <v>34</v>
      </c>
      <c r="L3444" s="42">
        <v>32512</v>
      </c>
      <c r="M3444" s="42">
        <v>16525</v>
      </c>
      <c r="N3444" s="42">
        <v>15987</v>
      </c>
      <c r="O3444" s="54">
        <v>36.308623298033282</v>
      </c>
      <c r="P3444" s="54" t="s">
        <v>499</v>
      </c>
      <c r="Q3444" s="54">
        <v>36.308623298033282</v>
      </c>
      <c r="R3444" s="54">
        <v>54.462934947049924</v>
      </c>
      <c r="S3444" s="54">
        <v>42.360060514372165</v>
      </c>
      <c r="T3444" s="54">
        <v>36.308623298033282</v>
      </c>
      <c r="U3444" s="54">
        <v>205.74886535552193</v>
      </c>
      <c r="W3444" s="42" t="s">
        <v>469</v>
      </c>
    </row>
    <row r="3445" spans="1:23">
      <c r="A3445" s="49" t="s">
        <v>5713</v>
      </c>
      <c r="B3445" s="46" t="s">
        <v>549</v>
      </c>
      <c r="C3445" s="46" t="s">
        <v>253</v>
      </c>
      <c r="D3445" s="49" t="s">
        <v>161</v>
      </c>
      <c r="E3445" s="46">
        <v>0</v>
      </c>
      <c r="F3445" s="46">
        <v>0</v>
      </c>
      <c r="G3445" s="46">
        <v>0</v>
      </c>
      <c r="H3445" s="46">
        <v>0</v>
      </c>
      <c r="I3445" s="46">
        <v>0</v>
      </c>
      <c r="J3445" s="46">
        <v>0</v>
      </c>
      <c r="K3445" s="46">
        <v>0</v>
      </c>
      <c r="L3445" s="42">
        <v>32512</v>
      </c>
      <c r="M3445" s="42">
        <v>16525</v>
      </c>
      <c r="N3445" s="42">
        <v>15987</v>
      </c>
      <c r="O3445" s="54" t="s">
        <v>499</v>
      </c>
      <c r="P3445" s="54" t="s">
        <v>499</v>
      </c>
      <c r="Q3445" s="54" t="s">
        <v>499</v>
      </c>
      <c r="R3445" s="54" t="s">
        <v>499</v>
      </c>
      <c r="S3445" s="54" t="s">
        <v>499</v>
      </c>
      <c r="T3445" s="54" t="s">
        <v>499</v>
      </c>
      <c r="U3445" s="54" t="s">
        <v>499</v>
      </c>
      <c r="W3445" s="42" t="s">
        <v>469</v>
      </c>
    </row>
    <row r="3446" spans="1:23">
      <c r="A3446" s="49" t="s">
        <v>5714</v>
      </c>
      <c r="B3446" s="46" t="s">
        <v>549</v>
      </c>
      <c r="C3446" s="46" t="s">
        <v>253</v>
      </c>
      <c r="D3446" s="49" t="s">
        <v>164</v>
      </c>
      <c r="E3446" s="46">
        <v>38</v>
      </c>
      <c r="F3446" s="46">
        <v>26</v>
      </c>
      <c r="G3446" s="46">
        <v>72</v>
      </c>
      <c r="H3446" s="46">
        <v>59</v>
      </c>
      <c r="I3446" s="46">
        <v>14</v>
      </c>
      <c r="J3446" s="46">
        <v>0</v>
      </c>
      <c r="K3446" s="46">
        <v>209</v>
      </c>
      <c r="L3446" s="42">
        <v>32512</v>
      </c>
      <c r="M3446" s="42">
        <v>16525</v>
      </c>
      <c r="N3446" s="42">
        <v>15987</v>
      </c>
      <c r="O3446" s="54">
        <v>237.69312566460249</v>
      </c>
      <c r="P3446" s="54">
        <v>162.63213861262275</v>
      </c>
      <c r="Q3446" s="54">
        <v>450.36592231187842</v>
      </c>
      <c r="R3446" s="54">
        <v>369.04985300556706</v>
      </c>
      <c r="S3446" s="54">
        <v>87.571151560643017</v>
      </c>
      <c r="T3446" s="54" t="s">
        <v>499</v>
      </c>
      <c r="U3446" s="54">
        <v>1307.3121911553137</v>
      </c>
      <c r="W3446" s="42" t="s">
        <v>469</v>
      </c>
    </row>
    <row r="3447" spans="1:23">
      <c r="A3447" s="49" t="s">
        <v>5715</v>
      </c>
      <c r="B3447" s="46" t="s">
        <v>549</v>
      </c>
      <c r="C3447" s="46" t="s">
        <v>253</v>
      </c>
      <c r="D3447" s="49" t="s">
        <v>142</v>
      </c>
      <c r="E3447" s="46">
        <v>0</v>
      </c>
      <c r="F3447" s="46">
        <v>0</v>
      </c>
      <c r="G3447" s="46">
        <v>6</v>
      </c>
      <c r="H3447" s="46">
        <v>6</v>
      </c>
      <c r="I3447" s="46">
        <v>0</v>
      </c>
      <c r="J3447" s="46">
        <v>0</v>
      </c>
      <c r="K3447" s="46">
        <v>12</v>
      </c>
      <c r="L3447" s="42">
        <v>32512</v>
      </c>
      <c r="M3447" s="42">
        <v>16525</v>
      </c>
      <c r="N3447" s="42">
        <v>15987</v>
      </c>
      <c r="O3447" s="54" t="s">
        <v>499</v>
      </c>
      <c r="P3447" s="54" t="s">
        <v>499</v>
      </c>
      <c r="Q3447" s="54">
        <v>18.454724409448819</v>
      </c>
      <c r="R3447" s="54">
        <v>18.454724409448819</v>
      </c>
      <c r="S3447" s="54" t="s">
        <v>499</v>
      </c>
      <c r="T3447" s="54" t="s">
        <v>499</v>
      </c>
      <c r="U3447" s="54">
        <v>36.909448818897637</v>
      </c>
      <c r="W3447" s="42" t="s">
        <v>469</v>
      </c>
    </row>
    <row r="3448" spans="1:23">
      <c r="A3448" s="49" t="s">
        <v>5716</v>
      </c>
      <c r="B3448" s="46" t="s">
        <v>549</v>
      </c>
      <c r="C3448" s="46" t="s">
        <v>253</v>
      </c>
      <c r="D3448" s="49" t="s">
        <v>146</v>
      </c>
      <c r="E3448" s="46">
        <v>6</v>
      </c>
      <c r="F3448" s="46">
        <v>6</v>
      </c>
      <c r="G3448" s="46">
        <v>12</v>
      </c>
      <c r="H3448" s="46">
        <v>13</v>
      </c>
      <c r="I3448" s="46">
        <v>12</v>
      </c>
      <c r="J3448" s="46">
        <v>6</v>
      </c>
      <c r="K3448" s="46">
        <v>55</v>
      </c>
      <c r="L3448" s="42">
        <v>32512</v>
      </c>
      <c r="M3448" s="42">
        <v>16525</v>
      </c>
      <c r="N3448" s="42">
        <v>15987</v>
      </c>
      <c r="O3448" s="54">
        <v>36.308623298033282</v>
      </c>
      <c r="P3448" s="54">
        <v>36.308623298033282</v>
      </c>
      <c r="Q3448" s="54">
        <v>72.617246596066565</v>
      </c>
      <c r="R3448" s="54">
        <v>78.668683812405447</v>
      </c>
      <c r="S3448" s="54">
        <v>72.617246596066565</v>
      </c>
      <c r="T3448" s="54">
        <v>36.308623298033282</v>
      </c>
      <c r="U3448" s="54">
        <v>332.82904689863841</v>
      </c>
      <c r="W3448" s="42" t="s">
        <v>469</v>
      </c>
    </row>
    <row r="3449" spans="1:23">
      <c r="A3449" s="49" t="s">
        <v>5717</v>
      </c>
      <c r="B3449" s="46" t="s">
        <v>549</v>
      </c>
      <c r="C3449" s="46" t="s">
        <v>258</v>
      </c>
      <c r="D3449" s="49" t="s">
        <v>200</v>
      </c>
      <c r="E3449" s="46">
        <v>6</v>
      </c>
      <c r="F3449" s="46">
        <v>6</v>
      </c>
      <c r="G3449" s="46">
        <v>7</v>
      </c>
      <c r="H3449" s="46">
        <v>24</v>
      </c>
      <c r="I3449" s="46">
        <v>13</v>
      </c>
      <c r="J3449" s="46">
        <v>0</v>
      </c>
      <c r="K3449" s="46">
        <v>56</v>
      </c>
      <c r="L3449" s="42">
        <v>27615</v>
      </c>
      <c r="M3449" s="42">
        <v>14069</v>
      </c>
      <c r="N3449" s="42">
        <v>13546</v>
      </c>
      <c r="O3449" s="54">
        <v>21.727322107550243</v>
      </c>
      <c r="P3449" s="54">
        <v>21.727322107550243</v>
      </c>
      <c r="Q3449" s="54">
        <v>25.348542458808616</v>
      </c>
      <c r="R3449" s="54">
        <v>86.909288430200974</v>
      </c>
      <c r="S3449" s="54">
        <v>47.07586456635886</v>
      </c>
      <c r="T3449" s="54" t="s">
        <v>499</v>
      </c>
      <c r="U3449" s="54">
        <v>202.78833967046893</v>
      </c>
      <c r="W3449" s="42" t="s">
        <v>469</v>
      </c>
    </row>
    <row r="3450" spans="1:23">
      <c r="A3450" s="49" t="s">
        <v>5718</v>
      </c>
      <c r="B3450" s="46" t="s">
        <v>549</v>
      </c>
      <c r="C3450" s="46" t="s">
        <v>258</v>
      </c>
      <c r="D3450" s="49" t="s">
        <v>54</v>
      </c>
      <c r="E3450" s="46">
        <v>15</v>
      </c>
      <c r="F3450" s="46">
        <v>44</v>
      </c>
      <c r="G3450" s="46">
        <v>50</v>
      </c>
      <c r="H3450" s="46">
        <v>79</v>
      </c>
      <c r="I3450" s="46">
        <v>53</v>
      </c>
      <c r="J3450" s="46">
        <v>40</v>
      </c>
      <c r="K3450" s="46">
        <v>281</v>
      </c>
      <c r="L3450" s="42">
        <v>27615</v>
      </c>
      <c r="M3450" s="42">
        <v>14069</v>
      </c>
      <c r="N3450" s="42">
        <v>13546</v>
      </c>
      <c r="O3450" s="54">
        <v>106.61738574170163</v>
      </c>
      <c r="P3450" s="54">
        <v>312.74433150899142</v>
      </c>
      <c r="Q3450" s="54">
        <v>355.39128580567206</v>
      </c>
      <c r="R3450" s="54">
        <v>561.51823157296189</v>
      </c>
      <c r="S3450" s="54">
        <v>376.71476295401237</v>
      </c>
      <c r="T3450" s="54">
        <v>284.31302864453761</v>
      </c>
      <c r="U3450" s="54">
        <v>1997.2990262278768</v>
      </c>
      <c r="W3450" s="42" t="s">
        <v>469</v>
      </c>
    </row>
    <row r="3451" spans="1:23">
      <c r="A3451" s="49" t="s">
        <v>5719</v>
      </c>
      <c r="B3451" s="46" t="s">
        <v>549</v>
      </c>
      <c r="C3451" s="46" t="s">
        <v>258</v>
      </c>
      <c r="D3451" s="49" t="s">
        <v>60</v>
      </c>
      <c r="E3451" s="46">
        <v>6</v>
      </c>
      <c r="F3451" s="46">
        <v>6</v>
      </c>
      <c r="G3451" s="46">
        <v>12</v>
      </c>
      <c r="H3451" s="46">
        <v>14</v>
      </c>
      <c r="I3451" s="46">
        <v>12</v>
      </c>
      <c r="J3451" s="46">
        <v>6</v>
      </c>
      <c r="K3451" s="46">
        <v>56</v>
      </c>
      <c r="L3451" s="42">
        <v>27615</v>
      </c>
      <c r="M3451" s="42">
        <v>14069</v>
      </c>
      <c r="N3451" s="42">
        <v>13546</v>
      </c>
      <c r="O3451" s="54">
        <v>21.727322107550243</v>
      </c>
      <c r="P3451" s="54">
        <v>21.727322107550243</v>
      </c>
      <c r="Q3451" s="54">
        <v>43.454644215100487</v>
      </c>
      <c r="R3451" s="54">
        <v>50.697084917617232</v>
      </c>
      <c r="S3451" s="54">
        <v>43.454644215100487</v>
      </c>
      <c r="T3451" s="54">
        <v>21.727322107550243</v>
      </c>
      <c r="U3451" s="54">
        <v>202.78833967046893</v>
      </c>
      <c r="W3451" s="42" t="s">
        <v>469</v>
      </c>
    </row>
    <row r="3452" spans="1:23">
      <c r="A3452" s="49" t="s">
        <v>5720</v>
      </c>
      <c r="B3452" s="46" t="s">
        <v>549</v>
      </c>
      <c r="C3452" s="46" t="s">
        <v>258</v>
      </c>
      <c r="D3452" s="49" t="s">
        <v>69</v>
      </c>
      <c r="E3452" s="46">
        <v>0</v>
      </c>
      <c r="F3452" s="46">
        <v>0</v>
      </c>
      <c r="G3452" s="46">
        <v>6</v>
      </c>
      <c r="H3452" s="46">
        <v>6</v>
      </c>
      <c r="I3452" s="46">
        <v>6</v>
      </c>
      <c r="J3452" s="46">
        <v>6</v>
      </c>
      <c r="K3452" s="46">
        <v>24</v>
      </c>
      <c r="L3452" s="42">
        <v>27615</v>
      </c>
      <c r="M3452" s="42">
        <v>14069</v>
      </c>
      <c r="N3452" s="42">
        <v>13546</v>
      </c>
      <c r="O3452" s="54" t="s">
        <v>499</v>
      </c>
      <c r="P3452" s="54" t="s">
        <v>499</v>
      </c>
      <c r="Q3452" s="54">
        <v>42.646954296680647</v>
      </c>
      <c r="R3452" s="54">
        <v>42.646954296680647</v>
      </c>
      <c r="S3452" s="54">
        <v>42.646954296680647</v>
      </c>
      <c r="T3452" s="54">
        <v>42.646954296680647</v>
      </c>
      <c r="U3452" s="54">
        <v>170.58781718672259</v>
      </c>
      <c r="W3452" s="42" t="s">
        <v>469</v>
      </c>
    </row>
    <row r="3453" spans="1:23">
      <c r="A3453" s="49" t="s">
        <v>5721</v>
      </c>
      <c r="B3453" s="46" t="s">
        <v>549</v>
      </c>
      <c r="C3453" s="46" t="s">
        <v>258</v>
      </c>
      <c r="D3453" s="49" t="s">
        <v>64</v>
      </c>
      <c r="E3453" s="46">
        <v>21</v>
      </c>
      <c r="F3453" s="46">
        <v>18</v>
      </c>
      <c r="G3453" s="46">
        <v>46</v>
      </c>
      <c r="H3453" s="46">
        <v>34</v>
      </c>
      <c r="I3453" s="46">
        <v>26</v>
      </c>
      <c r="J3453" s="46">
        <v>14</v>
      </c>
      <c r="K3453" s="46">
        <v>159</v>
      </c>
      <c r="L3453" s="42">
        <v>27615</v>
      </c>
      <c r="M3453" s="42">
        <v>14069</v>
      </c>
      <c r="N3453" s="42">
        <v>13546</v>
      </c>
      <c r="O3453" s="54">
        <v>76.045627376425855</v>
      </c>
      <c r="P3453" s="54">
        <v>65.181966322650737</v>
      </c>
      <c r="Q3453" s="54">
        <v>166.5761361578852</v>
      </c>
      <c r="R3453" s="54">
        <v>123.12149194278473</v>
      </c>
      <c r="S3453" s="54">
        <v>94.151729132717719</v>
      </c>
      <c r="T3453" s="54">
        <v>50.697084917617232</v>
      </c>
      <c r="U3453" s="54">
        <v>575.77403585008153</v>
      </c>
      <c r="W3453" s="42" t="s">
        <v>469</v>
      </c>
    </row>
    <row r="3454" spans="1:23">
      <c r="A3454" s="49" t="s">
        <v>5722</v>
      </c>
      <c r="B3454" s="46" t="s">
        <v>549</v>
      </c>
      <c r="C3454" s="46" t="s">
        <v>258</v>
      </c>
      <c r="D3454" s="49" t="s">
        <v>492</v>
      </c>
      <c r="E3454" s="46">
        <v>12</v>
      </c>
      <c r="F3454" s="46">
        <v>0</v>
      </c>
      <c r="G3454" s="46">
        <v>6</v>
      </c>
      <c r="H3454" s="46">
        <v>16</v>
      </c>
      <c r="I3454" s="46">
        <v>6</v>
      </c>
      <c r="J3454" s="46">
        <v>0</v>
      </c>
      <c r="K3454" s="46">
        <v>40</v>
      </c>
      <c r="L3454" s="42">
        <v>27615</v>
      </c>
      <c r="M3454" s="42">
        <v>14069</v>
      </c>
      <c r="N3454" s="42">
        <v>13546</v>
      </c>
      <c r="O3454" s="54">
        <v>43.454644215100487</v>
      </c>
      <c r="P3454" s="54" t="s">
        <v>499</v>
      </c>
      <c r="Q3454" s="54">
        <v>21.727322107550243</v>
      </c>
      <c r="R3454" s="54">
        <v>57.939525620133992</v>
      </c>
      <c r="S3454" s="54">
        <v>21.727322107550243</v>
      </c>
      <c r="T3454" s="54" t="s">
        <v>499</v>
      </c>
      <c r="U3454" s="54">
        <v>144.84881405033497</v>
      </c>
      <c r="W3454" s="42" t="s">
        <v>469</v>
      </c>
    </row>
    <row r="3455" spans="1:23">
      <c r="A3455" s="49" t="s">
        <v>5723</v>
      </c>
      <c r="B3455" s="46" t="s">
        <v>549</v>
      </c>
      <c r="C3455" s="46" t="s">
        <v>258</v>
      </c>
      <c r="D3455" s="49" t="s">
        <v>473</v>
      </c>
      <c r="E3455" s="46">
        <v>0</v>
      </c>
      <c r="F3455" s="46">
        <v>0</v>
      </c>
      <c r="G3455" s="46">
        <v>0</v>
      </c>
      <c r="H3455" s="46">
        <v>0</v>
      </c>
      <c r="I3455" s="46">
        <v>6</v>
      </c>
      <c r="J3455" s="46">
        <v>0</v>
      </c>
      <c r="K3455" s="46">
        <v>6</v>
      </c>
      <c r="L3455" s="42">
        <v>27615</v>
      </c>
      <c r="M3455" s="42">
        <v>14069</v>
      </c>
      <c r="N3455" s="42">
        <v>13546</v>
      </c>
      <c r="O3455" s="54" t="s">
        <v>499</v>
      </c>
      <c r="P3455" s="54" t="s">
        <v>499</v>
      </c>
      <c r="Q3455" s="54" t="s">
        <v>499</v>
      </c>
      <c r="R3455" s="54" t="s">
        <v>499</v>
      </c>
      <c r="S3455" s="54">
        <v>21.727322107550243</v>
      </c>
      <c r="T3455" s="54" t="s">
        <v>499</v>
      </c>
      <c r="U3455" s="54">
        <v>21.727322107550243</v>
      </c>
      <c r="W3455" s="42" t="s">
        <v>469</v>
      </c>
    </row>
    <row r="3456" spans="1:23">
      <c r="A3456" s="49" t="s">
        <v>5724</v>
      </c>
      <c r="B3456" s="46" t="s">
        <v>549</v>
      </c>
      <c r="C3456" s="46" t="s">
        <v>258</v>
      </c>
      <c r="D3456" s="49" t="s">
        <v>201</v>
      </c>
      <c r="E3456" s="46">
        <v>0</v>
      </c>
      <c r="F3456" s="46">
        <v>0</v>
      </c>
      <c r="G3456" s="46">
        <v>12</v>
      </c>
      <c r="H3456" s="46">
        <v>0</v>
      </c>
      <c r="I3456" s="46">
        <v>6</v>
      </c>
      <c r="J3456" s="46">
        <v>0</v>
      </c>
      <c r="K3456" s="46">
        <v>18</v>
      </c>
      <c r="L3456" s="42">
        <v>27615</v>
      </c>
      <c r="M3456" s="42">
        <v>14069</v>
      </c>
      <c r="N3456" s="42">
        <v>13546</v>
      </c>
      <c r="O3456" s="54" t="s">
        <v>499</v>
      </c>
      <c r="P3456" s="54" t="s">
        <v>499</v>
      </c>
      <c r="Q3456" s="54">
        <v>43.454644215100487</v>
      </c>
      <c r="R3456" s="54" t="s">
        <v>499</v>
      </c>
      <c r="S3456" s="54">
        <v>21.727322107550243</v>
      </c>
      <c r="T3456" s="54" t="s">
        <v>499</v>
      </c>
      <c r="U3456" s="54">
        <v>65.181966322650737</v>
      </c>
      <c r="W3456" s="42" t="s">
        <v>469</v>
      </c>
    </row>
    <row r="3457" spans="1:23">
      <c r="A3457" s="49" t="s">
        <v>5725</v>
      </c>
      <c r="B3457" s="46" t="s">
        <v>549</v>
      </c>
      <c r="C3457" s="46" t="s">
        <v>258</v>
      </c>
      <c r="D3457" s="49" t="s">
        <v>151</v>
      </c>
      <c r="E3457" s="46">
        <v>0</v>
      </c>
      <c r="F3457" s="46">
        <v>0</v>
      </c>
      <c r="G3457" s="46">
        <v>0</v>
      </c>
      <c r="H3457" s="46">
        <v>0</v>
      </c>
      <c r="I3457" s="46">
        <v>0</v>
      </c>
      <c r="J3457" s="46">
        <v>0</v>
      </c>
      <c r="K3457" s="46">
        <v>0</v>
      </c>
      <c r="L3457" s="42">
        <v>27615</v>
      </c>
      <c r="M3457" s="42">
        <v>14069</v>
      </c>
      <c r="N3457" s="42">
        <v>13546</v>
      </c>
      <c r="O3457" s="54" t="s">
        <v>499</v>
      </c>
      <c r="P3457" s="54" t="s">
        <v>499</v>
      </c>
      <c r="Q3457" s="54" t="s">
        <v>499</v>
      </c>
      <c r="R3457" s="54" t="s">
        <v>499</v>
      </c>
      <c r="S3457" s="54" t="s">
        <v>499</v>
      </c>
      <c r="T3457" s="54" t="s">
        <v>499</v>
      </c>
      <c r="U3457" s="54" t="s">
        <v>499</v>
      </c>
      <c r="W3457" s="42" t="s">
        <v>469</v>
      </c>
    </row>
    <row r="3458" spans="1:23">
      <c r="A3458" s="49" t="s">
        <v>5726</v>
      </c>
      <c r="B3458" s="46" t="s">
        <v>549</v>
      </c>
      <c r="C3458" s="46" t="s">
        <v>258</v>
      </c>
      <c r="D3458" s="49" t="s">
        <v>95</v>
      </c>
      <c r="E3458" s="46">
        <v>0</v>
      </c>
      <c r="F3458" s="46">
        <v>0</v>
      </c>
      <c r="G3458" s="46">
        <v>6</v>
      </c>
      <c r="H3458" s="46">
        <v>12</v>
      </c>
      <c r="I3458" s="46">
        <v>0</v>
      </c>
      <c r="J3458" s="46">
        <v>0</v>
      </c>
      <c r="K3458" s="46">
        <v>18</v>
      </c>
      <c r="L3458" s="42">
        <v>27615</v>
      </c>
      <c r="M3458" s="42">
        <v>14069</v>
      </c>
      <c r="N3458" s="42">
        <v>13546</v>
      </c>
      <c r="O3458" s="54" t="s">
        <v>499</v>
      </c>
      <c r="P3458" s="54" t="s">
        <v>499</v>
      </c>
      <c r="Q3458" s="54">
        <v>21.727322107550243</v>
      </c>
      <c r="R3458" s="54">
        <v>43.454644215100487</v>
      </c>
      <c r="S3458" s="54" t="s">
        <v>499</v>
      </c>
      <c r="T3458" s="54" t="s">
        <v>499</v>
      </c>
      <c r="U3458" s="54">
        <v>65.181966322650737</v>
      </c>
      <c r="W3458" s="42" t="s">
        <v>469</v>
      </c>
    </row>
    <row r="3459" spans="1:23">
      <c r="A3459" s="49" t="s">
        <v>5727</v>
      </c>
      <c r="B3459" s="46" t="s">
        <v>549</v>
      </c>
      <c r="C3459" s="46" t="s">
        <v>258</v>
      </c>
      <c r="D3459" s="49" t="s">
        <v>154</v>
      </c>
      <c r="E3459" s="46">
        <v>0</v>
      </c>
      <c r="F3459" s="46">
        <v>0</v>
      </c>
      <c r="G3459" s="46">
        <v>0</v>
      </c>
      <c r="H3459" s="46">
        <v>0</v>
      </c>
      <c r="I3459" s="46">
        <v>0</v>
      </c>
      <c r="J3459" s="46">
        <v>0</v>
      </c>
      <c r="K3459" s="46">
        <v>0</v>
      </c>
      <c r="L3459" s="42">
        <v>27615</v>
      </c>
      <c r="M3459" s="42">
        <v>14069</v>
      </c>
      <c r="N3459" s="42">
        <v>13546</v>
      </c>
      <c r="O3459" s="54" t="s">
        <v>499</v>
      </c>
      <c r="P3459" s="54" t="s">
        <v>499</v>
      </c>
      <c r="Q3459" s="54" t="s">
        <v>499</v>
      </c>
      <c r="R3459" s="54" t="s">
        <v>499</v>
      </c>
      <c r="S3459" s="54" t="s">
        <v>499</v>
      </c>
      <c r="T3459" s="54" t="s">
        <v>499</v>
      </c>
      <c r="U3459" s="54" t="s">
        <v>499</v>
      </c>
      <c r="W3459" s="42" t="s">
        <v>469</v>
      </c>
    </row>
    <row r="3460" spans="1:23">
      <c r="A3460" s="49" t="s">
        <v>5728</v>
      </c>
      <c r="B3460" s="46" t="s">
        <v>549</v>
      </c>
      <c r="C3460" s="46" t="s">
        <v>258</v>
      </c>
      <c r="D3460" s="49" t="s">
        <v>155</v>
      </c>
      <c r="E3460" s="46">
        <v>16</v>
      </c>
      <c r="F3460" s="46">
        <v>0</v>
      </c>
      <c r="G3460" s="46">
        <v>0</v>
      </c>
      <c r="H3460" s="46">
        <v>6</v>
      </c>
      <c r="I3460" s="46">
        <v>0</v>
      </c>
      <c r="J3460" s="46">
        <v>0</v>
      </c>
      <c r="K3460" s="46">
        <v>22</v>
      </c>
      <c r="L3460" s="42">
        <v>27615</v>
      </c>
      <c r="M3460" s="42">
        <v>14069</v>
      </c>
      <c r="N3460" s="42">
        <v>13546</v>
      </c>
      <c r="O3460" s="54">
        <v>57.939525620133992</v>
      </c>
      <c r="P3460" s="54" t="s">
        <v>499</v>
      </c>
      <c r="Q3460" s="54" t="s">
        <v>499</v>
      </c>
      <c r="R3460" s="54">
        <v>21.727322107550243</v>
      </c>
      <c r="S3460" s="54" t="s">
        <v>499</v>
      </c>
      <c r="T3460" s="54" t="s">
        <v>499</v>
      </c>
      <c r="U3460" s="54">
        <v>79.666847727684228</v>
      </c>
      <c r="W3460" s="42" t="s">
        <v>469</v>
      </c>
    </row>
    <row r="3461" spans="1:23">
      <c r="A3461" s="49" t="s">
        <v>5729</v>
      </c>
      <c r="B3461" s="46" t="s">
        <v>549</v>
      </c>
      <c r="C3461" s="46" t="s">
        <v>258</v>
      </c>
      <c r="D3461" s="49" t="s">
        <v>99</v>
      </c>
      <c r="E3461" s="46">
        <v>13</v>
      </c>
      <c r="F3461" s="46">
        <v>6</v>
      </c>
      <c r="G3461" s="46">
        <v>12</v>
      </c>
      <c r="H3461" s="46">
        <v>18</v>
      </c>
      <c r="I3461" s="46">
        <v>12</v>
      </c>
      <c r="J3461" s="46">
        <v>8</v>
      </c>
      <c r="K3461" s="46">
        <v>69</v>
      </c>
      <c r="L3461" s="42">
        <v>27615</v>
      </c>
      <c r="M3461" s="42">
        <v>14069</v>
      </c>
      <c r="N3461" s="42">
        <v>13546</v>
      </c>
      <c r="O3461" s="54">
        <v>47.07586456635886</v>
      </c>
      <c r="P3461" s="54">
        <v>21.727322107550243</v>
      </c>
      <c r="Q3461" s="54">
        <v>43.454644215100487</v>
      </c>
      <c r="R3461" s="54">
        <v>65.181966322650737</v>
      </c>
      <c r="S3461" s="54">
        <v>43.454644215100487</v>
      </c>
      <c r="T3461" s="54">
        <v>28.969762810066996</v>
      </c>
      <c r="U3461" s="54">
        <v>249.86420423682782</v>
      </c>
      <c r="W3461" s="42" t="s">
        <v>469</v>
      </c>
    </row>
    <row r="3462" spans="1:23">
      <c r="A3462" s="49" t="s">
        <v>5730</v>
      </c>
      <c r="B3462" s="46" t="s">
        <v>549</v>
      </c>
      <c r="C3462" s="46" t="s">
        <v>258</v>
      </c>
      <c r="D3462" s="49" t="s">
        <v>481</v>
      </c>
      <c r="E3462" s="46">
        <v>0</v>
      </c>
      <c r="F3462" s="46">
        <v>0</v>
      </c>
      <c r="G3462" s="46">
        <v>12</v>
      </c>
      <c r="H3462" s="46">
        <v>0</v>
      </c>
      <c r="I3462" s="46">
        <v>0</v>
      </c>
      <c r="J3462" s="46">
        <v>0</v>
      </c>
      <c r="K3462" s="46">
        <v>12</v>
      </c>
      <c r="L3462" s="42">
        <v>27615</v>
      </c>
      <c r="M3462" s="42">
        <v>14069</v>
      </c>
      <c r="N3462" s="42">
        <v>13546</v>
      </c>
      <c r="O3462" s="54" t="s">
        <v>499</v>
      </c>
      <c r="P3462" s="54" t="s">
        <v>499</v>
      </c>
      <c r="Q3462" s="54">
        <v>43.454644215100487</v>
      </c>
      <c r="R3462" s="54" t="s">
        <v>499</v>
      </c>
      <c r="S3462" s="54" t="s">
        <v>499</v>
      </c>
      <c r="T3462" s="54" t="s">
        <v>499</v>
      </c>
      <c r="U3462" s="54">
        <v>43.454644215100487</v>
      </c>
      <c r="W3462" s="42" t="s">
        <v>469</v>
      </c>
    </row>
    <row r="3463" spans="1:23">
      <c r="A3463" s="49" t="s">
        <v>5731</v>
      </c>
      <c r="B3463" s="46" t="s">
        <v>549</v>
      </c>
      <c r="C3463" s="46" t="s">
        <v>258</v>
      </c>
      <c r="D3463" s="49" t="s">
        <v>483</v>
      </c>
      <c r="E3463" s="46">
        <v>6</v>
      </c>
      <c r="F3463" s="46">
        <v>0</v>
      </c>
      <c r="G3463" s="46">
        <v>13</v>
      </c>
      <c r="H3463" s="46">
        <v>17</v>
      </c>
      <c r="I3463" s="46">
        <v>0</v>
      </c>
      <c r="J3463" s="46">
        <v>0</v>
      </c>
      <c r="K3463" s="46">
        <v>36</v>
      </c>
      <c r="L3463" s="42">
        <v>27615</v>
      </c>
      <c r="M3463" s="42">
        <v>14069</v>
      </c>
      <c r="N3463" s="42">
        <v>13546</v>
      </c>
      <c r="O3463" s="54">
        <v>21.727322107550243</v>
      </c>
      <c r="P3463" s="54" t="s">
        <v>499</v>
      </c>
      <c r="Q3463" s="54">
        <v>47.07586456635886</v>
      </c>
      <c r="R3463" s="54">
        <v>61.560745971392365</v>
      </c>
      <c r="S3463" s="54" t="s">
        <v>499</v>
      </c>
      <c r="T3463" s="54" t="s">
        <v>499</v>
      </c>
      <c r="U3463" s="54">
        <v>130.36393264530147</v>
      </c>
      <c r="W3463" s="42" t="s">
        <v>469</v>
      </c>
    </row>
    <row r="3464" spans="1:23">
      <c r="A3464" s="49" t="s">
        <v>5732</v>
      </c>
      <c r="B3464" s="46" t="s">
        <v>549</v>
      </c>
      <c r="C3464" s="46" t="s">
        <v>258</v>
      </c>
      <c r="D3464" s="49" t="s">
        <v>128</v>
      </c>
      <c r="E3464" s="46">
        <v>0</v>
      </c>
      <c r="F3464" s="46">
        <v>0</v>
      </c>
      <c r="G3464" s="46">
        <v>0</v>
      </c>
      <c r="H3464" s="46">
        <v>6</v>
      </c>
      <c r="I3464" s="46">
        <v>0</v>
      </c>
      <c r="J3464" s="46">
        <v>0</v>
      </c>
      <c r="K3464" s="46">
        <v>6</v>
      </c>
      <c r="L3464" s="42">
        <v>27615</v>
      </c>
      <c r="M3464" s="42">
        <v>14069</v>
      </c>
      <c r="N3464" s="42">
        <v>13546</v>
      </c>
      <c r="O3464" s="54" t="s">
        <v>499</v>
      </c>
      <c r="P3464" s="54" t="s">
        <v>499</v>
      </c>
      <c r="Q3464" s="54" t="s">
        <v>499</v>
      </c>
      <c r="R3464" s="54">
        <v>21.727322107550243</v>
      </c>
      <c r="S3464" s="54" t="s">
        <v>499</v>
      </c>
      <c r="T3464" s="54" t="s">
        <v>499</v>
      </c>
      <c r="U3464" s="54">
        <v>21.727322107550243</v>
      </c>
      <c r="W3464" s="42" t="s">
        <v>469</v>
      </c>
    </row>
    <row r="3465" spans="1:23">
      <c r="A3465" s="49" t="s">
        <v>5733</v>
      </c>
      <c r="B3465" s="46" t="s">
        <v>549</v>
      </c>
      <c r="C3465" s="46" t="s">
        <v>258</v>
      </c>
      <c r="D3465" s="49" t="s">
        <v>132</v>
      </c>
      <c r="E3465" s="46">
        <v>6</v>
      </c>
      <c r="F3465" s="46">
        <v>6</v>
      </c>
      <c r="G3465" s="46">
        <v>6</v>
      </c>
      <c r="H3465" s="46">
        <v>7</v>
      </c>
      <c r="I3465" s="46">
        <v>6</v>
      </c>
      <c r="J3465" s="46">
        <v>6</v>
      </c>
      <c r="K3465" s="46">
        <v>37</v>
      </c>
      <c r="L3465" s="42">
        <v>27615</v>
      </c>
      <c r="M3465" s="42">
        <v>14069</v>
      </c>
      <c r="N3465" s="42">
        <v>13546</v>
      </c>
      <c r="O3465" s="54">
        <v>42.646954296680647</v>
      </c>
      <c r="P3465" s="54">
        <v>42.646954296680647</v>
      </c>
      <c r="Q3465" s="54">
        <v>42.646954296680647</v>
      </c>
      <c r="R3465" s="54">
        <v>49.754780012794086</v>
      </c>
      <c r="S3465" s="54">
        <v>42.646954296680647</v>
      </c>
      <c r="T3465" s="54">
        <v>42.646954296680647</v>
      </c>
      <c r="U3465" s="54">
        <v>262.98955149619729</v>
      </c>
      <c r="W3465" s="42" t="s">
        <v>469</v>
      </c>
    </row>
    <row r="3466" spans="1:23">
      <c r="A3466" s="49" t="s">
        <v>5734</v>
      </c>
      <c r="B3466" s="46" t="s">
        <v>549</v>
      </c>
      <c r="C3466" s="46" t="s">
        <v>258</v>
      </c>
      <c r="D3466" s="49" t="s">
        <v>161</v>
      </c>
      <c r="E3466" s="46">
        <v>0</v>
      </c>
      <c r="F3466" s="46">
        <v>0</v>
      </c>
      <c r="G3466" s="46">
        <v>0</v>
      </c>
      <c r="H3466" s="46">
        <v>0</v>
      </c>
      <c r="I3466" s="46">
        <v>0</v>
      </c>
      <c r="J3466" s="46">
        <v>0</v>
      </c>
      <c r="K3466" s="46">
        <v>0</v>
      </c>
      <c r="L3466" s="42">
        <v>27615</v>
      </c>
      <c r="M3466" s="42">
        <v>14069</v>
      </c>
      <c r="N3466" s="42">
        <v>13546</v>
      </c>
      <c r="O3466" s="54" t="s">
        <v>499</v>
      </c>
      <c r="P3466" s="54" t="s">
        <v>499</v>
      </c>
      <c r="Q3466" s="54" t="s">
        <v>499</v>
      </c>
      <c r="R3466" s="54" t="s">
        <v>499</v>
      </c>
      <c r="S3466" s="54" t="s">
        <v>499</v>
      </c>
      <c r="T3466" s="54" t="s">
        <v>499</v>
      </c>
      <c r="U3466" s="54" t="s">
        <v>499</v>
      </c>
      <c r="W3466" s="42" t="s">
        <v>469</v>
      </c>
    </row>
    <row r="3467" spans="1:23">
      <c r="A3467" s="49" t="s">
        <v>5735</v>
      </c>
      <c r="B3467" s="46" t="s">
        <v>549</v>
      </c>
      <c r="C3467" s="46" t="s">
        <v>258</v>
      </c>
      <c r="D3467" s="49" t="s">
        <v>164</v>
      </c>
      <c r="E3467" s="46">
        <v>20</v>
      </c>
      <c r="F3467" s="46">
        <v>31</v>
      </c>
      <c r="G3467" s="46">
        <v>58</v>
      </c>
      <c r="H3467" s="46">
        <v>70</v>
      </c>
      <c r="I3467" s="46">
        <v>25</v>
      </c>
      <c r="J3467" s="46">
        <v>7</v>
      </c>
      <c r="K3467" s="46">
        <v>211</v>
      </c>
      <c r="L3467" s="42">
        <v>27615</v>
      </c>
      <c r="M3467" s="42">
        <v>14069</v>
      </c>
      <c r="N3467" s="42">
        <v>13546</v>
      </c>
      <c r="O3467" s="54">
        <v>147.64506127270045</v>
      </c>
      <c r="P3467" s="54">
        <v>228.84984497268567</v>
      </c>
      <c r="Q3467" s="54">
        <v>428.17067769083127</v>
      </c>
      <c r="R3467" s="54">
        <v>516.7577144544515</v>
      </c>
      <c r="S3467" s="54">
        <v>184.55632659087556</v>
      </c>
      <c r="T3467" s="54">
        <v>51.67577144544515</v>
      </c>
      <c r="U3467" s="54">
        <v>1557.6553964269895</v>
      </c>
      <c r="W3467" s="42" t="s">
        <v>469</v>
      </c>
    </row>
    <row r="3468" spans="1:23">
      <c r="A3468" s="49" t="s">
        <v>5736</v>
      </c>
      <c r="B3468" s="46" t="s">
        <v>549</v>
      </c>
      <c r="C3468" s="46" t="s">
        <v>258</v>
      </c>
      <c r="D3468" s="49" t="s">
        <v>142</v>
      </c>
      <c r="E3468" s="46">
        <v>0</v>
      </c>
      <c r="F3468" s="46">
        <v>0</v>
      </c>
      <c r="G3468" s="46">
        <v>0</v>
      </c>
      <c r="H3468" s="46">
        <v>6</v>
      </c>
      <c r="I3468" s="46">
        <v>0</v>
      </c>
      <c r="J3468" s="46">
        <v>0</v>
      </c>
      <c r="K3468" s="46">
        <v>6</v>
      </c>
      <c r="L3468" s="42">
        <v>27615</v>
      </c>
      <c r="M3468" s="42">
        <v>14069</v>
      </c>
      <c r="N3468" s="42">
        <v>13546</v>
      </c>
      <c r="O3468" s="54" t="s">
        <v>499</v>
      </c>
      <c r="P3468" s="54" t="s">
        <v>499</v>
      </c>
      <c r="Q3468" s="54" t="s">
        <v>499</v>
      </c>
      <c r="R3468" s="54">
        <v>21.727322107550243</v>
      </c>
      <c r="S3468" s="54" t="s">
        <v>499</v>
      </c>
      <c r="T3468" s="54" t="s">
        <v>499</v>
      </c>
      <c r="U3468" s="54">
        <v>21.727322107550243</v>
      </c>
      <c r="W3468" s="42" t="s">
        <v>469</v>
      </c>
    </row>
    <row r="3469" spans="1:23">
      <c r="A3469" s="49" t="s">
        <v>5737</v>
      </c>
      <c r="B3469" s="46" t="s">
        <v>549</v>
      </c>
      <c r="C3469" s="46" t="s">
        <v>258</v>
      </c>
      <c r="D3469" s="49" t="s">
        <v>146</v>
      </c>
      <c r="E3469" s="46">
        <v>6</v>
      </c>
      <c r="F3469" s="46">
        <v>6</v>
      </c>
      <c r="G3469" s="46">
        <v>13</v>
      </c>
      <c r="H3469" s="46">
        <v>19</v>
      </c>
      <c r="I3469" s="46">
        <v>7</v>
      </c>
      <c r="J3469" s="46">
        <v>6</v>
      </c>
      <c r="K3469" s="46">
        <v>57</v>
      </c>
      <c r="L3469" s="42">
        <v>27615</v>
      </c>
      <c r="M3469" s="42">
        <v>14069</v>
      </c>
      <c r="N3469" s="42">
        <v>13546</v>
      </c>
      <c r="O3469" s="54">
        <v>42.646954296680647</v>
      </c>
      <c r="P3469" s="54">
        <v>42.646954296680647</v>
      </c>
      <c r="Q3469" s="54">
        <v>92.401734309474733</v>
      </c>
      <c r="R3469" s="54">
        <v>135.04868860615537</v>
      </c>
      <c r="S3469" s="54">
        <v>49.754780012794086</v>
      </c>
      <c r="T3469" s="54">
        <v>42.646954296680647</v>
      </c>
      <c r="U3469" s="54">
        <v>405.14606581846613</v>
      </c>
      <c r="W3469" s="42" t="s">
        <v>469</v>
      </c>
    </row>
    <row r="3470" spans="1:23">
      <c r="A3470" s="49" t="s">
        <v>5738</v>
      </c>
      <c r="B3470" s="46" t="s">
        <v>549</v>
      </c>
      <c r="C3470" s="46" t="s">
        <v>263</v>
      </c>
      <c r="D3470" s="49" t="s">
        <v>200</v>
      </c>
      <c r="E3470" s="46">
        <v>12</v>
      </c>
      <c r="F3470" s="46">
        <v>6</v>
      </c>
      <c r="G3470" s="46">
        <v>14</v>
      </c>
      <c r="H3470" s="46">
        <v>29</v>
      </c>
      <c r="I3470" s="46">
        <v>12</v>
      </c>
      <c r="J3470" s="46">
        <v>6</v>
      </c>
      <c r="K3470" s="46">
        <v>79</v>
      </c>
      <c r="L3470" s="42">
        <v>28081</v>
      </c>
      <c r="M3470" s="42">
        <v>14856</v>
      </c>
      <c r="N3470" s="42">
        <v>13225</v>
      </c>
      <c r="O3470" s="54">
        <v>42.733520886008336</v>
      </c>
      <c r="P3470" s="54">
        <v>21.366760443004168</v>
      </c>
      <c r="Q3470" s="54">
        <v>49.855774367009722</v>
      </c>
      <c r="R3470" s="54">
        <v>103.27267547452013</v>
      </c>
      <c r="S3470" s="54">
        <v>42.733520886008336</v>
      </c>
      <c r="T3470" s="54">
        <v>21.366760443004168</v>
      </c>
      <c r="U3470" s="54">
        <v>281.32901249955484</v>
      </c>
      <c r="W3470" s="42" t="s">
        <v>469</v>
      </c>
    </row>
    <row r="3471" spans="1:23">
      <c r="A3471" s="49" t="s">
        <v>5739</v>
      </c>
      <c r="B3471" s="46" t="s">
        <v>549</v>
      </c>
      <c r="C3471" s="46" t="s">
        <v>263</v>
      </c>
      <c r="D3471" s="49" t="s">
        <v>54</v>
      </c>
      <c r="E3471" s="46">
        <v>24</v>
      </c>
      <c r="F3471" s="46">
        <v>27</v>
      </c>
      <c r="G3471" s="46">
        <v>60</v>
      </c>
      <c r="H3471" s="46">
        <v>97</v>
      </c>
      <c r="I3471" s="46">
        <v>54</v>
      </c>
      <c r="J3471" s="46">
        <v>35</v>
      </c>
      <c r="K3471" s="46">
        <v>297</v>
      </c>
      <c r="L3471" s="42">
        <v>28081</v>
      </c>
      <c r="M3471" s="42">
        <v>14856</v>
      </c>
      <c r="N3471" s="42">
        <v>13225</v>
      </c>
      <c r="O3471" s="54">
        <v>161.55088852988692</v>
      </c>
      <c r="P3471" s="54">
        <v>181.74474959612277</v>
      </c>
      <c r="Q3471" s="54">
        <v>403.87722132471731</v>
      </c>
      <c r="R3471" s="54">
        <v>652.93484114162629</v>
      </c>
      <c r="S3471" s="54">
        <v>363.48949919224555</v>
      </c>
      <c r="T3471" s="54">
        <v>235.59504577275177</v>
      </c>
      <c r="U3471" s="54">
        <v>1999.1922455573506</v>
      </c>
      <c r="W3471" s="42" t="s">
        <v>469</v>
      </c>
    </row>
    <row r="3472" spans="1:23">
      <c r="A3472" s="49" t="s">
        <v>5740</v>
      </c>
      <c r="B3472" s="46" t="s">
        <v>549</v>
      </c>
      <c r="C3472" s="46" t="s">
        <v>263</v>
      </c>
      <c r="D3472" s="49" t="s">
        <v>60</v>
      </c>
      <c r="E3472" s="46">
        <v>6</v>
      </c>
      <c r="F3472" s="46">
        <v>0</v>
      </c>
      <c r="G3472" s="46">
        <v>9</v>
      </c>
      <c r="H3472" s="46">
        <v>21</v>
      </c>
      <c r="I3472" s="46">
        <v>12</v>
      </c>
      <c r="J3472" s="46">
        <v>6</v>
      </c>
      <c r="K3472" s="46">
        <v>54</v>
      </c>
      <c r="L3472" s="42">
        <v>28081</v>
      </c>
      <c r="M3472" s="42">
        <v>14856</v>
      </c>
      <c r="N3472" s="42">
        <v>13225</v>
      </c>
      <c r="O3472" s="54">
        <v>21.366760443004168</v>
      </c>
      <c r="P3472" s="54" t="s">
        <v>499</v>
      </c>
      <c r="Q3472" s="54">
        <v>32.050140664506252</v>
      </c>
      <c r="R3472" s="54">
        <v>74.78366155051458</v>
      </c>
      <c r="S3472" s="54">
        <v>42.733520886008336</v>
      </c>
      <c r="T3472" s="54">
        <v>21.366760443004168</v>
      </c>
      <c r="U3472" s="54">
        <v>192.3008439870375</v>
      </c>
      <c r="W3472" s="42" t="s">
        <v>469</v>
      </c>
    </row>
    <row r="3473" spans="1:23">
      <c r="A3473" s="49" t="s">
        <v>5741</v>
      </c>
      <c r="B3473" s="46" t="s">
        <v>549</v>
      </c>
      <c r="C3473" s="46" t="s">
        <v>263</v>
      </c>
      <c r="D3473" s="49" t="s">
        <v>69</v>
      </c>
      <c r="E3473" s="46">
        <v>0</v>
      </c>
      <c r="F3473" s="46">
        <v>0</v>
      </c>
      <c r="G3473" s="46">
        <v>0</v>
      </c>
      <c r="H3473" s="46">
        <v>6</v>
      </c>
      <c r="I3473" s="46">
        <v>6</v>
      </c>
      <c r="J3473" s="46">
        <v>0</v>
      </c>
      <c r="K3473" s="46">
        <v>12</v>
      </c>
      <c r="L3473" s="42">
        <v>28081</v>
      </c>
      <c r="M3473" s="42">
        <v>14856</v>
      </c>
      <c r="N3473" s="42">
        <v>13225</v>
      </c>
      <c r="O3473" s="54" t="s">
        <v>499</v>
      </c>
      <c r="P3473" s="54" t="s">
        <v>499</v>
      </c>
      <c r="Q3473" s="54" t="s">
        <v>499</v>
      </c>
      <c r="R3473" s="54">
        <v>40.38772213247173</v>
      </c>
      <c r="S3473" s="54">
        <v>40.38772213247173</v>
      </c>
      <c r="T3473" s="54" t="s">
        <v>499</v>
      </c>
      <c r="U3473" s="54">
        <v>80.775444264943459</v>
      </c>
      <c r="W3473" s="42" t="s">
        <v>469</v>
      </c>
    </row>
    <row r="3474" spans="1:23">
      <c r="A3474" s="49" t="s">
        <v>5742</v>
      </c>
      <c r="B3474" s="46" t="s">
        <v>549</v>
      </c>
      <c r="C3474" s="46" t="s">
        <v>263</v>
      </c>
      <c r="D3474" s="49" t="s">
        <v>64</v>
      </c>
      <c r="E3474" s="46">
        <v>26</v>
      </c>
      <c r="F3474" s="46">
        <v>16</v>
      </c>
      <c r="G3474" s="46">
        <v>40</v>
      </c>
      <c r="H3474" s="46">
        <v>46</v>
      </c>
      <c r="I3474" s="46">
        <v>27</v>
      </c>
      <c r="J3474" s="46">
        <v>12</v>
      </c>
      <c r="K3474" s="46">
        <v>167</v>
      </c>
      <c r="L3474" s="42">
        <v>28081</v>
      </c>
      <c r="M3474" s="42">
        <v>14856</v>
      </c>
      <c r="N3474" s="42">
        <v>13225</v>
      </c>
      <c r="O3474" s="54">
        <v>92.589295253018065</v>
      </c>
      <c r="P3474" s="54">
        <v>56.978027848011116</v>
      </c>
      <c r="Q3474" s="54">
        <v>142.44506962002779</v>
      </c>
      <c r="R3474" s="54">
        <v>163.81183006303195</v>
      </c>
      <c r="S3474" s="54">
        <v>96.150421993518748</v>
      </c>
      <c r="T3474" s="54">
        <v>42.733520886008336</v>
      </c>
      <c r="U3474" s="54">
        <v>594.70816566361589</v>
      </c>
      <c r="W3474" s="42" t="s">
        <v>469</v>
      </c>
    </row>
    <row r="3475" spans="1:23">
      <c r="A3475" s="49" t="s">
        <v>5743</v>
      </c>
      <c r="B3475" s="46" t="s">
        <v>549</v>
      </c>
      <c r="C3475" s="46" t="s">
        <v>263</v>
      </c>
      <c r="D3475" s="49" t="s">
        <v>492</v>
      </c>
      <c r="E3475" s="46">
        <v>6</v>
      </c>
      <c r="F3475" s="46">
        <v>0</v>
      </c>
      <c r="G3475" s="46">
        <v>6</v>
      </c>
      <c r="H3475" s="46">
        <v>6</v>
      </c>
      <c r="I3475" s="46">
        <v>12</v>
      </c>
      <c r="J3475" s="46">
        <v>6</v>
      </c>
      <c r="K3475" s="46">
        <v>36</v>
      </c>
      <c r="L3475" s="42">
        <v>28081</v>
      </c>
      <c r="M3475" s="42">
        <v>14856</v>
      </c>
      <c r="N3475" s="42">
        <v>13225</v>
      </c>
      <c r="O3475" s="54">
        <v>21.366760443004168</v>
      </c>
      <c r="P3475" s="54" t="s">
        <v>499</v>
      </c>
      <c r="Q3475" s="54">
        <v>21.366760443004168</v>
      </c>
      <c r="R3475" s="54">
        <v>21.366760443004168</v>
      </c>
      <c r="S3475" s="54">
        <v>42.733520886008336</v>
      </c>
      <c r="T3475" s="54">
        <v>21.366760443004168</v>
      </c>
      <c r="U3475" s="54">
        <v>128.20056265802501</v>
      </c>
      <c r="W3475" s="42" t="s">
        <v>469</v>
      </c>
    </row>
    <row r="3476" spans="1:23">
      <c r="A3476" s="49" t="s">
        <v>5744</v>
      </c>
      <c r="B3476" s="46" t="s">
        <v>549</v>
      </c>
      <c r="C3476" s="46" t="s">
        <v>263</v>
      </c>
      <c r="D3476" s="49" t="s">
        <v>473</v>
      </c>
      <c r="E3476" s="46">
        <v>0</v>
      </c>
      <c r="F3476" s="46">
        <v>0</v>
      </c>
      <c r="G3476" s="46">
        <v>0</v>
      </c>
      <c r="H3476" s="46">
        <v>0</v>
      </c>
      <c r="I3476" s="46">
        <v>0</v>
      </c>
      <c r="J3476" s="46">
        <v>0</v>
      </c>
      <c r="K3476" s="46">
        <v>0</v>
      </c>
      <c r="L3476" s="42">
        <v>28081</v>
      </c>
      <c r="M3476" s="42">
        <v>14856</v>
      </c>
      <c r="N3476" s="42">
        <v>13225</v>
      </c>
      <c r="O3476" s="54" t="s">
        <v>499</v>
      </c>
      <c r="P3476" s="54" t="s">
        <v>499</v>
      </c>
      <c r="Q3476" s="54" t="s">
        <v>499</v>
      </c>
      <c r="R3476" s="54" t="s">
        <v>499</v>
      </c>
      <c r="S3476" s="54" t="s">
        <v>499</v>
      </c>
      <c r="T3476" s="54" t="s">
        <v>499</v>
      </c>
      <c r="U3476" s="54" t="s">
        <v>499</v>
      </c>
      <c r="W3476" s="42" t="s">
        <v>469</v>
      </c>
    </row>
    <row r="3477" spans="1:23">
      <c r="A3477" s="49" t="s">
        <v>5745</v>
      </c>
      <c r="B3477" s="46" t="s">
        <v>549</v>
      </c>
      <c r="C3477" s="46" t="s">
        <v>263</v>
      </c>
      <c r="D3477" s="49" t="s">
        <v>201</v>
      </c>
      <c r="E3477" s="46">
        <v>6</v>
      </c>
      <c r="F3477" s="46">
        <v>0</v>
      </c>
      <c r="G3477" s="46">
        <v>12</v>
      </c>
      <c r="H3477" s="46">
        <v>12</v>
      </c>
      <c r="I3477" s="46">
        <v>12</v>
      </c>
      <c r="J3477" s="46">
        <v>0</v>
      </c>
      <c r="K3477" s="46">
        <v>42</v>
      </c>
      <c r="L3477" s="42">
        <v>28081</v>
      </c>
      <c r="M3477" s="42">
        <v>14856</v>
      </c>
      <c r="N3477" s="42">
        <v>13225</v>
      </c>
      <c r="O3477" s="54">
        <v>21.366760443004168</v>
      </c>
      <c r="P3477" s="54" t="s">
        <v>499</v>
      </c>
      <c r="Q3477" s="54">
        <v>42.733520886008336</v>
      </c>
      <c r="R3477" s="54">
        <v>42.733520886008336</v>
      </c>
      <c r="S3477" s="54">
        <v>42.733520886008336</v>
      </c>
      <c r="T3477" s="54" t="s">
        <v>499</v>
      </c>
      <c r="U3477" s="54">
        <v>149.56732310102916</v>
      </c>
      <c r="W3477" s="42" t="s">
        <v>469</v>
      </c>
    </row>
    <row r="3478" spans="1:23">
      <c r="A3478" s="49" t="s">
        <v>5746</v>
      </c>
      <c r="B3478" s="46" t="s">
        <v>549</v>
      </c>
      <c r="C3478" s="46" t="s">
        <v>263</v>
      </c>
      <c r="D3478" s="49" t="s">
        <v>151</v>
      </c>
      <c r="E3478" s="46">
        <v>0</v>
      </c>
      <c r="F3478" s="46">
        <v>0</v>
      </c>
      <c r="G3478" s="46">
        <v>0</v>
      </c>
      <c r="H3478" s="46">
        <v>0</v>
      </c>
      <c r="I3478" s="46">
        <v>0</v>
      </c>
      <c r="J3478" s="46">
        <v>0</v>
      </c>
      <c r="K3478" s="46">
        <v>0</v>
      </c>
      <c r="L3478" s="42">
        <v>28081</v>
      </c>
      <c r="M3478" s="42">
        <v>14856</v>
      </c>
      <c r="N3478" s="42">
        <v>13225</v>
      </c>
      <c r="O3478" s="54" t="s">
        <v>499</v>
      </c>
      <c r="P3478" s="54" t="s">
        <v>499</v>
      </c>
      <c r="Q3478" s="54" t="s">
        <v>499</v>
      </c>
      <c r="R3478" s="54" t="s">
        <v>499</v>
      </c>
      <c r="S3478" s="54" t="s">
        <v>499</v>
      </c>
      <c r="T3478" s="54" t="s">
        <v>499</v>
      </c>
      <c r="U3478" s="54" t="s">
        <v>499</v>
      </c>
      <c r="W3478" s="42" t="s">
        <v>469</v>
      </c>
    </row>
    <row r="3479" spans="1:23">
      <c r="A3479" s="49" t="s">
        <v>5747</v>
      </c>
      <c r="B3479" s="46" t="s">
        <v>549</v>
      </c>
      <c r="C3479" s="46" t="s">
        <v>263</v>
      </c>
      <c r="D3479" s="49" t="s">
        <v>95</v>
      </c>
      <c r="E3479" s="46">
        <v>0</v>
      </c>
      <c r="F3479" s="46">
        <v>0</v>
      </c>
      <c r="G3479" s="46">
        <v>0</v>
      </c>
      <c r="H3479" s="46">
        <v>0</v>
      </c>
      <c r="I3479" s="46">
        <v>0</v>
      </c>
      <c r="J3479" s="46">
        <v>0</v>
      </c>
      <c r="K3479" s="46">
        <v>0</v>
      </c>
      <c r="L3479" s="42">
        <v>28081</v>
      </c>
      <c r="M3479" s="42">
        <v>14856</v>
      </c>
      <c r="N3479" s="42">
        <v>13225</v>
      </c>
      <c r="O3479" s="54" t="s">
        <v>499</v>
      </c>
      <c r="P3479" s="54" t="s">
        <v>499</v>
      </c>
      <c r="Q3479" s="54" t="s">
        <v>499</v>
      </c>
      <c r="R3479" s="54" t="s">
        <v>499</v>
      </c>
      <c r="S3479" s="54" t="s">
        <v>499</v>
      </c>
      <c r="T3479" s="54" t="s">
        <v>499</v>
      </c>
      <c r="U3479" s="54" t="s">
        <v>499</v>
      </c>
      <c r="W3479" s="42" t="s">
        <v>469</v>
      </c>
    </row>
    <row r="3480" spans="1:23">
      <c r="A3480" s="49" t="s">
        <v>5748</v>
      </c>
      <c r="B3480" s="46" t="s">
        <v>549</v>
      </c>
      <c r="C3480" s="46" t="s">
        <v>263</v>
      </c>
      <c r="D3480" s="49" t="s">
        <v>154</v>
      </c>
      <c r="E3480" s="46">
        <v>0</v>
      </c>
      <c r="F3480" s="46">
        <v>0</v>
      </c>
      <c r="G3480" s="46">
        <v>0</v>
      </c>
      <c r="H3480" s="46">
        <v>0</v>
      </c>
      <c r="I3480" s="46">
        <v>0</v>
      </c>
      <c r="J3480" s="46">
        <v>0</v>
      </c>
      <c r="K3480" s="46">
        <v>0</v>
      </c>
      <c r="L3480" s="42">
        <v>28081</v>
      </c>
      <c r="M3480" s="42">
        <v>14856</v>
      </c>
      <c r="N3480" s="42">
        <v>13225</v>
      </c>
      <c r="O3480" s="54" t="s">
        <v>499</v>
      </c>
      <c r="P3480" s="54" t="s">
        <v>499</v>
      </c>
      <c r="Q3480" s="54" t="s">
        <v>499</v>
      </c>
      <c r="R3480" s="54" t="s">
        <v>499</v>
      </c>
      <c r="S3480" s="54" t="s">
        <v>499</v>
      </c>
      <c r="T3480" s="54" t="s">
        <v>499</v>
      </c>
      <c r="U3480" s="54" t="s">
        <v>499</v>
      </c>
      <c r="W3480" s="42" t="s">
        <v>469</v>
      </c>
    </row>
    <row r="3481" spans="1:23">
      <c r="A3481" s="49" t="s">
        <v>5749</v>
      </c>
      <c r="B3481" s="46" t="s">
        <v>549</v>
      </c>
      <c r="C3481" s="46" t="s">
        <v>263</v>
      </c>
      <c r="D3481" s="49" t="s">
        <v>155</v>
      </c>
      <c r="E3481" s="46">
        <v>14</v>
      </c>
      <c r="F3481" s="46">
        <v>6</v>
      </c>
      <c r="G3481" s="46">
        <v>6</v>
      </c>
      <c r="H3481" s="46">
        <v>6</v>
      </c>
      <c r="I3481" s="46">
        <v>0</v>
      </c>
      <c r="J3481" s="46">
        <v>0</v>
      </c>
      <c r="K3481" s="46">
        <v>32</v>
      </c>
      <c r="L3481" s="42">
        <v>28081</v>
      </c>
      <c r="M3481" s="42">
        <v>14856</v>
      </c>
      <c r="N3481" s="42">
        <v>13225</v>
      </c>
      <c r="O3481" s="54">
        <v>49.855774367009722</v>
      </c>
      <c r="P3481" s="54">
        <v>21.366760443004168</v>
      </c>
      <c r="Q3481" s="54">
        <v>21.366760443004168</v>
      </c>
      <c r="R3481" s="54">
        <v>21.366760443004168</v>
      </c>
      <c r="S3481" s="54" t="s">
        <v>499</v>
      </c>
      <c r="T3481" s="54" t="s">
        <v>499</v>
      </c>
      <c r="U3481" s="54">
        <v>113.95605569602223</v>
      </c>
      <c r="W3481" s="42" t="s">
        <v>469</v>
      </c>
    </row>
    <row r="3482" spans="1:23">
      <c r="A3482" s="49" t="s">
        <v>5750</v>
      </c>
      <c r="B3482" s="46" t="s">
        <v>549</v>
      </c>
      <c r="C3482" s="46" t="s">
        <v>263</v>
      </c>
      <c r="D3482" s="49" t="s">
        <v>99</v>
      </c>
      <c r="E3482" s="46">
        <v>12</v>
      </c>
      <c r="F3482" s="46">
        <v>12</v>
      </c>
      <c r="G3482" s="46">
        <v>14</v>
      </c>
      <c r="H3482" s="46">
        <v>15</v>
      </c>
      <c r="I3482" s="46">
        <v>0</v>
      </c>
      <c r="J3482" s="46">
        <v>12</v>
      </c>
      <c r="K3482" s="46">
        <v>65</v>
      </c>
      <c r="L3482" s="42">
        <v>28081</v>
      </c>
      <c r="M3482" s="42">
        <v>14856</v>
      </c>
      <c r="N3482" s="42">
        <v>13225</v>
      </c>
      <c r="O3482" s="54">
        <v>42.733520886008336</v>
      </c>
      <c r="P3482" s="54">
        <v>42.733520886008336</v>
      </c>
      <c r="Q3482" s="54">
        <v>49.855774367009722</v>
      </c>
      <c r="R3482" s="54">
        <v>53.416901107510419</v>
      </c>
      <c r="S3482" s="54" t="s">
        <v>499</v>
      </c>
      <c r="T3482" s="54">
        <v>42.733520886008336</v>
      </c>
      <c r="U3482" s="54">
        <v>231.47323813254516</v>
      </c>
      <c r="W3482" s="42" t="s">
        <v>469</v>
      </c>
    </row>
    <row r="3483" spans="1:23">
      <c r="A3483" s="49" t="s">
        <v>5751</v>
      </c>
      <c r="B3483" s="46" t="s">
        <v>549</v>
      </c>
      <c r="C3483" s="46" t="s">
        <v>263</v>
      </c>
      <c r="D3483" s="49" t="s">
        <v>481</v>
      </c>
      <c r="E3483" s="46">
        <v>0</v>
      </c>
      <c r="F3483" s="46">
        <v>0</v>
      </c>
      <c r="G3483" s="46">
        <v>0</v>
      </c>
      <c r="H3483" s="46">
        <v>0</v>
      </c>
      <c r="I3483" s="46">
        <v>0</v>
      </c>
      <c r="J3483" s="46">
        <v>0</v>
      </c>
      <c r="K3483" s="46">
        <v>0</v>
      </c>
      <c r="L3483" s="42">
        <v>28081</v>
      </c>
      <c r="M3483" s="42">
        <v>14856</v>
      </c>
      <c r="N3483" s="42">
        <v>13225</v>
      </c>
      <c r="O3483" s="54" t="s">
        <v>499</v>
      </c>
      <c r="P3483" s="54" t="s">
        <v>499</v>
      </c>
      <c r="Q3483" s="54" t="s">
        <v>499</v>
      </c>
      <c r="R3483" s="54" t="s">
        <v>499</v>
      </c>
      <c r="S3483" s="54" t="s">
        <v>499</v>
      </c>
      <c r="T3483" s="54" t="s">
        <v>499</v>
      </c>
      <c r="U3483" s="54" t="s">
        <v>499</v>
      </c>
      <c r="W3483" s="42" t="s">
        <v>469</v>
      </c>
    </row>
    <row r="3484" spans="1:23">
      <c r="A3484" s="49" t="s">
        <v>5752</v>
      </c>
      <c r="B3484" s="46" t="s">
        <v>549</v>
      </c>
      <c r="C3484" s="46" t="s">
        <v>263</v>
      </c>
      <c r="D3484" s="49" t="s">
        <v>483</v>
      </c>
      <c r="E3484" s="46">
        <v>12</v>
      </c>
      <c r="F3484" s="46">
        <v>6</v>
      </c>
      <c r="G3484" s="46">
        <v>15</v>
      </c>
      <c r="H3484" s="46">
        <v>13</v>
      </c>
      <c r="I3484" s="46">
        <v>6</v>
      </c>
      <c r="J3484" s="46">
        <v>6</v>
      </c>
      <c r="K3484" s="46">
        <v>58</v>
      </c>
      <c r="L3484" s="42">
        <v>28081</v>
      </c>
      <c r="M3484" s="42">
        <v>14856</v>
      </c>
      <c r="N3484" s="42">
        <v>13225</v>
      </c>
      <c r="O3484" s="54">
        <v>42.733520886008336</v>
      </c>
      <c r="P3484" s="54">
        <v>21.366760443004168</v>
      </c>
      <c r="Q3484" s="54">
        <v>53.416901107510419</v>
      </c>
      <c r="R3484" s="54">
        <v>46.294647626509033</v>
      </c>
      <c r="S3484" s="54">
        <v>21.366760443004168</v>
      </c>
      <c r="T3484" s="54">
        <v>21.366760443004168</v>
      </c>
      <c r="U3484" s="54">
        <v>206.54535094904026</v>
      </c>
      <c r="W3484" s="42" t="s">
        <v>469</v>
      </c>
    </row>
    <row r="3485" spans="1:23">
      <c r="A3485" s="49" t="s">
        <v>5753</v>
      </c>
      <c r="B3485" s="46" t="s">
        <v>549</v>
      </c>
      <c r="C3485" s="46" t="s">
        <v>263</v>
      </c>
      <c r="D3485" s="49" t="s">
        <v>128</v>
      </c>
      <c r="E3485" s="46">
        <v>0</v>
      </c>
      <c r="F3485" s="46">
        <v>0</v>
      </c>
      <c r="G3485" s="46">
        <v>0</v>
      </c>
      <c r="H3485" s="46">
        <v>0</v>
      </c>
      <c r="I3485" s="46">
        <v>0</v>
      </c>
      <c r="J3485" s="46">
        <v>0</v>
      </c>
      <c r="K3485" s="46">
        <v>0</v>
      </c>
      <c r="L3485" s="42">
        <v>28081</v>
      </c>
      <c r="M3485" s="42">
        <v>14856</v>
      </c>
      <c r="N3485" s="42">
        <v>13225</v>
      </c>
      <c r="O3485" s="54" t="s">
        <v>499</v>
      </c>
      <c r="P3485" s="54" t="s">
        <v>499</v>
      </c>
      <c r="Q3485" s="54" t="s">
        <v>499</v>
      </c>
      <c r="R3485" s="54" t="s">
        <v>499</v>
      </c>
      <c r="S3485" s="54" t="s">
        <v>499</v>
      </c>
      <c r="T3485" s="54" t="s">
        <v>499</v>
      </c>
      <c r="U3485" s="54" t="s">
        <v>499</v>
      </c>
      <c r="W3485" s="42" t="s">
        <v>469</v>
      </c>
    </row>
    <row r="3486" spans="1:23">
      <c r="A3486" s="49" t="s">
        <v>5754</v>
      </c>
      <c r="B3486" s="46" t="s">
        <v>549</v>
      </c>
      <c r="C3486" s="46" t="s">
        <v>263</v>
      </c>
      <c r="D3486" s="49" t="s">
        <v>132</v>
      </c>
      <c r="E3486" s="46">
        <v>6</v>
      </c>
      <c r="F3486" s="46">
        <v>0</v>
      </c>
      <c r="G3486" s="46">
        <v>6</v>
      </c>
      <c r="H3486" s="46">
        <v>6</v>
      </c>
      <c r="I3486" s="46">
        <v>0</v>
      </c>
      <c r="J3486" s="46">
        <v>0</v>
      </c>
      <c r="K3486" s="46">
        <v>18</v>
      </c>
      <c r="L3486" s="42">
        <v>28081</v>
      </c>
      <c r="M3486" s="42">
        <v>14856</v>
      </c>
      <c r="N3486" s="42">
        <v>13225</v>
      </c>
      <c r="O3486" s="54">
        <v>40.38772213247173</v>
      </c>
      <c r="P3486" s="54" t="s">
        <v>499</v>
      </c>
      <c r="Q3486" s="54">
        <v>40.38772213247173</v>
      </c>
      <c r="R3486" s="54">
        <v>40.38772213247173</v>
      </c>
      <c r="S3486" s="54" t="s">
        <v>499</v>
      </c>
      <c r="T3486" s="54" t="s">
        <v>499</v>
      </c>
      <c r="U3486" s="54">
        <v>121.16316639741518</v>
      </c>
      <c r="W3486" s="42" t="s">
        <v>469</v>
      </c>
    </row>
    <row r="3487" spans="1:23">
      <c r="A3487" s="49" t="s">
        <v>5755</v>
      </c>
      <c r="B3487" s="46" t="s">
        <v>549</v>
      </c>
      <c r="C3487" s="46" t="s">
        <v>263</v>
      </c>
      <c r="D3487" s="49" t="s">
        <v>161</v>
      </c>
      <c r="E3487" s="46">
        <v>6</v>
      </c>
      <c r="F3487" s="46">
        <v>0</v>
      </c>
      <c r="G3487" s="46">
        <v>0</v>
      </c>
      <c r="H3487" s="46">
        <v>0</v>
      </c>
      <c r="I3487" s="46">
        <v>0</v>
      </c>
      <c r="J3487" s="46">
        <v>0</v>
      </c>
      <c r="K3487" s="46">
        <v>6</v>
      </c>
      <c r="L3487" s="42">
        <v>28081</v>
      </c>
      <c r="M3487" s="42">
        <v>14856</v>
      </c>
      <c r="N3487" s="42">
        <v>13225</v>
      </c>
      <c r="O3487" s="54">
        <v>21.366760443004168</v>
      </c>
      <c r="P3487" s="54" t="s">
        <v>499</v>
      </c>
      <c r="Q3487" s="54" t="s">
        <v>499</v>
      </c>
      <c r="R3487" s="54" t="s">
        <v>499</v>
      </c>
      <c r="S3487" s="54" t="s">
        <v>499</v>
      </c>
      <c r="T3487" s="54" t="s">
        <v>499</v>
      </c>
      <c r="U3487" s="54">
        <v>21.366760443004168</v>
      </c>
      <c r="W3487" s="42" t="s">
        <v>469</v>
      </c>
    </row>
    <row r="3488" spans="1:23">
      <c r="A3488" s="49" t="s">
        <v>5756</v>
      </c>
      <c r="B3488" s="46" t="s">
        <v>549</v>
      </c>
      <c r="C3488" s="46" t="s">
        <v>263</v>
      </c>
      <c r="D3488" s="49" t="s">
        <v>164</v>
      </c>
      <c r="E3488" s="46">
        <v>30</v>
      </c>
      <c r="F3488" s="46">
        <v>34</v>
      </c>
      <c r="G3488" s="46">
        <v>72</v>
      </c>
      <c r="H3488" s="46">
        <v>63</v>
      </c>
      <c r="I3488" s="46">
        <v>25</v>
      </c>
      <c r="J3488" s="46">
        <v>6</v>
      </c>
      <c r="K3488" s="46">
        <v>230</v>
      </c>
      <c r="L3488" s="42">
        <v>28081</v>
      </c>
      <c r="M3488" s="42">
        <v>14856</v>
      </c>
      <c r="N3488" s="42">
        <v>13225</v>
      </c>
      <c r="O3488" s="54">
        <v>226.84310018903591</v>
      </c>
      <c r="P3488" s="54">
        <v>257.0888468809074</v>
      </c>
      <c r="Q3488" s="54">
        <v>544.42344045368623</v>
      </c>
      <c r="R3488" s="54">
        <v>476.37051039697536</v>
      </c>
      <c r="S3488" s="54">
        <v>189.03591682419659</v>
      </c>
      <c r="T3488" s="54">
        <v>45.368620037807183</v>
      </c>
      <c r="U3488" s="54">
        <v>1739.1304347826087</v>
      </c>
      <c r="W3488" s="42" t="s">
        <v>469</v>
      </c>
    </row>
    <row r="3489" spans="1:23">
      <c r="A3489" s="49" t="s">
        <v>5757</v>
      </c>
      <c r="B3489" s="46" t="s">
        <v>549</v>
      </c>
      <c r="C3489" s="46" t="s">
        <v>263</v>
      </c>
      <c r="D3489" s="49" t="s">
        <v>142</v>
      </c>
      <c r="E3489" s="46">
        <v>6</v>
      </c>
      <c r="F3489" s="46">
        <v>0</v>
      </c>
      <c r="G3489" s="46">
        <v>6</v>
      </c>
      <c r="H3489" s="46">
        <v>6</v>
      </c>
      <c r="I3489" s="46">
        <v>0</v>
      </c>
      <c r="J3489" s="46">
        <v>0</v>
      </c>
      <c r="K3489" s="46">
        <v>18</v>
      </c>
      <c r="L3489" s="42">
        <v>28081</v>
      </c>
      <c r="M3489" s="42">
        <v>14856</v>
      </c>
      <c r="N3489" s="42">
        <v>13225</v>
      </c>
      <c r="O3489" s="54">
        <v>21.366760443004168</v>
      </c>
      <c r="P3489" s="54" t="s">
        <v>499</v>
      </c>
      <c r="Q3489" s="54">
        <v>21.366760443004168</v>
      </c>
      <c r="R3489" s="54">
        <v>21.366760443004168</v>
      </c>
      <c r="S3489" s="54" t="s">
        <v>499</v>
      </c>
      <c r="T3489" s="54" t="s">
        <v>499</v>
      </c>
      <c r="U3489" s="54">
        <v>64.100281329012503</v>
      </c>
      <c r="W3489" s="42" t="s">
        <v>469</v>
      </c>
    </row>
    <row r="3490" spans="1:23">
      <c r="A3490" s="49" t="s">
        <v>5758</v>
      </c>
      <c r="B3490" s="46" t="s">
        <v>549</v>
      </c>
      <c r="C3490" s="46" t="s">
        <v>263</v>
      </c>
      <c r="D3490" s="49" t="s">
        <v>146</v>
      </c>
      <c r="E3490" s="46">
        <v>6</v>
      </c>
      <c r="F3490" s="46">
        <v>6</v>
      </c>
      <c r="G3490" s="46">
        <v>16</v>
      </c>
      <c r="H3490" s="46">
        <v>13</v>
      </c>
      <c r="I3490" s="46">
        <v>9</v>
      </c>
      <c r="J3490" s="46">
        <v>6</v>
      </c>
      <c r="K3490" s="46">
        <v>56</v>
      </c>
      <c r="L3490" s="42">
        <v>28081</v>
      </c>
      <c r="M3490" s="42">
        <v>14856</v>
      </c>
      <c r="N3490" s="42">
        <v>13225</v>
      </c>
      <c r="O3490" s="54">
        <v>40.38772213247173</v>
      </c>
      <c r="P3490" s="54">
        <v>40.38772213247173</v>
      </c>
      <c r="Q3490" s="54">
        <v>107.70059235325795</v>
      </c>
      <c r="R3490" s="54">
        <v>87.506731287022077</v>
      </c>
      <c r="S3490" s="54">
        <v>60.581583198707591</v>
      </c>
      <c r="T3490" s="54">
        <v>40.38772213247173</v>
      </c>
      <c r="U3490" s="54">
        <v>376.95207323640278</v>
      </c>
      <c r="W3490" s="42" t="s">
        <v>469</v>
      </c>
    </row>
    <row r="3491" spans="1:23">
      <c r="A3491" s="49" t="s">
        <v>5759</v>
      </c>
      <c r="B3491" s="46" t="s">
        <v>549</v>
      </c>
      <c r="C3491" s="46" t="s">
        <v>267</v>
      </c>
      <c r="D3491" s="49" t="s">
        <v>200</v>
      </c>
      <c r="E3491" s="46">
        <v>0</v>
      </c>
      <c r="F3491" s="46">
        <v>6</v>
      </c>
      <c r="G3491" s="46">
        <v>15</v>
      </c>
      <c r="H3491" s="46">
        <v>22</v>
      </c>
      <c r="I3491" s="46">
        <v>16</v>
      </c>
      <c r="J3491" s="46">
        <v>6</v>
      </c>
      <c r="K3491" s="46">
        <v>65</v>
      </c>
      <c r="L3491" s="42">
        <v>29054</v>
      </c>
      <c r="M3491" s="42">
        <v>14896</v>
      </c>
      <c r="N3491" s="42">
        <v>14158</v>
      </c>
      <c r="O3491" s="54" t="s">
        <v>499</v>
      </c>
      <c r="P3491" s="54">
        <v>20.651201211537138</v>
      </c>
      <c r="Q3491" s="54">
        <v>51.628003028842848</v>
      </c>
      <c r="R3491" s="54">
        <v>75.721071108969511</v>
      </c>
      <c r="S3491" s="54">
        <v>55.069869897432369</v>
      </c>
      <c r="T3491" s="54">
        <v>20.651201211537138</v>
      </c>
      <c r="U3491" s="54">
        <v>223.721346458319</v>
      </c>
      <c r="W3491" s="42" t="s">
        <v>469</v>
      </c>
    </row>
    <row r="3492" spans="1:23">
      <c r="A3492" s="49" t="s">
        <v>5760</v>
      </c>
      <c r="B3492" s="46" t="s">
        <v>549</v>
      </c>
      <c r="C3492" s="46" t="s">
        <v>267</v>
      </c>
      <c r="D3492" s="49" t="s">
        <v>54</v>
      </c>
      <c r="E3492" s="46">
        <v>22</v>
      </c>
      <c r="F3492" s="46">
        <v>26</v>
      </c>
      <c r="G3492" s="46">
        <v>71</v>
      </c>
      <c r="H3492" s="46">
        <v>93</v>
      </c>
      <c r="I3492" s="46">
        <v>55</v>
      </c>
      <c r="J3492" s="46">
        <v>45</v>
      </c>
      <c r="K3492" s="46">
        <v>312</v>
      </c>
      <c r="L3492" s="42">
        <v>29054</v>
      </c>
      <c r="M3492" s="42">
        <v>14896</v>
      </c>
      <c r="N3492" s="42">
        <v>14158</v>
      </c>
      <c r="O3492" s="54">
        <v>147.69065520945222</v>
      </c>
      <c r="P3492" s="54">
        <v>174.5435016111708</v>
      </c>
      <c r="Q3492" s="54">
        <v>476.63802363050485</v>
      </c>
      <c r="R3492" s="54">
        <v>624.32867883995698</v>
      </c>
      <c r="S3492" s="54">
        <v>369.22663802363053</v>
      </c>
      <c r="T3492" s="54">
        <v>302.09452201933408</v>
      </c>
      <c r="U3492" s="54">
        <v>2094.5220193340492</v>
      </c>
      <c r="W3492" s="42" t="s">
        <v>469</v>
      </c>
    </row>
    <row r="3493" spans="1:23">
      <c r="A3493" s="49" t="s">
        <v>5761</v>
      </c>
      <c r="B3493" s="46" t="s">
        <v>549</v>
      </c>
      <c r="C3493" s="46" t="s">
        <v>267</v>
      </c>
      <c r="D3493" s="49" t="s">
        <v>60</v>
      </c>
      <c r="E3493" s="46">
        <v>0</v>
      </c>
      <c r="F3493" s="46">
        <v>6</v>
      </c>
      <c r="G3493" s="46">
        <v>6</v>
      </c>
      <c r="H3493" s="46">
        <v>12</v>
      </c>
      <c r="I3493" s="46">
        <v>6</v>
      </c>
      <c r="J3493" s="46">
        <v>6</v>
      </c>
      <c r="K3493" s="46">
        <v>36</v>
      </c>
      <c r="L3493" s="42">
        <v>29054</v>
      </c>
      <c r="M3493" s="42">
        <v>14896</v>
      </c>
      <c r="N3493" s="42">
        <v>14158</v>
      </c>
      <c r="O3493" s="54" t="s">
        <v>499</v>
      </c>
      <c r="P3493" s="54">
        <v>20.651201211537138</v>
      </c>
      <c r="Q3493" s="54">
        <v>20.651201211537138</v>
      </c>
      <c r="R3493" s="54">
        <v>41.302402423074277</v>
      </c>
      <c r="S3493" s="54">
        <v>20.651201211537138</v>
      </c>
      <c r="T3493" s="54">
        <v>20.651201211537138</v>
      </c>
      <c r="U3493" s="54">
        <v>123.90720726922282</v>
      </c>
      <c r="W3493" s="42" t="s">
        <v>469</v>
      </c>
    </row>
    <row r="3494" spans="1:23">
      <c r="A3494" s="49" t="s">
        <v>5762</v>
      </c>
      <c r="B3494" s="46" t="s">
        <v>549</v>
      </c>
      <c r="C3494" s="46" t="s">
        <v>267</v>
      </c>
      <c r="D3494" s="49" t="s">
        <v>69</v>
      </c>
      <c r="E3494" s="46">
        <v>0</v>
      </c>
      <c r="F3494" s="46">
        <v>0</v>
      </c>
      <c r="G3494" s="46">
        <v>0</v>
      </c>
      <c r="H3494" s="46">
        <v>6</v>
      </c>
      <c r="I3494" s="46">
        <v>6</v>
      </c>
      <c r="J3494" s="46">
        <v>6</v>
      </c>
      <c r="K3494" s="46">
        <v>18</v>
      </c>
      <c r="L3494" s="42">
        <v>29054</v>
      </c>
      <c r="M3494" s="42">
        <v>14896</v>
      </c>
      <c r="N3494" s="42">
        <v>14158</v>
      </c>
      <c r="O3494" s="54" t="s">
        <v>499</v>
      </c>
      <c r="P3494" s="54" t="s">
        <v>499</v>
      </c>
      <c r="Q3494" s="54" t="s">
        <v>499</v>
      </c>
      <c r="R3494" s="54">
        <v>40.279269602577877</v>
      </c>
      <c r="S3494" s="54">
        <v>40.279269602577877</v>
      </c>
      <c r="T3494" s="54">
        <v>40.279269602577877</v>
      </c>
      <c r="U3494" s="54">
        <v>120.83780880773362</v>
      </c>
      <c r="W3494" s="42" t="s">
        <v>469</v>
      </c>
    </row>
    <row r="3495" spans="1:23">
      <c r="A3495" s="49" t="s">
        <v>5763</v>
      </c>
      <c r="B3495" s="46" t="s">
        <v>549</v>
      </c>
      <c r="C3495" s="46" t="s">
        <v>267</v>
      </c>
      <c r="D3495" s="49" t="s">
        <v>64</v>
      </c>
      <c r="E3495" s="46">
        <v>19</v>
      </c>
      <c r="F3495" s="46">
        <v>13</v>
      </c>
      <c r="G3495" s="46">
        <v>39</v>
      </c>
      <c r="H3495" s="46">
        <v>37</v>
      </c>
      <c r="I3495" s="46">
        <v>24</v>
      </c>
      <c r="J3495" s="46">
        <v>15</v>
      </c>
      <c r="K3495" s="46">
        <v>147</v>
      </c>
      <c r="L3495" s="42">
        <v>29054</v>
      </c>
      <c r="M3495" s="42">
        <v>14896</v>
      </c>
      <c r="N3495" s="42">
        <v>14158</v>
      </c>
      <c r="O3495" s="54">
        <v>65.39547050320094</v>
      </c>
      <c r="P3495" s="54">
        <v>44.744269291663798</v>
      </c>
      <c r="Q3495" s="54">
        <v>134.23280787499141</v>
      </c>
      <c r="R3495" s="54">
        <v>127.34907413781235</v>
      </c>
      <c r="S3495" s="54">
        <v>82.604804846148554</v>
      </c>
      <c r="T3495" s="54">
        <v>51.628003028842848</v>
      </c>
      <c r="U3495" s="54">
        <v>505.95442968265991</v>
      </c>
      <c r="W3495" s="42" t="s">
        <v>469</v>
      </c>
    </row>
    <row r="3496" spans="1:23">
      <c r="A3496" s="49" t="s">
        <v>5764</v>
      </c>
      <c r="B3496" s="46" t="s">
        <v>549</v>
      </c>
      <c r="C3496" s="46" t="s">
        <v>267</v>
      </c>
      <c r="D3496" s="49" t="s">
        <v>492</v>
      </c>
      <c r="E3496" s="46">
        <v>6</v>
      </c>
      <c r="F3496" s="46">
        <v>6</v>
      </c>
      <c r="G3496" s="46">
        <v>12</v>
      </c>
      <c r="H3496" s="46">
        <v>12</v>
      </c>
      <c r="I3496" s="46">
        <v>6</v>
      </c>
      <c r="J3496" s="46">
        <v>0</v>
      </c>
      <c r="K3496" s="46">
        <v>42</v>
      </c>
      <c r="L3496" s="42">
        <v>29054</v>
      </c>
      <c r="M3496" s="42">
        <v>14896</v>
      </c>
      <c r="N3496" s="42">
        <v>14158</v>
      </c>
      <c r="O3496" s="54">
        <v>20.651201211537138</v>
      </c>
      <c r="P3496" s="54">
        <v>20.651201211537138</v>
      </c>
      <c r="Q3496" s="54">
        <v>41.302402423074277</v>
      </c>
      <c r="R3496" s="54">
        <v>41.302402423074277</v>
      </c>
      <c r="S3496" s="54">
        <v>20.651201211537138</v>
      </c>
      <c r="T3496" s="54" t="s">
        <v>499</v>
      </c>
      <c r="U3496" s="54">
        <v>144.55840848075997</v>
      </c>
      <c r="W3496" s="42" t="s">
        <v>469</v>
      </c>
    </row>
    <row r="3497" spans="1:23">
      <c r="A3497" s="49" t="s">
        <v>5765</v>
      </c>
      <c r="B3497" s="46" t="s">
        <v>549</v>
      </c>
      <c r="C3497" s="46" t="s">
        <v>267</v>
      </c>
      <c r="D3497" s="49" t="s">
        <v>473</v>
      </c>
      <c r="E3497" s="46">
        <v>0</v>
      </c>
      <c r="F3497" s="46">
        <v>0</v>
      </c>
      <c r="G3497" s="46">
        <v>0</v>
      </c>
      <c r="H3497" s="46">
        <v>0</v>
      </c>
      <c r="I3497" s="46">
        <v>0</v>
      </c>
      <c r="J3497" s="46">
        <v>0</v>
      </c>
      <c r="K3497" s="46">
        <v>0</v>
      </c>
      <c r="L3497" s="42">
        <v>29054</v>
      </c>
      <c r="M3497" s="42">
        <v>14896</v>
      </c>
      <c r="N3497" s="42">
        <v>14158</v>
      </c>
      <c r="O3497" s="54" t="s">
        <v>499</v>
      </c>
      <c r="P3497" s="54" t="s">
        <v>499</v>
      </c>
      <c r="Q3497" s="54" t="s">
        <v>499</v>
      </c>
      <c r="R3497" s="54" t="s">
        <v>499</v>
      </c>
      <c r="S3497" s="54" t="s">
        <v>499</v>
      </c>
      <c r="T3497" s="54" t="s">
        <v>499</v>
      </c>
      <c r="U3497" s="54" t="s">
        <v>499</v>
      </c>
      <c r="W3497" s="42" t="s">
        <v>469</v>
      </c>
    </row>
    <row r="3498" spans="1:23">
      <c r="A3498" s="49" t="s">
        <v>5766</v>
      </c>
      <c r="B3498" s="46" t="s">
        <v>549</v>
      </c>
      <c r="C3498" s="46" t="s">
        <v>267</v>
      </c>
      <c r="D3498" s="49" t="s">
        <v>201</v>
      </c>
      <c r="E3498" s="46">
        <v>0</v>
      </c>
      <c r="F3498" s="46">
        <v>0</v>
      </c>
      <c r="G3498" s="46">
        <v>6</v>
      </c>
      <c r="H3498" s="46">
        <v>12</v>
      </c>
      <c r="I3498" s="46">
        <v>6</v>
      </c>
      <c r="J3498" s="46">
        <v>0</v>
      </c>
      <c r="K3498" s="46">
        <v>24</v>
      </c>
      <c r="L3498" s="42">
        <v>29054</v>
      </c>
      <c r="M3498" s="42">
        <v>14896</v>
      </c>
      <c r="N3498" s="42">
        <v>14158</v>
      </c>
      <c r="O3498" s="54" t="s">
        <v>499</v>
      </c>
      <c r="P3498" s="54" t="s">
        <v>499</v>
      </c>
      <c r="Q3498" s="54">
        <v>20.651201211537138</v>
      </c>
      <c r="R3498" s="54">
        <v>41.302402423074277</v>
      </c>
      <c r="S3498" s="54">
        <v>20.651201211537138</v>
      </c>
      <c r="T3498" s="54" t="s">
        <v>499</v>
      </c>
      <c r="U3498" s="54">
        <v>82.604804846148554</v>
      </c>
      <c r="W3498" s="42" t="s">
        <v>469</v>
      </c>
    </row>
    <row r="3499" spans="1:23">
      <c r="A3499" s="49" t="s">
        <v>5767</v>
      </c>
      <c r="B3499" s="46" t="s">
        <v>549</v>
      </c>
      <c r="C3499" s="46" t="s">
        <v>267</v>
      </c>
      <c r="D3499" s="49" t="s">
        <v>151</v>
      </c>
      <c r="E3499" s="46">
        <v>0</v>
      </c>
      <c r="F3499" s="46">
        <v>0</v>
      </c>
      <c r="G3499" s="46">
        <v>0</v>
      </c>
      <c r="H3499" s="46">
        <v>0</v>
      </c>
      <c r="I3499" s="46">
        <v>0</v>
      </c>
      <c r="J3499" s="46">
        <v>0</v>
      </c>
      <c r="K3499" s="46">
        <v>0</v>
      </c>
      <c r="L3499" s="42">
        <v>29054</v>
      </c>
      <c r="M3499" s="42">
        <v>14896</v>
      </c>
      <c r="N3499" s="42">
        <v>14158</v>
      </c>
      <c r="O3499" s="54" t="s">
        <v>499</v>
      </c>
      <c r="P3499" s="54" t="s">
        <v>499</v>
      </c>
      <c r="Q3499" s="54" t="s">
        <v>499</v>
      </c>
      <c r="R3499" s="54" t="s">
        <v>499</v>
      </c>
      <c r="S3499" s="54" t="s">
        <v>499</v>
      </c>
      <c r="T3499" s="54" t="s">
        <v>499</v>
      </c>
      <c r="U3499" s="54" t="s">
        <v>499</v>
      </c>
      <c r="W3499" s="42" t="s">
        <v>469</v>
      </c>
    </row>
    <row r="3500" spans="1:23">
      <c r="A3500" s="49" t="s">
        <v>5768</v>
      </c>
      <c r="B3500" s="46" t="s">
        <v>549</v>
      </c>
      <c r="C3500" s="46" t="s">
        <v>267</v>
      </c>
      <c r="D3500" s="49" t="s">
        <v>95</v>
      </c>
      <c r="E3500" s="46">
        <v>0</v>
      </c>
      <c r="F3500" s="46">
        <v>0</v>
      </c>
      <c r="G3500" s="46">
        <v>0</v>
      </c>
      <c r="H3500" s="46">
        <v>0</v>
      </c>
      <c r="I3500" s="46">
        <v>0</v>
      </c>
      <c r="J3500" s="46">
        <v>0</v>
      </c>
      <c r="K3500" s="46">
        <v>0</v>
      </c>
      <c r="L3500" s="42">
        <v>29054</v>
      </c>
      <c r="M3500" s="42">
        <v>14896</v>
      </c>
      <c r="N3500" s="42">
        <v>14158</v>
      </c>
      <c r="O3500" s="54" t="s">
        <v>499</v>
      </c>
      <c r="P3500" s="54" t="s">
        <v>499</v>
      </c>
      <c r="Q3500" s="54" t="s">
        <v>499</v>
      </c>
      <c r="R3500" s="54" t="s">
        <v>499</v>
      </c>
      <c r="S3500" s="54" t="s">
        <v>499</v>
      </c>
      <c r="T3500" s="54" t="s">
        <v>499</v>
      </c>
      <c r="U3500" s="54" t="s">
        <v>499</v>
      </c>
      <c r="W3500" s="42" t="s">
        <v>469</v>
      </c>
    </row>
    <row r="3501" spans="1:23">
      <c r="A3501" s="49" t="s">
        <v>5769</v>
      </c>
      <c r="B3501" s="46" t="s">
        <v>549</v>
      </c>
      <c r="C3501" s="46" t="s">
        <v>267</v>
      </c>
      <c r="D3501" s="49" t="s">
        <v>154</v>
      </c>
      <c r="E3501" s="46">
        <v>0</v>
      </c>
      <c r="F3501" s="46">
        <v>0</v>
      </c>
      <c r="G3501" s="46">
        <v>0</v>
      </c>
      <c r="H3501" s="46">
        <v>0</v>
      </c>
      <c r="I3501" s="46">
        <v>0</v>
      </c>
      <c r="J3501" s="46">
        <v>0</v>
      </c>
      <c r="K3501" s="46">
        <v>0</v>
      </c>
      <c r="L3501" s="42">
        <v>29054</v>
      </c>
      <c r="M3501" s="42">
        <v>14896</v>
      </c>
      <c r="N3501" s="42">
        <v>14158</v>
      </c>
      <c r="O3501" s="54" t="s">
        <v>499</v>
      </c>
      <c r="P3501" s="54" t="s">
        <v>499</v>
      </c>
      <c r="Q3501" s="54" t="s">
        <v>499</v>
      </c>
      <c r="R3501" s="54" t="s">
        <v>499</v>
      </c>
      <c r="S3501" s="54" t="s">
        <v>499</v>
      </c>
      <c r="T3501" s="54" t="s">
        <v>499</v>
      </c>
      <c r="U3501" s="54" t="s">
        <v>499</v>
      </c>
      <c r="W3501" s="42" t="s">
        <v>469</v>
      </c>
    </row>
    <row r="3502" spans="1:23">
      <c r="A3502" s="49" t="s">
        <v>5770</v>
      </c>
      <c r="B3502" s="46" t="s">
        <v>549</v>
      </c>
      <c r="C3502" s="46" t="s">
        <v>267</v>
      </c>
      <c r="D3502" s="49" t="s">
        <v>155</v>
      </c>
      <c r="E3502" s="46">
        <v>12</v>
      </c>
      <c r="F3502" s="46">
        <v>6</v>
      </c>
      <c r="G3502" s="46">
        <v>6</v>
      </c>
      <c r="H3502" s="46">
        <v>0</v>
      </c>
      <c r="I3502" s="46">
        <v>0</v>
      </c>
      <c r="J3502" s="46">
        <v>0</v>
      </c>
      <c r="K3502" s="46">
        <v>24</v>
      </c>
      <c r="L3502" s="42">
        <v>29054</v>
      </c>
      <c r="M3502" s="42">
        <v>14896</v>
      </c>
      <c r="N3502" s="42">
        <v>14158</v>
      </c>
      <c r="O3502" s="54">
        <v>41.302402423074277</v>
      </c>
      <c r="P3502" s="54">
        <v>20.651201211537138</v>
      </c>
      <c r="Q3502" s="54">
        <v>20.651201211537138</v>
      </c>
      <c r="R3502" s="54" t="s">
        <v>499</v>
      </c>
      <c r="S3502" s="54" t="s">
        <v>499</v>
      </c>
      <c r="T3502" s="54" t="s">
        <v>499</v>
      </c>
      <c r="U3502" s="54">
        <v>82.604804846148554</v>
      </c>
      <c r="W3502" s="42" t="s">
        <v>469</v>
      </c>
    </row>
    <row r="3503" spans="1:23">
      <c r="A3503" s="49" t="s">
        <v>5771</v>
      </c>
      <c r="B3503" s="46" t="s">
        <v>549</v>
      </c>
      <c r="C3503" s="46" t="s">
        <v>267</v>
      </c>
      <c r="D3503" s="49" t="s">
        <v>99</v>
      </c>
      <c r="E3503" s="46">
        <v>12</v>
      </c>
      <c r="F3503" s="46">
        <v>12</v>
      </c>
      <c r="G3503" s="46">
        <v>16</v>
      </c>
      <c r="H3503" s="46">
        <v>18</v>
      </c>
      <c r="I3503" s="46">
        <v>6</v>
      </c>
      <c r="J3503" s="46">
        <v>0</v>
      </c>
      <c r="K3503" s="46">
        <v>64</v>
      </c>
      <c r="L3503" s="42">
        <v>29054</v>
      </c>
      <c r="M3503" s="42">
        <v>14896</v>
      </c>
      <c r="N3503" s="42">
        <v>14158</v>
      </c>
      <c r="O3503" s="54">
        <v>41.302402423074277</v>
      </c>
      <c r="P3503" s="54">
        <v>41.302402423074277</v>
      </c>
      <c r="Q3503" s="54">
        <v>55.069869897432369</v>
      </c>
      <c r="R3503" s="54">
        <v>61.953603634611412</v>
      </c>
      <c r="S3503" s="54">
        <v>20.651201211537138</v>
      </c>
      <c r="T3503" s="54" t="s">
        <v>499</v>
      </c>
      <c r="U3503" s="54">
        <v>220.27947958972948</v>
      </c>
      <c r="W3503" s="42" t="s">
        <v>469</v>
      </c>
    </row>
    <row r="3504" spans="1:23">
      <c r="A3504" s="49" t="s">
        <v>5772</v>
      </c>
      <c r="B3504" s="46" t="s">
        <v>549</v>
      </c>
      <c r="C3504" s="46" t="s">
        <v>267</v>
      </c>
      <c r="D3504" s="49" t="s">
        <v>481</v>
      </c>
      <c r="E3504" s="46">
        <v>6</v>
      </c>
      <c r="F3504" s="46">
        <v>0</v>
      </c>
      <c r="G3504" s="46">
        <v>6</v>
      </c>
      <c r="H3504" s="46">
        <v>0</v>
      </c>
      <c r="I3504" s="46">
        <v>0</v>
      </c>
      <c r="J3504" s="46">
        <v>0</v>
      </c>
      <c r="K3504" s="46">
        <v>12</v>
      </c>
      <c r="L3504" s="42">
        <v>29054</v>
      </c>
      <c r="M3504" s="42">
        <v>14896</v>
      </c>
      <c r="N3504" s="42">
        <v>14158</v>
      </c>
      <c r="O3504" s="54">
        <v>20.651201211537138</v>
      </c>
      <c r="P3504" s="54" t="s">
        <v>499</v>
      </c>
      <c r="Q3504" s="54">
        <v>20.651201211537138</v>
      </c>
      <c r="R3504" s="54" t="s">
        <v>499</v>
      </c>
      <c r="S3504" s="54" t="s">
        <v>499</v>
      </c>
      <c r="T3504" s="54" t="s">
        <v>499</v>
      </c>
      <c r="U3504" s="54">
        <v>41.302402423074277</v>
      </c>
      <c r="W3504" s="42" t="s">
        <v>469</v>
      </c>
    </row>
    <row r="3505" spans="1:23">
      <c r="A3505" s="49" t="s">
        <v>5773</v>
      </c>
      <c r="B3505" s="46" t="s">
        <v>549</v>
      </c>
      <c r="C3505" s="46" t="s">
        <v>267</v>
      </c>
      <c r="D3505" s="49" t="s">
        <v>483</v>
      </c>
      <c r="E3505" s="46">
        <v>6</v>
      </c>
      <c r="F3505" s="46">
        <v>0</v>
      </c>
      <c r="G3505" s="46">
        <v>16</v>
      </c>
      <c r="H3505" s="46">
        <v>16</v>
      </c>
      <c r="I3505" s="46">
        <v>12</v>
      </c>
      <c r="J3505" s="46">
        <v>6</v>
      </c>
      <c r="K3505" s="46">
        <v>56</v>
      </c>
      <c r="L3505" s="42">
        <v>29054</v>
      </c>
      <c r="M3505" s="42">
        <v>14896</v>
      </c>
      <c r="N3505" s="42">
        <v>14158</v>
      </c>
      <c r="O3505" s="54">
        <v>20.651201211537138</v>
      </c>
      <c r="P3505" s="54" t="s">
        <v>499</v>
      </c>
      <c r="Q3505" s="54">
        <v>55.069869897432369</v>
      </c>
      <c r="R3505" s="54">
        <v>55.069869897432369</v>
      </c>
      <c r="S3505" s="54">
        <v>41.302402423074277</v>
      </c>
      <c r="T3505" s="54">
        <v>20.651201211537138</v>
      </c>
      <c r="U3505" s="54">
        <v>192.74454464101328</v>
      </c>
      <c r="W3505" s="42" t="s">
        <v>469</v>
      </c>
    </row>
    <row r="3506" spans="1:23">
      <c r="A3506" s="49" t="s">
        <v>5774</v>
      </c>
      <c r="B3506" s="46" t="s">
        <v>549</v>
      </c>
      <c r="C3506" s="46" t="s">
        <v>267</v>
      </c>
      <c r="D3506" s="49" t="s">
        <v>128</v>
      </c>
      <c r="E3506" s="46">
        <v>6</v>
      </c>
      <c r="F3506" s="46">
        <v>6</v>
      </c>
      <c r="G3506" s="46">
        <v>0</v>
      </c>
      <c r="H3506" s="46">
        <v>0</v>
      </c>
      <c r="I3506" s="46">
        <v>6</v>
      </c>
      <c r="J3506" s="46">
        <v>0</v>
      </c>
      <c r="K3506" s="46">
        <v>18</v>
      </c>
      <c r="L3506" s="42">
        <v>29054</v>
      </c>
      <c r="M3506" s="42">
        <v>14896</v>
      </c>
      <c r="N3506" s="42">
        <v>14158</v>
      </c>
      <c r="O3506" s="54">
        <v>20.651201211537138</v>
      </c>
      <c r="P3506" s="54">
        <v>20.651201211537138</v>
      </c>
      <c r="Q3506" s="54" t="s">
        <v>499</v>
      </c>
      <c r="R3506" s="54" t="s">
        <v>499</v>
      </c>
      <c r="S3506" s="54">
        <v>20.651201211537138</v>
      </c>
      <c r="T3506" s="54" t="s">
        <v>499</v>
      </c>
      <c r="U3506" s="54">
        <v>61.953603634611412</v>
      </c>
      <c r="W3506" s="42" t="s">
        <v>469</v>
      </c>
    </row>
    <row r="3507" spans="1:23">
      <c r="A3507" s="49" t="s">
        <v>5775</v>
      </c>
      <c r="B3507" s="46" t="s">
        <v>549</v>
      </c>
      <c r="C3507" s="46" t="s">
        <v>267</v>
      </c>
      <c r="D3507" s="49" t="s">
        <v>132</v>
      </c>
      <c r="E3507" s="46">
        <v>6</v>
      </c>
      <c r="F3507" s="46">
        <v>0</v>
      </c>
      <c r="G3507" s="46">
        <v>6</v>
      </c>
      <c r="H3507" s="46">
        <v>6</v>
      </c>
      <c r="I3507" s="46">
        <v>6</v>
      </c>
      <c r="J3507" s="46">
        <v>0</v>
      </c>
      <c r="K3507" s="46">
        <v>24</v>
      </c>
      <c r="L3507" s="42">
        <v>29054</v>
      </c>
      <c r="M3507" s="42">
        <v>14896</v>
      </c>
      <c r="N3507" s="42">
        <v>14158</v>
      </c>
      <c r="O3507" s="54">
        <v>40.279269602577877</v>
      </c>
      <c r="P3507" s="54" t="s">
        <v>499</v>
      </c>
      <c r="Q3507" s="54">
        <v>40.279269602577877</v>
      </c>
      <c r="R3507" s="54">
        <v>40.279269602577877</v>
      </c>
      <c r="S3507" s="54">
        <v>40.279269602577877</v>
      </c>
      <c r="T3507" s="54" t="s">
        <v>499</v>
      </c>
      <c r="U3507" s="54">
        <v>161.11707841031151</v>
      </c>
      <c r="W3507" s="42" t="s">
        <v>469</v>
      </c>
    </row>
    <row r="3508" spans="1:23">
      <c r="A3508" s="49" t="s">
        <v>5776</v>
      </c>
      <c r="B3508" s="46" t="s">
        <v>549</v>
      </c>
      <c r="C3508" s="46" t="s">
        <v>267</v>
      </c>
      <c r="D3508" s="49" t="s">
        <v>164</v>
      </c>
      <c r="E3508" s="46">
        <v>27</v>
      </c>
      <c r="F3508" s="46">
        <v>28</v>
      </c>
      <c r="G3508" s="46">
        <v>53</v>
      </c>
      <c r="H3508" s="46">
        <v>54</v>
      </c>
      <c r="I3508" s="46">
        <v>32</v>
      </c>
      <c r="J3508" s="46">
        <v>6</v>
      </c>
      <c r="K3508" s="46">
        <v>200</v>
      </c>
      <c r="L3508" s="42">
        <v>29054</v>
      </c>
      <c r="M3508" s="42">
        <v>14896</v>
      </c>
      <c r="N3508" s="42">
        <v>14158</v>
      </c>
      <c r="O3508" s="54">
        <v>190.70490182229128</v>
      </c>
      <c r="P3508" s="54">
        <v>197.76804633422799</v>
      </c>
      <c r="Q3508" s="54">
        <v>374.34665913264587</v>
      </c>
      <c r="R3508" s="54">
        <v>381.40980364458255</v>
      </c>
      <c r="S3508" s="54">
        <v>226.02062438197484</v>
      </c>
      <c r="T3508" s="54">
        <v>42.378867071620284</v>
      </c>
      <c r="U3508" s="54">
        <v>1412.6289023873428</v>
      </c>
      <c r="W3508" s="42" t="s">
        <v>469</v>
      </c>
    </row>
    <row r="3509" spans="1:23">
      <c r="A3509" s="49" t="s">
        <v>5777</v>
      </c>
      <c r="B3509" s="46" t="s">
        <v>549</v>
      </c>
      <c r="C3509" s="46" t="s">
        <v>267</v>
      </c>
      <c r="D3509" s="49" t="s">
        <v>142</v>
      </c>
      <c r="E3509" s="46">
        <v>0</v>
      </c>
      <c r="F3509" s="46">
        <v>0</v>
      </c>
      <c r="G3509" s="46">
        <v>0</v>
      </c>
      <c r="H3509" s="46">
        <v>0</v>
      </c>
      <c r="I3509" s="46">
        <v>0</v>
      </c>
      <c r="J3509" s="46">
        <v>0</v>
      </c>
      <c r="K3509" s="46">
        <v>0</v>
      </c>
      <c r="L3509" s="42">
        <v>29054</v>
      </c>
      <c r="M3509" s="42">
        <v>14896</v>
      </c>
      <c r="N3509" s="42">
        <v>14158</v>
      </c>
      <c r="O3509" s="54" t="s">
        <v>499</v>
      </c>
      <c r="P3509" s="54" t="s">
        <v>499</v>
      </c>
      <c r="Q3509" s="54" t="s">
        <v>499</v>
      </c>
      <c r="R3509" s="54" t="s">
        <v>499</v>
      </c>
      <c r="S3509" s="54" t="s">
        <v>499</v>
      </c>
      <c r="T3509" s="54" t="s">
        <v>499</v>
      </c>
      <c r="U3509" s="54" t="s">
        <v>499</v>
      </c>
      <c r="W3509" s="42" t="s">
        <v>469</v>
      </c>
    </row>
    <row r="3510" spans="1:23">
      <c r="A3510" s="49" t="s">
        <v>5778</v>
      </c>
      <c r="B3510" s="46" t="s">
        <v>549</v>
      </c>
      <c r="C3510" s="46" t="s">
        <v>267</v>
      </c>
      <c r="D3510" s="49" t="s">
        <v>146</v>
      </c>
      <c r="E3510" s="46">
        <v>7</v>
      </c>
      <c r="F3510" s="46">
        <v>0</v>
      </c>
      <c r="G3510" s="46">
        <v>12</v>
      </c>
      <c r="H3510" s="46">
        <v>11</v>
      </c>
      <c r="I3510" s="46">
        <v>6</v>
      </c>
      <c r="J3510" s="46">
        <v>0</v>
      </c>
      <c r="K3510" s="46">
        <v>36</v>
      </c>
      <c r="L3510" s="42">
        <v>29054</v>
      </c>
      <c r="M3510" s="42">
        <v>14896</v>
      </c>
      <c r="N3510" s="42">
        <v>14158</v>
      </c>
      <c r="O3510" s="54">
        <v>46.992481203007515</v>
      </c>
      <c r="P3510" s="54" t="s">
        <v>499</v>
      </c>
      <c r="Q3510" s="54">
        <v>80.558539205155753</v>
      </c>
      <c r="R3510" s="54">
        <v>73.845327604726108</v>
      </c>
      <c r="S3510" s="54">
        <v>40.279269602577877</v>
      </c>
      <c r="T3510" s="54" t="s">
        <v>499</v>
      </c>
      <c r="U3510" s="54">
        <v>241.67561761546725</v>
      </c>
      <c r="W3510" s="42" t="s">
        <v>469</v>
      </c>
    </row>
    <row r="3511" spans="1:23">
      <c r="A3511" s="49" t="s">
        <v>5779</v>
      </c>
      <c r="B3511" s="46" t="s">
        <v>549</v>
      </c>
      <c r="C3511" s="46" t="s">
        <v>271</v>
      </c>
      <c r="D3511" s="49" t="s">
        <v>200</v>
      </c>
      <c r="E3511" s="46">
        <v>0</v>
      </c>
      <c r="F3511" s="46">
        <v>6</v>
      </c>
      <c r="G3511" s="46">
        <v>19</v>
      </c>
      <c r="H3511" s="46">
        <v>33</v>
      </c>
      <c r="I3511" s="46">
        <v>8</v>
      </c>
      <c r="J3511" s="46">
        <v>15</v>
      </c>
      <c r="K3511" s="46">
        <v>81</v>
      </c>
      <c r="L3511" s="42">
        <v>27938</v>
      </c>
      <c r="M3511" s="42">
        <v>14533</v>
      </c>
      <c r="N3511" s="42">
        <v>13405</v>
      </c>
      <c r="O3511" s="54" t="s">
        <v>499</v>
      </c>
      <c r="P3511" s="54">
        <v>21.47612570692247</v>
      </c>
      <c r="Q3511" s="54">
        <v>68.007731405254489</v>
      </c>
      <c r="R3511" s="54">
        <v>118.11869138807359</v>
      </c>
      <c r="S3511" s="54">
        <v>28.63483427589663</v>
      </c>
      <c r="T3511" s="54">
        <v>53.690314267306178</v>
      </c>
      <c r="U3511" s="54">
        <v>289.92769704345335</v>
      </c>
      <c r="W3511" s="42" t="s">
        <v>469</v>
      </c>
    </row>
    <row r="3512" spans="1:23">
      <c r="A3512" s="49" t="s">
        <v>5780</v>
      </c>
      <c r="B3512" s="46" t="s">
        <v>549</v>
      </c>
      <c r="C3512" s="46" t="s">
        <v>271</v>
      </c>
      <c r="D3512" s="49" t="s">
        <v>54</v>
      </c>
      <c r="E3512" s="46">
        <v>12</v>
      </c>
      <c r="F3512" s="46">
        <v>19</v>
      </c>
      <c r="G3512" s="46">
        <v>56</v>
      </c>
      <c r="H3512" s="46">
        <v>85</v>
      </c>
      <c r="I3512" s="46">
        <v>54</v>
      </c>
      <c r="J3512" s="46">
        <v>42</v>
      </c>
      <c r="K3512" s="46">
        <v>268</v>
      </c>
      <c r="L3512" s="42">
        <v>27938</v>
      </c>
      <c r="M3512" s="42">
        <v>14533</v>
      </c>
      <c r="N3512" s="42">
        <v>13405</v>
      </c>
      <c r="O3512" s="54">
        <v>82.570701162870705</v>
      </c>
      <c r="P3512" s="54">
        <v>130.73694350787864</v>
      </c>
      <c r="Q3512" s="54">
        <v>385.32993876006333</v>
      </c>
      <c r="R3512" s="54">
        <v>584.87579990366748</v>
      </c>
      <c r="S3512" s="54">
        <v>371.56815523291817</v>
      </c>
      <c r="T3512" s="54">
        <v>288.99745407004747</v>
      </c>
      <c r="U3512" s="54">
        <v>1844.0789926374459</v>
      </c>
      <c r="W3512" s="42" t="s">
        <v>469</v>
      </c>
    </row>
    <row r="3513" spans="1:23">
      <c r="A3513" s="49" t="s">
        <v>5781</v>
      </c>
      <c r="B3513" s="46" t="s">
        <v>549</v>
      </c>
      <c r="C3513" s="46" t="s">
        <v>271</v>
      </c>
      <c r="D3513" s="49" t="s">
        <v>60</v>
      </c>
      <c r="E3513" s="46">
        <v>12</v>
      </c>
      <c r="F3513" s="46">
        <v>0</v>
      </c>
      <c r="G3513" s="46">
        <v>8</v>
      </c>
      <c r="H3513" s="46">
        <v>12</v>
      </c>
      <c r="I3513" s="46">
        <v>6</v>
      </c>
      <c r="J3513" s="46">
        <v>12</v>
      </c>
      <c r="K3513" s="46">
        <v>50</v>
      </c>
      <c r="L3513" s="42">
        <v>27938</v>
      </c>
      <c r="M3513" s="42">
        <v>14533</v>
      </c>
      <c r="N3513" s="42">
        <v>13405</v>
      </c>
      <c r="O3513" s="54">
        <v>42.952251413844941</v>
      </c>
      <c r="P3513" s="54" t="s">
        <v>499</v>
      </c>
      <c r="Q3513" s="54">
        <v>28.63483427589663</v>
      </c>
      <c r="R3513" s="54">
        <v>42.952251413844941</v>
      </c>
      <c r="S3513" s="54">
        <v>21.47612570692247</v>
      </c>
      <c r="T3513" s="54">
        <v>42.952251413844941</v>
      </c>
      <c r="U3513" s="54">
        <v>178.96771422435393</v>
      </c>
      <c r="W3513" s="42" t="s">
        <v>469</v>
      </c>
    </row>
    <row r="3514" spans="1:23">
      <c r="A3514" s="49" t="s">
        <v>5782</v>
      </c>
      <c r="B3514" s="46" t="s">
        <v>549</v>
      </c>
      <c r="C3514" s="46" t="s">
        <v>271</v>
      </c>
      <c r="D3514" s="49" t="s">
        <v>69</v>
      </c>
      <c r="E3514" s="46">
        <v>0</v>
      </c>
      <c r="F3514" s="46">
        <v>0</v>
      </c>
      <c r="G3514" s="46">
        <v>6</v>
      </c>
      <c r="H3514" s="46">
        <v>6</v>
      </c>
      <c r="I3514" s="46">
        <v>8</v>
      </c>
      <c r="J3514" s="46">
        <v>6</v>
      </c>
      <c r="K3514" s="46">
        <v>26</v>
      </c>
      <c r="L3514" s="42">
        <v>27938</v>
      </c>
      <c r="M3514" s="42">
        <v>14533</v>
      </c>
      <c r="N3514" s="42">
        <v>13405</v>
      </c>
      <c r="O3514" s="54" t="s">
        <v>499</v>
      </c>
      <c r="P3514" s="54" t="s">
        <v>499</v>
      </c>
      <c r="Q3514" s="54">
        <v>41.285350581435353</v>
      </c>
      <c r="R3514" s="54">
        <v>41.285350581435353</v>
      </c>
      <c r="S3514" s="54">
        <v>55.047134108580472</v>
      </c>
      <c r="T3514" s="54">
        <v>41.285350581435353</v>
      </c>
      <c r="U3514" s="54">
        <v>178.90318585288654</v>
      </c>
      <c r="W3514" s="42" t="s">
        <v>469</v>
      </c>
    </row>
    <row r="3515" spans="1:23">
      <c r="A3515" s="49" t="s">
        <v>5783</v>
      </c>
      <c r="B3515" s="46" t="s">
        <v>549</v>
      </c>
      <c r="C3515" s="46" t="s">
        <v>271</v>
      </c>
      <c r="D3515" s="49" t="s">
        <v>64</v>
      </c>
      <c r="E3515" s="46">
        <v>16</v>
      </c>
      <c r="F3515" s="46">
        <v>16</v>
      </c>
      <c r="G3515" s="46">
        <v>29</v>
      </c>
      <c r="H3515" s="46">
        <v>49</v>
      </c>
      <c r="I3515" s="46">
        <v>26</v>
      </c>
      <c r="J3515" s="46">
        <v>14</v>
      </c>
      <c r="K3515" s="46">
        <v>150</v>
      </c>
      <c r="L3515" s="42">
        <v>27938</v>
      </c>
      <c r="M3515" s="42">
        <v>14533</v>
      </c>
      <c r="N3515" s="42">
        <v>13405</v>
      </c>
      <c r="O3515" s="54">
        <v>57.269668551793259</v>
      </c>
      <c r="P3515" s="54">
        <v>57.269668551793259</v>
      </c>
      <c r="Q3515" s="54">
        <v>103.80127425012527</v>
      </c>
      <c r="R3515" s="54">
        <v>175.38835993986683</v>
      </c>
      <c r="S3515" s="54">
        <v>93.063211396664045</v>
      </c>
      <c r="T3515" s="54">
        <v>50.110959982819104</v>
      </c>
      <c r="U3515" s="54">
        <v>536.90314267306178</v>
      </c>
      <c r="W3515" s="42" t="s">
        <v>469</v>
      </c>
    </row>
    <row r="3516" spans="1:23">
      <c r="A3516" s="49" t="s">
        <v>5784</v>
      </c>
      <c r="B3516" s="46" t="s">
        <v>549</v>
      </c>
      <c r="C3516" s="46" t="s">
        <v>271</v>
      </c>
      <c r="D3516" s="49" t="s">
        <v>492</v>
      </c>
      <c r="E3516" s="46">
        <v>6</v>
      </c>
      <c r="F3516" s="46">
        <v>6</v>
      </c>
      <c r="G3516" s="46">
        <v>6</v>
      </c>
      <c r="H3516" s="46">
        <v>14</v>
      </c>
      <c r="I3516" s="46">
        <v>0</v>
      </c>
      <c r="J3516" s="46">
        <v>6</v>
      </c>
      <c r="K3516" s="46">
        <v>38</v>
      </c>
      <c r="L3516" s="42">
        <v>27938</v>
      </c>
      <c r="M3516" s="42">
        <v>14533</v>
      </c>
      <c r="N3516" s="42">
        <v>13405</v>
      </c>
      <c r="O3516" s="54">
        <v>21.47612570692247</v>
      </c>
      <c r="P3516" s="54">
        <v>21.47612570692247</v>
      </c>
      <c r="Q3516" s="54">
        <v>21.47612570692247</v>
      </c>
      <c r="R3516" s="54">
        <v>50.110959982819104</v>
      </c>
      <c r="S3516" s="54" t="s">
        <v>499</v>
      </c>
      <c r="T3516" s="54">
        <v>21.47612570692247</v>
      </c>
      <c r="U3516" s="54">
        <v>136.01546281050898</v>
      </c>
      <c r="W3516" s="42" t="s">
        <v>469</v>
      </c>
    </row>
    <row r="3517" spans="1:23">
      <c r="A3517" s="49" t="s">
        <v>5785</v>
      </c>
      <c r="B3517" s="46" t="s">
        <v>549</v>
      </c>
      <c r="C3517" s="46" t="s">
        <v>271</v>
      </c>
      <c r="D3517" s="49" t="s">
        <v>473</v>
      </c>
      <c r="E3517" s="46">
        <v>0</v>
      </c>
      <c r="F3517" s="46">
        <v>0</v>
      </c>
      <c r="G3517" s="46">
        <v>0</v>
      </c>
      <c r="H3517" s="46">
        <v>0</v>
      </c>
      <c r="I3517" s="46">
        <v>0</v>
      </c>
      <c r="J3517" s="46">
        <v>0</v>
      </c>
      <c r="K3517" s="46">
        <v>0</v>
      </c>
      <c r="L3517" s="42">
        <v>27938</v>
      </c>
      <c r="M3517" s="42">
        <v>14533</v>
      </c>
      <c r="N3517" s="42">
        <v>13405</v>
      </c>
      <c r="O3517" s="54" t="s">
        <v>499</v>
      </c>
      <c r="P3517" s="54" t="s">
        <v>499</v>
      </c>
      <c r="Q3517" s="54" t="s">
        <v>499</v>
      </c>
      <c r="R3517" s="54" t="s">
        <v>499</v>
      </c>
      <c r="S3517" s="54" t="s">
        <v>499</v>
      </c>
      <c r="T3517" s="54" t="s">
        <v>499</v>
      </c>
      <c r="U3517" s="54" t="s">
        <v>499</v>
      </c>
      <c r="W3517" s="42" t="s">
        <v>469</v>
      </c>
    </row>
    <row r="3518" spans="1:23">
      <c r="A3518" s="49" t="s">
        <v>5786</v>
      </c>
      <c r="B3518" s="46" t="s">
        <v>549</v>
      </c>
      <c r="C3518" s="46" t="s">
        <v>271</v>
      </c>
      <c r="D3518" s="49" t="s">
        <v>201</v>
      </c>
      <c r="E3518" s="46">
        <v>6</v>
      </c>
      <c r="F3518" s="46">
        <v>6</v>
      </c>
      <c r="G3518" s="46">
        <v>12</v>
      </c>
      <c r="H3518" s="46">
        <v>12</v>
      </c>
      <c r="I3518" s="46">
        <v>6</v>
      </c>
      <c r="J3518" s="46">
        <v>0</v>
      </c>
      <c r="K3518" s="46">
        <v>42</v>
      </c>
      <c r="L3518" s="42">
        <v>27938</v>
      </c>
      <c r="M3518" s="42">
        <v>14533</v>
      </c>
      <c r="N3518" s="42">
        <v>13405</v>
      </c>
      <c r="O3518" s="54">
        <v>21.47612570692247</v>
      </c>
      <c r="P3518" s="54">
        <v>21.47612570692247</v>
      </c>
      <c r="Q3518" s="54">
        <v>42.952251413844941</v>
      </c>
      <c r="R3518" s="54">
        <v>42.952251413844941</v>
      </c>
      <c r="S3518" s="54">
        <v>21.47612570692247</v>
      </c>
      <c r="T3518" s="54" t="s">
        <v>499</v>
      </c>
      <c r="U3518" s="54">
        <v>150.3328799484573</v>
      </c>
      <c r="W3518" s="42" t="s">
        <v>469</v>
      </c>
    </row>
    <row r="3519" spans="1:23">
      <c r="A3519" s="49" t="s">
        <v>5787</v>
      </c>
      <c r="B3519" s="46" t="s">
        <v>549</v>
      </c>
      <c r="C3519" s="46" t="s">
        <v>271</v>
      </c>
      <c r="D3519" s="49" t="s">
        <v>151</v>
      </c>
      <c r="E3519" s="46">
        <v>0</v>
      </c>
      <c r="F3519" s="46">
        <v>0</v>
      </c>
      <c r="G3519" s="46">
        <v>0</v>
      </c>
      <c r="H3519" s="46">
        <v>0</v>
      </c>
      <c r="I3519" s="46">
        <v>0</v>
      </c>
      <c r="J3519" s="46">
        <v>0</v>
      </c>
      <c r="K3519" s="46">
        <v>0</v>
      </c>
      <c r="L3519" s="42">
        <v>27938</v>
      </c>
      <c r="M3519" s="42">
        <v>14533</v>
      </c>
      <c r="N3519" s="42">
        <v>13405</v>
      </c>
      <c r="O3519" s="54" t="s">
        <v>499</v>
      </c>
      <c r="P3519" s="54" t="s">
        <v>499</v>
      </c>
      <c r="Q3519" s="54" t="s">
        <v>499</v>
      </c>
      <c r="R3519" s="54" t="s">
        <v>499</v>
      </c>
      <c r="S3519" s="54" t="s">
        <v>499</v>
      </c>
      <c r="T3519" s="54" t="s">
        <v>499</v>
      </c>
      <c r="U3519" s="54" t="s">
        <v>499</v>
      </c>
      <c r="W3519" s="42" t="s">
        <v>469</v>
      </c>
    </row>
    <row r="3520" spans="1:23">
      <c r="A3520" s="49" t="s">
        <v>5788</v>
      </c>
      <c r="B3520" s="46" t="s">
        <v>549</v>
      </c>
      <c r="C3520" s="46" t="s">
        <v>271</v>
      </c>
      <c r="D3520" s="49" t="s">
        <v>95</v>
      </c>
      <c r="E3520" s="46">
        <v>0</v>
      </c>
      <c r="F3520" s="46">
        <v>6</v>
      </c>
      <c r="G3520" s="46">
        <v>0</v>
      </c>
      <c r="H3520" s="46">
        <v>6</v>
      </c>
      <c r="I3520" s="46">
        <v>6</v>
      </c>
      <c r="J3520" s="46">
        <v>0</v>
      </c>
      <c r="K3520" s="46">
        <v>18</v>
      </c>
      <c r="L3520" s="42">
        <v>27938</v>
      </c>
      <c r="M3520" s="42">
        <v>14533</v>
      </c>
      <c r="N3520" s="42">
        <v>13405</v>
      </c>
      <c r="O3520" s="54" t="s">
        <v>499</v>
      </c>
      <c r="P3520" s="54">
        <v>21.47612570692247</v>
      </c>
      <c r="Q3520" s="54" t="s">
        <v>499</v>
      </c>
      <c r="R3520" s="54">
        <v>21.47612570692247</v>
      </c>
      <c r="S3520" s="54">
        <v>21.47612570692247</v>
      </c>
      <c r="T3520" s="54" t="s">
        <v>499</v>
      </c>
      <c r="U3520" s="54">
        <v>64.428377120767422</v>
      </c>
      <c r="W3520" s="42" t="s">
        <v>469</v>
      </c>
    </row>
    <row r="3521" spans="1:23">
      <c r="A3521" s="49" t="s">
        <v>5789</v>
      </c>
      <c r="B3521" s="46" t="s">
        <v>549</v>
      </c>
      <c r="C3521" s="46" t="s">
        <v>271</v>
      </c>
      <c r="D3521" s="49" t="s">
        <v>154</v>
      </c>
      <c r="E3521" s="46">
        <v>0</v>
      </c>
      <c r="F3521" s="46">
        <v>0</v>
      </c>
      <c r="G3521" s="46">
        <v>0</v>
      </c>
      <c r="H3521" s="46">
        <v>0</v>
      </c>
      <c r="I3521" s="46">
        <v>0</v>
      </c>
      <c r="J3521" s="46">
        <v>0</v>
      </c>
      <c r="K3521" s="46">
        <v>0</v>
      </c>
      <c r="L3521" s="42">
        <v>27938</v>
      </c>
      <c r="M3521" s="42">
        <v>14533</v>
      </c>
      <c r="N3521" s="42">
        <v>13405</v>
      </c>
      <c r="O3521" s="54" t="s">
        <v>499</v>
      </c>
      <c r="P3521" s="54" t="s">
        <v>499</v>
      </c>
      <c r="Q3521" s="54" t="s">
        <v>499</v>
      </c>
      <c r="R3521" s="54" t="s">
        <v>499</v>
      </c>
      <c r="S3521" s="54" t="s">
        <v>499</v>
      </c>
      <c r="T3521" s="54" t="s">
        <v>499</v>
      </c>
      <c r="U3521" s="54" t="s">
        <v>499</v>
      </c>
      <c r="W3521" s="42" t="s">
        <v>469</v>
      </c>
    </row>
    <row r="3522" spans="1:23">
      <c r="A3522" s="49" t="s">
        <v>5790</v>
      </c>
      <c r="B3522" s="46" t="s">
        <v>549</v>
      </c>
      <c r="C3522" s="46" t="s">
        <v>271</v>
      </c>
      <c r="D3522" s="49" t="s">
        <v>155</v>
      </c>
      <c r="E3522" s="46">
        <v>15</v>
      </c>
      <c r="F3522" s="46">
        <v>12</v>
      </c>
      <c r="G3522" s="46">
        <v>6</v>
      </c>
      <c r="H3522" s="46">
        <v>7</v>
      </c>
      <c r="I3522" s="46">
        <v>0</v>
      </c>
      <c r="J3522" s="46">
        <v>12</v>
      </c>
      <c r="K3522" s="46">
        <v>52</v>
      </c>
      <c r="L3522" s="42">
        <v>27938</v>
      </c>
      <c r="M3522" s="42">
        <v>14533</v>
      </c>
      <c r="N3522" s="42">
        <v>13405</v>
      </c>
      <c r="O3522" s="54">
        <v>53.690314267306178</v>
      </c>
      <c r="P3522" s="54">
        <v>42.952251413844941</v>
      </c>
      <c r="Q3522" s="54">
        <v>21.47612570692247</v>
      </c>
      <c r="R3522" s="54">
        <v>25.055479991409552</v>
      </c>
      <c r="S3522" s="54" t="s">
        <v>499</v>
      </c>
      <c r="T3522" s="54">
        <v>42.952251413844941</v>
      </c>
      <c r="U3522" s="54">
        <v>186.12642279332809</v>
      </c>
      <c r="W3522" s="42" t="s">
        <v>469</v>
      </c>
    </row>
    <row r="3523" spans="1:23">
      <c r="A3523" s="49" t="s">
        <v>5791</v>
      </c>
      <c r="B3523" s="46" t="s">
        <v>549</v>
      </c>
      <c r="C3523" s="46" t="s">
        <v>271</v>
      </c>
      <c r="D3523" s="49" t="s">
        <v>99</v>
      </c>
      <c r="E3523" s="46">
        <v>12</v>
      </c>
      <c r="F3523" s="46">
        <v>12</v>
      </c>
      <c r="G3523" s="46">
        <v>12</v>
      </c>
      <c r="H3523" s="46">
        <v>13</v>
      </c>
      <c r="I3523" s="46">
        <v>6</v>
      </c>
      <c r="J3523" s="46">
        <v>12</v>
      </c>
      <c r="K3523" s="46">
        <v>67</v>
      </c>
      <c r="L3523" s="42">
        <v>27938</v>
      </c>
      <c r="M3523" s="42">
        <v>14533</v>
      </c>
      <c r="N3523" s="42">
        <v>13405</v>
      </c>
      <c r="O3523" s="54">
        <v>42.952251413844941</v>
      </c>
      <c r="P3523" s="54">
        <v>42.952251413844941</v>
      </c>
      <c r="Q3523" s="54">
        <v>42.952251413844941</v>
      </c>
      <c r="R3523" s="54">
        <v>46.531605698332022</v>
      </c>
      <c r="S3523" s="54">
        <v>21.47612570692247</v>
      </c>
      <c r="T3523" s="54">
        <v>42.952251413844941</v>
      </c>
      <c r="U3523" s="54">
        <v>239.81673706063427</v>
      </c>
      <c r="W3523" s="42" t="s">
        <v>469</v>
      </c>
    </row>
    <row r="3524" spans="1:23">
      <c r="A3524" s="49" t="s">
        <v>5792</v>
      </c>
      <c r="B3524" s="46" t="s">
        <v>549</v>
      </c>
      <c r="C3524" s="46" t="s">
        <v>271</v>
      </c>
      <c r="D3524" s="49" t="s">
        <v>481</v>
      </c>
      <c r="E3524" s="46">
        <v>6</v>
      </c>
      <c r="F3524" s="46">
        <v>0</v>
      </c>
      <c r="G3524" s="46">
        <v>0</v>
      </c>
      <c r="H3524" s="46">
        <v>6</v>
      </c>
      <c r="I3524" s="46">
        <v>0</v>
      </c>
      <c r="J3524" s="46">
        <v>0</v>
      </c>
      <c r="K3524" s="46">
        <v>12</v>
      </c>
      <c r="L3524" s="42">
        <v>27938</v>
      </c>
      <c r="M3524" s="42">
        <v>14533</v>
      </c>
      <c r="N3524" s="42">
        <v>13405</v>
      </c>
      <c r="O3524" s="54">
        <v>21.47612570692247</v>
      </c>
      <c r="P3524" s="54" t="s">
        <v>499</v>
      </c>
      <c r="Q3524" s="54" t="s">
        <v>499</v>
      </c>
      <c r="R3524" s="54">
        <v>21.47612570692247</v>
      </c>
      <c r="S3524" s="54" t="s">
        <v>499</v>
      </c>
      <c r="T3524" s="54" t="s">
        <v>499</v>
      </c>
      <c r="U3524" s="54">
        <v>42.952251413844941</v>
      </c>
      <c r="W3524" s="42" t="s">
        <v>469</v>
      </c>
    </row>
    <row r="3525" spans="1:23">
      <c r="A3525" s="49" t="s">
        <v>5793</v>
      </c>
      <c r="B3525" s="46" t="s">
        <v>549</v>
      </c>
      <c r="C3525" s="46" t="s">
        <v>271</v>
      </c>
      <c r="D3525" s="49" t="s">
        <v>483</v>
      </c>
      <c r="E3525" s="46">
        <v>0</v>
      </c>
      <c r="F3525" s="46">
        <v>13</v>
      </c>
      <c r="G3525" s="46">
        <v>17</v>
      </c>
      <c r="H3525" s="46">
        <v>12</v>
      </c>
      <c r="I3525" s="46">
        <v>0</v>
      </c>
      <c r="J3525" s="46">
        <v>0</v>
      </c>
      <c r="K3525" s="46">
        <v>42</v>
      </c>
      <c r="L3525" s="42">
        <v>27938</v>
      </c>
      <c r="M3525" s="42">
        <v>14533</v>
      </c>
      <c r="N3525" s="42">
        <v>13405</v>
      </c>
      <c r="O3525" s="54" t="s">
        <v>499</v>
      </c>
      <c r="P3525" s="54">
        <v>46.531605698332022</v>
      </c>
      <c r="Q3525" s="54">
        <v>60.849022836280334</v>
      </c>
      <c r="R3525" s="54">
        <v>42.952251413844941</v>
      </c>
      <c r="S3525" s="54" t="s">
        <v>499</v>
      </c>
      <c r="T3525" s="54" t="s">
        <v>499</v>
      </c>
      <c r="U3525" s="54">
        <v>150.3328799484573</v>
      </c>
      <c r="W3525" s="42" t="s">
        <v>469</v>
      </c>
    </row>
    <row r="3526" spans="1:23">
      <c r="A3526" s="49" t="s">
        <v>5794</v>
      </c>
      <c r="B3526" s="46" t="s">
        <v>549</v>
      </c>
      <c r="C3526" s="46" t="s">
        <v>271</v>
      </c>
      <c r="D3526" s="49" t="s">
        <v>128</v>
      </c>
      <c r="E3526" s="46">
        <v>6</v>
      </c>
      <c r="F3526" s="46">
        <v>0</v>
      </c>
      <c r="G3526" s="46">
        <v>0</v>
      </c>
      <c r="H3526" s="46">
        <v>0</v>
      </c>
      <c r="I3526" s="46">
        <v>0</v>
      </c>
      <c r="J3526" s="46">
        <v>0</v>
      </c>
      <c r="K3526" s="46">
        <v>6</v>
      </c>
      <c r="L3526" s="42">
        <v>27938</v>
      </c>
      <c r="M3526" s="42">
        <v>14533</v>
      </c>
      <c r="N3526" s="42">
        <v>13405</v>
      </c>
      <c r="O3526" s="54">
        <v>21.47612570692247</v>
      </c>
      <c r="P3526" s="54" t="s">
        <v>499</v>
      </c>
      <c r="Q3526" s="54" t="s">
        <v>499</v>
      </c>
      <c r="R3526" s="54" t="s">
        <v>499</v>
      </c>
      <c r="S3526" s="54" t="s">
        <v>499</v>
      </c>
      <c r="T3526" s="54" t="s">
        <v>499</v>
      </c>
      <c r="U3526" s="54">
        <v>21.47612570692247</v>
      </c>
      <c r="W3526" s="42" t="s">
        <v>469</v>
      </c>
    </row>
    <row r="3527" spans="1:23">
      <c r="A3527" s="49" t="s">
        <v>5795</v>
      </c>
      <c r="B3527" s="46" t="s">
        <v>549</v>
      </c>
      <c r="C3527" s="46" t="s">
        <v>271</v>
      </c>
      <c r="D3527" s="49" t="s">
        <v>132</v>
      </c>
      <c r="E3527" s="46">
        <v>6</v>
      </c>
      <c r="F3527" s="46">
        <v>6</v>
      </c>
      <c r="G3527" s="46">
        <v>6</v>
      </c>
      <c r="H3527" s="46">
        <v>6</v>
      </c>
      <c r="I3527" s="46">
        <v>6</v>
      </c>
      <c r="J3527" s="46">
        <v>6</v>
      </c>
      <c r="K3527" s="46">
        <v>36</v>
      </c>
      <c r="L3527" s="42">
        <v>27938</v>
      </c>
      <c r="M3527" s="42">
        <v>14533</v>
      </c>
      <c r="N3527" s="42">
        <v>13405</v>
      </c>
      <c r="O3527" s="54">
        <v>41.285350581435353</v>
      </c>
      <c r="P3527" s="54">
        <v>41.285350581435353</v>
      </c>
      <c r="Q3527" s="54">
        <v>41.285350581435353</v>
      </c>
      <c r="R3527" s="54">
        <v>41.285350581435353</v>
      </c>
      <c r="S3527" s="54">
        <v>41.285350581435353</v>
      </c>
      <c r="T3527" s="54">
        <v>41.285350581435353</v>
      </c>
      <c r="U3527" s="54">
        <v>247.71210348861214</v>
      </c>
      <c r="W3527" s="42" t="s">
        <v>469</v>
      </c>
    </row>
    <row r="3528" spans="1:23">
      <c r="A3528" s="49" t="s">
        <v>5796</v>
      </c>
      <c r="B3528" s="46" t="s">
        <v>549</v>
      </c>
      <c r="C3528" s="46" t="s">
        <v>271</v>
      </c>
      <c r="D3528" s="49" t="s">
        <v>161</v>
      </c>
      <c r="E3528" s="46">
        <v>6</v>
      </c>
      <c r="F3528" s="46">
        <v>0</v>
      </c>
      <c r="G3528" s="46">
        <v>0</v>
      </c>
      <c r="H3528" s="46">
        <v>0</v>
      </c>
      <c r="I3528" s="46">
        <v>0</v>
      </c>
      <c r="J3528" s="46">
        <v>0</v>
      </c>
      <c r="K3528" s="46">
        <v>6</v>
      </c>
      <c r="L3528" s="42">
        <v>27938</v>
      </c>
      <c r="M3528" s="42">
        <v>14533</v>
      </c>
      <c r="N3528" s="42">
        <v>13405</v>
      </c>
      <c r="O3528" s="54">
        <v>21.47612570692247</v>
      </c>
      <c r="P3528" s="54" t="s">
        <v>499</v>
      </c>
      <c r="Q3528" s="54" t="s">
        <v>499</v>
      </c>
      <c r="R3528" s="54" t="s">
        <v>499</v>
      </c>
      <c r="S3528" s="54" t="s">
        <v>499</v>
      </c>
      <c r="T3528" s="54" t="s">
        <v>499</v>
      </c>
      <c r="U3528" s="54">
        <v>21.47612570692247</v>
      </c>
      <c r="W3528" s="42" t="s">
        <v>469</v>
      </c>
    </row>
    <row r="3529" spans="1:23">
      <c r="A3529" s="49" t="s">
        <v>5797</v>
      </c>
      <c r="B3529" s="46" t="s">
        <v>549</v>
      </c>
      <c r="C3529" s="46" t="s">
        <v>271</v>
      </c>
      <c r="D3529" s="49" t="s">
        <v>164</v>
      </c>
      <c r="E3529" s="46">
        <v>28</v>
      </c>
      <c r="F3529" s="46">
        <v>20</v>
      </c>
      <c r="G3529" s="46">
        <v>62</v>
      </c>
      <c r="H3529" s="46">
        <v>56</v>
      </c>
      <c r="I3529" s="46">
        <v>24</v>
      </c>
      <c r="J3529" s="46">
        <v>6</v>
      </c>
      <c r="K3529" s="46">
        <v>196</v>
      </c>
      <c r="L3529" s="42">
        <v>27938</v>
      </c>
      <c r="M3529" s="42">
        <v>14533</v>
      </c>
      <c r="N3529" s="42">
        <v>13405</v>
      </c>
      <c r="O3529" s="54">
        <v>208.87728459530027</v>
      </c>
      <c r="P3529" s="54">
        <v>149.19806042521449</v>
      </c>
      <c r="Q3529" s="54">
        <v>462.51398731816488</v>
      </c>
      <c r="R3529" s="54">
        <v>417.75456919060053</v>
      </c>
      <c r="S3529" s="54">
        <v>179.03767251025738</v>
      </c>
      <c r="T3529" s="54">
        <v>44.759418127564345</v>
      </c>
      <c r="U3529" s="54">
        <v>1462.1409921671018</v>
      </c>
      <c r="W3529" s="42" t="s">
        <v>469</v>
      </c>
    </row>
    <row r="3530" spans="1:23">
      <c r="A3530" s="49" t="s">
        <v>5798</v>
      </c>
      <c r="B3530" s="46" t="s">
        <v>549</v>
      </c>
      <c r="C3530" s="46" t="s">
        <v>271</v>
      </c>
      <c r="D3530" s="49" t="s">
        <v>142</v>
      </c>
      <c r="E3530" s="46">
        <v>12</v>
      </c>
      <c r="F3530" s="46">
        <v>6</v>
      </c>
      <c r="G3530" s="46">
        <v>6</v>
      </c>
      <c r="H3530" s="46">
        <v>6</v>
      </c>
      <c r="I3530" s="46">
        <v>0</v>
      </c>
      <c r="J3530" s="46">
        <v>0</v>
      </c>
      <c r="K3530" s="46">
        <v>30</v>
      </c>
      <c r="L3530" s="42">
        <v>27938</v>
      </c>
      <c r="M3530" s="42">
        <v>14533</v>
      </c>
      <c r="N3530" s="42">
        <v>13405</v>
      </c>
      <c r="O3530" s="54">
        <v>42.952251413844941</v>
      </c>
      <c r="P3530" s="54">
        <v>21.47612570692247</v>
      </c>
      <c r="Q3530" s="54">
        <v>21.47612570692247</v>
      </c>
      <c r="R3530" s="54">
        <v>21.47612570692247</v>
      </c>
      <c r="S3530" s="54" t="s">
        <v>499</v>
      </c>
      <c r="T3530" s="54" t="s">
        <v>499</v>
      </c>
      <c r="U3530" s="54">
        <v>107.38062853461236</v>
      </c>
      <c r="W3530" s="42" t="s">
        <v>469</v>
      </c>
    </row>
    <row r="3531" spans="1:23">
      <c r="A3531" s="49" t="s">
        <v>5799</v>
      </c>
      <c r="B3531" s="46" t="s">
        <v>549</v>
      </c>
      <c r="C3531" s="46" t="s">
        <v>271</v>
      </c>
      <c r="D3531" s="49" t="s">
        <v>146</v>
      </c>
      <c r="E3531" s="46">
        <v>6</v>
      </c>
      <c r="F3531" s="46">
        <v>6</v>
      </c>
      <c r="G3531" s="46">
        <v>9</v>
      </c>
      <c r="H3531" s="46">
        <v>16</v>
      </c>
      <c r="I3531" s="46">
        <v>11</v>
      </c>
      <c r="J3531" s="46">
        <v>6</v>
      </c>
      <c r="K3531" s="46">
        <v>54</v>
      </c>
      <c r="L3531" s="42">
        <v>27938</v>
      </c>
      <c r="M3531" s="42">
        <v>14533</v>
      </c>
      <c r="N3531" s="42">
        <v>13405</v>
      </c>
      <c r="O3531" s="54">
        <v>41.285350581435353</v>
      </c>
      <c r="P3531" s="54">
        <v>41.285350581435353</v>
      </c>
      <c r="Q3531" s="54">
        <v>61.928025872153036</v>
      </c>
      <c r="R3531" s="54">
        <v>110.09426821716094</v>
      </c>
      <c r="S3531" s="54">
        <v>75.689809399298142</v>
      </c>
      <c r="T3531" s="54">
        <v>41.285350581435353</v>
      </c>
      <c r="U3531" s="54">
        <v>371.56815523291817</v>
      </c>
      <c r="W3531" s="42" t="s">
        <v>469</v>
      </c>
    </row>
    <row r="3532" spans="1:23">
      <c r="A3532" s="49" t="s">
        <v>5800</v>
      </c>
      <c r="B3532" s="46" t="s">
        <v>549</v>
      </c>
      <c r="C3532" s="46" t="s">
        <v>273</v>
      </c>
      <c r="D3532" s="49" t="s">
        <v>200</v>
      </c>
      <c r="E3532" s="46">
        <v>0</v>
      </c>
      <c r="F3532" s="46">
        <v>0</v>
      </c>
      <c r="G3532" s="46">
        <v>8</v>
      </c>
      <c r="H3532" s="46">
        <v>19</v>
      </c>
      <c r="I3532" s="46">
        <v>15</v>
      </c>
      <c r="J3532" s="46">
        <v>6</v>
      </c>
      <c r="K3532" s="46">
        <v>48</v>
      </c>
      <c r="L3532" s="42">
        <v>29609</v>
      </c>
      <c r="M3532" s="42">
        <v>14999</v>
      </c>
      <c r="N3532" s="42">
        <v>14610</v>
      </c>
      <c r="O3532" s="54" t="s">
        <v>499</v>
      </c>
      <c r="P3532" s="54" t="s">
        <v>499</v>
      </c>
      <c r="Q3532" s="54">
        <v>27.018811847748996</v>
      </c>
      <c r="R3532" s="54">
        <v>64.169678138403867</v>
      </c>
      <c r="S3532" s="54">
        <v>50.660272214529364</v>
      </c>
      <c r="T3532" s="54">
        <v>20.264108885811748</v>
      </c>
      <c r="U3532" s="54">
        <v>162.11287108649398</v>
      </c>
      <c r="W3532" s="42" t="s">
        <v>469</v>
      </c>
    </row>
    <row r="3533" spans="1:23">
      <c r="A3533" s="49" t="s">
        <v>5801</v>
      </c>
      <c r="B3533" s="46" t="s">
        <v>549</v>
      </c>
      <c r="C3533" s="46" t="s">
        <v>273</v>
      </c>
      <c r="D3533" s="49" t="s">
        <v>54</v>
      </c>
      <c r="E3533" s="46">
        <v>15</v>
      </c>
      <c r="F3533" s="46">
        <v>24</v>
      </c>
      <c r="G3533" s="46">
        <v>62</v>
      </c>
      <c r="H3533" s="46">
        <v>87</v>
      </c>
      <c r="I3533" s="46">
        <v>62</v>
      </c>
      <c r="J3533" s="46">
        <v>40</v>
      </c>
      <c r="K3533" s="46">
        <v>290</v>
      </c>
      <c r="L3533" s="42">
        <v>29609</v>
      </c>
      <c r="M3533" s="42">
        <v>14999</v>
      </c>
      <c r="N3533" s="42">
        <v>14610</v>
      </c>
      <c r="O3533" s="54">
        <v>100.00666711114076</v>
      </c>
      <c r="P3533" s="54">
        <v>160.0106673778252</v>
      </c>
      <c r="Q3533" s="54">
        <v>413.36089072604841</v>
      </c>
      <c r="R3533" s="54">
        <v>580.03866924461636</v>
      </c>
      <c r="S3533" s="54">
        <v>413.36089072604841</v>
      </c>
      <c r="T3533" s="54">
        <v>266.68444562970865</v>
      </c>
      <c r="U3533" s="54">
        <v>1933.4622308153876</v>
      </c>
      <c r="W3533" s="42" t="s">
        <v>469</v>
      </c>
    </row>
    <row r="3534" spans="1:23">
      <c r="A3534" s="49" t="s">
        <v>5802</v>
      </c>
      <c r="B3534" s="46" t="s">
        <v>549</v>
      </c>
      <c r="C3534" s="46" t="s">
        <v>273</v>
      </c>
      <c r="D3534" s="49" t="s">
        <v>60</v>
      </c>
      <c r="E3534" s="46">
        <v>6</v>
      </c>
      <c r="F3534" s="46">
        <v>6</v>
      </c>
      <c r="G3534" s="46">
        <v>6</v>
      </c>
      <c r="H3534" s="46">
        <v>14</v>
      </c>
      <c r="I3534" s="46">
        <v>0</v>
      </c>
      <c r="J3534" s="46">
        <v>6</v>
      </c>
      <c r="K3534" s="46">
        <v>38</v>
      </c>
      <c r="L3534" s="42">
        <v>29609</v>
      </c>
      <c r="M3534" s="42">
        <v>14999</v>
      </c>
      <c r="N3534" s="42">
        <v>14610</v>
      </c>
      <c r="O3534" s="54">
        <v>20.264108885811748</v>
      </c>
      <c r="P3534" s="54">
        <v>20.264108885811748</v>
      </c>
      <c r="Q3534" s="54">
        <v>20.264108885811748</v>
      </c>
      <c r="R3534" s="54">
        <v>47.282920733560744</v>
      </c>
      <c r="S3534" s="54" t="s">
        <v>499</v>
      </c>
      <c r="T3534" s="54">
        <v>20.264108885811748</v>
      </c>
      <c r="U3534" s="54">
        <v>128.33935627680773</v>
      </c>
      <c r="W3534" s="42" t="s">
        <v>469</v>
      </c>
    </row>
    <row r="3535" spans="1:23">
      <c r="A3535" s="49" t="s">
        <v>5803</v>
      </c>
      <c r="B3535" s="46" t="s">
        <v>549</v>
      </c>
      <c r="C3535" s="46" t="s">
        <v>273</v>
      </c>
      <c r="D3535" s="49" t="s">
        <v>69</v>
      </c>
      <c r="E3535" s="46">
        <v>0</v>
      </c>
      <c r="F3535" s="46">
        <v>0</v>
      </c>
      <c r="G3535" s="46">
        <v>0</v>
      </c>
      <c r="H3535" s="46">
        <v>6</v>
      </c>
      <c r="I3535" s="46">
        <v>6</v>
      </c>
      <c r="J3535" s="46">
        <v>6</v>
      </c>
      <c r="K3535" s="46">
        <v>18</v>
      </c>
      <c r="L3535" s="42">
        <v>29609</v>
      </c>
      <c r="M3535" s="42">
        <v>14999</v>
      </c>
      <c r="N3535" s="42">
        <v>14610</v>
      </c>
      <c r="O3535" s="54" t="s">
        <v>499</v>
      </c>
      <c r="P3535" s="54" t="s">
        <v>499</v>
      </c>
      <c r="Q3535" s="54" t="s">
        <v>499</v>
      </c>
      <c r="R3535" s="54">
        <v>40.0026668444563</v>
      </c>
      <c r="S3535" s="54">
        <v>40.0026668444563</v>
      </c>
      <c r="T3535" s="54">
        <v>40.0026668444563</v>
      </c>
      <c r="U3535" s="54">
        <v>120.00800053336889</v>
      </c>
      <c r="W3535" s="42" t="s">
        <v>469</v>
      </c>
    </row>
    <row r="3536" spans="1:23">
      <c r="A3536" s="49" t="s">
        <v>5804</v>
      </c>
      <c r="B3536" s="46" t="s">
        <v>549</v>
      </c>
      <c r="C3536" s="46" t="s">
        <v>273</v>
      </c>
      <c r="D3536" s="49" t="s">
        <v>64</v>
      </c>
      <c r="E3536" s="46">
        <v>21</v>
      </c>
      <c r="F3536" s="46">
        <v>19</v>
      </c>
      <c r="G3536" s="46">
        <v>51</v>
      </c>
      <c r="H3536" s="46">
        <v>32</v>
      </c>
      <c r="I3536" s="46">
        <v>27</v>
      </c>
      <c r="J3536" s="46">
        <v>16</v>
      </c>
      <c r="K3536" s="46">
        <v>166</v>
      </c>
      <c r="L3536" s="42">
        <v>29609</v>
      </c>
      <c r="M3536" s="42">
        <v>14999</v>
      </c>
      <c r="N3536" s="42">
        <v>14610</v>
      </c>
      <c r="O3536" s="54">
        <v>70.924381100341122</v>
      </c>
      <c r="P3536" s="54">
        <v>64.169678138403867</v>
      </c>
      <c r="Q3536" s="54">
        <v>172.24492552939984</v>
      </c>
      <c r="R3536" s="54">
        <v>108.07524739099598</v>
      </c>
      <c r="S3536" s="54">
        <v>91.18848998615286</v>
      </c>
      <c r="T3536" s="54">
        <v>54.037623695497992</v>
      </c>
      <c r="U3536" s="54">
        <v>560.64034584079172</v>
      </c>
      <c r="W3536" s="42" t="s">
        <v>469</v>
      </c>
    </row>
    <row r="3537" spans="1:23">
      <c r="A3537" s="49" t="s">
        <v>5805</v>
      </c>
      <c r="B3537" s="46" t="s">
        <v>549</v>
      </c>
      <c r="C3537" s="46" t="s">
        <v>273</v>
      </c>
      <c r="D3537" s="49" t="s">
        <v>492</v>
      </c>
      <c r="E3537" s="46">
        <v>12</v>
      </c>
      <c r="F3537" s="46">
        <v>7</v>
      </c>
      <c r="G3537" s="46">
        <v>16</v>
      </c>
      <c r="H3537" s="46">
        <v>12</v>
      </c>
      <c r="I3537" s="46">
        <v>6</v>
      </c>
      <c r="J3537" s="46">
        <v>6</v>
      </c>
      <c r="K3537" s="46">
        <v>59</v>
      </c>
      <c r="L3537" s="42">
        <v>29609</v>
      </c>
      <c r="M3537" s="42">
        <v>14999</v>
      </c>
      <c r="N3537" s="42">
        <v>14610</v>
      </c>
      <c r="O3537" s="54">
        <v>40.528217771623495</v>
      </c>
      <c r="P3537" s="54">
        <v>23.641460366780372</v>
      </c>
      <c r="Q3537" s="54">
        <v>54.037623695497992</v>
      </c>
      <c r="R3537" s="54">
        <v>40.528217771623495</v>
      </c>
      <c r="S3537" s="54">
        <v>20.264108885811748</v>
      </c>
      <c r="T3537" s="54">
        <v>20.264108885811748</v>
      </c>
      <c r="U3537" s="54">
        <v>199.26373737714883</v>
      </c>
      <c r="W3537" s="42" t="s">
        <v>469</v>
      </c>
    </row>
    <row r="3538" spans="1:23">
      <c r="A3538" s="49" t="s">
        <v>5806</v>
      </c>
      <c r="B3538" s="46" t="s">
        <v>549</v>
      </c>
      <c r="C3538" s="46" t="s">
        <v>273</v>
      </c>
      <c r="D3538" s="49" t="s">
        <v>473</v>
      </c>
      <c r="E3538" s="46">
        <v>0</v>
      </c>
      <c r="F3538" s="46">
        <v>0</v>
      </c>
      <c r="G3538" s="46">
        <v>0</v>
      </c>
      <c r="H3538" s="46">
        <v>0</v>
      </c>
      <c r="I3538" s="46">
        <v>0</v>
      </c>
      <c r="J3538" s="46">
        <v>0</v>
      </c>
      <c r="K3538" s="46">
        <v>0</v>
      </c>
      <c r="L3538" s="42">
        <v>29609</v>
      </c>
      <c r="M3538" s="42">
        <v>14999</v>
      </c>
      <c r="N3538" s="42">
        <v>14610</v>
      </c>
      <c r="O3538" s="54" t="s">
        <v>499</v>
      </c>
      <c r="P3538" s="54" t="s">
        <v>499</v>
      </c>
      <c r="Q3538" s="54" t="s">
        <v>499</v>
      </c>
      <c r="R3538" s="54" t="s">
        <v>499</v>
      </c>
      <c r="S3538" s="54" t="s">
        <v>499</v>
      </c>
      <c r="T3538" s="54" t="s">
        <v>499</v>
      </c>
      <c r="U3538" s="54" t="s">
        <v>499</v>
      </c>
      <c r="W3538" s="42" t="s">
        <v>469</v>
      </c>
    </row>
    <row r="3539" spans="1:23">
      <c r="A3539" s="49" t="s">
        <v>5807</v>
      </c>
      <c r="B3539" s="46" t="s">
        <v>549</v>
      </c>
      <c r="C3539" s="46" t="s">
        <v>273</v>
      </c>
      <c r="D3539" s="49" t="s">
        <v>201</v>
      </c>
      <c r="E3539" s="46">
        <v>6</v>
      </c>
      <c r="F3539" s="46">
        <v>0</v>
      </c>
      <c r="G3539" s="46">
        <v>0</v>
      </c>
      <c r="H3539" s="46">
        <v>6</v>
      </c>
      <c r="I3539" s="46">
        <v>0</v>
      </c>
      <c r="J3539" s="46">
        <v>0</v>
      </c>
      <c r="K3539" s="46">
        <v>12</v>
      </c>
      <c r="L3539" s="42">
        <v>29609</v>
      </c>
      <c r="M3539" s="42">
        <v>14999</v>
      </c>
      <c r="N3539" s="42">
        <v>14610</v>
      </c>
      <c r="O3539" s="54">
        <v>20.264108885811748</v>
      </c>
      <c r="P3539" s="54" t="s">
        <v>499</v>
      </c>
      <c r="Q3539" s="54" t="s">
        <v>499</v>
      </c>
      <c r="R3539" s="54">
        <v>20.264108885811748</v>
      </c>
      <c r="S3539" s="54" t="s">
        <v>499</v>
      </c>
      <c r="T3539" s="54" t="s">
        <v>499</v>
      </c>
      <c r="U3539" s="54">
        <v>40.528217771623495</v>
      </c>
      <c r="W3539" s="42" t="s">
        <v>469</v>
      </c>
    </row>
    <row r="3540" spans="1:23">
      <c r="A3540" s="49" t="s">
        <v>5808</v>
      </c>
      <c r="B3540" s="46" t="s">
        <v>549</v>
      </c>
      <c r="C3540" s="46" t="s">
        <v>273</v>
      </c>
      <c r="D3540" s="49" t="s">
        <v>95</v>
      </c>
      <c r="E3540" s="46">
        <v>0</v>
      </c>
      <c r="F3540" s="46">
        <v>0</v>
      </c>
      <c r="G3540" s="46">
        <v>0</v>
      </c>
      <c r="H3540" s="46">
        <v>6</v>
      </c>
      <c r="I3540" s="46">
        <v>0</v>
      </c>
      <c r="J3540" s="46">
        <v>0</v>
      </c>
      <c r="K3540" s="46">
        <v>6</v>
      </c>
      <c r="L3540" s="42">
        <v>29609</v>
      </c>
      <c r="M3540" s="42">
        <v>14999</v>
      </c>
      <c r="N3540" s="42">
        <v>14610</v>
      </c>
      <c r="O3540" s="54" t="s">
        <v>499</v>
      </c>
      <c r="P3540" s="54" t="s">
        <v>499</v>
      </c>
      <c r="Q3540" s="54" t="s">
        <v>499</v>
      </c>
      <c r="R3540" s="54">
        <v>20.264108885811748</v>
      </c>
      <c r="S3540" s="54" t="s">
        <v>499</v>
      </c>
      <c r="T3540" s="54" t="s">
        <v>499</v>
      </c>
      <c r="U3540" s="54">
        <v>20.264108885811748</v>
      </c>
      <c r="W3540" s="42" t="s">
        <v>469</v>
      </c>
    </row>
    <row r="3541" spans="1:23">
      <c r="A3541" s="49" t="s">
        <v>5809</v>
      </c>
      <c r="B3541" s="46" t="s">
        <v>549</v>
      </c>
      <c r="C3541" s="46" t="s">
        <v>273</v>
      </c>
      <c r="D3541" s="49" t="s">
        <v>154</v>
      </c>
      <c r="E3541" s="46">
        <v>0</v>
      </c>
      <c r="F3541" s="46">
        <v>0</v>
      </c>
      <c r="G3541" s="46">
        <v>0</v>
      </c>
      <c r="H3541" s="46">
        <v>0</v>
      </c>
      <c r="I3541" s="46">
        <v>0</v>
      </c>
      <c r="J3541" s="46">
        <v>0</v>
      </c>
      <c r="K3541" s="46">
        <v>0</v>
      </c>
      <c r="L3541" s="42">
        <v>29609</v>
      </c>
      <c r="M3541" s="42">
        <v>14999</v>
      </c>
      <c r="N3541" s="42">
        <v>14610</v>
      </c>
      <c r="O3541" s="54" t="s">
        <v>499</v>
      </c>
      <c r="P3541" s="54" t="s">
        <v>499</v>
      </c>
      <c r="Q3541" s="54" t="s">
        <v>499</v>
      </c>
      <c r="R3541" s="54" t="s">
        <v>499</v>
      </c>
      <c r="S3541" s="54" t="s">
        <v>499</v>
      </c>
      <c r="T3541" s="54" t="s">
        <v>499</v>
      </c>
      <c r="U3541" s="54" t="s">
        <v>499</v>
      </c>
      <c r="W3541" s="42" t="s">
        <v>469</v>
      </c>
    </row>
    <row r="3542" spans="1:23">
      <c r="A3542" s="49" t="s">
        <v>5810</v>
      </c>
      <c r="B3542" s="46" t="s">
        <v>549</v>
      </c>
      <c r="C3542" s="46" t="s">
        <v>273</v>
      </c>
      <c r="D3542" s="49" t="s">
        <v>155</v>
      </c>
      <c r="E3542" s="46">
        <v>12</v>
      </c>
      <c r="F3542" s="46">
        <v>0</v>
      </c>
      <c r="G3542" s="46">
        <v>12</v>
      </c>
      <c r="H3542" s="46">
        <v>0</v>
      </c>
      <c r="I3542" s="46">
        <v>0</v>
      </c>
      <c r="J3542" s="46">
        <v>0</v>
      </c>
      <c r="K3542" s="46">
        <v>24</v>
      </c>
      <c r="L3542" s="42">
        <v>29609</v>
      </c>
      <c r="M3542" s="42">
        <v>14999</v>
      </c>
      <c r="N3542" s="42">
        <v>14610</v>
      </c>
      <c r="O3542" s="54">
        <v>40.528217771623495</v>
      </c>
      <c r="P3542" s="54" t="s">
        <v>499</v>
      </c>
      <c r="Q3542" s="54">
        <v>40.528217771623495</v>
      </c>
      <c r="R3542" s="54" t="s">
        <v>499</v>
      </c>
      <c r="S3542" s="54" t="s">
        <v>499</v>
      </c>
      <c r="T3542" s="54" t="s">
        <v>499</v>
      </c>
      <c r="U3542" s="54">
        <v>81.056435543246991</v>
      </c>
      <c r="W3542" s="42" t="s">
        <v>469</v>
      </c>
    </row>
    <row r="3543" spans="1:23">
      <c r="A3543" s="49" t="s">
        <v>5811</v>
      </c>
      <c r="B3543" s="46" t="s">
        <v>549</v>
      </c>
      <c r="C3543" s="46" t="s">
        <v>273</v>
      </c>
      <c r="D3543" s="49" t="s">
        <v>99</v>
      </c>
      <c r="E3543" s="46">
        <v>12</v>
      </c>
      <c r="F3543" s="46">
        <v>13</v>
      </c>
      <c r="G3543" s="46">
        <v>12</v>
      </c>
      <c r="H3543" s="46">
        <v>17</v>
      </c>
      <c r="I3543" s="46">
        <v>0</v>
      </c>
      <c r="J3543" s="46">
        <v>12</v>
      </c>
      <c r="K3543" s="46">
        <v>66</v>
      </c>
      <c r="L3543" s="42">
        <v>29609</v>
      </c>
      <c r="M3543" s="42">
        <v>14999</v>
      </c>
      <c r="N3543" s="42">
        <v>14610</v>
      </c>
      <c r="O3543" s="54">
        <v>40.528217771623495</v>
      </c>
      <c r="P3543" s="54">
        <v>43.905569252592116</v>
      </c>
      <c r="Q3543" s="54">
        <v>40.528217771623495</v>
      </c>
      <c r="R3543" s="54">
        <v>57.414975176466619</v>
      </c>
      <c r="S3543" s="54" t="s">
        <v>499</v>
      </c>
      <c r="T3543" s="54">
        <v>40.528217771623495</v>
      </c>
      <c r="U3543" s="54">
        <v>222.90519774392919</v>
      </c>
      <c r="W3543" s="42" t="s">
        <v>469</v>
      </c>
    </row>
    <row r="3544" spans="1:23">
      <c r="A3544" s="49" t="s">
        <v>5812</v>
      </c>
      <c r="B3544" s="46" t="s">
        <v>549</v>
      </c>
      <c r="C3544" s="46" t="s">
        <v>273</v>
      </c>
      <c r="D3544" s="49" t="s">
        <v>481</v>
      </c>
      <c r="E3544" s="46">
        <v>0</v>
      </c>
      <c r="F3544" s="46">
        <v>0</v>
      </c>
      <c r="G3544" s="46">
        <v>0</v>
      </c>
      <c r="H3544" s="46">
        <v>6</v>
      </c>
      <c r="I3544" s="46">
        <v>0</v>
      </c>
      <c r="J3544" s="46">
        <v>0</v>
      </c>
      <c r="K3544" s="46">
        <v>6</v>
      </c>
      <c r="L3544" s="42">
        <v>29609</v>
      </c>
      <c r="M3544" s="42">
        <v>14999</v>
      </c>
      <c r="N3544" s="42">
        <v>14610</v>
      </c>
      <c r="O3544" s="54" t="s">
        <v>499</v>
      </c>
      <c r="P3544" s="54" t="s">
        <v>499</v>
      </c>
      <c r="Q3544" s="54" t="s">
        <v>499</v>
      </c>
      <c r="R3544" s="54">
        <v>20.264108885811748</v>
      </c>
      <c r="S3544" s="54" t="s">
        <v>499</v>
      </c>
      <c r="T3544" s="54" t="s">
        <v>499</v>
      </c>
      <c r="U3544" s="54">
        <v>20.264108885811748</v>
      </c>
      <c r="W3544" s="42" t="s">
        <v>469</v>
      </c>
    </row>
    <row r="3545" spans="1:23">
      <c r="A3545" s="49" t="s">
        <v>5813</v>
      </c>
      <c r="B3545" s="46" t="s">
        <v>549</v>
      </c>
      <c r="C3545" s="46" t="s">
        <v>273</v>
      </c>
      <c r="D3545" s="49" t="s">
        <v>483</v>
      </c>
      <c r="E3545" s="46">
        <v>12</v>
      </c>
      <c r="F3545" s="46">
        <v>0</v>
      </c>
      <c r="G3545" s="46">
        <v>14</v>
      </c>
      <c r="H3545" s="46">
        <v>12</v>
      </c>
      <c r="I3545" s="46">
        <v>6</v>
      </c>
      <c r="J3545" s="46">
        <v>0</v>
      </c>
      <c r="K3545" s="46">
        <v>44</v>
      </c>
      <c r="L3545" s="42">
        <v>29609</v>
      </c>
      <c r="M3545" s="42">
        <v>14999</v>
      </c>
      <c r="N3545" s="42">
        <v>14610</v>
      </c>
      <c r="O3545" s="54">
        <v>40.528217771623495</v>
      </c>
      <c r="P3545" s="54" t="s">
        <v>499</v>
      </c>
      <c r="Q3545" s="54">
        <v>47.282920733560744</v>
      </c>
      <c r="R3545" s="54">
        <v>40.528217771623495</v>
      </c>
      <c r="S3545" s="54">
        <v>20.264108885811748</v>
      </c>
      <c r="T3545" s="54" t="s">
        <v>499</v>
      </c>
      <c r="U3545" s="54">
        <v>148.60346516261947</v>
      </c>
      <c r="W3545" s="42" t="s">
        <v>469</v>
      </c>
    </row>
    <row r="3546" spans="1:23">
      <c r="A3546" s="49" t="s">
        <v>5814</v>
      </c>
      <c r="B3546" s="46" t="s">
        <v>549</v>
      </c>
      <c r="C3546" s="46" t="s">
        <v>273</v>
      </c>
      <c r="D3546" s="49" t="s">
        <v>128</v>
      </c>
      <c r="E3546" s="46">
        <v>0</v>
      </c>
      <c r="F3546" s="46">
        <v>0</v>
      </c>
      <c r="G3546" s="46">
        <v>6</v>
      </c>
      <c r="H3546" s="46">
        <v>6</v>
      </c>
      <c r="I3546" s="46">
        <v>0</v>
      </c>
      <c r="J3546" s="46">
        <v>0</v>
      </c>
      <c r="K3546" s="46">
        <v>12</v>
      </c>
      <c r="L3546" s="42">
        <v>29609</v>
      </c>
      <c r="M3546" s="42">
        <v>14999</v>
      </c>
      <c r="N3546" s="42">
        <v>14610</v>
      </c>
      <c r="O3546" s="54" t="s">
        <v>499</v>
      </c>
      <c r="P3546" s="54" t="s">
        <v>499</v>
      </c>
      <c r="Q3546" s="54">
        <v>20.264108885811748</v>
      </c>
      <c r="R3546" s="54">
        <v>20.264108885811748</v>
      </c>
      <c r="S3546" s="54" t="s">
        <v>499</v>
      </c>
      <c r="T3546" s="54" t="s">
        <v>499</v>
      </c>
      <c r="U3546" s="54">
        <v>40.528217771623495</v>
      </c>
      <c r="W3546" s="42" t="s">
        <v>469</v>
      </c>
    </row>
    <row r="3547" spans="1:23">
      <c r="A3547" s="49" t="s">
        <v>5815</v>
      </c>
      <c r="B3547" s="46" t="s">
        <v>549</v>
      </c>
      <c r="C3547" s="46" t="s">
        <v>273</v>
      </c>
      <c r="D3547" s="49" t="s">
        <v>132</v>
      </c>
      <c r="E3547" s="46">
        <v>0</v>
      </c>
      <c r="F3547" s="46">
        <v>0</v>
      </c>
      <c r="G3547" s="46">
        <v>8</v>
      </c>
      <c r="H3547" s="46">
        <v>8</v>
      </c>
      <c r="I3547" s="46">
        <v>6</v>
      </c>
      <c r="J3547" s="46">
        <v>6</v>
      </c>
      <c r="K3547" s="46">
        <v>28</v>
      </c>
      <c r="L3547" s="42">
        <v>29609</v>
      </c>
      <c r="M3547" s="42">
        <v>14999</v>
      </c>
      <c r="N3547" s="42">
        <v>14610</v>
      </c>
      <c r="O3547" s="54" t="s">
        <v>499</v>
      </c>
      <c r="P3547" s="54" t="s">
        <v>499</v>
      </c>
      <c r="Q3547" s="54">
        <v>53.336889125941731</v>
      </c>
      <c r="R3547" s="54">
        <v>53.336889125941731</v>
      </c>
      <c r="S3547" s="54">
        <v>40.0026668444563</v>
      </c>
      <c r="T3547" s="54">
        <v>40.0026668444563</v>
      </c>
      <c r="U3547" s="54">
        <v>186.67911194079605</v>
      </c>
      <c r="W3547" s="42" t="s">
        <v>469</v>
      </c>
    </row>
    <row r="3548" spans="1:23">
      <c r="A3548" s="49" t="s">
        <v>5816</v>
      </c>
      <c r="B3548" s="46" t="s">
        <v>549</v>
      </c>
      <c r="C3548" s="46" t="s">
        <v>273</v>
      </c>
      <c r="D3548" s="49" t="s">
        <v>161</v>
      </c>
      <c r="E3548" s="46">
        <v>0</v>
      </c>
      <c r="F3548" s="46">
        <v>0</v>
      </c>
      <c r="G3548" s="46">
        <v>0</v>
      </c>
      <c r="H3548" s="46">
        <v>0</v>
      </c>
      <c r="I3548" s="46">
        <v>0</v>
      </c>
      <c r="J3548" s="46">
        <v>0</v>
      </c>
      <c r="K3548" s="46">
        <v>0</v>
      </c>
      <c r="L3548" s="42">
        <v>29609</v>
      </c>
      <c r="M3548" s="42">
        <v>14999</v>
      </c>
      <c r="N3548" s="42">
        <v>14610</v>
      </c>
      <c r="O3548" s="54" t="s">
        <v>499</v>
      </c>
      <c r="P3548" s="54" t="s">
        <v>499</v>
      </c>
      <c r="Q3548" s="54" t="s">
        <v>499</v>
      </c>
      <c r="R3548" s="54" t="s">
        <v>499</v>
      </c>
      <c r="S3548" s="54" t="s">
        <v>499</v>
      </c>
      <c r="T3548" s="54" t="s">
        <v>499</v>
      </c>
      <c r="U3548" s="54" t="s">
        <v>499</v>
      </c>
      <c r="W3548" s="42" t="s">
        <v>469</v>
      </c>
    </row>
    <row r="3549" spans="1:23">
      <c r="A3549" s="49" t="s">
        <v>5817</v>
      </c>
      <c r="B3549" s="46" t="s">
        <v>549</v>
      </c>
      <c r="C3549" s="46" t="s">
        <v>273</v>
      </c>
      <c r="D3549" s="49" t="s">
        <v>164</v>
      </c>
      <c r="E3549" s="46">
        <v>20</v>
      </c>
      <c r="F3549" s="46">
        <v>24</v>
      </c>
      <c r="G3549" s="46">
        <v>40</v>
      </c>
      <c r="H3549" s="46">
        <v>54</v>
      </c>
      <c r="I3549" s="46">
        <v>12</v>
      </c>
      <c r="J3549" s="46">
        <v>9</v>
      </c>
      <c r="K3549" s="46">
        <v>159</v>
      </c>
      <c r="L3549" s="42">
        <v>29609</v>
      </c>
      <c r="M3549" s="42">
        <v>14999</v>
      </c>
      <c r="N3549" s="42">
        <v>14610</v>
      </c>
      <c r="O3549" s="54">
        <v>136.89253935660506</v>
      </c>
      <c r="P3549" s="54">
        <v>164.27104722792606</v>
      </c>
      <c r="Q3549" s="54">
        <v>273.78507871321011</v>
      </c>
      <c r="R3549" s="54">
        <v>369.60985626283366</v>
      </c>
      <c r="S3549" s="54">
        <v>82.135523613963031</v>
      </c>
      <c r="T3549" s="54">
        <v>61.601642710472284</v>
      </c>
      <c r="U3549" s="54">
        <v>1088.2956878850102</v>
      </c>
      <c r="W3549" s="42" t="s">
        <v>469</v>
      </c>
    </row>
    <row r="3550" spans="1:23">
      <c r="A3550" s="49" t="s">
        <v>5818</v>
      </c>
      <c r="B3550" s="46" t="s">
        <v>549</v>
      </c>
      <c r="C3550" s="46" t="s">
        <v>273</v>
      </c>
      <c r="D3550" s="49" t="s">
        <v>142</v>
      </c>
      <c r="E3550" s="46">
        <v>6</v>
      </c>
      <c r="F3550" s="46">
        <v>0</v>
      </c>
      <c r="G3550" s="46">
        <v>6</v>
      </c>
      <c r="H3550" s="46">
        <v>0</v>
      </c>
      <c r="I3550" s="46">
        <v>0</v>
      </c>
      <c r="J3550" s="46">
        <v>0</v>
      </c>
      <c r="K3550" s="46">
        <v>12</v>
      </c>
      <c r="L3550" s="42">
        <v>29609</v>
      </c>
      <c r="M3550" s="42">
        <v>14999</v>
      </c>
      <c r="N3550" s="42">
        <v>14610</v>
      </c>
      <c r="O3550" s="54">
        <v>20.264108885811748</v>
      </c>
      <c r="P3550" s="54" t="s">
        <v>499</v>
      </c>
      <c r="Q3550" s="54">
        <v>20.264108885811748</v>
      </c>
      <c r="R3550" s="54" t="s">
        <v>499</v>
      </c>
      <c r="S3550" s="54" t="s">
        <v>499</v>
      </c>
      <c r="T3550" s="54" t="s">
        <v>499</v>
      </c>
      <c r="U3550" s="54">
        <v>40.528217771623495</v>
      </c>
      <c r="W3550" s="42" t="s">
        <v>469</v>
      </c>
    </row>
    <row r="3551" spans="1:23">
      <c r="A3551" s="49" t="s">
        <v>5819</v>
      </c>
      <c r="B3551" s="46" t="s">
        <v>549</v>
      </c>
      <c r="C3551" s="46" t="s">
        <v>273</v>
      </c>
      <c r="D3551" s="49" t="s">
        <v>146</v>
      </c>
      <c r="E3551" s="46">
        <v>6</v>
      </c>
      <c r="F3551" s="46">
        <v>0</v>
      </c>
      <c r="G3551" s="46">
        <v>6</v>
      </c>
      <c r="H3551" s="46">
        <v>15</v>
      </c>
      <c r="I3551" s="46">
        <v>9</v>
      </c>
      <c r="J3551" s="46">
        <v>6</v>
      </c>
      <c r="K3551" s="46">
        <v>42</v>
      </c>
      <c r="L3551" s="42">
        <v>29609</v>
      </c>
      <c r="M3551" s="42">
        <v>14999</v>
      </c>
      <c r="N3551" s="42">
        <v>14610</v>
      </c>
      <c r="O3551" s="54">
        <v>40.0026668444563</v>
      </c>
      <c r="P3551" s="54" t="s">
        <v>499</v>
      </c>
      <c r="Q3551" s="54">
        <v>40.0026668444563</v>
      </c>
      <c r="R3551" s="54">
        <v>100.00666711114076</v>
      </c>
      <c r="S3551" s="54">
        <v>60.004000266684443</v>
      </c>
      <c r="T3551" s="54">
        <v>40.0026668444563</v>
      </c>
      <c r="U3551" s="54">
        <v>280.01866791119409</v>
      </c>
      <c r="W3551" s="42" t="s">
        <v>469</v>
      </c>
    </row>
    <row r="3552" spans="1:23">
      <c r="A3552" s="49" t="s">
        <v>5820</v>
      </c>
      <c r="B3552" s="46" t="s">
        <v>549</v>
      </c>
      <c r="C3552" s="46" t="s">
        <v>275</v>
      </c>
      <c r="D3552" s="49" t="s">
        <v>200</v>
      </c>
      <c r="E3552" s="46">
        <v>13</v>
      </c>
      <c r="F3552" s="46">
        <v>6</v>
      </c>
      <c r="G3552" s="46">
        <v>13</v>
      </c>
      <c r="H3552" s="46">
        <v>20</v>
      </c>
      <c r="I3552" s="46">
        <v>17</v>
      </c>
      <c r="J3552" s="46">
        <v>6</v>
      </c>
      <c r="K3552" s="46">
        <v>75</v>
      </c>
      <c r="L3552" s="42">
        <v>28189</v>
      </c>
      <c r="M3552" s="42">
        <v>14628</v>
      </c>
      <c r="N3552" s="42">
        <v>13561</v>
      </c>
      <c r="O3552" s="54">
        <v>46.117279789988999</v>
      </c>
      <c r="P3552" s="54">
        <v>21.28489836461031</v>
      </c>
      <c r="Q3552" s="54">
        <v>46.117279789988999</v>
      </c>
      <c r="R3552" s="54">
        <v>70.949661215367698</v>
      </c>
      <c r="S3552" s="54">
        <v>60.307212033062541</v>
      </c>
      <c r="T3552" s="54">
        <v>21.28489836461031</v>
      </c>
      <c r="U3552" s="54">
        <v>266.06122955762891</v>
      </c>
      <c r="W3552" s="42" t="s">
        <v>469</v>
      </c>
    </row>
    <row r="3553" spans="1:23">
      <c r="A3553" s="49" t="s">
        <v>5821</v>
      </c>
      <c r="B3553" s="46" t="s">
        <v>549</v>
      </c>
      <c r="C3553" s="46" t="s">
        <v>275</v>
      </c>
      <c r="D3553" s="49" t="s">
        <v>54</v>
      </c>
      <c r="E3553" s="46">
        <v>22</v>
      </c>
      <c r="F3553" s="46">
        <v>23</v>
      </c>
      <c r="G3553" s="46">
        <v>66</v>
      </c>
      <c r="H3553" s="46">
        <v>87</v>
      </c>
      <c r="I3553" s="46">
        <v>59</v>
      </c>
      <c r="J3553" s="46">
        <v>34</v>
      </c>
      <c r="K3553" s="46">
        <v>291</v>
      </c>
      <c r="L3553" s="42">
        <v>28189</v>
      </c>
      <c r="M3553" s="42">
        <v>14628</v>
      </c>
      <c r="N3553" s="42">
        <v>13561</v>
      </c>
      <c r="O3553" s="54">
        <v>150.39649986327592</v>
      </c>
      <c r="P3553" s="54">
        <v>157.23270440251574</v>
      </c>
      <c r="Q3553" s="54">
        <v>451.18949958982779</v>
      </c>
      <c r="R3553" s="54">
        <v>594.74979491386375</v>
      </c>
      <c r="S3553" s="54">
        <v>403.33606781514902</v>
      </c>
      <c r="T3553" s="54">
        <v>232.43095433415368</v>
      </c>
      <c r="U3553" s="54">
        <v>1989.335520918786</v>
      </c>
      <c r="W3553" s="42" t="s">
        <v>469</v>
      </c>
    </row>
    <row r="3554" spans="1:23">
      <c r="A3554" s="49" t="s">
        <v>5822</v>
      </c>
      <c r="B3554" s="46" t="s">
        <v>549</v>
      </c>
      <c r="C3554" s="46" t="s">
        <v>275</v>
      </c>
      <c r="D3554" s="49" t="s">
        <v>60</v>
      </c>
      <c r="E3554" s="46">
        <v>0</v>
      </c>
      <c r="F3554" s="46">
        <v>0</v>
      </c>
      <c r="G3554" s="46">
        <v>13</v>
      </c>
      <c r="H3554" s="46">
        <v>13</v>
      </c>
      <c r="I3554" s="46">
        <v>6</v>
      </c>
      <c r="J3554" s="46">
        <v>6</v>
      </c>
      <c r="K3554" s="46">
        <v>38</v>
      </c>
      <c r="L3554" s="42">
        <v>28189</v>
      </c>
      <c r="M3554" s="42">
        <v>14628</v>
      </c>
      <c r="N3554" s="42">
        <v>13561</v>
      </c>
      <c r="O3554" s="54" t="s">
        <v>499</v>
      </c>
      <c r="P3554" s="54" t="s">
        <v>499</v>
      </c>
      <c r="Q3554" s="54">
        <v>46.117279789988999</v>
      </c>
      <c r="R3554" s="54">
        <v>46.117279789988999</v>
      </c>
      <c r="S3554" s="54">
        <v>21.28489836461031</v>
      </c>
      <c r="T3554" s="54">
        <v>21.28489836461031</v>
      </c>
      <c r="U3554" s="54">
        <v>134.80435630919862</v>
      </c>
      <c r="W3554" s="42" t="s">
        <v>469</v>
      </c>
    </row>
    <row r="3555" spans="1:23">
      <c r="A3555" s="49" t="s">
        <v>5823</v>
      </c>
      <c r="B3555" s="46" t="s">
        <v>549</v>
      </c>
      <c r="C3555" s="46" t="s">
        <v>275</v>
      </c>
      <c r="D3555" s="49" t="s">
        <v>69</v>
      </c>
      <c r="E3555" s="46">
        <v>0</v>
      </c>
      <c r="F3555" s="46">
        <v>0</v>
      </c>
      <c r="G3555" s="46">
        <v>0</v>
      </c>
      <c r="H3555" s="46">
        <v>6</v>
      </c>
      <c r="I3555" s="46">
        <v>6</v>
      </c>
      <c r="J3555" s="46">
        <v>6</v>
      </c>
      <c r="K3555" s="46">
        <v>18</v>
      </c>
      <c r="L3555" s="42">
        <v>28189</v>
      </c>
      <c r="M3555" s="42">
        <v>14628</v>
      </c>
      <c r="N3555" s="42">
        <v>13561</v>
      </c>
      <c r="O3555" s="54" t="s">
        <v>499</v>
      </c>
      <c r="P3555" s="54" t="s">
        <v>499</v>
      </c>
      <c r="Q3555" s="54" t="s">
        <v>499</v>
      </c>
      <c r="R3555" s="54">
        <v>41.017227235438888</v>
      </c>
      <c r="S3555" s="54">
        <v>41.017227235438888</v>
      </c>
      <c r="T3555" s="54">
        <v>41.017227235438888</v>
      </c>
      <c r="U3555" s="54">
        <v>123.05168170631666</v>
      </c>
      <c r="W3555" s="42" t="s">
        <v>469</v>
      </c>
    </row>
    <row r="3556" spans="1:23">
      <c r="A3556" s="49" t="s">
        <v>5824</v>
      </c>
      <c r="B3556" s="46" t="s">
        <v>549</v>
      </c>
      <c r="C3556" s="46" t="s">
        <v>275</v>
      </c>
      <c r="D3556" s="49" t="s">
        <v>64</v>
      </c>
      <c r="E3556" s="46">
        <v>24</v>
      </c>
      <c r="F3556" s="46">
        <v>12</v>
      </c>
      <c r="G3556" s="46">
        <v>30</v>
      </c>
      <c r="H3556" s="46">
        <v>28</v>
      </c>
      <c r="I3556" s="46">
        <v>17</v>
      </c>
      <c r="J3556" s="46">
        <v>13</v>
      </c>
      <c r="K3556" s="46">
        <v>124</v>
      </c>
      <c r="L3556" s="42">
        <v>28189</v>
      </c>
      <c r="M3556" s="42">
        <v>14628</v>
      </c>
      <c r="N3556" s="42">
        <v>13561</v>
      </c>
      <c r="O3556" s="54">
        <v>85.13959345844124</v>
      </c>
      <c r="P3556" s="54">
        <v>42.56979672922062</v>
      </c>
      <c r="Q3556" s="54">
        <v>106.42449182305155</v>
      </c>
      <c r="R3556" s="54">
        <v>99.329525701514783</v>
      </c>
      <c r="S3556" s="54">
        <v>60.307212033062541</v>
      </c>
      <c r="T3556" s="54">
        <v>46.117279789988999</v>
      </c>
      <c r="U3556" s="54">
        <v>439.8878995352797</v>
      </c>
      <c r="W3556" s="42" t="s">
        <v>469</v>
      </c>
    </row>
    <row r="3557" spans="1:23">
      <c r="A3557" s="49" t="s">
        <v>5825</v>
      </c>
      <c r="B3557" s="46" t="s">
        <v>549</v>
      </c>
      <c r="C3557" s="46" t="s">
        <v>275</v>
      </c>
      <c r="D3557" s="49" t="s">
        <v>492</v>
      </c>
      <c r="E3557" s="46">
        <v>12</v>
      </c>
      <c r="F3557" s="46">
        <v>12</v>
      </c>
      <c r="G3557" s="46">
        <v>12</v>
      </c>
      <c r="H3557" s="46">
        <v>13</v>
      </c>
      <c r="I3557" s="46">
        <v>7</v>
      </c>
      <c r="J3557" s="46">
        <v>6</v>
      </c>
      <c r="K3557" s="46">
        <v>62</v>
      </c>
      <c r="L3557" s="42">
        <v>28189</v>
      </c>
      <c r="M3557" s="42">
        <v>14628</v>
      </c>
      <c r="N3557" s="42">
        <v>13561</v>
      </c>
      <c r="O3557" s="54">
        <v>42.56979672922062</v>
      </c>
      <c r="P3557" s="54">
        <v>42.56979672922062</v>
      </c>
      <c r="Q3557" s="54">
        <v>42.56979672922062</v>
      </c>
      <c r="R3557" s="54">
        <v>46.117279789988999</v>
      </c>
      <c r="S3557" s="54">
        <v>24.832381425378696</v>
      </c>
      <c r="T3557" s="54">
        <v>21.28489836461031</v>
      </c>
      <c r="U3557" s="54">
        <v>219.94394976763985</v>
      </c>
      <c r="W3557" s="42" t="s">
        <v>469</v>
      </c>
    </row>
    <row r="3558" spans="1:23">
      <c r="A3558" s="49" t="s">
        <v>5826</v>
      </c>
      <c r="B3558" s="46" t="s">
        <v>549</v>
      </c>
      <c r="C3558" s="46" t="s">
        <v>275</v>
      </c>
      <c r="D3558" s="49" t="s">
        <v>473</v>
      </c>
      <c r="E3558" s="46">
        <v>0</v>
      </c>
      <c r="F3558" s="46">
        <v>0</v>
      </c>
      <c r="G3558" s="46">
        <v>6</v>
      </c>
      <c r="H3558" s="46">
        <v>0</v>
      </c>
      <c r="I3558" s="46">
        <v>0</v>
      </c>
      <c r="J3558" s="46">
        <v>0</v>
      </c>
      <c r="K3558" s="46">
        <v>6</v>
      </c>
      <c r="L3558" s="42">
        <v>28189</v>
      </c>
      <c r="M3558" s="42">
        <v>14628</v>
      </c>
      <c r="N3558" s="42">
        <v>13561</v>
      </c>
      <c r="O3558" s="54" t="s">
        <v>499</v>
      </c>
      <c r="P3558" s="54" t="s">
        <v>499</v>
      </c>
      <c r="Q3558" s="54">
        <v>21.28489836461031</v>
      </c>
      <c r="R3558" s="54" t="s">
        <v>499</v>
      </c>
      <c r="S3558" s="54" t="s">
        <v>499</v>
      </c>
      <c r="T3558" s="54" t="s">
        <v>499</v>
      </c>
      <c r="U3558" s="54">
        <v>21.28489836461031</v>
      </c>
      <c r="W3558" s="42" t="s">
        <v>469</v>
      </c>
    </row>
    <row r="3559" spans="1:23">
      <c r="A3559" s="49" t="s">
        <v>5827</v>
      </c>
      <c r="B3559" s="46" t="s">
        <v>549</v>
      </c>
      <c r="C3559" s="46" t="s">
        <v>275</v>
      </c>
      <c r="D3559" s="49" t="s">
        <v>201</v>
      </c>
      <c r="E3559" s="46">
        <v>0</v>
      </c>
      <c r="F3559" s="46">
        <v>0</v>
      </c>
      <c r="G3559" s="46">
        <v>6</v>
      </c>
      <c r="H3559" s="46">
        <v>6</v>
      </c>
      <c r="I3559" s="46">
        <v>6</v>
      </c>
      <c r="J3559" s="46">
        <v>0</v>
      </c>
      <c r="K3559" s="46">
        <v>18</v>
      </c>
      <c r="L3559" s="42">
        <v>28189</v>
      </c>
      <c r="M3559" s="42">
        <v>14628</v>
      </c>
      <c r="N3559" s="42">
        <v>13561</v>
      </c>
      <c r="O3559" s="54" t="s">
        <v>499</v>
      </c>
      <c r="P3559" s="54" t="s">
        <v>499</v>
      </c>
      <c r="Q3559" s="54">
        <v>21.28489836461031</v>
      </c>
      <c r="R3559" s="54">
        <v>21.28489836461031</v>
      </c>
      <c r="S3559" s="54">
        <v>21.28489836461031</v>
      </c>
      <c r="T3559" s="54" t="s">
        <v>499</v>
      </c>
      <c r="U3559" s="54">
        <v>63.854695093830927</v>
      </c>
      <c r="W3559" s="42" t="s">
        <v>469</v>
      </c>
    </row>
    <row r="3560" spans="1:23">
      <c r="A3560" s="49" t="s">
        <v>5828</v>
      </c>
      <c r="B3560" s="46" t="s">
        <v>549</v>
      </c>
      <c r="C3560" s="46" t="s">
        <v>275</v>
      </c>
      <c r="D3560" s="49" t="s">
        <v>151</v>
      </c>
      <c r="E3560" s="46">
        <v>0</v>
      </c>
      <c r="F3560" s="46">
        <v>0</v>
      </c>
      <c r="G3560" s="46">
        <v>0</v>
      </c>
      <c r="H3560" s="46">
        <v>0</v>
      </c>
      <c r="I3560" s="46">
        <v>0</v>
      </c>
      <c r="J3560" s="46">
        <v>0</v>
      </c>
      <c r="K3560" s="46">
        <v>0</v>
      </c>
      <c r="L3560" s="42">
        <v>28189</v>
      </c>
      <c r="M3560" s="42">
        <v>14628</v>
      </c>
      <c r="N3560" s="42">
        <v>13561</v>
      </c>
      <c r="O3560" s="54" t="s">
        <v>499</v>
      </c>
      <c r="P3560" s="54" t="s">
        <v>499</v>
      </c>
      <c r="Q3560" s="54" t="s">
        <v>499</v>
      </c>
      <c r="R3560" s="54" t="s">
        <v>499</v>
      </c>
      <c r="S3560" s="54" t="s">
        <v>499</v>
      </c>
      <c r="T3560" s="54" t="s">
        <v>499</v>
      </c>
      <c r="U3560" s="54" t="s">
        <v>499</v>
      </c>
      <c r="W3560" s="42" t="s">
        <v>469</v>
      </c>
    </row>
    <row r="3561" spans="1:23">
      <c r="A3561" s="49" t="s">
        <v>5829</v>
      </c>
      <c r="B3561" s="46" t="s">
        <v>549</v>
      </c>
      <c r="C3561" s="46" t="s">
        <v>275</v>
      </c>
      <c r="D3561" s="49" t="s">
        <v>95</v>
      </c>
      <c r="E3561" s="46">
        <v>0</v>
      </c>
      <c r="F3561" s="46">
        <v>0</v>
      </c>
      <c r="G3561" s="46">
        <v>0</v>
      </c>
      <c r="H3561" s="46">
        <v>0</v>
      </c>
      <c r="I3561" s="46">
        <v>0</v>
      </c>
      <c r="J3561" s="46">
        <v>0</v>
      </c>
      <c r="K3561" s="46">
        <v>0</v>
      </c>
      <c r="L3561" s="42">
        <v>28189</v>
      </c>
      <c r="M3561" s="42">
        <v>14628</v>
      </c>
      <c r="N3561" s="42">
        <v>13561</v>
      </c>
      <c r="O3561" s="54" t="s">
        <v>499</v>
      </c>
      <c r="P3561" s="54" t="s">
        <v>499</v>
      </c>
      <c r="Q3561" s="54" t="s">
        <v>499</v>
      </c>
      <c r="R3561" s="54" t="s">
        <v>499</v>
      </c>
      <c r="S3561" s="54" t="s">
        <v>499</v>
      </c>
      <c r="T3561" s="54" t="s">
        <v>499</v>
      </c>
      <c r="U3561" s="54" t="s">
        <v>499</v>
      </c>
      <c r="W3561" s="42" t="s">
        <v>469</v>
      </c>
    </row>
    <row r="3562" spans="1:23">
      <c r="A3562" s="49" t="s">
        <v>5830</v>
      </c>
      <c r="B3562" s="46" t="s">
        <v>549</v>
      </c>
      <c r="C3562" s="46" t="s">
        <v>275</v>
      </c>
      <c r="D3562" s="49" t="s">
        <v>154</v>
      </c>
      <c r="E3562" s="46">
        <v>0</v>
      </c>
      <c r="F3562" s="46">
        <v>0</v>
      </c>
      <c r="G3562" s="46">
        <v>0</v>
      </c>
      <c r="H3562" s="46">
        <v>0</v>
      </c>
      <c r="I3562" s="46">
        <v>0</v>
      </c>
      <c r="J3562" s="46">
        <v>0</v>
      </c>
      <c r="K3562" s="46">
        <v>0</v>
      </c>
      <c r="L3562" s="42">
        <v>28189</v>
      </c>
      <c r="M3562" s="42">
        <v>14628</v>
      </c>
      <c r="N3562" s="42">
        <v>13561</v>
      </c>
      <c r="O3562" s="54" t="s">
        <v>499</v>
      </c>
      <c r="P3562" s="54" t="s">
        <v>499</v>
      </c>
      <c r="Q3562" s="54" t="s">
        <v>499</v>
      </c>
      <c r="R3562" s="54" t="s">
        <v>499</v>
      </c>
      <c r="S3562" s="54" t="s">
        <v>499</v>
      </c>
      <c r="T3562" s="54" t="s">
        <v>499</v>
      </c>
      <c r="U3562" s="54" t="s">
        <v>499</v>
      </c>
      <c r="W3562" s="42" t="s">
        <v>469</v>
      </c>
    </row>
    <row r="3563" spans="1:23">
      <c r="A3563" s="49" t="s">
        <v>5831</v>
      </c>
      <c r="B3563" s="46" t="s">
        <v>549</v>
      </c>
      <c r="C3563" s="46" t="s">
        <v>275</v>
      </c>
      <c r="D3563" s="49" t="s">
        <v>155</v>
      </c>
      <c r="E3563" s="46">
        <v>15</v>
      </c>
      <c r="F3563" s="46">
        <v>0</v>
      </c>
      <c r="G3563" s="46">
        <v>12</v>
      </c>
      <c r="H3563" s="46">
        <v>12</v>
      </c>
      <c r="I3563" s="46">
        <v>0</v>
      </c>
      <c r="J3563" s="46">
        <v>0</v>
      </c>
      <c r="K3563" s="46">
        <v>39</v>
      </c>
      <c r="L3563" s="42">
        <v>28189</v>
      </c>
      <c r="M3563" s="42">
        <v>14628</v>
      </c>
      <c r="N3563" s="42">
        <v>13561</v>
      </c>
      <c r="O3563" s="54">
        <v>53.212245911525777</v>
      </c>
      <c r="P3563" s="54" t="s">
        <v>499</v>
      </c>
      <c r="Q3563" s="54">
        <v>42.56979672922062</v>
      </c>
      <c r="R3563" s="54">
        <v>42.56979672922062</v>
      </c>
      <c r="S3563" s="54" t="s">
        <v>499</v>
      </c>
      <c r="T3563" s="54" t="s">
        <v>499</v>
      </c>
      <c r="U3563" s="54">
        <v>138.35183936996702</v>
      </c>
      <c r="W3563" s="42" t="s">
        <v>469</v>
      </c>
    </row>
    <row r="3564" spans="1:23">
      <c r="A3564" s="49" t="s">
        <v>5832</v>
      </c>
      <c r="B3564" s="46" t="s">
        <v>549</v>
      </c>
      <c r="C3564" s="46" t="s">
        <v>275</v>
      </c>
      <c r="D3564" s="49" t="s">
        <v>99</v>
      </c>
      <c r="E3564" s="46">
        <v>12</v>
      </c>
      <c r="F3564" s="46">
        <v>6</v>
      </c>
      <c r="G3564" s="46">
        <v>7</v>
      </c>
      <c r="H3564" s="46">
        <v>19</v>
      </c>
      <c r="I3564" s="46">
        <v>6</v>
      </c>
      <c r="J3564" s="46">
        <v>6</v>
      </c>
      <c r="K3564" s="46">
        <v>56</v>
      </c>
      <c r="L3564" s="42">
        <v>28189</v>
      </c>
      <c r="M3564" s="42">
        <v>14628</v>
      </c>
      <c r="N3564" s="42">
        <v>13561</v>
      </c>
      <c r="O3564" s="54">
        <v>42.56979672922062</v>
      </c>
      <c r="P3564" s="54">
        <v>21.28489836461031</v>
      </c>
      <c r="Q3564" s="54">
        <v>24.832381425378696</v>
      </c>
      <c r="R3564" s="54">
        <v>67.402178154599312</v>
      </c>
      <c r="S3564" s="54">
        <v>21.28489836461031</v>
      </c>
      <c r="T3564" s="54">
        <v>21.28489836461031</v>
      </c>
      <c r="U3564" s="54">
        <v>198.65905140302957</v>
      </c>
      <c r="W3564" s="42" t="s">
        <v>469</v>
      </c>
    </row>
    <row r="3565" spans="1:23">
      <c r="A3565" s="49" t="s">
        <v>5833</v>
      </c>
      <c r="B3565" s="46" t="s">
        <v>549</v>
      </c>
      <c r="C3565" s="46" t="s">
        <v>275</v>
      </c>
      <c r="D3565" s="49" t="s">
        <v>481</v>
      </c>
      <c r="E3565" s="46">
        <v>6</v>
      </c>
      <c r="F3565" s="46">
        <v>0</v>
      </c>
      <c r="G3565" s="46">
        <v>0</v>
      </c>
      <c r="H3565" s="46">
        <v>0</v>
      </c>
      <c r="I3565" s="46">
        <v>0</v>
      </c>
      <c r="J3565" s="46">
        <v>0</v>
      </c>
      <c r="K3565" s="46">
        <v>6</v>
      </c>
      <c r="L3565" s="42">
        <v>28189</v>
      </c>
      <c r="M3565" s="42">
        <v>14628</v>
      </c>
      <c r="N3565" s="42">
        <v>13561</v>
      </c>
      <c r="O3565" s="54">
        <v>21.28489836461031</v>
      </c>
      <c r="P3565" s="54" t="s">
        <v>499</v>
      </c>
      <c r="Q3565" s="54" t="s">
        <v>499</v>
      </c>
      <c r="R3565" s="54" t="s">
        <v>499</v>
      </c>
      <c r="S3565" s="54" t="s">
        <v>499</v>
      </c>
      <c r="T3565" s="54" t="s">
        <v>499</v>
      </c>
      <c r="U3565" s="54">
        <v>21.28489836461031</v>
      </c>
      <c r="W3565" s="42" t="s">
        <v>469</v>
      </c>
    </row>
    <row r="3566" spans="1:23">
      <c r="A3566" s="49" t="s">
        <v>5834</v>
      </c>
      <c r="B3566" s="46" t="s">
        <v>549</v>
      </c>
      <c r="C3566" s="46" t="s">
        <v>275</v>
      </c>
      <c r="D3566" s="49" t="s">
        <v>483</v>
      </c>
      <c r="E3566" s="46">
        <v>12</v>
      </c>
      <c r="F3566" s="46">
        <v>0</v>
      </c>
      <c r="G3566" s="46">
        <v>14</v>
      </c>
      <c r="H3566" s="46">
        <v>12</v>
      </c>
      <c r="I3566" s="46">
        <v>6</v>
      </c>
      <c r="J3566" s="46">
        <v>6</v>
      </c>
      <c r="K3566" s="46">
        <v>50</v>
      </c>
      <c r="L3566" s="42">
        <v>28189</v>
      </c>
      <c r="M3566" s="42">
        <v>14628</v>
      </c>
      <c r="N3566" s="42">
        <v>13561</v>
      </c>
      <c r="O3566" s="54">
        <v>42.56979672922062</v>
      </c>
      <c r="P3566" s="54" t="s">
        <v>499</v>
      </c>
      <c r="Q3566" s="54">
        <v>49.664762850757391</v>
      </c>
      <c r="R3566" s="54">
        <v>42.56979672922062</v>
      </c>
      <c r="S3566" s="54">
        <v>21.28489836461031</v>
      </c>
      <c r="T3566" s="54">
        <v>21.28489836461031</v>
      </c>
      <c r="U3566" s="54">
        <v>177.37415303841925</v>
      </c>
      <c r="W3566" s="42" t="s">
        <v>469</v>
      </c>
    </row>
    <row r="3567" spans="1:23">
      <c r="A3567" s="49" t="s">
        <v>5835</v>
      </c>
      <c r="B3567" s="46" t="s">
        <v>549</v>
      </c>
      <c r="C3567" s="46" t="s">
        <v>275</v>
      </c>
      <c r="D3567" s="49" t="s">
        <v>128</v>
      </c>
      <c r="E3567" s="46">
        <v>0</v>
      </c>
      <c r="F3567" s="46">
        <v>0</v>
      </c>
      <c r="G3567" s="46">
        <v>6</v>
      </c>
      <c r="H3567" s="46">
        <v>0</v>
      </c>
      <c r="I3567" s="46">
        <v>0</v>
      </c>
      <c r="J3567" s="46">
        <v>0</v>
      </c>
      <c r="K3567" s="46">
        <v>6</v>
      </c>
      <c r="L3567" s="42">
        <v>28189</v>
      </c>
      <c r="M3567" s="42">
        <v>14628</v>
      </c>
      <c r="N3567" s="42">
        <v>13561</v>
      </c>
      <c r="O3567" s="54" t="s">
        <v>499</v>
      </c>
      <c r="P3567" s="54" t="s">
        <v>499</v>
      </c>
      <c r="Q3567" s="54">
        <v>21.28489836461031</v>
      </c>
      <c r="R3567" s="54" t="s">
        <v>499</v>
      </c>
      <c r="S3567" s="54" t="s">
        <v>499</v>
      </c>
      <c r="T3567" s="54" t="s">
        <v>499</v>
      </c>
      <c r="U3567" s="54">
        <v>21.28489836461031</v>
      </c>
      <c r="W3567" s="42" t="s">
        <v>469</v>
      </c>
    </row>
    <row r="3568" spans="1:23">
      <c r="A3568" s="49" t="s">
        <v>5836</v>
      </c>
      <c r="B3568" s="46" t="s">
        <v>549</v>
      </c>
      <c r="C3568" s="46" t="s">
        <v>275</v>
      </c>
      <c r="D3568" s="49" t="s">
        <v>132</v>
      </c>
      <c r="E3568" s="46">
        <v>0</v>
      </c>
      <c r="F3568" s="46">
        <v>6</v>
      </c>
      <c r="G3568" s="46">
        <v>6</v>
      </c>
      <c r="H3568" s="46">
        <v>6</v>
      </c>
      <c r="I3568" s="46">
        <v>0</v>
      </c>
      <c r="J3568" s="46">
        <v>6</v>
      </c>
      <c r="K3568" s="46">
        <v>24</v>
      </c>
      <c r="L3568" s="42">
        <v>28189</v>
      </c>
      <c r="M3568" s="42">
        <v>14628</v>
      </c>
      <c r="N3568" s="42">
        <v>13561</v>
      </c>
      <c r="O3568" s="54" t="s">
        <v>499</v>
      </c>
      <c r="P3568" s="54">
        <v>41.017227235438888</v>
      </c>
      <c r="Q3568" s="54">
        <v>41.017227235438888</v>
      </c>
      <c r="R3568" s="54">
        <v>41.017227235438888</v>
      </c>
      <c r="S3568" s="54" t="s">
        <v>499</v>
      </c>
      <c r="T3568" s="54">
        <v>41.017227235438888</v>
      </c>
      <c r="U3568" s="54">
        <v>164.06890894175555</v>
      </c>
      <c r="W3568" s="42" t="s">
        <v>469</v>
      </c>
    </row>
    <row r="3569" spans="1:23">
      <c r="A3569" s="49" t="s">
        <v>5837</v>
      </c>
      <c r="B3569" s="46" t="s">
        <v>549</v>
      </c>
      <c r="C3569" s="46" t="s">
        <v>275</v>
      </c>
      <c r="D3569" s="49" t="s">
        <v>161</v>
      </c>
      <c r="E3569" s="46">
        <v>0</v>
      </c>
      <c r="F3569" s="46">
        <v>0</v>
      </c>
      <c r="G3569" s="46">
        <v>0</v>
      </c>
      <c r="H3569" s="46">
        <v>0</v>
      </c>
      <c r="I3569" s="46">
        <v>0</v>
      </c>
      <c r="J3569" s="46">
        <v>0</v>
      </c>
      <c r="K3569" s="46">
        <v>0</v>
      </c>
      <c r="L3569" s="42">
        <v>28189</v>
      </c>
      <c r="M3569" s="42">
        <v>14628</v>
      </c>
      <c r="N3569" s="42">
        <v>13561</v>
      </c>
      <c r="O3569" s="54" t="s">
        <v>499</v>
      </c>
      <c r="P3569" s="54" t="s">
        <v>499</v>
      </c>
      <c r="Q3569" s="54" t="s">
        <v>499</v>
      </c>
      <c r="R3569" s="54" t="s">
        <v>499</v>
      </c>
      <c r="S3569" s="54" t="s">
        <v>499</v>
      </c>
      <c r="T3569" s="54" t="s">
        <v>499</v>
      </c>
      <c r="U3569" s="54" t="s">
        <v>499</v>
      </c>
      <c r="W3569" s="42" t="s">
        <v>469</v>
      </c>
    </row>
    <row r="3570" spans="1:23">
      <c r="A3570" s="49" t="s">
        <v>5838</v>
      </c>
      <c r="B3570" s="46" t="s">
        <v>549</v>
      </c>
      <c r="C3570" s="46" t="s">
        <v>275</v>
      </c>
      <c r="D3570" s="49" t="s">
        <v>164</v>
      </c>
      <c r="E3570" s="46">
        <v>33</v>
      </c>
      <c r="F3570" s="46">
        <v>24</v>
      </c>
      <c r="G3570" s="46">
        <v>56</v>
      </c>
      <c r="H3570" s="46">
        <v>62</v>
      </c>
      <c r="I3570" s="46">
        <v>23</v>
      </c>
      <c r="J3570" s="46">
        <v>7</v>
      </c>
      <c r="K3570" s="46">
        <v>205</v>
      </c>
      <c r="L3570" s="42">
        <v>28189</v>
      </c>
      <c r="M3570" s="42">
        <v>14628</v>
      </c>
      <c r="N3570" s="42">
        <v>13561</v>
      </c>
      <c r="O3570" s="54">
        <v>243.34488607034879</v>
      </c>
      <c r="P3570" s="54">
        <v>176.97809896025367</v>
      </c>
      <c r="Q3570" s="54">
        <v>412.94889757392519</v>
      </c>
      <c r="R3570" s="54">
        <v>457.19342231398866</v>
      </c>
      <c r="S3570" s="54">
        <v>169.60401150357643</v>
      </c>
      <c r="T3570" s="54">
        <v>51.618612196740649</v>
      </c>
      <c r="U3570" s="54">
        <v>1511.6879286188334</v>
      </c>
      <c r="W3570" s="42" t="s">
        <v>469</v>
      </c>
    </row>
    <row r="3571" spans="1:23">
      <c r="A3571" s="49" t="s">
        <v>5839</v>
      </c>
      <c r="B3571" s="46" t="s">
        <v>549</v>
      </c>
      <c r="C3571" s="46" t="s">
        <v>275</v>
      </c>
      <c r="D3571" s="49" t="s">
        <v>142</v>
      </c>
      <c r="E3571" s="46">
        <v>6</v>
      </c>
      <c r="F3571" s="46">
        <v>0</v>
      </c>
      <c r="G3571" s="46">
        <v>0</v>
      </c>
      <c r="H3571" s="46">
        <v>0</v>
      </c>
      <c r="I3571" s="46">
        <v>0</v>
      </c>
      <c r="J3571" s="46">
        <v>0</v>
      </c>
      <c r="K3571" s="46">
        <v>6</v>
      </c>
      <c r="L3571" s="42">
        <v>28189</v>
      </c>
      <c r="M3571" s="42">
        <v>14628</v>
      </c>
      <c r="N3571" s="42">
        <v>13561</v>
      </c>
      <c r="O3571" s="54">
        <v>21.28489836461031</v>
      </c>
      <c r="P3571" s="54" t="s">
        <v>499</v>
      </c>
      <c r="Q3571" s="54" t="s">
        <v>499</v>
      </c>
      <c r="R3571" s="54" t="s">
        <v>499</v>
      </c>
      <c r="S3571" s="54" t="s">
        <v>499</v>
      </c>
      <c r="T3571" s="54" t="s">
        <v>499</v>
      </c>
      <c r="U3571" s="54">
        <v>21.28489836461031</v>
      </c>
      <c r="W3571" s="42" t="s">
        <v>469</v>
      </c>
    </row>
    <row r="3572" spans="1:23">
      <c r="A3572" s="49" t="s">
        <v>5840</v>
      </c>
      <c r="B3572" s="46" t="s">
        <v>549</v>
      </c>
      <c r="C3572" s="46" t="s">
        <v>275</v>
      </c>
      <c r="D3572" s="49" t="s">
        <v>146</v>
      </c>
      <c r="E3572" s="46">
        <v>6</v>
      </c>
      <c r="F3572" s="46">
        <v>6</v>
      </c>
      <c r="G3572" s="46">
        <v>6</v>
      </c>
      <c r="H3572" s="46">
        <v>8</v>
      </c>
      <c r="I3572" s="46">
        <v>8</v>
      </c>
      <c r="J3572" s="46">
        <v>6</v>
      </c>
      <c r="K3572" s="46">
        <v>40</v>
      </c>
      <c r="L3572" s="42">
        <v>28189</v>
      </c>
      <c r="M3572" s="42">
        <v>14628</v>
      </c>
      <c r="N3572" s="42">
        <v>13561</v>
      </c>
      <c r="O3572" s="54">
        <v>41.017227235438888</v>
      </c>
      <c r="P3572" s="54">
        <v>41.017227235438888</v>
      </c>
      <c r="Q3572" s="54">
        <v>41.017227235438888</v>
      </c>
      <c r="R3572" s="54">
        <v>54.689636313918513</v>
      </c>
      <c r="S3572" s="54">
        <v>54.689636313918513</v>
      </c>
      <c r="T3572" s="54">
        <v>41.017227235438888</v>
      </c>
      <c r="U3572" s="54">
        <v>273.44818156959258</v>
      </c>
      <c r="W3572" s="42" t="s">
        <v>469</v>
      </c>
    </row>
    <row r="3573" spans="1:23">
      <c r="A3573" s="49" t="s">
        <v>5841</v>
      </c>
      <c r="B3573" s="46" t="s">
        <v>549</v>
      </c>
      <c r="C3573" s="46" t="s">
        <v>278</v>
      </c>
      <c r="D3573" s="49" t="s">
        <v>200</v>
      </c>
      <c r="E3573" s="46">
        <v>12</v>
      </c>
      <c r="F3573" s="46">
        <v>0</v>
      </c>
      <c r="G3573" s="46">
        <v>10</v>
      </c>
      <c r="H3573" s="46">
        <v>22</v>
      </c>
      <c r="I3573" s="46">
        <v>7</v>
      </c>
      <c r="J3573" s="46">
        <v>0</v>
      </c>
      <c r="K3573" s="46">
        <v>51</v>
      </c>
      <c r="L3573" s="42">
        <v>31194</v>
      </c>
      <c r="M3573" s="42">
        <v>15941</v>
      </c>
      <c r="N3573" s="42">
        <v>15253</v>
      </c>
      <c r="O3573" s="54">
        <v>38.468936333910364</v>
      </c>
      <c r="P3573" s="54" t="s">
        <v>499</v>
      </c>
      <c r="Q3573" s="54">
        <v>32.05744694492531</v>
      </c>
      <c r="R3573" s="54">
        <v>70.526383278835681</v>
      </c>
      <c r="S3573" s="54">
        <v>22.440212861447716</v>
      </c>
      <c r="T3573" s="54" t="s">
        <v>499</v>
      </c>
      <c r="U3573" s="54">
        <v>163.49297941911908</v>
      </c>
      <c r="W3573" s="42" t="s">
        <v>469</v>
      </c>
    </row>
    <row r="3574" spans="1:23">
      <c r="A3574" s="49" t="s">
        <v>5842</v>
      </c>
      <c r="B3574" s="46" t="s">
        <v>549</v>
      </c>
      <c r="C3574" s="46" t="s">
        <v>278</v>
      </c>
      <c r="D3574" s="49" t="s">
        <v>54</v>
      </c>
      <c r="E3574" s="46">
        <v>31</v>
      </c>
      <c r="F3574" s="46">
        <v>17</v>
      </c>
      <c r="G3574" s="46">
        <v>71</v>
      </c>
      <c r="H3574" s="46">
        <v>101</v>
      </c>
      <c r="I3574" s="46">
        <v>37</v>
      </c>
      <c r="J3574" s="46">
        <v>50</v>
      </c>
      <c r="K3574" s="46">
        <v>307</v>
      </c>
      <c r="L3574" s="42">
        <v>31194</v>
      </c>
      <c r="M3574" s="42">
        <v>15941</v>
      </c>
      <c r="N3574" s="42">
        <v>15253</v>
      </c>
      <c r="O3574" s="54">
        <v>194.46709742174266</v>
      </c>
      <c r="P3574" s="54">
        <v>106.64324697321372</v>
      </c>
      <c r="Q3574" s="54">
        <v>445.39238441753963</v>
      </c>
      <c r="R3574" s="54">
        <v>633.5863496643874</v>
      </c>
      <c r="S3574" s="54">
        <v>232.10589047111225</v>
      </c>
      <c r="T3574" s="54">
        <v>313.65660874474622</v>
      </c>
      <c r="U3574" s="54">
        <v>1925.8515776927418</v>
      </c>
      <c r="W3574" s="42" t="s">
        <v>469</v>
      </c>
    </row>
    <row r="3575" spans="1:23">
      <c r="A3575" s="49" t="s">
        <v>5843</v>
      </c>
      <c r="B3575" s="46" t="s">
        <v>549</v>
      </c>
      <c r="C3575" s="46" t="s">
        <v>278</v>
      </c>
      <c r="D3575" s="49" t="s">
        <v>60</v>
      </c>
      <c r="E3575" s="46">
        <v>6</v>
      </c>
      <c r="F3575" s="46">
        <v>0</v>
      </c>
      <c r="G3575" s="46">
        <v>12</v>
      </c>
      <c r="H3575" s="46">
        <v>6</v>
      </c>
      <c r="I3575" s="46">
        <v>12</v>
      </c>
      <c r="J3575" s="46">
        <v>0</v>
      </c>
      <c r="K3575" s="46">
        <v>36</v>
      </c>
      <c r="L3575" s="42">
        <v>31194</v>
      </c>
      <c r="M3575" s="42">
        <v>15941</v>
      </c>
      <c r="N3575" s="42">
        <v>15253</v>
      </c>
      <c r="O3575" s="54">
        <v>19.234468166955182</v>
      </c>
      <c r="P3575" s="54" t="s">
        <v>499</v>
      </c>
      <c r="Q3575" s="54">
        <v>38.468936333910364</v>
      </c>
      <c r="R3575" s="54">
        <v>19.234468166955182</v>
      </c>
      <c r="S3575" s="54">
        <v>38.468936333910364</v>
      </c>
      <c r="T3575" s="54" t="s">
        <v>499</v>
      </c>
      <c r="U3575" s="54">
        <v>115.40680900173109</v>
      </c>
      <c r="W3575" s="42" t="s">
        <v>469</v>
      </c>
    </row>
    <row r="3576" spans="1:23">
      <c r="A3576" s="49" t="s">
        <v>5844</v>
      </c>
      <c r="B3576" s="46" t="s">
        <v>549</v>
      </c>
      <c r="C3576" s="46" t="s">
        <v>278</v>
      </c>
      <c r="D3576" s="49" t="s">
        <v>69</v>
      </c>
      <c r="E3576" s="46">
        <v>0</v>
      </c>
      <c r="F3576" s="46">
        <v>6</v>
      </c>
      <c r="G3576" s="46">
        <v>6</v>
      </c>
      <c r="H3576" s="46">
        <v>6</v>
      </c>
      <c r="I3576" s="46">
        <v>7</v>
      </c>
      <c r="J3576" s="46">
        <v>6</v>
      </c>
      <c r="K3576" s="46">
        <v>31</v>
      </c>
      <c r="L3576" s="42">
        <v>31194</v>
      </c>
      <c r="M3576" s="42">
        <v>15941</v>
      </c>
      <c r="N3576" s="42">
        <v>15253</v>
      </c>
      <c r="O3576" s="54" t="s">
        <v>499</v>
      </c>
      <c r="P3576" s="54">
        <v>37.638793049369546</v>
      </c>
      <c r="Q3576" s="54">
        <v>37.638793049369546</v>
      </c>
      <c r="R3576" s="54">
        <v>37.638793049369546</v>
      </c>
      <c r="S3576" s="54">
        <v>43.911925224264479</v>
      </c>
      <c r="T3576" s="54">
        <v>37.638793049369546</v>
      </c>
      <c r="U3576" s="54">
        <v>194.46709742174266</v>
      </c>
      <c r="W3576" s="42" t="s">
        <v>469</v>
      </c>
    </row>
    <row r="3577" spans="1:23">
      <c r="A3577" s="49" t="s">
        <v>5845</v>
      </c>
      <c r="B3577" s="46" t="s">
        <v>549</v>
      </c>
      <c r="C3577" s="46" t="s">
        <v>278</v>
      </c>
      <c r="D3577" s="49" t="s">
        <v>64</v>
      </c>
      <c r="E3577" s="46">
        <v>30</v>
      </c>
      <c r="F3577" s="46">
        <v>16</v>
      </c>
      <c r="G3577" s="46">
        <v>36</v>
      </c>
      <c r="H3577" s="46">
        <v>47</v>
      </c>
      <c r="I3577" s="46">
        <v>18</v>
      </c>
      <c r="J3577" s="46">
        <v>6</v>
      </c>
      <c r="K3577" s="46">
        <v>153</v>
      </c>
      <c r="L3577" s="42">
        <v>31194</v>
      </c>
      <c r="M3577" s="42">
        <v>15941</v>
      </c>
      <c r="N3577" s="42">
        <v>15253</v>
      </c>
      <c r="O3577" s="54">
        <v>96.172340834775923</v>
      </c>
      <c r="P3577" s="54">
        <v>51.291915111880492</v>
      </c>
      <c r="Q3577" s="54">
        <v>115.40680900173109</v>
      </c>
      <c r="R3577" s="54">
        <v>150.67000064114893</v>
      </c>
      <c r="S3577" s="54">
        <v>57.703404500865545</v>
      </c>
      <c r="T3577" s="54">
        <v>19.234468166955182</v>
      </c>
      <c r="U3577" s="54">
        <v>490.47893825735713</v>
      </c>
      <c r="W3577" s="42" t="s">
        <v>469</v>
      </c>
    </row>
    <row r="3578" spans="1:23">
      <c r="A3578" s="49" t="s">
        <v>5846</v>
      </c>
      <c r="B3578" s="46" t="s">
        <v>549</v>
      </c>
      <c r="C3578" s="46" t="s">
        <v>278</v>
      </c>
      <c r="D3578" s="49" t="s">
        <v>492</v>
      </c>
      <c r="E3578" s="46">
        <v>6</v>
      </c>
      <c r="F3578" s="46">
        <v>0</v>
      </c>
      <c r="G3578" s="46">
        <v>9</v>
      </c>
      <c r="H3578" s="46">
        <v>12</v>
      </c>
      <c r="I3578" s="46">
        <v>12</v>
      </c>
      <c r="J3578" s="46">
        <v>7</v>
      </c>
      <c r="K3578" s="46">
        <v>46</v>
      </c>
      <c r="L3578" s="42">
        <v>31194</v>
      </c>
      <c r="M3578" s="42">
        <v>15941</v>
      </c>
      <c r="N3578" s="42">
        <v>15253</v>
      </c>
      <c r="O3578" s="54">
        <v>19.234468166955182</v>
      </c>
      <c r="P3578" s="54" t="s">
        <v>499</v>
      </c>
      <c r="Q3578" s="54">
        <v>28.851702250432773</v>
      </c>
      <c r="R3578" s="54">
        <v>38.468936333910364</v>
      </c>
      <c r="S3578" s="54">
        <v>38.468936333910364</v>
      </c>
      <c r="T3578" s="54">
        <v>22.440212861447716</v>
      </c>
      <c r="U3578" s="54">
        <v>147.46425594665641</v>
      </c>
      <c r="W3578" s="42" t="s">
        <v>469</v>
      </c>
    </row>
    <row r="3579" spans="1:23">
      <c r="A3579" s="49" t="s">
        <v>5847</v>
      </c>
      <c r="B3579" s="46" t="s">
        <v>549</v>
      </c>
      <c r="C3579" s="46" t="s">
        <v>278</v>
      </c>
      <c r="D3579" s="49" t="s">
        <v>473</v>
      </c>
      <c r="E3579" s="46">
        <v>0</v>
      </c>
      <c r="F3579" s="46">
        <v>0</v>
      </c>
      <c r="G3579" s="46">
        <v>0</v>
      </c>
      <c r="H3579" s="46">
        <v>6</v>
      </c>
      <c r="I3579" s="46">
        <v>0</v>
      </c>
      <c r="J3579" s="46">
        <v>0</v>
      </c>
      <c r="K3579" s="46">
        <v>6</v>
      </c>
      <c r="L3579" s="42">
        <v>31194</v>
      </c>
      <c r="M3579" s="42">
        <v>15941</v>
      </c>
      <c r="N3579" s="42">
        <v>15253</v>
      </c>
      <c r="O3579" s="54" t="s">
        <v>499</v>
      </c>
      <c r="P3579" s="54" t="s">
        <v>499</v>
      </c>
      <c r="Q3579" s="54" t="s">
        <v>499</v>
      </c>
      <c r="R3579" s="54">
        <v>19.234468166955182</v>
      </c>
      <c r="S3579" s="54" t="s">
        <v>499</v>
      </c>
      <c r="T3579" s="54" t="s">
        <v>499</v>
      </c>
      <c r="U3579" s="54">
        <v>19.234468166955182</v>
      </c>
      <c r="W3579" s="42" t="s">
        <v>469</v>
      </c>
    </row>
    <row r="3580" spans="1:23">
      <c r="A3580" s="49" t="s">
        <v>5848</v>
      </c>
      <c r="B3580" s="46" t="s">
        <v>549</v>
      </c>
      <c r="C3580" s="46" t="s">
        <v>278</v>
      </c>
      <c r="D3580" s="49" t="s">
        <v>201</v>
      </c>
      <c r="E3580" s="46">
        <v>12</v>
      </c>
      <c r="F3580" s="46">
        <v>0</v>
      </c>
      <c r="G3580" s="46">
        <v>12</v>
      </c>
      <c r="H3580" s="46">
        <v>12</v>
      </c>
      <c r="I3580" s="46">
        <v>0</v>
      </c>
      <c r="J3580" s="46">
        <v>0</v>
      </c>
      <c r="K3580" s="46">
        <v>36</v>
      </c>
      <c r="L3580" s="42">
        <v>31194</v>
      </c>
      <c r="M3580" s="42">
        <v>15941</v>
      </c>
      <c r="N3580" s="42">
        <v>15253</v>
      </c>
      <c r="O3580" s="54">
        <v>38.468936333910364</v>
      </c>
      <c r="P3580" s="54" t="s">
        <v>499</v>
      </c>
      <c r="Q3580" s="54">
        <v>38.468936333910364</v>
      </c>
      <c r="R3580" s="54">
        <v>38.468936333910364</v>
      </c>
      <c r="S3580" s="54" t="s">
        <v>499</v>
      </c>
      <c r="T3580" s="54" t="s">
        <v>499</v>
      </c>
      <c r="U3580" s="54">
        <v>115.40680900173109</v>
      </c>
      <c r="W3580" s="42" t="s">
        <v>469</v>
      </c>
    </row>
    <row r="3581" spans="1:23">
      <c r="A3581" s="49" t="s">
        <v>5849</v>
      </c>
      <c r="B3581" s="46" t="s">
        <v>549</v>
      </c>
      <c r="C3581" s="46" t="s">
        <v>278</v>
      </c>
      <c r="D3581" s="49" t="s">
        <v>151</v>
      </c>
      <c r="E3581" s="46">
        <v>0</v>
      </c>
      <c r="F3581" s="46">
        <v>0</v>
      </c>
      <c r="G3581" s="46">
        <v>0</v>
      </c>
      <c r="H3581" s="46">
        <v>0</v>
      </c>
      <c r="I3581" s="46">
        <v>0</v>
      </c>
      <c r="J3581" s="46">
        <v>0</v>
      </c>
      <c r="K3581" s="46">
        <v>0</v>
      </c>
      <c r="L3581" s="42">
        <v>31194</v>
      </c>
      <c r="M3581" s="42">
        <v>15941</v>
      </c>
      <c r="N3581" s="42">
        <v>15253</v>
      </c>
      <c r="O3581" s="54" t="s">
        <v>499</v>
      </c>
      <c r="P3581" s="54" t="s">
        <v>499</v>
      </c>
      <c r="Q3581" s="54" t="s">
        <v>499</v>
      </c>
      <c r="R3581" s="54" t="s">
        <v>499</v>
      </c>
      <c r="S3581" s="54" t="s">
        <v>499</v>
      </c>
      <c r="T3581" s="54" t="s">
        <v>499</v>
      </c>
      <c r="U3581" s="54" t="s">
        <v>499</v>
      </c>
      <c r="W3581" s="42" t="s">
        <v>469</v>
      </c>
    </row>
    <row r="3582" spans="1:23">
      <c r="A3582" s="49" t="s">
        <v>5850</v>
      </c>
      <c r="B3582" s="46" t="s">
        <v>549</v>
      </c>
      <c r="C3582" s="46" t="s">
        <v>278</v>
      </c>
      <c r="D3582" s="49" t="s">
        <v>95</v>
      </c>
      <c r="E3582" s="46">
        <v>0</v>
      </c>
      <c r="F3582" s="46">
        <v>0</v>
      </c>
      <c r="G3582" s="46">
        <v>0</v>
      </c>
      <c r="H3582" s="46">
        <v>0</v>
      </c>
      <c r="I3582" s="46">
        <v>0</v>
      </c>
      <c r="J3582" s="46">
        <v>0</v>
      </c>
      <c r="K3582" s="46">
        <v>0</v>
      </c>
      <c r="L3582" s="42">
        <v>31194</v>
      </c>
      <c r="M3582" s="42">
        <v>15941</v>
      </c>
      <c r="N3582" s="42">
        <v>15253</v>
      </c>
      <c r="O3582" s="54" t="s">
        <v>499</v>
      </c>
      <c r="P3582" s="54" t="s">
        <v>499</v>
      </c>
      <c r="Q3582" s="54" t="s">
        <v>499</v>
      </c>
      <c r="R3582" s="54" t="s">
        <v>499</v>
      </c>
      <c r="S3582" s="54" t="s">
        <v>499</v>
      </c>
      <c r="T3582" s="54" t="s">
        <v>499</v>
      </c>
      <c r="U3582" s="54" t="s">
        <v>499</v>
      </c>
      <c r="W3582" s="42" t="s">
        <v>469</v>
      </c>
    </row>
    <row r="3583" spans="1:23">
      <c r="A3583" s="49" t="s">
        <v>5851</v>
      </c>
      <c r="B3583" s="46" t="s">
        <v>549</v>
      </c>
      <c r="C3583" s="46" t="s">
        <v>278</v>
      </c>
      <c r="D3583" s="49" t="s">
        <v>154</v>
      </c>
      <c r="E3583" s="46">
        <v>0</v>
      </c>
      <c r="F3583" s="46">
        <v>0</v>
      </c>
      <c r="G3583" s="46">
        <v>0</v>
      </c>
      <c r="H3583" s="46">
        <v>0</v>
      </c>
      <c r="I3583" s="46">
        <v>0</v>
      </c>
      <c r="J3583" s="46">
        <v>0</v>
      </c>
      <c r="K3583" s="46">
        <v>0</v>
      </c>
      <c r="L3583" s="42">
        <v>31194</v>
      </c>
      <c r="M3583" s="42">
        <v>15941</v>
      </c>
      <c r="N3583" s="42">
        <v>15253</v>
      </c>
      <c r="O3583" s="54" t="s">
        <v>499</v>
      </c>
      <c r="P3583" s="54" t="s">
        <v>499</v>
      </c>
      <c r="Q3583" s="54" t="s">
        <v>499</v>
      </c>
      <c r="R3583" s="54" t="s">
        <v>499</v>
      </c>
      <c r="S3583" s="54" t="s">
        <v>499</v>
      </c>
      <c r="T3583" s="54" t="s">
        <v>499</v>
      </c>
      <c r="U3583" s="54" t="s">
        <v>499</v>
      </c>
      <c r="W3583" s="42" t="s">
        <v>469</v>
      </c>
    </row>
    <row r="3584" spans="1:23">
      <c r="A3584" s="49" t="s">
        <v>5852</v>
      </c>
      <c r="B3584" s="46" t="s">
        <v>549</v>
      </c>
      <c r="C3584" s="46" t="s">
        <v>278</v>
      </c>
      <c r="D3584" s="49" t="s">
        <v>155</v>
      </c>
      <c r="E3584" s="46">
        <v>16</v>
      </c>
      <c r="F3584" s="46">
        <v>12</v>
      </c>
      <c r="G3584" s="46">
        <v>14</v>
      </c>
      <c r="H3584" s="46">
        <v>6</v>
      </c>
      <c r="I3584" s="46">
        <v>0</v>
      </c>
      <c r="J3584" s="46">
        <v>0</v>
      </c>
      <c r="K3584" s="46">
        <v>48</v>
      </c>
      <c r="L3584" s="42">
        <v>31194</v>
      </c>
      <c r="M3584" s="42">
        <v>15941</v>
      </c>
      <c r="N3584" s="42">
        <v>15253</v>
      </c>
      <c r="O3584" s="54">
        <v>51.291915111880492</v>
      </c>
      <c r="P3584" s="54">
        <v>38.468936333910364</v>
      </c>
      <c r="Q3584" s="54">
        <v>44.880425722895431</v>
      </c>
      <c r="R3584" s="54">
        <v>19.234468166955182</v>
      </c>
      <c r="S3584" s="54" t="s">
        <v>499</v>
      </c>
      <c r="T3584" s="54" t="s">
        <v>499</v>
      </c>
      <c r="U3584" s="54">
        <v>153.87574533564145</v>
      </c>
      <c r="W3584" s="42" t="s">
        <v>469</v>
      </c>
    </row>
    <row r="3585" spans="1:23">
      <c r="A3585" s="49" t="s">
        <v>5853</v>
      </c>
      <c r="B3585" s="46" t="s">
        <v>549</v>
      </c>
      <c r="C3585" s="46" t="s">
        <v>278</v>
      </c>
      <c r="D3585" s="49" t="s">
        <v>99</v>
      </c>
      <c r="E3585" s="46">
        <v>12</v>
      </c>
      <c r="F3585" s="46">
        <v>6</v>
      </c>
      <c r="G3585" s="46">
        <v>12</v>
      </c>
      <c r="H3585" s="46">
        <v>13</v>
      </c>
      <c r="I3585" s="46">
        <v>0</v>
      </c>
      <c r="J3585" s="46">
        <v>6</v>
      </c>
      <c r="K3585" s="46">
        <v>49</v>
      </c>
      <c r="L3585" s="42">
        <v>31194</v>
      </c>
      <c r="M3585" s="42">
        <v>15941</v>
      </c>
      <c r="N3585" s="42">
        <v>15253</v>
      </c>
      <c r="O3585" s="54">
        <v>38.468936333910364</v>
      </c>
      <c r="P3585" s="54">
        <v>19.234468166955182</v>
      </c>
      <c r="Q3585" s="54">
        <v>38.468936333910364</v>
      </c>
      <c r="R3585" s="54">
        <v>41.674681028402894</v>
      </c>
      <c r="S3585" s="54" t="s">
        <v>499</v>
      </c>
      <c r="T3585" s="54">
        <v>19.234468166955182</v>
      </c>
      <c r="U3585" s="54">
        <v>157.08149003013401</v>
      </c>
      <c r="W3585" s="42" t="s">
        <v>469</v>
      </c>
    </row>
    <row r="3586" spans="1:23">
      <c r="A3586" s="49" t="s">
        <v>5854</v>
      </c>
      <c r="B3586" s="46" t="s">
        <v>549</v>
      </c>
      <c r="C3586" s="46" t="s">
        <v>278</v>
      </c>
      <c r="D3586" s="49" t="s">
        <v>481</v>
      </c>
      <c r="E3586" s="46">
        <v>0</v>
      </c>
      <c r="F3586" s="46">
        <v>0</v>
      </c>
      <c r="G3586" s="46">
        <v>0</v>
      </c>
      <c r="H3586" s="46">
        <v>0</v>
      </c>
      <c r="I3586" s="46">
        <v>0</v>
      </c>
      <c r="J3586" s="46">
        <v>0</v>
      </c>
      <c r="K3586" s="46">
        <v>0</v>
      </c>
      <c r="L3586" s="42">
        <v>31194</v>
      </c>
      <c r="M3586" s="42">
        <v>15941</v>
      </c>
      <c r="N3586" s="42">
        <v>15253</v>
      </c>
      <c r="O3586" s="54" t="s">
        <v>499</v>
      </c>
      <c r="P3586" s="54" t="s">
        <v>499</v>
      </c>
      <c r="Q3586" s="54" t="s">
        <v>499</v>
      </c>
      <c r="R3586" s="54" t="s">
        <v>499</v>
      </c>
      <c r="S3586" s="54" t="s">
        <v>499</v>
      </c>
      <c r="T3586" s="54" t="s">
        <v>499</v>
      </c>
      <c r="U3586" s="54" t="s">
        <v>499</v>
      </c>
      <c r="W3586" s="42" t="s">
        <v>469</v>
      </c>
    </row>
    <row r="3587" spans="1:23">
      <c r="A3587" s="49" t="s">
        <v>5855</v>
      </c>
      <c r="B3587" s="46" t="s">
        <v>549</v>
      </c>
      <c r="C3587" s="46" t="s">
        <v>278</v>
      </c>
      <c r="D3587" s="49" t="s">
        <v>483</v>
      </c>
      <c r="E3587" s="46">
        <v>12</v>
      </c>
      <c r="F3587" s="46">
        <v>0</v>
      </c>
      <c r="G3587" s="46">
        <v>14</v>
      </c>
      <c r="H3587" s="46">
        <v>12</v>
      </c>
      <c r="I3587" s="46">
        <v>12</v>
      </c>
      <c r="J3587" s="46">
        <v>0</v>
      </c>
      <c r="K3587" s="46">
        <v>50</v>
      </c>
      <c r="L3587" s="42">
        <v>31194</v>
      </c>
      <c r="M3587" s="42">
        <v>15941</v>
      </c>
      <c r="N3587" s="42">
        <v>15253</v>
      </c>
      <c r="O3587" s="54">
        <v>38.468936333910364</v>
      </c>
      <c r="P3587" s="54" t="s">
        <v>499</v>
      </c>
      <c r="Q3587" s="54">
        <v>44.880425722895431</v>
      </c>
      <c r="R3587" s="54">
        <v>38.468936333910364</v>
      </c>
      <c r="S3587" s="54">
        <v>38.468936333910364</v>
      </c>
      <c r="T3587" s="54" t="s">
        <v>499</v>
      </c>
      <c r="U3587" s="54">
        <v>160.28723472462653</v>
      </c>
      <c r="W3587" s="42" t="s">
        <v>469</v>
      </c>
    </row>
    <row r="3588" spans="1:23">
      <c r="A3588" s="49" t="s">
        <v>5856</v>
      </c>
      <c r="B3588" s="46" t="s">
        <v>549</v>
      </c>
      <c r="C3588" s="46" t="s">
        <v>278</v>
      </c>
      <c r="D3588" s="49" t="s">
        <v>128</v>
      </c>
      <c r="E3588" s="46">
        <v>6</v>
      </c>
      <c r="F3588" s="46">
        <v>6</v>
      </c>
      <c r="G3588" s="46">
        <v>6</v>
      </c>
      <c r="H3588" s="46">
        <v>0</v>
      </c>
      <c r="I3588" s="46">
        <v>0</v>
      </c>
      <c r="J3588" s="46">
        <v>0</v>
      </c>
      <c r="K3588" s="46">
        <v>18</v>
      </c>
      <c r="L3588" s="42">
        <v>31194</v>
      </c>
      <c r="M3588" s="42">
        <v>15941</v>
      </c>
      <c r="N3588" s="42">
        <v>15253</v>
      </c>
      <c r="O3588" s="54">
        <v>19.234468166955182</v>
      </c>
      <c r="P3588" s="54">
        <v>19.234468166955182</v>
      </c>
      <c r="Q3588" s="54">
        <v>19.234468166955182</v>
      </c>
      <c r="R3588" s="54" t="s">
        <v>499</v>
      </c>
      <c r="S3588" s="54" t="s">
        <v>499</v>
      </c>
      <c r="T3588" s="54" t="s">
        <v>499</v>
      </c>
      <c r="U3588" s="54">
        <v>57.703404500865545</v>
      </c>
      <c r="W3588" s="42" t="s">
        <v>469</v>
      </c>
    </row>
    <row r="3589" spans="1:23">
      <c r="A3589" s="49" t="s">
        <v>5857</v>
      </c>
      <c r="B3589" s="46" t="s">
        <v>549</v>
      </c>
      <c r="C3589" s="46" t="s">
        <v>278</v>
      </c>
      <c r="D3589" s="49" t="s">
        <v>132</v>
      </c>
      <c r="E3589" s="46">
        <v>6</v>
      </c>
      <c r="F3589" s="46">
        <v>6</v>
      </c>
      <c r="G3589" s="46">
        <v>7</v>
      </c>
      <c r="H3589" s="46">
        <v>6</v>
      </c>
      <c r="I3589" s="46">
        <v>0</v>
      </c>
      <c r="J3589" s="46">
        <v>0</v>
      </c>
      <c r="K3589" s="46">
        <v>25</v>
      </c>
      <c r="L3589" s="42">
        <v>31194</v>
      </c>
      <c r="M3589" s="42">
        <v>15941</v>
      </c>
      <c r="N3589" s="42">
        <v>15253</v>
      </c>
      <c r="O3589" s="54">
        <v>37.638793049369546</v>
      </c>
      <c r="P3589" s="54">
        <v>37.638793049369546</v>
      </c>
      <c r="Q3589" s="54">
        <v>43.911925224264479</v>
      </c>
      <c r="R3589" s="54">
        <v>37.638793049369546</v>
      </c>
      <c r="S3589" s="54" t="s">
        <v>499</v>
      </c>
      <c r="T3589" s="54" t="s">
        <v>499</v>
      </c>
      <c r="U3589" s="54">
        <v>156.82830437237311</v>
      </c>
      <c r="W3589" s="42" t="s">
        <v>469</v>
      </c>
    </row>
    <row r="3590" spans="1:23">
      <c r="A3590" s="49" t="s">
        <v>5858</v>
      </c>
      <c r="B3590" s="46" t="s">
        <v>549</v>
      </c>
      <c r="C3590" s="46" t="s">
        <v>278</v>
      </c>
      <c r="D3590" s="49" t="s">
        <v>161</v>
      </c>
      <c r="E3590" s="46">
        <v>0</v>
      </c>
      <c r="F3590" s="46">
        <v>0</v>
      </c>
      <c r="G3590" s="46">
        <v>0</v>
      </c>
      <c r="H3590" s="46">
        <v>0</v>
      </c>
      <c r="I3590" s="46">
        <v>0</v>
      </c>
      <c r="J3590" s="46">
        <v>0</v>
      </c>
      <c r="K3590" s="46">
        <v>0</v>
      </c>
      <c r="L3590" s="42">
        <v>31194</v>
      </c>
      <c r="M3590" s="42">
        <v>15941</v>
      </c>
      <c r="N3590" s="42">
        <v>15253</v>
      </c>
      <c r="O3590" s="54" t="s">
        <v>499</v>
      </c>
      <c r="P3590" s="54" t="s">
        <v>499</v>
      </c>
      <c r="Q3590" s="54" t="s">
        <v>499</v>
      </c>
      <c r="R3590" s="54" t="s">
        <v>499</v>
      </c>
      <c r="S3590" s="54" t="s">
        <v>499</v>
      </c>
      <c r="T3590" s="54" t="s">
        <v>499</v>
      </c>
      <c r="U3590" s="54" t="s">
        <v>499</v>
      </c>
      <c r="W3590" s="42" t="s">
        <v>469</v>
      </c>
    </row>
    <row r="3591" spans="1:23">
      <c r="A3591" s="49" t="s">
        <v>5859</v>
      </c>
      <c r="B3591" s="46" t="s">
        <v>549</v>
      </c>
      <c r="C3591" s="46" t="s">
        <v>278</v>
      </c>
      <c r="D3591" s="49" t="s">
        <v>164</v>
      </c>
      <c r="E3591" s="46">
        <v>31</v>
      </c>
      <c r="F3591" s="46">
        <v>29</v>
      </c>
      <c r="G3591" s="46">
        <v>66</v>
      </c>
      <c r="H3591" s="46">
        <v>67</v>
      </c>
      <c r="I3591" s="46">
        <v>29</v>
      </c>
      <c r="J3591" s="46">
        <v>6</v>
      </c>
      <c r="K3591" s="46">
        <v>228</v>
      </c>
      <c r="L3591" s="42">
        <v>31194</v>
      </c>
      <c r="M3591" s="42">
        <v>15941</v>
      </c>
      <c r="N3591" s="42">
        <v>15253</v>
      </c>
      <c r="O3591" s="54">
        <v>203.23870713957908</v>
      </c>
      <c r="P3591" s="54">
        <v>190.1265324854127</v>
      </c>
      <c r="Q3591" s="54">
        <v>432.70176358749097</v>
      </c>
      <c r="R3591" s="54">
        <v>439.25785091457414</v>
      </c>
      <c r="S3591" s="54">
        <v>190.1265324854127</v>
      </c>
      <c r="T3591" s="54">
        <v>39.336523962499179</v>
      </c>
      <c r="U3591" s="54">
        <v>1494.7879105749689</v>
      </c>
      <c r="W3591" s="42" t="s">
        <v>469</v>
      </c>
    </row>
    <row r="3592" spans="1:23">
      <c r="A3592" s="49" t="s">
        <v>5860</v>
      </c>
      <c r="B3592" s="49" t="s">
        <v>549</v>
      </c>
      <c r="C3592" s="49" t="s">
        <v>278</v>
      </c>
      <c r="D3592" s="49" t="s">
        <v>142</v>
      </c>
      <c r="E3592" s="50">
        <v>0</v>
      </c>
      <c r="F3592" s="50">
        <v>0</v>
      </c>
      <c r="G3592" s="50">
        <v>0</v>
      </c>
      <c r="H3592" s="50">
        <v>0</v>
      </c>
      <c r="I3592" s="50">
        <v>0</v>
      </c>
      <c r="J3592" s="50">
        <v>0</v>
      </c>
      <c r="K3592" s="50">
        <v>0</v>
      </c>
      <c r="L3592" s="42">
        <v>31194</v>
      </c>
      <c r="M3592" s="42">
        <v>15941</v>
      </c>
      <c r="N3592" s="42">
        <v>15253</v>
      </c>
      <c r="O3592" s="54" t="s">
        <v>499</v>
      </c>
      <c r="P3592" s="54" t="s">
        <v>499</v>
      </c>
      <c r="Q3592" s="54" t="s">
        <v>499</v>
      </c>
      <c r="R3592" s="54" t="s">
        <v>499</v>
      </c>
      <c r="S3592" s="54" t="s">
        <v>499</v>
      </c>
      <c r="T3592" s="54" t="s">
        <v>499</v>
      </c>
      <c r="U3592" s="54" t="s">
        <v>499</v>
      </c>
      <c r="W3592" s="42" t="s">
        <v>469</v>
      </c>
    </row>
    <row r="3593" spans="1:23">
      <c r="A3593" s="49" t="s">
        <v>5861</v>
      </c>
      <c r="B3593" s="49" t="s">
        <v>549</v>
      </c>
      <c r="C3593" s="49" t="s">
        <v>278</v>
      </c>
      <c r="D3593" s="49" t="s">
        <v>146</v>
      </c>
      <c r="E3593" s="46">
        <v>6</v>
      </c>
      <c r="F3593" s="46">
        <v>6</v>
      </c>
      <c r="G3593" s="46">
        <v>9</v>
      </c>
      <c r="H3593" s="46">
        <v>16</v>
      </c>
      <c r="I3593" s="46">
        <v>12</v>
      </c>
      <c r="J3593" s="46">
        <v>6</v>
      </c>
      <c r="K3593" s="46">
        <v>55</v>
      </c>
      <c r="L3593" s="42">
        <v>31194</v>
      </c>
      <c r="M3593" s="42">
        <v>15941</v>
      </c>
      <c r="N3593" s="42">
        <v>15253</v>
      </c>
      <c r="O3593" s="54">
        <v>37.638793049369546</v>
      </c>
      <c r="P3593" s="54">
        <v>37.638793049369546</v>
      </c>
      <c r="Q3593" s="54">
        <v>56.458189574054323</v>
      </c>
      <c r="R3593" s="54">
        <v>100.37011479831881</v>
      </c>
      <c r="S3593" s="54">
        <v>75.277586098739093</v>
      </c>
      <c r="T3593" s="54">
        <v>37.638793049369546</v>
      </c>
      <c r="U3593" s="54">
        <v>345.02226961922088</v>
      </c>
      <c r="W3593" s="42" t="s">
        <v>469</v>
      </c>
    </row>
    <row r="3594" spans="1:23">
      <c r="A3594" s="49" t="s">
        <v>5862</v>
      </c>
      <c r="B3594" s="46" t="s">
        <v>549</v>
      </c>
      <c r="C3594" s="46" t="s">
        <v>281</v>
      </c>
      <c r="D3594" s="49" t="s">
        <v>200</v>
      </c>
      <c r="E3594" s="46">
        <v>6</v>
      </c>
      <c r="F3594" s="46">
        <v>0</v>
      </c>
      <c r="G3594" s="46">
        <v>20</v>
      </c>
      <c r="H3594" s="46">
        <v>21</v>
      </c>
      <c r="I3594" s="46">
        <v>9</v>
      </c>
      <c r="J3594" s="46">
        <v>6</v>
      </c>
      <c r="K3594" s="46">
        <v>62</v>
      </c>
      <c r="L3594" s="42">
        <v>34769</v>
      </c>
      <c r="M3594" s="42">
        <v>17465</v>
      </c>
      <c r="N3594" s="42">
        <v>17304</v>
      </c>
      <c r="O3594" s="54">
        <v>17.256751704104229</v>
      </c>
      <c r="P3594" s="54" t="s">
        <v>499</v>
      </c>
      <c r="Q3594" s="54">
        <v>57.522505680347429</v>
      </c>
      <c r="R3594" s="54">
        <v>60.398630964364813</v>
      </c>
      <c r="S3594" s="54">
        <v>25.885127556156348</v>
      </c>
      <c r="T3594" s="54">
        <v>17.256751704104229</v>
      </c>
      <c r="U3594" s="54">
        <v>178.31976760907705</v>
      </c>
      <c r="W3594" s="42" t="s">
        <v>469</v>
      </c>
    </row>
    <row r="3595" spans="1:23">
      <c r="A3595" s="49" t="s">
        <v>5863</v>
      </c>
      <c r="B3595" s="46" t="s">
        <v>549</v>
      </c>
      <c r="C3595" s="46" t="s">
        <v>281</v>
      </c>
      <c r="D3595" s="49" t="s">
        <v>54</v>
      </c>
      <c r="E3595" s="46">
        <v>41</v>
      </c>
      <c r="F3595" s="46">
        <v>14</v>
      </c>
      <c r="G3595" s="46">
        <v>92</v>
      </c>
      <c r="H3595" s="46">
        <v>68</v>
      </c>
      <c r="I3595" s="46">
        <v>61</v>
      </c>
      <c r="J3595" s="46">
        <v>40</v>
      </c>
      <c r="K3595" s="46">
        <v>316</v>
      </c>
      <c r="L3595" s="42">
        <v>34769</v>
      </c>
      <c r="M3595" s="42">
        <v>17465</v>
      </c>
      <c r="N3595" s="42">
        <v>17304</v>
      </c>
      <c r="O3595" s="54">
        <v>234.75522473518467</v>
      </c>
      <c r="P3595" s="54">
        <v>80.160320641282567</v>
      </c>
      <c r="Q3595" s="54">
        <v>526.76782135699978</v>
      </c>
      <c r="R3595" s="54">
        <v>389.35012882908677</v>
      </c>
      <c r="S3595" s="54">
        <v>349.26996850844546</v>
      </c>
      <c r="T3595" s="54">
        <v>229.02948754652161</v>
      </c>
      <c r="U3595" s="54">
        <v>1809.3329516175208</v>
      </c>
      <c r="W3595" s="42" t="s">
        <v>469</v>
      </c>
    </row>
    <row r="3596" spans="1:23">
      <c r="A3596" s="49" t="s">
        <v>5864</v>
      </c>
      <c r="B3596" s="46" t="s">
        <v>549</v>
      </c>
      <c r="C3596" s="46" t="s">
        <v>281</v>
      </c>
      <c r="D3596" s="49" t="s">
        <v>60</v>
      </c>
      <c r="E3596" s="46">
        <v>0</v>
      </c>
      <c r="F3596" s="46">
        <v>0</v>
      </c>
      <c r="G3596" s="46">
        <v>12</v>
      </c>
      <c r="H3596" s="46">
        <v>16</v>
      </c>
      <c r="I3596" s="46">
        <v>6</v>
      </c>
      <c r="J3596" s="46">
        <v>6</v>
      </c>
      <c r="K3596" s="46">
        <v>40</v>
      </c>
      <c r="L3596" s="42">
        <v>34769</v>
      </c>
      <c r="M3596" s="42">
        <v>17465</v>
      </c>
      <c r="N3596" s="42">
        <v>17304</v>
      </c>
      <c r="O3596" s="54" t="s">
        <v>499</v>
      </c>
      <c r="P3596" s="54" t="s">
        <v>499</v>
      </c>
      <c r="Q3596" s="54">
        <v>34.513503408208457</v>
      </c>
      <c r="R3596" s="54">
        <v>46.01800454427795</v>
      </c>
      <c r="S3596" s="54">
        <v>17.256751704104229</v>
      </c>
      <c r="T3596" s="54">
        <v>17.256751704104229</v>
      </c>
      <c r="U3596" s="54">
        <v>115.04501136069486</v>
      </c>
      <c r="W3596" s="42" t="s">
        <v>469</v>
      </c>
    </row>
    <row r="3597" spans="1:23">
      <c r="A3597" s="49" t="s">
        <v>5865</v>
      </c>
      <c r="B3597" s="46" t="s">
        <v>549</v>
      </c>
      <c r="C3597" s="46" t="s">
        <v>281</v>
      </c>
      <c r="D3597" s="49" t="s">
        <v>69</v>
      </c>
      <c r="E3597" s="46">
        <v>0</v>
      </c>
      <c r="F3597" s="46">
        <v>0</v>
      </c>
      <c r="G3597" s="46">
        <v>6</v>
      </c>
      <c r="H3597" s="46">
        <v>0</v>
      </c>
      <c r="I3597" s="46">
        <v>6</v>
      </c>
      <c r="J3597" s="46">
        <v>6</v>
      </c>
      <c r="K3597" s="46">
        <v>18</v>
      </c>
      <c r="L3597" s="42">
        <v>34769</v>
      </c>
      <c r="M3597" s="42">
        <v>17465</v>
      </c>
      <c r="N3597" s="42">
        <v>17304</v>
      </c>
      <c r="O3597" s="54" t="s">
        <v>499</v>
      </c>
      <c r="P3597" s="54" t="s">
        <v>499</v>
      </c>
      <c r="Q3597" s="54">
        <v>34.354423131978244</v>
      </c>
      <c r="R3597" s="54" t="s">
        <v>499</v>
      </c>
      <c r="S3597" s="54">
        <v>34.354423131978244</v>
      </c>
      <c r="T3597" s="54">
        <v>34.354423131978244</v>
      </c>
      <c r="U3597" s="54">
        <v>103.06326939593473</v>
      </c>
      <c r="W3597" s="42" t="s">
        <v>469</v>
      </c>
    </row>
    <row r="3598" spans="1:23">
      <c r="A3598" s="49" t="s">
        <v>5866</v>
      </c>
      <c r="B3598" s="49" t="s">
        <v>549</v>
      </c>
      <c r="C3598" s="49" t="s">
        <v>281</v>
      </c>
      <c r="D3598" s="49" t="s">
        <v>64</v>
      </c>
      <c r="E3598" s="50">
        <v>21</v>
      </c>
      <c r="F3598" s="50">
        <v>27</v>
      </c>
      <c r="G3598" s="50">
        <v>38</v>
      </c>
      <c r="H3598" s="50">
        <v>34</v>
      </c>
      <c r="I3598" s="50">
        <v>28</v>
      </c>
      <c r="J3598" s="50">
        <v>23</v>
      </c>
      <c r="K3598" s="50">
        <v>171</v>
      </c>
      <c r="L3598" s="42">
        <v>34769</v>
      </c>
      <c r="M3598" s="42">
        <v>17465</v>
      </c>
      <c r="N3598" s="42">
        <v>17304</v>
      </c>
      <c r="O3598" s="54">
        <v>60.398630964364813</v>
      </c>
      <c r="P3598" s="54">
        <v>77.655382668469031</v>
      </c>
      <c r="Q3598" s="54">
        <v>109.29276079266012</v>
      </c>
      <c r="R3598" s="54">
        <v>97.788259656590654</v>
      </c>
      <c r="S3598" s="54">
        <v>80.531507952486422</v>
      </c>
      <c r="T3598" s="54">
        <v>66.150881532399552</v>
      </c>
      <c r="U3598" s="54">
        <v>491.8174235669706</v>
      </c>
      <c r="W3598" s="42" t="s">
        <v>469</v>
      </c>
    </row>
    <row r="3599" spans="1:23">
      <c r="A3599" s="49" t="s">
        <v>5867</v>
      </c>
      <c r="B3599" s="49" t="s">
        <v>549</v>
      </c>
      <c r="C3599" s="49" t="s">
        <v>281</v>
      </c>
      <c r="D3599" s="49" t="s">
        <v>492</v>
      </c>
      <c r="E3599" s="50">
        <v>6</v>
      </c>
      <c r="F3599" s="50">
        <v>0</v>
      </c>
      <c r="G3599" s="50">
        <v>7</v>
      </c>
      <c r="H3599" s="50">
        <v>15</v>
      </c>
      <c r="I3599" s="50">
        <v>8</v>
      </c>
      <c r="J3599" s="50">
        <v>0</v>
      </c>
      <c r="K3599" s="50">
        <v>36</v>
      </c>
      <c r="L3599" s="42">
        <v>34769</v>
      </c>
      <c r="M3599" s="42">
        <v>17465</v>
      </c>
      <c r="N3599" s="42">
        <v>17304</v>
      </c>
      <c r="O3599" s="54">
        <v>17.256751704104229</v>
      </c>
      <c r="P3599" s="54" t="s">
        <v>499</v>
      </c>
      <c r="Q3599" s="54">
        <v>20.132876988121605</v>
      </c>
      <c r="R3599" s="54">
        <v>43.141879260260573</v>
      </c>
      <c r="S3599" s="54">
        <v>23.009002272138975</v>
      </c>
      <c r="T3599" s="54" t="s">
        <v>499</v>
      </c>
      <c r="U3599" s="54">
        <v>103.54051022462539</v>
      </c>
      <c r="W3599" s="42" t="s">
        <v>469</v>
      </c>
    </row>
    <row r="3600" spans="1:23">
      <c r="A3600" s="49" t="s">
        <v>5868</v>
      </c>
      <c r="B3600" s="49" t="s">
        <v>549</v>
      </c>
      <c r="C3600" s="49" t="s">
        <v>281</v>
      </c>
      <c r="D3600" s="49" t="s">
        <v>473</v>
      </c>
      <c r="E3600" s="46">
        <v>0</v>
      </c>
      <c r="F3600" s="46">
        <v>0</v>
      </c>
      <c r="G3600" s="46">
        <v>0</v>
      </c>
      <c r="H3600" s="46">
        <v>6</v>
      </c>
      <c r="I3600" s="46">
        <v>0</v>
      </c>
      <c r="J3600" s="46">
        <v>0</v>
      </c>
      <c r="K3600" s="46">
        <v>6</v>
      </c>
      <c r="L3600" s="42">
        <v>34769</v>
      </c>
      <c r="M3600" s="42">
        <v>17465</v>
      </c>
      <c r="N3600" s="42">
        <v>17304</v>
      </c>
      <c r="O3600" s="54" t="s">
        <v>499</v>
      </c>
      <c r="P3600" s="54" t="s">
        <v>499</v>
      </c>
      <c r="Q3600" s="54" t="s">
        <v>499</v>
      </c>
      <c r="R3600" s="54">
        <v>17.256751704104229</v>
      </c>
      <c r="S3600" s="54" t="s">
        <v>499</v>
      </c>
      <c r="T3600" s="54" t="s">
        <v>499</v>
      </c>
      <c r="U3600" s="54">
        <v>17.256751704104229</v>
      </c>
      <c r="W3600" s="42" t="s">
        <v>469</v>
      </c>
    </row>
    <row r="3601" spans="1:23">
      <c r="A3601" s="49" t="s">
        <v>5869</v>
      </c>
      <c r="B3601" s="46" t="s">
        <v>549</v>
      </c>
      <c r="C3601" s="46" t="s">
        <v>281</v>
      </c>
      <c r="D3601" s="49" t="s">
        <v>201</v>
      </c>
      <c r="E3601" s="46">
        <v>6</v>
      </c>
      <c r="F3601" s="46">
        <v>6</v>
      </c>
      <c r="G3601" s="46">
        <v>6</v>
      </c>
      <c r="H3601" s="46">
        <v>12</v>
      </c>
      <c r="I3601" s="46">
        <v>6</v>
      </c>
      <c r="J3601" s="46">
        <v>0</v>
      </c>
      <c r="K3601" s="46">
        <v>36</v>
      </c>
      <c r="L3601" s="42">
        <v>34769</v>
      </c>
      <c r="M3601" s="42">
        <v>17465</v>
      </c>
      <c r="N3601" s="42">
        <v>17304</v>
      </c>
      <c r="O3601" s="54">
        <v>17.256751704104229</v>
      </c>
      <c r="P3601" s="54">
        <v>17.256751704104229</v>
      </c>
      <c r="Q3601" s="54">
        <v>17.256751704104229</v>
      </c>
      <c r="R3601" s="54">
        <v>34.513503408208457</v>
      </c>
      <c r="S3601" s="54">
        <v>17.256751704104229</v>
      </c>
      <c r="T3601" s="54" t="s">
        <v>499</v>
      </c>
      <c r="U3601" s="54">
        <v>103.54051022462539</v>
      </c>
      <c r="W3601" s="42" t="s">
        <v>469</v>
      </c>
    </row>
    <row r="3602" spans="1:23">
      <c r="A3602" s="49" t="s">
        <v>5870</v>
      </c>
      <c r="B3602" s="46" t="s">
        <v>549</v>
      </c>
      <c r="C3602" s="46" t="s">
        <v>281</v>
      </c>
      <c r="D3602" s="49" t="s">
        <v>151</v>
      </c>
      <c r="E3602" s="46">
        <v>0</v>
      </c>
      <c r="F3602" s="46">
        <v>0</v>
      </c>
      <c r="G3602" s="46">
        <v>0</v>
      </c>
      <c r="H3602" s="46">
        <v>0</v>
      </c>
      <c r="I3602" s="46">
        <v>0</v>
      </c>
      <c r="J3602" s="46">
        <v>0</v>
      </c>
      <c r="K3602" s="46">
        <v>0</v>
      </c>
      <c r="L3602" s="42">
        <v>34769</v>
      </c>
      <c r="M3602" s="42">
        <v>17465</v>
      </c>
      <c r="N3602" s="42">
        <v>17304</v>
      </c>
      <c r="O3602" s="54" t="s">
        <v>499</v>
      </c>
      <c r="P3602" s="54" t="s">
        <v>499</v>
      </c>
      <c r="Q3602" s="54" t="s">
        <v>499</v>
      </c>
      <c r="R3602" s="54" t="s">
        <v>499</v>
      </c>
      <c r="S3602" s="54" t="s">
        <v>499</v>
      </c>
      <c r="T3602" s="54" t="s">
        <v>499</v>
      </c>
      <c r="U3602" s="54" t="s">
        <v>499</v>
      </c>
      <c r="W3602" s="42" t="s">
        <v>469</v>
      </c>
    </row>
    <row r="3603" spans="1:23">
      <c r="A3603" s="49" t="s">
        <v>5871</v>
      </c>
      <c r="B3603" s="46" t="s">
        <v>549</v>
      </c>
      <c r="C3603" s="46" t="s">
        <v>281</v>
      </c>
      <c r="D3603" s="49" t="s">
        <v>95</v>
      </c>
      <c r="E3603" s="46">
        <v>0</v>
      </c>
      <c r="F3603" s="46">
        <v>0</v>
      </c>
      <c r="G3603" s="46">
        <v>0</v>
      </c>
      <c r="H3603" s="46">
        <v>12</v>
      </c>
      <c r="I3603" s="46">
        <v>6</v>
      </c>
      <c r="J3603" s="46">
        <v>0</v>
      </c>
      <c r="K3603" s="46">
        <v>18</v>
      </c>
      <c r="L3603" s="42">
        <v>34769</v>
      </c>
      <c r="M3603" s="42">
        <v>17465</v>
      </c>
      <c r="N3603" s="42">
        <v>17304</v>
      </c>
      <c r="O3603" s="54" t="s">
        <v>499</v>
      </c>
      <c r="P3603" s="54" t="s">
        <v>499</v>
      </c>
      <c r="Q3603" s="54" t="s">
        <v>499</v>
      </c>
      <c r="R3603" s="54">
        <v>34.513503408208457</v>
      </c>
      <c r="S3603" s="54">
        <v>17.256751704104229</v>
      </c>
      <c r="T3603" s="54" t="s">
        <v>499</v>
      </c>
      <c r="U3603" s="54">
        <v>51.770255112312697</v>
      </c>
      <c r="W3603" s="42" t="s">
        <v>469</v>
      </c>
    </row>
    <row r="3604" spans="1:23">
      <c r="A3604" s="49" t="s">
        <v>5872</v>
      </c>
      <c r="B3604" s="46" t="s">
        <v>549</v>
      </c>
      <c r="C3604" s="46" t="s">
        <v>281</v>
      </c>
      <c r="D3604" s="49" t="s">
        <v>154</v>
      </c>
      <c r="E3604" s="46">
        <v>0</v>
      </c>
      <c r="F3604" s="46">
        <v>0</v>
      </c>
      <c r="G3604" s="46">
        <v>0</v>
      </c>
      <c r="H3604" s="46">
        <v>0</v>
      </c>
      <c r="I3604" s="46">
        <v>0</v>
      </c>
      <c r="J3604" s="46">
        <v>0</v>
      </c>
      <c r="K3604" s="46">
        <v>0</v>
      </c>
      <c r="L3604" s="42">
        <v>34769</v>
      </c>
      <c r="M3604" s="42">
        <v>17465</v>
      </c>
      <c r="N3604" s="42">
        <v>17304</v>
      </c>
      <c r="O3604" s="54" t="s">
        <v>499</v>
      </c>
      <c r="P3604" s="54" t="s">
        <v>499</v>
      </c>
      <c r="Q3604" s="54" t="s">
        <v>499</v>
      </c>
      <c r="R3604" s="54" t="s">
        <v>499</v>
      </c>
      <c r="S3604" s="54" t="s">
        <v>499</v>
      </c>
      <c r="T3604" s="54" t="s">
        <v>499</v>
      </c>
      <c r="U3604" s="54" t="s">
        <v>499</v>
      </c>
      <c r="W3604" s="42" t="s">
        <v>469</v>
      </c>
    </row>
    <row r="3605" spans="1:23">
      <c r="A3605" s="49" t="s">
        <v>5873</v>
      </c>
      <c r="B3605" s="49" t="s">
        <v>549</v>
      </c>
      <c r="C3605" s="49" t="s">
        <v>281</v>
      </c>
      <c r="D3605" s="49" t="s">
        <v>155</v>
      </c>
      <c r="E3605" s="50">
        <v>22</v>
      </c>
      <c r="F3605" s="50">
        <v>6</v>
      </c>
      <c r="G3605" s="50">
        <v>14</v>
      </c>
      <c r="H3605" s="50">
        <v>0</v>
      </c>
      <c r="I3605" s="50">
        <v>0</v>
      </c>
      <c r="J3605" s="50">
        <v>0</v>
      </c>
      <c r="K3605" s="50">
        <v>42</v>
      </c>
      <c r="L3605" s="42">
        <v>34769</v>
      </c>
      <c r="M3605" s="42">
        <v>17465</v>
      </c>
      <c r="N3605" s="42">
        <v>17304</v>
      </c>
      <c r="O3605" s="54">
        <v>63.274756248382182</v>
      </c>
      <c r="P3605" s="54">
        <v>17.256751704104229</v>
      </c>
      <c r="Q3605" s="54">
        <v>40.265753976243211</v>
      </c>
      <c r="R3605" s="54" t="s">
        <v>499</v>
      </c>
      <c r="S3605" s="54" t="s">
        <v>499</v>
      </c>
      <c r="T3605" s="54" t="s">
        <v>499</v>
      </c>
      <c r="U3605" s="54">
        <v>120.79726192872963</v>
      </c>
      <c r="W3605" s="42" t="s">
        <v>469</v>
      </c>
    </row>
    <row r="3606" spans="1:23">
      <c r="A3606" s="49" t="s">
        <v>5874</v>
      </c>
      <c r="B3606" s="49" t="s">
        <v>549</v>
      </c>
      <c r="C3606" s="49" t="s">
        <v>281</v>
      </c>
      <c r="D3606" s="49" t="s">
        <v>99</v>
      </c>
      <c r="E3606" s="50">
        <v>12</v>
      </c>
      <c r="F3606" s="50">
        <v>6</v>
      </c>
      <c r="G3606" s="50">
        <v>15</v>
      </c>
      <c r="H3606" s="50">
        <v>22</v>
      </c>
      <c r="I3606" s="50">
        <v>6</v>
      </c>
      <c r="J3606" s="50">
        <v>6</v>
      </c>
      <c r="K3606" s="50">
        <v>67</v>
      </c>
      <c r="L3606" s="42">
        <v>34769</v>
      </c>
      <c r="M3606" s="42">
        <v>17465</v>
      </c>
      <c r="N3606" s="42">
        <v>17304</v>
      </c>
      <c r="O3606" s="54">
        <v>34.513503408208457</v>
      </c>
      <c r="P3606" s="54">
        <v>17.256751704104229</v>
      </c>
      <c r="Q3606" s="54">
        <v>43.141879260260573</v>
      </c>
      <c r="R3606" s="54">
        <v>63.274756248382182</v>
      </c>
      <c r="S3606" s="54">
        <v>17.256751704104229</v>
      </c>
      <c r="T3606" s="54">
        <v>17.256751704104229</v>
      </c>
      <c r="U3606" s="54">
        <v>192.7003940291639</v>
      </c>
      <c r="W3606" s="42" t="s">
        <v>469</v>
      </c>
    </row>
    <row r="3607" spans="1:23">
      <c r="A3607" s="49" t="s">
        <v>5875</v>
      </c>
      <c r="B3607" s="49" t="s">
        <v>549</v>
      </c>
      <c r="C3607" s="49" t="s">
        <v>281</v>
      </c>
      <c r="D3607" s="49" t="s">
        <v>481</v>
      </c>
      <c r="E3607" s="46">
        <v>0</v>
      </c>
      <c r="F3607" s="46">
        <v>0</v>
      </c>
      <c r="G3607" s="46">
        <v>6</v>
      </c>
      <c r="H3607" s="46">
        <v>0</v>
      </c>
      <c r="I3607" s="46">
        <v>0</v>
      </c>
      <c r="J3607" s="46">
        <v>0</v>
      </c>
      <c r="K3607" s="46">
        <v>6</v>
      </c>
      <c r="L3607" s="42">
        <v>34769</v>
      </c>
      <c r="M3607" s="42">
        <v>17465</v>
      </c>
      <c r="N3607" s="42">
        <v>17304</v>
      </c>
      <c r="O3607" s="54" t="s">
        <v>499</v>
      </c>
      <c r="P3607" s="54" t="s">
        <v>499</v>
      </c>
      <c r="Q3607" s="54">
        <v>17.256751704104229</v>
      </c>
      <c r="R3607" s="54" t="s">
        <v>499</v>
      </c>
      <c r="S3607" s="54" t="s">
        <v>499</v>
      </c>
      <c r="T3607" s="54" t="s">
        <v>499</v>
      </c>
      <c r="U3607" s="54">
        <v>17.256751704104229</v>
      </c>
      <c r="W3607" s="42" t="s">
        <v>469</v>
      </c>
    </row>
    <row r="3608" spans="1:23">
      <c r="A3608" s="49" t="s">
        <v>5876</v>
      </c>
      <c r="B3608" s="46" t="s">
        <v>549</v>
      </c>
      <c r="C3608" s="46" t="s">
        <v>281</v>
      </c>
      <c r="D3608" s="49" t="s">
        <v>483</v>
      </c>
      <c r="E3608" s="46">
        <v>6</v>
      </c>
      <c r="F3608" s="46">
        <v>6</v>
      </c>
      <c r="G3608" s="46">
        <v>15</v>
      </c>
      <c r="H3608" s="46">
        <v>13</v>
      </c>
      <c r="I3608" s="46">
        <v>12</v>
      </c>
      <c r="J3608" s="46">
        <v>6</v>
      </c>
      <c r="K3608" s="46">
        <v>58</v>
      </c>
      <c r="L3608" s="42">
        <v>34769</v>
      </c>
      <c r="M3608" s="42">
        <v>17465</v>
      </c>
      <c r="N3608" s="42">
        <v>17304</v>
      </c>
      <c r="O3608" s="54">
        <v>17.256751704104229</v>
      </c>
      <c r="P3608" s="54">
        <v>17.256751704104229</v>
      </c>
      <c r="Q3608" s="54">
        <v>43.141879260260573</v>
      </c>
      <c r="R3608" s="54">
        <v>37.389628692225834</v>
      </c>
      <c r="S3608" s="54">
        <v>34.513503408208457</v>
      </c>
      <c r="T3608" s="54">
        <v>17.256751704104229</v>
      </c>
      <c r="U3608" s="54">
        <v>166.81526647300757</v>
      </c>
      <c r="W3608" s="42" t="s">
        <v>469</v>
      </c>
    </row>
    <row r="3609" spans="1:23">
      <c r="A3609" s="49" t="s">
        <v>5877</v>
      </c>
      <c r="B3609" s="46" t="s">
        <v>549</v>
      </c>
      <c r="C3609" s="46" t="s">
        <v>281</v>
      </c>
      <c r="D3609" s="49" t="s">
        <v>128</v>
      </c>
      <c r="E3609" s="46">
        <v>6</v>
      </c>
      <c r="F3609" s="46">
        <v>0</v>
      </c>
      <c r="G3609" s="46">
        <v>12</v>
      </c>
      <c r="H3609" s="46">
        <v>6</v>
      </c>
      <c r="I3609" s="46">
        <v>0</v>
      </c>
      <c r="J3609" s="46">
        <v>0</v>
      </c>
      <c r="K3609" s="46">
        <v>24</v>
      </c>
      <c r="L3609" s="42">
        <v>34769</v>
      </c>
      <c r="M3609" s="42">
        <v>17465</v>
      </c>
      <c r="N3609" s="42">
        <v>17304</v>
      </c>
      <c r="O3609" s="54">
        <v>17.256751704104229</v>
      </c>
      <c r="P3609" s="54" t="s">
        <v>499</v>
      </c>
      <c r="Q3609" s="54">
        <v>34.513503408208457</v>
      </c>
      <c r="R3609" s="54">
        <v>17.256751704104229</v>
      </c>
      <c r="S3609" s="54" t="s">
        <v>499</v>
      </c>
      <c r="T3609" s="54" t="s">
        <v>499</v>
      </c>
      <c r="U3609" s="54">
        <v>69.027006816416915</v>
      </c>
      <c r="W3609" s="42" t="s">
        <v>469</v>
      </c>
    </row>
    <row r="3610" spans="1:23">
      <c r="A3610" s="49" t="s">
        <v>5878</v>
      </c>
      <c r="B3610" s="46" t="s">
        <v>549</v>
      </c>
      <c r="C3610" s="46" t="s">
        <v>281</v>
      </c>
      <c r="D3610" s="49" t="s">
        <v>132</v>
      </c>
      <c r="E3610" s="46">
        <v>0</v>
      </c>
      <c r="F3610" s="46">
        <v>6</v>
      </c>
      <c r="G3610" s="46">
        <v>6</v>
      </c>
      <c r="H3610" s="46">
        <v>7</v>
      </c>
      <c r="I3610" s="46">
        <v>6</v>
      </c>
      <c r="J3610" s="46">
        <v>6</v>
      </c>
      <c r="K3610" s="46">
        <v>31</v>
      </c>
      <c r="L3610" s="42">
        <v>34769</v>
      </c>
      <c r="M3610" s="42">
        <v>17465</v>
      </c>
      <c r="N3610" s="42">
        <v>17304</v>
      </c>
      <c r="O3610" s="54" t="s">
        <v>499</v>
      </c>
      <c r="P3610" s="54">
        <v>34.354423131978244</v>
      </c>
      <c r="Q3610" s="54">
        <v>34.354423131978244</v>
      </c>
      <c r="R3610" s="54">
        <v>40.080160320641284</v>
      </c>
      <c r="S3610" s="54">
        <v>34.354423131978244</v>
      </c>
      <c r="T3610" s="54">
        <v>34.354423131978244</v>
      </c>
      <c r="U3610" s="54">
        <v>177.49785284855423</v>
      </c>
      <c r="W3610" s="42" t="s">
        <v>469</v>
      </c>
    </row>
    <row r="3611" spans="1:23">
      <c r="A3611" s="49" t="s">
        <v>5879</v>
      </c>
      <c r="B3611" s="46" t="s">
        <v>549</v>
      </c>
      <c r="C3611" s="46" t="s">
        <v>281</v>
      </c>
      <c r="D3611" s="49" t="s">
        <v>161</v>
      </c>
      <c r="E3611" s="46">
        <v>0</v>
      </c>
      <c r="F3611" s="46">
        <v>0</v>
      </c>
      <c r="G3611" s="46">
        <v>0</v>
      </c>
      <c r="H3611" s="46">
        <v>0</v>
      </c>
      <c r="I3611" s="46">
        <v>0</v>
      </c>
      <c r="J3611" s="46">
        <v>0</v>
      </c>
      <c r="K3611" s="46">
        <v>0</v>
      </c>
      <c r="L3611" s="42">
        <v>34769</v>
      </c>
      <c r="M3611" s="42">
        <v>17465</v>
      </c>
      <c r="N3611" s="42">
        <v>17304</v>
      </c>
      <c r="O3611" s="54" t="s">
        <v>499</v>
      </c>
      <c r="P3611" s="54" t="s">
        <v>499</v>
      </c>
      <c r="Q3611" s="54" t="s">
        <v>499</v>
      </c>
      <c r="R3611" s="54" t="s">
        <v>499</v>
      </c>
      <c r="S3611" s="54" t="s">
        <v>499</v>
      </c>
      <c r="T3611" s="54" t="s">
        <v>499</v>
      </c>
      <c r="U3611" s="54" t="s">
        <v>499</v>
      </c>
      <c r="W3611" s="42" t="s">
        <v>469</v>
      </c>
    </row>
    <row r="3612" spans="1:23">
      <c r="A3612" s="49" t="s">
        <v>5880</v>
      </c>
      <c r="B3612" s="49" t="s">
        <v>549</v>
      </c>
      <c r="C3612" s="49" t="s">
        <v>281</v>
      </c>
      <c r="D3612" s="49" t="s">
        <v>164</v>
      </c>
      <c r="E3612" s="50">
        <v>38</v>
      </c>
      <c r="F3612" s="50">
        <v>20</v>
      </c>
      <c r="G3612" s="50">
        <v>60</v>
      </c>
      <c r="H3612" s="50">
        <v>82</v>
      </c>
      <c r="I3612" s="50">
        <v>19</v>
      </c>
      <c r="J3612" s="50">
        <v>6</v>
      </c>
      <c r="K3612" s="50">
        <v>225</v>
      </c>
      <c r="L3612" s="42">
        <v>34769</v>
      </c>
      <c r="M3612" s="42">
        <v>17465</v>
      </c>
      <c r="N3612" s="42">
        <v>17304</v>
      </c>
      <c r="O3612" s="54">
        <v>219.60240406842351</v>
      </c>
      <c r="P3612" s="54">
        <v>115.58021266759131</v>
      </c>
      <c r="Q3612" s="54">
        <v>346.74063800277395</v>
      </c>
      <c r="R3612" s="54">
        <v>473.87887193712436</v>
      </c>
      <c r="S3612" s="54">
        <v>109.80120203421176</v>
      </c>
      <c r="T3612" s="54">
        <v>34.674063800277395</v>
      </c>
      <c r="U3612" s="54">
        <v>1300.2773925104023</v>
      </c>
      <c r="W3612" s="42" t="s">
        <v>469</v>
      </c>
    </row>
    <row r="3613" spans="1:23">
      <c r="A3613" s="49" t="s">
        <v>5881</v>
      </c>
      <c r="B3613" s="49" t="s">
        <v>549</v>
      </c>
      <c r="C3613" s="49" t="s">
        <v>281</v>
      </c>
      <c r="D3613" s="49" t="s">
        <v>142</v>
      </c>
      <c r="E3613" s="50">
        <v>0</v>
      </c>
      <c r="F3613" s="50">
        <v>0</v>
      </c>
      <c r="G3613" s="50">
        <v>6</v>
      </c>
      <c r="H3613" s="50">
        <v>12</v>
      </c>
      <c r="I3613" s="50">
        <v>6</v>
      </c>
      <c r="J3613" s="50">
        <v>0</v>
      </c>
      <c r="K3613" s="50">
        <v>24</v>
      </c>
      <c r="L3613" s="42">
        <v>34769</v>
      </c>
      <c r="M3613" s="42">
        <v>17465</v>
      </c>
      <c r="N3613" s="42">
        <v>17304</v>
      </c>
      <c r="O3613" s="54" t="s">
        <v>499</v>
      </c>
      <c r="P3613" s="54" t="s">
        <v>499</v>
      </c>
      <c r="Q3613" s="54">
        <v>17.256751704104229</v>
      </c>
      <c r="R3613" s="54">
        <v>34.513503408208457</v>
      </c>
      <c r="S3613" s="54">
        <v>17.256751704104229</v>
      </c>
      <c r="T3613" s="54" t="s">
        <v>499</v>
      </c>
      <c r="U3613" s="54">
        <v>69.027006816416915</v>
      </c>
      <c r="W3613" s="42" t="s">
        <v>469</v>
      </c>
    </row>
    <row r="3614" spans="1:23">
      <c r="A3614" s="49" t="s">
        <v>5882</v>
      </c>
      <c r="B3614" s="49" t="s">
        <v>549</v>
      </c>
      <c r="C3614" s="49" t="s">
        <v>281</v>
      </c>
      <c r="D3614" s="49" t="s">
        <v>146</v>
      </c>
      <c r="E3614" s="50">
        <v>6</v>
      </c>
      <c r="F3614" s="50">
        <v>0</v>
      </c>
      <c r="G3614" s="50">
        <v>13</v>
      </c>
      <c r="H3614" s="50">
        <v>21</v>
      </c>
      <c r="I3614" s="50">
        <v>6</v>
      </c>
      <c r="J3614" s="50">
        <v>6</v>
      </c>
      <c r="K3614" s="50">
        <v>52</v>
      </c>
      <c r="L3614" s="42">
        <v>34769</v>
      </c>
      <c r="M3614" s="42">
        <v>17465</v>
      </c>
      <c r="N3614" s="42">
        <v>17304</v>
      </c>
      <c r="O3614" s="54">
        <v>34.354423131978244</v>
      </c>
      <c r="P3614" s="54" t="s">
        <v>499</v>
      </c>
      <c r="Q3614" s="54">
        <v>74.43458345261952</v>
      </c>
      <c r="R3614" s="54">
        <v>120.24048096192384</v>
      </c>
      <c r="S3614" s="54">
        <v>34.354423131978244</v>
      </c>
      <c r="T3614" s="54">
        <v>34.354423131978244</v>
      </c>
      <c r="U3614" s="54">
        <v>297.73833381047808</v>
      </c>
      <c r="W3614" s="42" t="s">
        <v>469</v>
      </c>
    </row>
    <row r="3615" spans="1:23">
      <c r="A3615" s="49" t="s">
        <v>5883</v>
      </c>
      <c r="B3615" s="49" t="s">
        <v>549</v>
      </c>
      <c r="C3615" s="49" t="s">
        <v>284</v>
      </c>
      <c r="D3615" s="49" t="s">
        <v>200</v>
      </c>
      <c r="E3615" s="50">
        <v>0</v>
      </c>
      <c r="F3615" s="50">
        <v>6</v>
      </c>
      <c r="G3615" s="50">
        <v>6</v>
      </c>
      <c r="H3615" s="50">
        <v>17</v>
      </c>
      <c r="I3615" s="50">
        <v>12</v>
      </c>
      <c r="J3615" s="50">
        <v>0</v>
      </c>
      <c r="K3615" s="50">
        <v>41</v>
      </c>
      <c r="L3615" s="42">
        <v>26229</v>
      </c>
      <c r="M3615" s="42">
        <v>13234</v>
      </c>
      <c r="N3615" s="42">
        <v>12995</v>
      </c>
      <c r="O3615" s="54" t="s">
        <v>499</v>
      </c>
      <c r="P3615" s="54">
        <v>22.875443211712227</v>
      </c>
      <c r="Q3615" s="54">
        <v>22.875443211712227</v>
      </c>
      <c r="R3615" s="54">
        <v>64.813755766517986</v>
      </c>
      <c r="S3615" s="54">
        <v>45.750886423424454</v>
      </c>
      <c r="T3615" s="54" t="s">
        <v>499</v>
      </c>
      <c r="U3615" s="54">
        <v>156.31552861336689</v>
      </c>
      <c r="W3615" s="42" t="s">
        <v>469</v>
      </c>
    </row>
    <row r="3616" spans="1:23">
      <c r="A3616" s="49" t="s">
        <v>5884</v>
      </c>
      <c r="B3616" s="49" t="s">
        <v>549</v>
      </c>
      <c r="C3616" s="49" t="s">
        <v>284</v>
      </c>
      <c r="D3616" s="49" t="s">
        <v>54</v>
      </c>
      <c r="E3616" s="50">
        <v>28</v>
      </c>
      <c r="F3616" s="50">
        <v>11</v>
      </c>
      <c r="G3616" s="50">
        <v>55</v>
      </c>
      <c r="H3616" s="50">
        <v>82</v>
      </c>
      <c r="I3616" s="50">
        <v>35</v>
      </c>
      <c r="J3616" s="50">
        <v>39</v>
      </c>
      <c r="K3616" s="50">
        <v>250</v>
      </c>
      <c r="L3616" s="42">
        <v>26229</v>
      </c>
      <c r="M3616" s="42">
        <v>13234</v>
      </c>
      <c r="N3616" s="42">
        <v>12995</v>
      </c>
      <c r="O3616" s="54">
        <v>211.5762430104277</v>
      </c>
      <c r="P3616" s="54">
        <v>83.11923832552516</v>
      </c>
      <c r="Q3616" s="54">
        <v>415.59619162762584</v>
      </c>
      <c r="R3616" s="54">
        <v>619.6161402448239</v>
      </c>
      <c r="S3616" s="54">
        <v>264.47030376303456</v>
      </c>
      <c r="T3616" s="54">
        <v>294.69548133595288</v>
      </c>
      <c r="U3616" s="54">
        <v>1889.0735983073898</v>
      </c>
      <c r="W3616" s="42" t="s">
        <v>469</v>
      </c>
    </row>
    <row r="3617" spans="1:23">
      <c r="A3617" s="49" t="s">
        <v>5885</v>
      </c>
      <c r="B3617" s="49" t="s">
        <v>549</v>
      </c>
      <c r="C3617" s="49" t="s">
        <v>284</v>
      </c>
      <c r="D3617" s="49" t="s">
        <v>60</v>
      </c>
      <c r="E3617" s="50">
        <v>6</v>
      </c>
      <c r="F3617" s="50">
        <v>6</v>
      </c>
      <c r="G3617" s="50">
        <v>6</v>
      </c>
      <c r="H3617" s="50">
        <v>6</v>
      </c>
      <c r="I3617" s="50">
        <v>6</v>
      </c>
      <c r="J3617" s="50">
        <v>6</v>
      </c>
      <c r="K3617" s="50">
        <v>36</v>
      </c>
      <c r="L3617" s="42">
        <v>26229</v>
      </c>
      <c r="M3617" s="42">
        <v>13234</v>
      </c>
      <c r="N3617" s="42">
        <v>12995</v>
      </c>
      <c r="O3617" s="54">
        <v>22.875443211712227</v>
      </c>
      <c r="P3617" s="54">
        <v>22.875443211712227</v>
      </c>
      <c r="Q3617" s="54">
        <v>22.875443211712227</v>
      </c>
      <c r="R3617" s="54">
        <v>22.875443211712227</v>
      </c>
      <c r="S3617" s="54">
        <v>22.875443211712227</v>
      </c>
      <c r="T3617" s="54">
        <v>22.875443211712227</v>
      </c>
      <c r="U3617" s="54">
        <v>137.25265927027337</v>
      </c>
      <c r="W3617" s="42" t="s">
        <v>469</v>
      </c>
    </row>
    <row r="3618" spans="1:23">
      <c r="A3618" s="49" t="s">
        <v>5886</v>
      </c>
      <c r="B3618" s="49" t="s">
        <v>549</v>
      </c>
      <c r="C3618" s="49" t="s">
        <v>284</v>
      </c>
      <c r="D3618" s="49" t="s">
        <v>69</v>
      </c>
      <c r="E3618" s="50">
        <v>0</v>
      </c>
      <c r="F3618" s="50">
        <v>0</v>
      </c>
      <c r="G3618" s="50">
        <v>6</v>
      </c>
      <c r="H3618" s="50">
        <v>0</v>
      </c>
      <c r="I3618" s="50">
        <v>0</v>
      </c>
      <c r="J3618" s="50">
        <v>6</v>
      </c>
      <c r="K3618" s="50">
        <v>12</v>
      </c>
      <c r="L3618" s="42">
        <v>26229</v>
      </c>
      <c r="M3618" s="42">
        <v>13234</v>
      </c>
      <c r="N3618" s="42">
        <v>12995</v>
      </c>
      <c r="O3618" s="54" t="s">
        <v>499</v>
      </c>
      <c r="P3618" s="54" t="s">
        <v>499</v>
      </c>
      <c r="Q3618" s="54">
        <v>45.337766359377362</v>
      </c>
      <c r="R3618" s="54" t="s">
        <v>499</v>
      </c>
      <c r="S3618" s="54" t="s">
        <v>499</v>
      </c>
      <c r="T3618" s="54">
        <v>45.337766359377362</v>
      </c>
      <c r="U3618" s="54">
        <v>90.675532718754724</v>
      </c>
      <c r="W3618" s="42" t="s">
        <v>469</v>
      </c>
    </row>
    <row r="3619" spans="1:23">
      <c r="A3619" s="49" t="s">
        <v>5887</v>
      </c>
      <c r="B3619" s="49" t="s">
        <v>549</v>
      </c>
      <c r="C3619" s="49" t="s">
        <v>284</v>
      </c>
      <c r="D3619" s="49" t="s">
        <v>64</v>
      </c>
      <c r="E3619" s="50">
        <v>18</v>
      </c>
      <c r="F3619" s="50">
        <v>16</v>
      </c>
      <c r="G3619" s="50">
        <v>26</v>
      </c>
      <c r="H3619" s="50">
        <v>32</v>
      </c>
      <c r="I3619" s="50">
        <v>21</v>
      </c>
      <c r="J3619" s="50">
        <v>6</v>
      </c>
      <c r="K3619" s="50">
        <v>119</v>
      </c>
      <c r="L3619" s="42">
        <v>26229</v>
      </c>
      <c r="M3619" s="42">
        <v>13234</v>
      </c>
      <c r="N3619" s="42">
        <v>12995</v>
      </c>
      <c r="O3619" s="54">
        <v>68.626329635136685</v>
      </c>
      <c r="P3619" s="54">
        <v>61.001181897899272</v>
      </c>
      <c r="Q3619" s="54">
        <v>99.126920584086321</v>
      </c>
      <c r="R3619" s="54">
        <v>122.00236379579854</v>
      </c>
      <c r="S3619" s="54">
        <v>80.064051240992782</v>
      </c>
      <c r="T3619" s="54">
        <v>22.875443211712227</v>
      </c>
      <c r="U3619" s="54">
        <v>453.69629036562588</v>
      </c>
      <c r="W3619" s="42" t="s">
        <v>469</v>
      </c>
    </row>
    <row r="3620" spans="1:23">
      <c r="A3620" s="49" t="s">
        <v>5888</v>
      </c>
      <c r="B3620" s="49" t="s">
        <v>549</v>
      </c>
      <c r="C3620" s="46" t="s">
        <v>284</v>
      </c>
      <c r="D3620" s="49" t="s">
        <v>492</v>
      </c>
      <c r="E3620" s="50">
        <v>0</v>
      </c>
      <c r="F3620" s="50">
        <v>0</v>
      </c>
      <c r="G3620" s="50">
        <v>6</v>
      </c>
      <c r="H3620" s="50">
        <v>15</v>
      </c>
      <c r="I3620" s="50">
        <v>6</v>
      </c>
      <c r="J3620" s="50">
        <v>0</v>
      </c>
      <c r="K3620" s="50">
        <v>27</v>
      </c>
      <c r="L3620" s="42">
        <v>26229</v>
      </c>
      <c r="M3620" s="42">
        <v>13234</v>
      </c>
      <c r="N3620" s="42">
        <v>12995</v>
      </c>
      <c r="O3620" s="54" t="s">
        <v>499</v>
      </c>
      <c r="P3620" s="54" t="s">
        <v>499</v>
      </c>
      <c r="Q3620" s="54">
        <v>22.875443211712227</v>
      </c>
      <c r="R3620" s="54">
        <v>57.188608029280566</v>
      </c>
      <c r="S3620" s="54">
        <v>22.875443211712227</v>
      </c>
      <c r="T3620" s="54" t="s">
        <v>499</v>
      </c>
      <c r="U3620" s="54">
        <v>102.93949445270502</v>
      </c>
      <c r="W3620" s="42" t="s">
        <v>469</v>
      </c>
    </row>
    <row r="3621" spans="1:23">
      <c r="A3621" s="49" t="s">
        <v>5889</v>
      </c>
      <c r="B3621" s="49" t="s">
        <v>549</v>
      </c>
      <c r="C3621" s="49" t="s">
        <v>284</v>
      </c>
      <c r="D3621" s="49" t="s">
        <v>473</v>
      </c>
      <c r="E3621" s="50">
        <v>0</v>
      </c>
      <c r="F3621" s="50">
        <v>0</v>
      </c>
      <c r="G3621" s="50">
        <v>0</v>
      </c>
      <c r="H3621" s="50">
        <v>6</v>
      </c>
      <c r="I3621" s="50">
        <v>0</v>
      </c>
      <c r="J3621" s="50">
        <v>0</v>
      </c>
      <c r="K3621" s="50">
        <v>6</v>
      </c>
      <c r="L3621" s="42">
        <v>26229</v>
      </c>
      <c r="M3621" s="42">
        <v>13234</v>
      </c>
      <c r="N3621" s="42">
        <v>12995</v>
      </c>
      <c r="O3621" s="54" t="s">
        <v>499</v>
      </c>
      <c r="P3621" s="54" t="s">
        <v>499</v>
      </c>
      <c r="Q3621" s="54" t="s">
        <v>499</v>
      </c>
      <c r="R3621" s="54">
        <v>22.875443211712227</v>
      </c>
      <c r="S3621" s="54" t="s">
        <v>499</v>
      </c>
      <c r="T3621" s="54" t="s">
        <v>499</v>
      </c>
      <c r="U3621" s="54">
        <v>22.875443211712227</v>
      </c>
      <c r="W3621" s="42" t="s">
        <v>469</v>
      </c>
    </row>
    <row r="3622" spans="1:23">
      <c r="A3622" s="49" t="s">
        <v>5890</v>
      </c>
      <c r="B3622" s="49" t="s">
        <v>549</v>
      </c>
      <c r="C3622" s="49" t="s">
        <v>284</v>
      </c>
      <c r="D3622" s="49" t="s">
        <v>201</v>
      </c>
      <c r="E3622" s="50">
        <v>0</v>
      </c>
      <c r="F3622" s="50">
        <v>6</v>
      </c>
      <c r="G3622" s="50">
        <v>6</v>
      </c>
      <c r="H3622" s="50">
        <v>12</v>
      </c>
      <c r="I3622" s="50">
        <v>6</v>
      </c>
      <c r="J3622" s="50">
        <v>0</v>
      </c>
      <c r="K3622" s="50">
        <v>30</v>
      </c>
      <c r="L3622" s="42">
        <v>26229</v>
      </c>
      <c r="M3622" s="42">
        <v>13234</v>
      </c>
      <c r="N3622" s="42">
        <v>12995</v>
      </c>
      <c r="O3622" s="54" t="s">
        <v>499</v>
      </c>
      <c r="P3622" s="54">
        <v>22.875443211712227</v>
      </c>
      <c r="Q3622" s="54">
        <v>22.875443211712227</v>
      </c>
      <c r="R3622" s="54">
        <v>45.750886423424454</v>
      </c>
      <c r="S3622" s="54">
        <v>22.875443211712227</v>
      </c>
      <c r="T3622" s="54" t="s">
        <v>499</v>
      </c>
      <c r="U3622" s="54">
        <v>114.37721605856113</v>
      </c>
      <c r="W3622" s="42" t="s">
        <v>469</v>
      </c>
    </row>
    <row r="3623" spans="1:23">
      <c r="A3623" s="49" t="s">
        <v>5891</v>
      </c>
      <c r="B3623" s="49" t="s">
        <v>549</v>
      </c>
      <c r="C3623" s="49" t="s">
        <v>284</v>
      </c>
      <c r="D3623" s="49" t="s">
        <v>151</v>
      </c>
      <c r="E3623" s="50">
        <v>0</v>
      </c>
      <c r="F3623" s="50">
        <v>0</v>
      </c>
      <c r="G3623" s="50">
        <v>0</v>
      </c>
      <c r="H3623" s="50">
        <v>0</v>
      </c>
      <c r="I3623" s="50">
        <v>0</v>
      </c>
      <c r="J3623" s="50">
        <v>0</v>
      </c>
      <c r="K3623" s="50">
        <v>0</v>
      </c>
      <c r="L3623" s="42">
        <v>26229</v>
      </c>
      <c r="M3623" s="42">
        <v>13234</v>
      </c>
      <c r="N3623" s="42">
        <v>12995</v>
      </c>
      <c r="O3623" s="54" t="s">
        <v>499</v>
      </c>
      <c r="P3623" s="54" t="s">
        <v>499</v>
      </c>
      <c r="Q3623" s="54" t="s">
        <v>499</v>
      </c>
      <c r="R3623" s="54" t="s">
        <v>499</v>
      </c>
      <c r="S3623" s="54" t="s">
        <v>499</v>
      </c>
      <c r="T3623" s="54" t="s">
        <v>499</v>
      </c>
      <c r="U3623" s="54" t="s">
        <v>499</v>
      </c>
      <c r="W3623" s="42" t="s">
        <v>469</v>
      </c>
    </row>
    <row r="3624" spans="1:23">
      <c r="A3624" s="49" t="s">
        <v>5892</v>
      </c>
      <c r="B3624" s="49" t="s">
        <v>549</v>
      </c>
      <c r="C3624" s="49" t="s">
        <v>284</v>
      </c>
      <c r="D3624" s="49" t="s">
        <v>95</v>
      </c>
      <c r="E3624" s="50">
        <v>0</v>
      </c>
      <c r="F3624" s="50">
        <v>0</v>
      </c>
      <c r="G3624" s="50">
        <v>0</v>
      </c>
      <c r="H3624" s="50">
        <v>6</v>
      </c>
      <c r="I3624" s="50">
        <v>0</v>
      </c>
      <c r="J3624" s="50">
        <v>0</v>
      </c>
      <c r="K3624" s="50">
        <v>6</v>
      </c>
      <c r="L3624" s="42">
        <v>26229</v>
      </c>
      <c r="M3624" s="42">
        <v>13234</v>
      </c>
      <c r="N3624" s="42">
        <v>12995</v>
      </c>
      <c r="O3624" s="54" t="s">
        <v>499</v>
      </c>
      <c r="P3624" s="54" t="s">
        <v>499</v>
      </c>
      <c r="Q3624" s="54" t="s">
        <v>499</v>
      </c>
      <c r="R3624" s="54">
        <v>22.875443211712227</v>
      </c>
      <c r="S3624" s="54" t="s">
        <v>499</v>
      </c>
      <c r="T3624" s="54" t="s">
        <v>499</v>
      </c>
      <c r="U3624" s="54">
        <v>22.875443211712227</v>
      </c>
      <c r="W3624" s="42" t="s">
        <v>469</v>
      </c>
    </row>
    <row r="3625" spans="1:23">
      <c r="A3625" s="49" t="s">
        <v>5893</v>
      </c>
      <c r="B3625" s="49" t="s">
        <v>549</v>
      </c>
      <c r="C3625" s="49" t="s">
        <v>284</v>
      </c>
      <c r="D3625" s="49" t="s">
        <v>154</v>
      </c>
      <c r="E3625" s="50">
        <v>0</v>
      </c>
      <c r="F3625" s="50">
        <v>0</v>
      </c>
      <c r="G3625" s="50">
        <v>0</v>
      </c>
      <c r="H3625" s="50">
        <v>0</v>
      </c>
      <c r="I3625" s="50">
        <v>0</v>
      </c>
      <c r="J3625" s="50">
        <v>0</v>
      </c>
      <c r="K3625" s="50">
        <v>0</v>
      </c>
      <c r="L3625" s="42">
        <v>26229</v>
      </c>
      <c r="M3625" s="42">
        <v>13234</v>
      </c>
      <c r="N3625" s="42">
        <v>12995</v>
      </c>
      <c r="O3625" s="54" t="s">
        <v>499</v>
      </c>
      <c r="P3625" s="54" t="s">
        <v>499</v>
      </c>
      <c r="Q3625" s="54" t="s">
        <v>499</v>
      </c>
      <c r="R3625" s="54" t="s">
        <v>499</v>
      </c>
      <c r="S3625" s="54" t="s">
        <v>499</v>
      </c>
      <c r="T3625" s="54" t="s">
        <v>499</v>
      </c>
      <c r="U3625" s="54" t="s">
        <v>499</v>
      </c>
      <c r="W3625" s="42" t="s">
        <v>469</v>
      </c>
    </row>
    <row r="3626" spans="1:23">
      <c r="A3626" s="49" t="s">
        <v>5894</v>
      </c>
      <c r="B3626" s="49" t="s">
        <v>549</v>
      </c>
      <c r="C3626" s="49" t="s">
        <v>284</v>
      </c>
      <c r="D3626" s="49" t="s">
        <v>155</v>
      </c>
      <c r="E3626" s="50">
        <v>13</v>
      </c>
      <c r="F3626" s="50">
        <v>0</v>
      </c>
      <c r="G3626" s="50">
        <v>6</v>
      </c>
      <c r="H3626" s="50">
        <v>6</v>
      </c>
      <c r="I3626" s="50">
        <v>6</v>
      </c>
      <c r="J3626" s="50">
        <v>0</v>
      </c>
      <c r="K3626" s="50">
        <v>31</v>
      </c>
      <c r="L3626" s="42">
        <v>26229</v>
      </c>
      <c r="M3626" s="42">
        <v>13234</v>
      </c>
      <c r="N3626" s="42">
        <v>12995</v>
      </c>
      <c r="O3626" s="54">
        <v>49.56346029204316</v>
      </c>
      <c r="P3626" s="54" t="s">
        <v>499</v>
      </c>
      <c r="Q3626" s="54">
        <v>22.875443211712227</v>
      </c>
      <c r="R3626" s="54">
        <v>22.875443211712227</v>
      </c>
      <c r="S3626" s="54">
        <v>22.875443211712227</v>
      </c>
      <c r="T3626" s="54" t="s">
        <v>499</v>
      </c>
      <c r="U3626" s="54">
        <v>118.18978992717985</v>
      </c>
      <c r="W3626" s="42" t="s">
        <v>469</v>
      </c>
    </row>
    <row r="3627" spans="1:23">
      <c r="A3627" s="49" t="s">
        <v>5895</v>
      </c>
      <c r="B3627" s="49" t="s">
        <v>549</v>
      </c>
      <c r="C3627" s="49" t="s">
        <v>284</v>
      </c>
      <c r="D3627" s="49" t="s">
        <v>99</v>
      </c>
      <c r="E3627" s="46">
        <v>6</v>
      </c>
      <c r="F3627" s="46">
        <v>6</v>
      </c>
      <c r="G3627" s="46">
        <v>14</v>
      </c>
      <c r="H3627" s="46">
        <v>18</v>
      </c>
      <c r="I3627" s="46">
        <v>0</v>
      </c>
      <c r="J3627" s="46">
        <v>6</v>
      </c>
      <c r="K3627" s="46">
        <v>50</v>
      </c>
      <c r="L3627" s="42">
        <v>26229</v>
      </c>
      <c r="M3627" s="42">
        <v>13234</v>
      </c>
      <c r="N3627" s="42">
        <v>12995</v>
      </c>
      <c r="O3627" s="54">
        <v>22.875443211712227</v>
      </c>
      <c r="P3627" s="54">
        <v>22.875443211712227</v>
      </c>
      <c r="Q3627" s="54">
        <v>53.37603416066186</v>
      </c>
      <c r="R3627" s="54">
        <v>68.626329635136685</v>
      </c>
      <c r="S3627" s="54" t="s">
        <v>499</v>
      </c>
      <c r="T3627" s="54">
        <v>22.875443211712227</v>
      </c>
      <c r="U3627" s="54">
        <v>190.62869343093521</v>
      </c>
      <c r="W3627" s="42" t="s">
        <v>469</v>
      </c>
    </row>
    <row r="3628" spans="1:23">
      <c r="A3628" s="49" t="s">
        <v>5896</v>
      </c>
      <c r="B3628" s="46" t="s">
        <v>549</v>
      </c>
      <c r="C3628" s="46" t="s">
        <v>284</v>
      </c>
      <c r="D3628" s="49" t="s">
        <v>481</v>
      </c>
      <c r="E3628" s="46">
        <v>0</v>
      </c>
      <c r="F3628" s="46">
        <v>0</v>
      </c>
      <c r="G3628" s="46">
        <v>0</v>
      </c>
      <c r="H3628" s="46">
        <v>0</v>
      </c>
      <c r="I3628" s="46">
        <v>0</v>
      </c>
      <c r="J3628" s="46">
        <v>0</v>
      </c>
      <c r="K3628" s="46">
        <v>0</v>
      </c>
      <c r="L3628" s="42">
        <v>26229</v>
      </c>
      <c r="M3628" s="42">
        <v>13234</v>
      </c>
      <c r="N3628" s="42">
        <v>12995</v>
      </c>
      <c r="O3628" s="54" t="s">
        <v>499</v>
      </c>
      <c r="P3628" s="54" t="s">
        <v>499</v>
      </c>
      <c r="Q3628" s="54" t="s">
        <v>499</v>
      </c>
      <c r="R3628" s="54" t="s">
        <v>499</v>
      </c>
      <c r="S3628" s="54" t="s">
        <v>499</v>
      </c>
      <c r="T3628" s="54" t="s">
        <v>499</v>
      </c>
      <c r="U3628" s="54" t="s">
        <v>499</v>
      </c>
      <c r="W3628" s="42" t="s">
        <v>469</v>
      </c>
    </row>
    <row r="3629" spans="1:23">
      <c r="A3629" s="49" t="s">
        <v>5897</v>
      </c>
      <c r="B3629" s="46" t="s">
        <v>549</v>
      </c>
      <c r="C3629" s="46" t="s">
        <v>284</v>
      </c>
      <c r="D3629" s="49" t="s">
        <v>483</v>
      </c>
      <c r="E3629" s="46">
        <v>0</v>
      </c>
      <c r="F3629" s="46">
        <v>12</v>
      </c>
      <c r="G3629" s="46">
        <v>12</v>
      </c>
      <c r="H3629" s="46">
        <v>12</v>
      </c>
      <c r="I3629" s="46">
        <v>6</v>
      </c>
      <c r="J3629" s="46">
        <v>0</v>
      </c>
      <c r="K3629" s="46">
        <v>42</v>
      </c>
      <c r="L3629" s="42">
        <v>26229</v>
      </c>
      <c r="M3629" s="42">
        <v>13234</v>
      </c>
      <c r="N3629" s="42">
        <v>12995</v>
      </c>
      <c r="O3629" s="54" t="s">
        <v>499</v>
      </c>
      <c r="P3629" s="54">
        <v>45.750886423424454</v>
      </c>
      <c r="Q3629" s="54">
        <v>45.750886423424454</v>
      </c>
      <c r="R3629" s="54">
        <v>45.750886423424454</v>
      </c>
      <c r="S3629" s="54">
        <v>22.875443211712227</v>
      </c>
      <c r="T3629" s="54" t="s">
        <v>499</v>
      </c>
      <c r="U3629" s="54">
        <v>160.12810248198556</v>
      </c>
      <c r="W3629" s="42" t="s">
        <v>469</v>
      </c>
    </row>
    <row r="3630" spans="1:23">
      <c r="A3630" s="49" t="s">
        <v>5898</v>
      </c>
      <c r="B3630" s="46" t="s">
        <v>549</v>
      </c>
      <c r="C3630" s="46" t="s">
        <v>284</v>
      </c>
      <c r="D3630" s="49" t="s">
        <v>128</v>
      </c>
      <c r="E3630" s="46">
        <v>6</v>
      </c>
      <c r="F3630" s="46">
        <v>0</v>
      </c>
      <c r="G3630" s="46">
        <v>0</v>
      </c>
      <c r="H3630" s="46">
        <v>0</v>
      </c>
      <c r="I3630" s="46">
        <v>0</v>
      </c>
      <c r="J3630" s="46">
        <v>0</v>
      </c>
      <c r="K3630" s="46">
        <v>6</v>
      </c>
      <c r="L3630" s="42">
        <v>26229</v>
      </c>
      <c r="M3630" s="42">
        <v>13234</v>
      </c>
      <c r="N3630" s="42">
        <v>12995</v>
      </c>
      <c r="O3630" s="54">
        <v>22.875443211712227</v>
      </c>
      <c r="P3630" s="54" t="s">
        <v>499</v>
      </c>
      <c r="Q3630" s="54" t="s">
        <v>499</v>
      </c>
      <c r="R3630" s="54" t="s">
        <v>499</v>
      </c>
      <c r="S3630" s="54" t="s">
        <v>499</v>
      </c>
      <c r="T3630" s="54" t="s">
        <v>499</v>
      </c>
      <c r="U3630" s="54">
        <v>22.875443211712227</v>
      </c>
      <c r="W3630" s="42" t="s">
        <v>469</v>
      </c>
    </row>
    <row r="3631" spans="1:23">
      <c r="A3631" s="49" t="s">
        <v>5899</v>
      </c>
      <c r="B3631" s="46" t="s">
        <v>549</v>
      </c>
      <c r="C3631" s="46" t="s">
        <v>284</v>
      </c>
      <c r="D3631" s="49" t="s">
        <v>132</v>
      </c>
      <c r="E3631" s="46">
        <v>6</v>
      </c>
      <c r="F3631" s="46">
        <v>6</v>
      </c>
      <c r="G3631" s="46">
        <v>6</v>
      </c>
      <c r="H3631" s="46">
        <v>0</v>
      </c>
      <c r="I3631" s="46">
        <v>6</v>
      </c>
      <c r="J3631" s="46">
        <v>0</v>
      </c>
      <c r="K3631" s="46">
        <v>24</v>
      </c>
      <c r="L3631" s="42">
        <v>26229</v>
      </c>
      <c r="M3631" s="42">
        <v>13234</v>
      </c>
      <c r="N3631" s="42">
        <v>12995</v>
      </c>
      <c r="O3631" s="54">
        <v>45.337766359377362</v>
      </c>
      <c r="P3631" s="54">
        <v>45.337766359377362</v>
      </c>
      <c r="Q3631" s="54">
        <v>45.337766359377362</v>
      </c>
      <c r="R3631" s="54" t="s">
        <v>499</v>
      </c>
      <c r="S3631" s="54">
        <v>45.337766359377362</v>
      </c>
      <c r="T3631" s="54" t="s">
        <v>499</v>
      </c>
      <c r="U3631" s="54">
        <v>181.35106543750945</v>
      </c>
      <c r="W3631" s="42" t="s">
        <v>469</v>
      </c>
    </row>
    <row r="3632" spans="1:23">
      <c r="A3632" s="49" t="s">
        <v>5900</v>
      </c>
      <c r="B3632" s="49" t="s">
        <v>549</v>
      </c>
      <c r="C3632" s="49" t="s">
        <v>284</v>
      </c>
      <c r="D3632" s="49" t="s">
        <v>161</v>
      </c>
      <c r="E3632" s="50">
        <v>0</v>
      </c>
      <c r="F3632" s="50">
        <v>0</v>
      </c>
      <c r="G3632" s="50">
        <v>0</v>
      </c>
      <c r="H3632" s="50">
        <v>6</v>
      </c>
      <c r="I3632" s="50">
        <v>0</v>
      </c>
      <c r="J3632" s="50">
        <v>0</v>
      </c>
      <c r="K3632" s="50">
        <v>6</v>
      </c>
      <c r="L3632" s="42">
        <v>26229</v>
      </c>
      <c r="M3632" s="42">
        <v>13234</v>
      </c>
      <c r="N3632" s="42">
        <v>12995</v>
      </c>
      <c r="O3632" s="54" t="s">
        <v>499</v>
      </c>
      <c r="P3632" s="54" t="s">
        <v>499</v>
      </c>
      <c r="Q3632" s="54" t="s">
        <v>499</v>
      </c>
      <c r="R3632" s="54">
        <v>22.875443211712227</v>
      </c>
      <c r="S3632" s="54" t="s">
        <v>499</v>
      </c>
      <c r="T3632" s="54" t="s">
        <v>499</v>
      </c>
      <c r="U3632" s="54">
        <v>22.875443211712227</v>
      </c>
      <c r="W3632" s="42" t="s">
        <v>469</v>
      </c>
    </row>
    <row r="3633" spans="1:23">
      <c r="A3633" s="49" t="s">
        <v>5901</v>
      </c>
      <c r="B3633" s="49" t="s">
        <v>549</v>
      </c>
      <c r="C3633" s="49" t="s">
        <v>284</v>
      </c>
      <c r="D3633" s="49" t="s">
        <v>164</v>
      </c>
      <c r="E3633" s="50">
        <v>31</v>
      </c>
      <c r="F3633" s="50">
        <v>17</v>
      </c>
      <c r="G3633" s="50">
        <v>59</v>
      </c>
      <c r="H3633" s="50">
        <v>53</v>
      </c>
      <c r="I3633" s="50">
        <v>14</v>
      </c>
      <c r="J3633" s="50">
        <v>6</v>
      </c>
      <c r="K3633" s="50">
        <v>180</v>
      </c>
      <c r="L3633" s="42">
        <v>26229</v>
      </c>
      <c r="M3633" s="42">
        <v>13234</v>
      </c>
      <c r="N3633" s="42">
        <v>12995</v>
      </c>
      <c r="O3633" s="54">
        <v>238.55328972681801</v>
      </c>
      <c r="P3633" s="54">
        <v>130.81954597922277</v>
      </c>
      <c r="Q3633" s="54">
        <v>454.02077722200846</v>
      </c>
      <c r="R3633" s="54">
        <v>407.84917275875335</v>
      </c>
      <c r="S3633" s="54">
        <v>107.73374374759523</v>
      </c>
      <c r="T3633" s="54">
        <v>46.1716044632551</v>
      </c>
      <c r="U3633" s="54">
        <v>1385.148133897653</v>
      </c>
      <c r="W3633" s="42" t="s">
        <v>469</v>
      </c>
    </row>
    <row r="3634" spans="1:23">
      <c r="A3634" s="49" t="s">
        <v>5902</v>
      </c>
      <c r="B3634" s="49" t="s">
        <v>549</v>
      </c>
      <c r="C3634" s="49" t="s">
        <v>284</v>
      </c>
      <c r="D3634" s="49" t="s">
        <v>142</v>
      </c>
      <c r="E3634" s="46">
        <v>0</v>
      </c>
      <c r="F3634" s="46">
        <v>0</v>
      </c>
      <c r="G3634" s="46">
        <v>0</v>
      </c>
      <c r="H3634" s="46">
        <v>0</v>
      </c>
      <c r="I3634" s="46">
        <v>0</v>
      </c>
      <c r="J3634" s="46">
        <v>0</v>
      </c>
      <c r="K3634" s="46">
        <v>0</v>
      </c>
      <c r="L3634" s="42">
        <v>26229</v>
      </c>
      <c r="M3634" s="42">
        <v>13234</v>
      </c>
      <c r="N3634" s="42">
        <v>12995</v>
      </c>
      <c r="O3634" s="54" t="s">
        <v>499</v>
      </c>
      <c r="P3634" s="54" t="s">
        <v>499</v>
      </c>
      <c r="Q3634" s="54" t="s">
        <v>499</v>
      </c>
      <c r="R3634" s="54" t="s">
        <v>499</v>
      </c>
      <c r="S3634" s="54" t="s">
        <v>499</v>
      </c>
      <c r="T3634" s="54" t="s">
        <v>499</v>
      </c>
      <c r="U3634" s="54" t="s">
        <v>499</v>
      </c>
      <c r="W3634" s="42" t="s">
        <v>469</v>
      </c>
    </row>
    <row r="3635" spans="1:23">
      <c r="A3635" s="49" t="s">
        <v>5903</v>
      </c>
      <c r="B3635" s="46" t="s">
        <v>549</v>
      </c>
      <c r="C3635" s="46" t="s">
        <v>284</v>
      </c>
      <c r="D3635" s="49" t="s">
        <v>146</v>
      </c>
      <c r="E3635" s="46">
        <v>6</v>
      </c>
      <c r="F3635" s="46">
        <v>0</v>
      </c>
      <c r="G3635" s="46">
        <v>10</v>
      </c>
      <c r="H3635" s="46">
        <v>13</v>
      </c>
      <c r="I3635" s="46">
        <v>9</v>
      </c>
      <c r="J3635" s="46">
        <v>6</v>
      </c>
      <c r="K3635" s="46">
        <v>44</v>
      </c>
      <c r="L3635" s="42">
        <v>26229</v>
      </c>
      <c r="M3635" s="42">
        <v>13234</v>
      </c>
      <c r="N3635" s="42">
        <v>12995</v>
      </c>
      <c r="O3635" s="54">
        <v>45.337766359377362</v>
      </c>
      <c r="P3635" s="54" t="s">
        <v>499</v>
      </c>
      <c r="Q3635" s="54">
        <v>75.562943932295596</v>
      </c>
      <c r="R3635" s="54">
        <v>98.231827111984273</v>
      </c>
      <c r="S3635" s="54">
        <v>68.006649539066046</v>
      </c>
      <c r="T3635" s="54">
        <v>45.337766359377362</v>
      </c>
      <c r="U3635" s="54">
        <v>332.47695330210064</v>
      </c>
      <c r="W3635" s="42" t="s">
        <v>469</v>
      </c>
    </row>
    <row r="3636" spans="1:23">
      <c r="A3636" s="49" t="s">
        <v>5904</v>
      </c>
      <c r="B3636" s="46" t="s">
        <v>549</v>
      </c>
      <c r="C3636" s="46" t="s">
        <v>287</v>
      </c>
      <c r="D3636" s="49" t="s">
        <v>200</v>
      </c>
      <c r="E3636" s="46">
        <v>6</v>
      </c>
      <c r="F3636" s="46">
        <v>6</v>
      </c>
      <c r="G3636" s="46">
        <v>7</v>
      </c>
      <c r="H3636" s="46">
        <v>10</v>
      </c>
      <c r="I3636" s="46">
        <v>12</v>
      </c>
      <c r="J3636" s="46">
        <v>7</v>
      </c>
      <c r="K3636" s="46">
        <v>48</v>
      </c>
      <c r="L3636" s="42">
        <v>29969</v>
      </c>
      <c r="M3636" s="42">
        <v>15192</v>
      </c>
      <c r="N3636" s="42">
        <v>14777</v>
      </c>
      <c r="O3636" s="54">
        <v>20.020688044312454</v>
      </c>
      <c r="P3636" s="54">
        <v>20.020688044312454</v>
      </c>
      <c r="Q3636" s="54">
        <v>23.357469385031198</v>
      </c>
      <c r="R3636" s="54">
        <v>33.367813407187427</v>
      </c>
      <c r="S3636" s="54">
        <v>40.041376088624908</v>
      </c>
      <c r="T3636" s="54">
        <v>23.357469385031198</v>
      </c>
      <c r="U3636" s="54">
        <v>160.16550435449963</v>
      </c>
      <c r="W3636" s="42" t="s">
        <v>469</v>
      </c>
    </row>
    <row r="3637" spans="1:23">
      <c r="A3637" s="49" t="s">
        <v>5905</v>
      </c>
      <c r="B3637" s="46" t="s">
        <v>549</v>
      </c>
      <c r="C3637" s="46" t="s">
        <v>287</v>
      </c>
      <c r="D3637" s="49" t="s">
        <v>54</v>
      </c>
      <c r="E3637" s="46">
        <v>27</v>
      </c>
      <c r="F3637" s="46">
        <v>14</v>
      </c>
      <c r="G3637" s="46">
        <v>55</v>
      </c>
      <c r="H3637" s="46">
        <v>76</v>
      </c>
      <c r="I3637" s="46">
        <v>30</v>
      </c>
      <c r="J3637" s="46">
        <v>38</v>
      </c>
      <c r="K3637" s="46">
        <v>240</v>
      </c>
      <c r="L3637" s="42">
        <v>29969</v>
      </c>
      <c r="M3637" s="42">
        <v>15192</v>
      </c>
      <c r="N3637" s="42">
        <v>14777</v>
      </c>
      <c r="O3637" s="54">
        <v>177.7251184834123</v>
      </c>
      <c r="P3637" s="54">
        <v>92.153765139547119</v>
      </c>
      <c r="Q3637" s="54">
        <v>362.0326487625066</v>
      </c>
      <c r="R3637" s="54">
        <v>500.26329647182729</v>
      </c>
      <c r="S3637" s="54">
        <v>197.47235387045814</v>
      </c>
      <c r="T3637" s="54">
        <v>250.13164823591364</v>
      </c>
      <c r="U3637" s="54">
        <v>1579.7788309636651</v>
      </c>
      <c r="W3637" s="42" t="s">
        <v>469</v>
      </c>
    </row>
    <row r="3638" spans="1:23">
      <c r="A3638" s="49" t="s">
        <v>5906</v>
      </c>
      <c r="B3638" s="46" t="s">
        <v>549</v>
      </c>
      <c r="C3638" s="46" t="s">
        <v>287</v>
      </c>
      <c r="D3638" s="49" t="s">
        <v>60</v>
      </c>
      <c r="E3638" s="46">
        <v>0</v>
      </c>
      <c r="F3638" s="46">
        <v>12</v>
      </c>
      <c r="G3638" s="46">
        <v>12</v>
      </c>
      <c r="H3638" s="46">
        <v>14</v>
      </c>
      <c r="I3638" s="46">
        <v>0</v>
      </c>
      <c r="J3638" s="46">
        <v>0</v>
      </c>
      <c r="K3638" s="46">
        <v>38</v>
      </c>
      <c r="L3638" s="42">
        <v>29969</v>
      </c>
      <c r="M3638" s="42">
        <v>15192</v>
      </c>
      <c r="N3638" s="42">
        <v>14777</v>
      </c>
      <c r="O3638" s="54" t="s">
        <v>499</v>
      </c>
      <c r="P3638" s="54">
        <v>40.041376088624908</v>
      </c>
      <c r="Q3638" s="54">
        <v>40.041376088624908</v>
      </c>
      <c r="R3638" s="54">
        <v>46.714938770062396</v>
      </c>
      <c r="S3638" s="54" t="s">
        <v>499</v>
      </c>
      <c r="T3638" s="54" t="s">
        <v>499</v>
      </c>
      <c r="U3638" s="54">
        <v>126.79769094731223</v>
      </c>
      <c r="W3638" s="42" t="s">
        <v>469</v>
      </c>
    </row>
    <row r="3639" spans="1:23">
      <c r="A3639" s="49" t="s">
        <v>5907</v>
      </c>
      <c r="B3639" s="49" t="s">
        <v>549</v>
      </c>
      <c r="C3639" s="49" t="s">
        <v>287</v>
      </c>
      <c r="D3639" s="49" t="s">
        <v>69</v>
      </c>
      <c r="E3639" s="50">
        <v>0</v>
      </c>
      <c r="F3639" s="50">
        <v>0</v>
      </c>
      <c r="G3639" s="50">
        <v>6</v>
      </c>
      <c r="H3639" s="50">
        <v>6</v>
      </c>
      <c r="I3639" s="50">
        <v>6</v>
      </c>
      <c r="J3639" s="50">
        <v>6</v>
      </c>
      <c r="K3639" s="50">
        <v>24</v>
      </c>
      <c r="L3639" s="42">
        <v>29969</v>
      </c>
      <c r="M3639" s="42">
        <v>15192</v>
      </c>
      <c r="N3639" s="42">
        <v>14777</v>
      </c>
      <c r="O3639" s="54" t="s">
        <v>499</v>
      </c>
      <c r="P3639" s="54" t="s">
        <v>499</v>
      </c>
      <c r="Q3639" s="54">
        <v>39.494470774091624</v>
      </c>
      <c r="R3639" s="54">
        <v>39.494470774091624</v>
      </c>
      <c r="S3639" s="54">
        <v>39.494470774091624</v>
      </c>
      <c r="T3639" s="54">
        <v>39.494470774091624</v>
      </c>
      <c r="U3639" s="54">
        <v>157.9778830963665</v>
      </c>
      <c r="W3639" s="42" t="s">
        <v>469</v>
      </c>
    </row>
    <row r="3640" spans="1:23">
      <c r="A3640" s="49" t="s">
        <v>5908</v>
      </c>
      <c r="B3640" s="49" t="s">
        <v>549</v>
      </c>
      <c r="C3640" s="49" t="s">
        <v>287</v>
      </c>
      <c r="D3640" s="49" t="s">
        <v>64</v>
      </c>
      <c r="E3640" s="50">
        <v>25</v>
      </c>
      <c r="F3640" s="50">
        <v>14</v>
      </c>
      <c r="G3640" s="50">
        <v>18</v>
      </c>
      <c r="H3640" s="50">
        <v>32</v>
      </c>
      <c r="I3640" s="50">
        <v>14</v>
      </c>
      <c r="J3640" s="50">
        <v>6</v>
      </c>
      <c r="K3640" s="50">
        <v>109</v>
      </c>
      <c r="L3640" s="42">
        <v>29969</v>
      </c>
      <c r="M3640" s="42">
        <v>15192</v>
      </c>
      <c r="N3640" s="42">
        <v>14777</v>
      </c>
      <c r="O3640" s="54">
        <v>83.419533517968574</v>
      </c>
      <c r="P3640" s="54">
        <v>46.714938770062396</v>
      </c>
      <c r="Q3640" s="54">
        <v>60.062064132937365</v>
      </c>
      <c r="R3640" s="54">
        <v>106.77700290299975</v>
      </c>
      <c r="S3640" s="54">
        <v>46.714938770062396</v>
      </c>
      <c r="T3640" s="54">
        <v>20.020688044312454</v>
      </c>
      <c r="U3640" s="54">
        <v>363.70916613834294</v>
      </c>
      <c r="W3640" s="42" t="s">
        <v>469</v>
      </c>
    </row>
    <row r="3641" spans="1:23">
      <c r="A3641" s="49" t="s">
        <v>5909</v>
      </c>
      <c r="B3641" s="46" t="s">
        <v>549</v>
      </c>
      <c r="C3641" s="46" t="s">
        <v>287</v>
      </c>
      <c r="D3641" s="49" t="s">
        <v>492</v>
      </c>
      <c r="E3641" s="46">
        <v>6</v>
      </c>
      <c r="F3641" s="46">
        <v>0</v>
      </c>
      <c r="G3641" s="46">
        <v>11</v>
      </c>
      <c r="H3641" s="46">
        <v>15</v>
      </c>
      <c r="I3641" s="46">
        <v>6</v>
      </c>
      <c r="J3641" s="46">
        <v>0</v>
      </c>
      <c r="K3641" s="46">
        <v>38</v>
      </c>
      <c r="L3641" s="42">
        <v>29969</v>
      </c>
      <c r="M3641" s="42">
        <v>15192</v>
      </c>
      <c r="N3641" s="42">
        <v>14777</v>
      </c>
      <c r="O3641" s="54">
        <v>20.020688044312454</v>
      </c>
      <c r="P3641" s="54" t="s">
        <v>499</v>
      </c>
      <c r="Q3641" s="54">
        <v>36.704594747906171</v>
      </c>
      <c r="R3641" s="54">
        <v>50.05172011078114</v>
      </c>
      <c r="S3641" s="54">
        <v>20.020688044312454</v>
      </c>
      <c r="T3641" s="54" t="s">
        <v>499</v>
      </c>
      <c r="U3641" s="54">
        <v>126.79769094731223</v>
      </c>
      <c r="W3641" s="42" t="s">
        <v>469</v>
      </c>
    </row>
    <row r="3642" spans="1:23">
      <c r="A3642" s="49" t="s">
        <v>5910</v>
      </c>
      <c r="B3642" s="46" t="s">
        <v>549</v>
      </c>
      <c r="C3642" s="46" t="s">
        <v>287</v>
      </c>
      <c r="D3642" s="49" t="s">
        <v>473</v>
      </c>
      <c r="E3642" s="46">
        <v>0</v>
      </c>
      <c r="F3642" s="46">
        <v>0</v>
      </c>
      <c r="G3642" s="46">
        <v>0</v>
      </c>
      <c r="H3642" s="46">
        <v>0</v>
      </c>
      <c r="I3642" s="46">
        <v>0</v>
      </c>
      <c r="J3642" s="46">
        <v>0</v>
      </c>
      <c r="K3642" s="46">
        <v>0</v>
      </c>
      <c r="L3642" s="42">
        <v>29969</v>
      </c>
      <c r="M3642" s="42">
        <v>15192</v>
      </c>
      <c r="N3642" s="42">
        <v>14777</v>
      </c>
      <c r="O3642" s="54" t="s">
        <v>499</v>
      </c>
      <c r="P3642" s="54" t="s">
        <v>499</v>
      </c>
      <c r="Q3642" s="54" t="s">
        <v>499</v>
      </c>
      <c r="R3642" s="54" t="s">
        <v>499</v>
      </c>
      <c r="S3642" s="54" t="s">
        <v>499</v>
      </c>
      <c r="T3642" s="54" t="s">
        <v>499</v>
      </c>
      <c r="U3642" s="54" t="s">
        <v>499</v>
      </c>
      <c r="W3642" s="42" t="s">
        <v>469</v>
      </c>
    </row>
    <row r="3643" spans="1:23">
      <c r="A3643" s="49" t="s">
        <v>5911</v>
      </c>
      <c r="B3643" s="46" t="s">
        <v>549</v>
      </c>
      <c r="C3643" s="46" t="s">
        <v>287</v>
      </c>
      <c r="D3643" s="49" t="s">
        <v>201</v>
      </c>
      <c r="E3643" s="46">
        <v>0</v>
      </c>
      <c r="F3643" s="46">
        <v>0</v>
      </c>
      <c r="G3643" s="46">
        <v>16</v>
      </c>
      <c r="H3643" s="46">
        <v>6</v>
      </c>
      <c r="I3643" s="46">
        <v>0</v>
      </c>
      <c r="J3643" s="46">
        <v>0</v>
      </c>
      <c r="K3643" s="46">
        <v>22</v>
      </c>
      <c r="L3643" s="42">
        <v>29969</v>
      </c>
      <c r="M3643" s="42">
        <v>15192</v>
      </c>
      <c r="N3643" s="42">
        <v>14777</v>
      </c>
      <c r="O3643" s="54" t="s">
        <v>499</v>
      </c>
      <c r="P3643" s="54" t="s">
        <v>499</v>
      </c>
      <c r="Q3643" s="54">
        <v>53.388501451499877</v>
      </c>
      <c r="R3643" s="54">
        <v>20.020688044312454</v>
      </c>
      <c r="S3643" s="54" t="s">
        <v>499</v>
      </c>
      <c r="T3643" s="54" t="s">
        <v>499</v>
      </c>
      <c r="U3643" s="54">
        <v>73.409189495812342</v>
      </c>
      <c r="W3643" s="42" t="s">
        <v>469</v>
      </c>
    </row>
    <row r="3644" spans="1:23">
      <c r="A3644" s="49" t="s">
        <v>5912</v>
      </c>
      <c r="B3644" s="46" t="s">
        <v>549</v>
      </c>
      <c r="C3644" s="46" t="s">
        <v>287</v>
      </c>
      <c r="D3644" s="49" t="s">
        <v>151</v>
      </c>
      <c r="E3644" s="46">
        <v>0</v>
      </c>
      <c r="F3644" s="46">
        <v>0</v>
      </c>
      <c r="G3644" s="46">
        <v>0</v>
      </c>
      <c r="H3644" s="46">
        <v>0</v>
      </c>
      <c r="I3644" s="46">
        <v>0</v>
      </c>
      <c r="J3644" s="46">
        <v>0</v>
      </c>
      <c r="K3644" s="46">
        <v>0</v>
      </c>
      <c r="L3644" s="42">
        <v>29969</v>
      </c>
      <c r="M3644" s="42">
        <v>15192</v>
      </c>
      <c r="N3644" s="42">
        <v>14777</v>
      </c>
      <c r="O3644" s="54" t="s">
        <v>499</v>
      </c>
      <c r="P3644" s="54" t="s">
        <v>499</v>
      </c>
      <c r="Q3644" s="54" t="s">
        <v>499</v>
      </c>
      <c r="R3644" s="54" t="s">
        <v>499</v>
      </c>
      <c r="S3644" s="54" t="s">
        <v>499</v>
      </c>
      <c r="T3644" s="54" t="s">
        <v>499</v>
      </c>
      <c r="U3644" s="54" t="s">
        <v>499</v>
      </c>
      <c r="W3644" s="42" t="s">
        <v>469</v>
      </c>
    </row>
    <row r="3645" spans="1:23">
      <c r="A3645" s="49" t="s">
        <v>5913</v>
      </c>
      <c r="B3645" s="46" t="s">
        <v>549</v>
      </c>
      <c r="C3645" s="46" t="s">
        <v>287</v>
      </c>
      <c r="D3645" s="49" t="s">
        <v>95</v>
      </c>
      <c r="E3645" s="46">
        <v>0</v>
      </c>
      <c r="F3645" s="46">
        <v>0</v>
      </c>
      <c r="G3645" s="46">
        <v>0</v>
      </c>
      <c r="H3645" s="46">
        <v>0</v>
      </c>
      <c r="I3645" s="46">
        <v>0</v>
      </c>
      <c r="J3645" s="46">
        <v>0</v>
      </c>
      <c r="K3645" s="46">
        <v>0</v>
      </c>
      <c r="L3645" s="42">
        <v>29969</v>
      </c>
      <c r="M3645" s="42">
        <v>15192</v>
      </c>
      <c r="N3645" s="42">
        <v>14777</v>
      </c>
      <c r="O3645" s="54" t="s">
        <v>499</v>
      </c>
      <c r="P3645" s="54" t="s">
        <v>499</v>
      </c>
      <c r="Q3645" s="54" t="s">
        <v>499</v>
      </c>
      <c r="R3645" s="54" t="s">
        <v>499</v>
      </c>
      <c r="S3645" s="54" t="s">
        <v>499</v>
      </c>
      <c r="T3645" s="54" t="s">
        <v>499</v>
      </c>
      <c r="U3645" s="54" t="s">
        <v>499</v>
      </c>
      <c r="W3645" s="42" t="s">
        <v>469</v>
      </c>
    </row>
    <row r="3646" spans="1:23">
      <c r="A3646" s="49" t="s">
        <v>5914</v>
      </c>
      <c r="B3646" s="49" t="s">
        <v>549</v>
      </c>
      <c r="C3646" s="49" t="s">
        <v>287</v>
      </c>
      <c r="D3646" s="49" t="s">
        <v>154</v>
      </c>
      <c r="E3646" s="50">
        <v>0</v>
      </c>
      <c r="F3646" s="50">
        <v>0</v>
      </c>
      <c r="G3646" s="50">
        <v>0</v>
      </c>
      <c r="H3646" s="50">
        <v>0</v>
      </c>
      <c r="I3646" s="50">
        <v>0</v>
      </c>
      <c r="J3646" s="50">
        <v>0</v>
      </c>
      <c r="K3646" s="50">
        <v>0</v>
      </c>
      <c r="L3646" s="42">
        <v>29969</v>
      </c>
      <c r="M3646" s="42">
        <v>15192</v>
      </c>
      <c r="N3646" s="42">
        <v>14777</v>
      </c>
      <c r="O3646" s="54" t="s">
        <v>499</v>
      </c>
      <c r="P3646" s="54" t="s">
        <v>499</v>
      </c>
      <c r="Q3646" s="54" t="s">
        <v>499</v>
      </c>
      <c r="R3646" s="54" t="s">
        <v>499</v>
      </c>
      <c r="S3646" s="54" t="s">
        <v>499</v>
      </c>
      <c r="T3646" s="54" t="s">
        <v>499</v>
      </c>
      <c r="U3646" s="54" t="s">
        <v>499</v>
      </c>
      <c r="W3646" s="42" t="s">
        <v>469</v>
      </c>
    </row>
    <row r="3647" spans="1:23">
      <c r="A3647" s="49" t="s">
        <v>5915</v>
      </c>
      <c r="B3647" s="49" t="s">
        <v>549</v>
      </c>
      <c r="C3647" s="49" t="s">
        <v>287</v>
      </c>
      <c r="D3647" s="49" t="s">
        <v>155</v>
      </c>
      <c r="E3647" s="46">
        <v>16</v>
      </c>
      <c r="F3647" s="46">
        <v>6</v>
      </c>
      <c r="G3647" s="46">
        <v>6</v>
      </c>
      <c r="H3647" s="46">
        <v>12</v>
      </c>
      <c r="I3647" s="46">
        <v>0</v>
      </c>
      <c r="J3647" s="46">
        <v>0</v>
      </c>
      <c r="K3647" s="46">
        <v>40</v>
      </c>
      <c r="L3647" s="42">
        <v>29969</v>
      </c>
      <c r="M3647" s="42">
        <v>15192</v>
      </c>
      <c r="N3647" s="42">
        <v>14777</v>
      </c>
      <c r="O3647" s="54">
        <v>53.388501451499877</v>
      </c>
      <c r="P3647" s="54">
        <v>20.020688044312454</v>
      </c>
      <c r="Q3647" s="54">
        <v>20.020688044312454</v>
      </c>
      <c r="R3647" s="54">
        <v>40.041376088624908</v>
      </c>
      <c r="S3647" s="54" t="s">
        <v>499</v>
      </c>
      <c r="T3647" s="54" t="s">
        <v>499</v>
      </c>
      <c r="U3647" s="54">
        <v>133.47125362874971</v>
      </c>
      <c r="W3647" s="42" t="s">
        <v>469</v>
      </c>
    </row>
    <row r="3648" spans="1:23">
      <c r="A3648" s="49" t="s">
        <v>5916</v>
      </c>
      <c r="B3648" s="46" t="s">
        <v>549</v>
      </c>
      <c r="C3648" s="46" t="s">
        <v>287</v>
      </c>
      <c r="D3648" s="49" t="s">
        <v>99</v>
      </c>
      <c r="E3648" s="46">
        <v>6</v>
      </c>
      <c r="F3648" s="46">
        <v>0</v>
      </c>
      <c r="G3648" s="46">
        <v>19</v>
      </c>
      <c r="H3648" s="46">
        <v>7</v>
      </c>
      <c r="I3648" s="46">
        <v>0</v>
      </c>
      <c r="J3648" s="46">
        <v>0</v>
      </c>
      <c r="K3648" s="46">
        <v>32</v>
      </c>
      <c r="L3648" s="42">
        <v>29969</v>
      </c>
      <c r="M3648" s="42">
        <v>15192</v>
      </c>
      <c r="N3648" s="42">
        <v>14777</v>
      </c>
      <c r="O3648" s="54">
        <v>20.020688044312454</v>
      </c>
      <c r="P3648" s="54" t="s">
        <v>499</v>
      </c>
      <c r="Q3648" s="54">
        <v>63.398845473656117</v>
      </c>
      <c r="R3648" s="54">
        <v>23.357469385031198</v>
      </c>
      <c r="S3648" s="54" t="s">
        <v>499</v>
      </c>
      <c r="T3648" s="54" t="s">
        <v>499</v>
      </c>
      <c r="U3648" s="54">
        <v>106.77700290299975</v>
      </c>
      <c r="W3648" s="42" t="s">
        <v>469</v>
      </c>
    </row>
    <row r="3649" spans="1:23">
      <c r="A3649" s="49" t="s">
        <v>5917</v>
      </c>
      <c r="B3649" s="46" t="s">
        <v>549</v>
      </c>
      <c r="C3649" s="46" t="s">
        <v>287</v>
      </c>
      <c r="D3649" s="49" t="s">
        <v>481</v>
      </c>
      <c r="E3649" s="46">
        <v>0</v>
      </c>
      <c r="F3649" s="46">
        <v>0</v>
      </c>
      <c r="G3649" s="46">
        <v>6</v>
      </c>
      <c r="H3649" s="46">
        <v>0</v>
      </c>
      <c r="I3649" s="46">
        <v>0</v>
      </c>
      <c r="J3649" s="46">
        <v>0</v>
      </c>
      <c r="K3649" s="46">
        <v>6</v>
      </c>
      <c r="L3649" s="42">
        <v>29969</v>
      </c>
      <c r="M3649" s="42">
        <v>15192</v>
      </c>
      <c r="N3649" s="42">
        <v>14777</v>
      </c>
      <c r="O3649" s="54" t="s">
        <v>499</v>
      </c>
      <c r="P3649" s="54" t="s">
        <v>499</v>
      </c>
      <c r="Q3649" s="54">
        <v>20.020688044312454</v>
      </c>
      <c r="R3649" s="54" t="s">
        <v>499</v>
      </c>
      <c r="S3649" s="54" t="s">
        <v>499</v>
      </c>
      <c r="T3649" s="54" t="s">
        <v>499</v>
      </c>
      <c r="U3649" s="54">
        <v>20.020688044312454</v>
      </c>
      <c r="W3649" s="42" t="s">
        <v>469</v>
      </c>
    </row>
    <row r="3650" spans="1:23">
      <c r="A3650" s="49" t="s">
        <v>5918</v>
      </c>
      <c r="B3650" s="46" t="s">
        <v>549</v>
      </c>
      <c r="C3650" s="46" t="s">
        <v>287</v>
      </c>
      <c r="D3650" s="49" t="s">
        <v>483</v>
      </c>
      <c r="E3650" s="46">
        <v>0</v>
      </c>
      <c r="F3650" s="46">
        <v>0</v>
      </c>
      <c r="G3650" s="46">
        <v>6</v>
      </c>
      <c r="H3650" s="46">
        <v>12</v>
      </c>
      <c r="I3650" s="46">
        <v>12</v>
      </c>
      <c r="J3650" s="46">
        <v>0</v>
      </c>
      <c r="K3650" s="46">
        <v>30</v>
      </c>
      <c r="L3650" s="42">
        <v>29969</v>
      </c>
      <c r="M3650" s="42">
        <v>15192</v>
      </c>
      <c r="N3650" s="42">
        <v>14777</v>
      </c>
      <c r="O3650" s="54" t="s">
        <v>499</v>
      </c>
      <c r="P3650" s="54" t="s">
        <v>499</v>
      </c>
      <c r="Q3650" s="54">
        <v>20.020688044312454</v>
      </c>
      <c r="R3650" s="54">
        <v>40.041376088624908</v>
      </c>
      <c r="S3650" s="54">
        <v>40.041376088624908</v>
      </c>
      <c r="T3650" s="54" t="s">
        <v>499</v>
      </c>
      <c r="U3650" s="54">
        <v>100.10344022156228</v>
      </c>
      <c r="W3650" s="42" t="s">
        <v>469</v>
      </c>
    </row>
    <row r="3651" spans="1:23">
      <c r="A3651" s="49" t="s">
        <v>5919</v>
      </c>
      <c r="B3651" s="46" t="s">
        <v>549</v>
      </c>
      <c r="C3651" s="46" t="s">
        <v>287</v>
      </c>
      <c r="D3651" s="49" t="s">
        <v>128</v>
      </c>
      <c r="E3651" s="46">
        <v>0</v>
      </c>
      <c r="F3651" s="46">
        <v>0</v>
      </c>
      <c r="G3651" s="46">
        <v>0</v>
      </c>
      <c r="H3651" s="46">
        <v>0</v>
      </c>
      <c r="I3651" s="46">
        <v>0</v>
      </c>
      <c r="J3651" s="46">
        <v>0</v>
      </c>
      <c r="K3651" s="46">
        <v>0</v>
      </c>
      <c r="L3651" s="42">
        <v>29969</v>
      </c>
      <c r="M3651" s="42">
        <v>15192</v>
      </c>
      <c r="N3651" s="42">
        <v>14777</v>
      </c>
      <c r="O3651" s="54" t="s">
        <v>499</v>
      </c>
      <c r="P3651" s="54" t="s">
        <v>499</v>
      </c>
      <c r="Q3651" s="54" t="s">
        <v>499</v>
      </c>
      <c r="R3651" s="54" t="s">
        <v>499</v>
      </c>
      <c r="S3651" s="54" t="s">
        <v>499</v>
      </c>
      <c r="T3651" s="54" t="s">
        <v>499</v>
      </c>
      <c r="U3651" s="54" t="s">
        <v>499</v>
      </c>
      <c r="W3651" s="42" t="s">
        <v>469</v>
      </c>
    </row>
    <row r="3652" spans="1:23">
      <c r="A3652" s="49" t="s">
        <v>5920</v>
      </c>
      <c r="B3652" s="49" t="s">
        <v>549</v>
      </c>
      <c r="C3652" s="49" t="s">
        <v>287</v>
      </c>
      <c r="D3652" s="49" t="s">
        <v>132</v>
      </c>
      <c r="E3652" s="50">
        <v>0</v>
      </c>
      <c r="F3652" s="50">
        <v>0</v>
      </c>
      <c r="G3652" s="50">
        <v>6</v>
      </c>
      <c r="H3652" s="50">
        <v>8</v>
      </c>
      <c r="I3652" s="50">
        <v>6</v>
      </c>
      <c r="J3652" s="50">
        <v>0</v>
      </c>
      <c r="K3652" s="50">
        <v>20</v>
      </c>
      <c r="L3652" s="42">
        <v>29969</v>
      </c>
      <c r="M3652" s="42">
        <v>15192</v>
      </c>
      <c r="N3652" s="42">
        <v>14777</v>
      </c>
      <c r="O3652" s="54" t="s">
        <v>499</v>
      </c>
      <c r="P3652" s="54" t="s">
        <v>499</v>
      </c>
      <c r="Q3652" s="54">
        <v>39.494470774091624</v>
      </c>
      <c r="R3652" s="54">
        <v>52.659294365455501</v>
      </c>
      <c r="S3652" s="54">
        <v>39.494470774091624</v>
      </c>
      <c r="T3652" s="54" t="s">
        <v>499</v>
      </c>
      <c r="U3652" s="54">
        <v>131.64823591363876</v>
      </c>
      <c r="W3652" s="42" t="s">
        <v>469</v>
      </c>
    </row>
    <row r="3653" spans="1:23">
      <c r="A3653" s="49" t="s">
        <v>5921</v>
      </c>
      <c r="B3653" s="49" t="s">
        <v>549</v>
      </c>
      <c r="C3653" s="49" t="s">
        <v>287</v>
      </c>
      <c r="D3653" s="49" t="s">
        <v>161</v>
      </c>
      <c r="E3653" s="50">
        <v>0</v>
      </c>
      <c r="F3653" s="50">
        <v>0</v>
      </c>
      <c r="G3653" s="50">
        <v>0</v>
      </c>
      <c r="H3653" s="50">
        <v>0</v>
      </c>
      <c r="I3653" s="50">
        <v>0</v>
      </c>
      <c r="J3653" s="50">
        <v>0</v>
      </c>
      <c r="K3653" s="50">
        <v>0</v>
      </c>
      <c r="L3653" s="42">
        <v>29969</v>
      </c>
      <c r="M3653" s="42">
        <v>15192</v>
      </c>
      <c r="N3653" s="42">
        <v>14777</v>
      </c>
      <c r="O3653" s="54" t="s">
        <v>499</v>
      </c>
      <c r="P3653" s="54" t="s">
        <v>499</v>
      </c>
      <c r="Q3653" s="54" t="s">
        <v>499</v>
      </c>
      <c r="R3653" s="54" t="s">
        <v>499</v>
      </c>
      <c r="S3653" s="54" t="s">
        <v>499</v>
      </c>
      <c r="T3653" s="54" t="s">
        <v>499</v>
      </c>
      <c r="U3653" s="54" t="s">
        <v>499</v>
      </c>
      <c r="W3653" s="42" t="s">
        <v>469</v>
      </c>
    </row>
    <row r="3654" spans="1:23">
      <c r="A3654" s="49" t="s">
        <v>5922</v>
      </c>
      <c r="B3654" s="49" t="s">
        <v>549</v>
      </c>
      <c r="C3654" s="49" t="s">
        <v>287</v>
      </c>
      <c r="D3654" s="49" t="s">
        <v>164</v>
      </c>
      <c r="E3654" s="46">
        <v>24</v>
      </c>
      <c r="F3654" s="46">
        <v>22</v>
      </c>
      <c r="G3654" s="46">
        <v>43</v>
      </c>
      <c r="H3654" s="46">
        <v>40</v>
      </c>
      <c r="I3654" s="46">
        <v>10</v>
      </c>
      <c r="J3654" s="46">
        <v>6</v>
      </c>
      <c r="K3654" s="46">
        <v>145</v>
      </c>
      <c r="L3654" s="42">
        <v>29969</v>
      </c>
      <c r="M3654" s="42">
        <v>15192</v>
      </c>
      <c r="N3654" s="42">
        <v>14777</v>
      </c>
      <c r="O3654" s="54">
        <v>162.41456317249779</v>
      </c>
      <c r="P3654" s="54">
        <v>148.8800162414563</v>
      </c>
      <c r="Q3654" s="54">
        <v>290.9927590173919</v>
      </c>
      <c r="R3654" s="54">
        <v>270.69093862082968</v>
      </c>
      <c r="S3654" s="54">
        <v>67.672734655207421</v>
      </c>
      <c r="T3654" s="54">
        <v>40.603640793124448</v>
      </c>
      <c r="U3654" s="54">
        <v>981.25465250050763</v>
      </c>
      <c r="W3654" s="42" t="s">
        <v>469</v>
      </c>
    </row>
    <row r="3655" spans="1:23">
      <c r="A3655" s="49" t="s">
        <v>5923</v>
      </c>
      <c r="B3655" s="46" t="s">
        <v>549</v>
      </c>
      <c r="C3655" s="46" t="s">
        <v>287</v>
      </c>
      <c r="D3655" s="49" t="s">
        <v>142</v>
      </c>
      <c r="E3655" s="46">
        <v>0</v>
      </c>
      <c r="F3655" s="46">
        <v>0</v>
      </c>
      <c r="G3655" s="46">
        <v>0</v>
      </c>
      <c r="H3655" s="46">
        <v>0</v>
      </c>
      <c r="I3655" s="46">
        <v>0</v>
      </c>
      <c r="J3655" s="46">
        <v>6</v>
      </c>
      <c r="K3655" s="46">
        <v>6</v>
      </c>
      <c r="L3655" s="42">
        <v>29969</v>
      </c>
      <c r="M3655" s="42">
        <v>15192</v>
      </c>
      <c r="N3655" s="42">
        <v>14777</v>
      </c>
      <c r="O3655" s="54" t="s">
        <v>499</v>
      </c>
      <c r="P3655" s="54" t="s">
        <v>499</v>
      </c>
      <c r="Q3655" s="54" t="s">
        <v>499</v>
      </c>
      <c r="R3655" s="54" t="s">
        <v>499</v>
      </c>
      <c r="S3655" s="54" t="s">
        <v>499</v>
      </c>
      <c r="T3655" s="54">
        <v>20.020688044312454</v>
      </c>
      <c r="U3655" s="54">
        <v>20.020688044312454</v>
      </c>
      <c r="W3655" s="42" t="s">
        <v>469</v>
      </c>
    </row>
    <row r="3656" spans="1:23">
      <c r="A3656" s="49" t="s">
        <v>5924</v>
      </c>
      <c r="B3656" s="46" t="s">
        <v>549</v>
      </c>
      <c r="C3656" s="46" t="s">
        <v>287</v>
      </c>
      <c r="D3656" s="49" t="s">
        <v>146</v>
      </c>
      <c r="E3656" s="46">
        <v>0</v>
      </c>
      <c r="F3656" s="46">
        <v>6</v>
      </c>
      <c r="G3656" s="46">
        <v>6</v>
      </c>
      <c r="H3656" s="46">
        <v>8</v>
      </c>
      <c r="I3656" s="46">
        <v>7</v>
      </c>
      <c r="J3656" s="46">
        <v>6</v>
      </c>
      <c r="K3656" s="46">
        <v>33</v>
      </c>
      <c r="L3656" s="42">
        <v>29969</v>
      </c>
      <c r="M3656" s="42">
        <v>15192</v>
      </c>
      <c r="N3656" s="42">
        <v>14777</v>
      </c>
      <c r="O3656" s="54" t="s">
        <v>499</v>
      </c>
      <c r="P3656" s="54">
        <v>39.494470774091624</v>
      </c>
      <c r="Q3656" s="54">
        <v>39.494470774091624</v>
      </c>
      <c r="R3656" s="54">
        <v>52.659294365455501</v>
      </c>
      <c r="S3656" s="54">
        <v>46.076882569773559</v>
      </c>
      <c r="T3656" s="54">
        <v>39.494470774091624</v>
      </c>
      <c r="U3656" s="54">
        <v>217.21958925750394</v>
      </c>
      <c r="W3656" s="42" t="s">
        <v>469</v>
      </c>
    </row>
    <row r="3657" spans="1:23">
      <c r="A3657" s="49" t="s">
        <v>5925</v>
      </c>
      <c r="B3657" s="46" t="s">
        <v>549</v>
      </c>
      <c r="C3657" s="46" t="s">
        <v>290</v>
      </c>
      <c r="D3657" s="49" t="s">
        <v>200</v>
      </c>
      <c r="E3657" s="46">
        <v>6</v>
      </c>
      <c r="F3657" s="46">
        <v>0</v>
      </c>
      <c r="G3657" s="46">
        <v>12</v>
      </c>
      <c r="H3657" s="46">
        <v>21</v>
      </c>
      <c r="I3657" s="46">
        <v>16</v>
      </c>
      <c r="J3657" s="46">
        <v>6</v>
      </c>
      <c r="K3657" s="46">
        <v>61</v>
      </c>
      <c r="L3657" s="42">
        <v>28527</v>
      </c>
      <c r="M3657" s="42">
        <v>14350</v>
      </c>
      <c r="N3657" s="42">
        <v>14177</v>
      </c>
      <c r="O3657" s="54">
        <v>21.03270585760858</v>
      </c>
      <c r="P3657" s="54" t="s">
        <v>499</v>
      </c>
      <c r="Q3657" s="54">
        <v>42.065411715217159</v>
      </c>
      <c r="R3657" s="54">
        <v>73.614470501630038</v>
      </c>
      <c r="S3657" s="54">
        <v>56.087215620289548</v>
      </c>
      <c r="T3657" s="54">
        <v>21.03270585760858</v>
      </c>
      <c r="U3657" s="54">
        <v>213.83250955235391</v>
      </c>
      <c r="W3657" s="42" t="s">
        <v>469</v>
      </c>
    </row>
    <row r="3658" spans="1:23">
      <c r="A3658" s="49" t="s">
        <v>5926</v>
      </c>
      <c r="B3658" s="46" t="s">
        <v>549</v>
      </c>
      <c r="C3658" s="46" t="s">
        <v>290</v>
      </c>
      <c r="D3658" s="49" t="s">
        <v>54</v>
      </c>
      <c r="E3658" s="46">
        <v>13</v>
      </c>
      <c r="F3658" s="46">
        <v>10</v>
      </c>
      <c r="G3658" s="46">
        <v>51</v>
      </c>
      <c r="H3658" s="46">
        <v>57</v>
      </c>
      <c r="I3658" s="46">
        <v>37</v>
      </c>
      <c r="J3658" s="46">
        <v>28</v>
      </c>
      <c r="K3658" s="46">
        <v>196</v>
      </c>
      <c r="L3658" s="42">
        <v>28527</v>
      </c>
      <c r="M3658" s="42">
        <v>14350</v>
      </c>
      <c r="N3658" s="42">
        <v>14177</v>
      </c>
      <c r="O3658" s="54">
        <v>90.592334494773525</v>
      </c>
      <c r="P3658" s="54">
        <v>69.686411149825787</v>
      </c>
      <c r="Q3658" s="54">
        <v>355.40069686411152</v>
      </c>
      <c r="R3658" s="54">
        <v>397.21254355400703</v>
      </c>
      <c r="S3658" s="54">
        <v>257.83972125435542</v>
      </c>
      <c r="T3658" s="54">
        <v>195.1219512195122</v>
      </c>
      <c r="U3658" s="54">
        <v>1365.8536585365853</v>
      </c>
      <c r="W3658" s="42" t="s">
        <v>469</v>
      </c>
    </row>
    <row r="3659" spans="1:23">
      <c r="A3659" s="49" t="s">
        <v>5927</v>
      </c>
      <c r="B3659" s="49" t="s">
        <v>549</v>
      </c>
      <c r="C3659" s="49" t="s">
        <v>290</v>
      </c>
      <c r="D3659" s="49" t="s">
        <v>60</v>
      </c>
      <c r="E3659" s="50">
        <v>0</v>
      </c>
      <c r="F3659" s="50">
        <v>0</v>
      </c>
      <c r="G3659" s="50">
        <v>12</v>
      </c>
      <c r="H3659" s="50">
        <v>12</v>
      </c>
      <c r="I3659" s="50">
        <v>6</v>
      </c>
      <c r="J3659" s="50">
        <v>6</v>
      </c>
      <c r="K3659" s="50">
        <v>36</v>
      </c>
      <c r="L3659" s="42">
        <v>28527</v>
      </c>
      <c r="M3659" s="42">
        <v>14350</v>
      </c>
      <c r="N3659" s="42">
        <v>14177</v>
      </c>
      <c r="O3659" s="54" t="s">
        <v>499</v>
      </c>
      <c r="P3659" s="54" t="s">
        <v>499</v>
      </c>
      <c r="Q3659" s="54">
        <v>42.065411715217159</v>
      </c>
      <c r="R3659" s="54">
        <v>42.065411715217159</v>
      </c>
      <c r="S3659" s="54">
        <v>21.03270585760858</v>
      </c>
      <c r="T3659" s="54">
        <v>21.03270585760858</v>
      </c>
      <c r="U3659" s="54">
        <v>126.19623514565149</v>
      </c>
      <c r="W3659" s="42" t="s">
        <v>469</v>
      </c>
    </row>
    <row r="3660" spans="1:23">
      <c r="A3660" s="49" t="s">
        <v>5928</v>
      </c>
      <c r="B3660" s="49" t="s">
        <v>549</v>
      </c>
      <c r="C3660" s="49" t="s">
        <v>290</v>
      </c>
      <c r="D3660" s="49" t="s">
        <v>69</v>
      </c>
      <c r="E3660" s="50">
        <v>0</v>
      </c>
      <c r="F3660" s="50">
        <v>6</v>
      </c>
      <c r="G3660" s="50">
        <v>6</v>
      </c>
      <c r="H3660" s="50">
        <v>6</v>
      </c>
      <c r="I3660" s="50">
        <v>0</v>
      </c>
      <c r="J3660" s="50">
        <v>6</v>
      </c>
      <c r="K3660" s="50">
        <v>24</v>
      </c>
      <c r="L3660" s="42">
        <v>28527</v>
      </c>
      <c r="M3660" s="42">
        <v>14350</v>
      </c>
      <c r="N3660" s="42">
        <v>14177</v>
      </c>
      <c r="O3660" s="54" t="s">
        <v>499</v>
      </c>
      <c r="P3660" s="54">
        <v>41.811846689895468</v>
      </c>
      <c r="Q3660" s="54">
        <v>41.811846689895468</v>
      </c>
      <c r="R3660" s="54">
        <v>41.811846689895468</v>
      </c>
      <c r="S3660" s="54" t="s">
        <v>499</v>
      </c>
      <c r="T3660" s="54">
        <v>41.811846689895468</v>
      </c>
      <c r="U3660" s="54">
        <v>167.24738675958187</v>
      </c>
      <c r="W3660" s="42" t="s">
        <v>469</v>
      </c>
    </row>
    <row r="3661" spans="1:23">
      <c r="A3661" s="49" t="s">
        <v>5929</v>
      </c>
      <c r="B3661" s="49" t="s">
        <v>549</v>
      </c>
      <c r="C3661" s="49" t="s">
        <v>290</v>
      </c>
      <c r="D3661" s="49" t="s">
        <v>64</v>
      </c>
      <c r="E3661" s="46">
        <v>18</v>
      </c>
      <c r="F3661" s="46">
        <v>12</v>
      </c>
      <c r="G3661" s="46">
        <v>20</v>
      </c>
      <c r="H3661" s="46">
        <v>28</v>
      </c>
      <c r="I3661" s="46">
        <v>9</v>
      </c>
      <c r="J3661" s="46">
        <v>6</v>
      </c>
      <c r="K3661" s="46">
        <v>93</v>
      </c>
      <c r="L3661" s="42">
        <v>28527</v>
      </c>
      <c r="M3661" s="42">
        <v>14350</v>
      </c>
      <c r="N3661" s="42">
        <v>14177</v>
      </c>
      <c r="O3661" s="54">
        <v>63.098117572825743</v>
      </c>
      <c r="P3661" s="54">
        <v>42.065411715217159</v>
      </c>
      <c r="Q3661" s="54">
        <v>70.109019525361944</v>
      </c>
      <c r="R3661" s="54">
        <v>98.152627335506708</v>
      </c>
      <c r="S3661" s="54">
        <v>31.549058786412871</v>
      </c>
      <c r="T3661" s="54">
        <v>21.03270585760858</v>
      </c>
      <c r="U3661" s="54">
        <v>326.00694079293299</v>
      </c>
      <c r="W3661" s="42" t="s">
        <v>469</v>
      </c>
    </row>
    <row r="3662" spans="1:23">
      <c r="A3662" s="49" t="s">
        <v>5930</v>
      </c>
      <c r="B3662" s="46" t="s">
        <v>549</v>
      </c>
      <c r="C3662" s="46" t="s">
        <v>290</v>
      </c>
      <c r="D3662" s="49" t="s">
        <v>492</v>
      </c>
      <c r="E3662" s="46">
        <v>6</v>
      </c>
      <c r="F3662" s="46">
        <v>0</v>
      </c>
      <c r="G3662" s="46">
        <v>12</v>
      </c>
      <c r="H3662" s="46">
        <v>12</v>
      </c>
      <c r="I3662" s="46">
        <v>0</v>
      </c>
      <c r="J3662" s="46">
        <v>0</v>
      </c>
      <c r="K3662" s="46">
        <v>30</v>
      </c>
      <c r="L3662" s="42">
        <v>28527</v>
      </c>
      <c r="M3662" s="42">
        <v>14350</v>
      </c>
      <c r="N3662" s="42">
        <v>14177</v>
      </c>
      <c r="O3662" s="54">
        <v>21.03270585760858</v>
      </c>
      <c r="P3662" s="54" t="s">
        <v>499</v>
      </c>
      <c r="Q3662" s="54">
        <v>42.065411715217159</v>
      </c>
      <c r="R3662" s="54">
        <v>42.065411715217159</v>
      </c>
      <c r="S3662" s="54" t="s">
        <v>499</v>
      </c>
      <c r="T3662" s="54" t="s">
        <v>499</v>
      </c>
      <c r="U3662" s="54">
        <v>105.16352928804291</v>
      </c>
      <c r="W3662" s="42" t="s">
        <v>469</v>
      </c>
    </row>
    <row r="3663" spans="1:23">
      <c r="A3663" s="49" t="s">
        <v>5931</v>
      </c>
      <c r="B3663" s="46" t="s">
        <v>549</v>
      </c>
      <c r="C3663" s="46" t="s">
        <v>290</v>
      </c>
      <c r="D3663" s="49" t="s">
        <v>473</v>
      </c>
      <c r="E3663" s="46">
        <v>0</v>
      </c>
      <c r="F3663" s="46">
        <v>0</v>
      </c>
      <c r="G3663" s="46">
        <v>6</v>
      </c>
      <c r="H3663" s="46">
        <v>0</v>
      </c>
      <c r="I3663" s="46">
        <v>0</v>
      </c>
      <c r="J3663" s="46">
        <v>0</v>
      </c>
      <c r="K3663" s="46">
        <v>6</v>
      </c>
      <c r="L3663" s="42">
        <v>28527</v>
      </c>
      <c r="M3663" s="42">
        <v>14350</v>
      </c>
      <c r="N3663" s="42">
        <v>14177</v>
      </c>
      <c r="O3663" s="54" t="s">
        <v>499</v>
      </c>
      <c r="P3663" s="54" t="s">
        <v>499</v>
      </c>
      <c r="Q3663" s="54">
        <v>21.03270585760858</v>
      </c>
      <c r="R3663" s="54" t="s">
        <v>499</v>
      </c>
      <c r="S3663" s="54" t="s">
        <v>499</v>
      </c>
      <c r="T3663" s="54" t="s">
        <v>499</v>
      </c>
      <c r="U3663" s="54">
        <v>21.03270585760858</v>
      </c>
      <c r="W3663" s="42" t="s">
        <v>469</v>
      </c>
    </row>
    <row r="3664" spans="1:23">
      <c r="A3664" s="49" t="s">
        <v>5932</v>
      </c>
      <c r="B3664" s="46" t="s">
        <v>549</v>
      </c>
      <c r="C3664" s="46" t="s">
        <v>290</v>
      </c>
      <c r="D3664" s="49" t="s">
        <v>201</v>
      </c>
      <c r="E3664" s="46">
        <v>6</v>
      </c>
      <c r="F3664" s="46">
        <v>0</v>
      </c>
      <c r="G3664" s="46">
        <v>6</v>
      </c>
      <c r="H3664" s="46">
        <v>0</v>
      </c>
      <c r="I3664" s="46">
        <v>6</v>
      </c>
      <c r="J3664" s="46">
        <v>0</v>
      </c>
      <c r="K3664" s="46">
        <v>18</v>
      </c>
      <c r="L3664" s="42">
        <v>28527</v>
      </c>
      <c r="M3664" s="42">
        <v>14350</v>
      </c>
      <c r="N3664" s="42">
        <v>14177</v>
      </c>
      <c r="O3664" s="54">
        <v>21.03270585760858</v>
      </c>
      <c r="P3664" s="54" t="s">
        <v>499</v>
      </c>
      <c r="Q3664" s="54">
        <v>21.03270585760858</v>
      </c>
      <c r="R3664" s="54" t="s">
        <v>499</v>
      </c>
      <c r="S3664" s="54">
        <v>21.03270585760858</v>
      </c>
      <c r="T3664" s="54" t="s">
        <v>499</v>
      </c>
      <c r="U3664" s="54">
        <v>63.098117572825743</v>
      </c>
      <c r="W3664" s="42" t="s">
        <v>469</v>
      </c>
    </row>
    <row r="3665" spans="1:23">
      <c r="A3665" s="49" t="s">
        <v>5933</v>
      </c>
      <c r="B3665" s="46" t="s">
        <v>549</v>
      </c>
      <c r="C3665" s="46" t="s">
        <v>290</v>
      </c>
      <c r="D3665" s="49" t="s">
        <v>151</v>
      </c>
      <c r="E3665" s="46">
        <v>0</v>
      </c>
      <c r="F3665" s="46">
        <v>0</v>
      </c>
      <c r="G3665" s="46">
        <v>0</v>
      </c>
      <c r="H3665" s="46">
        <v>0</v>
      </c>
      <c r="I3665" s="46">
        <v>0</v>
      </c>
      <c r="J3665" s="46">
        <v>0</v>
      </c>
      <c r="K3665" s="46">
        <v>0</v>
      </c>
      <c r="L3665" s="42">
        <v>28527</v>
      </c>
      <c r="M3665" s="42">
        <v>14350</v>
      </c>
      <c r="N3665" s="42">
        <v>14177</v>
      </c>
      <c r="O3665" s="54" t="s">
        <v>499</v>
      </c>
      <c r="P3665" s="54" t="s">
        <v>499</v>
      </c>
      <c r="Q3665" s="54" t="s">
        <v>499</v>
      </c>
      <c r="R3665" s="54" t="s">
        <v>499</v>
      </c>
      <c r="S3665" s="54" t="s">
        <v>499</v>
      </c>
      <c r="T3665" s="54" t="s">
        <v>499</v>
      </c>
      <c r="U3665" s="54" t="s">
        <v>499</v>
      </c>
      <c r="W3665" s="42" t="s">
        <v>469</v>
      </c>
    </row>
    <row r="3666" spans="1:23">
      <c r="A3666" s="49" t="s">
        <v>5934</v>
      </c>
      <c r="B3666" s="49" t="s">
        <v>549</v>
      </c>
      <c r="C3666" s="49" t="s">
        <v>290</v>
      </c>
      <c r="D3666" s="49" t="s">
        <v>95</v>
      </c>
      <c r="E3666" s="50">
        <v>0</v>
      </c>
      <c r="F3666" s="50">
        <v>6</v>
      </c>
      <c r="G3666" s="50">
        <v>0</v>
      </c>
      <c r="H3666" s="50">
        <v>0</v>
      </c>
      <c r="I3666" s="50">
        <v>0</v>
      </c>
      <c r="J3666" s="50">
        <v>0</v>
      </c>
      <c r="K3666" s="50">
        <v>6</v>
      </c>
      <c r="L3666" s="42">
        <v>28527</v>
      </c>
      <c r="M3666" s="42">
        <v>14350</v>
      </c>
      <c r="N3666" s="42">
        <v>14177</v>
      </c>
      <c r="O3666" s="54" t="s">
        <v>499</v>
      </c>
      <c r="P3666" s="54">
        <v>21.03270585760858</v>
      </c>
      <c r="Q3666" s="54" t="s">
        <v>499</v>
      </c>
      <c r="R3666" s="54" t="s">
        <v>499</v>
      </c>
      <c r="S3666" s="54" t="s">
        <v>499</v>
      </c>
      <c r="T3666" s="54" t="s">
        <v>499</v>
      </c>
      <c r="U3666" s="54">
        <v>21.03270585760858</v>
      </c>
      <c r="W3666" s="42" t="s">
        <v>469</v>
      </c>
    </row>
    <row r="3667" spans="1:23">
      <c r="A3667" s="49" t="s">
        <v>5935</v>
      </c>
      <c r="B3667" s="49" t="s">
        <v>549</v>
      </c>
      <c r="C3667" s="49" t="s">
        <v>290</v>
      </c>
      <c r="D3667" s="49" t="s">
        <v>154</v>
      </c>
      <c r="E3667" s="46">
        <v>0</v>
      </c>
      <c r="F3667" s="46">
        <v>0</v>
      </c>
      <c r="G3667" s="46">
        <v>0</v>
      </c>
      <c r="H3667" s="46">
        <v>0</v>
      </c>
      <c r="I3667" s="46">
        <v>0</v>
      </c>
      <c r="J3667" s="46">
        <v>0</v>
      </c>
      <c r="K3667" s="46">
        <v>0</v>
      </c>
      <c r="L3667" s="42">
        <v>28527</v>
      </c>
      <c r="M3667" s="42">
        <v>14350</v>
      </c>
      <c r="N3667" s="42">
        <v>14177</v>
      </c>
      <c r="O3667" s="54" t="s">
        <v>499</v>
      </c>
      <c r="P3667" s="54" t="s">
        <v>499</v>
      </c>
      <c r="Q3667" s="54" t="s">
        <v>499</v>
      </c>
      <c r="R3667" s="54" t="s">
        <v>499</v>
      </c>
      <c r="S3667" s="54" t="s">
        <v>499</v>
      </c>
      <c r="T3667" s="54" t="s">
        <v>499</v>
      </c>
      <c r="U3667" s="54" t="s">
        <v>499</v>
      </c>
      <c r="W3667" s="42" t="s">
        <v>469</v>
      </c>
    </row>
    <row r="3668" spans="1:23">
      <c r="A3668" s="49" t="s">
        <v>5936</v>
      </c>
      <c r="B3668" s="46" t="s">
        <v>549</v>
      </c>
      <c r="C3668" s="46" t="s">
        <v>290</v>
      </c>
      <c r="D3668" s="49" t="s">
        <v>155</v>
      </c>
      <c r="E3668" s="46">
        <v>12</v>
      </c>
      <c r="F3668" s="46">
        <v>0</v>
      </c>
      <c r="G3668" s="46">
        <v>6</v>
      </c>
      <c r="H3668" s="46">
        <v>7</v>
      </c>
      <c r="I3668" s="46">
        <v>0</v>
      </c>
      <c r="J3668" s="46">
        <v>0</v>
      </c>
      <c r="K3668" s="46">
        <v>25</v>
      </c>
      <c r="L3668" s="42">
        <v>28527</v>
      </c>
      <c r="M3668" s="42">
        <v>14350</v>
      </c>
      <c r="N3668" s="42">
        <v>14177</v>
      </c>
      <c r="O3668" s="54">
        <v>42.065411715217159</v>
      </c>
      <c r="P3668" s="54" t="s">
        <v>499</v>
      </c>
      <c r="Q3668" s="54">
        <v>21.03270585760858</v>
      </c>
      <c r="R3668" s="54">
        <v>24.538156833876677</v>
      </c>
      <c r="S3668" s="54" t="s">
        <v>499</v>
      </c>
      <c r="T3668" s="54" t="s">
        <v>499</v>
      </c>
      <c r="U3668" s="54">
        <v>87.636274406702427</v>
      </c>
      <c r="W3668" s="42" t="s">
        <v>469</v>
      </c>
    </row>
    <row r="3669" spans="1:23">
      <c r="A3669" s="49" t="s">
        <v>5937</v>
      </c>
      <c r="B3669" s="46" t="s">
        <v>549</v>
      </c>
      <c r="C3669" s="46" t="s">
        <v>290</v>
      </c>
      <c r="D3669" s="49" t="s">
        <v>99</v>
      </c>
      <c r="E3669" s="46">
        <v>6</v>
      </c>
      <c r="F3669" s="46">
        <v>0</v>
      </c>
      <c r="G3669" s="46">
        <v>17</v>
      </c>
      <c r="H3669" s="46">
        <v>15</v>
      </c>
      <c r="I3669" s="46">
        <v>0</v>
      </c>
      <c r="J3669" s="46">
        <v>6</v>
      </c>
      <c r="K3669" s="46">
        <v>44</v>
      </c>
      <c r="L3669" s="42">
        <v>28527</v>
      </c>
      <c r="M3669" s="42">
        <v>14350</v>
      </c>
      <c r="N3669" s="42">
        <v>14177</v>
      </c>
      <c r="O3669" s="54">
        <v>21.03270585760858</v>
      </c>
      <c r="P3669" s="54" t="s">
        <v>499</v>
      </c>
      <c r="Q3669" s="54">
        <v>59.592666596557649</v>
      </c>
      <c r="R3669" s="54">
        <v>52.581764644021455</v>
      </c>
      <c r="S3669" s="54" t="s">
        <v>499</v>
      </c>
      <c r="T3669" s="54">
        <v>21.03270585760858</v>
      </c>
      <c r="U3669" s="54">
        <v>154.23984295579626</v>
      </c>
      <c r="W3669" s="42" t="s">
        <v>469</v>
      </c>
    </row>
    <row r="3670" spans="1:23">
      <c r="A3670" s="49" t="s">
        <v>5938</v>
      </c>
      <c r="B3670" s="46" t="s">
        <v>549</v>
      </c>
      <c r="C3670" s="46" t="s">
        <v>290</v>
      </c>
      <c r="D3670" s="49" t="s">
        <v>481</v>
      </c>
      <c r="E3670" s="46">
        <v>6</v>
      </c>
      <c r="F3670" s="46">
        <v>0</v>
      </c>
      <c r="G3670" s="46">
        <v>0</v>
      </c>
      <c r="H3670" s="46">
        <v>0</v>
      </c>
      <c r="I3670" s="46">
        <v>0</v>
      </c>
      <c r="J3670" s="46">
        <v>0</v>
      </c>
      <c r="K3670" s="46">
        <v>6</v>
      </c>
      <c r="L3670" s="42">
        <v>28527</v>
      </c>
      <c r="M3670" s="42">
        <v>14350</v>
      </c>
      <c r="N3670" s="42">
        <v>14177</v>
      </c>
      <c r="O3670" s="54">
        <v>21.03270585760858</v>
      </c>
      <c r="P3670" s="54" t="s">
        <v>499</v>
      </c>
      <c r="Q3670" s="54" t="s">
        <v>499</v>
      </c>
      <c r="R3670" s="54" t="s">
        <v>499</v>
      </c>
      <c r="S3670" s="54" t="s">
        <v>499</v>
      </c>
      <c r="T3670" s="54" t="s">
        <v>499</v>
      </c>
      <c r="U3670" s="54">
        <v>21.03270585760858</v>
      </c>
      <c r="W3670" s="42" t="s">
        <v>469</v>
      </c>
    </row>
    <row r="3671" spans="1:23">
      <c r="A3671" s="49" t="s">
        <v>5939</v>
      </c>
      <c r="B3671" s="46" t="s">
        <v>549</v>
      </c>
      <c r="C3671" s="46" t="s">
        <v>290</v>
      </c>
      <c r="D3671" s="49" t="s">
        <v>483</v>
      </c>
      <c r="E3671" s="46">
        <v>6</v>
      </c>
      <c r="F3671" s="46">
        <v>0</v>
      </c>
      <c r="G3671" s="46">
        <v>13</v>
      </c>
      <c r="H3671" s="46">
        <v>0</v>
      </c>
      <c r="I3671" s="46">
        <v>6</v>
      </c>
      <c r="J3671" s="46">
        <v>6</v>
      </c>
      <c r="K3671" s="46">
        <v>31</v>
      </c>
      <c r="L3671" s="42">
        <v>28527</v>
      </c>
      <c r="M3671" s="42">
        <v>14350</v>
      </c>
      <c r="N3671" s="42">
        <v>14177</v>
      </c>
      <c r="O3671" s="54">
        <v>21.03270585760858</v>
      </c>
      <c r="P3671" s="54" t="s">
        <v>499</v>
      </c>
      <c r="Q3671" s="54">
        <v>45.57086269148526</v>
      </c>
      <c r="R3671" s="54" t="s">
        <v>499</v>
      </c>
      <c r="S3671" s="54">
        <v>21.03270585760858</v>
      </c>
      <c r="T3671" s="54">
        <v>21.03270585760858</v>
      </c>
      <c r="U3671" s="54">
        <v>108.668980264311</v>
      </c>
      <c r="W3671" s="42" t="s">
        <v>469</v>
      </c>
    </row>
    <row r="3672" spans="1:23">
      <c r="A3672" s="49" t="s">
        <v>5940</v>
      </c>
      <c r="B3672" s="46" t="s">
        <v>549</v>
      </c>
      <c r="C3672" s="46" t="s">
        <v>290</v>
      </c>
      <c r="D3672" s="49" t="s">
        <v>128</v>
      </c>
      <c r="E3672" s="46">
        <v>6</v>
      </c>
      <c r="F3672" s="46">
        <v>0</v>
      </c>
      <c r="G3672" s="46">
        <v>0</v>
      </c>
      <c r="H3672" s="46">
        <v>0</v>
      </c>
      <c r="I3672" s="46">
        <v>0</v>
      </c>
      <c r="J3672" s="46">
        <v>0</v>
      </c>
      <c r="K3672" s="46">
        <v>6</v>
      </c>
      <c r="L3672" s="42">
        <v>28527</v>
      </c>
      <c r="M3672" s="42">
        <v>14350</v>
      </c>
      <c r="N3672" s="42">
        <v>14177</v>
      </c>
      <c r="O3672" s="54">
        <v>21.03270585760858</v>
      </c>
      <c r="P3672" s="54" t="s">
        <v>499</v>
      </c>
      <c r="Q3672" s="54" t="s">
        <v>499</v>
      </c>
      <c r="R3672" s="54" t="s">
        <v>499</v>
      </c>
      <c r="S3672" s="54" t="s">
        <v>499</v>
      </c>
      <c r="T3672" s="54" t="s">
        <v>499</v>
      </c>
      <c r="U3672" s="54">
        <v>21.03270585760858</v>
      </c>
      <c r="W3672" s="42" t="s">
        <v>469</v>
      </c>
    </row>
    <row r="3673" spans="1:23">
      <c r="A3673" s="49" t="s">
        <v>5941</v>
      </c>
      <c r="B3673" s="49" t="s">
        <v>549</v>
      </c>
      <c r="C3673" s="49" t="s">
        <v>290</v>
      </c>
      <c r="D3673" s="49" t="s">
        <v>132</v>
      </c>
      <c r="E3673" s="50">
        <v>0</v>
      </c>
      <c r="F3673" s="50">
        <v>0</v>
      </c>
      <c r="G3673" s="50">
        <v>6</v>
      </c>
      <c r="H3673" s="50">
        <v>0</v>
      </c>
      <c r="I3673" s="50">
        <v>6</v>
      </c>
      <c r="J3673" s="50">
        <v>6</v>
      </c>
      <c r="K3673" s="50">
        <v>18</v>
      </c>
      <c r="L3673" s="42">
        <v>28527</v>
      </c>
      <c r="M3673" s="42">
        <v>14350</v>
      </c>
      <c r="N3673" s="42">
        <v>14177</v>
      </c>
      <c r="O3673" s="54" t="s">
        <v>499</v>
      </c>
      <c r="P3673" s="54" t="s">
        <v>499</v>
      </c>
      <c r="Q3673" s="54">
        <v>41.811846689895468</v>
      </c>
      <c r="R3673" s="54" t="s">
        <v>499</v>
      </c>
      <c r="S3673" s="54">
        <v>41.811846689895468</v>
      </c>
      <c r="T3673" s="54">
        <v>41.811846689895468</v>
      </c>
      <c r="U3673" s="54">
        <v>125.43554006968641</v>
      </c>
      <c r="W3673" s="42" t="s">
        <v>469</v>
      </c>
    </row>
    <row r="3674" spans="1:23">
      <c r="A3674" s="49" t="s">
        <v>5942</v>
      </c>
      <c r="B3674" s="49" t="s">
        <v>549</v>
      </c>
      <c r="C3674" s="49" t="s">
        <v>290</v>
      </c>
      <c r="D3674" s="49" t="s">
        <v>161</v>
      </c>
      <c r="E3674" s="46">
        <v>6</v>
      </c>
      <c r="F3674" s="46">
        <v>0</v>
      </c>
      <c r="G3674" s="46">
        <v>0</v>
      </c>
      <c r="H3674" s="46">
        <v>0</v>
      </c>
      <c r="I3674" s="46">
        <v>0</v>
      </c>
      <c r="J3674" s="46">
        <v>0</v>
      </c>
      <c r="K3674" s="46">
        <v>6</v>
      </c>
      <c r="L3674" s="42">
        <v>28527</v>
      </c>
      <c r="M3674" s="42">
        <v>14350</v>
      </c>
      <c r="N3674" s="42">
        <v>14177</v>
      </c>
      <c r="O3674" s="54">
        <v>21.03270585760858</v>
      </c>
      <c r="P3674" s="54" t="s">
        <v>499</v>
      </c>
      <c r="Q3674" s="54" t="s">
        <v>499</v>
      </c>
      <c r="R3674" s="54" t="s">
        <v>499</v>
      </c>
      <c r="S3674" s="54" t="s">
        <v>499</v>
      </c>
      <c r="T3674" s="54" t="s">
        <v>499</v>
      </c>
      <c r="U3674" s="54">
        <v>21.03270585760858</v>
      </c>
      <c r="W3674" s="42" t="s">
        <v>469</v>
      </c>
    </row>
    <row r="3675" spans="1:23">
      <c r="A3675" s="49" t="s">
        <v>5943</v>
      </c>
      <c r="B3675" s="46" t="s">
        <v>549</v>
      </c>
      <c r="C3675" s="46" t="s">
        <v>290</v>
      </c>
      <c r="D3675" s="49" t="s">
        <v>164</v>
      </c>
      <c r="E3675" s="46">
        <v>20</v>
      </c>
      <c r="F3675" s="46">
        <v>17</v>
      </c>
      <c r="G3675" s="46">
        <v>35</v>
      </c>
      <c r="H3675" s="46">
        <v>38</v>
      </c>
      <c r="I3675" s="46">
        <v>9</v>
      </c>
      <c r="J3675" s="46">
        <v>6</v>
      </c>
      <c r="K3675" s="46">
        <v>125</v>
      </c>
      <c r="L3675" s="42">
        <v>28527</v>
      </c>
      <c r="M3675" s="42">
        <v>14350</v>
      </c>
      <c r="N3675" s="42">
        <v>14177</v>
      </c>
      <c r="O3675" s="54">
        <v>141.07356986668549</v>
      </c>
      <c r="P3675" s="54">
        <v>119.91253438668267</v>
      </c>
      <c r="Q3675" s="54">
        <v>246.87874726669958</v>
      </c>
      <c r="R3675" s="54">
        <v>268.03978274670237</v>
      </c>
      <c r="S3675" s="54">
        <v>63.483106440008463</v>
      </c>
      <c r="T3675" s="54">
        <v>42.32207096000564</v>
      </c>
      <c r="U3675" s="54">
        <v>881.70981166678428</v>
      </c>
      <c r="W3675" s="42" t="s">
        <v>469</v>
      </c>
    </row>
    <row r="3676" spans="1:23">
      <c r="A3676" s="49" t="s">
        <v>5944</v>
      </c>
      <c r="B3676" s="46" t="s">
        <v>549</v>
      </c>
      <c r="C3676" s="46" t="s">
        <v>290</v>
      </c>
      <c r="D3676" s="49" t="s">
        <v>142</v>
      </c>
      <c r="E3676" s="46">
        <v>0</v>
      </c>
      <c r="F3676" s="46">
        <v>0</v>
      </c>
      <c r="G3676" s="46">
        <v>0</v>
      </c>
      <c r="H3676" s="46">
        <v>0</v>
      </c>
      <c r="I3676" s="46">
        <v>0</v>
      </c>
      <c r="J3676" s="46">
        <v>0</v>
      </c>
      <c r="K3676" s="46">
        <v>0</v>
      </c>
      <c r="L3676" s="42">
        <v>28527</v>
      </c>
      <c r="M3676" s="42">
        <v>14350</v>
      </c>
      <c r="N3676" s="42">
        <v>14177</v>
      </c>
      <c r="O3676" s="54" t="s">
        <v>499</v>
      </c>
      <c r="P3676" s="54" t="s">
        <v>499</v>
      </c>
      <c r="Q3676" s="54" t="s">
        <v>499</v>
      </c>
      <c r="R3676" s="54" t="s">
        <v>499</v>
      </c>
      <c r="S3676" s="54" t="s">
        <v>499</v>
      </c>
      <c r="T3676" s="54" t="s">
        <v>499</v>
      </c>
      <c r="U3676" s="54" t="s">
        <v>499</v>
      </c>
      <c r="W3676" s="42" t="s">
        <v>469</v>
      </c>
    </row>
    <row r="3677" spans="1:23">
      <c r="A3677" s="49" t="s">
        <v>5945</v>
      </c>
      <c r="B3677" s="46" t="s">
        <v>549</v>
      </c>
      <c r="C3677" s="46" t="s">
        <v>290</v>
      </c>
      <c r="D3677" s="49" t="s">
        <v>146</v>
      </c>
      <c r="E3677" s="46">
        <v>8</v>
      </c>
      <c r="F3677" s="46">
        <v>0</v>
      </c>
      <c r="G3677" s="46">
        <v>14</v>
      </c>
      <c r="H3677" s="46">
        <v>6</v>
      </c>
      <c r="I3677" s="46">
        <v>7</v>
      </c>
      <c r="J3677" s="46">
        <v>0</v>
      </c>
      <c r="K3677" s="46">
        <v>35</v>
      </c>
      <c r="L3677" s="42">
        <v>28527</v>
      </c>
      <c r="M3677" s="42">
        <v>14350</v>
      </c>
      <c r="N3677" s="42">
        <v>14177</v>
      </c>
      <c r="O3677" s="54">
        <v>55.749128919860624</v>
      </c>
      <c r="P3677" s="54" t="s">
        <v>499</v>
      </c>
      <c r="Q3677" s="54">
        <v>97.560975609756099</v>
      </c>
      <c r="R3677" s="54">
        <v>41.811846689895468</v>
      </c>
      <c r="S3677" s="54">
        <v>48.780487804878049</v>
      </c>
      <c r="T3677" s="54" t="s">
        <v>499</v>
      </c>
      <c r="U3677" s="54">
        <v>243.90243902439025</v>
      </c>
      <c r="W3677" s="42" t="s">
        <v>469</v>
      </c>
    </row>
    <row r="3678" spans="1:23">
      <c r="A3678" s="49" t="s">
        <v>5946</v>
      </c>
      <c r="B3678" s="46" t="s">
        <v>549</v>
      </c>
      <c r="C3678" s="46" t="s">
        <v>293</v>
      </c>
      <c r="D3678" s="49" t="s">
        <v>200</v>
      </c>
      <c r="E3678" s="46">
        <v>12</v>
      </c>
      <c r="F3678" s="46">
        <v>0</v>
      </c>
      <c r="G3678" s="46">
        <v>15</v>
      </c>
      <c r="H3678" s="46">
        <v>18</v>
      </c>
      <c r="I3678" s="46">
        <v>14</v>
      </c>
      <c r="J3678" s="46">
        <v>8</v>
      </c>
      <c r="K3678" s="46">
        <v>67</v>
      </c>
      <c r="L3678" s="42">
        <v>36475</v>
      </c>
      <c r="M3678" s="42">
        <v>18509</v>
      </c>
      <c r="N3678" s="42">
        <v>17966</v>
      </c>
      <c r="O3678" s="54">
        <v>32.899246058944485</v>
      </c>
      <c r="P3678" s="54" t="s">
        <v>499</v>
      </c>
      <c r="Q3678" s="54">
        <v>41.124057573680602</v>
      </c>
      <c r="R3678" s="54">
        <v>49.34886908841672</v>
      </c>
      <c r="S3678" s="54">
        <v>38.382453735435234</v>
      </c>
      <c r="T3678" s="54">
        <v>21.932830705962989</v>
      </c>
      <c r="U3678" s="54">
        <v>183.68745716244001</v>
      </c>
      <c r="W3678" s="42" t="s">
        <v>469</v>
      </c>
    </row>
    <row r="3679" spans="1:23">
      <c r="A3679" s="49" t="s">
        <v>5947</v>
      </c>
      <c r="B3679" s="49" t="s">
        <v>549</v>
      </c>
      <c r="C3679" s="49" t="s">
        <v>293</v>
      </c>
      <c r="D3679" s="49" t="s">
        <v>54</v>
      </c>
      <c r="E3679" s="50">
        <v>17</v>
      </c>
      <c r="F3679" s="50">
        <v>28</v>
      </c>
      <c r="G3679" s="50">
        <v>74</v>
      </c>
      <c r="H3679" s="50">
        <v>88</v>
      </c>
      <c r="I3679" s="50">
        <v>65</v>
      </c>
      <c r="J3679" s="50">
        <v>33</v>
      </c>
      <c r="K3679" s="50">
        <v>305</v>
      </c>
      <c r="L3679" s="42">
        <v>36475</v>
      </c>
      <c r="M3679" s="42">
        <v>18509</v>
      </c>
      <c r="N3679" s="42">
        <v>17966</v>
      </c>
      <c r="O3679" s="54">
        <v>91.847209465665358</v>
      </c>
      <c r="P3679" s="54">
        <v>151.27775676697823</v>
      </c>
      <c r="Q3679" s="54">
        <v>399.80550002701386</v>
      </c>
      <c r="R3679" s="54">
        <v>475.44437841050296</v>
      </c>
      <c r="S3679" s="54">
        <v>351.18050678048519</v>
      </c>
      <c r="T3679" s="54">
        <v>178.29164190393863</v>
      </c>
      <c r="U3679" s="54">
        <v>1647.8469933545844</v>
      </c>
      <c r="W3679" s="42" t="s">
        <v>469</v>
      </c>
    </row>
    <row r="3680" spans="1:23">
      <c r="A3680" s="49" t="s">
        <v>5948</v>
      </c>
      <c r="B3680" s="49" t="s">
        <v>549</v>
      </c>
      <c r="C3680" s="49" t="s">
        <v>293</v>
      </c>
      <c r="D3680" s="49" t="s">
        <v>60</v>
      </c>
      <c r="E3680" s="50">
        <v>0</v>
      </c>
      <c r="F3680" s="50">
        <v>6</v>
      </c>
      <c r="G3680" s="50">
        <v>15</v>
      </c>
      <c r="H3680" s="50">
        <v>16</v>
      </c>
      <c r="I3680" s="50">
        <v>6</v>
      </c>
      <c r="J3680" s="50">
        <v>6</v>
      </c>
      <c r="K3680" s="50">
        <v>49</v>
      </c>
      <c r="L3680" s="42">
        <v>36475</v>
      </c>
      <c r="M3680" s="42">
        <v>18509</v>
      </c>
      <c r="N3680" s="42">
        <v>17966</v>
      </c>
      <c r="O3680" s="54" t="s">
        <v>499</v>
      </c>
      <c r="P3680" s="54">
        <v>16.449623029472242</v>
      </c>
      <c r="Q3680" s="54">
        <v>41.124057573680602</v>
      </c>
      <c r="R3680" s="54">
        <v>43.865661411925977</v>
      </c>
      <c r="S3680" s="54">
        <v>16.449623029472242</v>
      </c>
      <c r="T3680" s="54">
        <v>16.449623029472242</v>
      </c>
      <c r="U3680" s="54">
        <v>134.33858807402331</v>
      </c>
      <c r="W3680" s="42" t="s">
        <v>469</v>
      </c>
    </row>
    <row r="3681" spans="1:23">
      <c r="A3681" s="49" t="s">
        <v>5949</v>
      </c>
      <c r="B3681" s="49" t="s">
        <v>549</v>
      </c>
      <c r="C3681" s="49" t="s">
        <v>293</v>
      </c>
      <c r="D3681" s="49" t="s">
        <v>69</v>
      </c>
      <c r="E3681" s="46">
        <v>0</v>
      </c>
      <c r="F3681" s="46">
        <v>0</v>
      </c>
      <c r="G3681" s="46">
        <v>6</v>
      </c>
      <c r="H3681" s="46">
        <v>0</v>
      </c>
      <c r="I3681" s="46">
        <v>0</v>
      </c>
      <c r="J3681" s="46">
        <v>8</v>
      </c>
      <c r="K3681" s="46">
        <v>14</v>
      </c>
      <c r="L3681" s="42">
        <v>36475</v>
      </c>
      <c r="M3681" s="42">
        <v>18509</v>
      </c>
      <c r="N3681" s="42">
        <v>17966</v>
      </c>
      <c r="O3681" s="54" t="s">
        <v>499</v>
      </c>
      <c r="P3681" s="54" t="s">
        <v>499</v>
      </c>
      <c r="Q3681" s="54">
        <v>32.416662164352473</v>
      </c>
      <c r="R3681" s="54" t="s">
        <v>499</v>
      </c>
      <c r="S3681" s="54" t="s">
        <v>499</v>
      </c>
      <c r="T3681" s="54">
        <v>43.222216219136634</v>
      </c>
      <c r="U3681" s="54">
        <v>75.638878383489114</v>
      </c>
      <c r="W3681" s="42" t="s">
        <v>469</v>
      </c>
    </row>
    <row r="3682" spans="1:23">
      <c r="A3682" s="49" t="s">
        <v>5950</v>
      </c>
      <c r="B3682" s="46" t="s">
        <v>549</v>
      </c>
      <c r="C3682" s="46" t="s">
        <v>293</v>
      </c>
      <c r="D3682" s="49" t="s">
        <v>64</v>
      </c>
      <c r="E3682" s="46">
        <v>18</v>
      </c>
      <c r="F3682" s="46">
        <v>14</v>
      </c>
      <c r="G3682" s="46">
        <v>41</v>
      </c>
      <c r="H3682" s="46">
        <v>41</v>
      </c>
      <c r="I3682" s="46">
        <v>17</v>
      </c>
      <c r="J3682" s="46">
        <v>15</v>
      </c>
      <c r="K3682" s="46">
        <v>146</v>
      </c>
      <c r="L3682" s="42">
        <v>36475</v>
      </c>
      <c r="M3682" s="42">
        <v>18509</v>
      </c>
      <c r="N3682" s="42">
        <v>17966</v>
      </c>
      <c r="O3682" s="54">
        <v>49.34886908841672</v>
      </c>
      <c r="P3682" s="54">
        <v>38.382453735435234</v>
      </c>
      <c r="Q3682" s="54">
        <v>112.40575736806032</v>
      </c>
      <c r="R3682" s="54">
        <v>112.40575736806032</v>
      </c>
      <c r="S3682" s="54">
        <v>46.607265250171352</v>
      </c>
      <c r="T3682" s="54">
        <v>41.124057573680602</v>
      </c>
      <c r="U3682" s="54">
        <v>400.27416038382455</v>
      </c>
      <c r="W3682" s="42" t="s">
        <v>469</v>
      </c>
    </row>
    <row r="3683" spans="1:23">
      <c r="A3683" s="49" t="s">
        <v>5951</v>
      </c>
      <c r="B3683" s="46" t="s">
        <v>549</v>
      </c>
      <c r="C3683" s="46" t="s">
        <v>293</v>
      </c>
      <c r="D3683" s="49" t="s">
        <v>492</v>
      </c>
      <c r="E3683" s="46">
        <v>6</v>
      </c>
      <c r="F3683" s="46">
        <v>6</v>
      </c>
      <c r="G3683" s="46">
        <v>7</v>
      </c>
      <c r="H3683" s="46">
        <v>6</v>
      </c>
      <c r="I3683" s="46">
        <v>0</v>
      </c>
      <c r="J3683" s="46">
        <v>0</v>
      </c>
      <c r="K3683" s="46">
        <v>25</v>
      </c>
      <c r="L3683" s="42">
        <v>36475</v>
      </c>
      <c r="M3683" s="42">
        <v>18509</v>
      </c>
      <c r="N3683" s="42">
        <v>17966</v>
      </c>
      <c r="O3683" s="54">
        <v>16.449623029472242</v>
      </c>
      <c r="P3683" s="54">
        <v>16.449623029472242</v>
      </c>
      <c r="Q3683" s="54">
        <v>19.191226867717617</v>
      </c>
      <c r="R3683" s="54">
        <v>16.449623029472242</v>
      </c>
      <c r="S3683" s="54" t="s">
        <v>499</v>
      </c>
      <c r="T3683" s="54" t="s">
        <v>499</v>
      </c>
      <c r="U3683" s="54">
        <v>68.540095956134337</v>
      </c>
      <c r="W3683" s="42" t="s">
        <v>469</v>
      </c>
    </row>
    <row r="3684" spans="1:23">
      <c r="A3684" s="49" t="s">
        <v>5952</v>
      </c>
      <c r="B3684" s="46" t="s">
        <v>549</v>
      </c>
      <c r="C3684" s="46" t="s">
        <v>293</v>
      </c>
      <c r="D3684" s="49" t="s">
        <v>473</v>
      </c>
      <c r="E3684" s="46">
        <v>0</v>
      </c>
      <c r="F3684" s="46">
        <v>6</v>
      </c>
      <c r="G3684" s="46">
        <v>0</v>
      </c>
      <c r="H3684" s="46">
        <v>6</v>
      </c>
      <c r="I3684" s="46">
        <v>0</v>
      </c>
      <c r="J3684" s="46">
        <v>0</v>
      </c>
      <c r="K3684" s="46">
        <v>12</v>
      </c>
      <c r="L3684" s="42">
        <v>36475</v>
      </c>
      <c r="M3684" s="42">
        <v>18509</v>
      </c>
      <c r="N3684" s="42">
        <v>17966</v>
      </c>
      <c r="O3684" s="54" t="s">
        <v>499</v>
      </c>
      <c r="P3684" s="54">
        <v>16.449623029472242</v>
      </c>
      <c r="Q3684" s="54" t="s">
        <v>499</v>
      </c>
      <c r="R3684" s="54">
        <v>16.449623029472242</v>
      </c>
      <c r="S3684" s="54" t="s">
        <v>499</v>
      </c>
      <c r="T3684" s="54" t="s">
        <v>499</v>
      </c>
      <c r="U3684" s="54">
        <v>32.899246058944485</v>
      </c>
      <c r="W3684" s="42" t="s">
        <v>469</v>
      </c>
    </row>
    <row r="3685" spans="1:23">
      <c r="A3685" s="49" t="s">
        <v>5953</v>
      </c>
      <c r="B3685" s="46" t="s">
        <v>549</v>
      </c>
      <c r="C3685" s="46" t="s">
        <v>293</v>
      </c>
      <c r="D3685" s="49" t="s">
        <v>201</v>
      </c>
      <c r="E3685" s="46">
        <v>0</v>
      </c>
      <c r="F3685" s="46">
        <v>6</v>
      </c>
      <c r="G3685" s="46">
        <v>12</v>
      </c>
      <c r="H3685" s="46">
        <v>12</v>
      </c>
      <c r="I3685" s="46">
        <v>6</v>
      </c>
      <c r="J3685" s="46">
        <v>0</v>
      </c>
      <c r="K3685" s="46">
        <v>36</v>
      </c>
      <c r="L3685" s="42">
        <v>36475</v>
      </c>
      <c r="M3685" s="42">
        <v>18509</v>
      </c>
      <c r="N3685" s="42">
        <v>17966</v>
      </c>
      <c r="O3685" s="54" t="s">
        <v>499</v>
      </c>
      <c r="P3685" s="54">
        <v>16.449623029472242</v>
      </c>
      <c r="Q3685" s="54">
        <v>32.899246058944485</v>
      </c>
      <c r="R3685" s="54">
        <v>32.899246058944485</v>
      </c>
      <c r="S3685" s="54">
        <v>16.449623029472242</v>
      </c>
      <c r="T3685" s="54" t="s">
        <v>499</v>
      </c>
      <c r="U3685" s="54">
        <v>98.69773817683344</v>
      </c>
      <c r="W3685" s="42" t="s">
        <v>469</v>
      </c>
    </row>
    <row r="3686" spans="1:23">
      <c r="A3686" s="49" t="s">
        <v>5954</v>
      </c>
      <c r="B3686" s="49" t="s">
        <v>549</v>
      </c>
      <c r="C3686" s="49" t="s">
        <v>293</v>
      </c>
      <c r="D3686" s="49" t="s">
        <v>151</v>
      </c>
      <c r="E3686" s="50">
        <v>0</v>
      </c>
      <c r="F3686" s="50">
        <v>0</v>
      </c>
      <c r="G3686" s="50">
        <v>0</v>
      </c>
      <c r="H3686" s="50">
        <v>0</v>
      </c>
      <c r="I3686" s="50">
        <v>0</v>
      </c>
      <c r="J3686" s="50">
        <v>0</v>
      </c>
      <c r="K3686" s="50">
        <v>0</v>
      </c>
      <c r="L3686" s="42">
        <v>36475</v>
      </c>
      <c r="M3686" s="42">
        <v>18509</v>
      </c>
      <c r="N3686" s="42">
        <v>17966</v>
      </c>
      <c r="O3686" s="54" t="s">
        <v>499</v>
      </c>
      <c r="P3686" s="54" t="s">
        <v>499</v>
      </c>
      <c r="Q3686" s="54" t="s">
        <v>499</v>
      </c>
      <c r="R3686" s="54" t="s">
        <v>499</v>
      </c>
      <c r="S3686" s="54" t="s">
        <v>499</v>
      </c>
      <c r="T3686" s="54" t="s">
        <v>499</v>
      </c>
      <c r="U3686" s="54" t="s">
        <v>499</v>
      </c>
      <c r="W3686" s="42" t="s">
        <v>469</v>
      </c>
    </row>
    <row r="3687" spans="1:23">
      <c r="A3687" s="49" t="s">
        <v>5955</v>
      </c>
      <c r="B3687" s="49" t="s">
        <v>549</v>
      </c>
      <c r="C3687" s="49" t="s">
        <v>293</v>
      </c>
      <c r="D3687" s="49" t="s">
        <v>95</v>
      </c>
      <c r="E3687" s="50">
        <v>0</v>
      </c>
      <c r="F3687" s="50">
        <v>0</v>
      </c>
      <c r="G3687" s="50">
        <v>6</v>
      </c>
      <c r="H3687" s="50">
        <v>0</v>
      </c>
      <c r="I3687" s="50">
        <v>0</v>
      </c>
      <c r="J3687" s="50">
        <v>0</v>
      </c>
      <c r="K3687" s="50">
        <v>6</v>
      </c>
      <c r="L3687" s="42">
        <v>36475</v>
      </c>
      <c r="M3687" s="42">
        <v>18509</v>
      </c>
      <c r="N3687" s="42">
        <v>17966</v>
      </c>
      <c r="O3687" s="54" t="s">
        <v>499</v>
      </c>
      <c r="P3687" s="54" t="s">
        <v>499</v>
      </c>
      <c r="Q3687" s="54">
        <v>16.449623029472242</v>
      </c>
      <c r="R3687" s="54" t="s">
        <v>499</v>
      </c>
      <c r="S3687" s="54" t="s">
        <v>499</v>
      </c>
      <c r="T3687" s="54" t="s">
        <v>499</v>
      </c>
      <c r="U3687" s="54">
        <v>16.449623029472242</v>
      </c>
      <c r="W3687" s="42" t="s">
        <v>469</v>
      </c>
    </row>
    <row r="3688" spans="1:23">
      <c r="A3688" s="49" t="s">
        <v>5956</v>
      </c>
      <c r="B3688" s="46" t="s">
        <v>549</v>
      </c>
      <c r="C3688" s="46" t="s">
        <v>293</v>
      </c>
      <c r="D3688" s="49" t="s">
        <v>154</v>
      </c>
      <c r="E3688" s="46">
        <v>0</v>
      </c>
      <c r="F3688" s="46">
        <v>0</v>
      </c>
      <c r="G3688" s="46">
        <v>0</v>
      </c>
      <c r="H3688" s="46">
        <v>0</v>
      </c>
      <c r="I3688" s="46">
        <v>0</v>
      </c>
      <c r="J3688" s="46">
        <v>0</v>
      </c>
      <c r="K3688" s="46">
        <v>0</v>
      </c>
      <c r="L3688" s="42">
        <v>36475</v>
      </c>
      <c r="M3688" s="42">
        <v>18509</v>
      </c>
      <c r="N3688" s="42">
        <v>17966</v>
      </c>
      <c r="O3688" s="54" t="s">
        <v>499</v>
      </c>
      <c r="P3688" s="54" t="s">
        <v>499</v>
      </c>
      <c r="Q3688" s="54" t="s">
        <v>499</v>
      </c>
      <c r="R3688" s="54" t="s">
        <v>499</v>
      </c>
      <c r="S3688" s="54" t="s">
        <v>499</v>
      </c>
      <c r="T3688" s="54" t="s">
        <v>499</v>
      </c>
      <c r="U3688" s="54" t="s">
        <v>499</v>
      </c>
      <c r="W3688" s="42" t="s">
        <v>469</v>
      </c>
    </row>
    <row r="3689" spans="1:23">
      <c r="A3689" s="49" t="s">
        <v>5957</v>
      </c>
      <c r="B3689" s="46" t="s">
        <v>549</v>
      </c>
      <c r="C3689" s="46" t="s">
        <v>293</v>
      </c>
      <c r="D3689" s="49" t="s">
        <v>155</v>
      </c>
      <c r="E3689" s="46">
        <v>19</v>
      </c>
      <c r="F3689" s="46">
        <v>7</v>
      </c>
      <c r="G3689" s="46">
        <v>12</v>
      </c>
      <c r="H3689" s="46">
        <v>12</v>
      </c>
      <c r="I3689" s="46">
        <v>0</v>
      </c>
      <c r="J3689" s="46">
        <v>0</v>
      </c>
      <c r="K3689" s="46">
        <v>50</v>
      </c>
      <c r="L3689" s="42">
        <v>36475</v>
      </c>
      <c r="M3689" s="42">
        <v>18509</v>
      </c>
      <c r="N3689" s="42">
        <v>17966</v>
      </c>
      <c r="O3689" s="54">
        <v>52.090472926662095</v>
      </c>
      <c r="P3689" s="54">
        <v>19.191226867717617</v>
      </c>
      <c r="Q3689" s="54">
        <v>32.899246058944485</v>
      </c>
      <c r="R3689" s="54">
        <v>32.899246058944485</v>
      </c>
      <c r="S3689" s="54" t="s">
        <v>499</v>
      </c>
      <c r="T3689" s="54" t="s">
        <v>499</v>
      </c>
      <c r="U3689" s="54">
        <v>137.08019191226867</v>
      </c>
      <c r="W3689" s="42" t="s">
        <v>469</v>
      </c>
    </row>
    <row r="3690" spans="1:23">
      <c r="A3690" s="49" t="s">
        <v>5958</v>
      </c>
      <c r="B3690" s="46" t="s">
        <v>549</v>
      </c>
      <c r="C3690" s="46" t="s">
        <v>293</v>
      </c>
      <c r="D3690" s="49" t="s">
        <v>99</v>
      </c>
      <c r="E3690" s="46">
        <v>6</v>
      </c>
      <c r="F3690" s="46">
        <v>0</v>
      </c>
      <c r="G3690" s="46">
        <v>23</v>
      </c>
      <c r="H3690" s="46">
        <v>20</v>
      </c>
      <c r="I3690" s="46">
        <v>15</v>
      </c>
      <c r="J3690" s="46">
        <v>6</v>
      </c>
      <c r="K3690" s="46">
        <v>70</v>
      </c>
      <c r="L3690" s="42">
        <v>36475</v>
      </c>
      <c r="M3690" s="42">
        <v>18509</v>
      </c>
      <c r="N3690" s="42">
        <v>17966</v>
      </c>
      <c r="O3690" s="54">
        <v>16.449623029472242</v>
      </c>
      <c r="P3690" s="54" t="s">
        <v>499</v>
      </c>
      <c r="Q3690" s="54">
        <v>63.056888279643594</v>
      </c>
      <c r="R3690" s="54">
        <v>54.832076764907463</v>
      </c>
      <c r="S3690" s="54">
        <v>41.124057573680602</v>
      </c>
      <c r="T3690" s="54">
        <v>16.449623029472242</v>
      </c>
      <c r="U3690" s="54">
        <v>191.91226867717614</v>
      </c>
      <c r="W3690" s="42" t="s">
        <v>469</v>
      </c>
    </row>
    <row r="3691" spans="1:23">
      <c r="A3691" s="49" t="s">
        <v>5959</v>
      </c>
      <c r="B3691" s="46" t="s">
        <v>549</v>
      </c>
      <c r="C3691" s="46" t="s">
        <v>293</v>
      </c>
      <c r="D3691" s="49" t="s">
        <v>481</v>
      </c>
      <c r="E3691" s="46">
        <v>0</v>
      </c>
      <c r="F3691" s="46">
        <v>0</v>
      </c>
      <c r="G3691" s="46">
        <v>0</v>
      </c>
      <c r="H3691" s="46">
        <v>0</v>
      </c>
      <c r="I3691" s="46">
        <v>0</v>
      </c>
      <c r="J3691" s="46">
        <v>0</v>
      </c>
      <c r="K3691" s="46">
        <v>0</v>
      </c>
      <c r="L3691" s="42">
        <v>36475</v>
      </c>
      <c r="M3691" s="42">
        <v>18509</v>
      </c>
      <c r="N3691" s="42">
        <v>17966</v>
      </c>
      <c r="O3691" s="54" t="s">
        <v>499</v>
      </c>
      <c r="P3691" s="54" t="s">
        <v>499</v>
      </c>
      <c r="Q3691" s="54" t="s">
        <v>499</v>
      </c>
      <c r="R3691" s="54" t="s">
        <v>499</v>
      </c>
      <c r="S3691" s="54" t="s">
        <v>499</v>
      </c>
      <c r="T3691" s="54" t="s">
        <v>499</v>
      </c>
      <c r="U3691" s="54" t="s">
        <v>499</v>
      </c>
      <c r="W3691" s="42" t="s">
        <v>469</v>
      </c>
    </row>
    <row r="3692" spans="1:23">
      <c r="A3692" s="49" t="s">
        <v>5960</v>
      </c>
      <c r="B3692" s="46" t="s">
        <v>549</v>
      </c>
      <c r="C3692" s="46" t="s">
        <v>293</v>
      </c>
      <c r="D3692" s="49" t="s">
        <v>483</v>
      </c>
      <c r="E3692" s="46">
        <v>0</v>
      </c>
      <c r="F3692" s="46">
        <v>6</v>
      </c>
      <c r="G3692" s="46">
        <v>22</v>
      </c>
      <c r="H3692" s="46">
        <v>12</v>
      </c>
      <c r="I3692" s="46">
        <v>6</v>
      </c>
      <c r="J3692" s="46">
        <v>0</v>
      </c>
      <c r="K3692" s="46">
        <v>46</v>
      </c>
      <c r="L3692" s="42">
        <v>36475</v>
      </c>
      <c r="M3692" s="42">
        <v>18509</v>
      </c>
      <c r="N3692" s="42">
        <v>17966</v>
      </c>
      <c r="O3692" s="54" t="s">
        <v>499</v>
      </c>
      <c r="P3692" s="54">
        <v>16.449623029472242</v>
      </c>
      <c r="Q3692" s="54">
        <v>60.315284441398227</v>
      </c>
      <c r="R3692" s="54">
        <v>32.899246058944485</v>
      </c>
      <c r="S3692" s="54">
        <v>16.449623029472242</v>
      </c>
      <c r="T3692" s="54" t="s">
        <v>499</v>
      </c>
      <c r="U3692" s="54">
        <v>126.11377655928719</v>
      </c>
      <c r="W3692" s="42" t="s">
        <v>469</v>
      </c>
    </row>
    <row r="3693" spans="1:23">
      <c r="A3693" s="49" t="s">
        <v>5961</v>
      </c>
      <c r="B3693" s="49" t="s">
        <v>549</v>
      </c>
      <c r="C3693" s="49" t="s">
        <v>293</v>
      </c>
      <c r="D3693" s="49" t="s">
        <v>128</v>
      </c>
      <c r="E3693" s="50">
        <v>6</v>
      </c>
      <c r="F3693" s="50">
        <v>0</v>
      </c>
      <c r="G3693" s="50">
        <v>6</v>
      </c>
      <c r="H3693" s="50">
        <v>0</v>
      </c>
      <c r="I3693" s="50">
        <v>0</v>
      </c>
      <c r="J3693" s="50">
        <v>0</v>
      </c>
      <c r="K3693" s="50">
        <v>12</v>
      </c>
      <c r="L3693" s="42">
        <v>36475</v>
      </c>
      <c r="M3693" s="42">
        <v>18509</v>
      </c>
      <c r="N3693" s="42">
        <v>17966</v>
      </c>
      <c r="O3693" s="54">
        <v>16.449623029472242</v>
      </c>
      <c r="P3693" s="54" t="s">
        <v>499</v>
      </c>
      <c r="Q3693" s="54">
        <v>16.449623029472242</v>
      </c>
      <c r="R3693" s="54" t="s">
        <v>499</v>
      </c>
      <c r="S3693" s="54" t="s">
        <v>499</v>
      </c>
      <c r="T3693" s="54" t="s">
        <v>499</v>
      </c>
      <c r="U3693" s="54">
        <v>32.899246058944485</v>
      </c>
      <c r="W3693" s="42" t="s">
        <v>469</v>
      </c>
    </row>
    <row r="3694" spans="1:23">
      <c r="A3694" s="49" t="s">
        <v>5962</v>
      </c>
      <c r="B3694" s="49" t="s">
        <v>549</v>
      </c>
      <c r="C3694" s="49" t="s">
        <v>293</v>
      </c>
      <c r="D3694" s="49" t="s">
        <v>132</v>
      </c>
      <c r="E3694" s="46">
        <v>6</v>
      </c>
      <c r="F3694" s="46">
        <v>0</v>
      </c>
      <c r="G3694" s="46">
        <v>0</v>
      </c>
      <c r="H3694" s="46">
        <v>7</v>
      </c>
      <c r="I3694" s="46">
        <v>6</v>
      </c>
      <c r="J3694" s="46">
        <v>0</v>
      </c>
      <c r="K3694" s="46">
        <v>19</v>
      </c>
      <c r="L3694" s="42">
        <v>36475</v>
      </c>
      <c r="M3694" s="42">
        <v>18509</v>
      </c>
      <c r="N3694" s="42">
        <v>17966</v>
      </c>
      <c r="O3694" s="54">
        <v>32.416662164352473</v>
      </c>
      <c r="P3694" s="54" t="s">
        <v>499</v>
      </c>
      <c r="Q3694" s="54" t="s">
        <v>499</v>
      </c>
      <c r="R3694" s="54">
        <v>37.819439191744557</v>
      </c>
      <c r="S3694" s="54">
        <v>32.416662164352473</v>
      </c>
      <c r="T3694" s="54" t="s">
        <v>499</v>
      </c>
      <c r="U3694" s="54">
        <v>102.65276352044951</v>
      </c>
      <c r="W3694" s="42" t="s">
        <v>469</v>
      </c>
    </row>
    <row r="3695" spans="1:23">
      <c r="A3695" s="49" t="s">
        <v>5963</v>
      </c>
      <c r="B3695" s="46" t="s">
        <v>549</v>
      </c>
      <c r="C3695" s="46" t="s">
        <v>293</v>
      </c>
      <c r="D3695" s="49" t="s">
        <v>161</v>
      </c>
      <c r="E3695" s="46">
        <v>0</v>
      </c>
      <c r="F3695" s="46">
        <v>0</v>
      </c>
      <c r="G3695" s="46">
        <v>0</v>
      </c>
      <c r="H3695" s="46">
        <v>0</v>
      </c>
      <c r="I3695" s="46">
        <v>0</v>
      </c>
      <c r="J3695" s="46">
        <v>0</v>
      </c>
      <c r="K3695" s="46">
        <v>0</v>
      </c>
      <c r="L3695" s="42">
        <v>36475</v>
      </c>
      <c r="M3695" s="42">
        <v>18509</v>
      </c>
      <c r="N3695" s="42">
        <v>17966</v>
      </c>
      <c r="O3695" s="54" t="s">
        <v>499</v>
      </c>
      <c r="P3695" s="54" t="s">
        <v>499</v>
      </c>
      <c r="Q3695" s="54" t="s">
        <v>499</v>
      </c>
      <c r="R3695" s="54" t="s">
        <v>499</v>
      </c>
      <c r="S3695" s="54" t="s">
        <v>499</v>
      </c>
      <c r="T3695" s="54" t="s">
        <v>499</v>
      </c>
      <c r="U3695" s="54" t="s">
        <v>499</v>
      </c>
      <c r="W3695" s="42" t="s">
        <v>469</v>
      </c>
    </row>
    <row r="3696" spans="1:23">
      <c r="A3696" s="49" t="s">
        <v>5964</v>
      </c>
      <c r="B3696" s="46" t="s">
        <v>549</v>
      </c>
      <c r="C3696" s="46" t="s">
        <v>293</v>
      </c>
      <c r="D3696" s="49" t="s">
        <v>164</v>
      </c>
      <c r="E3696" s="46">
        <v>27</v>
      </c>
      <c r="F3696" s="46">
        <v>32</v>
      </c>
      <c r="G3696" s="46">
        <v>55</v>
      </c>
      <c r="H3696" s="46">
        <v>67</v>
      </c>
      <c r="I3696" s="46">
        <v>15</v>
      </c>
      <c r="J3696" s="46">
        <v>6</v>
      </c>
      <c r="K3696" s="46">
        <v>202</v>
      </c>
      <c r="L3696" s="42">
        <v>36475</v>
      </c>
      <c r="M3696" s="42">
        <v>18509</v>
      </c>
      <c r="N3696" s="42">
        <v>17966</v>
      </c>
      <c r="O3696" s="54">
        <v>150.28386953133696</v>
      </c>
      <c r="P3696" s="54">
        <v>178.1142157408438</v>
      </c>
      <c r="Q3696" s="54">
        <v>306.13380830457533</v>
      </c>
      <c r="R3696" s="54">
        <v>372.92663920739176</v>
      </c>
      <c r="S3696" s="54">
        <v>83.491038628520528</v>
      </c>
      <c r="T3696" s="54">
        <v>33.396415451408217</v>
      </c>
      <c r="U3696" s="54">
        <v>1124.3459868640766</v>
      </c>
      <c r="W3696" s="42" t="s">
        <v>469</v>
      </c>
    </row>
    <row r="3697" spans="1:23">
      <c r="A3697" s="49" t="s">
        <v>5965</v>
      </c>
      <c r="B3697" s="46" t="s">
        <v>549</v>
      </c>
      <c r="C3697" s="46" t="s">
        <v>293</v>
      </c>
      <c r="D3697" s="49" t="s">
        <v>142</v>
      </c>
      <c r="E3697" s="46">
        <v>0</v>
      </c>
      <c r="F3697" s="46">
        <v>0</v>
      </c>
      <c r="G3697" s="46">
        <v>0</v>
      </c>
      <c r="H3697" s="46">
        <v>0</v>
      </c>
      <c r="I3697" s="46">
        <v>6</v>
      </c>
      <c r="J3697" s="46">
        <v>0</v>
      </c>
      <c r="K3697" s="46">
        <v>6</v>
      </c>
      <c r="L3697" s="42">
        <v>36475</v>
      </c>
      <c r="M3697" s="42">
        <v>18509</v>
      </c>
      <c r="N3697" s="42">
        <v>17966</v>
      </c>
      <c r="O3697" s="54" t="s">
        <v>499</v>
      </c>
      <c r="P3697" s="54" t="s">
        <v>499</v>
      </c>
      <c r="Q3697" s="54" t="s">
        <v>499</v>
      </c>
      <c r="R3697" s="54" t="s">
        <v>499</v>
      </c>
      <c r="S3697" s="54">
        <v>16.449623029472242</v>
      </c>
      <c r="T3697" s="54" t="s">
        <v>499</v>
      </c>
      <c r="U3697" s="54">
        <v>16.449623029472242</v>
      </c>
      <c r="W3697" s="42" t="s">
        <v>469</v>
      </c>
    </row>
    <row r="3698" spans="1:23">
      <c r="A3698" s="49" t="s">
        <v>5966</v>
      </c>
      <c r="B3698" s="46" t="s">
        <v>549</v>
      </c>
      <c r="C3698" s="46" t="s">
        <v>293</v>
      </c>
      <c r="D3698" s="49" t="s">
        <v>146</v>
      </c>
      <c r="E3698" s="46">
        <v>7</v>
      </c>
      <c r="F3698" s="46">
        <v>6</v>
      </c>
      <c r="G3698" s="46">
        <v>10</v>
      </c>
      <c r="H3698" s="46">
        <v>10</v>
      </c>
      <c r="I3698" s="46">
        <v>8</v>
      </c>
      <c r="J3698" s="46">
        <v>8</v>
      </c>
      <c r="K3698" s="46">
        <v>49</v>
      </c>
      <c r="L3698" s="42">
        <v>36475</v>
      </c>
      <c r="M3698" s="42">
        <v>18509</v>
      </c>
      <c r="N3698" s="42">
        <v>17966</v>
      </c>
      <c r="O3698" s="54">
        <v>37.819439191744557</v>
      </c>
      <c r="P3698" s="54">
        <v>32.416662164352473</v>
      </c>
      <c r="Q3698" s="54">
        <v>54.027770273920801</v>
      </c>
      <c r="R3698" s="54">
        <v>54.027770273920801</v>
      </c>
      <c r="S3698" s="54">
        <v>43.222216219136634</v>
      </c>
      <c r="T3698" s="54">
        <v>43.222216219136634</v>
      </c>
      <c r="U3698" s="54">
        <v>264.73607434221191</v>
      </c>
      <c r="W3698" s="42" t="s">
        <v>469</v>
      </c>
    </row>
    <row r="3699" spans="1:23">
      <c r="A3699" s="49" t="s">
        <v>5967</v>
      </c>
      <c r="B3699" s="46" t="s">
        <v>549</v>
      </c>
      <c r="C3699" s="46" t="s">
        <v>296</v>
      </c>
      <c r="D3699" s="49" t="s">
        <v>200</v>
      </c>
      <c r="E3699" s="46">
        <v>0</v>
      </c>
      <c r="F3699" s="46">
        <v>6</v>
      </c>
      <c r="G3699" s="46">
        <v>7</v>
      </c>
      <c r="H3699" s="46">
        <v>33</v>
      </c>
      <c r="I3699" s="46">
        <v>23</v>
      </c>
      <c r="J3699" s="46">
        <v>12</v>
      </c>
      <c r="K3699" s="46">
        <v>81</v>
      </c>
      <c r="L3699" s="42">
        <v>30880</v>
      </c>
      <c r="M3699" s="42">
        <v>15775</v>
      </c>
      <c r="N3699" s="42">
        <v>15105</v>
      </c>
      <c r="O3699" s="54" t="s">
        <v>499</v>
      </c>
      <c r="P3699" s="54">
        <v>19.430051813471501</v>
      </c>
      <c r="Q3699" s="54">
        <v>22.668393782383419</v>
      </c>
      <c r="R3699" s="54">
        <v>106.86528497409326</v>
      </c>
      <c r="S3699" s="54">
        <v>74.481865284974091</v>
      </c>
      <c r="T3699" s="54">
        <v>38.860103626943001</v>
      </c>
      <c r="U3699" s="54">
        <v>262.30569948186525</v>
      </c>
      <c r="W3699" s="42" t="s">
        <v>469</v>
      </c>
    </row>
    <row r="3700" spans="1:23">
      <c r="A3700" s="49" t="s">
        <v>5968</v>
      </c>
      <c r="B3700" s="49" t="s">
        <v>549</v>
      </c>
      <c r="C3700" s="49" t="s">
        <v>296</v>
      </c>
      <c r="D3700" s="49" t="s">
        <v>54</v>
      </c>
      <c r="E3700" s="50">
        <v>26</v>
      </c>
      <c r="F3700" s="50">
        <v>20</v>
      </c>
      <c r="G3700" s="50">
        <v>59</v>
      </c>
      <c r="H3700" s="50">
        <v>87</v>
      </c>
      <c r="I3700" s="50">
        <v>65</v>
      </c>
      <c r="J3700" s="50">
        <v>34</v>
      </c>
      <c r="K3700" s="50">
        <v>291</v>
      </c>
      <c r="L3700" s="42">
        <v>30880</v>
      </c>
      <c r="M3700" s="42">
        <v>15775</v>
      </c>
      <c r="N3700" s="42">
        <v>15105</v>
      </c>
      <c r="O3700" s="54">
        <v>164.81774960380349</v>
      </c>
      <c r="P3700" s="54">
        <v>126.78288431061807</v>
      </c>
      <c r="Q3700" s="54">
        <v>374.0095087163233</v>
      </c>
      <c r="R3700" s="54">
        <v>551.5055467511886</v>
      </c>
      <c r="S3700" s="54">
        <v>412.04437400950872</v>
      </c>
      <c r="T3700" s="54">
        <v>215.5309033280507</v>
      </c>
      <c r="U3700" s="54">
        <v>1844.690966719493</v>
      </c>
      <c r="W3700" s="42" t="s">
        <v>469</v>
      </c>
    </row>
    <row r="3701" spans="1:23">
      <c r="A3701" s="49" t="s">
        <v>5969</v>
      </c>
      <c r="B3701" s="49" t="s">
        <v>549</v>
      </c>
      <c r="C3701" s="46" t="s">
        <v>296</v>
      </c>
      <c r="D3701" s="49" t="s">
        <v>60</v>
      </c>
      <c r="E3701" s="50">
        <v>6</v>
      </c>
      <c r="F3701" s="50">
        <v>6</v>
      </c>
      <c r="G3701" s="50">
        <v>6</v>
      </c>
      <c r="H3701" s="50">
        <v>9</v>
      </c>
      <c r="I3701" s="50">
        <v>0</v>
      </c>
      <c r="J3701" s="50">
        <v>0</v>
      </c>
      <c r="K3701" s="50">
        <v>27</v>
      </c>
      <c r="L3701" s="42">
        <v>30880</v>
      </c>
      <c r="M3701" s="42">
        <v>15775</v>
      </c>
      <c r="N3701" s="42">
        <v>15105</v>
      </c>
      <c r="O3701" s="54">
        <v>19.430051813471501</v>
      </c>
      <c r="P3701" s="54">
        <v>19.430051813471501</v>
      </c>
      <c r="Q3701" s="54">
        <v>19.430051813471501</v>
      </c>
      <c r="R3701" s="54">
        <v>29.145077720207251</v>
      </c>
      <c r="S3701" s="54" t="s">
        <v>499</v>
      </c>
      <c r="T3701" s="54" t="s">
        <v>499</v>
      </c>
      <c r="U3701" s="54">
        <v>87.435233160621763</v>
      </c>
      <c r="W3701" s="42" t="s">
        <v>469</v>
      </c>
    </row>
    <row r="3702" spans="1:23">
      <c r="A3702" s="49" t="s">
        <v>5970</v>
      </c>
      <c r="B3702" s="49" t="s">
        <v>549</v>
      </c>
      <c r="C3702" s="49" t="s">
        <v>296</v>
      </c>
      <c r="D3702" s="49" t="s">
        <v>69</v>
      </c>
      <c r="E3702" s="50">
        <v>0</v>
      </c>
      <c r="F3702" s="50">
        <v>0</v>
      </c>
      <c r="G3702" s="50">
        <v>6</v>
      </c>
      <c r="H3702" s="50">
        <v>6</v>
      </c>
      <c r="I3702" s="50">
        <v>6</v>
      </c>
      <c r="J3702" s="50">
        <v>7</v>
      </c>
      <c r="K3702" s="50">
        <v>25</v>
      </c>
      <c r="L3702" s="42">
        <v>30880</v>
      </c>
      <c r="M3702" s="42">
        <v>15775</v>
      </c>
      <c r="N3702" s="42">
        <v>15105</v>
      </c>
      <c r="O3702" s="54" t="s">
        <v>499</v>
      </c>
      <c r="P3702" s="54" t="s">
        <v>499</v>
      </c>
      <c r="Q3702" s="54">
        <v>38.034865293185419</v>
      </c>
      <c r="R3702" s="54">
        <v>38.034865293185419</v>
      </c>
      <c r="S3702" s="54">
        <v>38.034865293185419</v>
      </c>
      <c r="T3702" s="54">
        <v>44.37400950871632</v>
      </c>
      <c r="U3702" s="54">
        <v>158.4786053882726</v>
      </c>
      <c r="W3702" s="42" t="s">
        <v>469</v>
      </c>
    </row>
    <row r="3703" spans="1:23">
      <c r="A3703" s="49" t="s">
        <v>5971</v>
      </c>
      <c r="B3703" s="49" t="s">
        <v>549</v>
      </c>
      <c r="C3703" s="49" t="s">
        <v>296</v>
      </c>
      <c r="D3703" s="49" t="s">
        <v>64</v>
      </c>
      <c r="E3703" s="50">
        <v>23</v>
      </c>
      <c r="F3703" s="50">
        <v>15</v>
      </c>
      <c r="G3703" s="50">
        <v>44</v>
      </c>
      <c r="H3703" s="50">
        <v>44</v>
      </c>
      <c r="I3703" s="50">
        <v>17</v>
      </c>
      <c r="J3703" s="50">
        <v>14</v>
      </c>
      <c r="K3703" s="50">
        <v>157</v>
      </c>
      <c r="L3703" s="42">
        <v>30880</v>
      </c>
      <c r="M3703" s="42">
        <v>15775</v>
      </c>
      <c r="N3703" s="42">
        <v>15105</v>
      </c>
      <c r="O3703" s="54">
        <v>74.481865284974091</v>
      </c>
      <c r="P3703" s="54">
        <v>48.575129533678755</v>
      </c>
      <c r="Q3703" s="54">
        <v>142.48704663212436</v>
      </c>
      <c r="R3703" s="54">
        <v>142.48704663212436</v>
      </c>
      <c r="S3703" s="54">
        <v>55.051813471502584</v>
      </c>
      <c r="T3703" s="54">
        <v>45.336787564766837</v>
      </c>
      <c r="U3703" s="54">
        <v>508.41968911917098</v>
      </c>
      <c r="W3703" s="42" t="s">
        <v>469</v>
      </c>
    </row>
    <row r="3704" spans="1:23">
      <c r="A3704" s="49" t="s">
        <v>5972</v>
      </c>
      <c r="B3704" s="49" t="s">
        <v>549</v>
      </c>
      <c r="C3704" s="49" t="s">
        <v>296</v>
      </c>
      <c r="D3704" s="49" t="s">
        <v>492</v>
      </c>
      <c r="E3704" s="50">
        <v>12</v>
      </c>
      <c r="F3704" s="50">
        <v>6</v>
      </c>
      <c r="G3704" s="50">
        <v>14</v>
      </c>
      <c r="H3704" s="50">
        <v>15</v>
      </c>
      <c r="I3704" s="50">
        <v>6</v>
      </c>
      <c r="J3704" s="50">
        <v>0</v>
      </c>
      <c r="K3704" s="50">
        <v>53</v>
      </c>
      <c r="L3704" s="42">
        <v>30880</v>
      </c>
      <c r="M3704" s="42">
        <v>15775</v>
      </c>
      <c r="N3704" s="42">
        <v>15105</v>
      </c>
      <c r="O3704" s="54">
        <v>38.860103626943001</v>
      </c>
      <c r="P3704" s="54">
        <v>19.430051813471501</v>
      </c>
      <c r="Q3704" s="54">
        <v>45.336787564766837</v>
      </c>
      <c r="R3704" s="54">
        <v>48.575129533678755</v>
      </c>
      <c r="S3704" s="54">
        <v>19.430051813471501</v>
      </c>
      <c r="T3704" s="54" t="s">
        <v>499</v>
      </c>
      <c r="U3704" s="54">
        <v>171.6321243523316</v>
      </c>
      <c r="W3704" s="42" t="s">
        <v>469</v>
      </c>
    </row>
    <row r="3705" spans="1:23">
      <c r="A3705" s="49" t="s">
        <v>5973</v>
      </c>
      <c r="B3705" s="49" t="s">
        <v>549</v>
      </c>
      <c r="C3705" s="49" t="s">
        <v>296</v>
      </c>
      <c r="D3705" s="49" t="s">
        <v>473</v>
      </c>
      <c r="E3705" s="50">
        <v>0</v>
      </c>
      <c r="F3705" s="50">
        <v>0</v>
      </c>
      <c r="G3705" s="50">
        <v>0</v>
      </c>
      <c r="H3705" s="50">
        <v>6</v>
      </c>
      <c r="I3705" s="50">
        <v>6</v>
      </c>
      <c r="J3705" s="50">
        <v>0</v>
      </c>
      <c r="K3705" s="50">
        <v>12</v>
      </c>
      <c r="L3705" s="42">
        <v>30880</v>
      </c>
      <c r="M3705" s="42">
        <v>15775</v>
      </c>
      <c r="N3705" s="42">
        <v>15105</v>
      </c>
      <c r="O3705" s="54" t="s">
        <v>499</v>
      </c>
      <c r="P3705" s="54" t="s">
        <v>499</v>
      </c>
      <c r="Q3705" s="54" t="s">
        <v>499</v>
      </c>
      <c r="R3705" s="54">
        <v>19.430051813471501</v>
      </c>
      <c r="S3705" s="54">
        <v>19.430051813471501</v>
      </c>
      <c r="T3705" s="54" t="s">
        <v>499</v>
      </c>
      <c r="U3705" s="54">
        <v>38.860103626943001</v>
      </c>
      <c r="W3705" s="42" t="s">
        <v>469</v>
      </c>
    </row>
    <row r="3706" spans="1:23">
      <c r="A3706" s="49" t="s">
        <v>5974</v>
      </c>
      <c r="B3706" s="49" t="s">
        <v>549</v>
      </c>
      <c r="C3706" s="49" t="s">
        <v>296</v>
      </c>
      <c r="D3706" s="49" t="s">
        <v>201</v>
      </c>
      <c r="E3706" s="50">
        <v>6</v>
      </c>
      <c r="F3706" s="50">
        <v>0</v>
      </c>
      <c r="G3706" s="50">
        <v>14</v>
      </c>
      <c r="H3706" s="50">
        <v>6</v>
      </c>
      <c r="I3706" s="50">
        <v>0</v>
      </c>
      <c r="J3706" s="50">
        <v>6</v>
      </c>
      <c r="K3706" s="50">
        <v>32</v>
      </c>
      <c r="L3706" s="42">
        <v>30880</v>
      </c>
      <c r="M3706" s="42">
        <v>15775</v>
      </c>
      <c r="N3706" s="42">
        <v>15105</v>
      </c>
      <c r="O3706" s="54">
        <v>19.430051813471501</v>
      </c>
      <c r="P3706" s="54" t="s">
        <v>499</v>
      </c>
      <c r="Q3706" s="54">
        <v>45.336787564766837</v>
      </c>
      <c r="R3706" s="54">
        <v>19.430051813471501</v>
      </c>
      <c r="S3706" s="54" t="s">
        <v>499</v>
      </c>
      <c r="T3706" s="54">
        <v>19.430051813471501</v>
      </c>
      <c r="U3706" s="54">
        <v>103.62694300518135</v>
      </c>
      <c r="W3706" s="42" t="s">
        <v>469</v>
      </c>
    </row>
    <row r="3707" spans="1:23">
      <c r="A3707" s="49" t="s">
        <v>5975</v>
      </c>
      <c r="B3707" s="49" t="s">
        <v>549</v>
      </c>
      <c r="C3707" s="49" t="s">
        <v>296</v>
      </c>
      <c r="D3707" s="49" t="s">
        <v>151</v>
      </c>
      <c r="E3707" s="50">
        <v>0</v>
      </c>
      <c r="F3707" s="50">
        <v>0</v>
      </c>
      <c r="G3707" s="50">
        <v>0</v>
      </c>
      <c r="H3707" s="50">
        <v>0</v>
      </c>
      <c r="I3707" s="50">
        <v>0</v>
      </c>
      <c r="J3707" s="50">
        <v>0</v>
      </c>
      <c r="K3707" s="50">
        <v>0</v>
      </c>
      <c r="L3707" s="42">
        <v>30880</v>
      </c>
      <c r="M3707" s="42">
        <v>15775</v>
      </c>
      <c r="N3707" s="42">
        <v>15105</v>
      </c>
      <c r="O3707" s="54" t="s">
        <v>499</v>
      </c>
      <c r="P3707" s="54" t="s">
        <v>499</v>
      </c>
      <c r="Q3707" s="54" t="s">
        <v>499</v>
      </c>
      <c r="R3707" s="54" t="s">
        <v>499</v>
      </c>
      <c r="S3707" s="54" t="s">
        <v>499</v>
      </c>
      <c r="T3707" s="54" t="s">
        <v>499</v>
      </c>
      <c r="U3707" s="54" t="s">
        <v>499</v>
      </c>
      <c r="W3707" s="42" t="s">
        <v>469</v>
      </c>
    </row>
    <row r="3708" spans="1:23">
      <c r="A3708" s="49" t="s">
        <v>5976</v>
      </c>
      <c r="B3708" s="49" t="s">
        <v>549</v>
      </c>
      <c r="C3708" s="49" t="s">
        <v>296</v>
      </c>
      <c r="D3708" s="49" t="s">
        <v>95</v>
      </c>
      <c r="E3708" s="46">
        <v>0</v>
      </c>
      <c r="F3708" s="46">
        <v>6</v>
      </c>
      <c r="G3708" s="46">
        <v>0</v>
      </c>
      <c r="H3708" s="46">
        <v>0</v>
      </c>
      <c r="I3708" s="46">
        <v>0</v>
      </c>
      <c r="J3708" s="46">
        <v>0</v>
      </c>
      <c r="K3708" s="46">
        <v>6</v>
      </c>
      <c r="L3708" s="42">
        <v>30880</v>
      </c>
      <c r="M3708" s="42">
        <v>15775</v>
      </c>
      <c r="N3708" s="42">
        <v>15105</v>
      </c>
      <c r="O3708" s="54" t="s">
        <v>499</v>
      </c>
      <c r="P3708" s="54">
        <v>19.430051813471501</v>
      </c>
      <c r="Q3708" s="54" t="s">
        <v>499</v>
      </c>
      <c r="R3708" s="54" t="s">
        <v>499</v>
      </c>
      <c r="S3708" s="54" t="s">
        <v>499</v>
      </c>
      <c r="T3708" s="54" t="s">
        <v>499</v>
      </c>
      <c r="U3708" s="54">
        <v>19.430051813471501</v>
      </c>
      <c r="W3708" s="42" t="s">
        <v>469</v>
      </c>
    </row>
    <row r="3709" spans="1:23">
      <c r="A3709" s="49" t="s">
        <v>5977</v>
      </c>
      <c r="B3709" s="46" t="s">
        <v>549</v>
      </c>
      <c r="C3709" s="46" t="s">
        <v>296</v>
      </c>
      <c r="D3709" s="49" t="s">
        <v>154</v>
      </c>
      <c r="E3709" s="46">
        <v>0</v>
      </c>
      <c r="F3709" s="46">
        <v>0</v>
      </c>
      <c r="G3709" s="46">
        <v>0</v>
      </c>
      <c r="H3709" s="46">
        <v>0</v>
      </c>
      <c r="I3709" s="46">
        <v>0</v>
      </c>
      <c r="J3709" s="46">
        <v>0</v>
      </c>
      <c r="K3709" s="46">
        <v>0</v>
      </c>
      <c r="L3709" s="42">
        <v>30880</v>
      </c>
      <c r="M3709" s="42">
        <v>15775</v>
      </c>
      <c r="N3709" s="42">
        <v>15105</v>
      </c>
      <c r="O3709" s="54" t="s">
        <v>499</v>
      </c>
      <c r="P3709" s="54" t="s">
        <v>499</v>
      </c>
      <c r="Q3709" s="54" t="s">
        <v>499</v>
      </c>
      <c r="R3709" s="54" t="s">
        <v>499</v>
      </c>
      <c r="S3709" s="54" t="s">
        <v>499</v>
      </c>
      <c r="T3709" s="54" t="s">
        <v>499</v>
      </c>
      <c r="U3709" s="54" t="s">
        <v>499</v>
      </c>
      <c r="W3709" s="42" t="s">
        <v>469</v>
      </c>
    </row>
    <row r="3710" spans="1:23">
      <c r="A3710" s="49" t="s">
        <v>5978</v>
      </c>
      <c r="B3710" s="46" t="s">
        <v>549</v>
      </c>
      <c r="C3710" s="46" t="s">
        <v>296</v>
      </c>
      <c r="D3710" s="49" t="s">
        <v>155</v>
      </c>
      <c r="E3710" s="46">
        <v>12</v>
      </c>
      <c r="F3710" s="46">
        <v>6</v>
      </c>
      <c r="G3710" s="46">
        <v>6</v>
      </c>
      <c r="H3710" s="46">
        <v>12</v>
      </c>
      <c r="I3710" s="46">
        <v>0</v>
      </c>
      <c r="J3710" s="46">
        <v>0</v>
      </c>
      <c r="K3710" s="46">
        <v>36</v>
      </c>
      <c r="L3710" s="42">
        <v>30880</v>
      </c>
      <c r="M3710" s="42">
        <v>15775</v>
      </c>
      <c r="N3710" s="42">
        <v>15105</v>
      </c>
      <c r="O3710" s="54">
        <v>38.860103626943001</v>
      </c>
      <c r="P3710" s="54">
        <v>19.430051813471501</v>
      </c>
      <c r="Q3710" s="54">
        <v>19.430051813471501</v>
      </c>
      <c r="R3710" s="54">
        <v>38.860103626943001</v>
      </c>
      <c r="S3710" s="54" t="s">
        <v>499</v>
      </c>
      <c r="T3710" s="54" t="s">
        <v>499</v>
      </c>
      <c r="U3710" s="54">
        <v>116.580310880829</v>
      </c>
      <c r="W3710" s="42" t="s">
        <v>469</v>
      </c>
    </row>
    <row r="3711" spans="1:23">
      <c r="A3711" s="49" t="s">
        <v>5979</v>
      </c>
      <c r="B3711" s="46" t="s">
        <v>549</v>
      </c>
      <c r="C3711" s="46" t="s">
        <v>296</v>
      </c>
      <c r="D3711" s="49" t="s">
        <v>99</v>
      </c>
      <c r="E3711" s="46">
        <v>12</v>
      </c>
      <c r="F3711" s="46">
        <v>12</v>
      </c>
      <c r="G3711" s="46">
        <v>22</v>
      </c>
      <c r="H3711" s="46">
        <v>30</v>
      </c>
      <c r="I3711" s="46">
        <v>6</v>
      </c>
      <c r="J3711" s="46">
        <v>6</v>
      </c>
      <c r="K3711" s="46">
        <v>88</v>
      </c>
      <c r="L3711" s="42">
        <v>30880</v>
      </c>
      <c r="M3711" s="42">
        <v>15775</v>
      </c>
      <c r="N3711" s="42">
        <v>15105</v>
      </c>
      <c r="O3711" s="54">
        <v>38.860103626943001</v>
      </c>
      <c r="P3711" s="54">
        <v>38.860103626943001</v>
      </c>
      <c r="Q3711" s="54">
        <v>71.243523316062181</v>
      </c>
      <c r="R3711" s="54">
        <v>97.15025906735751</v>
      </c>
      <c r="S3711" s="54">
        <v>19.430051813471501</v>
      </c>
      <c r="T3711" s="54">
        <v>19.430051813471501</v>
      </c>
      <c r="U3711" s="54">
        <v>284.97409326424872</v>
      </c>
      <c r="W3711" s="42" t="s">
        <v>469</v>
      </c>
    </row>
    <row r="3712" spans="1:23">
      <c r="A3712" s="49" t="s">
        <v>5980</v>
      </c>
      <c r="B3712" s="46" t="s">
        <v>549</v>
      </c>
      <c r="C3712" s="46" t="s">
        <v>296</v>
      </c>
      <c r="D3712" s="49" t="s">
        <v>481</v>
      </c>
      <c r="E3712" s="46">
        <v>6</v>
      </c>
      <c r="F3712" s="46">
        <v>0</v>
      </c>
      <c r="G3712" s="46">
        <v>0</v>
      </c>
      <c r="H3712" s="46">
        <v>6</v>
      </c>
      <c r="I3712" s="46">
        <v>0</v>
      </c>
      <c r="J3712" s="46">
        <v>0</v>
      </c>
      <c r="K3712" s="46">
        <v>12</v>
      </c>
      <c r="L3712" s="42">
        <v>30880</v>
      </c>
      <c r="M3712" s="42">
        <v>15775</v>
      </c>
      <c r="N3712" s="42">
        <v>15105</v>
      </c>
      <c r="O3712" s="54">
        <v>19.430051813471501</v>
      </c>
      <c r="P3712" s="54" t="s">
        <v>499</v>
      </c>
      <c r="Q3712" s="54" t="s">
        <v>499</v>
      </c>
      <c r="R3712" s="54">
        <v>19.430051813471501</v>
      </c>
      <c r="S3712" s="54" t="s">
        <v>499</v>
      </c>
      <c r="T3712" s="54" t="s">
        <v>499</v>
      </c>
      <c r="U3712" s="54">
        <v>38.860103626943001</v>
      </c>
      <c r="W3712" s="42" t="s">
        <v>469</v>
      </c>
    </row>
    <row r="3713" spans="1:23">
      <c r="A3713" s="49" t="s">
        <v>5981</v>
      </c>
      <c r="B3713" s="49" t="s">
        <v>549</v>
      </c>
      <c r="C3713" s="49" t="s">
        <v>296</v>
      </c>
      <c r="D3713" s="49" t="s">
        <v>483</v>
      </c>
      <c r="E3713" s="50">
        <v>6</v>
      </c>
      <c r="F3713" s="50">
        <v>6</v>
      </c>
      <c r="G3713" s="50">
        <v>12</v>
      </c>
      <c r="H3713" s="50">
        <v>17</v>
      </c>
      <c r="I3713" s="50">
        <v>6</v>
      </c>
      <c r="J3713" s="50">
        <v>6</v>
      </c>
      <c r="K3713" s="50">
        <v>53</v>
      </c>
      <c r="L3713" s="42">
        <v>30880</v>
      </c>
      <c r="M3713" s="42">
        <v>15775</v>
      </c>
      <c r="N3713" s="42">
        <v>15105</v>
      </c>
      <c r="O3713" s="54">
        <v>19.430051813471501</v>
      </c>
      <c r="P3713" s="54">
        <v>19.430051813471501</v>
      </c>
      <c r="Q3713" s="54">
        <v>38.860103626943001</v>
      </c>
      <c r="R3713" s="54">
        <v>55.051813471502584</v>
      </c>
      <c r="S3713" s="54">
        <v>19.430051813471501</v>
      </c>
      <c r="T3713" s="54">
        <v>19.430051813471501</v>
      </c>
      <c r="U3713" s="54">
        <v>171.6321243523316</v>
      </c>
      <c r="W3713" s="42" t="s">
        <v>469</v>
      </c>
    </row>
    <row r="3714" spans="1:23">
      <c r="A3714" s="49" t="s">
        <v>5982</v>
      </c>
      <c r="B3714" s="49" t="s">
        <v>549</v>
      </c>
      <c r="C3714" s="49" t="s">
        <v>296</v>
      </c>
      <c r="D3714" s="49" t="s">
        <v>128</v>
      </c>
      <c r="E3714" s="50">
        <v>0</v>
      </c>
      <c r="F3714" s="50">
        <v>0</v>
      </c>
      <c r="G3714" s="50">
        <v>0</v>
      </c>
      <c r="H3714" s="50">
        <v>0</v>
      </c>
      <c r="I3714" s="50">
        <v>0</v>
      </c>
      <c r="J3714" s="50">
        <v>0</v>
      </c>
      <c r="K3714" s="50">
        <v>0</v>
      </c>
      <c r="L3714" s="42">
        <v>30880</v>
      </c>
      <c r="M3714" s="42">
        <v>15775</v>
      </c>
      <c r="N3714" s="42">
        <v>15105</v>
      </c>
      <c r="O3714" s="54" t="s">
        <v>499</v>
      </c>
      <c r="P3714" s="54" t="s">
        <v>499</v>
      </c>
      <c r="Q3714" s="54" t="s">
        <v>499</v>
      </c>
      <c r="R3714" s="54" t="s">
        <v>499</v>
      </c>
      <c r="S3714" s="54" t="s">
        <v>499</v>
      </c>
      <c r="T3714" s="54" t="s">
        <v>499</v>
      </c>
      <c r="U3714" s="54" t="s">
        <v>499</v>
      </c>
      <c r="W3714" s="42" t="s">
        <v>469</v>
      </c>
    </row>
    <row r="3715" spans="1:23">
      <c r="A3715" s="49" t="s">
        <v>5983</v>
      </c>
      <c r="B3715" s="46" t="s">
        <v>549</v>
      </c>
      <c r="C3715" s="46" t="s">
        <v>296</v>
      </c>
      <c r="D3715" s="49" t="s">
        <v>132</v>
      </c>
      <c r="E3715" s="46">
        <v>6</v>
      </c>
      <c r="F3715" s="46">
        <v>6</v>
      </c>
      <c r="G3715" s="46">
        <v>9</v>
      </c>
      <c r="H3715" s="46">
        <v>6</v>
      </c>
      <c r="I3715" s="46">
        <v>6</v>
      </c>
      <c r="J3715" s="46">
        <v>0</v>
      </c>
      <c r="K3715" s="46">
        <v>33</v>
      </c>
      <c r="L3715" s="42">
        <v>30880</v>
      </c>
      <c r="M3715" s="42">
        <v>15775</v>
      </c>
      <c r="N3715" s="42">
        <v>15105</v>
      </c>
      <c r="O3715" s="54">
        <v>38.034865293185419</v>
      </c>
      <c r="P3715" s="54">
        <v>38.034865293185419</v>
      </c>
      <c r="Q3715" s="54">
        <v>57.052297939778128</v>
      </c>
      <c r="R3715" s="54">
        <v>38.034865293185419</v>
      </c>
      <c r="S3715" s="54">
        <v>38.034865293185419</v>
      </c>
      <c r="T3715" s="54" t="s">
        <v>499</v>
      </c>
      <c r="U3715" s="54">
        <v>209.19175911251983</v>
      </c>
      <c r="W3715" s="42" t="s">
        <v>469</v>
      </c>
    </row>
    <row r="3716" spans="1:23">
      <c r="A3716" s="49" t="s">
        <v>5984</v>
      </c>
      <c r="B3716" s="46" t="s">
        <v>549</v>
      </c>
      <c r="C3716" s="46" t="s">
        <v>296</v>
      </c>
      <c r="D3716" s="49" t="s">
        <v>161</v>
      </c>
      <c r="E3716" s="46">
        <v>6</v>
      </c>
      <c r="F3716" s="46">
        <v>0</v>
      </c>
      <c r="G3716" s="46">
        <v>0</v>
      </c>
      <c r="H3716" s="46">
        <v>0</v>
      </c>
      <c r="I3716" s="46">
        <v>0</v>
      </c>
      <c r="J3716" s="46">
        <v>0</v>
      </c>
      <c r="K3716" s="46">
        <v>6</v>
      </c>
      <c r="L3716" s="42">
        <v>30880</v>
      </c>
      <c r="M3716" s="42">
        <v>15775</v>
      </c>
      <c r="N3716" s="42">
        <v>15105</v>
      </c>
      <c r="O3716" s="54">
        <v>19.430051813471501</v>
      </c>
      <c r="P3716" s="54" t="s">
        <v>499</v>
      </c>
      <c r="Q3716" s="54" t="s">
        <v>499</v>
      </c>
      <c r="R3716" s="54" t="s">
        <v>499</v>
      </c>
      <c r="S3716" s="54" t="s">
        <v>499</v>
      </c>
      <c r="T3716" s="54" t="s">
        <v>499</v>
      </c>
      <c r="U3716" s="54">
        <v>19.430051813471501</v>
      </c>
      <c r="W3716" s="42" t="s">
        <v>469</v>
      </c>
    </row>
    <row r="3717" spans="1:23">
      <c r="A3717" s="49" t="s">
        <v>5985</v>
      </c>
      <c r="B3717" s="46" t="s">
        <v>549</v>
      </c>
      <c r="C3717" s="46" t="s">
        <v>296</v>
      </c>
      <c r="D3717" s="49" t="s">
        <v>164</v>
      </c>
      <c r="E3717" s="46">
        <v>36</v>
      </c>
      <c r="F3717" s="46">
        <v>38</v>
      </c>
      <c r="G3717" s="46">
        <v>78</v>
      </c>
      <c r="H3717" s="46">
        <v>76</v>
      </c>
      <c r="I3717" s="46">
        <v>23</v>
      </c>
      <c r="J3717" s="46">
        <v>0</v>
      </c>
      <c r="K3717" s="46">
        <v>251</v>
      </c>
      <c r="L3717" s="42">
        <v>30880</v>
      </c>
      <c r="M3717" s="42">
        <v>15775</v>
      </c>
      <c r="N3717" s="42">
        <v>15105</v>
      </c>
      <c r="O3717" s="54">
        <v>238.33167825223438</v>
      </c>
      <c r="P3717" s="54">
        <v>251.57232704402514</v>
      </c>
      <c r="Q3717" s="54">
        <v>516.38530287984111</v>
      </c>
      <c r="R3717" s="54">
        <v>503.14465408805029</v>
      </c>
      <c r="S3717" s="54">
        <v>152.26746110559415</v>
      </c>
      <c r="T3717" s="54" t="s">
        <v>499</v>
      </c>
      <c r="U3717" s="54">
        <v>1661.701423369745</v>
      </c>
      <c r="W3717" s="42" t="s">
        <v>469</v>
      </c>
    </row>
    <row r="3718" spans="1:23">
      <c r="A3718" s="49" t="s">
        <v>5986</v>
      </c>
      <c r="B3718" s="46" t="s">
        <v>549</v>
      </c>
      <c r="C3718" s="46" t="s">
        <v>296</v>
      </c>
      <c r="D3718" s="49" t="s">
        <v>142</v>
      </c>
      <c r="E3718" s="46">
        <v>0</v>
      </c>
      <c r="F3718" s="46">
        <v>0</v>
      </c>
      <c r="G3718" s="46">
        <v>6</v>
      </c>
      <c r="H3718" s="46">
        <v>0</v>
      </c>
      <c r="I3718" s="46">
        <v>0</v>
      </c>
      <c r="J3718" s="46">
        <v>0</v>
      </c>
      <c r="K3718" s="46">
        <v>6</v>
      </c>
      <c r="L3718" s="42">
        <v>30880</v>
      </c>
      <c r="M3718" s="42">
        <v>15775</v>
      </c>
      <c r="N3718" s="42">
        <v>15105</v>
      </c>
      <c r="O3718" s="54" t="s">
        <v>499</v>
      </c>
      <c r="P3718" s="54" t="s">
        <v>499</v>
      </c>
      <c r="Q3718" s="54">
        <v>19.430051813471501</v>
      </c>
      <c r="R3718" s="54" t="s">
        <v>499</v>
      </c>
      <c r="S3718" s="54" t="s">
        <v>499</v>
      </c>
      <c r="T3718" s="54" t="s">
        <v>499</v>
      </c>
      <c r="U3718" s="54">
        <v>19.430051813471501</v>
      </c>
      <c r="W3718" s="42" t="s">
        <v>469</v>
      </c>
    </row>
    <row r="3719" spans="1:23">
      <c r="A3719" s="49" t="s">
        <v>5987</v>
      </c>
      <c r="B3719" s="46" t="s">
        <v>549</v>
      </c>
      <c r="C3719" s="46" t="s">
        <v>296</v>
      </c>
      <c r="D3719" s="49" t="s">
        <v>146</v>
      </c>
      <c r="E3719" s="46">
        <v>6</v>
      </c>
      <c r="F3719" s="46">
        <v>6</v>
      </c>
      <c r="G3719" s="46">
        <v>8</v>
      </c>
      <c r="H3719" s="46">
        <v>11</v>
      </c>
      <c r="I3719" s="46">
        <v>7</v>
      </c>
      <c r="J3719" s="46">
        <v>0</v>
      </c>
      <c r="K3719" s="46">
        <v>38</v>
      </c>
      <c r="L3719" s="42">
        <v>30880</v>
      </c>
      <c r="M3719" s="42">
        <v>15775</v>
      </c>
      <c r="N3719" s="42">
        <v>15105</v>
      </c>
      <c r="O3719" s="54">
        <v>38.034865293185419</v>
      </c>
      <c r="P3719" s="54">
        <v>38.034865293185419</v>
      </c>
      <c r="Q3719" s="54">
        <v>50.713153724247228</v>
      </c>
      <c r="R3719" s="54">
        <v>69.73058637083993</v>
      </c>
      <c r="S3719" s="54">
        <v>44.37400950871632</v>
      </c>
      <c r="T3719" s="54" t="s">
        <v>499</v>
      </c>
      <c r="U3719" s="54">
        <v>240.88748019017436</v>
      </c>
      <c r="W3719" s="42" t="s">
        <v>469</v>
      </c>
    </row>
    <row r="3720" spans="1:23">
      <c r="A3720" s="49" t="s">
        <v>5988</v>
      </c>
      <c r="B3720" s="46" t="s">
        <v>549</v>
      </c>
      <c r="C3720" s="46" t="s">
        <v>299</v>
      </c>
      <c r="D3720" s="49" t="s">
        <v>200</v>
      </c>
      <c r="E3720" s="46">
        <v>6</v>
      </c>
      <c r="F3720" s="46">
        <v>6</v>
      </c>
      <c r="G3720" s="46">
        <v>8</v>
      </c>
      <c r="H3720" s="46">
        <v>17</v>
      </c>
      <c r="I3720" s="46">
        <v>13</v>
      </c>
      <c r="J3720" s="46">
        <v>17</v>
      </c>
      <c r="K3720" s="46">
        <v>67</v>
      </c>
      <c r="L3720" s="42">
        <v>34830</v>
      </c>
      <c r="M3720" s="42">
        <v>17661</v>
      </c>
      <c r="N3720" s="42">
        <v>17169</v>
      </c>
      <c r="O3720" s="54">
        <v>17.226528854435831</v>
      </c>
      <c r="P3720" s="54">
        <v>17.226528854435831</v>
      </c>
      <c r="Q3720" s="54">
        <v>22.968705139247774</v>
      </c>
      <c r="R3720" s="54">
        <v>48.808498420901522</v>
      </c>
      <c r="S3720" s="54">
        <v>37.324145851277635</v>
      </c>
      <c r="T3720" s="54">
        <v>48.808498420901522</v>
      </c>
      <c r="U3720" s="54">
        <v>192.36290554120012</v>
      </c>
      <c r="W3720" s="42" t="s">
        <v>469</v>
      </c>
    </row>
    <row r="3721" spans="1:23">
      <c r="A3721" s="49" t="s">
        <v>5989</v>
      </c>
      <c r="B3721" s="46" t="s">
        <v>549</v>
      </c>
      <c r="C3721" s="46" t="s">
        <v>299</v>
      </c>
      <c r="D3721" s="49" t="s">
        <v>54</v>
      </c>
      <c r="E3721" s="46">
        <v>41</v>
      </c>
      <c r="F3721" s="46">
        <v>16</v>
      </c>
      <c r="G3721" s="46">
        <v>88</v>
      </c>
      <c r="H3721" s="46">
        <v>70</v>
      </c>
      <c r="I3721" s="46">
        <v>49</v>
      </c>
      <c r="J3721" s="46">
        <v>27</v>
      </c>
      <c r="K3721" s="46">
        <v>291</v>
      </c>
      <c r="L3721" s="42">
        <v>34830</v>
      </c>
      <c r="M3721" s="42">
        <v>17661</v>
      </c>
      <c r="N3721" s="42">
        <v>17169</v>
      </c>
      <c r="O3721" s="54">
        <v>232.14993488477435</v>
      </c>
      <c r="P3721" s="54">
        <v>90.595096540399751</v>
      </c>
      <c r="Q3721" s="54">
        <v>498.27303097219863</v>
      </c>
      <c r="R3721" s="54">
        <v>396.35354736424887</v>
      </c>
      <c r="S3721" s="54">
        <v>277.44748315497424</v>
      </c>
      <c r="T3721" s="54">
        <v>152.87922541192458</v>
      </c>
      <c r="U3721" s="54">
        <v>1647.6983183285204</v>
      </c>
      <c r="W3721" s="42" t="s">
        <v>469</v>
      </c>
    </row>
    <row r="3722" spans="1:23">
      <c r="A3722" s="49" t="s">
        <v>5990</v>
      </c>
      <c r="B3722" s="46" t="s">
        <v>549</v>
      </c>
      <c r="C3722" s="46" t="s">
        <v>299</v>
      </c>
      <c r="D3722" s="49" t="s">
        <v>60</v>
      </c>
      <c r="E3722" s="46">
        <v>6</v>
      </c>
      <c r="F3722" s="46">
        <v>0</v>
      </c>
      <c r="G3722" s="46">
        <v>12</v>
      </c>
      <c r="H3722" s="46">
        <v>15</v>
      </c>
      <c r="I3722" s="46">
        <v>0</v>
      </c>
      <c r="J3722" s="46">
        <v>12</v>
      </c>
      <c r="K3722" s="46">
        <v>45</v>
      </c>
      <c r="L3722" s="42">
        <v>34830</v>
      </c>
      <c r="M3722" s="42">
        <v>17661</v>
      </c>
      <c r="N3722" s="42">
        <v>17169</v>
      </c>
      <c r="O3722" s="54">
        <v>17.226528854435831</v>
      </c>
      <c r="P3722" s="54" t="s">
        <v>499</v>
      </c>
      <c r="Q3722" s="54">
        <v>34.453057708871661</v>
      </c>
      <c r="R3722" s="54">
        <v>43.066322136089575</v>
      </c>
      <c r="S3722" s="54" t="s">
        <v>499</v>
      </c>
      <c r="T3722" s="54">
        <v>34.453057708871661</v>
      </c>
      <c r="U3722" s="54">
        <v>129.19896640826875</v>
      </c>
      <c r="W3722" s="42" t="s">
        <v>469</v>
      </c>
    </row>
    <row r="3723" spans="1:23">
      <c r="A3723" s="49" t="s">
        <v>5991</v>
      </c>
      <c r="B3723" s="46" t="s">
        <v>549</v>
      </c>
      <c r="C3723" s="46" t="s">
        <v>299</v>
      </c>
      <c r="D3723" s="49" t="s">
        <v>69</v>
      </c>
      <c r="E3723" s="46">
        <v>6</v>
      </c>
      <c r="F3723" s="46">
        <v>0</v>
      </c>
      <c r="G3723" s="46">
        <v>0</v>
      </c>
      <c r="H3723" s="46">
        <v>6</v>
      </c>
      <c r="I3723" s="46">
        <v>6</v>
      </c>
      <c r="J3723" s="46">
        <v>0</v>
      </c>
      <c r="K3723" s="46">
        <v>18</v>
      </c>
      <c r="L3723" s="42">
        <v>34830</v>
      </c>
      <c r="M3723" s="42">
        <v>17661</v>
      </c>
      <c r="N3723" s="42">
        <v>17169</v>
      </c>
      <c r="O3723" s="54">
        <v>33.973161202649905</v>
      </c>
      <c r="P3723" s="54" t="s">
        <v>499</v>
      </c>
      <c r="Q3723" s="54" t="s">
        <v>499</v>
      </c>
      <c r="R3723" s="54">
        <v>33.973161202649905</v>
      </c>
      <c r="S3723" s="54">
        <v>33.973161202649905</v>
      </c>
      <c r="T3723" s="54" t="s">
        <v>499</v>
      </c>
      <c r="U3723" s="54">
        <v>101.91948360794973</v>
      </c>
      <c r="W3723" s="42" t="s">
        <v>469</v>
      </c>
    </row>
    <row r="3724" spans="1:23">
      <c r="A3724" s="49" t="s">
        <v>5992</v>
      </c>
      <c r="B3724" s="46" t="s">
        <v>549</v>
      </c>
      <c r="C3724" s="46" t="s">
        <v>299</v>
      </c>
      <c r="D3724" s="49" t="s">
        <v>64</v>
      </c>
      <c r="E3724" s="46">
        <v>27</v>
      </c>
      <c r="F3724" s="46">
        <v>6</v>
      </c>
      <c r="G3724" s="46">
        <v>41</v>
      </c>
      <c r="H3724" s="46">
        <v>29</v>
      </c>
      <c r="I3724" s="46">
        <v>23</v>
      </c>
      <c r="J3724" s="46">
        <v>12</v>
      </c>
      <c r="K3724" s="46">
        <v>138</v>
      </c>
      <c r="L3724" s="42">
        <v>34830</v>
      </c>
      <c r="M3724" s="42">
        <v>17661</v>
      </c>
      <c r="N3724" s="42">
        <v>17169</v>
      </c>
      <c r="O3724" s="54">
        <v>77.519379844961236</v>
      </c>
      <c r="P3724" s="54">
        <v>17.226528854435831</v>
      </c>
      <c r="Q3724" s="54">
        <v>117.71461383864484</v>
      </c>
      <c r="R3724" s="54">
        <v>83.261556129773183</v>
      </c>
      <c r="S3724" s="54">
        <v>66.035027275337356</v>
      </c>
      <c r="T3724" s="54">
        <v>34.453057708871661</v>
      </c>
      <c r="U3724" s="54">
        <v>396.21016365202411</v>
      </c>
      <c r="W3724" s="42" t="s">
        <v>469</v>
      </c>
    </row>
    <row r="3725" spans="1:23">
      <c r="A3725" s="49" t="s">
        <v>5993</v>
      </c>
      <c r="B3725" s="46" t="s">
        <v>549</v>
      </c>
      <c r="C3725" s="46" t="s">
        <v>299</v>
      </c>
      <c r="D3725" s="49" t="s">
        <v>492</v>
      </c>
      <c r="E3725" s="46">
        <v>12</v>
      </c>
      <c r="F3725" s="46">
        <v>0</v>
      </c>
      <c r="G3725" s="46">
        <v>12</v>
      </c>
      <c r="H3725" s="46">
        <v>19</v>
      </c>
      <c r="I3725" s="46">
        <v>6</v>
      </c>
      <c r="J3725" s="46">
        <v>0</v>
      </c>
      <c r="K3725" s="46">
        <v>49</v>
      </c>
      <c r="L3725" s="42">
        <v>34830</v>
      </c>
      <c r="M3725" s="42">
        <v>17661</v>
      </c>
      <c r="N3725" s="42">
        <v>17169</v>
      </c>
      <c r="O3725" s="54">
        <v>34.453057708871661</v>
      </c>
      <c r="P3725" s="54" t="s">
        <v>499</v>
      </c>
      <c r="Q3725" s="54">
        <v>34.453057708871661</v>
      </c>
      <c r="R3725" s="54">
        <v>54.550674705713462</v>
      </c>
      <c r="S3725" s="54">
        <v>17.226528854435831</v>
      </c>
      <c r="T3725" s="54" t="s">
        <v>499</v>
      </c>
      <c r="U3725" s="54">
        <v>140.68331897789261</v>
      </c>
      <c r="W3725" s="42" t="s">
        <v>469</v>
      </c>
    </row>
    <row r="3726" spans="1:23">
      <c r="A3726" s="49" t="s">
        <v>5994</v>
      </c>
      <c r="B3726" s="46" t="s">
        <v>549</v>
      </c>
      <c r="C3726" s="46" t="s">
        <v>299</v>
      </c>
      <c r="D3726" s="49" t="s">
        <v>473</v>
      </c>
      <c r="E3726" s="46">
        <v>0</v>
      </c>
      <c r="F3726" s="46">
        <v>0</v>
      </c>
      <c r="G3726" s="46">
        <v>0</v>
      </c>
      <c r="H3726" s="46">
        <v>0</v>
      </c>
      <c r="I3726" s="46">
        <v>0</v>
      </c>
      <c r="J3726" s="46">
        <v>0</v>
      </c>
      <c r="K3726" s="46">
        <v>0</v>
      </c>
      <c r="L3726" s="42">
        <v>34830</v>
      </c>
      <c r="M3726" s="42">
        <v>17661</v>
      </c>
      <c r="N3726" s="42">
        <v>17169</v>
      </c>
      <c r="O3726" s="54" t="s">
        <v>499</v>
      </c>
      <c r="P3726" s="54" t="s">
        <v>499</v>
      </c>
      <c r="Q3726" s="54" t="s">
        <v>499</v>
      </c>
      <c r="R3726" s="54" t="s">
        <v>499</v>
      </c>
      <c r="S3726" s="54" t="s">
        <v>499</v>
      </c>
      <c r="T3726" s="54" t="s">
        <v>499</v>
      </c>
      <c r="U3726" s="54" t="s">
        <v>499</v>
      </c>
      <c r="W3726" s="42" t="s">
        <v>469</v>
      </c>
    </row>
    <row r="3727" spans="1:23">
      <c r="A3727" s="49" t="s">
        <v>5995</v>
      </c>
      <c r="B3727" s="46" t="s">
        <v>549</v>
      </c>
      <c r="C3727" s="49" t="s">
        <v>299</v>
      </c>
      <c r="D3727" s="49" t="s">
        <v>201</v>
      </c>
      <c r="E3727" s="46">
        <v>6</v>
      </c>
      <c r="F3727" s="46">
        <v>0</v>
      </c>
      <c r="G3727" s="46">
        <v>7</v>
      </c>
      <c r="H3727" s="46">
        <v>6</v>
      </c>
      <c r="I3727" s="46">
        <v>6</v>
      </c>
      <c r="J3727" s="46">
        <v>6</v>
      </c>
      <c r="K3727" s="46">
        <v>31</v>
      </c>
      <c r="L3727" s="42">
        <v>34830</v>
      </c>
      <c r="M3727" s="42">
        <v>17661</v>
      </c>
      <c r="N3727" s="42">
        <v>17169</v>
      </c>
      <c r="O3727" s="54">
        <v>17.226528854435831</v>
      </c>
      <c r="P3727" s="54" t="s">
        <v>499</v>
      </c>
      <c r="Q3727" s="54">
        <v>20.097616996841804</v>
      </c>
      <c r="R3727" s="54">
        <v>17.226528854435831</v>
      </c>
      <c r="S3727" s="54">
        <v>17.226528854435831</v>
      </c>
      <c r="T3727" s="54">
        <v>17.226528854435831</v>
      </c>
      <c r="U3727" s="54">
        <v>89.00373241458513</v>
      </c>
      <c r="W3727" s="42" t="s">
        <v>469</v>
      </c>
    </row>
    <row r="3728" spans="1:23">
      <c r="A3728" s="49" t="s">
        <v>5996</v>
      </c>
      <c r="B3728" s="46" t="s">
        <v>549</v>
      </c>
      <c r="C3728" s="49" t="s">
        <v>299</v>
      </c>
      <c r="D3728" s="49" t="s">
        <v>151</v>
      </c>
      <c r="E3728" s="46">
        <v>0</v>
      </c>
      <c r="F3728" s="46">
        <v>0</v>
      </c>
      <c r="G3728" s="46">
        <v>0</v>
      </c>
      <c r="H3728" s="46">
        <v>0</v>
      </c>
      <c r="I3728" s="46">
        <v>0</v>
      </c>
      <c r="J3728" s="46">
        <v>0</v>
      </c>
      <c r="K3728" s="46">
        <v>0</v>
      </c>
      <c r="L3728" s="42">
        <v>34830</v>
      </c>
      <c r="M3728" s="42">
        <v>17661</v>
      </c>
      <c r="N3728" s="42">
        <v>17169</v>
      </c>
      <c r="O3728" s="54" t="s">
        <v>499</v>
      </c>
      <c r="P3728" s="54" t="s">
        <v>499</v>
      </c>
      <c r="Q3728" s="54" t="s">
        <v>499</v>
      </c>
      <c r="R3728" s="54" t="s">
        <v>499</v>
      </c>
      <c r="S3728" s="54" t="s">
        <v>499</v>
      </c>
      <c r="T3728" s="54" t="s">
        <v>499</v>
      </c>
      <c r="U3728" s="54" t="s">
        <v>499</v>
      </c>
      <c r="W3728" s="42" t="s">
        <v>469</v>
      </c>
    </row>
    <row r="3729" spans="1:23">
      <c r="A3729" s="49" t="s">
        <v>5997</v>
      </c>
      <c r="B3729" s="46" t="s">
        <v>549</v>
      </c>
      <c r="C3729" s="46" t="s">
        <v>299</v>
      </c>
      <c r="D3729" s="49" t="s">
        <v>95</v>
      </c>
      <c r="E3729" s="46">
        <v>0</v>
      </c>
      <c r="F3729" s="46">
        <v>0</v>
      </c>
      <c r="G3729" s="46">
        <v>6</v>
      </c>
      <c r="H3729" s="46">
        <v>6</v>
      </c>
      <c r="I3729" s="46">
        <v>0</v>
      </c>
      <c r="J3729" s="46">
        <v>0</v>
      </c>
      <c r="K3729" s="46">
        <v>12</v>
      </c>
      <c r="L3729" s="42">
        <v>34830</v>
      </c>
      <c r="M3729" s="42">
        <v>17661</v>
      </c>
      <c r="N3729" s="42">
        <v>17169</v>
      </c>
      <c r="O3729" s="54" t="s">
        <v>499</v>
      </c>
      <c r="P3729" s="54" t="s">
        <v>499</v>
      </c>
      <c r="Q3729" s="54">
        <v>17.226528854435831</v>
      </c>
      <c r="R3729" s="54">
        <v>17.226528854435831</v>
      </c>
      <c r="S3729" s="54" t="s">
        <v>499</v>
      </c>
      <c r="T3729" s="54" t="s">
        <v>499</v>
      </c>
      <c r="U3729" s="54">
        <v>34.453057708871661</v>
      </c>
      <c r="W3729" s="42" t="s">
        <v>469</v>
      </c>
    </row>
    <row r="3730" spans="1:23">
      <c r="A3730" s="49" t="s">
        <v>5998</v>
      </c>
      <c r="B3730" s="46" t="s">
        <v>549</v>
      </c>
      <c r="C3730" s="46" t="s">
        <v>299</v>
      </c>
      <c r="D3730" s="49" t="s">
        <v>154</v>
      </c>
      <c r="E3730" s="46">
        <v>0</v>
      </c>
      <c r="F3730" s="46">
        <v>0</v>
      </c>
      <c r="G3730" s="46">
        <v>0</v>
      </c>
      <c r="H3730" s="46">
        <v>0</v>
      </c>
      <c r="I3730" s="46">
        <v>0</v>
      </c>
      <c r="J3730" s="46">
        <v>0</v>
      </c>
      <c r="K3730" s="46">
        <v>0</v>
      </c>
      <c r="L3730" s="42">
        <v>34830</v>
      </c>
      <c r="M3730" s="42">
        <v>17661</v>
      </c>
      <c r="N3730" s="42">
        <v>17169</v>
      </c>
      <c r="O3730" s="54" t="s">
        <v>499</v>
      </c>
      <c r="P3730" s="54" t="s">
        <v>499</v>
      </c>
      <c r="Q3730" s="54" t="s">
        <v>499</v>
      </c>
      <c r="R3730" s="54" t="s">
        <v>499</v>
      </c>
      <c r="S3730" s="54" t="s">
        <v>499</v>
      </c>
      <c r="T3730" s="54" t="s">
        <v>499</v>
      </c>
      <c r="U3730" s="54" t="s">
        <v>499</v>
      </c>
      <c r="W3730" s="42" t="s">
        <v>469</v>
      </c>
    </row>
    <row r="3731" spans="1:23">
      <c r="A3731" s="49" t="s">
        <v>5999</v>
      </c>
      <c r="B3731" s="46" t="s">
        <v>549</v>
      </c>
      <c r="C3731" s="46" t="s">
        <v>299</v>
      </c>
      <c r="D3731" s="49" t="s">
        <v>155</v>
      </c>
      <c r="E3731" s="46">
        <v>13</v>
      </c>
      <c r="F3731" s="46">
        <v>0</v>
      </c>
      <c r="G3731" s="46">
        <v>12</v>
      </c>
      <c r="H3731" s="46">
        <v>13</v>
      </c>
      <c r="I3731" s="46">
        <v>0</v>
      </c>
      <c r="J3731" s="46">
        <v>0</v>
      </c>
      <c r="K3731" s="46">
        <v>38</v>
      </c>
      <c r="L3731" s="42">
        <v>34830</v>
      </c>
      <c r="M3731" s="42">
        <v>17661</v>
      </c>
      <c r="N3731" s="42">
        <v>17169</v>
      </c>
      <c r="O3731" s="54">
        <v>37.324145851277635</v>
      </c>
      <c r="P3731" s="54" t="s">
        <v>499</v>
      </c>
      <c r="Q3731" s="54">
        <v>34.453057708871661</v>
      </c>
      <c r="R3731" s="54">
        <v>37.324145851277635</v>
      </c>
      <c r="S3731" s="54" t="s">
        <v>499</v>
      </c>
      <c r="T3731" s="54" t="s">
        <v>499</v>
      </c>
      <c r="U3731" s="54">
        <v>109.10134941142692</v>
      </c>
      <c r="W3731" s="42" t="s">
        <v>469</v>
      </c>
    </row>
    <row r="3732" spans="1:23">
      <c r="A3732" s="49" t="s">
        <v>6000</v>
      </c>
      <c r="B3732" s="46" t="s">
        <v>549</v>
      </c>
      <c r="C3732" s="46" t="s">
        <v>299</v>
      </c>
      <c r="D3732" s="49" t="s">
        <v>99</v>
      </c>
      <c r="E3732" s="46">
        <v>12</v>
      </c>
      <c r="F3732" s="46">
        <v>12</v>
      </c>
      <c r="G3732" s="46">
        <v>23</v>
      </c>
      <c r="H3732" s="46">
        <v>18</v>
      </c>
      <c r="I3732" s="46">
        <v>12</v>
      </c>
      <c r="J3732" s="46">
        <v>7</v>
      </c>
      <c r="K3732" s="46">
        <v>84</v>
      </c>
      <c r="L3732" s="42">
        <v>34830</v>
      </c>
      <c r="M3732" s="42">
        <v>17661</v>
      </c>
      <c r="N3732" s="42">
        <v>17169</v>
      </c>
      <c r="O3732" s="54">
        <v>34.453057708871661</v>
      </c>
      <c r="P3732" s="54">
        <v>34.453057708871661</v>
      </c>
      <c r="Q3732" s="54">
        <v>66.035027275337356</v>
      </c>
      <c r="R3732" s="54">
        <v>51.679586563307488</v>
      </c>
      <c r="S3732" s="54">
        <v>34.453057708871661</v>
      </c>
      <c r="T3732" s="54">
        <v>20.097616996841804</v>
      </c>
      <c r="U3732" s="54">
        <v>241.17140396210164</v>
      </c>
      <c r="W3732" s="42" t="s">
        <v>469</v>
      </c>
    </row>
    <row r="3733" spans="1:23">
      <c r="A3733" s="49" t="s">
        <v>6001</v>
      </c>
      <c r="B3733" s="46" t="s">
        <v>549</v>
      </c>
      <c r="C3733" s="49" t="s">
        <v>299</v>
      </c>
      <c r="D3733" s="49" t="s">
        <v>481</v>
      </c>
      <c r="E3733" s="46">
        <v>0</v>
      </c>
      <c r="F3733" s="46">
        <v>0</v>
      </c>
      <c r="G3733" s="46">
        <v>6</v>
      </c>
      <c r="H3733" s="46">
        <v>0</v>
      </c>
      <c r="I3733" s="46">
        <v>0</v>
      </c>
      <c r="J3733" s="46">
        <v>0</v>
      </c>
      <c r="K3733" s="46">
        <v>6</v>
      </c>
      <c r="L3733" s="42">
        <v>34830</v>
      </c>
      <c r="M3733" s="42">
        <v>17661</v>
      </c>
      <c r="N3733" s="42">
        <v>17169</v>
      </c>
      <c r="O3733" s="54" t="s">
        <v>499</v>
      </c>
      <c r="P3733" s="54" t="s">
        <v>499</v>
      </c>
      <c r="Q3733" s="54">
        <v>17.226528854435831</v>
      </c>
      <c r="R3733" s="54" t="s">
        <v>499</v>
      </c>
      <c r="S3733" s="54" t="s">
        <v>499</v>
      </c>
      <c r="T3733" s="54" t="s">
        <v>499</v>
      </c>
      <c r="U3733" s="54">
        <v>17.226528854435831</v>
      </c>
      <c r="W3733" s="42" t="s">
        <v>469</v>
      </c>
    </row>
    <row r="3734" spans="1:23">
      <c r="A3734" s="49" t="s">
        <v>6002</v>
      </c>
      <c r="B3734" s="46" t="s">
        <v>549</v>
      </c>
      <c r="C3734" s="49" t="s">
        <v>299</v>
      </c>
      <c r="D3734" s="49" t="s">
        <v>483</v>
      </c>
      <c r="E3734" s="46">
        <v>6</v>
      </c>
      <c r="F3734" s="46">
        <v>6</v>
      </c>
      <c r="G3734" s="46">
        <v>16</v>
      </c>
      <c r="H3734" s="46">
        <v>12</v>
      </c>
      <c r="I3734" s="46">
        <v>0</v>
      </c>
      <c r="J3734" s="46">
        <v>6</v>
      </c>
      <c r="K3734" s="46">
        <v>46</v>
      </c>
      <c r="L3734" s="42">
        <v>34830</v>
      </c>
      <c r="M3734" s="42">
        <v>17661</v>
      </c>
      <c r="N3734" s="42">
        <v>17169</v>
      </c>
      <c r="O3734" s="54">
        <v>17.226528854435831</v>
      </c>
      <c r="P3734" s="54">
        <v>17.226528854435831</v>
      </c>
      <c r="Q3734" s="54">
        <v>45.937410278495548</v>
      </c>
      <c r="R3734" s="54">
        <v>34.453057708871661</v>
      </c>
      <c r="S3734" s="54" t="s">
        <v>499</v>
      </c>
      <c r="T3734" s="54">
        <v>17.226528854435831</v>
      </c>
      <c r="U3734" s="54">
        <v>132.07005455067471</v>
      </c>
      <c r="W3734" s="42" t="s">
        <v>469</v>
      </c>
    </row>
    <row r="3735" spans="1:23">
      <c r="A3735" s="49" t="s">
        <v>6003</v>
      </c>
      <c r="B3735" s="46" t="s">
        <v>549</v>
      </c>
      <c r="C3735" s="49" t="s">
        <v>299</v>
      </c>
      <c r="D3735" s="49" t="s">
        <v>128</v>
      </c>
      <c r="E3735" s="46">
        <v>0</v>
      </c>
      <c r="F3735" s="46">
        <v>0</v>
      </c>
      <c r="G3735" s="46">
        <v>0</v>
      </c>
      <c r="H3735" s="46">
        <v>0</v>
      </c>
      <c r="I3735" s="46">
        <v>0</v>
      </c>
      <c r="J3735" s="46">
        <v>0</v>
      </c>
      <c r="K3735" s="46">
        <v>0</v>
      </c>
      <c r="L3735" s="42">
        <v>34830</v>
      </c>
      <c r="M3735" s="42">
        <v>17661</v>
      </c>
      <c r="N3735" s="42">
        <v>17169</v>
      </c>
      <c r="O3735" s="54" t="s">
        <v>499</v>
      </c>
      <c r="P3735" s="54" t="s">
        <v>499</v>
      </c>
      <c r="Q3735" s="54" t="s">
        <v>499</v>
      </c>
      <c r="R3735" s="54" t="s">
        <v>499</v>
      </c>
      <c r="S3735" s="54" t="s">
        <v>499</v>
      </c>
      <c r="T3735" s="54" t="s">
        <v>499</v>
      </c>
      <c r="U3735" s="54" t="s">
        <v>499</v>
      </c>
      <c r="W3735" s="42" t="s">
        <v>469</v>
      </c>
    </row>
    <row r="3736" spans="1:23">
      <c r="A3736" s="49" t="s">
        <v>6004</v>
      </c>
      <c r="B3736" s="46" t="s">
        <v>549</v>
      </c>
      <c r="C3736" s="46" t="s">
        <v>299</v>
      </c>
      <c r="D3736" s="49" t="s">
        <v>132</v>
      </c>
      <c r="E3736" s="46">
        <v>6</v>
      </c>
      <c r="F3736" s="46">
        <v>6</v>
      </c>
      <c r="G3736" s="46">
        <v>6</v>
      </c>
      <c r="H3736" s="46">
        <v>6</v>
      </c>
      <c r="I3736" s="46">
        <v>6</v>
      </c>
      <c r="J3736" s="46">
        <v>6</v>
      </c>
      <c r="K3736" s="46">
        <v>36</v>
      </c>
      <c r="L3736" s="42">
        <v>34830</v>
      </c>
      <c r="M3736" s="42">
        <v>17661</v>
      </c>
      <c r="N3736" s="42">
        <v>17169</v>
      </c>
      <c r="O3736" s="54">
        <v>33.973161202649905</v>
      </c>
      <c r="P3736" s="54">
        <v>33.973161202649905</v>
      </c>
      <c r="Q3736" s="54">
        <v>33.973161202649905</v>
      </c>
      <c r="R3736" s="54">
        <v>33.973161202649905</v>
      </c>
      <c r="S3736" s="54">
        <v>33.973161202649905</v>
      </c>
      <c r="T3736" s="54">
        <v>33.973161202649905</v>
      </c>
      <c r="U3736" s="54">
        <v>203.83896721589946</v>
      </c>
      <c r="W3736" s="42" t="s">
        <v>469</v>
      </c>
    </row>
    <row r="3737" spans="1:23">
      <c r="A3737" s="49" t="s">
        <v>6005</v>
      </c>
      <c r="B3737" s="46" t="s">
        <v>549</v>
      </c>
      <c r="C3737" s="46" t="s">
        <v>299</v>
      </c>
      <c r="D3737" s="49" t="s">
        <v>161</v>
      </c>
      <c r="E3737" s="46">
        <v>0</v>
      </c>
      <c r="F3737" s="46">
        <v>0</v>
      </c>
      <c r="G3737" s="46">
        <v>0</v>
      </c>
      <c r="H3737" s="46">
        <v>0</v>
      </c>
      <c r="I3737" s="46">
        <v>0</v>
      </c>
      <c r="J3737" s="46">
        <v>0</v>
      </c>
      <c r="K3737" s="46">
        <v>0</v>
      </c>
      <c r="L3737" s="42">
        <v>34830</v>
      </c>
      <c r="M3737" s="42">
        <v>17661</v>
      </c>
      <c r="N3737" s="42">
        <v>17169</v>
      </c>
      <c r="O3737" s="54" t="s">
        <v>499</v>
      </c>
      <c r="P3737" s="54" t="s">
        <v>499</v>
      </c>
      <c r="Q3737" s="54" t="s">
        <v>499</v>
      </c>
      <c r="R3737" s="54" t="s">
        <v>499</v>
      </c>
      <c r="S3737" s="54" t="s">
        <v>499</v>
      </c>
      <c r="T3737" s="54" t="s">
        <v>499</v>
      </c>
      <c r="U3737" s="54" t="s">
        <v>499</v>
      </c>
      <c r="W3737" s="42" t="s">
        <v>469</v>
      </c>
    </row>
    <row r="3738" spans="1:23">
      <c r="A3738" s="49" t="s">
        <v>6006</v>
      </c>
      <c r="B3738" s="46" t="s">
        <v>549</v>
      </c>
      <c r="C3738" s="46" t="s">
        <v>299</v>
      </c>
      <c r="D3738" s="49" t="s">
        <v>164</v>
      </c>
      <c r="E3738" s="46">
        <v>24</v>
      </c>
      <c r="F3738" s="46">
        <v>29</v>
      </c>
      <c r="G3738" s="46">
        <v>69</v>
      </c>
      <c r="H3738" s="46">
        <v>46</v>
      </c>
      <c r="I3738" s="46">
        <v>15</v>
      </c>
      <c r="J3738" s="46">
        <v>0</v>
      </c>
      <c r="K3738" s="46">
        <v>183</v>
      </c>
      <c r="L3738" s="42">
        <v>34830</v>
      </c>
      <c r="M3738" s="42">
        <v>17661</v>
      </c>
      <c r="N3738" s="42">
        <v>17169</v>
      </c>
      <c r="O3738" s="54">
        <v>139.7868250917351</v>
      </c>
      <c r="P3738" s="54">
        <v>168.90908031917991</v>
      </c>
      <c r="Q3738" s="54">
        <v>401.88712213873845</v>
      </c>
      <c r="R3738" s="54">
        <v>267.92474809249228</v>
      </c>
      <c r="S3738" s="54">
        <v>87.366765682334432</v>
      </c>
      <c r="T3738" s="54" t="s">
        <v>499</v>
      </c>
      <c r="U3738" s="54">
        <v>1065.8745413244801</v>
      </c>
      <c r="W3738" s="42" t="s">
        <v>469</v>
      </c>
    </row>
    <row r="3739" spans="1:23">
      <c r="A3739" s="49" t="s">
        <v>6007</v>
      </c>
      <c r="B3739" s="46" t="s">
        <v>549</v>
      </c>
      <c r="C3739" s="46" t="s">
        <v>299</v>
      </c>
      <c r="D3739" s="49" t="s">
        <v>142</v>
      </c>
      <c r="E3739" s="46">
        <v>0</v>
      </c>
      <c r="F3739" s="46">
        <v>0</v>
      </c>
      <c r="G3739" s="46">
        <v>0</v>
      </c>
      <c r="H3739" s="46">
        <v>0</v>
      </c>
      <c r="I3739" s="46">
        <v>0</v>
      </c>
      <c r="J3739" s="46">
        <v>0</v>
      </c>
      <c r="K3739" s="46">
        <v>0</v>
      </c>
      <c r="L3739" s="42">
        <v>34830</v>
      </c>
      <c r="M3739" s="42">
        <v>17661</v>
      </c>
      <c r="N3739" s="42">
        <v>17169</v>
      </c>
      <c r="O3739" s="54" t="s">
        <v>499</v>
      </c>
      <c r="P3739" s="54" t="s">
        <v>499</v>
      </c>
      <c r="Q3739" s="54" t="s">
        <v>499</v>
      </c>
      <c r="R3739" s="54" t="s">
        <v>499</v>
      </c>
      <c r="S3739" s="54" t="s">
        <v>499</v>
      </c>
      <c r="T3739" s="54" t="s">
        <v>499</v>
      </c>
      <c r="U3739" s="54" t="s">
        <v>499</v>
      </c>
      <c r="W3739" s="42" t="s">
        <v>469</v>
      </c>
    </row>
    <row r="3740" spans="1:23">
      <c r="A3740" s="49" t="s">
        <v>6008</v>
      </c>
      <c r="B3740" s="46" t="s">
        <v>549</v>
      </c>
      <c r="C3740" s="49" t="s">
        <v>299</v>
      </c>
      <c r="D3740" s="49" t="s">
        <v>146</v>
      </c>
      <c r="E3740" s="46">
        <v>6</v>
      </c>
      <c r="F3740" s="46">
        <v>6</v>
      </c>
      <c r="G3740" s="46">
        <v>13</v>
      </c>
      <c r="H3740" s="46">
        <v>21</v>
      </c>
      <c r="I3740" s="46">
        <v>6</v>
      </c>
      <c r="J3740" s="46">
        <v>6</v>
      </c>
      <c r="K3740" s="46">
        <v>58</v>
      </c>
      <c r="L3740" s="42">
        <v>34830</v>
      </c>
      <c r="M3740" s="42">
        <v>17661</v>
      </c>
      <c r="N3740" s="42">
        <v>17169</v>
      </c>
      <c r="O3740" s="54">
        <v>33.973161202649905</v>
      </c>
      <c r="P3740" s="54">
        <v>33.973161202649905</v>
      </c>
      <c r="Q3740" s="54">
        <v>73.608515939074792</v>
      </c>
      <c r="R3740" s="54">
        <v>118.90606420927466</v>
      </c>
      <c r="S3740" s="54">
        <v>33.973161202649905</v>
      </c>
      <c r="T3740" s="54">
        <v>33.973161202649905</v>
      </c>
      <c r="U3740" s="54">
        <v>328.40722495894909</v>
      </c>
      <c r="W3740" s="42" t="s">
        <v>469</v>
      </c>
    </row>
    <row r="3741" spans="1:23">
      <c r="A3741" s="49" t="s">
        <v>6009</v>
      </c>
      <c r="B3741" s="46" t="s">
        <v>549</v>
      </c>
      <c r="C3741" s="49" t="s">
        <v>303</v>
      </c>
      <c r="D3741" s="49" t="s">
        <v>200</v>
      </c>
      <c r="E3741" s="46">
        <v>12</v>
      </c>
      <c r="F3741" s="46">
        <v>8</v>
      </c>
      <c r="G3741" s="46">
        <v>16</v>
      </c>
      <c r="H3741" s="46">
        <v>28</v>
      </c>
      <c r="I3741" s="46">
        <v>23</v>
      </c>
      <c r="J3741" s="46">
        <v>7</v>
      </c>
      <c r="K3741" s="46">
        <v>94</v>
      </c>
      <c r="L3741" s="42">
        <v>42989</v>
      </c>
      <c r="M3741" s="42">
        <v>21573</v>
      </c>
      <c r="N3741" s="42">
        <v>21416</v>
      </c>
      <c r="O3741" s="54">
        <v>27.914117564958477</v>
      </c>
      <c r="P3741" s="54">
        <v>18.609411709972317</v>
      </c>
      <c r="Q3741" s="54">
        <v>37.218823419944634</v>
      </c>
      <c r="R3741" s="54">
        <v>65.132940984903115</v>
      </c>
      <c r="S3741" s="54">
        <v>53.502058666170413</v>
      </c>
      <c r="T3741" s="54">
        <v>16.283235246225779</v>
      </c>
      <c r="U3741" s="54">
        <v>218.66058759217472</v>
      </c>
      <c r="W3741" s="42" t="s">
        <v>469</v>
      </c>
    </row>
    <row r="3742" spans="1:23">
      <c r="A3742" s="49" t="s">
        <v>6010</v>
      </c>
      <c r="B3742" s="46" t="s">
        <v>549</v>
      </c>
      <c r="C3742" s="49" t="s">
        <v>303</v>
      </c>
      <c r="D3742" s="49" t="s">
        <v>54</v>
      </c>
      <c r="E3742" s="46">
        <v>34</v>
      </c>
      <c r="F3742" s="46">
        <v>30</v>
      </c>
      <c r="G3742" s="46">
        <v>70</v>
      </c>
      <c r="H3742" s="46">
        <v>92</v>
      </c>
      <c r="I3742" s="46">
        <v>61</v>
      </c>
      <c r="J3742" s="46">
        <v>32</v>
      </c>
      <c r="K3742" s="46">
        <v>319</v>
      </c>
      <c r="L3742" s="42">
        <v>42989</v>
      </c>
      <c r="M3742" s="42">
        <v>21573</v>
      </c>
      <c r="N3742" s="42">
        <v>21416</v>
      </c>
      <c r="O3742" s="54">
        <v>157.60441292356188</v>
      </c>
      <c r="P3742" s="54">
        <v>139.06271728549575</v>
      </c>
      <c r="Q3742" s="54">
        <v>324.47967366615677</v>
      </c>
      <c r="R3742" s="54">
        <v>426.45899967552037</v>
      </c>
      <c r="S3742" s="54">
        <v>282.76085848050803</v>
      </c>
      <c r="T3742" s="54">
        <v>148.33356510452882</v>
      </c>
      <c r="U3742" s="54">
        <v>1478.7002271357717</v>
      </c>
      <c r="W3742" s="42" t="s">
        <v>469</v>
      </c>
    </row>
    <row r="3743" spans="1:23">
      <c r="A3743" s="49" t="s">
        <v>6011</v>
      </c>
      <c r="B3743" s="46" t="s">
        <v>549</v>
      </c>
      <c r="C3743" s="46" t="s">
        <v>303</v>
      </c>
      <c r="D3743" s="49" t="s">
        <v>60</v>
      </c>
      <c r="E3743" s="46">
        <v>6</v>
      </c>
      <c r="F3743" s="46">
        <v>0</v>
      </c>
      <c r="G3743" s="46">
        <v>12</v>
      </c>
      <c r="H3743" s="46">
        <v>15</v>
      </c>
      <c r="I3743" s="46">
        <v>6</v>
      </c>
      <c r="J3743" s="46">
        <v>6</v>
      </c>
      <c r="K3743" s="46">
        <v>45</v>
      </c>
      <c r="L3743" s="42">
        <v>42989</v>
      </c>
      <c r="M3743" s="42">
        <v>21573</v>
      </c>
      <c r="N3743" s="42">
        <v>21416</v>
      </c>
      <c r="O3743" s="54">
        <v>13.957058782479239</v>
      </c>
      <c r="P3743" s="54" t="s">
        <v>499</v>
      </c>
      <c r="Q3743" s="54">
        <v>27.914117564958477</v>
      </c>
      <c r="R3743" s="54">
        <v>34.892646956198099</v>
      </c>
      <c r="S3743" s="54">
        <v>13.957058782479239</v>
      </c>
      <c r="T3743" s="54">
        <v>13.957058782479239</v>
      </c>
      <c r="U3743" s="54">
        <v>104.67794086859431</v>
      </c>
      <c r="W3743" s="42" t="s">
        <v>469</v>
      </c>
    </row>
    <row r="3744" spans="1:23">
      <c r="A3744" s="49" t="s">
        <v>6012</v>
      </c>
      <c r="B3744" s="46" t="s">
        <v>549</v>
      </c>
      <c r="C3744" s="46" t="s">
        <v>303</v>
      </c>
      <c r="D3744" s="49" t="s">
        <v>69</v>
      </c>
      <c r="E3744" s="46">
        <v>0</v>
      </c>
      <c r="F3744" s="46">
        <v>6</v>
      </c>
      <c r="G3744" s="46">
        <v>6</v>
      </c>
      <c r="H3744" s="46">
        <v>10</v>
      </c>
      <c r="I3744" s="46">
        <v>6</v>
      </c>
      <c r="J3744" s="46">
        <v>6</v>
      </c>
      <c r="K3744" s="46">
        <v>34</v>
      </c>
      <c r="L3744" s="42">
        <v>42989</v>
      </c>
      <c r="M3744" s="42">
        <v>21573</v>
      </c>
      <c r="N3744" s="42">
        <v>21416</v>
      </c>
      <c r="O3744" s="54" t="s">
        <v>499</v>
      </c>
      <c r="P3744" s="54">
        <v>27.812543457099149</v>
      </c>
      <c r="Q3744" s="54">
        <v>27.812543457099149</v>
      </c>
      <c r="R3744" s="54">
        <v>46.354239095165248</v>
      </c>
      <c r="S3744" s="54">
        <v>27.812543457099149</v>
      </c>
      <c r="T3744" s="54">
        <v>27.812543457099149</v>
      </c>
      <c r="U3744" s="54">
        <v>157.60441292356188</v>
      </c>
      <c r="W3744" s="42" t="s">
        <v>469</v>
      </c>
    </row>
    <row r="3745" spans="1:23">
      <c r="A3745" s="49" t="s">
        <v>6013</v>
      </c>
      <c r="B3745" s="46" t="s">
        <v>549</v>
      </c>
      <c r="C3745" s="46" t="s">
        <v>303</v>
      </c>
      <c r="D3745" s="49" t="s">
        <v>64</v>
      </c>
      <c r="E3745" s="46">
        <v>23</v>
      </c>
      <c r="F3745" s="46">
        <v>14</v>
      </c>
      <c r="G3745" s="46">
        <v>31</v>
      </c>
      <c r="H3745" s="46">
        <v>39</v>
      </c>
      <c r="I3745" s="46">
        <v>28</v>
      </c>
      <c r="J3745" s="46">
        <v>14</v>
      </c>
      <c r="K3745" s="46">
        <v>149</v>
      </c>
      <c r="L3745" s="42">
        <v>42989</v>
      </c>
      <c r="M3745" s="42">
        <v>21573</v>
      </c>
      <c r="N3745" s="42">
        <v>21416</v>
      </c>
      <c r="O3745" s="54">
        <v>53.502058666170413</v>
      </c>
      <c r="P3745" s="54">
        <v>32.566470492451558</v>
      </c>
      <c r="Q3745" s="54">
        <v>72.111470376142734</v>
      </c>
      <c r="R3745" s="54">
        <v>90.720882086115054</v>
      </c>
      <c r="S3745" s="54">
        <v>65.132940984903115</v>
      </c>
      <c r="T3745" s="54">
        <v>32.566470492451558</v>
      </c>
      <c r="U3745" s="54">
        <v>346.60029309823443</v>
      </c>
      <c r="W3745" s="42" t="s">
        <v>469</v>
      </c>
    </row>
    <row r="3746" spans="1:23">
      <c r="A3746" s="49" t="s">
        <v>6014</v>
      </c>
      <c r="B3746" s="46" t="s">
        <v>549</v>
      </c>
      <c r="C3746" s="46" t="s">
        <v>303</v>
      </c>
      <c r="D3746" s="49" t="s">
        <v>492</v>
      </c>
      <c r="E3746" s="46">
        <v>6</v>
      </c>
      <c r="F3746" s="46">
        <v>12</v>
      </c>
      <c r="G3746" s="46">
        <v>12</v>
      </c>
      <c r="H3746" s="46">
        <v>8</v>
      </c>
      <c r="I3746" s="46">
        <v>16</v>
      </c>
      <c r="J3746" s="46">
        <v>0</v>
      </c>
      <c r="K3746" s="46">
        <v>54</v>
      </c>
      <c r="L3746" s="42">
        <v>42989</v>
      </c>
      <c r="M3746" s="42">
        <v>21573</v>
      </c>
      <c r="N3746" s="42">
        <v>21416</v>
      </c>
      <c r="O3746" s="54">
        <v>13.957058782479239</v>
      </c>
      <c r="P3746" s="54">
        <v>27.914117564958477</v>
      </c>
      <c r="Q3746" s="54">
        <v>27.914117564958477</v>
      </c>
      <c r="R3746" s="54">
        <v>18.609411709972317</v>
      </c>
      <c r="S3746" s="54">
        <v>37.218823419944634</v>
      </c>
      <c r="T3746" s="54" t="s">
        <v>499</v>
      </c>
      <c r="U3746" s="54">
        <v>125.61352904231315</v>
      </c>
      <c r="W3746" s="42" t="s">
        <v>469</v>
      </c>
    </row>
    <row r="3747" spans="1:23">
      <c r="A3747" s="49" t="s">
        <v>6015</v>
      </c>
      <c r="B3747" s="46" t="s">
        <v>549</v>
      </c>
      <c r="C3747" s="46" t="s">
        <v>303</v>
      </c>
      <c r="D3747" s="49" t="s">
        <v>473</v>
      </c>
      <c r="E3747" s="46">
        <v>0</v>
      </c>
      <c r="F3747" s="46">
        <v>0</v>
      </c>
      <c r="G3747" s="46">
        <v>0</v>
      </c>
      <c r="H3747" s="46">
        <v>0</v>
      </c>
      <c r="I3747" s="46">
        <v>0</v>
      </c>
      <c r="J3747" s="46">
        <v>0</v>
      </c>
      <c r="K3747" s="46">
        <v>0</v>
      </c>
      <c r="L3747" s="42">
        <v>42989</v>
      </c>
      <c r="M3747" s="42">
        <v>21573</v>
      </c>
      <c r="N3747" s="42">
        <v>21416</v>
      </c>
      <c r="O3747" s="54" t="s">
        <v>499</v>
      </c>
      <c r="P3747" s="54" t="s">
        <v>499</v>
      </c>
      <c r="Q3747" s="54" t="s">
        <v>499</v>
      </c>
      <c r="R3747" s="54" t="s">
        <v>499</v>
      </c>
      <c r="S3747" s="54" t="s">
        <v>499</v>
      </c>
      <c r="T3747" s="54" t="s">
        <v>499</v>
      </c>
      <c r="U3747" s="54" t="s">
        <v>499</v>
      </c>
      <c r="W3747" s="42" t="s">
        <v>469</v>
      </c>
    </row>
    <row r="3748" spans="1:23">
      <c r="A3748" s="49" t="s">
        <v>6016</v>
      </c>
      <c r="B3748" s="46" t="s">
        <v>549</v>
      </c>
      <c r="C3748" s="46" t="s">
        <v>303</v>
      </c>
      <c r="D3748" s="49" t="s">
        <v>201</v>
      </c>
      <c r="E3748" s="46">
        <v>6</v>
      </c>
      <c r="F3748" s="46">
        <v>6</v>
      </c>
      <c r="G3748" s="46">
        <v>9</v>
      </c>
      <c r="H3748" s="46">
        <v>7</v>
      </c>
      <c r="I3748" s="46">
        <v>0</v>
      </c>
      <c r="J3748" s="46">
        <v>0</v>
      </c>
      <c r="K3748" s="46">
        <v>28</v>
      </c>
      <c r="L3748" s="42">
        <v>42989</v>
      </c>
      <c r="M3748" s="42">
        <v>21573</v>
      </c>
      <c r="N3748" s="42">
        <v>21416</v>
      </c>
      <c r="O3748" s="54">
        <v>13.957058782479239</v>
      </c>
      <c r="P3748" s="54">
        <v>13.957058782479239</v>
      </c>
      <c r="Q3748" s="54">
        <v>20.935588173718855</v>
      </c>
      <c r="R3748" s="54">
        <v>16.283235246225779</v>
      </c>
      <c r="S3748" s="54" t="s">
        <v>499</v>
      </c>
      <c r="T3748" s="54" t="s">
        <v>499</v>
      </c>
      <c r="U3748" s="54">
        <v>65.132940984903115</v>
      </c>
      <c r="W3748" s="42" t="s">
        <v>469</v>
      </c>
    </row>
    <row r="3749" spans="1:23">
      <c r="A3749" s="49" t="s">
        <v>6017</v>
      </c>
      <c r="B3749" s="46" t="s">
        <v>549</v>
      </c>
      <c r="C3749" s="46" t="s">
        <v>303</v>
      </c>
      <c r="D3749" s="49" t="s">
        <v>151</v>
      </c>
      <c r="E3749" s="46">
        <v>0</v>
      </c>
      <c r="F3749" s="46">
        <v>0</v>
      </c>
      <c r="G3749" s="46">
        <v>0</v>
      </c>
      <c r="H3749" s="46">
        <v>0</v>
      </c>
      <c r="I3749" s="46">
        <v>0</v>
      </c>
      <c r="J3749" s="46">
        <v>0</v>
      </c>
      <c r="K3749" s="46">
        <v>0</v>
      </c>
      <c r="L3749" s="42">
        <v>42989</v>
      </c>
      <c r="M3749" s="42">
        <v>21573</v>
      </c>
      <c r="N3749" s="42">
        <v>21416</v>
      </c>
      <c r="O3749" s="54" t="s">
        <v>499</v>
      </c>
      <c r="P3749" s="54" t="s">
        <v>499</v>
      </c>
      <c r="Q3749" s="54" t="s">
        <v>499</v>
      </c>
      <c r="R3749" s="54" t="s">
        <v>499</v>
      </c>
      <c r="S3749" s="54" t="s">
        <v>499</v>
      </c>
      <c r="T3749" s="54" t="s">
        <v>499</v>
      </c>
      <c r="U3749" s="54" t="s">
        <v>499</v>
      </c>
      <c r="W3749" s="42" t="s">
        <v>469</v>
      </c>
    </row>
    <row r="3750" spans="1:23">
      <c r="A3750" s="49" t="s">
        <v>6018</v>
      </c>
      <c r="B3750" s="46" t="s">
        <v>549</v>
      </c>
      <c r="C3750" s="46" t="s">
        <v>303</v>
      </c>
      <c r="D3750" s="49" t="s">
        <v>95</v>
      </c>
      <c r="E3750" s="46">
        <v>6</v>
      </c>
      <c r="F3750" s="46">
        <v>6</v>
      </c>
      <c r="G3750" s="46">
        <v>0</v>
      </c>
      <c r="H3750" s="46">
        <v>6</v>
      </c>
      <c r="I3750" s="46">
        <v>0</v>
      </c>
      <c r="J3750" s="46">
        <v>0</v>
      </c>
      <c r="K3750" s="46">
        <v>18</v>
      </c>
      <c r="L3750" s="42">
        <v>42989</v>
      </c>
      <c r="M3750" s="42">
        <v>21573</v>
      </c>
      <c r="N3750" s="42">
        <v>21416</v>
      </c>
      <c r="O3750" s="54">
        <v>13.957058782479239</v>
      </c>
      <c r="P3750" s="54">
        <v>13.957058782479239</v>
      </c>
      <c r="Q3750" s="54" t="s">
        <v>499</v>
      </c>
      <c r="R3750" s="54">
        <v>13.957058782479239</v>
      </c>
      <c r="S3750" s="54" t="s">
        <v>499</v>
      </c>
      <c r="T3750" s="54" t="s">
        <v>499</v>
      </c>
      <c r="U3750" s="54">
        <v>41.871176347437711</v>
      </c>
      <c r="W3750" s="42" t="s">
        <v>469</v>
      </c>
    </row>
    <row r="3751" spans="1:23">
      <c r="A3751" s="49" t="s">
        <v>6019</v>
      </c>
      <c r="B3751" s="46" t="s">
        <v>549</v>
      </c>
      <c r="C3751" s="46" t="s">
        <v>303</v>
      </c>
      <c r="D3751" s="49" t="s">
        <v>154</v>
      </c>
      <c r="E3751" s="46">
        <v>0</v>
      </c>
      <c r="F3751" s="46">
        <v>0</v>
      </c>
      <c r="G3751" s="46">
        <v>0</v>
      </c>
      <c r="H3751" s="46">
        <v>0</v>
      </c>
      <c r="I3751" s="46">
        <v>0</v>
      </c>
      <c r="J3751" s="46">
        <v>0</v>
      </c>
      <c r="K3751" s="46">
        <v>0</v>
      </c>
      <c r="L3751" s="42">
        <v>42989</v>
      </c>
      <c r="M3751" s="42">
        <v>21573</v>
      </c>
      <c r="N3751" s="42">
        <v>21416</v>
      </c>
      <c r="O3751" s="54" t="s">
        <v>499</v>
      </c>
      <c r="P3751" s="54" t="s">
        <v>499</v>
      </c>
      <c r="Q3751" s="54" t="s">
        <v>499</v>
      </c>
      <c r="R3751" s="54" t="s">
        <v>499</v>
      </c>
      <c r="S3751" s="54" t="s">
        <v>499</v>
      </c>
      <c r="T3751" s="54" t="s">
        <v>499</v>
      </c>
      <c r="U3751" s="54" t="s">
        <v>499</v>
      </c>
      <c r="W3751" s="42" t="s">
        <v>469</v>
      </c>
    </row>
    <row r="3752" spans="1:23">
      <c r="A3752" s="49" t="s">
        <v>6020</v>
      </c>
      <c r="B3752" s="46" t="s">
        <v>549</v>
      </c>
      <c r="C3752" s="46" t="s">
        <v>303</v>
      </c>
      <c r="D3752" s="49" t="s">
        <v>155</v>
      </c>
      <c r="E3752" s="46">
        <v>14</v>
      </c>
      <c r="F3752" s="46">
        <v>12</v>
      </c>
      <c r="G3752" s="46">
        <v>12</v>
      </c>
      <c r="H3752" s="46">
        <v>12</v>
      </c>
      <c r="I3752" s="46">
        <v>6</v>
      </c>
      <c r="J3752" s="46">
        <v>6</v>
      </c>
      <c r="K3752" s="46">
        <v>62</v>
      </c>
      <c r="L3752" s="42">
        <v>42989</v>
      </c>
      <c r="M3752" s="42">
        <v>21573</v>
      </c>
      <c r="N3752" s="42">
        <v>21416</v>
      </c>
      <c r="O3752" s="54">
        <v>32.566470492451558</v>
      </c>
      <c r="P3752" s="54">
        <v>27.914117564958477</v>
      </c>
      <c r="Q3752" s="54">
        <v>27.914117564958477</v>
      </c>
      <c r="R3752" s="54">
        <v>27.914117564958477</v>
      </c>
      <c r="S3752" s="54">
        <v>13.957058782479239</v>
      </c>
      <c r="T3752" s="54">
        <v>13.957058782479239</v>
      </c>
      <c r="U3752" s="54">
        <v>144.22294075228547</v>
      </c>
      <c r="W3752" s="42" t="s">
        <v>469</v>
      </c>
    </row>
    <row r="3753" spans="1:23">
      <c r="A3753" s="49" t="s">
        <v>6021</v>
      </c>
      <c r="B3753" s="46" t="s">
        <v>549</v>
      </c>
      <c r="C3753" s="46" t="s">
        <v>303</v>
      </c>
      <c r="D3753" s="49" t="s">
        <v>99</v>
      </c>
      <c r="E3753" s="46">
        <v>12</v>
      </c>
      <c r="F3753" s="46">
        <v>6</v>
      </c>
      <c r="G3753" s="46">
        <v>22</v>
      </c>
      <c r="H3753" s="46">
        <v>26</v>
      </c>
      <c r="I3753" s="46">
        <v>12</v>
      </c>
      <c r="J3753" s="46">
        <v>6</v>
      </c>
      <c r="K3753" s="46">
        <v>84</v>
      </c>
      <c r="L3753" s="42">
        <v>42989</v>
      </c>
      <c r="M3753" s="42">
        <v>21573</v>
      </c>
      <c r="N3753" s="42">
        <v>21416</v>
      </c>
      <c r="O3753" s="54">
        <v>27.914117564958477</v>
      </c>
      <c r="P3753" s="54">
        <v>13.957058782479239</v>
      </c>
      <c r="Q3753" s="54">
        <v>51.175882202423878</v>
      </c>
      <c r="R3753" s="54">
        <v>60.480588057410031</v>
      </c>
      <c r="S3753" s="54">
        <v>27.914117564958477</v>
      </c>
      <c r="T3753" s="54">
        <v>13.957058782479239</v>
      </c>
      <c r="U3753" s="54">
        <v>195.39882295470935</v>
      </c>
      <c r="W3753" s="42" t="s">
        <v>469</v>
      </c>
    </row>
    <row r="3754" spans="1:23">
      <c r="A3754" s="49" t="s">
        <v>6022</v>
      </c>
      <c r="B3754" s="46" t="s">
        <v>549</v>
      </c>
      <c r="C3754" s="46" t="s">
        <v>303</v>
      </c>
      <c r="D3754" s="49" t="s">
        <v>481</v>
      </c>
      <c r="E3754" s="46">
        <v>0</v>
      </c>
      <c r="F3754" s="46">
        <v>0</v>
      </c>
      <c r="G3754" s="46">
        <v>6</v>
      </c>
      <c r="H3754" s="46">
        <v>0</v>
      </c>
      <c r="I3754" s="46">
        <v>0</v>
      </c>
      <c r="J3754" s="46">
        <v>0</v>
      </c>
      <c r="K3754" s="46">
        <v>6</v>
      </c>
      <c r="L3754" s="42">
        <v>42989</v>
      </c>
      <c r="M3754" s="42">
        <v>21573</v>
      </c>
      <c r="N3754" s="42">
        <v>21416</v>
      </c>
      <c r="O3754" s="54" t="s">
        <v>499</v>
      </c>
      <c r="P3754" s="54" t="s">
        <v>499</v>
      </c>
      <c r="Q3754" s="54">
        <v>13.957058782479239</v>
      </c>
      <c r="R3754" s="54" t="s">
        <v>499</v>
      </c>
      <c r="S3754" s="54" t="s">
        <v>499</v>
      </c>
      <c r="T3754" s="54" t="s">
        <v>499</v>
      </c>
      <c r="U3754" s="54">
        <v>13.957058782479239</v>
      </c>
      <c r="W3754" s="42" t="s">
        <v>469</v>
      </c>
    </row>
    <row r="3755" spans="1:23">
      <c r="A3755" s="49" t="s">
        <v>6023</v>
      </c>
      <c r="B3755" s="46" t="s">
        <v>549</v>
      </c>
      <c r="C3755" s="46" t="s">
        <v>303</v>
      </c>
      <c r="D3755" s="49" t="s">
        <v>483</v>
      </c>
      <c r="E3755" s="46">
        <v>12</v>
      </c>
      <c r="F3755" s="46">
        <v>0</v>
      </c>
      <c r="G3755" s="46">
        <v>12</v>
      </c>
      <c r="H3755" s="46">
        <v>13</v>
      </c>
      <c r="I3755" s="46">
        <v>0</v>
      </c>
      <c r="J3755" s="46">
        <v>6</v>
      </c>
      <c r="K3755" s="46">
        <v>43</v>
      </c>
      <c r="L3755" s="42">
        <v>42989</v>
      </c>
      <c r="M3755" s="42">
        <v>21573</v>
      </c>
      <c r="N3755" s="42">
        <v>21416</v>
      </c>
      <c r="O3755" s="54">
        <v>27.914117564958477</v>
      </c>
      <c r="P3755" s="54" t="s">
        <v>499</v>
      </c>
      <c r="Q3755" s="54">
        <v>27.914117564958477</v>
      </c>
      <c r="R3755" s="54">
        <v>30.240294028705016</v>
      </c>
      <c r="S3755" s="54" t="s">
        <v>499</v>
      </c>
      <c r="T3755" s="54">
        <v>13.957058782479239</v>
      </c>
      <c r="U3755" s="54">
        <v>100.02558794110121</v>
      </c>
      <c r="W3755" s="42" t="s">
        <v>469</v>
      </c>
    </row>
    <row r="3756" spans="1:23">
      <c r="A3756" s="49" t="s">
        <v>6024</v>
      </c>
      <c r="B3756" s="46" t="s">
        <v>549</v>
      </c>
      <c r="C3756" s="46" t="s">
        <v>303</v>
      </c>
      <c r="D3756" s="49" t="s">
        <v>128</v>
      </c>
      <c r="E3756" s="46">
        <v>0</v>
      </c>
      <c r="F3756" s="46">
        <v>6</v>
      </c>
      <c r="G3756" s="46">
        <v>0</v>
      </c>
      <c r="H3756" s="46">
        <v>0</v>
      </c>
      <c r="I3756" s="46">
        <v>0</v>
      </c>
      <c r="J3756" s="46">
        <v>0</v>
      </c>
      <c r="K3756" s="46">
        <v>6</v>
      </c>
      <c r="L3756" s="42">
        <v>42989</v>
      </c>
      <c r="M3756" s="42">
        <v>21573</v>
      </c>
      <c r="N3756" s="42">
        <v>21416</v>
      </c>
      <c r="O3756" s="54" t="s">
        <v>499</v>
      </c>
      <c r="P3756" s="54">
        <v>13.957058782479239</v>
      </c>
      <c r="Q3756" s="54" t="s">
        <v>499</v>
      </c>
      <c r="R3756" s="54" t="s">
        <v>499</v>
      </c>
      <c r="S3756" s="54" t="s">
        <v>499</v>
      </c>
      <c r="T3756" s="54" t="s">
        <v>499</v>
      </c>
      <c r="U3756" s="54">
        <v>13.957058782479239</v>
      </c>
      <c r="W3756" s="42" t="s">
        <v>469</v>
      </c>
    </row>
    <row r="3757" spans="1:23">
      <c r="A3757" s="49" t="s">
        <v>6025</v>
      </c>
      <c r="B3757" s="46" t="s">
        <v>549</v>
      </c>
      <c r="C3757" s="46" t="s">
        <v>303</v>
      </c>
      <c r="D3757" s="49" t="s">
        <v>132</v>
      </c>
      <c r="E3757" s="46">
        <v>6</v>
      </c>
      <c r="F3757" s="46">
        <v>0</v>
      </c>
      <c r="G3757" s="46">
        <v>6</v>
      </c>
      <c r="H3757" s="46">
        <v>6</v>
      </c>
      <c r="I3757" s="46">
        <v>8</v>
      </c>
      <c r="J3757" s="46">
        <v>0</v>
      </c>
      <c r="K3757" s="46">
        <v>26</v>
      </c>
      <c r="L3757" s="42">
        <v>42989</v>
      </c>
      <c r="M3757" s="42">
        <v>21573</v>
      </c>
      <c r="N3757" s="42">
        <v>21416</v>
      </c>
      <c r="O3757" s="54">
        <v>27.812543457099149</v>
      </c>
      <c r="P3757" s="54" t="s">
        <v>499</v>
      </c>
      <c r="Q3757" s="54">
        <v>27.812543457099149</v>
      </c>
      <c r="R3757" s="54">
        <v>27.812543457099149</v>
      </c>
      <c r="S3757" s="54">
        <v>37.083391276132204</v>
      </c>
      <c r="T3757" s="54" t="s">
        <v>499</v>
      </c>
      <c r="U3757" s="54">
        <v>120.52102164742966</v>
      </c>
      <c r="W3757" s="42" t="s">
        <v>469</v>
      </c>
    </row>
    <row r="3758" spans="1:23">
      <c r="A3758" s="49" t="s">
        <v>6026</v>
      </c>
      <c r="B3758" s="46" t="s">
        <v>549</v>
      </c>
      <c r="C3758" s="46" t="s">
        <v>303</v>
      </c>
      <c r="D3758" s="49" t="s">
        <v>161</v>
      </c>
      <c r="E3758" s="46">
        <v>0</v>
      </c>
      <c r="F3758" s="46">
        <v>0</v>
      </c>
      <c r="G3758" s="46">
        <v>0</v>
      </c>
      <c r="H3758" s="46">
        <v>0</v>
      </c>
      <c r="I3758" s="46">
        <v>0</v>
      </c>
      <c r="J3758" s="46">
        <v>0</v>
      </c>
      <c r="K3758" s="46">
        <v>0</v>
      </c>
      <c r="L3758" s="42">
        <v>42989</v>
      </c>
      <c r="M3758" s="42">
        <v>21573</v>
      </c>
      <c r="N3758" s="42">
        <v>21416</v>
      </c>
      <c r="O3758" s="54" t="s">
        <v>499</v>
      </c>
      <c r="P3758" s="54" t="s">
        <v>499</v>
      </c>
      <c r="Q3758" s="54" t="s">
        <v>499</v>
      </c>
      <c r="R3758" s="54" t="s">
        <v>499</v>
      </c>
      <c r="S3758" s="54" t="s">
        <v>499</v>
      </c>
      <c r="T3758" s="54" t="s">
        <v>499</v>
      </c>
      <c r="U3758" s="54" t="s">
        <v>499</v>
      </c>
      <c r="W3758" s="42" t="s">
        <v>469</v>
      </c>
    </row>
    <row r="3759" spans="1:23">
      <c r="A3759" s="49" t="s">
        <v>6027</v>
      </c>
      <c r="B3759" s="46" t="s">
        <v>549</v>
      </c>
      <c r="C3759" s="46" t="s">
        <v>303</v>
      </c>
      <c r="D3759" s="49" t="s">
        <v>164</v>
      </c>
      <c r="E3759" s="46">
        <v>33</v>
      </c>
      <c r="F3759" s="46">
        <v>31</v>
      </c>
      <c r="G3759" s="46">
        <v>94</v>
      </c>
      <c r="H3759" s="46">
        <v>64</v>
      </c>
      <c r="I3759" s="46">
        <v>23</v>
      </c>
      <c r="J3759" s="46">
        <v>0</v>
      </c>
      <c r="K3759" s="46">
        <v>245</v>
      </c>
      <c r="L3759" s="42">
        <v>42989</v>
      </c>
      <c r="M3759" s="42">
        <v>21573</v>
      </c>
      <c r="N3759" s="42">
        <v>21416</v>
      </c>
      <c r="O3759" s="54">
        <v>154.09039970115802</v>
      </c>
      <c r="P3759" s="54">
        <v>144.75158759805754</v>
      </c>
      <c r="Q3759" s="54">
        <v>438.92416884572282</v>
      </c>
      <c r="R3759" s="54">
        <v>298.84198729921553</v>
      </c>
      <c r="S3759" s="54">
        <v>107.39633918565559</v>
      </c>
      <c r="T3759" s="54" t="s">
        <v>499</v>
      </c>
      <c r="U3759" s="54">
        <v>1144.0044826298094</v>
      </c>
      <c r="W3759" s="42" t="s">
        <v>469</v>
      </c>
    </row>
    <row r="3760" spans="1:23">
      <c r="A3760" s="49" t="s">
        <v>6028</v>
      </c>
      <c r="B3760" s="46" t="s">
        <v>549</v>
      </c>
      <c r="C3760" s="46" t="s">
        <v>303</v>
      </c>
      <c r="D3760" s="49" t="s">
        <v>142</v>
      </c>
      <c r="E3760" s="46">
        <v>0</v>
      </c>
      <c r="F3760" s="46">
        <v>0</v>
      </c>
      <c r="G3760" s="46">
        <v>0</v>
      </c>
      <c r="H3760" s="46">
        <v>6</v>
      </c>
      <c r="I3760" s="46">
        <v>0</v>
      </c>
      <c r="J3760" s="46">
        <v>0</v>
      </c>
      <c r="K3760" s="46">
        <v>6</v>
      </c>
      <c r="L3760" s="42">
        <v>42989</v>
      </c>
      <c r="M3760" s="42">
        <v>21573</v>
      </c>
      <c r="N3760" s="42">
        <v>21416</v>
      </c>
      <c r="O3760" s="54" t="s">
        <v>499</v>
      </c>
      <c r="P3760" s="54" t="s">
        <v>499</v>
      </c>
      <c r="Q3760" s="54" t="s">
        <v>499</v>
      </c>
      <c r="R3760" s="54">
        <v>13.957058782479239</v>
      </c>
      <c r="S3760" s="54" t="s">
        <v>499</v>
      </c>
      <c r="T3760" s="54" t="s">
        <v>499</v>
      </c>
      <c r="U3760" s="54">
        <v>13.957058782479239</v>
      </c>
      <c r="W3760" s="42" t="s">
        <v>469</v>
      </c>
    </row>
    <row r="3761" spans="1:23">
      <c r="A3761" s="49" t="s">
        <v>6029</v>
      </c>
      <c r="B3761" s="46" t="s">
        <v>549</v>
      </c>
      <c r="C3761" s="46" t="s">
        <v>303</v>
      </c>
      <c r="D3761" s="49" t="s">
        <v>146</v>
      </c>
      <c r="E3761" s="46">
        <v>6</v>
      </c>
      <c r="F3761" s="46">
        <v>6</v>
      </c>
      <c r="G3761" s="46">
        <v>11</v>
      </c>
      <c r="H3761" s="46">
        <v>13</v>
      </c>
      <c r="I3761" s="46">
        <v>8</v>
      </c>
      <c r="J3761" s="46">
        <v>6</v>
      </c>
      <c r="K3761" s="46">
        <v>50</v>
      </c>
      <c r="L3761" s="42">
        <v>42989</v>
      </c>
      <c r="M3761" s="42">
        <v>21573</v>
      </c>
      <c r="N3761" s="42">
        <v>21416</v>
      </c>
      <c r="O3761" s="54">
        <v>27.812543457099149</v>
      </c>
      <c r="P3761" s="54">
        <v>27.812543457099149</v>
      </c>
      <c r="Q3761" s="54">
        <v>50.98966300468178</v>
      </c>
      <c r="R3761" s="54">
        <v>60.260510823714831</v>
      </c>
      <c r="S3761" s="54">
        <v>37.083391276132204</v>
      </c>
      <c r="T3761" s="54">
        <v>27.812543457099149</v>
      </c>
      <c r="U3761" s="54">
        <v>231.77119547582626</v>
      </c>
      <c r="W3761" s="42" t="s">
        <v>469</v>
      </c>
    </row>
    <row r="3762" spans="1:23">
      <c r="A3762" s="49" t="s">
        <v>6030</v>
      </c>
      <c r="B3762" s="46" t="s">
        <v>549</v>
      </c>
      <c r="C3762" s="46" t="s">
        <v>306</v>
      </c>
      <c r="D3762" s="49" t="s">
        <v>200</v>
      </c>
      <c r="E3762" s="46">
        <v>0</v>
      </c>
      <c r="F3762" s="46">
        <v>0</v>
      </c>
      <c r="G3762" s="46">
        <v>12</v>
      </c>
      <c r="H3762" s="46">
        <v>21</v>
      </c>
      <c r="I3762" s="46">
        <v>12</v>
      </c>
      <c r="J3762" s="46">
        <v>6</v>
      </c>
      <c r="K3762" s="46">
        <v>51</v>
      </c>
      <c r="L3762" s="42">
        <v>27423</v>
      </c>
      <c r="M3762" s="42">
        <v>13759</v>
      </c>
      <c r="N3762" s="42">
        <v>13664</v>
      </c>
      <c r="O3762" s="54" t="s">
        <v>499</v>
      </c>
      <c r="P3762" s="54" t="s">
        <v>499</v>
      </c>
      <c r="Q3762" s="54">
        <v>43.75888852423148</v>
      </c>
      <c r="R3762" s="54">
        <v>76.578054917405098</v>
      </c>
      <c r="S3762" s="54">
        <v>43.75888852423148</v>
      </c>
      <c r="T3762" s="54">
        <v>21.87944426211574</v>
      </c>
      <c r="U3762" s="54">
        <v>185.97527622798381</v>
      </c>
      <c r="W3762" s="42" t="s">
        <v>469</v>
      </c>
    </row>
    <row r="3763" spans="1:23">
      <c r="A3763" s="49" t="s">
        <v>6031</v>
      </c>
      <c r="B3763" s="46" t="s">
        <v>549</v>
      </c>
      <c r="C3763" s="46" t="s">
        <v>306</v>
      </c>
      <c r="D3763" s="49" t="s">
        <v>54</v>
      </c>
      <c r="E3763" s="46">
        <v>23</v>
      </c>
      <c r="F3763" s="46">
        <v>14</v>
      </c>
      <c r="G3763" s="46">
        <v>39</v>
      </c>
      <c r="H3763" s="46">
        <v>40</v>
      </c>
      <c r="I3763" s="46">
        <v>42</v>
      </c>
      <c r="J3763" s="46">
        <v>26</v>
      </c>
      <c r="K3763" s="46">
        <v>184</v>
      </c>
      <c r="L3763" s="42">
        <v>27423</v>
      </c>
      <c r="M3763" s="42">
        <v>13759</v>
      </c>
      <c r="N3763" s="42">
        <v>13664</v>
      </c>
      <c r="O3763" s="54">
        <v>167.16331128715751</v>
      </c>
      <c r="P3763" s="54">
        <v>101.75158078348719</v>
      </c>
      <c r="Q3763" s="54">
        <v>283.45083218257139</v>
      </c>
      <c r="R3763" s="54">
        <v>290.71880223853475</v>
      </c>
      <c r="S3763" s="54">
        <v>305.25474235046153</v>
      </c>
      <c r="T3763" s="54">
        <v>188.96722145504762</v>
      </c>
      <c r="U3763" s="54">
        <v>1337.3064902972601</v>
      </c>
      <c r="W3763" s="42" t="s">
        <v>469</v>
      </c>
    </row>
    <row r="3764" spans="1:23">
      <c r="A3764" s="49" t="s">
        <v>6032</v>
      </c>
      <c r="B3764" s="46" t="s">
        <v>549</v>
      </c>
      <c r="C3764" s="46" t="s">
        <v>306</v>
      </c>
      <c r="D3764" s="49" t="s">
        <v>60</v>
      </c>
      <c r="E3764" s="46">
        <v>0</v>
      </c>
      <c r="F3764" s="46">
        <v>0</v>
      </c>
      <c r="G3764" s="46">
        <v>12</v>
      </c>
      <c r="H3764" s="46">
        <v>6</v>
      </c>
      <c r="I3764" s="46">
        <v>6</v>
      </c>
      <c r="J3764" s="46">
        <v>0</v>
      </c>
      <c r="K3764" s="46">
        <v>24</v>
      </c>
      <c r="L3764" s="42">
        <v>27423</v>
      </c>
      <c r="M3764" s="42">
        <v>13759</v>
      </c>
      <c r="N3764" s="42">
        <v>13664</v>
      </c>
      <c r="O3764" s="54" t="s">
        <v>499</v>
      </c>
      <c r="P3764" s="54" t="s">
        <v>499</v>
      </c>
      <c r="Q3764" s="54">
        <v>43.75888852423148</v>
      </c>
      <c r="R3764" s="54">
        <v>21.87944426211574</v>
      </c>
      <c r="S3764" s="54">
        <v>21.87944426211574</v>
      </c>
      <c r="T3764" s="54" t="s">
        <v>499</v>
      </c>
      <c r="U3764" s="54">
        <v>87.51777704846296</v>
      </c>
      <c r="W3764" s="42" t="s">
        <v>469</v>
      </c>
    </row>
    <row r="3765" spans="1:23">
      <c r="A3765" s="49" t="s">
        <v>6033</v>
      </c>
      <c r="B3765" s="46" t="s">
        <v>549</v>
      </c>
      <c r="C3765" s="46" t="s">
        <v>306</v>
      </c>
      <c r="D3765" s="49" t="s">
        <v>69</v>
      </c>
      <c r="E3765" s="46">
        <v>0</v>
      </c>
      <c r="F3765" s="46">
        <v>0</v>
      </c>
      <c r="G3765" s="46">
        <v>0</v>
      </c>
      <c r="H3765" s="46">
        <v>6</v>
      </c>
      <c r="I3765" s="46">
        <v>6</v>
      </c>
      <c r="J3765" s="46">
        <v>0</v>
      </c>
      <c r="K3765" s="46">
        <v>12</v>
      </c>
      <c r="L3765" s="42">
        <v>27423</v>
      </c>
      <c r="M3765" s="42">
        <v>13759</v>
      </c>
      <c r="N3765" s="42">
        <v>13664</v>
      </c>
      <c r="O3765" s="54" t="s">
        <v>499</v>
      </c>
      <c r="P3765" s="54" t="s">
        <v>499</v>
      </c>
      <c r="Q3765" s="54" t="s">
        <v>499</v>
      </c>
      <c r="R3765" s="54">
        <v>43.607820335780218</v>
      </c>
      <c r="S3765" s="54">
        <v>43.607820335780218</v>
      </c>
      <c r="T3765" s="54" t="s">
        <v>499</v>
      </c>
      <c r="U3765" s="54">
        <v>87.215640671560436</v>
      </c>
      <c r="W3765" s="42" t="s">
        <v>469</v>
      </c>
    </row>
    <row r="3766" spans="1:23">
      <c r="A3766" s="49" t="s">
        <v>6034</v>
      </c>
      <c r="B3766" s="46" t="s">
        <v>549</v>
      </c>
      <c r="C3766" s="46" t="s">
        <v>306</v>
      </c>
      <c r="D3766" s="49" t="s">
        <v>64</v>
      </c>
      <c r="E3766" s="46">
        <v>14</v>
      </c>
      <c r="F3766" s="46">
        <v>16</v>
      </c>
      <c r="G3766" s="46">
        <v>27</v>
      </c>
      <c r="H3766" s="46">
        <v>38</v>
      </c>
      <c r="I3766" s="46">
        <v>15</v>
      </c>
      <c r="J3766" s="46">
        <v>12</v>
      </c>
      <c r="K3766" s="46">
        <v>122</v>
      </c>
      <c r="L3766" s="42">
        <v>27423</v>
      </c>
      <c r="M3766" s="42">
        <v>13759</v>
      </c>
      <c r="N3766" s="42">
        <v>13664</v>
      </c>
      <c r="O3766" s="54">
        <v>51.052036611603398</v>
      </c>
      <c r="P3766" s="54">
        <v>58.345184698975309</v>
      </c>
      <c r="Q3766" s="54">
        <v>98.457499179520852</v>
      </c>
      <c r="R3766" s="54">
        <v>138.56981366006636</v>
      </c>
      <c r="S3766" s="54">
        <v>54.69861065528935</v>
      </c>
      <c r="T3766" s="54">
        <v>43.75888852423148</v>
      </c>
      <c r="U3766" s="54">
        <v>444.88203332968675</v>
      </c>
      <c r="W3766" s="42" t="s">
        <v>469</v>
      </c>
    </row>
    <row r="3767" spans="1:23">
      <c r="A3767" s="49" t="s">
        <v>6035</v>
      </c>
      <c r="B3767" s="46" t="s">
        <v>549</v>
      </c>
      <c r="C3767" s="46" t="s">
        <v>306</v>
      </c>
      <c r="D3767" s="49" t="s">
        <v>492</v>
      </c>
      <c r="E3767" s="46">
        <v>0</v>
      </c>
      <c r="F3767" s="46">
        <v>0</v>
      </c>
      <c r="G3767" s="46">
        <v>12</v>
      </c>
      <c r="H3767" s="46">
        <v>6</v>
      </c>
      <c r="I3767" s="46">
        <v>12</v>
      </c>
      <c r="J3767" s="46">
        <v>0</v>
      </c>
      <c r="K3767" s="46">
        <v>30</v>
      </c>
      <c r="L3767" s="42">
        <v>27423</v>
      </c>
      <c r="M3767" s="42">
        <v>13759</v>
      </c>
      <c r="N3767" s="42">
        <v>13664</v>
      </c>
      <c r="O3767" s="54" t="s">
        <v>499</v>
      </c>
      <c r="P3767" s="54" t="s">
        <v>499</v>
      </c>
      <c r="Q3767" s="54">
        <v>43.75888852423148</v>
      </c>
      <c r="R3767" s="54">
        <v>21.87944426211574</v>
      </c>
      <c r="S3767" s="54">
        <v>43.75888852423148</v>
      </c>
      <c r="T3767" s="54" t="s">
        <v>499</v>
      </c>
      <c r="U3767" s="54">
        <v>109.3972213105787</v>
      </c>
      <c r="W3767" s="42" t="s">
        <v>469</v>
      </c>
    </row>
    <row r="3768" spans="1:23">
      <c r="A3768" s="49" t="s">
        <v>6036</v>
      </c>
      <c r="B3768" s="46" t="s">
        <v>549</v>
      </c>
      <c r="C3768" s="46" t="s">
        <v>306</v>
      </c>
      <c r="D3768" s="49" t="s">
        <v>473</v>
      </c>
      <c r="E3768" s="46">
        <v>0</v>
      </c>
      <c r="F3768" s="46">
        <v>0</v>
      </c>
      <c r="G3768" s="46">
        <v>0</v>
      </c>
      <c r="H3768" s="46">
        <v>0</v>
      </c>
      <c r="I3768" s="46">
        <v>6</v>
      </c>
      <c r="J3768" s="46">
        <v>0</v>
      </c>
      <c r="K3768" s="46">
        <v>6</v>
      </c>
      <c r="L3768" s="42">
        <v>27423</v>
      </c>
      <c r="M3768" s="42">
        <v>13759</v>
      </c>
      <c r="N3768" s="42">
        <v>13664</v>
      </c>
      <c r="O3768" s="54" t="s">
        <v>499</v>
      </c>
      <c r="P3768" s="54" t="s">
        <v>499</v>
      </c>
      <c r="Q3768" s="54" t="s">
        <v>499</v>
      </c>
      <c r="R3768" s="54" t="s">
        <v>499</v>
      </c>
      <c r="S3768" s="54">
        <v>21.87944426211574</v>
      </c>
      <c r="T3768" s="54" t="s">
        <v>499</v>
      </c>
      <c r="U3768" s="54">
        <v>21.87944426211574</v>
      </c>
      <c r="W3768" s="42" t="s">
        <v>469</v>
      </c>
    </row>
    <row r="3769" spans="1:23">
      <c r="A3769" s="49" t="s">
        <v>6037</v>
      </c>
      <c r="B3769" s="46" t="s">
        <v>549</v>
      </c>
      <c r="C3769" s="46" t="s">
        <v>306</v>
      </c>
      <c r="D3769" s="49" t="s">
        <v>201</v>
      </c>
      <c r="E3769" s="46">
        <v>6</v>
      </c>
      <c r="F3769" s="46">
        <v>0</v>
      </c>
      <c r="G3769" s="46">
        <v>6</v>
      </c>
      <c r="H3769" s="46">
        <v>7</v>
      </c>
      <c r="I3769" s="46">
        <v>6</v>
      </c>
      <c r="J3769" s="46">
        <v>0</v>
      </c>
      <c r="K3769" s="46">
        <v>25</v>
      </c>
      <c r="L3769" s="42">
        <v>27423</v>
      </c>
      <c r="M3769" s="42">
        <v>13759</v>
      </c>
      <c r="N3769" s="42">
        <v>13664</v>
      </c>
      <c r="O3769" s="54">
        <v>21.87944426211574</v>
      </c>
      <c r="P3769" s="54" t="s">
        <v>499</v>
      </c>
      <c r="Q3769" s="54">
        <v>21.87944426211574</v>
      </c>
      <c r="R3769" s="54">
        <v>25.526018305801699</v>
      </c>
      <c r="S3769" s="54">
        <v>21.87944426211574</v>
      </c>
      <c r="T3769" s="54" t="s">
        <v>499</v>
      </c>
      <c r="U3769" s="54">
        <v>91.16435109214892</v>
      </c>
      <c r="W3769" s="42" t="s">
        <v>469</v>
      </c>
    </row>
    <row r="3770" spans="1:23">
      <c r="A3770" s="49" t="s">
        <v>6038</v>
      </c>
      <c r="B3770" s="46" t="s">
        <v>549</v>
      </c>
      <c r="C3770" s="46" t="s">
        <v>306</v>
      </c>
      <c r="D3770" s="49" t="s">
        <v>151</v>
      </c>
      <c r="E3770" s="46">
        <v>0</v>
      </c>
      <c r="F3770" s="46">
        <v>0</v>
      </c>
      <c r="G3770" s="46">
        <v>0</v>
      </c>
      <c r="H3770" s="46">
        <v>0</v>
      </c>
      <c r="I3770" s="46">
        <v>0</v>
      </c>
      <c r="J3770" s="46">
        <v>0</v>
      </c>
      <c r="K3770" s="46">
        <v>0</v>
      </c>
      <c r="L3770" s="42">
        <v>27423</v>
      </c>
      <c r="M3770" s="42">
        <v>13759</v>
      </c>
      <c r="N3770" s="42">
        <v>13664</v>
      </c>
      <c r="O3770" s="54" t="s">
        <v>499</v>
      </c>
      <c r="P3770" s="54" t="s">
        <v>499</v>
      </c>
      <c r="Q3770" s="54" t="s">
        <v>499</v>
      </c>
      <c r="R3770" s="54" t="s">
        <v>499</v>
      </c>
      <c r="S3770" s="54" t="s">
        <v>499</v>
      </c>
      <c r="T3770" s="54" t="s">
        <v>499</v>
      </c>
      <c r="U3770" s="54" t="s">
        <v>499</v>
      </c>
      <c r="W3770" s="42" t="s">
        <v>469</v>
      </c>
    </row>
    <row r="3771" spans="1:23">
      <c r="A3771" s="49" t="s">
        <v>6039</v>
      </c>
      <c r="B3771" s="46" t="s">
        <v>549</v>
      </c>
      <c r="C3771" s="46" t="s">
        <v>306</v>
      </c>
      <c r="D3771" s="49" t="s">
        <v>95</v>
      </c>
      <c r="E3771" s="46">
        <v>0</v>
      </c>
      <c r="F3771" s="46">
        <v>0</v>
      </c>
      <c r="G3771" s="46">
        <v>0</v>
      </c>
      <c r="H3771" s="46">
        <v>0</v>
      </c>
      <c r="I3771" s="46">
        <v>0</v>
      </c>
      <c r="J3771" s="46">
        <v>0</v>
      </c>
      <c r="K3771" s="46">
        <v>0</v>
      </c>
      <c r="L3771" s="42">
        <v>27423</v>
      </c>
      <c r="M3771" s="42">
        <v>13759</v>
      </c>
      <c r="N3771" s="42">
        <v>13664</v>
      </c>
      <c r="O3771" s="54" t="s">
        <v>499</v>
      </c>
      <c r="P3771" s="54" t="s">
        <v>499</v>
      </c>
      <c r="Q3771" s="54" t="s">
        <v>499</v>
      </c>
      <c r="R3771" s="54" t="s">
        <v>499</v>
      </c>
      <c r="S3771" s="54" t="s">
        <v>499</v>
      </c>
      <c r="T3771" s="54" t="s">
        <v>499</v>
      </c>
      <c r="U3771" s="54" t="s">
        <v>499</v>
      </c>
      <c r="W3771" s="42" t="s">
        <v>469</v>
      </c>
    </row>
    <row r="3772" spans="1:23">
      <c r="A3772" s="49" t="s">
        <v>6040</v>
      </c>
      <c r="B3772" s="46" t="s">
        <v>549</v>
      </c>
      <c r="C3772" s="46" t="s">
        <v>306</v>
      </c>
      <c r="D3772" s="49" t="s">
        <v>154</v>
      </c>
      <c r="E3772" s="46">
        <v>0</v>
      </c>
      <c r="F3772" s="46">
        <v>0</v>
      </c>
      <c r="G3772" s="46">
        <v>0</v>
      </c>
      <c r="H3772" s="46">
        <v>0</v>
      </c>
      <c r="I3772" s="46">
        <v>0</v>
      </c>
      <c r="J3772" s="46">
        <v>0</v>
      </c>
      <c r="K3772" s="46">
        <v>0</v>
      </c>
      <c r="L3772" s="42">
        <v>27423</v>
      </c>
      <c r="M3772" s="42">
        <v>13759</v>
      </c>
      <c r="N3772" s="42">
        <v>13664</v>
      </c>
      <c r="O3772" s="54" t="s">
        <v>499</v>
      </c>
      <c r="P3772" s="54" t="s">
        <v>499</v>
      </c>
      <c r="Q3772" s="54" t="s">
        <v>499</v>
      </c>
      <c r="R3772" s="54" t="s">
        <v>499</v>
      </c>
      <c r="S3772" s="54" t="s">
        <v>499</v>
      </c>
      <c r="T3772" s="54" t="s">
        <v>499</v>
      </c>
      <c r="U3772" s="54" t="s">
        <v>499</v>
      </c>
      <c r="W3772" s="42" t="s">
        <v>469</v>
      </c>
    </row>
    <row r="3773" spans="1:23">
      <c r="A3773" s="49" t="s">
        <v>6041</v>
      </c>
      <c r="B3773" s="46" t="s">
        <v>549</v>
      </c>
      <c r="C3773" s="46" t="s">
        <v>306</v>
      </c>
      <c r="D3773" s="49" t="s">
        <v>155</v>
      </c>
      <c r="E3773" s="46">
        <v>12</v>
      </c>
      <c r="F3773" s="46">
        <v>12</v>
      </c>
      <c r="G3773" s="46">
        <v>7</v>
      </c>
      <c r="H3773" s="46">
        <v>0</v>
      </c>
      <c r="I3773" s="46">
        <v>0</v>
      </c>
      <c r="J3773" s="46">
        <v>0</v>
      </c>
      <c r="K3773" s="46">
        <v>31</v>
      </c>
      <c r="L3773" s="42">
        <v>27423</v>
      </c>
      <c r="M3773" s="42">
        <v>13759</v>
      </c>
      <c r="N3773" s="42">
        <v>13664</v>
      </c>
      <c r="O3773" s="54">
        <v>43.75888852423148</v>
      </c>
      <c r="P3773" s="54">
        <v>43.75888852423148</v>
      </c>
      <c r="Q3773" s="54">
        <v>25.526018305801699</v>
      </c>
      <c r="R3773" s="54" t="s">
        <v>499</v>
      </c>
      <c r="S3773" s="54" t="s">
        <v>499</v>
      </c>
      <c r="T3773" s="54" t="s">
        <v>499</v>
      </c>
      <c r="U3773" s="54">
        <v>113.04379535426467</v>
      </c>
      <c r="W3773" s="42" t="s">
        <v>469</v>
      </c>
    </row>
    <row r="3774" spans="1:23">
      <c r="A3774" s="49" t="s">
        <v>6042</v>
      </c>
      <c r="B3774" s="46" t="s">
        <v>549</v>
      </c>
      <c r="C3774" s="46" t="s">
        <v>306</v>
      </c>
      <c r="D3774" s="49" t="s">
        <v>99</v>
      </c>
      <c r="E3774" s="46">
        <v>0</v>
      </c>
      <c r="F3774" s="46">
        <v>6</v>
      </c>
      <c r="G3774" s="46">
        <v>6</v>
      </c>
      <c r="H3774" s="46">
        <v>19</v>
      </c>
      <c r="I3774" s="46">
        <v>0</v>
      </c>
      <c r="J3774" s="46">
        <v>0</v>
      </c>
      <c r="K3774" s="46">
        <v>31</v>
      </c>
      <c r="L3774" s="42">
        <v>27423</v>
      </c>
      <c r="M3774" s="42">
        <v>13759</v>
      </c>
      <c r="N3774" s="42">
        <v>13664</v>
      </c>
      <c r="O3774" s="54" t="s">
        <v>499</v>
      </c>
      <c r="P3774" s="54">
        <v>21.87944426211574</v>
      </c>
      <c r="Q3774" s="54">
        <v>21.87944426211574</v>
      </c>
      <c r="R3774" s="54">
        <v>69.284906830033179</v>
      </c>
      <c r="S3774" s="54" t="s">
        <v>499</v>
      </c>
      <c r="T3774" s="54" t="s">
        <v>499</v>
      </c>
      <c r="U3774" s="54">
        <v>113.04379535426467</v>
      </c>
      <c r="W3774" s="42" t="s">
        <v>469</v>
      </c>
    </row>
    <row r="3775" spans="1:23">
      <c r="A3775" s="49" t="s">
        <v>6043</v>
      </c>
      <c r="B3775" s="46" t="s">
        <v>549</v>
      </c>
      <c r="C3775" s="46" t="s">
        <v>306</v>
      </c>
      <c r="D3775" s="49" t="s">
        <v>481</v>
      </c>
      <c r="E3775" s="46">
        <v>0</v>
      </c>
      <c r="F3775" s="46">
        <v>0</v>
      </c>
      <c r="G3775" s="46">
        <v>0</v>
      </c>
      <c r="H3775" s="46">
        <v>0</v>
      </c>
      <c r="I3775" s="46">
        <v>0</v>
      </c>
      <c r="J3775" s="46">
        <v>0</v>
      </c>
      <c r="K3775" s="46">
        <v>0</v>
      </c>
      <c r="L3775" s="42">
        <v>27423</v>
      </c>
      <c r="M3775" s="42">
        <v>13759</v>
      </c>
      <c r="N3775" s="42">
        <v>13664</v>
      </c>
      <c r="O3775" s="54" t="s">
        <v>499</v>
      </c>
      <c r="P3775" s="54" t="s">
        <v>499</v>
      </c>
      <c r="Q3775" s="54" t="s">
        <v>499</v>
      </c>
      <c r="R3775" s="54" t="s">
        <v>499</v>
      </c>
      <c r="S3775" s="54" t="s">
        <v>499</v>
      </c>
      <c r="T3775" s="54" t="s">
        <v>499</v>
      </c>
      <c r="U3775" s="54" t="s">
        <v>499</v>
      </c>
      <c r="W3775" s="42" t="s">
        <v>469</v>
      </c>
    </row>
    <row r="3776" spans="1:23">
      <c r="A3776" s="49" t="s">
        <v>6044</v>
      </c>
      <c r="B3776" s="46" t="s">
        <v>549</v>
      </c>
      <c r="C3776" s="46" t="s">
        <v>306</v>
      </c>
      <c r="D3776" s="49" t="s">
        <v>483</v>
      </c>
      <c r="E3776" s="46">
        <v>0</v>
      </c>
      <c r="F3776" s="46">
        <v>0</v>
      </c>
      <c r="G3776" s="46">
        <v>12</v>
      </c>
      <c r="H3776" s="46">
        <v>12</v>
      </c>
      <c r="I3776" s="46">
        <v>6</v>
      </c>
      <c r="J3776" s="46">
        <v>0</v>
      </c>
      <c r="K3776" s="46">
        <v>30</v>
      </c>
      <c r="L3776" s="42">
        <v>27423</v>
      </c>
      <c r="M3776" s="42">
        <v>13759</v>
      </c>
      <c r="N3776" s="42">
        <v>13664</v>
      </c>
      <c r="O3776" s="54" t="s">
        <v>499</v>
      </c>
      <c r="P3776" s="54" t="s">
        <v>499</v>
      </c>
      <c r="Q3776" s="54">
        <v>43.75888852423148</v>
      </c>
      <c r="R3776" s="54">
        <v>43.75888852423148</v>
      </c>
      <c r="S3776" s="54">
        <v>21.87944426211574</v>
      </c>
      <c r="T3776" s="54" t="s">
        <v>499</v>
      </c>
      <c r="U3776" s="54">
        <v>109.3972213105787</v>
      </c>
      <c r="W3776" s="42" t="s">
        <v>469</v>
      </c>
    </row>
    <row r="3777" spans="1:23">
      <c r="A3777" s="49" t="s">
        <v>6045</v>
      </c>
      <c r="B3777" s="46" t="s">
        <v>549</v>
      </c>
      <c r="C3777" s="46" t="s">
        <v>306</v>
      </c>
      <c r="D3777" s="49" t="s">
        <v>128</v>
      </c>
      <c r="E3777" s="46">
        <v>0</v>
      </c>
      <c r="F3777" s="46">
        <v>0</v>
      </c>
      <c r="G3777" s="46">
        <v>12</v>
      </c>
      <c r="H3777" s="46">
        <v>0</v>
      </c>
      <c r="I3777" s="46">
        <v>0</v>
      </c>
      <c r="J3777" s="46">
        <v>0</v>
      </c>
      <c r="K3777" s="46">
        <v>12</v>
      </c>
      <c r="L3777" s="42">
        <v>27423</v>
      </c>
      <c r="M3777" s="42">
        <v>13759</v>
      </c>
      <c r="N3777" s="42">
        <v>13664</v>
      </c>
      <c r="O3777" s="54" t="s">
        <v>499</v>
      </c>
      <c r="P3777" s="54" t="s">
        <v>499</v>
      </c>
      <c r="Q3777" s="54">
        <v>43.75888852423148</v>
      </c>
      <c r="R3777" s="54" t="s">
        <v>499</v>
      </c>
      <c r="S3777" s="54" t="s">
        <v>499</v>
      </c>
      <c r="T3777" s="54" t="s">
        <v>499</v>
      </c>
      <c r="U3777" s="54">
        <v>43.75888852423148</v>
      </c>
      <c r="W3777" s="42" t="s">
        <v>469</v>
      </c>
    </row>
    <row r="3778" spans="1:23">
      <c r="A3778" s="49" t="s">
        <v>6046</v>
      </c>
      <c r="B3778" s="46" t="s">
        <v>549</v>
      </c>
      <c r="C3778" s="46" t="s">
        <v>306</v>
      </c>
      <c r="D3778" s="49" t="s">
        <v>132</v>
      </c>
      <c r="E3778" s="46">
        <v>0</v>
      </c>
      <c r="F3778" s="46">
        <v>0</v>
      </c>
      <c r="G3778" s="46">
        <v>0</v>
      </c>
      <c r="H3778" s="46">
        <v>6</v>
      </c>
      <c r="I3778" s="46">
        <v>6</v>
      </c>
      <c r="J3778" s="46">
        <v>0</v>
      </c>
      <c r="K3778" s="46">
        <v>12</v>
      </c>
      <c r="L3778" s="42">
        <v>27423</v>
      </c>
      <c r="M3778" s="42">
        <v>13759</v>
      </c>
      <c r="N3778" s="42">
        <v>13664</v>
      </c>
      <c r="O3778" s="54" t="s">
        <v>499</v>
      </c>
      <c r="P3778" s="54" t="s">
        <v>499</v>
      </c>
      <c r="Q3778" s="54" t="s">
        <v>499</v>
      </c>
      <c r="R3778" s="54">
        <v>43.607820335780218</v>
      </c>
      <c r="S3778" s="54">
        <v>43.607820335780218</v>
      </c>
      <c r="T3778" s="54" t="s">
        <v>499</v>
      </c>
      <c r="U3778" s="54">
        <v>87.215640671560436</v>
      </c>
      <c r="W3778" s="42" t="s">
        <v>469</v>
      </c>
    </row>
    <row r="3779" spans="1:23">
      <c r="A3779" s="49" t="s">
        <v>6047</v>
      </c>
      <c r="B3779" s="46" t="s">
        <v>549</v>
      </c>
      <c r="C3779" s="46" t="s">
        <v>306</v>
      </c>
      <c r="D3779" s="49" t="s">
        <v>161</v>
      </c>
      <c r="E3779" s="46">
        <v>0</v>
      </c>
      <c r="F3779" s="46">
        <v>0</v>
      </c>
      <c r="G3779" s="46">
        <v>0</v>
      </c>
      <c r="H3779" s="46">
        <v>0</v>
      </c>
      <c r="I3779" s="46">
        <v>0</v>
      </c>
      <c r="J3779" s="46">
        <v>0</v>
      </c>
      <c r="K3779" s="46">
        <v>0</v>
      </c>
      <c r="L3779" s="42">
        <v>27423</v>
      </c>
      <c r="M3779" s="42">
        <v>13759</v>
      </c>
      <c r="N3779" s="42">
        <v>13664</v>
      </c>
      <c r="O3779" s="54" t="s">
        <v>499</v>
      </c>
      <c r="P3779" s="54" t="s">
        <v>499</v>
      </c>
      <c r="Q3779" s="54" t="s">
        <v>499</v>
      </c>
      <c r="R3779" s="54" t="s">
        <v>499</v>
      </c>
      <c r="S3779" s="54" t="s">
        <v>499</v>
      </c>
      <c r="T3779" s="54" t="s">
        <v>499</v>
      </c>
      <c r="U3779" s="54" t="s">
        <v>499</v>
      </c>
      <c r="W3779" s="42" t="s">
        <v>469</v>
      </c>
    </row>
    <row r="3780" spans="1:23">
      <c r="A3780" s="49" t="s">
        <v>6048</v>
      </c>
      <c r="B3780" s="46" t="s">
        <v>549</v>
      </c>
      <c r="C3780" s="46" t="s">
        <v>306</v>
      </c>
      <c r="D3780" s="49" t="s">
        <v>164</v>
      </c>
      <c r="E3780" s="46">
        <v>26</v>
      </c>
      <c r="F3780" s="46">
        <v>16</v>
      </c>
      <c r="G3780" s="46">
        <v>50</v>
      </c>
      <c r="H3780" s="46">
        <v>42</v>
      </c>
      <c r="I3780" s="46">
        <v>7</v>
      </c>
      <c r="J3780" s="46">
        <v>6</v>
      </c>
      <c r="K3780" s="46">
        <v>147</v>
      </c>
      <c r="L3780" s="42">
        <v>27423</v>
      </c>
      <c r="M3780" s="42">
        <v>13759</v>
      </c>
      <c r="N3780" s="42">
        <v>13664</v>
      </c>
      <c r="O3780" s="54">
        <v>190.28103044496487</v>
      </c>
      <c r="P3780" s="54">
        <v>117.096018735363</v>
      </c>
      <c r="Q3780" s="54">
        <v>365.92505854800936</v>
      </c>
      <c r="R3780" s="54">
        <v>307.37704918032784</v>
      </c>
      <c r="S3780" s="54">
        <v>51.229508196721312</v>
      </c>
      <c r="T3780" s="54">
        <v>43.911007025761123</v>
      </c>
      <c r="U3780" s="54">
        <v>1075.8196721311476</v>
      </c>
      <c r="W3780" s="42" t="s">
        <v>469</v>
      </c>
    </row>
    <row r="3781" spans="1:23">
      <c r="A3781" s="49" t="s">
        <v>6049</v>
      </c>
      <c r="B3781" s="46" t="s">
        <v>549</v>
      </c>
      <c r="C3781" s="46" t="s">
        <v>306</v>
      </c>
      <c r="D3781" s="49" t="s">
        <v>142</v>
      </c>
      <c r="E3781" s="46">
        <v>6</v>
      </c>
      <c r="F3781" s="46">
        <v>6</v>
      </c>
      <c r="G3781" s="46">
        <v>6</v>
      </c>
      <c r="H3781" s="46">
        <v>0</v>
      </c>
      <c r="I3781" s="46">
        <v>0</v>
      </c>
      <c r="J3781" s="46">
        <v>0</v>
      </c>
      <c r="K3781" s="46">
        <v>18</v>
      </c>
      <c r="L3781" s="42">
        <v>27423</v>
      </c>
      <c r="M3781" s="42">
        <v>13759</v>
      </c>
      <c r="N3781" s="42">
        <v>13664</v>
      </c>
      <c r="O3781" s="54">
        <v>21.87944426211574</v>
      </c>
      <c r="P3781" s="54">
        <v>21.87944426211574</v>
      </c>
      <c r="Q3781" s="54">
        <v>21.87944426211574</v>
      </c>
      <c r="R3781" s="54" t="s">
        <v>499</v>
      </c>
      <c r="S3781" s="54" t="s">
        <v>499</v>
      </c>
      <c r="T3781" s="54" t="s">
        <v>499</v>
      </c>
      <c r="U3781" s="54">
        <v>65.63833278634722</v>
      </c>
      <c r="W3781" s="42" t="s">
        <v>469</v>
      </c>
    </row>
    <row r="3782" spans="1:23">
      <c r="A3782" s="49" t="s">
        <v>6050</v>
      </c>
      <c r="B3782" s="46" t="s">
        <v>549</v>
      </c>
      <c r="C3782" s="46" t="s">
        <v>306</v>
      </c>
      <c r="D3782" s="49" t="s">
        <v>146</v>
      </c>
      <c r="E3782" s="46">
        <v>0</v>
      </c>
      <c r="F3782" s="46">
        <v>6</v>
      </c>
      <c r="G3782" s="46">
        <v>10</v>
      </c>
      <c r="H3782" s="46">
        <v>9</v>
      </c>
      <c r="I3782" s="46">
        <v>6</v>
      </c>
      <c r="J3782" s="46">
        <v>6</v>
      </c>
      <c r="K3782" s="46">
        <v>37</v>
      </c>
      <c r="L3782" s="42">
        <v>27423</v>
      </c>
      <c r="M3782" s="42">
        <v>13759</v>
      </c>
      <c r="N3782" s="42">
        <v>13664</v>
      </c>
      <c r="O3782" s="54" t="s">
        <v>499</v>
      </c>
      <c r="P3782" s="54">
        <v>43.607820335780218</v>
      </c>
      <c r="Q3782" s="54">
        <v>72.679700559633687</v>
      </c>
      <c r="R3782" s="54">
        <v>65.411730503670327</v>
      </c>
      <c r="S3782" s="54">
        <v>43.607820335780218</v>
      </c>
      <c r="T3782" s="54">
        <v>43.607820335780218</v>
      </c>
      <c r="U3782" s="54">
        <v>268.91489207064467</v>
      </c>
      <c r="W3782" s="42" t="s">
        <v>469</v>
      </c>
    </row>
    <row r="3783" spans="1:23">
      <c r="A3783" s="49" t="s">
        <v>6051</v>
      </c>
      <c r="B3783" s="46" t="s">
        <v>549</v>
      </c>
      <c r="C3783" s="46" t="s">
        <v>308</v>
      </c>
      <c r="D3783" s="49" t="s">
        <v>200</v>
      </c>
      <c r="E3783" s="46">
        <v>6</v>
      </c>
      <c r="F3783" s="46">
        <v>0</v>
      </c>
      <c r="G3783" s="46">
        <v>8</v>
      </c>
      <c r="H3783" s="46">
        <v>19</v>
      </c>
      <c r="I3783" s="46">
        <v>12</v>
      </c>
      <c r="J3783" s="46">
        <v>0</v>
      </c>
      <c r="K3783" s="46">
        <v>45</v>
      </c>
      <c r="L3783" s="42">
        <v>28767</v>
      </c>
      <c r="M3783" s="42">
        <v>14546</v>
      </c>
      <c r="N3783" s="42">
        <v>14221</v>
      </c>
      <c r="O3783" s="54">
        <v>20.85723224528105</v>
      </c>
      <c r="P3783" s="54" t="s">
        <v>499</v>
      </c>
      <c r="Q3783" s="54">
        <v>27.809642993708071</v>
      </c>
      <c r="R3783" s="54">
        <v>66.047902110056668</v>
      </c>
      <c r="S3783" s="54">
        <v>41.714464490562101</v>
      </c>
      <c r="T3783" s="54" t="s">
        <v>499</v>
      </c>
      <c r="U3783" s="54">
        <v>156.42924183960787</v>
      </c>
      <c r="W3783" s="42" t="s">
        <v>469</v>
      </c>
    </row>
    <row r="3784" spans="1:23">
      <c r="A3784" s="49" t="s">
        <v>6052</v>
      </c>
      <c r="B3784" s="46" t="s">
        <v>549</v>
      </c>
      <c r="C3784" s="46" t="s">
        <v>308</v>
      </c>
      <c r="D3784" s="49" t="s">
        <v>54</v>
      </c>
      <c r="E3784" s="46">
        <v>25</v>
      </c>
      <c r="F3784" s="46">
        <v>14</v>
      </c>
      <c r="G3784" s="46">
        <v>71</v>
      </c>
      <c r="H3784" s="46">
        <v>56</v>
      </c>
      <c r="I3784" s="46">
        <v>36</v>
      </c>
      <c r="J3784" s="46">
        <v>38</v>
      </c>
      <c r="K3784" s="46">
        <v>240</v>
      </c>
      <c r="L3784" s="42">
        <v>28767</v>
      </c>
      <c r="M3784" s="42">
        <v>14546</v>
      </c>
      <c r="N3784" s="42">
        <v>14221</v>
      </c>
      <c r="O3784" s="54">
        <v>171.86855492919017</v>
      </c>
      <c r="P3784" s="54">
        <v>96.246390760346486</v>
      </c>
      <c r="Q3784" s="54">
        <v>488.10669599890002</v>
      </c>
      <c r="R3784" s="54">
        <v>384.98556304138594</v>
      </c>
      <c r="S3784" s="54">
        <v>247.49071909803379</v>
      </c>
      <c r="T3784" s="54">
        <v>261.24020349236906</v>
      </c>
      <c r="U3784" s="54">
        <v>1649.9381273202257</v>
      </c>
      <c r="W3784" s="42" t="s">
        <v>469</v>
      </c>
    </row>
    <row r="3785" spans="1:23">
      <c r="A3785" s="49" t="s">
        <v>6053</v>
      </c>
      <c r="B3785" s="46" t="s">
        <v>549</v>
      </c>
      <c r="C3785" s="46" t="s">
        <v>308</v>
      </c>
      <c r="D3785" s="49" t="s">
        <v>60</v>
      </c>
      <c r="E3785" s="46">
        <v>12</v>
      </c>
      <c r="F3785" s="46">
        <v>0</v>
      </c>
      <c r="G3785" s="46">
        <v>6</v>
      </c>
      <c r="H3785" s="46">
        <v>12</v>
      </c>
      <c r="I3785" s="46">
        <v>12</v>
      </c>
      <c r="J3785" s="46">
        <v>0</v>
      </c>
      <c r="K3785" s="46">
        <v>42</v>
      </c>
      <c r="L3785" s="42">
        <v>28767</v>
      </c>
      <c r="M3785" s="42">
        <v>14546</v>
      </c>
      <c r="N3785" s="42">
        <v>14221</v>
      </c>
      <c r="O3785" s="54">
        <v>41.714464490562101</v>
      </c>
      <c r="P3785" s="54" t="s">
        <v>499</v>
      </c>
      <c r="Q3785" s="54">
        <v>20.85723224528105</v>
      </c>
      <c r="R3785" s="54">
        <v>41.714464490562101</v>
      </c>
      <c r="S3785" s="54">
        <v>41.714464490562101</v>
      </c>
      <c r="T3785" s="54" t="s">
        <v>499</v>
      </c>
      <c r="U3785" s="54">
        <v>146.00062571696736</v>
      </c>
      <c r="W3785" s="42" t="s">
        <v>469</v>
      </c>
    </row>
    <row r="3786" spans="1:23">
      <c r="A3786" s="49" t="s">
        <v>6054</v>
      </c>
      <c r="B3786" s="46" t="s">
        <v>549</v>
      </c>
      <c r="C3786" s="46" t="s">
        <v>308</v>
      </c>
      <c r="D3786" s="49" t="s">
        <v>69</v>
      </c>
      <c r="E3786" s="46">
        <v>0</v>
      </c>
      <c r="F3786" s="46">
        <v>0</v>
      </c>
      <c r="G3786" s="46">
        <v>6</v>
      </c>
      <c r="H3786" s="46">
        <v>7</v>
      </c>
      <c r="I3786" s="46">
        <v>6</v>
      </c>
      <c r="J3786" s="46">
        <v>0</v>
      </c>
      <c r="K3786" s="46">
        <v>19</v>
      </c>
      <c r="L3786" s="42">
        <v>28767</v>
      </c>
      <c r="M3786" s="42">
        <v>14546</v>
      </c>
      <c r="N3786" s="42">
        <v>14221</v>
      </c>
      <c r="O3786" s="54" t="s">
        <v>499</v>
      </c>
      <c r="P3786" s="54" t="s">
        <v>499</v>
      </c>
      <c r="Q3786" s="54">
        <v>41.248453183005637</v>
      </c>
      <c r="R3786" s="54">
        <v>48.123195380173243</v>
      </c>
      <c r="S3786" s="54">
        <v>41.248453183005637</v>
      </c>
      <c r="T3786" s="54" t="s">
        <v>499</v>
      </c>
      <c r="U3786" s="54">
        <v>130.62010174618453</v>
      </c>
      <c r="W3786" s="42" t="s">
        <v>469</v>
      </c>
    </row>
    <row r="3787" spans="1:23">
      <c r="A3787" s="49" t="s">
        <v>6055</v>
      </c>
      <c r="B3787" s="46" t="s">
        <v>549</v>
      </c>
      <c r="C3787" s="46" t="s">
        <v>308</v>
      </c>
      <c r="D3787" s="49" t="s">
        <v>64</v>
      </c>
      <c r="E3787" s="46">
        <v>18</v>
      </c>
      <c r="F3787" s="46">
        <v>15</v>
      </c>
      <c r="G3787" s="46">
        <v>40</v>
      </c>
      <c r="H3787" s="46">
        <v>29</v>
      </c>
      <c r="I3787" s="46">
        <v>14</v>
      </c>
      <c r="J3787" s="46">
        <v>14</v>
      </c>
      <c r="K3787" s="46">
        <v>130</v>
      </c>
      <c r="L3787" s="42">
        <v>28767</v>
      </c>
      <c r="M3787" s="42">
        <v>14546</v>
      </c>
      <c r="N3787" s="42">
        <v>14221</v>
      </c>
      <c r="O3787" s="54">
        <v>62.571696735843155</v>
      </c>
      <c r="P3787" s="54">
        <v>52.143080613202628</v>
      </c>
      <c r="Q3787" s="54">
        <v>139.04821496854032</v>
      </c>
      <c r="R3787" s="54">
        <v>100.80995585219175</v>
      </c>
      <c r="S3787" s="54">
        <v>48.666875238989121</v>
      </c>
      <c r="T3787" s="54">
        <v>48.666875238989121</v>
      </c>
      <c r="U3787" s="54">
        <v>451.90669864775617</v>
      </c>
      <c r="W3787" s="42" t="s">
        <v>469</v>
      </c>
    </row>
    <row r="3788" spans="1:23">
      <c r="A3788" s="49" t="s">
        <v>6056</v>
      </c>
      <c r="B3788" s="46" t="s">
        <v>549</v>
      </c>
      <c r="C3788" s="46" t="s">
        <v>308</v>
      </c>
      <c r="D3788" s="49" t="s">
        <v>492</v>
      </c>
      <c r="E3788" s="46">
        <v>0</v>
      </c>
      <c r="F3788" s="46">
        <v>0</v>
      </c>
      <c r="G3788" s="46">
        <v>12</v>
      </c>
      <c r="H3788" s="46">
        <v>12</v>
      </c>
      <c r="I3788" s="46">
        <v>12</v>
      </c>
      <c r="J3788" s="46">
        <v>6</v>
      </c>
      <c r="K3788" s="46">
        <v>42</v>
      </c>
      <c r="L3788" s="42">
        <v>28767</v>
      </c>
      <c r="M3788" s="42">
        <v>14546</v>
      </c>
      <c r="N3788" s="42">
        <v>14221</v>
      </c>
      <c r="O3788" s="54" t="s">
        <v>499</v>
      </c>
      <c r="P3788" s="54" t="s">
        <v>499</v>
      </c>
      <c r="Q3788" s="54">
        <v>41.714464490562101</v>
      </c>
      <c r="R3788" s="54">
        <v>41.714464490562101</v>
      </c>
      <c r="S3788" s="54">
        <v>41.714464490562101</v>
      </c>
      <c r="T3788" s="54">
        <v>20.85723224528105</v>
      </c>
      <c r="U3788" s="54">
        <v>146.00062571696736</v>
      </c>
      <c r="W3788" s="42" t="s">
        <v>469</v>
      </c>
    </row>
    <row r="3789" spans="1:23">
      <c r="A3789" s="49" t="s">
        <v>6057</v>
      </c>
      <c r="B3789" s="46" t="s">
        <v>549</v>
      </c>
      <c r="C3789" s="46" t="s">
        <v>308</v>
      </c>
      <c r="D3789" s="49" t="s">
        <v>473</v>
      </c>
      <c r="E3789" s="46">
        <v>0</v>
      </c>
      <c r="F3789" s="46">
        <v>0</v>
      </c>
      <c r="G3789" s="46">
        <v>0</v>
      </c>
      <c r="H3789" s="46">
        <v>6</v>
      </c>
      <c r="I3789" s="46">
        <v>0</v>
      </c>
      <c r="J3789" s="46">
        <v>0</v>
      </c>
      <c r="K3789" s="46">
        <v>6</v>
      </c>
      <c r="L3789" s="42">
        <v>28767</v>
      </c>
      <c r="M3789" s="42">
        <v>14546</v>
      </c>
      <c r="N3789" s="42">
        <v>14221</v>
      </c>
      <c r="O3789" s="54" t="s">
        <v>499</v>
      </c>
      <c r="P3789" s="54" t="s">
        <v>499</v>
      </c>
      <c r="Q3789" s="54" t="s">
        <v>499</v>
      </c>
      <c r="R3789" s="54">
        <v>20.85723224528105</v>
      </c>
      <c r="S3789" s="54" t="s">
        <v>499</v>
      </c>
      <c r="T3789" s="54" t="s">
        <v>499</v>
      </c>
      <c r="U3789" s="54">
        <v>20.85723224528105</v>
      </c>
      <c r="W3789" s="42" t="s">
        <v>469</v>
      </c>
    </row>
    <row r="3790" spans="1:23">
      <c r="A3790" s="49" t="s">
        <v>6058</v>
      </c>
      <c r="B3790" s="46" t="s">
        <v>549</v>
      </c>
      <c r="C3790" s="46" t="s">
        <v>308</v>
      </c>
      <c r="D3790" s="49" t="s">
        <v>201</v>
      </c>
      <c r="E3790" s="46">
        <v>6</v>
      </c>
      <c r="F3790" s="46">
        <v>0</v>
      </c>
      <c r="G3790" s="46">
        <v>12</v>
      </c>
      <c r="H3790" s="46">
        <v>0</v>
      </c>
      <c r="I3790" s="46">
        <v>6</v>
      </c>
      <c r="J3790" s="46">
        <v>0</v>
      </c>
      <c r="K3790" s="46">
        <v>24</v>
      </c>
      <c r="L3790" s="42">
        <v>28767</v>
      </c>
      <c r="M3790" s="42">
        <v>14546</v>
      </c>
      <c r="N3790" s="42">
        <v>14221</v>
      </c>
      <c r="O3790" s="54">
        <v>20.85723224528105</v>
      </c>
      <c r="P3790" s="54" t="s">
        <v>499</v>
      </c>
      <c r="Q3790" s="54">
        <v>41.714464490562101</v>
      </c>
      <c r="R3790" s="54" t="s">
        <v>499</v>
      </c>
      <c r="S3790" s="54">
        <v>20.85723224528105</v>
      </c>
      <c r="T3790" s="54" t="s">
        <v>499</v>
      </c>
      <c r="U3790" s="54">
        <v>83.428928981124201</v>
      </c>
      <c r="W3790" s="42" t="s">
        <v>469</v>
      </c>
    </row>
    <row r="3791" spans="1:23">
      <c r="A3791" s="49" t="s">
        <v>6059</v>
      </c>
      <c r="B3791" s="46" t="s">
        <v>549</v>
      </c>
      <c r="C3791" s="46" t="s">
        <v>308</v>
      </c>
      <c r="D3791" s="49" t="s">
        <v>151</v>
      </c>
      <c r="E3791" s="46">
        <v>0</v>
      </c>
      <c r="F3791" s="46">
        <v>0</v>
      </c>
      <c r="G3791" s="46">
        <v>0</v>
      </c>
      <c r="H3791" s="46">
        <v>0</v>
      </c>
      <c r="I3791" s="46">
        <v>0</v>
      </c>
      <c r="J3791" s="46">
        <v>0</v>
      </c>
      <c r="K3791" s="46">
        <v>0</v>
      </c>
      <c r="L3791" s="42">
        <v>28767</v>
      </c>
      <c r="M3791" s="42">
        <v>14546</v>
      </c>
      <c r="N3791" s="42">
        <v>14221</v>
      </c>
      <c r="O3791" s="54" t="s">
        <v>499</v>
      </c>
      <c r="P3791" s="54" t="s">
        <v>499</v>
      </c>
      <c r="Q3791" s="54" t="s">
        <v>499</v>
      </c>
      <c r="R3791" s="54" t="s">
        <v>499</v>
      </c>
      <c r="S3791" s="54" t="s">
        <v>499</v>
      </c>
      <c r="T3791" s="54" t="s">
        <v>499</v>
      </c>
      <c r="U3791" s="54" t="s">
        <v>499</v>
      </c>
      <c r="W3791" s="42" t="s">
        <v>469</v>
      </c>
    </row>
    <row r="3792" spans="1:23">
      <c r="A3792" s="49" t="s">
        <v>6060</v>
      </c>
      <c r="B3792" s="46" t="s">
        <v>549</v>
      </c>
      <c r="C3792" s="46" t="s">
        <v>308</v>
      </c>
      <c r="D3792" s="49" t="s">
        <v>95</v>
      </c>
      <c r="E3792" s="46">
        <v>0</v>
      </c>
      <c r="F3792" s="46">
        <v>0</v>
      </c>
      <c r="G3792" s="46">
        <v>6</v>
      </c>
      <c r="H3792" s="46">
        <v>0</v>
      </c>
      <c r="I3792" s="46">
        <v>0</v>
      </c>
      <c r="J3792" s="46">
        <v>0</v>
      </c>
      <c r="K3792" s="46">
        <v>6</v>
      </c>
      <c r="L3792" s="42">
        <v>28767</v>
      </c>
      <c r="M3792" s="42">
        <v>14546</v>
      </c>
      <c r="N3792" s="42">
        <v>14221</v>
      </c>
      <c r="O3792" s="54" t="s">
        <v>499</v>
      </c>
      <c r="P3792" s="54" t="s">
        <v>499</v>
      </c>
      <c r="Q3792" s="54">
        <v>20.85723224528105</v>
      </c>
      <c r="R3792" s="54" t="s">
        <v>499</v>
      </c>
      <c r="S3792" s="54" t="s">
        <v>499</v>
      </c>
      <c r="T3792" s="54" t="s">
        <v>499</v>
      </c>
      <c r="U3792" s="54">
        <v>20.85723224528105</v>
      </c>
      <c r="W3792" s="42" t="s">
        <v>469</v>
      </c>
    </row>
    <row r="3793" spans="1:23">
      <c r="A3793" s="49" t="s">
        <v>6061</v>
      </c>
      <c r="B3793" s="46" t="s">
        <v>549</v>
      </c>
      <c r="C3793" s="46" t="s">
        <v>308</v>
      </c>
      <c r="D3793" s="49" t="s">
        <v>154</v>
      </c>
      <c r="E3793" s="46">
        <v>0</v>
      </c>
      <c r="F3793" s="46">
        <v>0</v>
      </c>
      <c r="G3793" s="46">
        <v>0</v>
      </c>
      <c r="H3793" s="46">
        <v>0</v>
      </c>
      <c r="I3793" s="46">
        <v>0</v>
      </c>
      <c r="J3793" s="46">
        <v>0</v>
      </c>
      <c r="K3793" s="46">
        <v>0</v>
      </c>
      <c r="L3793" s="42">
        <v>28767</v>
      </c>
      <c r="M3793" s="42">
        <v>14546</v>
      </c>
      <c r="N3793" s="42">
        <v>14221</v>
      </c>
      <c r="O3793" s="54" t="s">
        <v>499</v>
      </c>
      <c r="P3793" s="54" t="s">
        <v>499</v>
      </c>
      <c r="Q3793" s="54" t="s">
        <v>499</v>
      </c>
      <c r="R3793" s="54" t="s">
        <v>499</v>
      </c>
      <c r="S3793" s="54" t="s">
        <v>499</v>
      </c>
      <c r="T3793" s="54" t="s">
        <v>499</v>
      </c>
      <c r="U3793" s="54" t="s">
        <v>499</v>
      </c>
      <c r="W3793" s="42" t="s">
        <v>469</v>
      </c>
    </row>
    <row r="3794" spans="1:23">
      <c r="A3794" s="49" t="s">
        <v>6062</v>
      </c>
      <c r="B3794" s="46" t="s">
        <v>549</v>
      </c>
      <c r="C3794" s="46" t="s">
        <v>308</v>
      </c>
      <c r="D3794" s="49" t="s">
        <v>155</v>
      </c>
      <c r="E3794" s="46">
        <v>12</v>
      </c>
      <c r="F3794" s="46">
        <v>12</v>
      </c>
      <c r="G3794" s="46">
        <v>6</v>
      </c>
      <c r="H3794" s="46">
        <v>6</v>
      </c>
      <c r="I3794" s="46">
        <v>0</v>
      </c>
      <c r="J3794" s="46">
        <v>0</v>
      </c>
      <c r="K3794" s="46">
        <v>36</v>
      </c>
      <c r="L3794" s="42">
        <v>28767</v>
      </c>
      <c r="M3794" s="42">
        <v>14546</v>
      </c>
      <c r="N3794" s="42">
        <v>14221</v>
      </c>
      <c r="O3794" s="54">
        <v>41.714464490562101</v>
      </c>
      <c r="P3794" s="54">
        <v>41.714464490562101</v>
      </c>
      <c r="Q3794" s="54">
        <v>20.85723224528105</v>
      </c>
      <c r="R3794" s="54">
        <v>20.85723224528105</v>
      </c>
      <c r="S3794" s="54" t="s">
        <v>499</v>
      </c>
      <c r="T3794" s="54" t="s">
        <v>499</v>
      </c>
      <c r="U3794" s="54">
        <v>125.14339347168631</v>
      </c>
      <c r="W3794" s="42" t="s">
        <v>469</v>
      </c>
    </row>
    <row r="3795" spans="1:23">
      <c r="A3795" s="49" t="s">
        <v>6063</v>
      </c>
      <c r="B3795" s="46" t="s">
        <v>549</v>
      </c>
      <c r="C3795" s="46" t="s">
        <v>308</v>
      </c>
      <c r="D3795" s="49" t="s">
        <v>99</v>
      </c>
      <c r="E3795" s="46">
        <v>12</v>
      </c>
      <c r="F3795" s="46">
        <v>6</v>
      </c>
      <c r="G3795" s="46">
        <v>8</v>
      </c>
      <c r="H3795" s="46">
        <v>12</v>
      </c>
      <c r="I3795" s="46">
        <v>6</v>
      </c>
      <c r="J3795" s="46">
        <v>6</v>
      </c>
      <c r="K3795" s="46">
        <v>50</v>
      </c>
      <c r="L3795" s="42">
        <v>28767</v>
      </c>
      <c r="M3795" s="42">
        <v>14546</v>
      </c>
      <c r="N3795" s="42">
        <v>14221</v>
      </c>
      <c r="O3795" s="54">
        <v>41.714464490562101</v>
      </c>
      <c r="P3795" s="54">
        <v>20.85723224528105</v>
      </c>
      <c r="Q3795" s="54">
        <v>27.809642993708071</v>
      </c>
      <c r="R3795" s="54">
        <v>41.714464490562101</v>
      </c>
      <c r="S3795" s="54">
        <v>20.85723224528105</v>
      </c>
      <c r="T3795" s="54">
        <v>20.85723224528105</v>
      </c>
      <c r="U3795" s="54">
        <v>173.81026871067544</v>
      </c>
      <c r="W3795" s="42" t="s">
        <v>469</v>
      </c>
    </row>
    <row r="3796" spans="1:23">
      <c r="A3796" s="49" t="s">
        <v>6064</v>
      </c>
      <c r="B3796" s="46" t="s">
        <v>549</v>
      </c>
      <c r="C3796" s="46" t="s">
        <v>308</v>
      </c>
      <c r="D3796" s="49" t="s">
        <v>481</v>
      </c>
      <c r="E3796" s="46">
        <v>0</v>
      </c>
      <c r="F3796" s="46">
        <v>0</v>
      </c>
      <c r="G3796" s="46">
        <v>6</v>
      </c>
      <c r="H3796" s="46">
        <v>6</v>
      </c>
      <c r="I3796" s="46">
        <v>0</v>
      </c>
      <c r="J3796" s="46">
        <v>0</v>
      </c>
      <c r="K3796" s="46">
        <v>12</v>
      </c>
      <c r="L3796" s="42">
        <v>28767</v>
      </c>
      <c r="M3796" s="42">
        <v>14546</v>
      </c>
      <c r="N3796" s="42">
        <v>14221</v>
      </c>
      <c r="O3796" s="54" t="s">
        <v>499</v>
      </c>
      <c r="P3796" s="54" t="s">
        <v>499</v>
      </c>
      <c r="Q3796" s="54">
        <v>20.85723224528105</v>
      </c>
      <c r="R3796" s="54">
        <v>20.85723224528105</v>
      </c>
      <c r="S3796" s="54" t="s">
        <v>499</v>
      </c>
      <c r="T3796" s="54" t="s">
        <v>499</v>
      </c>
      <c r="U3796" s="54">
        <v>41.714464490562101</v>
      </c>
      <c r="W3796" s="42" t="s">
        <v>469</v>
      </c>
    </row>
    <row r="3797" spans="1:23">
      <c r="A3797" s="49" t="s">
        <v>6065</v>
      </c>
      <c r="B3797" s="46" t="s">
        <v>549</v>
      </c>
      <c r="C3797" s="46" t="s">
        <v>308</v>
      </c>
      <c r="D3797" s="49" t="s">
        <v>483</v>
      </c>
      <c r="E3797" s="46">
        <v>0</v>
      </c>
      <c r="F3797" s="46">
        <v>0</v>
      </c>
      <c r="G3797" s="46">
        <v>12</v>
      </c>
      <c r="H3797" s="46">
        <v>13</v>
      </c>
      <c r="I3797" s="46">
        <v>0</v>
      </c>
      <c r="J3797" s="46">
        <v>0</v>
      </c>
      <c r="K3797" s="46">
        <v>25</v>
      </c>
      <c r="L3797" s="42">
        <v>28767</v>
      </c>
      <c r="M3797" s="42">
        <v>14546</v>
      </c>
      <c r="N3797" s="42">
        <v>14221</v>
      </c>
      <c r="O3797" s="54" t="s">
        <v>499</v>
      </c>
      <c r="P3797" s="54" t="s">
        <v>499</v>
      </c>
      <c r="Q3797" s="54">
        <v>41.714464490562101</v>
      </c>
      <c r="R3797" s="54">
        <v>45.190669864775607</v>
      </c>
      <c r="S3797" s="54" t="s">
        <v>499</v>
      </c>
      <c r="T3797" s="54" t="s">
        <v>499</v>
      </c>
      <c r="U3797" s="54">
        <v>86.905134355337722</v>
      </c>
      <c r="W3797" s="42" t="s">
        <v>469</v>
      </c>
    </row>
    <row r="3798" spans="1:23">
      <c r="A3798" s="49" t="s">
        <v>6066</v>
      </c>
      <c r="B3798" s="46" t="s">
        <v>549</v>
      </c>
      <c r="C3798" s="46" t="s">
        <v>308</v>
      </c>
      <c r="D3798" s="49" t="s">
        <v>128</v>
      </c>
      <c r="E3798" s="46">
        <v>0</v>
      </c>
      <c r="F3798" s="46">
        <v>0</v>
      </c>
      <c r="G3798" s="46">
        <v>0</v>
      </c>
      <c r="H3798" s="46">
        <v>0</v>
      </c>
      <c r="I3798" s="46">
        <v>0</v>
      </c>
      <c r="J3798" s="46">
        <v>0</v>
      </c>
      <c r="K3798" s="46">
        <v>0</v>
      </c>
      <c r="L3798" s="42">
        <v>28767</v>
      </c>
      <c r="M3798" s="42">
        <v>14546</v>
      </c>
      <c r="N3798" s="42">
        <v>14221</v>
      </c>
      <c r="O3798" s="54" t="s">
        <v>499</v>
      </c>
      <c r="P3798" s="54" t="s">
        <v>499</v>
      </c>
      <c r="Q3798" s="54" t="s">
        <v>499</v>
      </c>
      <c r="R3798" s="54" t="s">
        <v>499</v>
      </c>
      <c r="S3798" s="54" t="s">
        <v>499</v>
      </c>
      <c r="T3798" s="54" t="s">
        <v>499</v>
      </c>
      <c r="U3798" s="54" t="s">
        <v>499</v>
      </c>
      <c r="W3798" s="42" t="s">
        <v>469</v>
      </c>
    </row>
    <row r="3799" spans="1:23">
      <c r="A3799" s="49" t="s">
        <v>6067</v>
      </c>
      <c r="B3799" s="46" t="s">
        <v>549</v>
      </c>
      <c r="C3799" s="46" t="s">
        <v>308</v>
      </c>
      <c r="D3799" s="49" t="s">
        <v>132</v>
      </c>
      <c r="E3799" s="46">
        <v>6</v>
      </c>
      <c r="F3799" s="46">
        <v>0</v>
      </c>
      <c r="G3799" s="46">
        <v>6</v>
      </c>
      <c r="H3799" s="46">
        <v>0</v>
      </c>
      <c r="I3799" s="46">
        <v>6</v>
      </c>
      <c r="J3799" s="46">
        <v>0</v>
      </c>
      <c r="K3799" s="46">
        <v>18</v>
      </c>
      <c r="L3799" s="42">
        <v>28767</v>
      </c>
      <c r="M3799" s="42">
        <v>14546</v>
      </c>
      <c r="N3799" s="42">
        <v>14221</v>
      </c>
      <c r="O3799" s="54">
        <v>41.248453183005637</v>
      </c>
      <c r="P3799" s="54" t="s">
        <v>499</v>
      </c>
      <c r="Q3799" s="54">
        <v>41.248453183005637</v>
      </c>
      <c r="R3799" s="54" t="s">
        <v>499</v>
      </c>
      <c r="S3799" s="54">
        <v>41.248453183005637</v>
      </c>
      <c r="T3799" s="54" t="s">
        <v>499</v>
      </c>
      <c r="U3799" s="54">
        <v>123.7453595490169</v>
      </c>
      <c r="W3799" s="42" t="s">
        <v>469</v>
      </c>
    </row>
    <row r="3800" spans="1:23">
      <c r="A3800" s="49" t="s">
        <v>6068</v>
      </c>
      <c r="B3800" s="46" t="s">
        <v>549</v>
      </c>
      <c r="C3800" s="46" t="s">
        <v>308</v>
      </c>
      <c r="D3800" s="49" t="s">
        <v>161</v>
      </c>
      <c r="E3800" s="46">
        <v>6</v>
      </c>
      <c r="F3800" s="46">
        <v>0</v>
      </c>
      <c r="G3800" s="46">
        <v>0</v>
      </c>
      <c r="H3800" s="46">
        <v>0</v>
      </c>
      <c r="I3800" s="46">
        <v>0</v>
      </c>
      <c r="J3800" s="46">
        <v>0</v>
      </c>
      <c r="K3800" s="46">
        <v>6</v>
      </c>
      <c r="L3800" s="42">
        <v>28767</v>
      </c>
      <c r="M3800" s="42">
        <v>14546</v>
      </c>
      <c r="N3800" s="42">
        <v>14221</v>
      </c>
      <c r="O3800" s="54">
        <v>20.85723224528105</v>
      </c>
      <c r="P3800" s="54" t="s">
        <v>499</v>
      </c>
      <c r="Q3800" s="54" t="s">
        <v>499</v>
      </c>
      <c r="R3800" s="54" t="s">
        <v>499</v>
      </c>
      <c r="S3800" s="54" t="s">
        <v>499</v>
      </c>
      <c r="T3800" s="54" t="s">
        <v>499</v>
      </c>
      <c r="U3800" s="54">
        <v>20.85723224528105</v>
      </c>
      <c r="W3800" s="42" t="s">
        <v>469</v>
      </c>
    </row>
    <row r="3801" spans="1:23">
      <c r="A3801" s="49" t="s">
        <v>6069</v>
      </c>
      <c r="B3801" s="46" t="s">
        <v>549</v>
      </c>
      <c r="C3801" s="46" t="s">
        <v>308</v>
      </c>
      <c r="D3801" s="49" t="s">
        <v>164</v>
      </c>
      <c r="E3801" s="46">
        <v>30</v>
      </c>
      <c r="F3801" s="46">
        <v>25</v>
      </c>
      <c r="G3801" s="46">
        <v>52</v>
      </c>
      <c r="H3801" s="46">
        <v>54</v>
      </c>
      <c r="I3801" s="46">
        <v>17</v>
      </c>
      <c r="J3801" s="46">
        <v>6</v>
      </c>
      <c r="K3801" s="46">
        <v>184</v>
      </c>
      <c r="L3801" s="42">
        <v>28767</v>
      </c>
      <c r="M3801" s="42">
        <v>14546</v>
      </c>
      <c r="N3801" s="42">
        <v>14221</v>
      </c>
      <c r="O3801" s="54">
        <v>210.95562899936712</v>
      </c>
      <c r="P3801" s="54">
        <v>175.79635749947261</v>
      </c>
      <c r="Q3801" s="54">
        <v>365.65642359890302</v>
      </c>
      <c r="R3801" s="54">
        <v>379.72013219886088</v>
      </c>
      <c r="S3801" s="54">
        <v>119.54152309964138</v>
      </c>
      <c r="T3801" s="54">
        <v>42.191125799873426</v>
      </c>
      <c r="U3801" s="54">
        <v>1293.8611911961184</v>
      </c>
      <c r="W3801" s="42" t="s">
        <v>469</v>
      </c>
    </row>
    <row r="3802" spans="1:23">
      <c r="A3802" s="49" t="s">
        <v>6070</v>
      </c>
      <c r="B3802" s="46" t="s">
        <v>549</v>
      </c>
      <c r="C3802" s="46" t="s">
        <v>308</v>
      </c>
      <c r="D3802" s="49" t="s">
        <v>142</v>
      </c>
      <c r="E3802" s="46">
        <v>6</v>
      </c>
      <c r="F3802" s="46">
        <v>0</v>
      </c>
      <c r="G3802" s="46">
        <v>0</v>
      </c>
      <c r="H3802" s="46">
        <v>0</v>
      </c>
      <c r="I3802" s="46">
        <v>0</v>
      </c>
      <c r="J3802" s="46">
        <v>0</v>
      </c>
      <c r="K3802" s="46">
        <v>6</v>
      </c>
      <c r="L3802" s="42">
        <v>28767</v>
      </c>
      <c r="M3802" s="42">
        <v>14546</v>
      </c>
      <c r="N3802" s="42">
        <v>14221</v>
      </c>
      <c r="O3802" s="54">
        <v>20.85723224528105</v>
      </c>
      <c r="P3802" s="54" t="s">
        <v>499</v>
      </c>
      <c r="Q3802" s="54" t="s">
        <v>499</v>
      </c>
      <c r="R3802" s="54" t="s">
        <v>499</v>
      </c>
      <c r="S3802" s="54" t="s">
        <v>499</v>
      </c>
      <c r="T3802" s="54" t="s">
        <v>499</v>
      </c>
      <c r="U3802" s="54">
        <v>20.85723224528105</v>
      </c>
      <c r="W3802" s="42" t="s">
        <v>469</v>
      </c>
    </row>
    <row r="3803" spans="1:23">
      <c r="A3803" s="49" t="s">
        <v>6071</v>
      </c>
      <c r="B3803" s="46" t="s">
        <v>549</v>
      </c>
      <c r="C3803" s="46" t="s">
        <v>308</v>
      </c>
      <c r="D3803" s="49" t="s">
        <v>146</v>
      </c>
      <c r="E3803" s="46">
        <v>6</v>
      </c>
      <c r="F3803" s="46">
        <v>6</v>
      </c>
      <c r="G3803" s="46">
        <v>8</v>
      </c>
      <c r="H3803" s="46">
        <v>8</v>
      </c>
      <c r="I3803" s="46">
        <v>10</v>
      </c>
      <c r="J3803" s="46">
        <v>6</v>
      </c>
      <c r="K3803" s="46">
        <v>44</v>
      </c>
      <c r="L3803" s="42">
        <v>28767</v>
      </c>
      <c r="M3803" s="42">
        <v>14546</v>
      </c>
      <c r="N3803" s="42">
        <v>14221</v>
      </c>
      <c r="O3803" s="54">
        <v>41.248453183005637</v>
      </c>
      <c r="P3803" s="54">
        <v>41.248453183005637</v>
      </c>
      <c r="Q3803" s="54">
        <v>54.997937577340849</v>
      </c>
      <c r="R3803" s="54">
        <v>54.997937577340849</v>
      </c>
      <c r="S3803" s="54">
        <v>68.747421971676062</v>
      </c>
      <c r="T3803" s="54">
        <v>41.248453183005637</v>
      </c>
      <c r="U3803" s="54">
        <v>302.48865667537467</v>
      </c>
      <c r="W3803" s="42" t="s">
        <v>469</v>
      </c>
    </row>
    <row r="3804" spans="1:23">
      <c r="A3804" s="49" t="s">
        <v>6072</v>
      </c>
      <c r="B3804" s="46" t="s">
        <v>549</v>
      </c>
      <c r="C3804" s="46" t="s">
        <v>310</v>
      </c>
      <c r="D3804" s="49" t="s">
        <v>200</v>
      </c>
      <c r="E3804" s="46">
        <v>0</v>
      </c>
      <c r="F3804" s="46">
        <v>6</v>
      </c>
      <c r="G3804" s="46">
        <v>12</v>
      </c>
      <c r="H3804" s="46">
        <v>13</v>
      </c>
      <c r="I3804" s="46">
        <v>15</v>
      </c>
      <c r="J3804" s="46">
        <v>12</v>
      </c>
      <c r="K3804" s="46">
        <v>58</v>
      </c>
      <c r="L3804" s="42">
        <v>27670</v>
      </c>
      <c r="M3804" s="42">
        <v>13953</v>
      </c>
      <c r="N3804" s="42">
        <v>13717</v>
      </c>
      <c r="O3804" s="54" t="s">
        <v>499</v>
      </c>
      <c r="P3804" s="54">
        <v>21.684134441633539</v>
      </c>
      <c r="Q3804" s="54">
        <v>43.368268883267078</v>
      </c>
      <c r="R3804" s="54">
        <v>46.982291290206</v>
      </c>
      <c r="S3804" s="54">
        <v>54.210336104083844</v>
      </c>
      <c r="T3804" s="54">
        <v>43.368268883267078</v>
      </c>
      <c r="U3804" s="54">
        <v>209.61329960245754</v>
      </c>
      <c r="W3804" s="42" t="s">
        <v>469</v>
      </c>
    </row>
    <row r="3805" spans="1:23">
      <c r="A3805" s="49" t="s">
        <v>6073</v>
      </c>
      <c r="B3805" s="46" t="s">
        <v>549</v>
      </c>
      <c r="C3805" s="46" t="s">
        <v>310</v>
      </c>
      <c r="D3805" s="49" t="s">
        <v>54</v>
      </c>
      <c r="E3805" s="46">
        <v>32</v>
      </c>
      <c r="F3805" s="46">
        <v>28</v>
      </c>
      <c r="G3805" s="46">
        <v>62</v>
      </c>
      <c r="H3805" s="46">
        <v>77</v>
      </c>
      <c r="I3805" s="46">
        <v>41</v>
      </c>
      <c r="J3805" s="46">
        <v>32</v>
      </c>
      <c r="K3805" s="46">
        <v>272</v>
      </c>
      <c r="L3805" s="42">
        <v>27670</v>
      </c>
      <c r="M3805" s="42">
        <v>13953</v>
      </c>
      <c r="N3805" s="42">
        <v>13717</v>
      </c>
      <c r="O3805" s="54">
        <v>229.34136028094315</v>
      </c>
      <c r="P3805" s="54">
        <v>200.67369024582524</v>
      </c>
      <c r="Q3805" s="54">
        <v>444.3488855443274</v>
      </c>
      <c r="R3805" s="54">
        <v>551.85264817601956</v>
      </c>
      <c r="S3805" s="54">
        <v>293.84361785995844</v>
      </c>
      <c r="T3805" s="54">
        <v>229.34136028094315</v>
      </c>
      <c r="U3805" s="54">
        <v>1949.4015623880171</v>
      </c>
      <c r="W3805" s="42" t="s">
        <v>469</v>
      </c>
    </row>
    <row r="3806" spans="1:23">
      <c r="A3806" s="49" t="s">
        <v>6074</v>
      </c>
      <c r="B3806" s="46" t="s">
        <v>549</v>
      </c>
      <c r="C3806" s="46" t="s">
        <v>310</v>
      </c>
      <c r="D3806" s="49" t="s">
        <v>60</v>
      </c>
      <c r="E3806" s="46">
        <v>12</v>
      </c>
      <c r="F3806" s="46">
        <v>0</v>
      </c>
      <c r="G3806" s="46">
        <v>6</v>
      </c>
      <c r="H3806" s="46">
        <v>6</v>
      </c>
      <c r="I3806" s="46">
        <v>6</v>
      </c>
      <c r="J3806" s="46">
        <v>6</v>
      </c>
      <c r="K3806" s="46">
        <v>36</v>
      </c>
      <c r="L3806" s="42">
        <v>27670</v>
      </c>
      <c r="M3806" s="42">
        <v>13953</v>
      </c>
      <c r="N3806" s="42">
        <v>13717</v>
      </c>
      <c r="O3806" s="54">
        <v>43.368268883267078</v>
      </c>
      <c r="P3806" s="54" t="s">
        <v>499</v>
      </c>
      <c r="Q3806" s="54">
        <v>21.684134441633539</v>
      </c>
      <c r="R3806" s="54">
        <v>21.684134441633539</v>
      </c>
      <c r="S3806" s="54">
        <v>21.684134441633539</v>
      </c>
      <c r="T3806" s="54">
        <v>21.684134441633539</v>
      </c>
      <c r="U3806" s="54">
        <v>130.10480664980125</v>
      </c>
      <c r="W3806" s="42" t="s">
        <v>469</v>
      </c>
    </row>
    <row r="3807" spans="1:23">
      <c r="A3807" s="49" t="s">
        <v>6075</v>
      </c>
      <c r="B3807" s="46" t="s">
        <v>549</v>
      </c>
      <c r="C3807" s="46" t="s">
        <v>310</v>
      </c>
      <c r="D3807" s="49" t="s">
        <v>69</v>
      </c>
      <c r="E3807" s="46">
        <v>0</v>
      </c>
      <c r="F3807" s="46">
        <v>0</v>
      </c>
      <c r="G3807" s="46">
        <v>6</v>
      </c>
      <c r="H3807" s="46">
        <v>0</v>
      </c>
      <c r="I3807" s="46">
        <v>6</v>
      </c>
      <c r="J3807" s="46">
        <v>6</v>
      </c>
      <c r="K3807" s="46">
        <v>18</v>
      </c>
      <c r="L3807" s="42">
        <v>27670</v>
      </c>
      <c r="M3807" s="42">
        <v>13953</v>
      </c>
      <c r="N3807" s="42">
        <v>13717</v>
      </c>
      <c r="O3807" s="54" t="s">
        <v>499</v>
      </c>
      <c r="P3807" s="54" t="s">
        <v>499</v>
      </c>
      <c r="Q3807" s="54">
        <v>43.001505052676841</v>
      </c>
      <c r="R3807" s="54" t="s">
        <v>499</v>
      </c>
      <c r="S3807" s="54">
        <v>43.001505052676841</v>
      </c>
      <c r="T3807" s="54">
        <v>43.001505052676841</v>
      </c>
      <c r="U3807" s="54">
        <v>129.00451515803053</v>
      </c>
      <c r="W3807" s="42" t="s">
        <v>469</v>
      </c>
    </row>
    <row r="3808" spans="1:23">
      <c r="A3808" s="49" t="s">
        <v>6076</v>
      </c>
      <c r="B3808" s="46" t="s">
        <v>549</v>
      </c>
      <c r="C3808" s="46" t="s">
        <v>310</v>
      </c>
      <c r="D3808" s="49" t="s">
        <v>64</v>
      </c>
      <c r="E3808" s="46">
        <v>23</v>
      </c>
      <c r="F3808" s="46">
        <v>23</v>
      </c>
      <c r="G3808" s="46">
        <v>38</v>
      </c>
      <c r="H3808" s="46">
        <v>37</v>
      </c>
      <c r="I3808" s="46">
        <v>27</v>
      </c>
      <c r="J3808" s="46">
        <v>14</v>
      </c>
      <c r="K3808" s="46">
        <v>162</v>
      </c>
      <c r="L3808" s="42">
        <v>27670</v>
      </c>
      <c r="M3808" s="42">
        <v>13953</v>
      </c>
      <c r="N3808" s="42">
        <v>13717</v>
      </c>
      <c r="O3808" s="54">
        <v>83.122515359595226</v>
      </c>
      <c r="P3808" s="54">
        <v>83.122515359595226</v>
      </c>
      <c r="Q3808" s="54">
        <v>137.33285146367908</v>
      </c>
      <c r="R3808" s="54">
        <v>133.71882905674016</v>
      </c>
      <c r="S3808" s="54">
        <v>97.578604987350928</v>
      </c>
      <c r="T3808" s="54">
        <v>50.596313697144929</v>
      </c>
      <c r="U3808" s="54">
        <v>585.47162992410551</v>
      </c>
      <c r="W3808" s="42" t="s">
        <v>469</v>
      </c>
    </row>
    <row r="3809" spans="1:23">
      <c r="A3809" s="49" t="s">
        <v>6077</v>
      </c>
      <c r="B3809" s="46" t="s">
        <v>549</v>
      </c>
      <c r="C3809" s="46" t="s">
        <v>310</v>
      </c>
      <c r="D3809" s="49" t="s">
        <v>492</v>
      </c>
      <c r="E3809" s="46">
        <v>6</v>
      </c>
      <c r="F3809" s="46">
        <v>0</v>
      </c>
      <c r="G3809" s="46">
        <v>7</v>
      </c>
      <c r="H3809" s="46">
        <v>6</v>
      </c>
      <c r="I3809" s="46">
        <v>0</v>
      </c>
      <c r="J3809" s="46">
        <v>6</v>
      </c>
      <c r="K3809" s="46">
        <v>25</v>
      </c>
      <c r="L3809" s="42">
        <v>27670</v>
      </c>
      <c r="M3809" s="42">
        <v>13953</v>
      </c>
      <c r="N3809" s="42">
        <v>13717</v>
      </c>
      <c r="O3809" s="54">
        <v>21.684134441633539</v>
      </c>
      <c r="P3809" s="54" t="s">
        <v>499</v>
      </c>
      <c r="Q3809" s="54">
        <v>25.298156848572464</v>
      </c>
      <c r="R3809" s="54">
        <v>21.684134441633539</v>
      </c>
      <c r="S3809" s="54" t="s">
        <v>499</v>
      </c>
      <c r="T3809" s="54">
        <v>21.684134441633539</v>
      </c>
      <c r="U3809" s="54">
        <v>90.35056017347307</v>
      </c>
      <c r="W3809" s="42" t="s">
        <v>469</v>
      </c>
    </row>
    <row r="3810" spans="1:23">
      <c r="A3810" s="49" t="s">
        <v>6078</v>
      </c>
      <c r="B3810" s="46" t="s">
        <v>549</v>
      </c>
      <c r="C3810" s="46" t="s">
        <v>310</v>
      </c>
      <c r="D3810" s="49" t="s">
        <v>473</v>
      </c>
      <c r="E3810" s="46">
        <v>0</v>
      </c>
      <c r="F3810" s="46">
        <v>0</v>
      </c>
      <c r="G3810" s="46">
        <v>0</v>
      </c>
      <c r="H3810" s="46">
        <v>0</v>
      </c>
      <c r="I3810" s="46">
        <v>0</v>
      </c>
      <c r="J3810" s="46">
        <v>0</v>
      </c>
      <c r="K3810" s="46">
        <v>0</v>
      </c>
      <c r="L3810" s="42">
        <v>27670</v>
      </c>
      <c r="M3810" s="42">
        <v>13953</v>
      </c>
      <c r="N3810" s="42">
        <v>13717</v>
      </c>
      <c r="O3810" s="54" t="s">
        <v>499</v>
      </c>
      <c r="P3810" s="54" t="s">
        <v>499</v>
      </c>
      <c r="Q3810" s="54" t="s">
        <v>499</v>
      </c>
      <c r="R3810" s="54" t="s">
        <v>499</v>
      </c>
      <c r="S3810" s="54" t="s">
        <v>499</v>
      </c>
      <c r="T3810" s="54" t="s">
        <v>499</v>
      </c>
      <c r="U3810" s="54" t="s">
        <v>499</v>
      </c>
      <c r="W3810" s="42" t="s">
        <v>469</v>
      </c>
    </row>
    <row r="3811" spans="1:23">
      <c r="A3811" s="49" t="s">
        <v>6079</v>
      </c>
      <c r="B3811" s="46" t="s">
        <v>549</v>
      </c>
      <c r="C3811" s="46" t="s">
        <v>310</v>
      </c>
      <c r="D3811" s="49" t="s">
        <v>201</v>
      </c>
      <c r="E3811" s="46">
        <v>0</v>
      </c>
      <c r="F3811" s="46">
        <v>0</v>
      </c>
      <c r="G3811" s="46">
        <v>7</v>
      </c>
      <c r="H3811" s="46">
        <v>12</v>
      </c>
      <c r="I3811" s="46">
        <v>6</v>
      </c>
      <c r="J3811" s="46">
        <v>0</v>
      </c>
      <c r="K3811" s="46">
        <v>25</v>
      </c>
      <c r="L3811" s="42">
        <v>27670</v>
      </c>
      <c r="M3811" s="42">
        <v>13953</v>
      </c>
      <c r="N3811" s="42">
        <v>13717</v>
      </c>
      <c r="O3811" s="54" t="s">
        <v>499</v>
      </c>
      <c r="P3811" s="54" t="s">
        <v>499</v>
      </c>
      <c r="Q3811" s="54">
        <v>25.298156848572464</v>
      </c>
      <c r="R3811" s="54">
        <v>43.368268883267078</v>
      </c>
      <c r="S3811" s="54">
        <v>21.684134441633539</v>
      </c>
      <c r="T3811" s="54" t="s">
        <v>499</v>
      </c>
      <c r="U3811" s="54">
        <v>90.35056017347307</v>
      </c>
      <c r="W3811" s="42" t="s">
        <v>469</v>
      </c>
    </row>
    <row r="3812" spans="1:23">
      <c r="A3812" s="49" t="s">
        <v>6080</v>
      </c>
      <c r="B3812" s="46" t="s">
        <v>549</v>
      </c>
      <c r="C3812" s="46" t="s">
        <v>310</v>
      </c>
      <c r="D3812" s="49" t="s">
        <v>151</v>
      </c>
      <c r="E3812" s="46">
        <v>0</v>
      </c>
      <c r="F3812" s="46">
        <v>0</v>
      </c>
      <c r="G3812" s="46">
        <v>0</v>
      </c>
      <c r="H3812" s="46">
        <v>0</v>
      </c>
      <c r="I3812" s="46">
        <v>0</v>
      </c>
      <c r="J3812" s="46">
        <v>0</v>
      </c>
      <c r="K3812" s="46">
        <v>0</v>
      </c>
      <c r="L3812" s="42">
        <v>27670</v>
      </c>
      <c r="M3812" s="42">
        <v>13953</v>
      </c>
      <c r="N3812" s="42">
        <v>13717</v>
      </c>
      <c r="O3812" s="54" t="s">
        <v>499</v>
      </c>
      <c r="P3812" s="54" t="s">
        <v>499</v>
      </c>
      <c r="Q3812" s="54" t="s">
        <v>499</v>
      </c>
      <c r="R3812" s="54" t="s">
        <v>499</v>
      </c>
      <c r="S3812" s="54" t="s">
        <v>499</v>
      </c>
      <c r="T3812" s="54" t="s">
        <v>499</v>
      </c>
      <c r="U3812" s="54" t="s">
        <v>499</v>
      </c>
      <c r="W3812" s="42" t="s">
        <v>469</v>
      </c>
    </row>
    <row r="3813" spans="1:23">
      <c r="A3813" s="49" t="s">
        <v>6081</v>
      </c>
      <c r="B3813" s="46" t="s">
        <v>549</v>
      </c>
      <c r="C3813" s="46" t="s">
        <v>310</v>
      </c>
      <c r="D3813" s="49" t="s">
        <v>95</v>
      </c>
      <c r="E3813" s="46">
        <v>0</v>
      </c>
      <c r="F3813" s="46">
        <v>0</v>
      </c>
      <c r="G3813" s="46">
        <v>6</v>
      </c>
      <c r="H3813" s="46">
        <v>0</v>
      </c>
      <c r="I3813" s="46">
        <v>0</v>
      </c>
      <c r="J3813" s="46">
        <v>0</v>
      </c>
      <c r="K3813" s="46">
        <v>6</v>
      </c>
      <c r="L3813" s="42">
        <v>27670</v>
      </c>
      <c r="M3813" s="42">
        <v>13953</v>
      </c>
      <c r="N3813" s="42">
        <v>13717</v>
      </c>
      <c r="O3813" s="54" t="s">
        <v>499</v>
      </c>
      <c r="P3813" s="54" t="s">
        <v>499</v>
      </c>
      <c r="Q3813" s="54">
        <v>21.684134441633539</v>
      </c>
      <c r="R3813" s="54" t="s">
        <v>499</v>
      </c>
      <c r="S3813" s="54" t="s">
        <v>499</v>
      </c>
      <c r="T3813" s="54" t="s">
        <v>499</v>
      </c>
      <c r="U3813" s="54">
        <v>21.684134441633539</v>
      </c>
      <c r="W3813" s="42" t="s">
        <v>469</v>
      </c>
    </row>
    <row r="3814" spans="1:23">
      <c r="A3814" s="49" t="s">
        <v>6082</v>
      </c>
      <c r="B3814" s="46" t="s">
        <v>549</v>
      </c>
      <c r="C3814" s="46" t="s">
        <v>310</v>
      </c>
      <c r="D3814" s="49" t="s">
        <v>154</v>
      </c>
      <c r="E3814" s="46">
        <v>0</v>
      </c>
      <c r="F3814" s="46">
        <v>0</v>
      </c>
      <c r="G3814" s="46">
        <v>0</v>
      </c>
      <c r="H3814" s="46">
        <v>0</v>
      </c>
      <c r="I3814" s="46">
        <v>0</v>
      </c>
      <c r="J3814" s="46">
        <v>0</v>
      </c>
      <c r="K3814" s="46">
        <v>0</v>
      </c>
      <c r="L3814" s="42">
        <v>27670</v>
      </c>
      <c r="M3814" s="42">
        <v>13953</v>
      </c>
      <c r="N3814" s="42">
        <v>13717</v>
      </c>
      <c r="O3814" s="54" t="s">
        <v>499</v>
      </c>
      <c r="P3814" s="54" t="s">
        <v>499</v>
      </c>
      <c r="Q3814" s="54" t="s">
        <v>499</v>
      </c>
      <c r="R3814" s="54" t="s">
        <v>499</v>
      </c>
      <c r="S3814" s="54" t="s">
        <v>499</v>
      </c>
      <c r="T3814" s="54" t="s">
        <v>499</v>
      </c>
      <c r="U3814" s="54" t="s">
        <v>499</v>
      </c>
      <c r="W3814" s="42" t="s">
        <v>469</v>
      </c>
    </row>
    <row r="3815" spans="1:23">
      <c r="A3815" s="49" t="s">
        <v>6083</v>
      </c>
      <c r="B3815" s="46" t="s">
        <v>549</v>
      </c>
      <c r="C3815" s="46" t="s">
        <v>310</v>
      </c>
      <c r="D3815" s="49" t="s">
        <v>155</v>
      </c>
      <c r="E3815" s="46">
        <v>13</v>
      </c>
      <c r="F3815" s="46">
        <v>6</v>
      </c>
      <c r="G3815" s="46">
        <v>12</v>
      </c>
      <c r="H3815" s="46">
        <v>6</v>
      </c>
      <c r="I3815" s="46">
        <v>0</v>
      </c>
      <c r="J3815" s="46">
        <v>0</v>
      </c>
      <c r="K3815" s="46">
        <v>37</v>
      </c>
      <c r="L3815" s="42">
        <v>27670</v>
      </c>
      <c r="M3815" s="42">
        <v>13953</v>
      </c>
      <c r="N3815" s="42">
        <v>13717</v>
      </c>
      <c r="O3815" s="54">
        <v>46.982291290206</v>
      </c>
      <c r="P3815" s="54">
        <v>21.684134441633539</v>
      </c>
      <c r="Q3815" s="54">
        <v>43.368268883267078</v>
      </c>
      <c r="R3815" s="54">
        <v>21.684134441633539</v>
      </c>
      <c r="S3815" s="54" t="s">
        <v>499</v>
      </c>
      <c r="T3815" s="54" t="s">
        <v>499</v>
      </c>
      <c r="U3815" s="54">
        <v>133.71882905674016</v>
      </c>
      <c r="W3815" s="42" t="s">
        <v>469</v>
      </c>
    </row>
    <row r="3816" spans="1:23">
      <c r="A3816" s="49" t="s">
        <v>6084</v>
      </c>
      <c r="B3816" s="46" t="s">
        <v>549</v>
      </c>
      <c r="C3816" s="46" t="s">
        <v>310</v>
      </c>
      <c r="D3816" s="49" t="s">
        <v>99</v>
      </c>
      <c r="E3816" s="46">
        <v>6</v>
      </c>
      <c r="F3816" s="46">
        <v>12</v>
      </c>
      <c r="G3816" s="46">
        <v>12</v>
      </c>
      <c r="H3816" s="46">
        <v>12</v>
      </c>
      <c r="I3816" s="46">
        <v>6</v>
      </c>
      <c r="J3816" s="46">
        <v>7</v>
      </c>
      <c r="K3816" s="46">
        <v>55</v>
      </c>
      <c r="L3816" s="42">
        <v>27670</v>
      </c>
      <c r="M3816" s="42">
        <v>13953</v>
      </c>
      <c r="N3816" s="42">
        <v>13717</v>
      </c>
      <c r="O3816" s="54">
        <v>21.684134441633539</v>
      </c>
      <c r="P3816" s="54">
        <v>43.368268883267078</v>
      </c>
      <c r="Q3816" s="54">
        <v>43.368268883267078</v>
      </c>
      <c r="R3816" s="54">
        <v>43.368268883267078</v>
      </c>
      <c r="S3816" s="54">
        <v>21.684134441633539</v>
      </c>
      <c r="T3816" s="54">
        <v>25.298156848572464</v>
      </c>
      <c r="U3816" s="54">
        <v>198.77123238164077</v>
      </c>
      <c r="W3816" s="42" t="s">
        <v>469</v>
      </c>
    </row>
    <row r="3817" spans="1:23">
      <c r="A3817" s="49" t="s">
        <v>6085</v>
      </c>
      <c r="B3817" s="46" t="s">
        <v>549</v>
      </c>
      <c r="C3817" s="46" t="s">
        <v>310</v>
      </c>
      <c r="D3817" s="49" t="s">
        <v>481</v>
      </c>
      <c r="E3817" s="46">
        <v>0</v>
      </c>
      <c r="F3817" s="46">
        <v>0</v>
      </c>
      <c r="G3817" s="46">
        <v>0</v>
      </c>
      <c r="H3817" s="46">
        <v>6</v>
      </c>
      <c r="I3817" s="46">
        <v>0</v>
      </c>
      <c r="J3817" s="46">
        <v>0</v>
      </c>
      <c r="K3817" s="46">
        <v>6</v>
      </c>
      <c r="L3817" s="42">
        <v>27670</v>
      </c>
      <c r="M3817" s="42">
        <v>13953</v>
      </c>
      <c r="N3817" s="42">
        <v>13717</v>
      </c>
      <c r="O3817" s="54" t="s">
        <v>499</v>
      </c>
      <c r="P3817" s="54" t="s">
        <v>499</v>
      </c>
      <c r="Q3817" s="54" t="s">
        <v>499</v>
      </c>
      <c r="R3817" s="54">
        <v>21.684134441633539</v>
      </c>
      <c r="S3817" s="54" t="s">
        <v>499</v>
      </c>
      <c r="T3817" s="54" t="s">
        <v>499</v>
      </c>
      <c r="U3817" s="54">
        <v>21.684134441633539</v>
      </c>
      <c r="W3817" s="42" t="s">
        <v>469</v>
      </c>
    </row>
    <row r="3818" spans="1:23">
      <c r="A3818" s="49" t="s">
        <v>6086</v>
      </c>
      <c r="B3818" s="46" t="s">
        <v>549</v>
      </c>
      <c r="C3818" s="46" t="s">
        <v>310</v>
      </c>
      <c r="D3818" s="49" t="s">
        <v>483</v>
      </c>
      <c r="E3818" s="46">
        <v>6</v>
      </c>
      <c r="F3818" s="46">
        <v>6</v>
      </c>
      <c r="G3818" s="46">
        <v>6</v>
      </c>
      <c r="H3818" s="46">
        <v>13</v>
      </c>
      <c r="I3818" s="46">
        <v>0</v>
      </c>
      <c r="J3818" s="46">
        <v>0</v>
      </c>
      <c r="K3818" s="46">
        <v>31</v>
      </c>
      <c r="L3818" s="42">
        <v>27670</v>
      </c>
      <c r="M3818" s="42">
        <v>13953</v>
      </c>
      <c r="N3818" s="42">
        <v>13717</v>
      </c>
      <c r="O3818" s="54">
        <v>21.684134441633539</v>
      </c>
      <c r="P3818" s="54">
        <v>21.684134441633539</v>
      </c>
      <c r="Q3818" s="54">
        <v>21.684134441633539</v>
      </c>
      <c r="R3818" s="54">
        <v>46.982291290206</v>
      </c>
      <c r="S3818" s="54" t="s">
        <v>499</v>
      </c>
      <c r="T3818" s="54" t="s">
        <v>499</v>
      </c>
      <c r="U3818" s="54">
        <v>112.0346946151066</v>
      </c>
      <c r="W3818" s="42" t="s">
        <v>469</v>
      </c>
    </row>
    <row r="3819" spans="1:23">
      <c r="A3819" s="49" t="s">
        <v>6087</v>
      </c>
      <c r="B3819" s="46" t="s">
        <v>549</v>
      </c>
      <c r="C3819" s="46" t="s">
        <v>310</v>
      </c>
      <c r="D3819" s="49" t="s">
        <v>128</v>
      </c>
      <c r="E3819" s="46">
        <v>0</v>
      </c>
      <c r="F3819" s="46">
        <v>0</v>
      </c>
      <c r="G3819" s="46">
        <v>0</v>
      </c>
      <c r="H3819" s="46">
        <v>0</v>
      </c>
      <c r="I3819" s="46">
        <v>0</v>
      </c>
      <c r="J3819" s="46">
        <v>0</v>
      </c>
      <c r="K3819" s="46">
        <v>0</v>
      </c>
      <c r="L3819" s="42">
        <v>27670</v>
      </c>
      <c r="M3819" s="42">
        <v>13953</v>
      </c>
      <c r="N3819" s="42">
        <v>13717</v>
      </c>
      <c r="O3819" s="54" t="s">
        <v>499</v>
      </c>
      <c r="P3819" s="54" t="s">
        <v>499</v>
      </c>
      <c r="Q3819" s="54" t="s">
        <v>499</v>
      </c>
      <c r="R3819" s="54" t="s">
        <v>499</v>
      </c>
      <c r="S3819" s="54" t="s">
        <v>499</v>
      </c>
      <c r="T3819" s="54" t="s">
        <v>499</v>
      </c>
      <c r="U3819" s="54" t="s">
        <v>499</v>
      </c>
      <c r="W3819" s="42" t="s">
        <v>469</v>
      </c>
    </row>
    <row r="3820" spans="1:23">
      <c r="A3820" s="49" t="s">
        <v>6088</v>
      </c>
      <c r="B3820" s="46" t="s">
        <v>549</v>
      </c>
      <c r="C3820" s="46" t="s">
        <v>310</v>
      </c>
      <c r="D3820" s="49" t="s">
        <v>132</v>
      </c>
      <c r="E3820" s="46">
        <v>0</v>
      </c>
      <c r="F3820" s="46">
        <v>7</v>
      </c>
      <c r="G3820" s="46">
        <v>6</v>
      </c>
      <c r="H3820" s="46">
        <v>6</v>
      </c>
      <c r="I3820" s="46">
        <v>0</v>
      </c>
      <c r="J3820" s="46">
        <v>0</v>
      </c>
      <c r="K3820" s="46">
        <v>19</v>
      </c>
      <c r="L3820" s="42">
        <v>27670</v>
      </c>
      <c r="M3820" s="42">
        <v>13953</v>
      </c>
      <c r="N3820" s="42">
        <v>13717</v>
      </c>
      <c r="O3820" s="54" t="s">
        <v>499</v>
      </c>
      <c r="P3820" s="54">
        <v>50.16842256145631</v>
      </c>
      <c r="Q3820" s="54">
        <v>43.001505052676841</v>
      </c>
      <c r="R3820" s="54">
        <v>43.001505052676841</v>
      </c>
      <c r="S3820" s="54" t="s">
        <v>499</v>
      </c>
      <c r="T3820" s="54" t="s">
        <v>499</v>
      </c>
      <c r="U3820" s="54">
        <v>136.17143266681001</v>
      </c>
      <c r="W3820" s="42" t="s">
        <v>469</v>
      </c>
    </row>
    <row r="3821" spans="1:23">
      <c r="A3821" s="49" t="s">
        <v>6089</v>
      </c>
      <c r="B3821" s="46" t="s">
        <v>549</v>
      </c>
      <c r="C3821" s="46" t="s">
        <v>310</v>
      </c>
      <c r="D3821" s="49" t="s">
        <v>161</v>
      </c>
      <c r="E3821" s="46">
        <v>0</v>
      </c>
      <c r="F3821" s="46">
        <v>0</v>
      </c>
      <c r="G3821" s="46">
        <v>0</v>
      </c>
      <c r="H3821" s="46">
        <v>0</v>
      </c>
      <c r="I3821" s="46">
        <v>0</v>
      </c>
      <c r="J3821" s="46">
        <v>0</v>
      </c>
      <c r="K3821" s="46">
        <v>0</v>
      </c>
      <c r="L3821" s="42">
        <v>27670</v>
      </c>
      <c r="M3821" s="42">
        <v>13953</v>
      </c>
      <c r="N3821" s="42">
        <v>13717</v>
      </c>
      <c r="O3821" s="54" t="s">
        <v>499</v>
      </c>
      <c r="P3821" s="54" t="s">
        <v>499</v>
      </c>
      <c r="Q3821" s="54" t="s">
        <v>499</v>
      </c>
      <c r="R3821" s="54" t="s">
        <v>499</v>
      </c>
      <c r="S3821" s="54" t="s">
        <v>499</v>
      </c>
      <c r="T3821" s="54" t="s">
        <v>499</v>
      </c>
      <c r="U3821" s="54" t="s">
        <v>499</v>
      </c>
      <c r="W3821" s="42" t="s">
        <v>469</v>
      </c>
    </row>
    <row r="3822" spans="1:23">
      <c r="A3822" s="49" t="s">
        <v>6090</v>
      </c>
      <c r="B3822" s="46" t="s">
        <v>549</v>
      </c>
      <c r="C3822" s="46" t="s">
        <v>310</v>
      </c>
      <c r="D3822" s="49" t="s">
        <v>164</v>
      </c>
      <c r="E3822" s="46">
        <v>19</v>
      </c>
      <c r="F3822" s="46">
        <v>11</v>
      </c>
      <c r="G3822" s="46">
        <v>48</v>
      </c>
      <c r="H3822" s="46">
        <v>60</v>
      </c>
      <c r="I3822" s="46">
        <v>13</v>
      </c>
      <c r="J3822" s="46">
        <v>0</v>
      </c>
      <c r="K3822" s="46">
        <v>151</v>
      </c>
      <c r="L3822" s="42">
        <v>27670</v>
      </c>
      <c r="M3822" s="42">
        <v>13953</v>
      </c>
      <c r="N3822" s="42">
        <v>13717</v>
      </c>
      <c r="O3822" s="54">
        <v>138.51425238754828</v>
      </c>
      <c r="P3822" s="54">
        <v>80.192461908580597</v>
      </c>
      <c r="Q3822" s="54">
        <v>349.9307428738062</v>
      </c>
      <c r="R3822" s="54">
        <v>437.41342859225779</v>
      </c>
      <c r="S3822" s="54">
        <v>94.772909528322529</v>
      </c>
      <c r="T3822" s="54" t="s">
        <v>499</v>
      </c>
      <c r="U3822" s="54">
        <v>1100.8237952905154</v>
      </c>
      <c r="W3822" s="42" t="s">
        <v>469</v>
      </c>
    </row>
    <row r="3823" spans="1:23">
      <c r="A3823" s="49" t="s">
        <v>6091</v>
      </c>
      <c r="B3823" s="46" t="s">
        <v>549</v>
      </c>
      <c r="C3823" s="46" t="s">
        <v>310</v>
      </c>
      <c r="D3823" s="49" t="s">
        <v>142</v>
      </c>
      <c r="E3823" s="46">
        <v>0</v>
      </c>
      <c r="F3823" s="46">
        <v>6</v>
      </c>
      <c r="G3823" s="46">
        <v>0</v>
      </c>
      <c r="H3823" s="46">
        <v>6</v>
      </c>
      <c r="I3823" s="46">
        <v>0</v>
      </c>
      <c r="J3823" s="46">
        <v>0</v>
      </c>
      <c r="K3823" s="46">
        <v>12</v>
      </c>
      <c r="L3823" s="42">
        <v>27670</v>
      </c>
      <c r="M3823" s="42">
        <v>13953</v>
      </c>
      <c r="N3823" s="42">
        <v>13717</v>
      </c>
      <c r="O3823" s="54" t="s">
        <v>499</v>
      </c>
      <c r="P3823" s="54">
        <v>21.684134441633539</v>
      </c>
      <c r="Q3823" s="54" t="s">
        <v>499</v>
      </c>
      <c r="R3823" s="54">
        <v>21.684134441633539</v>
      </c>
      <c r="S3823" s="54" t="s">
        <v>499</v>
      </c>
      <c r="T3823" s="54" t="s">
        <v>499</v>
      </c>
      <c r="U3823" s="54">
        <v>43.368268883267078</v>
      </c>
      <c r="W3823" s="42" t="s">
        <v>469</v>
      </c>
    </row>
    <row r="3824" spans="1:23">
      <c r="A3824" s="49" t="s">
        <v>6092</v>
      </c>
      <c r="B3824" s="46" t="s">
        <v>549</v>
      </c>
      <c r="C3824" s="46" t="s">
        <v>310</v>
      </c>
      <c r="D3824" s="49" t="s">
        <v>146</v>
      </c>
      <c r="E3824" s="46">
        <v>6</v>
      </c>
      <c r="F3824" s="46">
        <v>0</v>
      </c>
      <c r="G3824" s="46">
        <v>14</v>
      </c>
      <c r="H3824" s="46">
        <v>12</v>
      </c>
      <c r="I3824" s="46">
        <v>6</v>
      </c>
      <c r="J3824" s="46">
        <v>6</v>
      </c>
      <c r="K3824" s="46">
        <v>44</v>
      </c>
      <c r="L3824" s="42">
        <v>27670</v>
      </c>
      <c r="M3824" s="42">
        <v>13953</v>
      </c>
      <c r="N3824" s="42">
        <v>13717</v>
      </c>
      <c r="O3824" s="54">
        <v>43.001505052676841</v>
      </c>
      <c r="P3824" s="54" t="s">
        <v>499</v>
      </c>
      <c r="Q3824" s="54">
        <v>100.33684512291262</v>
      </c>
      <c r="R3824" s="54">
        <v>86.003010105353681</v>
      </c>
      <c r="S3824" s="54">
        <v>43.001505052676841</v>
      </c>
      <c r="T3824" s="54">
        <v>43.001505052676841</v>
      </c>
      <c r="U3824" s="54">
        <v>315.34437038629687</v>
      </c>
      <c r="W3824" s="42" t="s">
        <v>469</v>
      </c>
    </row>
    <row r="3825" spans="1:23">
      <c r="A3825" s="49" t="s">
        <v>6093</v>
      </c>
      <c r="B3825" s="46" t="s">
        <v>549</v>
      </c>
      <c r="C3825" s="46" t="s">
        <v>312</v>
      </c>
      <c r="D3825" s="49" t="s">
        <v>200</v>
      </c>
      <c r="E3825" s="46">
        <v>6</v>
      </c>
      <c r="F3825" s="46">
        <v>0</v>
      </c>
      <c r="G3825" s="46">
        <v>19</v>
      </c>
      <c r="H3825" s="46">
        <v>12</v>
      </c>
      <c r="I3825" s="46">
        <v>21</v>
      </c>
      <c r="J3825" s="46">
        <v>12</v>
      </c>
      <c r="K3825" s="46">
        <v>70</v>
      </c>
      <c r="L3825" s="42">
        <v>36093</v>
      </c>
      <c r="M3825" s="42">
        <v>18107</v>
      </c>
      <c r="N3825" s="42">
        <v>17986</v>
      </c>
      <c r="O3825" s="54">
        <v>16.623722051367302</v>
      </c>
      <c r="P3825" s="54" t="s">
        <v>499</v>
      </c>
      <c r="Q3825" s="54">
        <v>52.641786495996449</v>
      </c>
      <c r="R3825" s="54">
        <v>33.247444102734605</v>
      </c>
      <c r="S3825" s="54">
        <v>58.183027179785554</v>
      </c>
      <c r="T3825" s="54">
        <v>33.247444102734605</v>
      </c>
      <c r="U3825" s="54">
        <v>193.94342393261851</v>
      </c>
      <c r="W3825" s="42" t="s">
        <v>469</v>
      </c>
    </row>
    <row r="3826" spans="1:23">
      <c r="A3826" s="49" t="s">
        <v>6094</v>
      </c>
      <c r="B3826" s="46" t="s">
        <v>549</v>
      </c>
      <c r="C3826" s="46" t="s">
        <v>312</v>
      </c>
      <c r="D3826" s="49" t="s">
        <v>54</v>
      </c>
      <c r="E3826" s="46">
        <v>26</v>
      </c>
      <c r="F3826" s="46">
        <v>41</v>
      </c>
      <c r="G3826" s="46">
        <v>53</v>
      </c>
      <c r="H3826" s="46">
        <v>79</v>
      </c>
      <c r="I3826" s="46">
        <v>65</v>
      </c>
      <c r="J3826" s="46">
        <v>33</v>
      </c>
      <c r="K3826" s="46">
        <v>297</v>
      </c>
      <c r="L3826" s="42">
        <v>36093</v>
      </c>
      <c r="M3826" s="42">
        <v>18107</v>
      </c>
      <c r="N3826" s="42">
        <v>17986</v>
      </c>
      <c r="O3826" s="54">
        <v>143.59087645661899</v>
      </c>
      <c r="P3826" s="54">
        <v>226.43176672005302</v>
      </c>
      <c r="Q3826" s="54">
        <v>292.70447893080024</v>
      </c>
      <c r="R3826" s="54">
        <v>436.29535538741925</v>
      </c>
      <c r="S3826" s="54">
        <v>358.97719114154745</v>
      </c>
      <c r="T3826" s="54">
        <v>182.24995857955489</v>
      </c>
      <c r="U3826" s="54">
        <v>1640.249627215994</v>
      </c>
      <c r="W3826" s="42" t="s">
        <v>469</v>
      </c>
    </row>
    <row r="3827" spans="1:23">
      <c r="A3827" s="49" t="s">
        <v>6095</v>
      </c>
      <c r="B3827" s="46" t="s">
        <v>549</v>
      </c>
      <c r="C3827" s="46" t="s">
        <v>312</v>
      </c>
      <c r="D3827" s="49" t="s">
        <v>60</v>
      </c>
      <c r="E3827" s="46">
        <v>12</v>
      </c>
      <c r="F3827" s="46">
        <v>0</v>
      </c>
      <c r="G3827" s="46">
        <v>12</v>
      </c>
      <c r="H3827" s="46">
        <v>12</v>
      </c>
      <c r="I3827" s="46">
        <v>0</v>
      </c>
      <c r="J3827" s="46">
        <v>12</v>
      </c>
      <c r="K3827" s="46">
        <v>48</v>
      </c>
      <c r="L3827" s="42">
        <v>36093</v>
      </c>
      <c r="M3827" s="42">
        <v>18107</v>
      </c>
      <c r="N3827" s="42">
        <v>17986</v>
      </c>
      <c r="O3827" s="54">
        <v>33.247444102734605</v>
      </c>
      <c r="P3827" s="54" t="s">
        <v>499</v>
      </c>
      <c r="Q3827" s="54">
        <v>33.247444102734605</v>
      </c>
      <c r="R3827" s="54">
        <v>33.247444102734605</v>
      </c>
      <c r="S3827" s="54" t="s">
        <v>499</v>
      </c>
      <c r="T3827" s="54">
        <v>33.247444102734605</v>
      </c>
      <c r="U3827" s="54">
        <v>132.98977641093842</v>
      </c>
      <c r="W3827" s="42" t="s">
        <v>469</v>
      </c>
    </row>
    <row r="3828" spans="1:23">
      <c r="A3828" s="49" t="s">
        <v>6096</v>
      </c>
      <c r="B3828" s="46" t="s">
        <v>549</v>
      </c>
      <c r="C3828" s="46" t="s">
        <v>312</v>
      </c>
      <c r="D3828" s="49" t="s">
        <v>69</v>
      </c>
      <c r="E3828" s="46">
        <v>0</v>
      </c>
      <c r="F3828" s="46">
        <v>0</v>
      </c>
      <c r="G3828" s="46">
        <v>0</v>
      </c>
      <c r="H3828" s="46">
        <v>6</v>
      </c>
      <c r="I3828" s="46">
        <v>6</v>
      </c>
      <c r="J3828" s="46">
        <v>6</v>
      </c>
      <c r="K3828" s="46">
        <v>18</v>
      </c>
      <c r="L3828" s="42">
        <v>36093</v>
      </c>
      <c r="M3828" s="42">
        <v>18107</v>
      </c>
      <c r="N3828" s="42">
        <v>17986</v>
      </c>
      <c r="O3828" s="54" t="s">
        <v>499</v>
      </c>
      <c r="P3828" s="54" t="s">
        <v>499</v>
      </c>
      <c r="Q3828" s="54" t="s">
        <v>499</v>
      </c>
      <c r="R3828" s="54">
        <v>33.136356105373615</v>
      </c>
      <c r="S3828" s="54">
        <v>33.136356105373615</v>
      </c>
      <c r="T3828" s="54">
        <v>33.136356105373615</v>
      </c>
      <c r="U3828" s="54">
        <v>99.409068316120837</v>
      </c>
      <c r="W3828" s="42" t="s">
        <v>469</v>
      </c>
    </row>
    <row r="3829" spans="1:23">
      <c r="A3829" s="49" t="s">
        <v>6097</v>
      </c>
      <c r="B3829" s="46" t="s">
        <v>549</v>
      </c>
      <c r="C3829" s="46" t="s">
        <v>312</v>
      </c>
      <c r="D3829" s="49" t="s">
        <v>64</v>
      </c>
      <c r="E3829" s="46">
        <v>24</v>
      </c>
      <c r="F3829" s="46">
        <v>23</v>
      </c>
      <c r="G3829" s="46">
        <v>36</v>
      </c>
      <c r="H3829" s="46">
        <v>51</v>
      </c>
      <c r="I3829" s="46">
        <v>21</v>
      </c>
      <c r="J3829" s="46">
        <v>14</v>
      </c>
      <c r="K3829" s="46">
        <v>169</v>
      </c>
      <c r="L3829" s="42">
        <v>36093</v>
      </c>
      <c r="M3829" s="42">
        <v>18107</v>
      </c>
      <c r="N3829" s="42">
        <v>17986</v>
      </c>
      <c r="O3829" s="54">
        <v>66.494888205469209</v>
      </c>
      <c r="P3829" s="54">
        <v>63.724267863574653</v>
      </c>
      <c r="Q3829" s="54">
        <v>99.7423323082038</v>
      </c>
      <c r="R3829" s="54">
        <v>141.30163743662206</v>
      </c>
      <c r="S3829" s="54">
        <v>58.183027179785554</v>
      </c>
      <c r="T3829" s="54">
        <v>38.788684786523703</v>
      </c>
      <c r="U3829" s="54">
        <v>468.23483778017902</v>
      </c>
      <c r="W3829" s="42" t="s">
        <v>469</v>
      </c>
    </row>
    <row r="3830" spans="1:23">
      <c r="A3830" s="49" t="s">
        <v>6098</v>
      </c>
      <c r="B3830" s="46" t="s">
        <v>549</v>
      </c>
      <c r="C3830" s="46" t="s">
        <v>312</v>
      </c>
      <c r="D3830" s="49" t="s">
        <v>492</v>
      </c>
      <c r="E3830" s="46">
        <v>6</v>
      </c>
      <c r="F3830" s="46">
        <v>0</v>
      </c>
      <c r="G3830" s="46">
        <v>12</v>
      </c>
      <c r="H3830" s="46">
        <v>10</v>
      </c>
      <c r="I3830" s="46">
        <v>12</v>
      </c>
      <c r="J3830" s="46">
        <v>6</v>
      </c>
      <c r="K3830" s="46">
        <v>46</v>
      </c>
      <c r="L3830" s="42">
        <v>36093</v>
      </c>
      <c r="M3830" s="42">
        <v>18107</v>
      </c>
      <c r="N3830" s="42">
        <v>17986</v>
      </c>
      <c r="O3830" s="54">
        <v>16.623722051367302</v>
      </c>
      <c r="P3830" s="54" t="s">
        <v>499</v>
      </c>
      <c r="Q3830" s="54">
        <v>33.247444102734605</v>
      </c>
      <c r="R3830" s="54">
        <v>27.706203418945503</v>
      </c>
      <c r="S3830" s="54">
        <v>33.247444102734605</v>
      </c>
      <c r="T3830" s="54">
        <v>16.623722051367302</v>
      </c>
      <c r="U3830" s="54">
        <v>127.44853572714931</v>
      </c>
      <c r="W3830" s="42" t="s">
        <v>469</v>
      </c>
    </row>
    <row r="3831" spans="1:23">
      <c r="A3831" s="49" t="s">
        <v>6099</v>
      </c>
      <c r="B3831" s="46" t="s">
        <v>549</v>
      </c>
      <c r="C3831" s="46" t="s">
        <v>312</v>
      </c>
      <c r="D3831" s="49" t="s">
        <v>473</v>
      </c>
      <c r="E3831" s="46">
        <v>0</v>
      </c>
      <c r="F3831" s="46">
        <v>0</v>
      </c>
      <c r="G3831" s="46">
        <v>0</v>
      </c>
      <c r="H3831" s="46">
        <v>6</v>
      </c>
      <c r="I3831" s="46">
        <v>0</v>
      </c>
      <c r="J3831" s="46">
        <v>6</v>
      </c>
      <c r="K3831" s="46">
        <v>12</v>
      </c>
      <c r="L3831" s="42">
        <v>36093</v>
      </c>
      <c r="M3831" s="42">
        <v>18107</v>
      </c>
      <c r="N3831" s="42">
        <v>17986</v>
      </c>
      <c r="O3831" s="54" t="s">
        <v>499</v>
      </c>
      <c r="P3831" s="54" t="s">
        <v>499</v>
      </c>
      <c r="Q3831" s="54" t="s">
        <v>499</v>
      </c>
      <c r="R3831" s="54">
        <v>16.623722051367302</v>
      </c>
      <c r="S3831" s="54" t="s">
        <v>499</v>
      </c>
      <c r="T3831" s="54">
        <v>16.623722051367302</v>
      </c>
      <c r="U3831" s="54">
        <v>33.247444102734605</v>
      </c>
      <c r="W3831" s="42" t="s">
        <v>469</v>
      </c>
    </row>
    <row r="3832" spans="1:23">
      <c r="A3832" s="49" t="s">
        <v>6100</v>
      </c>
      <c r="B3832" s="46" t="s">
        <v>549</v>
      </c>
      <c r="C3832" s="46" t="s">
        <v>312</v>
      </c>
      <c r="D3832" s="49" t="s">
        <v>201</v>
      </c>
      <c r="E3832" s="46">
        <v>6</v>
      </c>
      <c r="F3832" s="46">
        <v>6</v>
      </c>
      <c r="G3832" s="46">
        <v>13</v>
      </c>
      <c r="H3832" s="46">
        <v>12</v>
      </c>
      <c r="I3832" s="46">
        <v>6</v>
      </c>
      <c r="J3832" s="46">
        <v>6</v>
      </c>
      <c r="K3832" s="46">
        <v>49</v>
      </c>
      <c r="L3832" s="42">
        <v>36093</v>
      </c>
      <c r="M3832" s="42">
        <v>18107</v>
      </c>
      <c r="N3832" s="42">
        <v>17986</v>
      </c>
      <c r="O3832" s="54">
        <v>16.623722051367302</v>
      </c>
      <c r="P3832" s="54">
        <v>16.623722051367302</v>
      </c>
      <c r="Q3832" s="54">
        <v>36.018064444629154</v>
      </c>
      <c r="R3832" s="54">
        <v>33.247444102734605</v>
      </c>
      <c r="S3832" s="54">
        <v>16.623722051367302</v>
      </c>
      <c r="T3832" s="54">
        <v>16.623722051367302</v>
      </c>
      <c r="U3832" s="54">
        <v>135.76039675283295</v>
      </c>
      <c r="W3832" s="42" t="s">
        <v>469</v>
      </c>
    </row>
    <row r="3833" spans="1:23">
      <c r="A3833" s="49" t="s">
        <v>6101</v>
      </c>
      <c r="B3833" s="46" t="s">
        <v>549</v>
      </c>
      <c r="C3833" s="46" t="s">
        <v>312</v>
      </c>
      <c r="D3833" s="49" t="s">
        <v>151</v>
      </c>
      <c r="E3833" s="46">
        <v>0</v>
      </c>
      <c r="F3833" s="46">
        <v>0</v>
      </c>
      <c r="G3833" s="46">
        <v>0</v>
      </c>
      <c r="H3833" s="46">
        <v>0</v>
      </c>
      <c r="I3833" s="46">
        <v>0</v>
      </c>
      <c r="J3833" s="46">
        <v>0</v>
      </c>
      <c r="K3833" s="46">
        <v>0</v>
      </c>
      <c r="L3833" s="42">
        <v>36093</v>
      </c>
      <c r="M3833" s="42">
        <v>18107</v>
      </c>
      <c r="N3833" s="42">
        <v>17986</v>
      </c>
      <c r="O3833" s="54" t="s">
        <v>499</v>
      </c>
      <c r="P3833" s="54" t="s">
        <v>499</v>
      </c>
      <c r="Q3833" s="54" t="s">
        <v>499</v>
      </c>
      <c r="R3833" s="54" t="s">
        <v>499</v>
      </c>
      <c r="S3833" s="54" t="s">
        <v>499</v>
      </c>
      <c r="T3833" s="54" t="s">
        <v>499</v>
      </c>
      <c r="U3833" s="54" t="s">
        <v>499</v>
      </c>
      <c r="W3833" s="42" t="s">
        <v>469</v>
      </c>
    </row>
    <row r="3834" spans="1:23">
      <c r="A3834" s="49" t="s">
        <v>6102</v>
      </c>
      <c r="B3834" s="46" t="s">
        <v>549</v>
      </c>
      <c r="C3834" s="46" t="s">
        <v>312</v>
      </c>
      <c r="D3834" s="49" t="s">
        <v>95</v>
      </c>
      <c r="E3834" s="46">
        <v>6</v>
      </c>
      <c r="F3834" s="46">
        <v>6</v>
      </c>
      <c r="G3834" s="46">
        <v>6</v>
      </c>
      <c r="H3834" s="46">
        <v>6</v>
      </c>
      <c r="I3834" s="46">
        <v>0</v>
      </c>
      <c r="J3834" s="46">
        <v>0</v>
      </c>
      <c r="K3834" s="46">
        <v>24</v>
      </c>
      <c r="L3834" s="42">
        <v>36093</v>
      </c>
      <c r="M3834" s="42">
        <v>18107</v>
      </c>
      <c r="N3834" s="42">
        <v>17986</v>
      </c>
      <c r="O3834" s="54">
        <v>16.623722051367302</v>
      </c>
      <c r="P3834" s="54">
        <v>16.623722051367302</v>
      </c>
      <c r="Q3834" s="54">
        <v>16.623722051367302</v>
      </c>
      <c r="R3834" s="54">
        <v>16.623722051367302</v>
      </c>
      <c r="S3834" s="54" t="s">
        <v>499</v>
      </c>
      <c r="T3834" s="54" t="s">
        <v>499</v>
      </c>
      <c r="U3834" s="54">
        <v>66.494888205469209</v>
      </c>
      <c r="W3834" s="42" t="s">
        <v>469</v>
      </c>
    </row>
    <row r="3835" spans="1:23">
      <c r="A3835" s="49" t="s">
        <v>6103</v>
      </c>
      <c r="B3835" s="46" t="s">
        <v>549</v>
      </c>
      <c r="C3835" s="46" t="s">
        <v>312</v>
      </c>
      <c r="D3835" s="49" t="s">
        <v>154</v>
      </c>
      <c r="E3835" s="46">
        <v>0</v>
      </c>
      <c r="F3835" s="46">
        <v>0</v>
      </c>
      <c r="G3835" s="46">
        <v>0</v>
      </c>
      <c r="H3835" s="46">
        <v>0</v>
      </c>
      <c r="I3835" s="46">
        <v>0</v>
      </c>
      <c r="J3835" s="46">
        <v>0</v>
      </c>
      <c r="K3835" s="46">
        <v>0</v>
      </c>
      <c r="L3835" s="42">
        <v>36093</v>
      </c>
      <c r="M3835" s="42">
        <v>18107</v>
      </c>
      <c r="N3835" s="42">
        <v>17986</v>
      </c>
      <c r="O3835" s="54" t="s">
        <v>499</v>
      </c>
      <c r="P3835" s="54" t="s">
        <v>499</v>
      </c>
      <c r="Q3835" s="54" t="s">
        <v>499</v>
      </c>
      <c r="R3835" s="54" t="s">
        <v>499</v>
      </c>
      <c r="S3835" s="54" t="s">
        <v>499</v>
      </c>
      <c r="T3835" s="54" t="s">
        <v>499</v>
      </c>
      <c r="U3835" s="54" t="s">
        <v>499</v>
      </c>
      <c r="W3835" s="42" t="s">
        <v>469</v>
      </c>
    </row>
    <row r="3836" spans="1:23">
      <c r="A3836" s="49" t="s">
        <v>6104</v>
      </c>
      <c r="B3836" s="46" t="s">
        <v>549</v>
      </c>
      <c r="C3836" s="46" t="s">
        <v>312</v>
      </c>
      <c r="D3836" s="49" t="s">
        <v>155</v>
      </c>
      <c r="E3836" s="46">
        <v>14</v>
      </c>
      <c r="F3836" s="46">
        <v>6</v>
      </c>
      <c r="G3836" s="46">
        <v>0</v>
      </c>
      <c r="H3836" s="46">
        <v>12</v>
      </c>
      <c r="I3836" s="46">
        <v>0</v>
      </c>
      <c r="J3836" s="46">
        <v>0</v>
      </c>
      <c r="K3836" s="46">
        <v>32</v>
      </c>
      <c r="L3836" s="42">
        <v>36093</v>
      </c>
      <c r="M3836" s="42">
        <v>18107</v>
      </c>
      <c r="N3836" s="42">
        <v>17986</v>
      </c>
      <c r="O3836" s="54">
        <v>38.788684786523703</v>
      </c>
      <c r="P3836" s="54">
        <v>16.623722051367302</v>
      </c>
      <c r="Q3836" s="54" t="s">
        <v>499</v>
      </c>
      <c r="R3836" s="54">
        <v>33.247444102734605</v>
      </c>
      <c r="S3836" s="54" t="s">
        <v>499</v>
      </c>
      <c r="T3836" s="54" t="s">
        <v>499</v>
      </c>
      <c r="U3836" s="54">
        <v>88.659850940625603</v>
      </c>
      <c r="W3836" s="42" t="s">
        <v>469</v>
      </c>
    </row>
    <row r="3837" spans="1:23">
      <c r="A3837" s="49" t="s">
        <v>6105</v>
      </c>
      <c r="B3837" s="46" t="s">
        <v>549</v>
      </c>
      <c r="C3837" s="46" t="s">
        <v>312</v>
      </c>
      <c r="D3837" s="49" t="s">
        <v>99</v>
      </c>
      <c r="E3837" s="46">
        <v>6</v>
      </c>
      <c r="F3837" s="46">
        <v>12</v>
      </c>
      <c r="G3837" s="46">
        <v>14</v>
      </c>
      <c r="H3837" s="46">
        <v>15</v>
      </c>
      <c r="I3837" s="46">
        <v>6</v>
      </c>
      <c r="J3837" s="46">
        <v>6</v>
      </c>
      <c r="K3837" s="46">
        <v>59</v>
      </c>
      <c r="L3837" s="42">
        <v>36093</v>
      </c>
      <c r="M3837" s="42">
        <v>18107</v>
      </c>
      <c r="N3837" s="42">
        <v>17986</v>
      </c>
      <c r="O3837" s="54">
        <v>16.623722051367302</v>
      </c>
      <c r="P3837" s="54">
        <v>33.247444102734605</v>
      </c>
      <c r="Q3837" s="54">
        <v>38.788684786523703</v>
      </c>
      <c r="R3837" s="54">
        <v>41.559305128418252</v>
      </c>
      <c r="S3837" s="54">
        <v>16.623722051367302</v>
      </c>
      <c r="T3837" s="54">
        <v>16.623722051367302</v>
      </c>
      <c r="U3837" s="54">
        <v>163.46660017177845</v>
      </c>
      <c r="W3837" s="42" t="s">
        <v>469</v>
      </c>
    </row>
    <row r="3838" spans="1:23">
      <c r="A3838" s="49" t="s">
        <v>6106</v>
      </c>
      <c r="B3838" s="46" t="s">
        <v>549</v>
      </c>
      <c r="C3838" s="46" t="s">
        <v>312</v>
      </c>
      <c r="D3838" s="49" t="s">
        <v>481</v>
      </c>
      <c r="E3838" s="46">
        <v>0</v>
      </c>
      <c r="F3838" s="46">
        <v>0</v>
      </c>
      <c r="G3838" s="46">
        <v>6</v>
      </c>
      <c r="H3838" s="46">
        <v>6</v>
      </c>
      <c r="I3838" s="46">
        <v>0</v>
      </c>
      <c r="J3838" s="46">
        <v>0</v>
      </c>
      <c r="K3838" s="46">
        <v>12</v>
      </c>
      <c r="L3838" s="42">
        <v>36093</v>
      </c>
      <c r="M3838" s="42">
        <v>18107</v>
      </c>
      <c r="N3838" s="42">
        <v>17986</v>
      </c>
      <c r="O3838" s="54" t="s">
        <v>499</v>
      </c>
      <c r="P3838" s="54" t="s">
        <v>499</v>
      </c>
      <c r="Q3838" s="54">
        <v>16.623722051367302</v>
      </c>
      <c r="R3838" s="54">
        <v>16.623722051367302</v>
      </c>
      <c r="S3838" s="54" t="s">
        <v>499</v>
      </c>
      <c r="T3838" s="54" t="s">
        <v>499</v>
      </c>
      <c r="U3838" s="54">
        <v>33.247444102734605</v>
      </c>
      <c r="W3838" s="42" t="s">
        <v>469</v>
      </c>
    </row>
    <row r="3839" spans="1:23">
      <c r="A3839" s="49" t="s">
        <v>6107</v>
      </c>
      <c r="B3839" s="46" t="s">
        <v>549</v>
      </c>
      <c r="C3839" s="46" t="s">
        <v>312</v>
      </c>
      <c r="D3839" s="49" t="s">
        <v>483</v>
      </c>
      <c r="E3839" s="46">
        <v>6</v>
      </c>
      <c r="F3839" s="46">
        <v>0</v>
      </c>
      <c r="G3839" s="46">
        <v>16</v>
      </c>
      <c r="H3839" s="46">
        <v>13</v>
      </c>
      <c r="I3839" s="46">
        <v>0</v>
      </c>
      <c r="J3839" s="46">
        <v>6</v>
      </c>
      <c r="K3839" s="46">
        <v>41</v>
      </c>
      <c r="L3839" s="42">
        <v>36093</v>
      </c>
      <c r="M3839" s="42">
        <v>18107</v>
      </c>
      <c r="N3839" s="42">
        <v>17986</v>
      </c>
      <c r="O3839" s="54">
        <v>16.623722051367302</v>
      </c>
      <c r="P3839" s="54" t="s">
        <v>499</v>
      </c>
      <c r="Q3839" s="54">
        <v>44.329925470312801</v>
      </c>
      <c r="R3839" s="54">
        <v>36.018064444629154</v>
      </c>
      <c r="S3839" s="54" t="s">
        <v>499</v>
      </c>
      <c r="T3839" s="54">
        <v>16.623722051367302</v>
      </c>
      <c r="U3839" s="54">
        <v>113.59543401767657</v>
      </c>
      <c r="W3839" s="42" t="s">
        <v>469</v>
      </c>
    </row>
    <row r="3840" spans="1:23">
      <c r="A3840" s="49" t="s">
        <v>6108</v>
      </c>
      <c r="B3840" s="46" t="s">
        <v>549</v>
      </c>
      <c r="C3840" s="46" t="s">
        <v>312</v>
      </c>
      <c r="D3840" s="49" t="s">
        <v>128</v>
      </c>
      <c r="E3840" s="46">
        <v>6</v>
      </c>
      <c r="F3840" s="46">
        <v>6</v>
      </c>
      <c r="G3840" s="46">
        <v>0</v>
      </c>
      <c r="H3840" s="46">
        <v>0</v>
      </c>
      <c r="I3840" s="46">
        <v>0</v>
      </c>
      <c r="J3840" s="46">
        <v>0</v>
      </c>
      <c r="K3840" s="46">
        <v>12</v>
      </c>
      <c r="L3840" s="42">
        <v>36093</v>
      </c>
      <c r="M3840" s="42">
        <v>18107</v>
      </c>
      <c r="N3840" s="42">
        <v>17986</v>
      </c>
      <c r="O3840" s="54">
        <v>16.623722051367302</v>
      </c>
      <c r="P3840" s="54">
        <v>16.623722051367302</v>
      </c>
      <c r="Q3840" s="54" t="s">
        <v>499</v>
      </c>
      <c r="R3840" s="54" t="s">
        <v>499</v>
      </c>
      <c r="S3840" s="54" t="s">
        <v>499</v>
      </c>
      <c r="T3840" s="54" t="s">
        <v>499</v>
      </c>
      <c r="U3840" s="54">
        <v>33.247444102734605</v>
      </c>
      <c r="W3840" s="42" t="s">
        <v>469</v>
      </c>
    </row>
    <row r="3841" spans="1:23">
      <c r="A3841" s="49" t="s">
        <v>6109</v>
      </c>
      <c r="B3841" s="46" t="s">
        <v>549</v>
      </c>
      <c r="C3841" s="46" t="s">
        <v>312</v>
      </c>
      <c r="D3841" s="49" t="s">
        <v>132</v>
      </c>
      <c r="E3841" s="46">
        <v>0</v>
      </c>
      <c r="F3841" s="46">
        <v>0</v>
      </c>
      <c r="G3841" s="46">
        <v>6</v>
      </c>
      <c r="H3841" s="46">
        <v>10</v>
      </c>
      <c r="I3841" s="46">
        <v>6</v>
      </c>
      <c r="J3841" s="46">
        <v>0</v>
      </c>
      <c r="K3841" s="46">
        <v>22</v>
      </c>
      <c r="L3841" s="42">
        <v>36093</v>
      </c>
      <c r="M3841" s="42">
        <v>18107</v>
      </c>
      <c r="N3841" s="42">
        <v>17986</v>
      </c>
      <c r="O3841" s="54" t="s">
        <v>499</v>
      </c>
      <c r="P3841" s="54" t="s">
        <v>499</v>
      </c>
      <c r="Q3841" s="54">
        <v>33.136356105373615</v>
      </c>
      <c r="R3841" s="54">
        <v>55.227260175622689</v>
      </c>
      <c r="S3841" s="54">
        <v>33.136356105373615</v>
      </c>
      <c r="T3841" s="54" t="s">
        <v>499</v>
      </c>
      <c r="U3841" s="54">
        <v>121.4999723863699</v>
      </c>
      <c r="W3841" s="42" t="s">
        <v>469</v>
      </c>
    </row>
    <row r="3842" spans="1:23">
      <c r="A3842" s="49" t="s">
        <v>6110</v>
      </c>
      <c r="B3842" s="46" t="s">
        <v>549</v>
      </c>
      <c r="C3842" s="46" t="s">
        <v>312</v>
      </c>
      <c r="D3842" s="49" t="s">
        <v>161</v>
      </c>
      <c r="E3842" s="46">
        <v>6</v>
      </c>
      <c r="F3842" s="46">
        <v>0</v>
      </c>
      <c r="G3842" s="46">
        <v>0</v>
      </c>
      <c r="H3842" s="46">
        <v>0</v>
      </c>
      <c r="I3842" s="46">
        <v>0</v>
      </c>
      <c r="J3842" s="46">
        <v>0</v>
      </c>
      <c r="K3842" s="46">
        <v>6</v>
      </c>
      <c r="L3842" s="42">
        <v>36093</v>
      </c>
      <c r="M3842" s="42">
        <v>18107</v>
      </c>
      <c r="N3842" s="42">
        <v>17986</v>
      </c>
      <c r="O3842" s="54">
        <v>16.623722051367302</v>
      </c>
      <c r="P3842" s="54" t="s">
        <v>499</v>
      </c>
      <c r="Q3842" s="54" t="s">
        <v>499</v>
      </c>
      <c r="R3842" s="54" t="s">
        <v>499</v>
      </c>
      <c r="S3842" s="54" t="s">
        <v>499</v>
      </c>
      <c r="T3842" s="54" t="s">
        <v>499</v>
      </c>
      <c r="U3842" s="54">
        <v>16.623722051367302</v>
      </c>
      <c r="W3842" s="42" t="s">
        <v>469</v>
      </c>
    </row>
    <row r="3843" spans="1:23">
      <c r="A3843" s="49" t="s">
        <v>6111</v>
      </c>
      <c r="B3843" s="46" t="s">
        <v>549</v>
      </c>
      <c r="C3843" s="46" t="s">
        <v>312</v>
      </c>
      <c r="D3843" s="49" t="s">
        <v>164</v>
      </c>
      <c r="E3843" s="46">
        <v>28</v>
      </c>
      <c r="F3843" s="46">
        <v>21</v>
      </c>
      <c r="G3843" s="46">
        <v>41</v>
      </c>
      <c r="H3843" s="46">
        <v>61</v>
      </c>
      <c r="I3843" s="46">
        <v>15</v>
      </c>
      <c r="J3843" s="46">
        <v>6</v>
      </c>
      <c r="K3843" s="46">
        <v>172</v>
      </c>
      <c r="L3843" s="42">
        <v>36093</v>
      </c>
      <c r="M3843" s="42">
        <v>18107</v>
      </c>
      <c r="N3843" s="42">
        <v>17986</v>
      </c>
      <c r="O3843" s="54">
        <v>155.6766373846325</v>
      </c>
      <c r="P3843" s="54">
        <v>116.75747803847436</v>
      </c>
      <c r="Q3843" s="54">
        <v>227.95507617035469</v>
      </c>
      <c r="R3843" s="54">
        <v>339.15267430223508</v>
      </c>
      <c r="S3843" s="54">
        <v>83.39819859891027</v>
      </c>
      <c r="T3843" s="54">
        <v>33.359279439564105</v>
      </c>
      <c r="U3843" s="54">
        <v>956.29934393417091</v>
      </c>
      <c r="W3843" s="42" t="s">
        <v>469</v>
      </c>
    </row>
    <row r="3844" spans="1:23">
      <c r="A3844" s="49" t="s">
        <v>6112</v>
      </c>
      <c r="B3844" s="46" t="s">
        <v>549</v>
      </c>
      <c r="C3844" s="46" t="s">
        <v>312</v>
      </c>
      <c r="D3844" s="49" t="s">
        <v>142</v>
      </c>
      <c r="E3844" s="46">
        <v>0</v>
      </c>
      <c r="F3844" s="46">
        <v>0</v>
      </c>
      <c r="G3844" s="46">
        <v>0</v>
      </c>
      <c r="H3844" s="46">
        <v>0</v>
      </c>
      <c r="I3844" s="46">
        <v>0</v>
      </c>
      <c r="J3844" s="46">
        <v>0</v>
      </c>
      <c r="K3844" s="46">
        <v>0</v>
      </c>
      <c r="L3844" s="42">
        <v>36093</v>
      </c>
      <c r="M3844" s="42">
        <v>18107</v>
      </c>
      <c r="N3844" s="42">
        <v>17986</v>
      </c>
      <c r="O3844" s="54" t="s">
        <v>499</v>
      </c>
      <c r="P3844" s="54" t="s">
        <v>499</v>
      </c>
      <c r="Q3844" s="54" t="s">
        <v>499</v>
      </c>
      <c r="R3844" s="54" t="s">
        <v>499</v>
      </c>
      <c r="S3844" s="54" t="s">
        <v>499</v>
      </c>
      <c r="T3844" s="54" t="s">
        <v>499</v>
      </c>
      <c r="U3844" s="54" t="s">
        <v>499</v>
      </c>
      <c r="W3844" s="42" t="s">
        <v>469</v>
      </c>
    </row>
    <row r="3845" spans="1:23">
      <c r="A3845" s="49" t="s">
        <v>6113</v>
      </c>
      <c r="B3845" s="46" t="s">
        <v>549</v>
      </c>
      <c r="C3845" s="46" t="s">
        <v>312</v>
      </c>
      <c r="D3845" s="49" t="s">
        <v>146</v>
      </c>
      <c r="E3845" s="46">
        <v>6</v>
      </c>
      <c r="F3845" s="46">
        <v>6</v>
      </c>
      <c r="G3845" s="46">
        <v>12</v>
      </c>
      <c r="H3845" s="46">
        <v>15</v>
      </c>
      <c r="I3845" s="46">
        <v>8</v>
      </c>
      <c r="J3845" s="46">
        <v>8</v>
      </c>
      <c r="K3845" s="46">
        <v>55</v>
      </c>
      <c r="L3845" s="42">
        <v>36093</v>
      </c>
      <c r="M3845" s="42">
        <v>18107</v>
      </c>
      <c r="N3845" s="42">
        <v>17986</v>
      </c>
      <c r="O3845" s="54">
        <v>33.136356105373615</v>
      </c>
      <c r="P3845" s="54">
        <v>33.136356105373615</v>
      </c>
      <c r="Q3845" s="54">
        <v>66.27271221074723</v>
      </c>
      <c r="R3845" s="54">
        <v>82.840890263434034</v>
      </c>
      <c r="S3845" s="54">
        <v>44.181808140498148</v>
      </c>
      <c r="T3845" s="54">
        <v>44.181808140498148</v>
      </c>
      <c r="U3845" s="54">
        <v>303.74993096592476</v>
      </c>
      <c r="W3845" s="42" t="s">
        <v>469</v>
      </c>
    </row>
    <row r="3846" spans="1:23">
      <c r="A3846" s="49" t="s">
        <v>6114</v>
      </c>
      <c r="B3846" s="46" t="s">
        <v>549</v>
      </c>
      <c r="C3846" s="46" t="s">
        <v>314</v>
      </c>
      <c r="D3846" s="49" t="s">
        <v>200</v>
      </c>
      <c r="E3846" s="46">
        <v>6</v>
      </c>
      <c r="F3846" s="46">
        <v>6</v>
      </c>
      <c r="G3846" s="46">
        <v>14</v>
      </c>
      <c r="H3846" s="46">
        <v>17</v>
      </c>
      <c r="I3846" s="46">
        <v>19</v>
      </c>
      <c r="J3846" s="46">
        <v>14</v>
      </c>
      <c r="K3846" s="46">
        <v>76</v>
      </c>
      <c r="L3846" s="42">
        <v>29375</v>
      </c>
      <c r="M3846" s="42">
        <v>14845</v>
      </c>
      <c r="N3846" s="42">
        <v>14530</v>
      </c>
      <c r="O3846" s="54">
        <v>20.425531914893618</v>
      </c>
      <c r="P3846" s="54">
        <v>20.425531914893618</v>
      </c>
      <c r="Q3846" s="54">
        <v>47.659574468085104</v>
      </c>
      <c r="R3846" s="54">
        <v>57.872340425531917</v>
      </c>
      <c r="S3846" s="54">
        <v>64.680851063829778</v>
      </c>
      <c r="T3846" s="54">
        <v>47.659574468085104</v>
      </c>
      <c r="U3846" s="54">
        <v>258.72340425531911</v>
      </c>
      <c r="W3846" s="42" t="s">
        <v>469</v>
      </c>
    </row>
    <row r="3847" spans="1:23">
      <c r="A3847" s="49" t="s">
        <v>6115</v>
      </c>
      <c r="B3847" s="46" t="s">
        <v>549</v>
      </c>
      <c r="C3847" s="46" t="s">
        <v>314</v>
      </c>
      <c r="D3847" s="49" t="s">
        <v>54</v>
      </c>
      <c r="E3847" s="46">
        <v>19</v>
      </c>
      <c r="F3847" s="46">
        <v>50</v>
      </c>
      <c r="G3847" s="46">
        <v>59</v>
      </c>
      <c r="H3847" s="46">
        <v>84</v>
      </c>
      <c r="I3847" s="46">
        <v>73</v>
      </c>
      <c r="J3847" s="46">
        <v>40</v>
      </c>
      <c r="K3847" s="46">
        <v>325</v>
      </c>
      <c r="L3847" s="42">
        <v>29375</v>
      </c>
      <c r="M3847" s="42">
        <v>14845</v>
      </c>
      <c r="N3847" s="42">
        <v>14530</v>
      </c>
      <c r="O3847" s="54">
        <v>127.98922196025597</v>
      </c>
      <c r="P3847" s="54">
        <v>336.81374200067364</v>
      </c>
      <c r="Q3847" s="54">
        <v>397.44021556079485</v>
      </c>
      <c r="R3847" s="54">
        <v>565.84708656113162</v>
      </c>
      <c r="S3847" s="54">
        <v>491.74806332098353</v>
      </c>
      <c r="T3847" s="54">
        <v>269.45099360053888</v>
      </c>
      <c r="U3847" s="54">
        <v>2189.2893230043787</v>
      </c>
      <c r="W3847" s="42" t="s">
        <v>469</v>
      </c>
    </row>
    <row r="3848" spans="1:23">
      <c r="A3848" s="49" t="s">
        <v>6116</v>
      </c>
      <c r="B3848" s="46" t="s">
        <v>549</v>
      </c>
      <c r="C3848" s="46" t="s">
        <v>314</v>
      </c>
      <c r="D3848" s="49" t="s">
        <v>60</v>
      </c>
      <c r="E3848" s="46">
        <v>12</v>
      </c>
      <c r="F3848" s="46">
        <v>0</v>
      </c>
      <c r="G3848" s="46">
        <v>6</v>
      </c>
      <c r="H3848" s="46">
        <v>6</v>
      </c>
      <c r="I3848" s="46">
        <v>7</v>
      </c>
      <c r="J3848" s="46">
        <v>0</v>
      </c>
      <c r="K3848" s="46">
        <v>31</v>
      </c>
      <c r="L3848" s="42">
        <v>29375</v>
      </c>
      <c r="M3848" s="42">
        <v>14845</v>
      </c>
      <c r="N3848" s="42">
        <v>14530</v>
      </c>
      <c r="O3848" s="54">
        <v>40.851063829787236</v>
      </c>
      <c r="P3848" s="54" t="s">
        <v>499</v>
      </c>
      <c r="Q3848" s="54">
        <v>20.425531914893618</v>
      </c>
      <c r="R3848" s="54">
        <v>20.425531914893618</v>
      </c>
      <c r="S3848" s="54">
        <v>23.829787234042552</v>
      </c>
      <c r="T3848" s="54" t="s">
        <v>499</v>
      </c>
      <c r="U3848" s="54">
        <v>105.53191489361701</v>
      </c>
      <c r="W3848" s="42" t="s">
        <v>469</v>
      </c>
    </row>
    <row r="3849" spans="1:23">
      <c r="A3849" s="49" t="s">
        <v>6117</v>
      </c>
      <c r="B3849" s="46" t="s">
        <v>549</v>
      </c>
      <c r="C3849" s="46" t="s">
        <v>314</v>
      </c>
      <c r="D3849" s="49" t="s">
        <v>69</v>
      </c>
      <c r="E3849" s="46">
        <v>6</v>
      </c>
      <c r="F3849" s="46">
        <v>0</v>
      </c>
      <c r="G3849" s="46">
        <v>6</v>
      </c>
      <c r="H3849" s="46">
        <v>6</v>
      </c>
      <c r="I3849" s="46">
        <v>6</v>
      </c>
      <c r="J3849" s="46">
        <v>6</v>
      </c>
      <c r="K3849" s="46">
        <v>30</v>
      </c>
      <c r="L3849" s="42">
        <v>29375</v>
      </c>
      <c r="M3849" s="42">
        <v>14845</v>
      </c>
      <c r="N3849" s="42">
        <v>14530</v>
      </c>
      <c r="O3849" s="54">
        <v>40.417649040080839</v>
      </c>
      <c r="P3849" s="54" t="s">
        <v>499</v>
      </c>
      <c r="Q3849" s="54">
        <v>40.417649040080839</v>
      </c>
      <c r="R3849" s="54">
        <v>40.417649040080839</v>
      </c>
      <c r="S3849" s="54">
        <v>40.417649040080839</v>
      </c>
      <c r="T3849" s="54">
        <v>40.417649040080839</v>
      </c>
      <c r="U3849" s="54">
        <v>202.08824520040417</v>
      </c>
      <c r="W3849" s="42" t="s">
        <v>469</v>
      </c>
    </row>
    <row r="3850" spans="1:23">
      <c r="A3850" s="49" t="s">
        <v>6118</v>
      </c>
      <c r="B3850" s="46" t="s">
        <v>549</v>
      </c>
      <c r="C3850" s="46" t="s">
        <v>314</v>
      </c>
      <c r="D3850" s="49" t="s">
        <v>64</v>
      </c>
      <c r="E3850" s="46">
        <v>19</v>
      </c>
      <c r="F3850" s="46">
        <v>14</v>
      </c>
      <c r="G3850" s="46">
        <v>46</v>
      </c>
      <c r="H3850" s="46">
        <v>34</v>
      </c>
      <c r="I3850" s="46">
        <v>28</v>
      </c>
      <c r="J3850" s="46">
        <v>19</v>
      </c>
      <c r="K3850" s="46">
        <v>160</v>
      </c>
      <c r="L3850" s="42">
        <v>29375</v>
      </c>
      <c r="M3850" s="42">
        <v>14845</v>
      </c>
      <c r="N3850" s="42">
        <v>14530</v>
      </c>
      <c r="O3850" s="54">
        <v>64.680851063829778</v>
      </c>
      <c r="P3850" s="54">
        <v>47.659574468085104</v>
      </c>
      <c r="Q3850" s="54">
        <v>156.59574468085108</v>
      </c>
      <c r="R3850" s="54">
        <v>115.74468085106383</v>
      </c>
      <c r="S3850" s="54">
        <v>95.319148936170208</v>
      </c>
      <c r="T3850" s="54">
        <v>64.680851063829778</v>
      </c>
      <c r="U3850" s="54">
        <v>544.68085106382978</v>
      </c>
      <c r="W3850" s="42" t="s">
        <v>469</v>
      </c>
    </row>
    <row r="3851" spans="1:23">
      <c r="A3851" s="49" t="s">
        <v>6119</v>
      </c>
      <c r="B3851" s="46" t="s">
        <v>549</v>
      </c>
      <c r="C3851" s="46" t="s">
        <v>314</v>
      </c>
      <c r="D3851" s="49" t="s">
        <v>492</v>
      </c>
      <c r="E3851" s="46">
        <v>0</v>
      </c>
      <c r="F3851" s="46">
        <v>0</v>
      </c>
      <c r="G3851" s="46">
        <v>6</v>
      </c>
      <c r="H3851" s="46">
        <v>12</v>
      </c>
      <c r="I3851" s="46">
        <v>0</v>
      </c>
      <c r="J3851" s="46">
        <v>0</v>
      </c>
      <c r="K3851" s="46">
        <v>18</v>
      </c>
      <c r="L3851" s="42">
        <v>29375</v>
      </c>
      <c r="M3851" s="42">
        <v>14845</v>
      </c>
      <c r="N3851" s="42">
        <v>14530</v>
      </c>
      <c r="O3851" s="54" t="s">
        <v>499</v>
      </c>
      <c r="P3851" s="54" t="s">
        <v>499</v>
      </c>
      <c r="Q3851" s="54">
        <v>20.425531914893618</v>
      </c>
      <c r="R3851" s="54">
        <v>40.851063829787236</v>
      </c>
      <c r="S3851" s="54" t="s">
        <v>499</v>
      </c>
      <c r="T3851" s="54" t="s">
        <v>499</v>
      </c>
      <c r="U3851" s="54">
        <v>61.276595744680847</v>
      </c>
      <c r="W3851" s="42" t="s">
        <v>469</v>
      </c>
    </row>
    <row r="3852" spans="1:23">
      <c r="A3852" s="49" t="s">
        <v>6120</v>
      </c>
      <c r="B3852" s="46" t="s">
        <v>549</v>
      </c>
      <c r="C3852" s="46" t="s">
        <v>314</v>
      </c>
      <c r="D3852" s="49" t="s">
        <v>473</v>
      </c>
      <c r="E3852" s="46">
        <v>0</v>
      </c>
      <c r="F3852" s="46">
        <v>0</v>
      </c>
      <c r="G3852" s="46">
        <v>0</v>
      </c>
      <c r="H3852" s="46">
        <v>6</v>
      </c>
      <c r="I3852" s="46">
        <v>0</v>
      </c>
      <c r="J3852" s="46">
        <v>0</v>
      </c>
      <c r="K3852" s="46">
        <v>6</v>
      </c>
      <c r="L3852" s="42">
        <v>29375</v>
      </c>
      <c r="M3852" s="42">
        <v>14845</v>
      </c>
      <c r="N3852" s="42">
        <v>14530</v>
      </c>
      <c r="O3852" s="54" t="s">
        <v>499</v>
      </c>
      <c r="P3852" s="54" t="s">
        <v>499</v>
      </c>
      <c r="Q3852" s="54" t="s">
        <v>499</v>
      </c>
      <c r="R3852" s="54">
        <v>20.425531914893618</v>
      </c>
      <c r="S3852" s="54" t="s">
        <v>499</v>
      </c>
      <c r="T3852" s="54" t="s">
        <v>499</v>
      </c>
      <c r="U3852" s="54">
        <v>20.425531914893618</v>
      </c>
      <c r="W3852" s="42" t="s">
        <v>469</v>
      </c>
    </row>
    <row r="3853" spans="1:23">
      <c r="A3853" s="49" t="s">
        <v>6121</v>
      </c>
      <c r="B3853" s="46" t="s">
        <v>549</v>
      </c>
      <c r="C3853" s="46" t="s">
        <v>314</v>
      </c>
      <c r="D3853" s="49" t="s">
        <v>201</v>
      </c>
      <c r="E3853" s="46">
        <v>6</v>
      </c>
      <c r="F3853" s="46">
        <v>0</v>
      </c>
      <c r="G3853" s="46">
        <v>6</v>
      </c>
      <c r="H3853" s="46">
        <v>12</v>
      </c>
      <c r="I3853" s="46">
        <v>6</v>
      </c>
      <c r="J3853" s="46">
        <v>0</v>
      </c>
      <c r="K3853" s="46">
        <v>30</v>
      </c>
      <c r="L3853" s="42">
        <v>29375</v>
      </c>
      <c r="M3853" s="42">
        <v>14845</v>
      </c>
      <c r="N3853" s="42">
        <v>14530</v>
      </c>
      <c r="O3853" s="54">
        <v>20.425531914893618</v>
      </c>
      <c r="P3853" s="54" t="s">
        <v>499</v>
      </c>
      <c r="Q3853" s="54">
        <v>20.425531914893618</v>
      </c>
      <c r="R3853" s="54">
        <v>40.851063829787236</v>
      </c>
      <c r="S3853" s="54">
        <v>20.425531914893618</v>
      </c>
      <c r="T3853" s="54" t="s">
        <v>499</v>
      </c>
      <c r="U3853" s="54">
        <v>102.12765957446808</v>
      </c>
      <c r="W3853" s="42" t="s">
        <v>469</v>
      </c>
    </row>
    <row r="3854" spans="1:23">
      <c r="A3854" s="49" t="s">
        <v>6122</v>
      </c>
      <c r="B3854" s="46" t="s">
        <v>549</v>
      </c>
      <c r="C3854" s="46" t="s">
        <v>314</v>
      </c>
      <c r="D3854" s="49" t="s">
        <v>95</v>
      </c>
      <c r="E3854" s="46">
        <v>0</v>
      </c>
      <c r="F3854" s="46">
        <v>6</v>
      </c>
      <c r="G3854" s="46">
        <v>6</v>
      </c>
      <c r="H3854" s="46">
        <v>6</v>
      </c>
      <c r="I3854" s="46">
        <v>0</v>
      </c>
      <c r="J3854" s="46">
        <v>0</v>
      </c>
      <c r="K3854" s="46">
        <v>18</v>
      </c>
      <c r="L3854" s="42">
        <v>29375</v>
      </c>
      <c r="M3854" s="42">
        <v>14845</v>
      </c>
      <c r="N3854" s="42">
        <v>14530</v>
      </c>
      <c r="O3854" s="54" t="s">
        <v>499</v>
      </c>
      <c r="P3854" s="54">
        <v>20.425531914893618</v>
      </c>
      <c r="Q3854" s="54">
        <v>20.425531914893618</v>
      </c>
      <c r="R3854" s="54">
        <v>20.425531914893618</v>
      </c>
      <c r="S3854" s="54" t="s">
        <v>499</v>
      </c>
      <c r="T3854" s="54" t="s">
        <v>499</v>
      </c>
      <c r="U3854" s="54">
        <v>61.276595744680847</v>
      </c>
      <c r="W3854" s="42" t="s">
        <v>469</v>
      </c>
    </row>
    <row r="3855" spans="1:23">
      <c r="A3855" s="49" t="s">
        <v>6123</v>
      </c>
      <c r="B3855" s="46" t="s">
        <v>549</v>
      </c>
      <c r="C3855" s="46" t="s">
        <v>314</v>
      </c>
      <c r="D3855" s="49" t="s">
        <v>154</v>
      </c>
      <c r="E3855" s="46">
        <v>0</v>
      </c>
      <c r="F3855" s="46">
        <v>0</v>
      </c>
      <c r="G3855" s="46">
        <v>0</v>
      </c>
      <c r="H3855" s="46">
        <v>0</v>
      </c>
      <c r="I3855" s="46">
        <v>0</v>
      </c>
      <c r="J3855" s="46">
        <v>0</v>
      </c>
      <c r="K3855" s="46">
        <v>0</v>
      </c>
      <c r="L3855" s="42">
        <v>29375</v>
      </c>
      <c r="M3855" s="42">
        <v>14845</v>
      </c>
      <c r="N3855" s="42">
        <v>14530</v>
      </c>
      <c r="O3855" s="54" t="s">
        <v>499</v>
      </c>
      <c r="P3855" s="54" t="s">
        <v>499</v>
      </c>
      <c r="Q3855" s="54" t="s">
        <v>499</v>
      </c>
      <c r="R3855" s="54" t="s">
        <v>499</v>
      </c>
      <c r="S3855" s="54" t="s">
        <v>499</v>
      </c>
      <c r="T3855" s="54" t="s">
        <v>499</v>
      </c>
      <c r="U3855" s="54" t="s">
        <v>499</v>
      </c>
      <c r="W3855" s="42" t="s">
        <v>469</v>
      </c>
    </row>
    <row r="3856" spans="1:23">
      <c r="A3856" s="49" t="s">
        <v>6124</v>
      </c>
      <c r="B3856" s="46" t="s">
        <v>549</v>
      </c>
      <c r="C3856" s="46" t="s">
        <v>314</v>
      </c>
      <c r="D3856" s="49" t="s">
        <v>155</v>
      </c>
      <c r="E3856" s="46">
        <v>15</v>
      </c>
      <c r="F3856" s="46">
        <v>0</v>
      </c>
      <c r="G3856" s="46">
        <v>0</v>
      </c>
      <c r="H3856" s="46">
        <v>0</v>
      </c>
      <c r="I3856" s="46">
        <v>0</v>
      </c>
      <c r="J3856" s="46">
        <v>0</v>
      </c>
      <c r="K3856" s="46">
        <v>15</v>
      </c>
      <c r="L3856" s="42">
        <v>29375</v>
      </c>
      <c r="M3856" s="42">
        <v>14845</v>
      </c>
      <c r="N3856" s="42">
        <v>14530</v>
      </c>
      <c r="O3856" s="54">
        <v>51.063829787234042</v>
      </c>
      <c r="P3856" s="54" t="s">
        <v>499</v>
      </c>
      <c r="Q3856" s="54" t="s">
        <v>499</v>
      </c>
      <c r="R3856" s="54" t="s">
        <v>499</v>
      </c>
      <c r="S3856" s="54" t="s">
        <v>499</v>
      </c>
      <c r="T3856" s="54" t="s">
        <v>499</v>
      </c>
      <c r="U3856" s="54">
        <v>51.063829787234042</v>
      </c>
      <c r="W3856" s="42" t="s">
        <v>469</v>
      </c>
    </row>
    <row r="3857" spans="1:23">
      <c r="A3857" s="49" t="s">
        <v>6125</v>
      </c>
      <c r="B3857" s="46" t="s">
        <v>549</v>
      </c>
      <c r="C3857" s="46" t="s">
        <v>314</v>
      </c>
      <c r="D3857" s="49" t="s">
        <v>99</v>
      </c>
      <c r="E3857" s="46">
        <v>6</v>
      </c>
      <c r="F3857" s="46">
        <v>0</v>
      </c>
      <c r="G3857" s="46">
        <v>15</v>
      </c>
      <c r="H3857" s="46">
        <v>17</v>
      </c>
      <c r="I3857" s="46">
        <v>7</v>
      </c>
      <c r="J3857" s="46">
        <v>13</v>
      </c>
      <c r="K3857" s="46">
        <v>58</v>
      </c>
      <c r="L3857" s="42">
        <v>29375</v>
      </c>
      <c r="M3857" s="42">
        <v>14845</v>
      </c>
      <c r="N3857" s="42">
        <v>14530</v>
      </c>
      <c r="O3857" s="54">
        <v>20.425531914893618</v>
      </c>
      <c r="P3857" s="54" t="s">
        <v>499</v>
      </c>
      <c r="Q3857" s="54">
        <v>51.063829787234042</v>
      </c>
      <c r="R3857" s="54">
        <v>57.872340425531917</v>
      </c>
      <c r="S3857" s="54">
        <v>23.829787234042552</v>
      </c>
      <c r="T3857" s="54">
        <v>44.255319148936167</v>
      </c>
      <c r="U3857" s="54">
        <v>197.44680851063831</v>
      </c>
      <c r="W3857" s="42" t="s">
        <v>469</v>
      </c>
    </row>
    <row r="3858" spans="1:23">
      <c r="A3858" s="49" t="s">
        <v>6126</v>
      </c>
      <c r="B3858" s="46" t="s">
        <v>549</v>
      </c>
      <c r="C3858" s="46" t="s">
        <v>314</v>
      </c>
      <c r="D3858" s="49" t="s">
        <v>481</v>
      </c>
      <c r="E3858" s="46">
        <v>0</v>
      </c>
      <c r="F3858" s="46">
        <v>0</v>
      </c>
      <c r="G3858" s="46">
        <v>6</v>
      </c>
      <c r="H3858" s="46">
        <v>6</v>
      </c>
      <c r="I3858" s="46">
        <v>0</v>
      </c>
      <c r="J3858" s="46">
        <v>0</v>
      </c>
      <c r="K3858" s="46">
        <v>12</v>
      </c>
      <c r="L3858" s="42">
        <v>29375</v>
      </c>
      <c r="M3858" s="42">
        <v>14845</v>
      </c>
      <c r="N3858" s="42">
        <v>14530</v>
      </c>
      <c r="O3858" s="54" t="s">
        <v>499</v>
      </c>
      <c r="P3858" s="54" t="s">
        <v>499</v>
      </c>
      <c r="Q3858" s="54">
        <v>20.425531914893618</v>
      </c>
      <c r="R3858" s="54">
        <v>20.425531914893618</v>
      </c>
      <c r="S3858" s="54" t="s">
        <v>499</v>
      </c>
      <c r="T3858" s="54" t="s">
        <v>499</v>
      </c>
      <c r="U3858" s="54">
        <v>40.851063829787236</v>
      </c>
      <c r="W3858" s="42" t="s">
        <v>469</v>
      </c>
    </row>
    <row r="3859" spans="1:23">
      <c r="A3859" s="49" t="s">
        <v>6127</v>
      </c>
      <c r="B3859" s="46" t="s">
        <v>549</v>
      </c>
      <c r="C3859" s="46" t="s">
        <v>314</v>
      </c>
      <c r="D3859" s="49" t="s">
        <v>483</v>
      </c>
      <c r="E3859" s="46">
        <v>6</v>
      </c>
      <c r="F3859" s="46">
        <v>6</v>
      </c>
      <c r="G3859" s="46">
        <v>13</v>
      </c>
      <c r="H3859" s="46">
        <v>16</v>
      </c>
      <c r="I3859" s="46">
        <v>12</v>
      </c>
      <c r="J3859" s="46">
        <v>0</v>
      </c>
      <c r="K3859" s="46">
        <v>53</v>
      </c>
      <c r="L3859" s="42">
        <v>29375</v>
      </c>
      <c r="M3859" s="42">
        <v>14845</v>
      </c>
      <c r="N3859" s="42">
        <v>14530</v>
      </c>
      <c r="O3859" s="54">
        <v>20.425531914893618</v>
      </c>
      <c r="P3859" s="54">
        <v>20.425531914893618</v>
      </c>
      <c r="Q3859" s="54">
        <v>44.255319148936167</v>
      </c>
      <c r="R3859" s="54">
        <v>54.468085106382986</v>
      </c>
      <c r="S3859" s="54">
        <v>40.851063829787236</v>
      </c>
      <c r="T3859" s="54" t="s">
        <v>499</v>
      </c>
      <c r="U3859" s="54">
        <v>180.42553191489361</v>
      </c>
      <c r="W3859" s="42" t="s">
        <v>469</v>
      </c>
    </row>
    <row r="3860" spans="1:23">
      <c r="A3860" s="49" t="s">
        <v>6128</v>
      </c>
      <c r="B3860" s="46" t="s">
        <v>549</v>
      </c>
      <c r="C3860" s="46" t="s">
        <v>314</v>
      </c>
      <c r="D3860" s="49" t="s">
        <v>128</v>
      </c>
      <c r="E3860" s="46">
        <v>6</v>
      </c>
      <c r="F3860" s="46">
        <v>0</v>
      </c>
      <c r="G3860" s="46">
        <v>0</v>
      </c>
      <c r="H3860" s="46">
        <v>0</v>
      </c>
      <c r="I3860" s="46">
        <v>0</v>
      </c>
      <c r="J3860" s="46">
        <v>0</v>
      </c>
      <c r="K3860" s="46">
        <v>6</v>
      </c>
      <c r="L3860" s="42">
        <v>29375</v>
      </c>
      <c r="M3860" s="42">
        <v>14845</v>
      </c>
      <c r="N3860" s="42">
        <v>14530</v>
      </c>
      <c r="O3860" s="54">
        <v>20.425531914893618</v>
      </c>
      <c r="P3860" s="54" t="s">
        <v>499</v>
      </c>
      <c r="Q3860" s="54" t="s">
        <v>499</v>
      </c>
      <c r="R3860" s="54" t="s">
        <v>499</v>
      </c>
      <c r="S3860" s="54" t="s">
        <v>499</v>
      </c>
      <c r="T3860" s="54" t="s">
        <v>499</v>
      </c>
      <c r="U3860" s="54">
        <v>20.425531914893618</v>
      </c>
      <c r="W3860" s="42" t="s">
        <v>469</v>
      </c>
    </row>
    <row r="3861" spans="1:23">
      <c r="A3861" s="49" t="s">
        <v>6129</v>
      </c>
      <c r="B3861" s="46" t="s">
        <v>549</v>
      </c>
      <c r="C3861" s="46" t="s">
        <v>314</v>
      </c>
      <c r="D3861" s="49" t="s">
        <v>132</v>
      </c>
      <c r="E3861" s="46">
        <v>6</v>
      </c>
      <c r="F3861" s="46">
        <v>6</v>
      </c>
      <c r="G3861" s="46">
        <v>7</v>
      </c>
      <c r="H3861" s="46">
        <v>6</v>
      </c>
      <c r="I3861" s="46">
        <v>10</v>
      </c>
      <c r="J3861" s="46">
        <v>0</v>
      </c>
      <c r="K3861" s="46">
        <v>35</v>
      </c>
      <c r="L3861" s="42">
        <v>29375</v>
      </c>
      <c r="M3861" s="42">
        <v>14845</v>
      </c>
      <c r="N3861" s="42">
        <v>14530</v>
      </c>
      <c r="O3861" s="54">
        <v>40.417649040080839</v>
      </c>
      <c r="P3861" s="54">
        <v>40.417649040080839</v>
      </c>
      <c r="Q3861" s="54">
        <v>47.153923880094311</v>
      </c>
      <c r="R3861" s="54">
        <v>40.417649040080839</v>
      </c>
      <c r="S3861" s="54">
        <v>67.36274840013472</v>
      </c>
      <c r="T3861" s="54" t="s">
        <v>499</v>
      </c>
      <c r="U3861" s="54">
        <v>235.76961940047153</v>
      </c>
      <c r="W3861" s="42" t="s">
        <v>469</v>
      </c>
    </row>
    <row r="3862" spans="1:23">
      <c r="A3862" s="49" t="s">
        <v>6130</v>
      </c>
      <c r="B3862" s="46" t="s">
        <v>549</v>
      </c>
      <c r="C3862" s="46" t="s">
        <v>314</v>
      </c>
      <c r="D3862" s="49" t="s">
        <v>161</v>
      </c>
      <c r="E3862" s="46">
        <v>6</v>
      </c>
      <c r="F3862" s="46">
        <v>0</v>
      </c>
      <c r="G3862" s="46">
        <v>0</v>
      </c>
      <c r="H3862" s="46">
        <v>0</v>
      </c>
      <c r="I3862" s="46">
        <v>0</v>
      </c>
      <c r="J3862" s="46">
        <v>0</v>
      </c>
      <c r="K3862" s="46">
        <v>6</v>
      </c>
      <c r="L3862" s="42">
        <v>29375</v>
      </c>
      <c r="M3862" s="42">
        <v>14845</v>
      </c>
      <c r="N3862" s="42">
        <v>14530</v>
      </c>
      <c r="O3862" s="54">
        <v>20.425531914893618</v>
      </c>
      <c r="P3862" s="54" t="s">
        <v>499</v>
      </c>
      <c r="Q3862" s="54" t="s">
        <v>499</v>
      </c>
      <c r="R3862" s="54" t="s">
        <v>499</v>
      </c>
      <c r="S3862" s="54" t="s">
        <v>499</v>
      </c>
      <c r="T3862" s="54" t="s">
        <v>499</v>
      </c>
      <c r="U3862" s="54">
        <v>20.425531914893618</v>
      </c>
      <c r="W3862" s="42" t="s">
        <v>469</v>
      </c>
    </row>
    <row r="3863" spans="1:23">
      <c r="A3863" s="49" t="s">
        <v>6131</v>
      </c>
      <c r="B3863" s="46" t="s">
        <v>549</v>
      </c>
      <c r="C3863" s="46" t="s">
        <v>314</v>
      </c>
      <c r="D3863" s="49" t="s">
        <v>164</v>
      </c>
      <c r="E3863" s="46">
        <v>29</v>
      </c>
      <c r="F3863" s="46">
        <v>28</v>
      </c>
      <c r="G3863" s="46">
        <v>70</v>
      </c>
      <c r="H3863" s="46">
        <v>43</v>
      </c>
      <c r="I3863" s="46">
        <v>6</v>
      </c>
      <c r="J3863" s="46">
        <v>6</v>
      </c>
      <c r="K3863" s="46">
        <v>182</v>
      </c>
      <c r="L3863" s="42">
        <v>29375</v>
      </c>
      <c r="M3863" s="42">
        <v>14845</v>
      </c>
      <c r="N3863" s="42">
        <v>14530</v>
      </c>
      <c r="O3863" s="54">
        <v>199.58706125258087</v>
      </c>
      <c r="P3863" s="54">
        <v>192.70474879559532</v>
      </c>
      <c r="Q3863" s="54">
        <v>481.76187198898828</v>
      </c>
      <c r="R3863" s="54">
        <v>295.93943565037853</v>
      </c>
      <c r="S3863" s="54">
        <v>41.293874741913285</v>
      </c>
      <c r="T3863" s="54">
        <v>41.293874741913285</v>
      </c>
      <c r="U3863" s="54">
        <v>1252.5808671713696</v>
      </c>
      <c r="W3863" s="42" t="s">
        <v>469</v>
      </c>
    </row>
    <row r="3864" spans="1:23">
      <c r="A3864" s="49" t="s">
        <v>6132</v>
      </c>
      <c r="B3864" s="46" t="s">
        <v>549</v>
      </c>
      <c r="C3864" s="46" t="s">
        <v>314</v>
      </c>
      <c r="D3864" s="49" t="s">
        <v>142</v>
      </c>
      <c r="E3864" s="46">
        <v>0</v>
      </c>
      <c r="F3864" s="46">
        <v>0</v>
      </c>
      <c r="G3864" s="46">
        <v>0</v>
      </c>
      <c r="H3864" s="46">
        <v>0</v>
      </c>
      <c r="I3864" s="46">
        <v>0</v>
      </c>
      <c r="J3864" s="46">
        <v>0</v>
      </c>
      <c r="K3864" s="46">
        <v>0</v>
      </c>
      <c r="L3864" s="42">
        <v>29375</v>
      </c>
      <c r="M3864" s="42">
        <v>14845</v>
      </c>
      <c r="N3864" s="42">
        <v>14530</v>
      </c>
      <c r="O3864" s="54" t="s">
        <v>499</v>
      </c>
      <c r="P3864" s="54" t="s">
        <v>499</v>
      </c>
      <c r="Q3864" s="54" t="s">
        <v>499</v>
      </c>
      <c r="R3864" s="54" t="s">
        <v>499</v>
      </c>
      <c r="S3864" s="54" t="s">
        <v>499</v>
      </c>
      <c r="T3864" s="54" t="s">
        <v>499</v>
      </c>
      <c r="U3864" s="54" t="s">
        <v>499</v>
      </c>
      <c r="W3864" s="42" t="s">
        <v>469</v>
      </c>
    </row>
    <row r="3865" spans="1:23">
      <c r="A3865" s="49" t="s">
        <v>6133</v>
      </c>
      <c r="B3865" s="46" t="s">
        <v>549</v>
      </c>
      <c r="C3865" s="46" t="s">
        <v>314</v>
      </c>
      <c r="D3865" s="49" t="s">
        <v>146</v>
      </c>
      <c r="E3865" s="46">
        <v>9</v>
      </c>
      <c r="F3865" s="46">
        <v>9</v>
      </c>
      <c r="G3865" s="46">
        <v>17</v>
      </c>
      <c r="H3865" s="46">
        <v>11</v>
      </c>
      <c r="I3865" s="46">
        <v>9</v>
      </c>
      <c r="J3865" s="46">
        <v>11</v>
      </c>
      <c r="K3865" s="46">
        <v>66</v>
      </c>
      <c r="L3865" s="42">
        <v>29375</v>
      </c>
      <c r="M3865" s="42">
        <v>14845</v>
      </c>
      <c r="N3865" s="42">
        <v>14530</v>
      </c>
      <c r="O3865" s="54">
        <v>60.626473560121255</v>
      </c>
      <c r="P3865" s="54">
        <v>60.626473560121255</v>
      </c>
      <c r="Q3865" s="54">
        <v>114.51667228022905</v>
      </c>
      <c r="R3865" s="54">
        <v>74.099023240148199</v>
      </c>
      <c r="S3865" s="54">
        <v>60.626473560121255</v>
      </c>
      <c r="T3865" s="54">
        <v>74.099023240148199</v>
      </c>
      <c r="U3865" s="54">
        <v>444.59413944088919</v>
      </c>
      <c r="W3865" s="42" t="s">
        <v>469</v>
      </c>
    </row>
    <row r="3866" spans="1:23">
      <c r="A3866" s="49" t="s">
        <v>6134</v>
      </c>
      <c r="B3866" s="46" t="s">
        <v>549</v>
      </c>
      <c r="C3866" s="46" t="s">
        <v>316</v>
      </c>
      <c r="D3866" s="49" t="s">
        <v>200</v>
      </c>
      <c r="E3866" s="46">
        <v>6</v>
      </c>
      <c r="F3866" s="46">
        <v>0</v>
      </c>
      <c r="G3866" s="46">
        <v>16</v>
      </c>
      <c r="H3866" s="46">
        <v>28</v>
      </c>
      <c r="I3866" s="46">
        <v>14</v>
      </c>
      <c r="J3866" s="46">
        <v>13</v>
      </c>
      <c r="K3866" s="46">
        <v>77</v>
      </c>
      <c r="L3866" s="42">
        <v>39740</v>
      </c>
      <c r="M3866" s="42">
        <v>20361</v>
      </c>
      <c r="N3866" s="42">
        <v>19379</v>
      </c>
      <c r="O3866" s="54">
        <v>15.09813789632612</v>
      </c>
      <c r="P3866" s="54" t="s">
        <v>499</v>
      </c>
      <c r="Q3866" s="54">
        <v>40.261701056869654</v>
      </c>
      <c r="R3866" s="54">
        <v>70.457976849521899</v>
      </c>
      <c r="S3866" s="54">
        <v>35.228988424760949</v>
      </c>
      <c r="T3866" s="54">
        <v>32.712632108706593</v>
      </c>
      <c r="U3866" s="54">
        <v>193.75943633618522</v>
      </c>
      <c r="W3866" s="42" t="s">
        <v>469</v>
      </c>
    </row>
    <row r="3867" spans="1:23">
      <c r="A3867" s="49" t="s">
        <v>6135</v>
      </c>
      <c r="B3867" s="46" t="s">
        <v>549</v>
      </c>
      <c r="C3867" s="46" t="s">
        <v>316</v>
      </c>
      <c r="D3867" s="49" t="s">
        <v>54</v>
      </c>
      <c r="E3867" s="46">
        <v>29</v>
      </c>
      <c r="F3867" s="46">
        <v>31</v>
      </c>
      <c r="G3867" s="46">
        <v>98</v>
      </c>
      <c r="H3867" s="46">
        <v>103</v>
      </c>
      <c r="I3867" s="46">
        <v>76</v>
      </c>
      <c r="J3867" s="46">
        <v>59</v>
      </c>
      <c r="K3867" s="46">
        <v>396</v>
      </c>
      <c r="L3867" s="42">
        <v>39740</v>
      </c>
      <c r="M3867" s="42">
        <v>20361</v>
      </c>
      <c r="N3867" s="42">
        <v>19379</v>
      </c>
      <c r="O3867" s="54">
        <v>142.42915377437257</v>
      </c>
      <c r="P3867" s="54">
        <v>152.25185403467412</v>
      </c>
      <c r="Q3867" s="54">
        <v>481.31231275477631</v>
      </c>
      <c r="R3867" s="54">
        <v>505.86906340553014</v>
      </c>
      <c r="S3867" s="54">
        <v>373.26260989145914</v>
      </c>
      <c r="T3867" s="54">
        <v>289.76965767889595</v>
      </c>
      <c r="U3867" s="54">
        <v>1944.8946515397083</v>
      </c>
      <c r="W3867" s="42" t="s">
        <v>469</v>
      </c>
    </row>
    <row r="3868" spans="1:23">
      <c r="A3868" s="49" t="s">
        <v>6136</v>
      </c>
      <c r="B3868" s="46" t="s">
        <v>549</v>
      </c>
      <c r="C3868" s="46" t="s">
        <v>316</v>
      </c>
      <c r="D3868" s="49" t="s">
        <v>60</v>
      </c>
      <c r="E3868" s="46">
        <v>12</v>
      </c>
      <c r="F3868" s="46">
        <v>6</v>
      </c>
      <c r="G3868" s="46">
        <v>6</v>
      </c>
      <c r="H3868" s="46">
        <v>16</v>
      </c>
      <c r="I3868" s="46">
        <v>12</v>
      </c>
      <c r="J3868" s="46">
        <v>10</v>
      </c>
      <c r="K3868" s="46">
        <v>62</v>
      </c>
      <c r="L3868" s="42">
        <v>39740</v>
      </c>
      <c r="M3868" s="42">
        <v>20361</v>
      </c>
      <c r="N3868" s="42">
        <v>19379</v>
      </c>
      <c r="O3868" s="54">
        <v>30.196275792652241</v>
      </c>
      <c r="P3868" s="54">
        <v>15.09813789632612</v>
      </c>
      <c r="Q3868" s="54">
        <v>15.09813789632612</v>
      </c>
      <c r="R3868" s="54">
        <v>40.261701056869654</v>
      </c>
      <c r="S3868" s="54">
        <v>30.196275792652241</v>
      </c>
      <c r="T3868" s="54">
        <v>25.163563160543532</v>
      </c>
      <c r="U3868" s="54">
        <v>156.01409159536991</v>
      </c>
      <c r="W3868" s="42" t="s">
        <v>469</v>
      </c>
    </row>
    <row r="3869" spans="1:23">
      <c r="A3869" s="49" t="s">
        <v>6137</v>
      </c>
      <c r="B3869" s="46" t="s">
        <v>549</v>
      </c>
      <c r="C3869" s="46" t="s">
        <v>316</v>
      </c>
      <c r="D3869" s="49" t="s">
        <v>69</v>
      </c>
      <c r="E3869" s="46">
        <v>0</v>
      </c>
      <c r="F3869" s="46">
        <v>0</v>
      </c>
      <c r="G3869" s="46">
        <v>6</v>
      </c>
      <c r="H3869" s="46">
        <v>8</v>
      </c>
      <c r="I3869" s="46">
        <v>0</v>
      </c>
      <c r="J3869" s="46">
        <v>7</v>
      </c>
      <c r="K3869" s="46">
        <v>21</v>
      </c>
      <c r="L3869" s="42">
        <v>39740</v>
      </c>
      <c r="M3869" s="42">
        <v>20361</v>
      </c>
      <c r="N3869" s="42">
        <v>19379</v>
      </c>
      <c r="O3869" s="54" t="s">
        <v>499</v>
      </c>
      <c r="P3869" s="54" t="s">
        <v>499</v>
      </c>
      <c r="Q3869" s="54">
        <v>29.468100780904667</v>
      </c>
      <c r="R3869" s="54">
        <v>39.29080104120623</v>
      </c>
      <c r="S3869" s="54" t="s">
        <v>499</v>
      </c>
      <c r="T3869" s="54">
        <v>34.37945091105545</v>
      </c>
      <c r="U3869" s="54">
        <v>103.13835273316634</v>
      </c>
      <c r="W3869" s="42" t="s">
        <v>469</v>
      </c>
    </row>
    <row r="3870" spans="1:23">
      <c r="A3870" s="49" t="s">
        <v>6138</v>
      </c>
      <c r="B3870" s="46" t="s">
        <v>549</v>
      </c>
      <c r="C3870" s="46" t="s">
        <v>316</v>
      </c>
      <c r="D3870" s="49" t="s">
        <v>64</v>
      </c>
      <c r="E3870" s="46">
        <v>27</v>
      </c>
      <c r="F3870" s="46">
        <v>22</v>
      </c>
      <c r="G3870" s="46">
        <v>55</v>
      </c>
      <c r="H3870" s="46">
        <v>48</v>
      </c>
      <c r="I3870" s="46">
        <v>27</v>
      </c>
      <c r="J3870" s="46">
        <v>16</v>
      </c>
      <c r="K3870" s="46">
        <v>195</v>
      </c>
      <c r="L3870" s="42">
        <v>39740</v>
      </c>
      <c r="M3870" s="42">
        <v>20361</v>
      </c>
      <c r="N3870" s="42">
        <v>19379</v>
      </c>
      <c r="O3870" s="54">
        <v>67.941620533467542</v>
      </c>
      <c r="P3870" s="54">
        <v>55.359838953195776</v>
      </c>
      <c r="Q3870" s="54">
        <v>138.39959738298944</v>
      </c>
      <c r="R3870" s="54">
        <v>120.78510317060896</v>
      </c>
      <c r="S3870" s="54">
        <v>67.941620533467542</v>
      </c>
      <c r="T3870" s="54">
        <v>40.261701056869654</v>
      </c>
      <c r="U3870" s="54">
        <v>490.68948163059889</v>
      </c>
      <c r="W3870" s="42" t="s">
        <v>469</v>
      </c>
    </row>
    <row r="3871" spans="1:23">
      <c r="A3871" s="49" t="s">
        <v>6139</v>
      </c>
      <c r="B3871" s="46" t="s">
        <v>549</v>
      </c>
      <c r="C3871" s="46" t="s">
        <v>316</v>
      </c>
      <c r="D3871" s="49" t="s">
        <v>492</v>
      </c>
      <c r="E3871" s="46">
        <v>6</v>
      </c>
      <c r="F3871" s="46">
        <v>6</v>
      </c>
      <c r="G3871" s="46">
        <v>12</v>
      </c>
      <c r="H3871" s="46">
        <v>12</v>
      </c>
      <c r="I3871" s="46">
        <v>12</v>
      </c>
      <c r="J3871" s="46">
        <v>0</v>
      </c>
      <c r="K3871" s="46">
        <v>48</v>
      </c>
      <c r="L3871" s="42">
        <v>39740</v>
      </c>
      <c r="M3871" s="42">
        <v>20361</v>
      </c>
      <c r="N3871" s="42">
        <v>19379</v>
      </c>
      <c r="O3871" s="54">
        <v>15.09813789632612</v>
      </c>
      <c r="P3871" s="54">
        <v>15.09813789632612</v>
      </c>
      <c r="Q3871" s="54">
        <v>30.196275792652241</v>
      </c>
      <c r="R3871" s="54">
        <v>30.196275792652241</v>
      </c>
      <c r="S3871" s="54">
        <v>30.196275792652241</v>
      </c>
      <c r="T3871" s="54" t="s">
        <v>499</v>
      </c>
      <c r="U3871" s="54">
        <v>120.78510317060896</v>
      </c>
      <c r="W3871" s="42" t="s">
        <v>469</v>
      </c>
    </row>
    <row r="3872" spans="1:23">
      <c r="A3872" s="49" t="s">
        <v>6140</v>
      </c>
      <c r="B3872" s="46" t="s">
        <v>549</v>
      </c>
      <c r="C3872" s="46" t="s">
        <v>316</v>
      </c>
      <c r="D3872" s="49" t="s">
        <v>473</v>
      </c>
      <c r="E3872" s="46">
        <v>0</v>
      </c>
      <c r="F3872" s="46">
        <v>0</v>
      </c>
      <c r="G3872" s="46">
        <v>0</v>
      </c>
      <c r="H3872" s="46">
        <v>12</v>
      </c>
      <c r="I3872" s="46">
        <v>0</v>
      </c>
      <c r="J3872" s="46">
        <v>0</v>
      </c>
      <c r="K3872" s="46">
        <v>12</v>
      </c>
      <c r="L3872" s="42">
        <v>39740</v>
      </c>
      <c r="M3872" s="42">
        <v>20361</v>
      </c>
      <c r="N3872" s="42">
        <v>19379</v>
      </c>
      <c r="O3872" s="54" t="s">
        <v>499</v>
      </c>
      <c r="P3872" s="54" t="s">
        <v>499</v>
      </c>
      <c r="Q3872" s="54" t="s">
        <v>499</v>
      </c>
      <c r="R3872" s="54">
        <v>30.196275792652241</v>
      </c>
      <c r="S3872" s="54" t="s">
        <v>499</v>
      </c>
      <c r="T3872" s="54" t="s">
        <v>499</v>
      </c>
      <c r="U3872" s="54">
        <v>30.196275792652241</v>
      </c>
      <c r="W3872" s="42" t="s">
        <v>469</v>
      </c>
    </row>
    <row r="3873" spans="1:23">
      <c r="A3873" s="49" t="s">
        <v>6141</v>
      </c>
      <c r="B3873" s="46" t="s">
        <v>549</v>
      </c>
      <c r="C3873" s="46" t="s">
        <v>316</v>
      </c>
      <c r="D3873" s="49" t="s">
        <v>201</v>
      </c>
      <c r="E3873" s="46">
        <v>6</v>
      </c>
      <c r="F3873" s="46">
        <v>12</v>
      </c>
      <c r="G3873" s="46">
        <v>12</v>
      </c>
      <c r="H3873" s="46">
        <v>11</v>
      </c>
      <c r="I3873" s="46">
        <v>6</v>
      </c>
      <c r="J3873" s="46">
        <v>6</v>
      </c>
      <c r="K3873" s="46">
        <v>53</v>
      </c>
      <c r="L3873" s="42">
        <v>39740</v>
      </c>
      <c r="M3873" s="42">
        <v>20361</v>
      </c>
      <c r="N3873" s="42">
        <v>19379</v>
      </c>
      <c r="O3873" s="54">
        <v>15.09813789632612</v>
      </c>
      <c r="P3873" s="54">
        <v>30.196275792652241</v>
      </c>
      <c r="Q3873" s="54">
        <v>30.196275792652241</v>
      </c>
      <c r="R3873" s="54">
        <v>27.679919476597888</v>
      </c>
      <c r="S3873" s="54">
        <v>15.09813789632612</v>
      </c>
      <c r="T3873" s="54">
        <v>15.09813789632612</v>
      </c>
      <c r="U3873" s="54">
        <v>133.36688475088073</v>
      </c>
      <c r="W3873" s="42" t="s">
        <v>469</v>
      </c>
    </row>
    <row r="3874" spans="1:23">
      <c r="A3874" s="49" t="s">
        <v>6142</v>
      </c>
      <c r="B3874" s="46" t="s">
        <v>549</v>
      </c>
      <c r="C3874" s="46" t="s">
        <v>316</v>
      </c>
      <c r="D3874" s="49" t="s">
        <v>151</v>
      </c>
      <c r="E3874" s="46">
        <v>0</v>
      </c>
      <c r="F3874" s="46">
        <v>0</v>
      </c>
      <c r="G3874" s="46">
        <v>0</v>
      </c>
      <c r="H3874" s="46">
        <v>0</v>
      </c>
      <c r="I3874" s="46">
        <v>0</v>
      </c>
      <c r="J3874" s="46">
        <v>0</v>
      </c>
      <c r="K3874" s="46">
        <v>0</v>
      </c>
      <c r="L3874" s="42">
        <v>39740</v>
      </c>
      <c r="M3874" s="42">
        <v>20361</v>
      </c>
      <c r="N3874" s="42">
        <v>19379</v>
      </c>
      <c r="O3874" s="54" t="s">
        <v>499</v>
      </c>
      <c r="P3874" s="54" t="s">
        <v>499</v>
      </c>
      <c r="Q3874" s="54" t="s">
        <v>499</v>
      </c>
      <c r="R3874" s="54" t="s">
        <v>499</v>
      </c>
      <c r="S3874" s="54" t="s">
        <v>499</v>
      </c>
      <c r="T3874" s="54" t="s">
        <v>499</v>
      </c>
      <c r="U3874" s="54" t="s">
        <v>499</v>
      </c>
      <c r="W3874" s="42" t="s">
        <v>469</v>
      </c>
    </row>
    <row r="3875" spans="1:23">
      <c r="A3875" s="49" t="s">
        <v>6143</v>
      </c>
      <c r="B3875" s="46" t="s">
        <v>549</v>
      </c>
      <c r="C3875" s="46" t="s">
        <v>316</v>
      </c>
      <c r="D3875" s="49" t="s">
        <v>95</v>
      </c>
      <c r="E3875" s="46">
        <v>6</v>
      </c>
      <c r="F3875" s="46">
        <v>6</v>
      </c>
      <c r="G3875" s="46">
        <v>6</v>
      </c>
      <c r="H3875" s="46">
        <v>6</v>
      </c>
      <c r="I3875" s="46">
        <v>6</v>
      </c>
      <c r="J3875" s="46">
        <v>0</v>
      </c>
      <c r="K3875" s="46">
        <v>30</v>
      </c>
      <c r="L3875" s="42">
        <v>39740</v>
      </c>
      <c r="M3875" s="42">
        <v>20361</v>
      </c>
      <c r="N3875" s="42">
        <v>19379</v>
      </c>
      <c r="O3875" s="54">
        <v>15.09813789632612</v>
      </c>
      <c r="P3875" s="54">
        <v>15.09813789632612</v>
      </c>
      <c r="Q3875" s="54">
        <v>15.09813789632612</v>
      </c>
      <c r="R3875" s="54">
        <v>15.09813789632612</v>
      </c>
      <c r="S3875" s="54">
        <v>15.09813789632612</v>
      </c>
      <c r="T3875" s="54" t="s">
        <v>499</v>
      </c>
      <c r="U3875" s="54">
        <v>75.490689481630596</v>
      </c>
      <c r="W3875" s="42" t="s">
        <v>469</v>
      </c>
    </row>
    <row r="3876" spans="1:23">
      <c r="A3876" s="49" t="s">
        <v>6144</v>
      </c>
      <c r="B3876" s="46" t="s">
        <v>549</v>
      </c>
      <c r="C3876" s="46" t="s">
        <v>316</v>
      </c>
      <c r="D3876" s="49" t="s">
        <v>154</v>
      </c>
      <c r="E3876" s="46">
        <v>0</v>
      </c>
      <c r="F3876" s="46">
        <v>0</v>
      </c>
      <c r="G3876" s="46">
        <v>0</v>
      </c>
      <c r="H3876" s="46">
        <v>0</v>
      </c>
      <c r="I3876" s="46">
        <v>0</v>
      </c>
      <c r="J3876" s="46">
        <v>0</v>
      </c>
      <c r="K3876" s="46">
        <v>0</v>
      </c>
      <c r="L3876" s="42">
        <v>39740</v>
      </c>
      <c r="M3876" s="42">
        <v>20361</v>
      </c>
      <c r="N3876" s="42">
        <v>19379</v>
      </c>
      <c r="O3876" s="54" t="s">
        <v>499</v>
      </c>
      <c r="P3876" s="54" t="s">
        <v>499</v>
      </c>
      <c r="Q3876" s="54" t="s">
        <v>499</v>
      </c>
      <c r="R3876" s="54" t="s">
        <v>499</v>
      </c>
      <c r="S3876" s="54" t="s">
        <v>499</v>
      </c>
      <c r="T3876" s="54" t="s">
        <v>499</v>
      </c>
      <c r="U3876" s="54" t="s">
        <v>499</v>
      </c>
      <c r="W3876" s="42" t="s">
        <v>469</v>
      </c>
    </row>
    <row r="3877" spans="1:23">
      <c r="A3877" s="49" t="s">
        <v>6145</v>
      </c>
      <c r="B3877" s="46" t="s">
        <v>549</v>
      </c>
      <c r="C3877" s="46" t="s">
        <v>316</v>
      </c>
      <c r="D3877" s="49" t="s">
        <v>155</v>
      </c>
      <c r="E3877" s="46">
        <v>12</v>
      </c>
      <c r="F3877" s="46">
        <v>0</v>
      </c>
      <c r="G3877" s="46">
        <v>12</v>
      </c>
      <c r="H3877" s="46">
        <v>6</v>
      </c>
      <c r="I3877" s="46">
        <v>0</v>
      </c>
      <c r="J3877" s="46">
        <v>0</v>
      </c>
      <c r="K3877" s="46">
        <v>30</v>
      </c>
      <c r="L3877" s="42">
        <v>39740</v>
      </c>
      <c r="M3877" s="42">
        <v>20361</v>
      </c>
      <c r="N3877" s="42">
        <v>19379</v>
      </c>
      <c r="O3877" s="54">
        <v>30.196275792652241</v>
      </c>
      <c r="P3877" s="54" t="s">
        <v>499</v>
      </c>
      <c r="Q3877" s="54">
        <v>30.196275792652241</v>
      </c>
      <c r="R3877" s="54">
        <v>15.09813789632612</v>
      </c>
      <c r="S3877" s="54" t="s">
        <v>499</v>
      </c>
      <c r="T3877" s="54" t="s">
        <v>499</v>
      </c>
      <c r="U3877" s="54">
        <v>75.490689481630596</v>
      </c>
      <c r="W3877" s="42" t="s">
        <v>469</v>
      </c>
    </row>
    <row r="3878" spans="1:23">
      <c r="A3878" s="49" t="s">
        <v>6146</v>
      </c>
      <c r="B3878" s="46" t="s">
        <v>549</v>
      </c>
      <c r="C3878" s="46" t="s">
        <v>316</v>
      </c>
      <c r="D3878" s="49" t="s">
        <v>99</v>
      </c>
      <c r="E3878" s="46">
        <v>14</v>
      </c>
      <c r="F3878" s="46">
        <v>6</v>
      </c>
      <c r="G3878" s="46">
        <v>23</v>
      </c>
      <c r="H3878" s="46">
        <v>16</v>
      </c>
      <c r="I3878" s="46">
        <v>17</v>
      </c>
      <c r="J3878" s="46">
        <v>12</v>
      </c>
      <c r="K3878" s="46">
        <v>88</v>
      </c>
      <c r="L3878" s="42">
        <v>39740</v>
      </c>
      <c r="M3878" s="42">
        <v>20361</v>
      </c>
      <c r="N3878" s="42">
        <v>19379</v>
      </c>
      <c r="O3878" s="54">
        <v>35.228988424760949</v>
      </c>
      <c r="P3878" s="54">
        <v>15.09813789632612</v>
      </c>
      <c r="Q3878" s="54">
        <v>57.876195269250125</v>
      </c>
      <c r="R3878" s="54">
        <v>40.261701056869654</v>
      </c>
      <c r="S3878" s="54">
        <v>42.778057372924003</v>
      </c>
      <c r="T3878" s="54">
        <v>30.196275792652241</v>
      </c>
      <c r="U3878" s="54">
        <v>221.43935581278311</v>
      </c>
      <c r="W3878" s="42" t="s">
        <v>469</v>
      </c>
    </row>
    <row r="3879" spans="1:23">
      <c r="A3879" s="49" t="s">
        <v>6147</v>
      </c>
      <c r="B3879" s="46" t="s">
        <v>549</v>
      </c>
      <c r="C3879" s="46" t="s">
        <v>316</v>
      </c>
      <c r="D3879" s="49" t="s">
        <v>481</v>
      </c>
      <c r="E3879" s="46">
        <v>0</v>
      </c>
      <c r="F3879" s="46">
        <v>0</v>
      </c>
      <c r="G3879" s="46">
        <v>6</v>
      </c>
      <c r="H3879" s="46">
        <v>12</v>
      </c>
      <c r="I3879" s="46">
        <v>0</v>
      </c>
      <c r="J3879" s="46">
        <v>0</v>
      </c>
      <c r="K3879" s="46">
        <v>18</v>
      </c>
      <c r="L3879" s="42">
        <v>39740</v>
      </c>
      <c r="M3879" s="42">
        <v>20361</v>
      </c>
      <c r="N3879" s="42">
        <v>19379</v>
      </c>
      <c r="O3879" s="54" t="s">
        <v>499</v>
      </c>
      <c r="P3879" s="54" t="s">
        <v>499</v>
      </c>
      <c r="Q3879" s="54">
        <v>15.09813789632612</v>
      </c>
      <c r="R3879" s="54">
        <v>30.196275792652241</v>
      </c>
      <c r="S3879" s="54" t="s">
        <v>499</v>
      </c>
      <c r="T3879" s="54" t="s">
        <v>499</v>
      </c>
      <c r="U3879" s="54">
        <v>45.294413688978359</v>
      </c>
      <c r="W3879" s="42" t="s">
        <v>469</v>
      </c>
    </row>
    <row r="3880" spans="1:23">
      <c r="A3880" s="49" t="s">
        <v>6148</v>
      </c>
      <c r="B3880" s="46" t="s">
        <v>549</v>
      </c>
      <c r="C3880" s="46" t="s">
        <v>316</v>
      </c>
      <c r="D3880" s="49" t="s">
        <v>483</v>
      </c>
      <c r="E3880" s="46">
        <v>6</v>
      </c>
      <c r="F3880" s="46">
        <v>0</v>
      </c>
      <c r="G3880" s="46">
        <v>14</v>
      </c>
      <c r="H3880" s="46">
        <v>16</v>
      </c>
      <c r="I3880" s="46">
        <v>6</v>
      </c>
      <c r="J3880" s="46">
        <v>6</v>
      </c>
      <c r="K3880" s="46">
        <v>48</v>
      </c>
      <c r="L3880" s="42">
        <v>39740</v>
      </c>
      <c r="M3880" s="42">
        <v>20361</v>
      </c>
      <c r="N3880" s="42">
        <v>19379</v>
      </c>
      <c r="O3880" s="54">
        <v>15.09813789632612</v>
      </c>
      <c r="P3880" s="54" t="s">
        <v>499</v>
      </c>
      <c r="Q3880" s="54">
        <v>35.228988424760949</v>
      </c>
      <c r="R3880" s="54">
        <v>40.261701056869654</v>
      </c>
      <c r="S3880" s="54">
        <v>15.09813789632612</v>
      </c>
      <c r="T3880" s="54">
        <v>15.09813789632612</v>
      </c>
      <c r="U3880" s="54">
        <v>120.78510317060896</v>
      </c>
      <c r="W3880" s="42" t="s">
        <v>469</v>
      </c>
    </row>
    <row r="3881" spans="1:23">
      <c r="A3881" s="49" t="s">
        <v>6149</v>
      </c>
      <c r="B3881" s="46" t="s">
        <v>549</v>
      </c>
      <c r="C3881" s="46" t="s">
        <v>316</v>
      </c>
      <c r="D3881" s="49" t="s">
        <v>128</v>
      </c>
      <c r="E3881" s="46">
        <v>0</v>
      </c>
      <c r="F3881" s="46">
        <v>0</v>
      </c>
      <c r="G3881" s="46">
        <v>0</v>
      </c>
      <c r="H3881" s="46">
        <v>0</v>
      </c>
      <c r="I3881" s="46">
        <v>0</v>
      </c>
      <c r="J3881" s="46">
        <v>0</v>
      </c>
      <c r="K3881" s="46">
        <v>0</v>
      </c>
      <c r="L3881" s="42">
        <v>39740</v>
      </c>
      <c r="M3881" s="42">
        <v>20361</v>
      </c>
      <c r="N3881" s="42">
        <v>19379</v>
      </c>
      <c r="O3881" s="54" t="s">
        <v>499</v>
      </c>
      <c r="P3881" s="54" t="s">
        <v>499</v>
      </c>
      <c r="Q3881" s="54" t="s">
        <v>499</v>
      </c>
      <c r="R3881" s="54" t="s">
        <v>499</v>
      </c>
      <c r="S3881" s="54" t="s">
        <v>499</v>
      </c>
      <c r="T3881" s="54" t="s">
        <v>499</v>
      </c>
      <c r="U3881" s="54" t="s">
        <v>499</v>
      </c>
      <c r="W3881" s="42" t="s">
        <v>469</v>
      </c>
    </row>
    <row r="3882" spans="1:23">
      <c r="A3882" s="49" t="s">
        <v>6150</v>
      </c>
      <c r="B3882" s="46" t="s">
        <v>549</v>
      </c>
      <c r="C3882" s="46" t="s">
        <v>316</v>
      </c>
      <c r="D3882" s="49" t="s">
        <v>132</v>
      </c>
      <c r="E3882" s="46">
        <v>0</v>
      </c>
      <c r="F3882" s="46">
        <v>6</v>
      </c>
      <c r="G3882" s="46">
        <v>7</v>
      </c>
      <c r="H3882" s="46">
        <v>6</v>
      </c>
      <c r="I3882" s="46">
        <v>7</v>
      </c>
      <c r="J3882" s="46">
        <v>6</v>
      </c>
      <c r="K3882" s="46">
        <v>32</v>
      </c>
      <c r="L3882" s="42">
        <v>39740</v>
      </c>
      <c r="M3882" s="42">
        <v>20361</v>
      </c>
      <c r="N3882" s="42">
        <v>19379</v>
      </c>
      <c r="O3882" s="54" t="s">
        <v>499</v>
      </c>
      <c r="P3882" s="54">
        <v>29.468100780904667</v>
      </c>
      <c r="Q3882" s="54">
        <v>34.37945091105545</v>
      </c>
      <c r="R3882" s="54">
        <v>29.468100780904667</v>
      </c>
      <c r="S3882" s="54">
        <v>34.37945091105545</v>
      </c>
      <c r="T3882" s="54">
        <v>29.468100780904667</v>
      </c>
      <c r="U3882" s="54">
        <v>157.16320416482492</v>
      </c>
      <c r="W3882" s="42" t="s">
        <v>469</v>
      </c>
    </row>
    <row r="3883" spans="1:23">
      <c r="A3883" s="49" t="s">
        <v>6151</v>
      </c>
      <c r="B3883" s="46" t="s">
        <v>549</v>
      </c>
      <c r="C3883" s="46" t="s">
        <v>316</v>
      </c>
      <c r="D3883" s="49" t="s">
        <v>161</v>
      </c>
      <c r="E3883" s="46">
        <v>0</v>
      </c>
      <c r="F3883" s="46">
        <v>0</v>
      </c>
      <c r="G3883" s="46">
        <v>0</v>
      </c>
      <c r="H3883" s="46">
        <v>0</v>
      </c>
      <c r="I3883" s="46">
        <v>0</v>
      </c>
      <c r="J3883" s="46">
        <v>0</v>
      </c>
      <c r="K3883" s="46">
        <v>0</v>
      </c>
      <c r="L3883" s="42">
        <v>39740</v>
      </c>
      <c r="M3883" s="42">
        <v>20361</v>
      </c>
      <c r="N3883" s="42">
        <v>19379</v>
      </c>
      <c r="O3883" s="54" t="s">
        <v>499</v>
      </c>
      <c r="P3883" s="54" t="s">
        <v>499</v>
      </c>
      <c r="Q3883" s="54" t="s">
        <v>499</v>
      </c>
      <c r="R3883" s="54" t="s">
        <v>499</v>
      </c>
      <c r="S3883" s="54" t="s">
        <v>499</v>
      </c>
      <c r="T3883" s="54" t="s">
        <v>499</v>
      </c>
      <c r="U3883" s="54" t="s">
        <v>499</v>
      </c>
      <c r="W3883" s="42" t="s">
        <v>469</v>
      </c>
    </row>
    <row r="3884" spans="1:23">
      <c r="A3884" s="49" t="s">
        <v>6152</v>
      </c>
      <c r="B3884" s="46" t="s">
        <v>549</v>
      </c>
      <c r="C3884" s="46" t="s">
        <v>316</v>
      </c>
      <c r="D3884" s="49" t="s">
        <v>164</v>
      </c>
      <c r="E3884" s="46">
        <v>29</v>
      </c>
      <c r="F3884" s="46">
        <v>35</v>
      </c>
      <c r="G3884" s="46">
        <v>92</v>
      </c>
      <c r="H3884" s="46">
        <v>64</v>
      </c>
      <c r="I3884" s="46">
        <v>25</v>
      </c>
      <c r="J3884" s="46">
        <v>6</v>
      </c>
      <c r="K3884" s="46">
        <v>251</v>
      </c>
      <c r="L3884" s="42">
        <v>39740</v>
      </c>
      <c r="M3884" s="42">
        <v>20361</v>
      </c>
      <c r="N3884" s="42">
        <v>19379</v>
      </c>
      <c r="O3884" s="54">
        <v>149.64652458847206</v>
      </c>
      <c r="P3884" s="54">
        <v>180.60787450332833</v>
      </c>
      <c r="Q3884" s="54">
        <v>474.74069869446311</v>
      </c>
      <c r="R3884" s="54">
        <v>330.25439909180039</v>
      </c>
      <c r="S3884" s="54">
        <v>129.00562464523452</v>
      </c>
      <c r="T3884" s="54">
        <v>30.961349914856289</v>
      </c>
      <c r="U3884" s="54">
        <v>1295.2164714381547</v>
      </c>
      <c r="W3884" s="42" t="s">
        <v>469</v>
      </c>
    </row>
    <row r="3885" spans="1:23">
      <c r="A3885" s="49" t="s">
        <v>6153</v>
      </c>
      <c r="B3885" s="46" t="s">
        <v>549</v>
      </c>
      <c r="C3885" s="46" t="s">
        <v>316</v>
      </c>
      <c r="D3885" s="49" t="s">
        <v>142</v>
      </c>
      <c r="E3885" s="46">
        <v>0</v>
      </c>
      <c r="F3885" s="46">
        <v>0</v>
      </c>
      <c r="G3885" s="46">
        <v>6</v>
      </c>
      <c r="H3885" s="46">
        <v>12</v>
      </c>
      <c r="I3885" s="46">
        <v>0</v>
      </c>
      <c r="J3885" s="46">
        <v>6</v>
      </c>
      <c r="K3885" s="46">
        <v>24</v>
      </c>
      <c r="L3885" s="42">
        <v>39740</v>
      </c>
      <c r="M3885" s="42">
        <v>20361</v>
      </c>
      <c r="N3885" s="42">
        <v>19379</v>
      </c>
      <c r="O3885" s="54" t="s">
        <v>499</v>
      </c>
      <c r="P3885" s="54" t="s">
        <v>499</v>
      </c>
      <c r="Q3885" s="54">
        <v>15.09813789632612</v>
      </c>
      <c r="R3885" s="54">
        <v>30.196275792652241</v>
      </c>
      <c r="S3885" s="54" t="s">
        <v>499</v>
      </c>
      <c r="T3885" s="54">
        <v>15.09813789632612</v>
      </c>
      <c r="U3885" s="54">
        <v>60.392551585304481</v>
      </c>
      <c r="W3885" s="42" t="s">
        <v>469</v>
      </c>
    </row>
    <row r="3886" spans="1:23">
      <c r="A3886" s="49" t="s">
        <v>6154</v>
      </c>
      <c r="B3886" s="46" t="s">
        <v>549</v>
      </c>
      <c r="C3886" s="46" t="s">
        <v>316</v>
      </c>
      <c r="D3886" s="49" t="s">
        <v>146</v>
      </c>
      <c r="E3886" s="46">
        <v>9</v>
      </c>
      <c r="F3886" s="46">
        <v>13</v>
      </c>
      <c r="G3886" s="46">
        <v>18</v>
      </c>
      <c r="H3886" s="46">
        <v>12</v>
      </c>
      <c r="I3886" s="46">
        <v>10</v>
      </c>
      <c r="J3886" s="46">
        <v>17</v>
      </c>
      <c r="K3886" s="46">
        <v>79</v>
      </c>
      <c r="L3886" s="42">
        <v>39740</v>
      </c>
      <c r="M3886" s="42">
        <v>20361</v>
      </c>
      <c r="N3886" s="42">
        <v>19379</v>
      </c>
      <c r="O3886" s="54">
        <v>44.202151171357009</v>
      </c>
      <c r="P3886" s="54">
        <v>63.84755169196012</v>
      </c>
      <c r="Q3886" s="54">
        <v>88.404302342714018</v>
      </c>
      <c r="R3886" s="54">
        <v>58.936201561809334</v>
      </c>
      <c r="S3886" s="54">
        <v>49.113501301507782</v>
      </c>
      <c r="T3886" s="54">
        <v>83.492952212563239</v>
      </c>
      <c r="U3886" s="54">
        <v>387.99666028191149</v>
      </c>
      <c r="W3886" s="42" t="s">
        <v>469</v>
      </c>
    </row>
    <row r="3887" spans="1:23">
      <c r="A3887" s="49" t="s">
        <v>6155</v>
      </c>
      <c r="B3887" s="46" t="s">
        <v>549</v>
      </c>
      <c r="C3887" s="46" t="s">
        <v>318</v>
      </c>
      <c r="D3887" s="49" t="s">
        <v>200</v>
      </c>
      <c r="E3887" s="46">
        <v>6</v>
      </c>
      <c r="F3887" s="46">
        <v>0</v>
      </c>
      <c r="G3887" s="46">
        <v>12</v>
      </c>
      <c r="H3887" s="46">
        <v>24</v>
      </c>
      <c r="I3887" s="46">
        <v>10</v>
      </c>
      <c r="J3887" s="46">
        <v>12</v>
      </c>
      <c r="K3887" s="46">
        <v>64</v>
      </c>
      <c r="L3887" s="42">
        <v>43876</v>
      </c>
      <c r="M3887" s="42">
        <v>21914</v>
      </c>
      <c r="N3887" s="42">
        <v>21962</v>
      </c>
      <c r="O3887" s="54">
        <v>13.674901996535693</v>
      </c>
      <c r="P3887" s="54" t="s">
        <v>499</v>
      </c>
      <c r="Q3887" s="54">
        <v>27.349803993071387</v>
      </c>
      <c r="R3887" s="54">
        <v>54.699607986142773</v>
      </c>
      <c r="S3887" s="54">
        <v>22.791503327559486</v>
      </c>
      <c r="T3887" s="54">
        <v>27.349803993071387</v>
      </c>
      <c r="U3887" s="54">
        <v>145.86562129638071</v>
      </c>
      <c r="W3887" s="42" t="s">
        <v>469</v>
      </c>
    </row>
    <row r="3888" spans="1:23">
      <c r="A3888" s="49" t="s">
        <v>6156</v>
      </c>
      <c r="B3888" s="46" t="s">
        <v>549</v>
      </c>
      <c r="C3888" s="46" t="s">
        <v>318</v>
      </c>
      <c r="D3888" s="49" t="s">
        <v>54</v>
      </c>
      <c r="E3888" s="46">
        <v>26</v>
      </c>
      <c r="F3888" s="46">
        <v>22</v>
      </c>
      <c r="G3888" s="46">
        <v>75</v>
      </c>
      <c r="H3888" s="46">
        <v>115</v>
      </c>
      <c r="I3888" s="46">
        <v>59</v>
      </c>
      <c r="J3888" s="46">
        <v>44</v>
      </c>
      <c r="K3888" s="46">
        <v>341</v>
      </c>
      <c r="L3888" s="42">
        <v>43876</v>
      </c>
      <c r="M3888" s="42">
        <v>21914</v>
      </c>
      <c r="N3888" s="42">
        <v>21962</v>
      </c>
      <c r="O3888" s="54">
        <v>118.64561467554988</v>
      </c>
      <c r="P3888" s="54">
        <v>100.39244318700374</v>
      </c>
      <c r="Q3888" s="54">
        <v>342.24696541024002</v>
      </c>
      <c r="R3888" s="54">
        <v>524.77868029570141</v>
      </c>
      <c r="S3888" s="54">
        <v>269.2342794560555</v>
      </c>
      <c r="T3888" s="54">
        <v>200.78488637400747</v>
      </c>
      <c r="U3888" s="54">
        <v>1556.0828693985579</v>
      </c>
      <c r="W3888" s="42" t="s">
        <v>469</v>
      </c>
    </row>
    <row r="3889" spans="1:23">
      <c r="A3889" s="49" t="s">
        <v>6157</v>
      </c>
      <c r="B3889" s="46" t="s">
        <v>549</v>
      </c>
      <c r="C3889" s="46" t="s">
        <v>318</v>
      </c>
      <c r="D3889" s="49" t="s">
        <v>60</v>
      </c>
      <c r="E3889" s="46">
        <v>12</v>
      </c>
      <c r="F3889" s="46">
        <v>6</v>
      </c>
      <c r="G3889" s="46">
        <v>13</v>
      </c>
      <c r="H3889" s="46">
        <v>14</v>
      </c>
      <c r="I3889" s="46">
        <v>6</v>
      </c>
      <c r="J3889" s="46">
        <v>7</v>
      </c>
      <c r="K3889" s="46">
        <v>58</v>
      </c>
      <c r="L3889" s="42">
        <v>43876</v>
      </c>
      <c r="M3889" s="42">
        <v>21914</v>
      </c>
      <c r="N3889" s="42">
        <v>21962</v>
      </c>
      <c r="O3889" s="54">
        <v>27.349803993071387</v>
      </c>
      <c r="P3889" s="54">
        <v>13.674901996535693</v>
      </c>
      <c r="Q3889" s="54">
        <v>29.62895432582733</v>
      </c>
      <c r="R3889" s="54">
        <v>31.908104658583284</v>
      </c>
      <c r="S3889" s="54">
        <v>13.674901996535693</v>
      </c>
      <c r="T3889" s="54">
        <v>15.954052329291642</v>
      </c>
      <c r="U3889" s="54">
        <v>132.190719299845</v>
      </c>
      <c r="W3889" s="42" t="s">
        <v>469</v>
      </c>
    </row>
    <row r="3890" spans="1:23">
      <c r="A3890" s="49" t="s">
        <v>6158</v>
      </c>
      <c r="B3890" s="46" t="s">
        <v>549</v>
      </c>
      <c r="C3890" s="46" t="s">
        <v>318</v>
      </c>
      <c r="D3890" s="49" t="s">
        <v>69</v>
      </c>
      <c r="E3890" s="46">
        <v>0</v>
      </c>
      <c r="F3890" s="46">
        <v>6</v>
      </c>
      <c r="G3890" s="46">
        <v>0</v>
      </c>
      <c r="H3890" s="46">
        <v>6</v>
      </c>
      <c r="I3890" s="46">
        <v>6</v>
      </c>
      <c r="J3890" s="46">
        <v>6</v>
      </c>
      <c r="K3890" s="46">
        <v>24</v>
      </c>
      <c r="L3890" s="42">
        <v>43876</v>
      </c>
      <c r="M3890" s="42">
        <v>21914</v>
      </c>
      <c r="N3890" s="42">
        <v>21962</v>
      </c>
      <c r="O3890" s="54" t="s">
        <v>499</v>
      </c>
      <c r="P3890" s="54">
        <v>27.379757232819205</v>
      </c>
      <c r="Q3890" s="54" t="s">
        <v>499</v>
      </c>
      <c r="R3890" s="54">
        <v>27.379757232819205</v>
      </c>
      <c r="S3890" s="54">
        <v>27.379757232819205</v>
      </c>
      <c r="T3890" s="54">
        <v>27.379757232819205</v>
      </c>
      <c r="U3890" s="54">
        <v>109.51902893127682</v>
      </c>
      <c r="W3890" s="42" t="s">
        <v>469</v>
      </c>
    </row>
    <row r="3891" spans="1:23">
      <c r="A3891" s="49" t="s">
        <v>6159</v>
      </c>
      <c r="B3891" s="46" t="s">
        <v>549</v>
      </c>
      <c r="C3891" s="46" t="s">
        <v>318</v>
      </c>
      <c r="D3891" s="49" t="s">
        <v>64</v>
      </c>
      <c r="E3891" s="46">
        <v>22</v>
      </c>
      <c r="F3891" s="46">
        <v>14</v>
      </c>
      <c r="G3891" s="46">
        <v>38</v>
      </c>
      <c r="H3891" s="46">
        <v>50</v>
      </c>
      <c r="I3891" s="46">
        <v>36</v>
      </c>
      <c r="J3891" s="46">
        <v>14</v>
      </c>
      <c r="K3891" s="46">
        <v>174</v>
      </c>
      <c r="L3891" s="42">
        <v>43876</v>
      </c>
      <c r="M3891" s="42">
        <v>21914</v>
      </c>
      <c r="N3891" s="42">
        <v>21962</v>
      </c>
      <c r="O3891" s="54">
        <v>50.141307320630865</v>
      </c>
      <c r="P3891" s="54">
        <v>31.908104658583284</v>
      </c>
      <c r="Q3891" s="54">
        <v>86.60771264472605</v>
      </c>
      <c r="R3891" s="54">
        <v>113.95751663779743</v>
      </c>
      <c r="S3891" s="54">
        <v>82.049411979214142</v>
      </c>
      <c r="T3891" s="54">
        <v>31.908104658583284</v>
      </c>
      <c r="U3891" s="54">
        <v>396.572157899535</v>
      </c>
      <c r="W3891" s="42" t="s">
        <v>469</v>
      </c>
    </row>
    <row r="3892" spans="1:23">
      <c r="A3892" s="49" t="s">
        <v>6160</v>
      </c>
      <c r="B3892" s="46" t="s">
        <v>549</v>
      </c>
      <c r="C3892" s="46" t="s">
        <v>318</v>
      </c>
      <c r="D3892" s="49" t="s">
        <v>492</v>
      </c>
      <c r="E3892" s="46">
        <v>0</v>
      </c>
      <c r="F3892" s="46">
        <v>12</v>
      </c>
      <c r="G3892" s="46">
        <v>13</v>
      </c>
      <c r="H3892" s="46">
        <v>14</v>
      </c>
      <c r="I3892" s="46">
        <v>14</v>
      </c>
      <c r="J3892" s="46">
        <v>6</v>
      </c>
      <c r="K3892" s="46">
        <v>59</v>
      </c>
      <c r="L3892" s="42">
        <v>43876</v>
      </c>
      <c r="M3892" s="42">
        <v>21914</v>
      </c>
      <c r="N3892" s="42">
        <v>21962</v>
      </c>
      <c r="O3892" s="54" t="s">
        <v>499</v>
      </c>
      <c r="P3892" s="54">
        <v>27.349803993071387</v>
      </c>
      <c r="Q3892" s="54">
        <v>29.62895432582733</v>
      </c>
      <c r="R3892" s="54">
        <v>31.908104658583284</v>
      </c>
      <c r="S3892" s="54">
        <v>31.908104658583284</v>
      </c>
      <c r="T3892" s="54">
        <v>13.674901996535693</v>
      </c>
      <c r="U3892" s="54">
        <v>134.46986963260096</v>
      </c>
      <c r="W3892" s="42" t="s">
        <v>469</v>
      </c>
    </row>
    <row r="3893" spans="1:23">
      <c r="A3893" s="49" t="s">
        <v>6161</v>
      </c>
      <c r="B3893" s="46" t="s">
        <v>549</v>
      </c>
      <c r="C3893" s="46" t="s">
        <v>318</v>
      </c>
      <c r="D3893" s="49" t="s">
        <v>473</v>
      </c>
      <c r="E3893" s="46">
        <v>0</v>
      </c>
      <c r="F3893" s="46">
        <v>0</v>
      </c>
      <c r="G3893" s="46">
        <v>0</v>
      </c>
      <c r="H3893" s="46">
        <v>0</v>
      </c>
      <c r="I3893" s="46">
        <v>0</v>
      </c>
      <c r="J3893" s="46">
        <v>0</v>
      </c>
      <c r="K3893" s="46">
        <v>0</v>
      </c>
      <c r="L3893" s="42">
        <v>43876</v>
      </c>
      <c r="M3893" s="42">
        <v>21914</v>
      </c>
      <c r="N3893" s="42">
        <v>21962</v>
      </c>
      <c r="O3893" s="54" t="s">
        <v>499</v>
      </c>
      <c r="P3893" s="54" t="s">
        <v>499</v>
      </c>
      <c r="Q3893" s="54" t="s">
        <v>499</v>
      </c>
      <c r="R3893" s="54" t="s">
        <v>499</v>
      </c>
      <c r="S3893" s="54" t="s">
        <v>499</v>
      </c>
      <c r="T3893" s="54" t="s">
        <v>499</v>
      </c>
      <c r="U3893" s="54" t="s">
        <v>499</v>
      </c>
      <c r="W3893" s="42" t="s">
        <v>469</v>
      </c>
    </row>
    <row r="3894" spans="1:23">
      <c r="A3894" s="49" t="s">
        <v>6162</v>
      </c>
      <c r="B3894" s="46" t="s">
        <v>549</v>
      </c>
      <c r="C3894" s="46" t="s">
        <v>318</v>
      </c>
      <c r="D3894" s="49" t="s">
        <v>201</v>
      </c>
      <c r="E3894" s="46">
        <v>8</v>
      </c>
      <c r="F3894" s="46">
        <v>0</v>
      </c>
      <c r="G3894" s="46">
        <v>12</v>
      </c>
      <c r="H3894" s="46">
        <v>6</v>
      </c>
      <c r="I3894" s="46">
        <v>0</v>
      </c>
      <c r="J3894" s="46">
        <v>6</v>
      </c>
      <c r="K3894" s="46">
        <v>32</v>
      </c>
      <c r="L3894" s="42">
        <v>43876</v>
      </c>
      <c r="M3894" s="42">
        <v>21914</v>
      </c>
      <c r="N3894" s="42">
        <v>21962</v>
      </c>
      <c r="O3894" s="54">
        <v>18.233202662047589</v>
      </c>
      <c r="P3894" s="54" t="s">
        <v>499</v>
      </c>
      <c r="Q3894" s="54">
        <v>27.349803993071387</v>
      </c>
      <c r="R3894" s="54">
        <v>13.674901996535693</v>
      </c>
      <c r="S3894" s="54" t="s">
        <v>499</v>
      </c>
      <c r="T3894" s="54">
        <v>13.674901996535693</v>
      </c>
      <c r="U3894" s="54">
        <v>72.932810648190355</v>
      </c>
      <c r="W3894" s="42" t="s">
        <v>469</v>
      </c>
    </row>
    <row r="3895" spans="1:23">
      <c r="A3895" s="49" t="s">
        <v>6163</v>
      </c>
      <c r="B3895" s="46" t="s">
        <v>549</v>
      </c>
      <c r="C3895" s="46" t="s">
        <v>318</v>
      </c>
      <c r="D3895" s="49" t="s">
        <v>151</v>
      </c>
      <c r="E3895" s="46">
        <v>0</v>
      </c>
      <c r="F3895" s="46">
        <v>0</v>
      </c>
      <c r="G3895" s="46">
        <v>0</v>
      </c>
      <c r="H3895" s="46">
        <v>0</v>
      </c>
      <c r="I3895" s="46">
        <v>0</v>
      </c>
      <c r="J3895" s="46">
        <v>0</v>
      </c>
      <c r="K3895" s="46">
        <v>0</v>
      </c>
      <c r="L3895" s="42">
        <v>43876</v>
      </c>
      <c r="M3895" s="42">
        <v>21914</v>
      </c>
      <c r="N3895" s="42">
        <v>21962</v>
      </c>
      <c r="O3895" s="54" t="s">
        <v>499</v>
      </c>
      <c r="P3895" s="54" t="s">
        <v>499</v>
      </c>
      <c r="Q3895" s="54" t="s">
        <v>499</v>
      </c>
      <c r="R3895" s="54" t="s">
        <v>499</v>
      </c>
      <c r="S3895" s="54" t="s">
        <v>499</v>
      </c>
      <c r="T3895" s="54" t="s">
        <v>499</v>
      </c>
      <c r="U3895" s="54" t="s">
        <v>499</v>
      </c>
      <c r="W3895" s="42" t="s">
        <v>469</v>
      </c>
    </row>
    <row r="3896" spans="1:23">
      <c r="A3896" s="49" t="s">
        <v>6164</v>
      </c>
      <c r="B3896" s="46" t="s">
        <v>549</v>
      </c>
      <c r="C3896" s="46" t="s">
        <v>318</v>
      </c>
      <c r="D3896" s="49" t="s">
        <v>95</v>
      </c>
      <c r="E3896" s="46">
        <v>0</v>
      </c>
      <c r="F3896" s="46">
        <v>6</v>
      </c>
      <c r="G3896" s="46">
        <v>0</v>
      </c>
      <c r="H3896" s="46">
        <v>0</v>
      </c>
      <c r="I3896" s="46">
        <v>0</v>
      </c>
      <c r="J3896" s="46">
        <v>0</v>
      </c>
      <c r="K3896" s="46">
        <v>6</v>
      </c>
      <c r="L3896" s="42">
        <v>43876</v>
      </c>
      <c r="M3896" s="42">
        <v>21914</v>
      </c>
      <c r="N3896" s="42">
        <v>21962</v>
      </c>
      <c r="O3896" s="54" t="s">
        <v>499</v>
      </c>
      <c r="P3896" s="54">
        <v>13.674901996535693</v>
      </c>
      <c r="Q3896" s="54" t="s">
        <v>499</v>
      </c>
      <c r="R3896" s="54" t="s">
        <v>499</v>
      </c>
      <c r="S3896" s="54" t="s">
        <v>499</v>
      </c>
      <c r="T3896" s="54" t="s">
        <v>499</v>
      </c>
      <c r="U3896" s="54">
        <v>13.674901996535693</v>
      </c>
      <c r="W3896" s="42" t="s">
        <v>469</v>
      </c>
    </row>
    <row r="3897" spans="1:23">
      <c r="A3897" s="49" t="s">
        <v>6165</v>
      </c>
      <c r="B3897" s="46" t="s">
        <v>549</v>
      </c>
      <c r="C3897" s="46" t="s">
        <v>318</v>
      </c>
      <c r="D3897" s="49" t="s">
        <v>154</v>
      </c>
      <c r="E3897" s="46">
        <v>0</v>
      </c>
      <c r="F3897" s="46">
        <v>0</v>
      </c>
      <c r="G3897" s="46">
        <v>0</v>
      </c>
      <c r="H3897" s="46">
        <v>0</v>
      </c>
      <c r="I3897" s="46">
        <v>0</v>
      </c>
      <c r="J3897" s="46">
        <v>0</v>
      </c>
      <c r="K3897" s="46">
        <v>0</v>
      </c>
      <c r="L3897" s="42">
        <v>43876</v>
      </c>
      <c r="M3897" s="42">
        <v>21914</v>
      </c>
      <c r="N3897" s="42">
        <v>21962</v>
      </c>
      <c r="O3897" s="54" t="s">
        <v>499</v>
      </c>
      <c r="P3897" s="54" t="s">
        <v>499</v>
      </c>
      <c r="Q3897" s="54" t="s">
        <v>499</v>
      </c>
      <c r="R3897" s="54" t="s">
        <v>499</v>
      </c>
      <c r="S3897" s="54" t="s">
        <v>499</v>
      </c>
      <c r="T3897" s="54" t="s">
        <v>499</v>
      </c>
      <c r="U3897" s="54" t="s">
        <v>499</v>
      </c>
      <c r="W3897" s="42" t="s">
        <v>469</v>
      </c>
    </row>
    <row r="3898" spans="1:23">
      <c r="A3898" s="49" t="s">
        <v>6166</v>
      </c>
      <c r="B3898" s="46" t="s">
        <v>549</v>
      </c>
      <c r="C3898" s="46" t="s">
        <v>318</v>
      </c>
      <c r="D3898" s="49" t="s">
        <v>155</v>
      </c>
      <c r="E3898" s="46">
        <v>14</v>
      </c>
      <c r="F3898" s="46">
        <v>0</v>
      </c>
      <c r="G3898" s="46">
        <v>12</v>
      </c>
      <c r="H3898" s="46">
        <v>0</v>
      </c>
      <c r="I3898" s="46">
        <v>0</v>
      </c>
      <c r="J3898" s="46">
        <v>0</v>
      </c>
      <c r="K3898" s="46">
        <v>26</v>
      </c>
      <c r="L3898" s="42">
        <v>43876</v>
      </c>
      <c r="M3898" s="42">
        <v>21914</v>
      </c>
      <c r="N3898" s="42">
        <v>21962</v>
      </c>
      <c r="O3898" s="54">
        <v>31.908104658583284</v>
      </c>
      <c r="P3898" s="54" t="s">
        <v>499</v>
      </c>
      <c r="Q3898" s="54">
        <v>27.349803993071387</v>
      </c>
      <c r="R3898" s="54" t="s">
        <v>499</v>
      </c>
      <c r="S3898" s="54" t="s">
        <v>499</v>
      </c>
      <c r="T3898" s="54" t="s">
        <v>499</v>
      </c>
      <c r="U3898" s="54">
        <v>59.25790865165466</v>
      </c>
      <c r="W3898" s="42" t="s">
        <v>469</v>
      </c>
    </row>
    <row r="3899" spans="1:23">
      <c r="A3899" s="49" t="s">
        <v>6167</v>
      </c>
      <c r="B3899" s="46" t="s">
        <v>549</v>
      </c>
      <c r="C3899" s="46" t="s">
        <v>318</v>
      </c>
      <c r="D3899" s="49" t="s">
        <v>99</v>
      </c>
      <c r="E3899" s="46">
        <v>12</v>
      </c>
      <c r="F3899" s="46">
        <v>6</v>
      </c>
      <c r="G3899" s="46">
        <v>26</v>
      </c>
      <c r="H3899" s="46">
        <v>20</v>
      </c>
      <c r="I3899" s="46">
        <v>14</v>
      </c>
      <c r="J3899" s="46">
        <v>8</v>
      </c>
      <c r="K3899" s="46">
        <v>86</v>
      </c>
      <c r="L3899" s="42">
        <v>43876</v>
      </c>
      <c r="M3899" s="42">
        <v>21914</v>
      </c>
      <c r="N3899" s="42">
        <v>21962</v>
      </c>
      <c r="O3899" s="54">
        <v>27.349803993071387</v>
      </c>
      <c r="P3899" s="54">
        <v>13.674901996535693</v>
      </c>
      <c r="Q3899" s="54">
        <v>59.25790865165466</v>
      </c>
      <c r="R3899" s="54">
        <v>45.583006655118972</v>
      </c>
      <c r="S3899" s="54">
        <v>31.908104658583284</v>
      </c>
      <c r="T3899" s="54">
        <v>18.233202662047589</v>
      </c>
      <c r="U3899" s="54">
        <v>196.0069286170116</v>
      </c>
      <c r="W3899" s="42" t="s">
        <v>469</v>
      </c>
    </row>
    <row r="3900" spans="1:23">
      <c r="A3900" s="49" t="s">
        <v>6168</v>
      </c>
      <c r="B3900" s="46" t="s">
        <v>549</v>
      </c>
      <c r="C3900" s="46" t="s">
        <v>318</v>
      </c>
      <c r="D3900" s="49" t="s">
        <v>481</v>
      </c>
      <c r="E3900" s="46">
        <v>0</v>
      </c>
      <c r="F3900" s="46">
        <v>0</v>
      </c>
      <c r="G3900" s="46">
        <v>12</v>
      </c>
      <c r="H3900" s="46">
        <v>0</v>
      </c>
      <c r="I3900" s="46">
        <v>0</v>
      </c>
      <c r="J3900" s="46">
        <v>0</v>
      </c>
      <c r="K3900" s="46">
        <v>12</v>
      </c>
      <c r="L3900" s="42">
        <v>43876</v>
      </c>
      <c r="M3900" s="42">
        <v>21914</v>
      </c>
      <c r="N3900" s="42">
        <v>21962</v>
      </c>
      <c r="O3900" s="54" t="s">
        <v>499</v>
      </c>
      <c r="P3900" s="54" t="s">
        <v>499</v>
      </c>
      <c r="Q3900" s="54">
        <v>27.349803993071387</v>
      </c>
      <c r="R3900" s="54" t="s">
        <v>499</v>
      </c>
      <c r="S3900" s="54" t="s">
        <v>499</v>
      </c>
      <c r="T3900" s="54" t="s">
        <v>499</v>
      </c>
      <c r="U3900" s="54">
        <v>27.349803993071387</v>
      </c>
      <c r="W3900" s="42" t="s">
        <v>469</v>
      </c>
    </row>
    <row r="3901" spans="1:23">
      <c r="A3901" s="49" t="s">
        <v>6169</v>
      </c>
      <c r="B3901" s="46" t="s">
        <v>549</v>
      </c>
      <c r="C3901" s="46" t="s">
        <v>318</v>
      </c>
      <c r="D3901" s="49" t="s">
        <v>483</v>
      </c>
      <c r="E3901" s="46">
        <v>0</v>
      </c>
      <c r="F3901" s="46">
        <v>6</v>
      </c>
      <c r="G3901" s="46">
        <v>19</v>
      </c>
      <c r="H3901" s="46">
        <v>16</v>
      </c>
      <c r="I3901" s="46">
        <v>6</v>
      </c>
      <c r="J3901" s="46">
        <v>0</v>
      </c>
      <c r="K3901" s="46">
        <v>47</v>
      </c>
      <c r="L3901" s="42">
        <v>43876</v>
      </c>
      <c r="M3901" s="42">
        <v>21914</v>
      </c>
      <c r="N3901" s="42">
        <v>21962</v>
      </c>
      <c r="O3901" s="54" t="s">
        <v>499</v>
      </c>
      <c r="P3901" s="54">
        <v>13.674901996535693</v>
      </c>
      <c r="Q3901" s="54">
        <v>43.303856322363025</v>
      </c>
      <c r="R3901" s="54">
        <v>36.466405324095177</v>
      </c>
      <c r="S3901" s="54">
        <v>13.674901996535693</v>
      </c>
      <c r="T3901" s="54" t="s">
        <v>499</v>
      </c>
      <c r="U3901" s="54">
        <v>107.12006563952957</v>
      </c>
      <c r="W3901" s="42" t="s">
        <v>469</v>
      </c>
    </row>
    <row r="3902" spans="1:23">
      <c r="A3902" s="49" t="s">
        <v>6170</v>
      </c>
      <c r="B3902" s="46" t="s">
        <v>549</v>
      </c>
      <c r="C3902" s="46" t="s">
        <v>318</v>
      </c>
      <c r="D3902" s="49" t="s">
        <v>128</v>
      </c>
      <c r="E3902" s="46">
        <v>6</v>
      </c>
      <c r="F3902" s="46">
        <v>0</v>
      </c>
      <c r="G3902" s="46">
        <v>0</v>
      </c>
      <c r="H3902" s="46">
        <v>0</v>
      </c>
      <c r="I3902" s="46">
        <v>0</v>
      </c>
      <c r="J3902" s="46">
        <v>0</v>
      </c>
      <c r="K3902" s="46">
        <v>6</v>
      </c>
      <c r="L3902" s="42">
        <v>43876</v>
      </c>
      <c r="M3902" s="42">
        <v>21914</v>
      </c>
      <c r="N3902" s="42">
        <v>21962</v>
      </c>
      <c r="O3902" s="54">
        <v>13.674901996535693</v>
      </c>
      <c r="P3902" s="54" t="s">
        <v>499</v>
      </c>
      <c r="Q3902" s="54" t="s">
        <v>499</v>
      </c>
      <c r="R3902" s="54" t="s">
        <v>499</v>
      </c>
      <c r="S3902" s="54" t="s">
        <v>499</v>
      </c>
      <c r="T3902" s="54" t="s">
        <v>499</v>
      </c>
      <c r="U3902" s="54">
        <v>13.674901996535693</v>
      </c>
      <c r="W3902" s="42" t="s">
        <v>469</v>
      </c>
    </row>
    <row r="3903" spans="1:23">
      <c r="A3903" s="49" t="s">
        <v>6171</v>
      </c>
      <c r="B3903" s="46" t="s">
        <v>549</v>
      </c>
      <c r="C3903" s="46" t="s">
        <v>318</v>
      </c>
      <c r="D3903" s="49" t="s">
        <v>132</v>
      </c>
      <c r="E3903" s="46">
        <v>7</v>
      </c>
      <c r="F3903" s="46">
        <v>0</v>
      </c>
      <c r="G3903" s="46">
        <v>9</v>
      </c>
      <c r="H3903" s="46">
        <v>8</v>
      </c>
      <c r="I3903" s="46">
        <v>6</v>
      </c>
      <c r="J3903" s="46">
        <v>6</v>
      </c>
      <c r="K3903" s="46">
        <v>36</v>
      </c>
      <c r="L3903" s="42">
        <v>43876</v>
      </c>
      <c r="M3903" s="42">
        <v>21914</v>
      </c>
      <c r="N3903" s="42">
        <v>21962</v>
      </c>
      <c r="O3903" s="54">
        <v>31.943050104955738</v>
      </c>
      <c r="P3903" s="54" t="s">
        <v>499</v>
      </c>
      <c r="Q3903" s="54">
        <v>41.069635849228803</v>
      </c>
      <c r="R3903" s="54">
        <v>36.506342977092267</v>
      </c>
      <c r="S3903" s="54">
        <v>27.379757232819205</v>
      </c>
      <c r="T3903" s="54">
        <v>27.379757232819205</v>
      </c>
      <c r="U3903" s="54">
        <v>164.27854339691521</v>
      </c>
      <c r="W3903" s="42" t="s">
        <v>469</v>
      </c>
    </row>
    <row r="3904" spans="1:23">
      <c r="A3904" s="49" t="s">
        <v>6172</v>
      </c>
      <c r="B3904" s="46" t="s">
        <v>549</v>
      </c>
      <c r="C3904" s="46" t="s">
        <v>318</v>
      </c>
      <c r="D3904" s="49" t="s">
        <v>161</v>
      </c>
      <c r="E3904" s="46">
        <v>6</v>
      </c>
      <c r="F3904" s="46">
        <v>0</v>
      </c>
      <c r="G3904" s="46">
        <v>0</v>
      </c>
      <c r="H3904" s="46">
        <v>0</v>
      </c>
      <c r="I3904" s="46">
        <v>0</v>
      </c>
      <c r="J3904" s="46">
        <v>0</v>
      </c>
      <c r="K3904" s="46">
        <v>6</v>
      </c>
      <c r="L3904" s="42">
        <v>43876</v>
      </c>
      <c r="M3904" s="42">
        <v>21914</v>
      </c>
      <c r="N3904" s="42">
        <v>21962</v>
      </c>
      <c r="O3904" s="54">
        <v>13.674901996535693</v>
      </c>
      <c r="P3904" s="54" t="s">
        <v>499</v>
      </c>
      <c r="Q3904" s="54" t="s">
        <v>499</v>
      </c>
      <c r="R3904" s="54" t="s">
        <v>499</v>
      </c>
      <c r="S3904" s="54" t="s">
        <v>499</v>
      </c>
      <c r="T3904" s="54" t="s">
        <v>499</v>
      </c>
      <c r="U3904" s="54">
        <v>13.674901996535693</v>
      </c>
      <c r="W3904" s="42" t="s">
        <v>469</v>
      </c>
    </row>
    <row r="3905" spans="1:23">
      <c r="A3905" s="49" t="s">
        <v>6173</v>
      </c>
      <c r="B3905" s="46" t="s">
        <v>549</v>
      </c>
      <c r="C3905" s="46" t="s">
        <v>318</v>
      </c>
      <c r="D3905" s="49" t="s">
        <v>164</v>
      </c>
      <c r="E3905" s="46">
        <v>24</v>
      </c>
      <c r="F3905" s="46">
        <v>17</v>
      </c>
      <c r="G3905" s="46">
        <v>42</v>
      </c>
      <c r="H3905" s="46">
        <v>28</v>
      </c>
      <c r="I3905" s="46">
        <v>18</v>
      </c>
      <c r="J3905" s="46">
        <v>6</v>
      </c>
      <c r="K3905" s="46">
        <v>135</v>
      </c>
      <c r="L3905" s="42">
        <v>43876</v>
      </c>
      <c r="M3905" s="42">
        <v>21914</v>
      </c>
      <c r="N3905" s="42">
        <v>21962</v>
      </c>
      <c r="O3905" s="54">
        <v>109.27966487569438</v>
      </c>
      <c r="P3905" s="54">
        <v>77.406429286950186</v>
      </c>
      <c r="Q3905" s="54">
        <v>191.23941353246516</v>
      </c>
      <c r="R3905" s="54">
        <v>127.49294235497676</v>
      </c>
      <c r="S3905" s="54">
        <v>81.959748656770785</v>
      </c>
      <c r="T3905" s="54">
        <v>27.319916218923595</v>
      </c>
      <c r="U3905" s="54">
        <v>614.69811492578083</v>
      </c>
      <c r="W3905" s="42" t="s">
        <v>469</v>
      </c>
    </row>
    <row r="3906" spans="1:23">
      <c r="A3906" s="49" t="s">
        <v>6174</v>
      </c>
      <c r="B3906" s="46" t="s">
        <v>549</v>
      </c>
      <c r="C3906" s="46" t="s">
        <v>318</v>
      </c>
      <c r="D3906" s="49" t="s">
        <v>142</v>
      </c>
      <c r="E3906" s="46">
        <v>0</v>
      </c>
      <c r="F3906" s="46">
        <v>0</v>
      </c>
      <c r="G3906" s="46">
        <v>0</v>
      </c>
      <c r="H3906" s="46">
        <v>6</v>
      </c>
      <c r="I3906" s="46">
        <v>0</v>
      </c>
      <c r="J3906" s="46">
        <v>0</v>
      </c>
      <c r="K3906" s="46">
        <v>6</v>
      </c>
      <c r="L3906" s="42">
        <v>43876</v>
      </c>
      <c r="M3906" s="42">
        <v>21914</v>
      </c>
      <c r="N3906" s="42">
        <v>21962</v>
      </c>
      <c r="O3906" s="54" t="s">
        <v>499</v>
      </c>
      <c r="P3906" s="54" t="s">
        <v>499</v>
      </c>
      <c r="Q3906" s="54" t="s">
        <v>499</v>
      </c>
      <c r="R3906" s="54">
        <v>13.674901996535693</v>
      </c>
      <c r="S3906" s="54" t="s">
        <v>499</v>
      </c>
      <c r="T3906" s="54" t="s">
        <v>499</v>
      </c>
      <c r="U3906" s="54">
        <v>13.674901996535693</v>
      </c>
      <c r="W3906" s="42" t="s">
        <v>469</v>
      </c>
    </row>
    <row r="3907" spans="1:23">
      <c r="A3907" s="49" t="s">
        <v>6175</v>
      </c>
      <c r="B3907" s="46" t="s">
        <v>549</v>
      </c>
      <c r="C3907" s="46" t="s">
        <v>318</v>
      </c>
      <c r="D3907" s="49" t="s">
        <v>146</v>
      </c>
      <c r="E3907" s="46">
        <v>6</v>
      </c>
      <c r="F3907" s="46">
        <v>0</v>
      </c>
      <c r="G3907" s="46">
        <v>9</v>
      </c>
      <c r="H3907" s="46">
        <v>22</v>
      </c>
      <c r="I3907" s="46">
        <v>11</v>
      </c>
      <c r="J3907" s="46">
        <v>6</v>
      </c>
      <c r="K3907" s="46">
        <v>54</v>
      </c>
      <c r="L3907" s="42">
        <v>43876</v>
      </c>
      <c r="M3907" s="42">
        <v>21914</v>
      </c>
      <c r="N3907" s="42">
        <v>21962</v>
      </c>
      <c r="O3907" s="54">
        <v>27.379757232819205</v>
      </c>
      <c r="P3907" s="54" t="s">
        <v>499</v>
      </c>
      <c r="Q3907" s="54">
        <v>41.069635849228803</v>
      </c>
      <c r="R3907" s="54">
        <v>100.39244318700374</v>
      </c>
      <c r="S3907" s="54">
        <v>50.196221593501868</v>
      </c>
      <c r="T3907" s="54">
        <v>27.379757232819205</v>
      </c>
      <c r="U3907" s="54">
        <v>246.41781509537282</v>
      </c>
      <c r="W3907" s="42" t="s">
        <v>469</v>
      </c>
    </row>
    <row r="3908" spans="1:23">
      <c r="A3908" s="49" t="s">
        <v>6176</v>
      </c>
      <c r="B3908" s="46" t="s">
        <v>549</v>
      </c>
      <c r="C3908" s="46" t="s">
        <v>320</v>
      </c>
      <c r="D3908" s="49" t="s">
        <v>200</v>
      </c>
      <c r="E3908" s="46">
        <v>6</v>
      </c>
      <c r="F3908" s="46">
        <v>6</v>
      </c>
      <c r="G3908" s="46">
        <v>18</v>
      </c>
      <c r="H3908" s="46">
        <v>26</v>
      </c>
      <c r="I3908" s="46">
        <v>18</v>
      </c>
      <c r="J3908" s="46">
        <v>6</v>
      </c>
      <c r="K3908" s="46">
        <v>80</v>
      </c>
      <c r="L3908" s="42">
        <v>31341</v>
      </c>
      <c r="M3908" s="42">
        <v>15948</v>
      </c>
      <c r="N3908" s="42">
        <v>15393</v>
      </c>
      <c r="O3908" s="54">
        <v>19.144251938355509</v>
      </c>
      <c r="P3908" s="54">
        <v>19.144251938355509</v>
      </c>
      <c r="Q3908" s="54">
        <v>57.432755815066521</v>
      </c>
      <c r="R3908" s="54">
        <v>82.958425066207198</v>
      </c>
      <c r="S3908" s="54">
        <v>57.432755815066521</v>
      </c>
      <c r="T3908" s="54">
        <v>19.144251938355509</v>
      </c>
      <c r="U3908" s="54">
        <v>255.25669251140678</v>
      </c>
      <c r="W3908" s="42" t="s">
        <v>469</v>
      </c>
    </row>
    <row r="3909" spans="1:23">
      <c r="A3909" s="49" t="s">
        <v>6177</v>
      </c>
      <c r="B3909" s="46" t="s">
        <v>549</v>
      </c>
      <c r="C3909" s="46" t="s">
        <v>320</v>
      </c>
      <c r="D3909" s="49" t="s">
        <v>54</v>
      </c>
      <c r="E3909" s="46">
        <v>29</v>
      </c>
      <c r="F3909" s="46">
        <v>22</v>
      </c>
      <c r="G3909" s="46">
        <v>74</v>
      </c>
      <c r="H3909" s="46">
        <v>87</v>
      </c>
      <c r="I3909" s="46">
        <v>68</v>
      </c>
      <c r="J3909" s="46">
        <v>40</v>
      </c>
      <c r="K3909" s="46">
        <v>320</v>
      </c>
      <c r="L3909" s="42">
        <v>31341</v>
      </c>
      <c r="M3909" s="42">
        <v>15948</v>
      </c>
      <c r="N3909" s="42">
        <v>15393</v>
      </c>
      <c r="O3909" s="54">
        <v>181.84098319538501</v>
      </c>
      <c r="P3909" s="54">
        <v>137.94833207925757</v>
      </c>
      <c r="Q3909" s="54">
        <v>464.00802608477551</v>
      </c>
      <c r="R3909" s="54">
        <v>545.52294958615505</v>
      </c>
      <c r="S3909" s="54">
        <v>426.38575369952343</v>
      </c>
      <c r="T3909" s="54">
        <v>250.81514923501379</v>
      </c>
      <c r="U3909" s="54">
        <v>2006.5211938801103</v>
      </c>
      <c r="W3909" s="42" t="s">
        <v>469</v>
      </c>
    </row>
    <row r="3910" spans="1:23">
      <c r="A3910" s="49" t="s">
        <v>6178</v>
      </c>
      <c r="B3910" s="46" t="s">
        <v>549</v>
      </c>
      <c r="C3910" s="46" t="s">
        <v>320</v>
      </c>
      <c r="D3910" s="49" t="s">
        <v>60</v>
      </c>
      <c r="E3910" s="46">
        <v>0</v>
      </c>
      <c r="F3910" s="46">
        <v>0</v>
      </c>
      <c r="G3910" s="46">
        <v>6</v>
      </c>
      <c r="H3910" s="46">
        <v>12</v>
      </c>
      <c r="I3910" s="46">
        <v>6</v>
      </c>
      <c r="J3910" s="46">
        <v>12</v>
      </c>
      <c r="K3910" s="46">
        <v>36</v>
      </c>
      <c r="L3910" s="42">
        <v>31341</v>
      </c>
      <c r="M3910" s="42">
        <v>15948</v>
      </c>
      <c r="N3910" s="42">
        <v>15393</v>
      </c>
      <c r="O3910" s="54" t="s">
        <v>499</v>
      </c>
      <c r="P3910" s="54" t="s">
        <v>499</v>
      </c>
      <c r="Q3910" s="54">
        <v>19.144251938355509</v>
      </c>
      <c r="R3910" s="54">
        <v>38.288503876711019</v>
      </c>
      <c r="S3910" s="54">
        <v>19.144251938355509</v>
      </c>
      <c r="T3910" s="54">
        <v>38.288503876711019</v>
      </c>
      <c r="U3910" s="54">
        <v>114.86551163013304</v>
      </c>
      <c r="W3910" s="42" t="s">
        <v>469</v>
      </c>
    </row>
    <row r="3911" spans="1:23">
      <c r="A3911" s="49" t="s">
        <v>6179</v>
      </c>
      <c r="B3911" s="46" t="s">
        <v>549</v>
      </c>
      <c r="C3911" s="46" t="s">
        <v>320</v>
      </c>
      <c r="D3911" s="49" t="s">
        <v>69</v>
      </c>
      <c r="E3911" s="46">
        <v>0</v>
      </c>
      <c r="F3911" s="46">
        <v>0</v>
      </c>
      <c r="G3911" s="46">
        <v>0</v>
      </c>
      <c r="H3911" s="46">
        <v>6</v>
      </c>
      <c r="I3911" s="46">
        <v>6</v>
      </c>
      <c r="J3911" s="46">
        <v>6</v>
      </c>
      <c r="K3911" s="46">
        <v>18</v>
      </c>
      <c r="L3911" s="42">
        <v>31341</v>
      </c>
      <c r="M3911" s="42">
        <v>15948</v>
      </c>
      <c r="N3911" s="42">
        <v>15393</v>
      </c>
      <c r="O3911" s="54" t="s">
        <v>499</v>
      </c>
      <c r="P3911" s="54" t="s">
        <v>499</v>
      </c>
      <c r="Q3911" s="54" t="s">
        <v>499</v>
      </c>
      <c r="R3911" s="54">
        <v>37.622272385252067</v>
      </c>
      <c r="S3911" s="54">
        <v>37.622272385252067</v>
      </c>
      <c r="T3911" s="54">
        <v>37.622272385252067</v>
      </c>
      <c r="U3911" s="54">
        <v>112.86681715575619</v>
      </c>
      <c r="W3911" s="42" t="s">
        <v>469</v>
      </c>
    </row>
    <row r="3912" spans="1:23">
      <c r="A3912" s="49" t="s">
        <v>6180</v>
      </c>
      <c r="B3912" s="46" t="s">
        <v>549</v>
      </c>
      <c r="C3912" s="46" t="s">
        <v>320</v>
      </c>
      <c r="D3912" s="49" t="s">
        <v>64</v>
      </c>
      <c r="E3912" s="46">
        <v>18</v>
      </c>
      <c r="F3912" s="46">
        <v>14</v>
      </c>
      <c r="G3912" s="46">
        <v>33</v>
      </c>
      <c r="H3912" s="46">
        <v>48</v>
      </c>
      <c r="I3912" s="46">
        <v>36</v>
      </c>
      <c r="J3912" s="46">
        <v>12</v>
      </c>
      <c r="K3912" s="46">
        <v>161</v>
      </c>
      <c r="L3912" s="42">
        <v>31341</v>
      </c>
      <c r="M3912" s="42">
        <v>15948</v>
      </c>
      <c r="N3912" s="42">
        <v>15393</v>
      </c>
      <c r="O3912" s="54">
        <v>57.432755815066521</v>
      </c>
      <c r="P3912" s="54">
        <v>44.669921189496186</v>
      </c>
      <c r="Q3912" s="54">
        <v>105.29338566095531</v>
      </c>
      <c r="R3912" s="54">
        <v>153.15401550684408</v>
      </c>
      <c r="S3912" s="54">
        <v>114.86551163013304</v>
      </c>
      <c r="T3912" s="54">
        <v>38.288503876711019</v>
      </c>
      <c r="U3912" s="54">
        <v>513.70409367920615</v>
      </c>
      <c r="W3912" s="42" t="s">
        <v>469</v>
      </c>
    </row>
    <row r="3913" spans="1:23">
      <c r="A3913" s="49" t="s">
        <v>6181</v>
      </c>
      <c r="B3913" s="46" t="s">
        <v>549</v>
      </c>
      <c r="C3913" s="46" t="s">
        <v>320</v>
      </c>
      <c r="D3913" s="49" t="s">
        <v>492</v>
      </c>
      <c r="E3913" s="46">
        <v>0</v>
      </c>
      <c r="F3913" s="46">
        <v>0</v>
      </c>
      <c r="G3913" s="46">
        <v>12</v>
      </c>
      <c r="H3913" s="46">
        <v>14</v>
      </c>
      <c r="I3913" s="46">
        <v>6</v>
      </c>
      <c r="J3913" s="46">
        <v>6</v>
      </c>
      <c r="K3913" s="46">
        <v>38</v>
      </c>
      <c r="L3913" s="42">
        <v>31341</v>
      </c>
      <c r="M3913" s="42">
        <v>15948</v>
      </c>
      <c r="N3913" s="42">
        <v>15393</v>
      </c>
      <c r="O3913" s="54" t="s">
        <v>499</v>
      </c>
      <c r="P3913" s="54" t="s">
        <v>499</v>
      </c>
      <c r="Q3913" s="54">
        <v>38.288503876711019</v>
      </c>
      <c r="R3913" s="54">
        <v>44.669921189496186</v>
      </c>
      <c r="S3913" s="54">
        <v>19.144251938355509</v>
      </c>
      <c r="T3913" s="54">
        <v>19.144251938355509</v>
      </c>
      <c r="U3913" s="54">
        <v>121.24692894291823</v>
      </c>
      <c r="W3913" s="42" t="s">
        <v>469</v>
      </c>
    </row>
    <row r="3914" spans="1:23">
      <c r="A3914" s="49" t="s">
        <v>6182</v>
      </c>
      <c r="B3914" s="46" t="s">
        <v>549</v>
      </c>
      <c r="C3914" s="46" t="s">
        <v>320</v>
      </c>
      <c r="D3914" s="49" t="s">
        <v>473</v>
      </c>
      <c r="E3914" s="46">
        <v>0</v>
      </c>
      <c r="F3914" s="46">
        <v>0</v>
      </c>
      <c r="G3914" s="46">
        <v>0</v>
      </c>
      <c r="H3914" s="46">
        <v>0</v>
      </c>
      <c r="I3914" s="46">
        <v>6</v>
      </c>
      <c r="J3914" s="46">
        <v>0</v>
      </c>
      <c r="K3914" s="46">
        <v>6</v>
      </c>
      <c r="L3914" s="42">
        <v>31341</v>
      </c>
      <c r="M3914" s="42">
        <v>15948</v>
      </c>
      <c r="N3914" s="42">
        <v>15393</v>
      </c>
      <c r="O3914" s="54" t="s">
        <v>499</v>
      </c>
      <c r="P3914" s="54" t="s">
        <v>499</v>
      </c>
      <c r="Q3914" s="54" t="s">
        <v>499</v>
      </c>
      <c r="R3914" s="54" t="s">
        <v>499</v>
      </c>
      <c r="S3914" s="54">
        <v>19.144251938355509</v>
      </c>
      <c r="T3914" s="54" t="s">
        <v>499</v>
      </c>
      <c r="U3914" s="54">
        <v>19.144251938355509</v>
      </c>
      <c r="W3914" s="42" t="s">
        <v>469</v>
      </c>
    </row>
    <row r="3915" spans="1:23">
      <c r="A3915" s="49" t="s">
        <v>6183</v>
      </c>
      <c r="B3915" s="46" t="s">
        <v>549</v>
      </c>
      <c r="C3915" s="46" t="s">
        <v>320</v>
      </c>
      <c r="D3915" s="49" t="s">
        <v>201</v>
      </c>
      <c r="E3915" s="46">
        <v>0</v>
      </c>
      <c r="F3915" s="46">
        <v>0</v>
      </c>
      <c r="G3915" s="46">
        <v>12</v>
      </c>
      <c r="H3915" s="46">
        <v>8</v>
      </c>
      <c r="I3915" s="46">
        <v>0</v>
      </c>
      <c r="J3915" s="46">
        <v>0</v>
      </c>
      <c r="K3915" s="46">
        <v>20</v>
      </c>
      <c r="L3915" s="42">
        <v>31341</v>
      </c>
      <c r="M3915" s="42">
        <v>15948</v>
      </c>
      <c r="N3915" s="42">
        <v>15393</v>
      </c>
      <c r="O3915" s="54" t="s">
        <v>499</v>
      </c>
      <c r="P3915" s="54" t="s">
        <v>499</v>
      </c>
      <c r="Q3915" s="54">
        <v>38.288503876711019</v>
      </c>
      <c r="R3915" s="54">
        <v>25.525669251140677</v>
      </c>
      <c r="S3915" s="54" t="s">
        <v>499</v>
      </c>
      <c r="T3915" s="54" t="s">
        <v>499</v>
      </c>
      <c r="U3915" s="54">
        <v>63.814173127851696</v>
      </c>
      <c r="W3915" s="42" t="s">
        <v>469</v>
      </c>
    </row>
    <row r="3916" spans="1:23">
      <c r="A3916" s="49" t="s">
        <v>6184</v>
      </c>
      <c r="B3916" s="46" t="s">
        <v>549</v>
      </c>
      <c r="C3916" s="46" t="s">
        <v>320</v>
      </c>
      <c r="D3916" s="49" t="s">
        <v>151</v>
      </c>
      <c r="E3916" s="46">
        <v>0</v>
      </c>
      <c r="F3916" s="46">
        <v>0</v>
      </c>
      <c r="G3916" s="46">
        <v>0</v>
      </c>
      <c r="H3916" s="46">
        <v>0</v>
      </c>
      <c r="I3916" s="46">
        <v>0</v>
      </c>
      <c r="J3916" s="46">
        <v>0</v>
      </c>
      <c r="K3916" s="46">
        <v>0</v>
      </c>
      <c r="L3916" s="42">
        <v>31341</v>
      </c>
      <c r="M3916" s="42">
        <v>15948</v>
      </c>
      <c r="N3916" s="42">
        <v>15393</v>
      </c>
      <c r="O3916" s="54" t="s">
        <v>499</v>
      </c>
      <c r="P3916" s="54" t="s">
        <v>499</v>
      </c>
      <c r="Q3916" s="54" t="s">
        <v>499</v>
      </c>
      <c r="R3916" s="54" t="s">
        <v>499</v>
      </c>
      <c r="S3916" s="54" t="s">
        <v>499</v>
      </c>
      <c r="T3916" s="54" t="s">
        <v>499</v>
      </c>
      <c r="U3916" s="54" t="s">
        <v>499</v>
      </c>
      <c r="W3916" s="42" t="s">
        <v>469</v>
      </c>
    </row>
    <row r="3917" spans="1:23">
      <c r="A3917" s="49" t="s">
        <v>6185</v>
      </c>
      <c r="B3917" s="46" t="s">
        <v>549</v>
      </c>
      <c r="C3917" s="46" t="s">
        <v>320</v>
      </c>
      <c r="D3917" s="49" t="s">
        <v>95</v>
      </c>
      <c r="E3917" s="46">
        <v>0</v>
      </c>
      <c r="F3917" s="46">
        <v>0</v>
      </c>
      <c r="G3917" s="46">
        <v>6</v>
      </c>
      <c r="H3917" s="46">
        <v>0</v>
      </c>
      <c r="I3917" s="46">
        <v>0</v>
      </c>
      <c r="J3917" s="46">
        <v>0</v>
      </c>
      <c r="K3917" s="46">
        <v>6</v>
      </c>
      <c r="L3917" s="42">
        <v>31341</v>
      </c>
      <c r="M3917" s="42">
        <v>15948</v>
      </c>
      <c r="N3917" s="42">
        <v>15393</v>
      </c>
      <c r="O3917" s="54" t="s">
        <v>499</v>
      </c>
      <c r="P3917" s="54" t="s">
        <v>499</v>
      </c>
      <c r="Q3917" s="54">
        <v>19.144251938355509</v>
      </c>
      <c r="R3917" s="54" t="s">
        <v>499</v>
      </c>
      <c r="S3917" s="54" t="s">
        <v>499</v>
      </c>
      <c r="T3917" s="54" t="s">
        <v>499</v>
      </c>
      <c r="U3917" s="54">
        <v>19.144251938355509</v>
      </c>
      <c r="W3917" s="42" t="s">
        <v>469</v>
      </c>
    </row>
    <row r="3918" spans="1:23">
      <c r="A3918" s="49" t="s">
        <v>6186</v>
      </c>
      <c r="B3918" s="46" t="s">
        <v>549</v>
      </c>
      <c r="C3918" s="46" t="s">
        <v>320</v>
      </c>
      <c r="D3918" s="49" t="s">
        <v>154</v>
      </c>
      <c r="E3918" s="46">
        <v>0</v>
      </c>
      <c r="F3918" s="46">
        <v>0</v>
      </c>
      <c r="G3918" s="46">
        <v>0</v>
      </c>
      <c r="H3918" s="46">
        <v>0</v>
      </c>
      <c r="I3918" s="46">
        <v>0</v>
      </c>
      <c r="J3918" s="46">
        <v>0</v>
      </c>
      <c r="K3918" s="46">
        <v>0</v>
      </c>
      <c r="L3918" s="42">
        <v>31341</v>
      </c>
      <c r="M3918" s="42">
        <v>15948</v>
      </c>
      <c r="N3918" s="42">
        <v>15393</v>
      </c>
      <c r="O3918" s="54" t="s">
        <v>499</v>
      </c>
      <c r="P3918" s="54" t="s">
        <v>499</v>
      </c>
      <c r="Q3918" s="54" t="s">
        <v>499</v>
      </c>
      <c r="R3918" s="54" t="s">
        <v>499</v>
      </c>
      <c r="S3918" s="54" t="s">
        <v>499</v>
      </c>
      <c r="T3918" s="54" t="s">
        <v>499</v>
      </c>
      <c r="U3918" s="54" t="s">
        <v>499</v>
      </c>
      <c r="W3918" s="42" t="s">
        <v>469</v>
      </c>
    </row>
    <row r="3919" spans="1:23">
      <c r="A3919" s="49" t="s">
        <v>6187</v>
      </c>
      <c r="B3919" s="46" t="s">
        <v>549</v>
      </c>
      <c r="C3919" s="46" t="s">
        <v>320</v>
      </c>
      <c r="D3919" s="49" t="s">
        <v>155</v>
      </c>
      <c r="E3919" s="46">
        <v>13</v>
      </c>
      <c r="F3919" s="46">
        <v>0</v>
      </c>
      <c r="G3919" s="46">
        <v>12</v>
      </c>
      <c r="H3919" s="46">
        <v>0</v>
      </c>
      <c r="I3919" s="46">
        <v>0</v>
      </c>
      <c r="J3919" s="46">
        <v>0</v>
      </c>
      <c r="K3919" s="46">
        <v>25</v>
      </c>
      <c r="L3919" s="42">
        <v>31341</v>
      </c>
      <c r="M3919" s="42">
        <v>15948</v>
      </c>
      <c r="N3919" s="42">
        <v>15393</v>
      </c>
      <c r="O3919" s="54">
        <v>41.479212533103599</v>
      </c>
      <c r="P3919" s="54" t="s">
        <v>499</v>
      </c>
      <c r="Q3919" s="54">
        <v>38.288503876711019</v>
      </c>
      <c r="R3919" s="54" t="s">
        <v>499</v>
      </c>
      <c r="S3919" s="54" t="s">
        <v>499</v>
      </c>
      <c r="T3919" s="54" t="s">
        <v>499</v>
      </c>
      <c r="U3919" s="54">
        <v>79.767716409814625</v>
      </c>
      <c r="W3919" s="42" t="s">
        <v>469</v>
      </c>
    </row>
    <row r="3920" spans="1:23">
      <c r="A3920" s="49" t="s">
        <v>6188</v>
      </c>
      <c r="B3920" s="46" t="s">
        <v>549</v>
      </c>
      <c r="C3920" s="46" t="s">
        <v>320</v>
      </c>
      <c r="D3920" s="49" t="s">
        <v>99</v>
      </c>
      <c r="E3920" s="46">
        <v>6</v>
      </c>
      <c r="F3920" s="46">
        <v>13</v>
      </c>
      <c r="G3920" s="46">
        <v>18</v>
      </c>
      <c r="H3920" s="46">
        <v>16</v>
      </c>
      <c r="I3920" s="46">
        <v>6</v>
      </c>
      <c r="J3920" s="46">
        <v>0</v>
      </c>
      <c r="K3920" s="46">
        <v>59</v>
      </c>
      <c r="L3920" s="42">
        <v>31341</v>
      </c>
      <c r="M3920" s="42">
        <v>15948</v>
      </c>
      <c r="N3920" s="42">
        <v>15393</v>
      </c>
      <c r="O3920" s="54">
        <v>19.144251938355509</v>
      </c>
      <c r="P3920" s="54">
        <v>41.479212533103599</v>
      </c>
      <c r="Q3920" s="54">
        <v>57.432755815066521</v>
      </c>
      <c r="R3920" s="54">
        <v>51.051338502281354</v>
      </c>
      <c r="S3920" s="54">
        <v>19.144251938355509</v>
      </c>
      <c r="T3920" s="54" t="s">
        <v>499</v>
      </c>
      <c r="U3920" s="54">
        <v>188.25181072716251</v>
      </c>
      <c r="W3920" s="42" t="s">
        <v>469</v>
      </c>
    </row>
    <row r="3921" spans="1:23">
      <c r="A3921" s="49" t="s">
        <v>6189</v>
      </c>
      <c r="B3921" s="46" t="s">
        <v>549</v>
      </c>
      <c r="C3921" s="46" t="s">
        <v>320</v>
      </c>
      <c r="D3921" s="49" t="s">
        <v>481</v>
      </c>
      <c r="E3921" s="46">
        <v>0</v>
      </c>
      <c r="F3921" s="46">
        <v>6</v>
      </c>
      <c r="G3921" s="46">
        <v>0</v>
      </c>
      <c r="H3921" s="46">
        <v>0</v>
      </c>
      <c r="I3921" s="46">
        <v>0</v>
      </c>
      <c r="J3921" s="46">
        <v>0</v>
      </c>
      <c r="K3921" s="46">
        <v>6</v>
      </c>
      <c r="L3921" s="42">
        <v>31341</v>
      </c>
      <c r="M3921" s="42">
        <v>15948</v>
      </c>
      <c r="N3921" s="42">
        <v>15393</v>
      </c>
      <c r="O3921" s="54" t="s">
        <v>499</v>
      </c>
      <c r="P3921" s="54">
        <v>19.144251938355509</v>
      </c>
      <c r="Q3921" s="54" t="s">
        <v>499</v>
      </c>
      <c r="R3921" s="54" t="s">
        <v>499</v>
      </c>
      <c r="S3921" s="54" t="s">
        <v>499</v>
      </c>
      <c r="T3921" s="54" t="s">
        <v>499</v>
      </c>
      <c r="U3921" s="54">
        <v>19.144251938355509</v>
      </c>
      <c r="W3921" s="42" t="s">
        <v>469</v>
      </c>
    </row>
    <row r="3922" spans="1:23">
      <c r="A3922" s="49" t="s">
        <v>6190</v>
      </c>
      <c r="B3922" s="46" t="s">
        <v>549</v>
      </c>
      <c r="C3922" s="46" t="s">
        <v>320</v>
      </c>
      <c r="D3922" s="49" t="s">
        <v>483</v>
      </c>
      <c r="E3922" s="46">
        <v>12</v>
      </c>
      <c r="F3922" s="46">
        <v>0</v>
      </c>
      <c r="G3922" s="46">
        <v>20</v>
      </c>
      <c r="H3922" s="46">
        <v>14</v>
      </c>
      <c r="I3922" s="46">
        <v>7</v>
      </c>
      <c r="J3922" s="46">
        <v>0</v>
      </c>
      <c r="K3922" s="46">
        <v>53</v>
      </c>
      <c r="L3922" s="42">
        <v>31341</v>
      </c>
      <c r="M3922" s="42">
        <v>15948</v>
      </c>
      <c r="N3922" s="42">
        <v>15393</v>
      </c>
      <c r="O3922" s="54">
        <v>38.288503876711019</v>
      </c>
      <c r="P3922" s="54" t="s">
        <v>499</v>
      </c>
      <c r="Q3922" s="54">
        <v>63.814173127851696</v>
      </c>
      <c r="R3922" s="54">
        <v>44.669921189496186</v>
      </c>
      <c r="S3922" s="54">
        <v>22.334960594748093</v>
      </c>
      <c r="T3922" s="54" t="s">
        <v>499</v>
      </c>
      <c r="U3922" s="54">
        <v>169.10755878880701</v>
      </c>
      <c r="W3922" s="42" t="s">
        <v>469</v>
      </c>
    </row>
    <row r="3923" spans="1:23">
      <c r="A3923" s="49" t="s">
        <v>6191</v>
      </c>
      <c r="B3923" s="46" t="s">
        <v>549</v>
      </c>
      <c r="C3923" s="46" t="s">
        <v>320</v>
      </c>
      <c r="D3923" s="49" t="s">
        <v>128</v>
      </c>
      <c r="E3923" s="46">
        <v>6</v>
      </c>
      <c r="F3923" s="46">
        <v>0</v>
      </c>
      <c r="G3923" s="46">
        <v>0</v>
      </c>
      <c r="H3923" s="46">
        <v>0</v>
      </c>
      <c r="I3923" s="46">
        <v>0</v>
      </c>
      <c r="J3923" s="46">
        <v>0</v>
      </c>
      <c r="K3923" s="46">
        <v>6</v>
      </c>
      <c r="L3923" s="42">
        <v>31341</v>
      </c>
      <c r="M3923" s="42">
        <v>15948</v>
      </c>
      <c r="N3923" s="42">
        <v>15393</v>
      </c>
      <c r="O3923" s="54">
        <v>19.144251938355509</v>
      </c>
      <c r="P3923" s="54" t="s">
        <v>499</v>
      </c>
      <c r="Q3923" s="54" t="s">
        <v>499</v>
      </c>
      <c r="R3923" s="54" t="s">
        <v>499</v>
      </c>
      <c r="S3923" s="54" t="s">
        <v>499</v>
      </c>
      <c r="T3923" s="54" t="s">
        <v>499</v>
      </c>
      <c r="U3923" s="54">
        <v>19.144251938355509</v>
      </c>
      <c r="W3923" s="42" t="s">
        <v>469</v>
      </c>
    </row>
    <row r="3924" spans="1:23">
      <c r="A3924" s="49" t="s">
        <v>6192</v>
      </c>
      <c r="B3924" s="46" t="s">
        <v>549</v>
      </c>
      <c r="C3924" s="46" t="s">
        <v>320</v>
      </c>
      <c r="D3924" s="49" t="s">
        <v>132</v>
      </c>
      <c r="E3924" s="46">
        <v>6</v>
      </c>
      <c r="F3924" s="46">
        <v>6</v>
      </c>
      <c r="G3924" s="46">
        <v>0</v>
      </c>
      <c r="H3924" s="46">
        <v>7</v>
      </c>
      <c r="I3924" s="46">
        <v>6</v>
      </c>
      <c r="J3924" s="46">
        <v>0</v>
      </c>
      <c r="K3924" s="46">
        <v>25</v>
      </c>
      <c r="L3924" s="42">
        <v>31341</v>
      </c>
      <c r="M3924" s="42">
        <v>15948</v>
      </c>
      <c r="N3924" s="42">
        <v>15393</v>
      </c>
      <c r="O3924" s="54">
        <v>37.622272385252067</v>
      </c>
      <c r="P3924" s="54">
        <v>37.622272385252067</v>
      </c>
      <c r="Q3924" s="54" t="s">
        <v>499</v>
      </c>
      <c r="R3924" s="54">
        <v>43.892651116127411</v>
      </c>
      <c r="S3924" s="54">
        <v>37.622272385252067</v>
      </c>
      <c r="T3924" s="54" t="s">
        <v>499</v>
      </c>
      <c r="U3924" s="54">
        <v>156.75946827188361</v>
      </c>
      <c r="W3924" s="42" t="s">
        <v>469</v>
      </c>
    </row>
    <row r="3925" spans="1:23">
      <c r="A3925" s="49" t="s">
        <v>6193</v>
      </c>
      <c r="B3925" s="46" t="s">
        <v>549</v>
      </c>
      <c r="C3925" s="46" t="s">
        <v>320</v>
      </c>
      <c r="D3925" s="49" t="s">
        <v>161</v>
      </c>
      <c r="E3925" s="46">
        <v>0</v>
      </c>
      <c r="F3925" s="46">
        <v>0</v>
      </c>
      <c r="G3925" s="46">
        <v>0</v>
      </c>
      <c r="H3925" s="46">
        <v>0</v>
      </c>
      <c r="I3925" s="46">
        <v>0</v>
      </c>
      <c r="J3925" s="46">
        <v>0</v>
      </c>
      <c r="K3925" s="46">
        <v>0</v>
      </c>
      <c r="L3925" s="42">
        <v>31341</v>
      </c>
      <c r="M3925" s="42">
        <v>15948</v>
      </c>
      <c r="N3925" s="42">
        <v>15393</v>
      </c>
      <c r="O3925" s="54" t="s">
        <v>499</v>
      </c>
      <c r="P3925" s="54" t="s">
        <v>499</v>
      </c>
      <c r="Q3925" s="54" t="s">
        <v>499</v>
      </c>
      <c r="R3925" s="54" t="s">
        <v>499</v>
      </c>
      <c r="S3925" s="54" t="s">
        <v>499</v>
      </c>
      <c r="T3925" s="54" t="s">
        <v>499</v>
      </c>
      <c r="U3925" s="54" t="s">
        <v>499</v>
      </c>
      <c r="W3925" s="42" t="s">
        <v>469</v>
      </c>
    </row>
    <row r="3926" spans="1:23">
      <c r="A3926" s="49" t="s">
        <v>6194</v>
      </c>
      <c r="B3926" s="46" t="s">
        <v>549</v>
      </c>
      <c r="C3926" s="46" t="s">
        <v>320</v>
      </c>
      <c r="D3926" s="49" t="s">
        <v>164</v>
      </c>
      <c r="E3926" s="46">
        <v>31</v>
      </c>
      <c r="F3926" s="46">
        <v>33</v>
      </c>
      <c r="G3926" s="46">
        <v>108</v>
      </c>
      <c r="H3926" s="46">
        <v>67</v>
      </c>
      <c r="I3926" s="46">
        <v>18</v>
      </c>
      <c r="J3926" s="46">
        <v>0</v>
      </c>
      <c r="K3926" s="46">
        <v>257</v>
      </c>
      <c r="L3926" s="42">
        <v>31341</v>
      </c>
      <c r="M3926" s="42">
        <v>15948</v>
      </c>
      <c r="N3926" s="42">
        <v>15393</v>
      </c>
      <c r="O3926" s="54">
        <v>201.39024231793672</v>
      </c>
      <c r="P3926" s="54">
        <v>214.38316117715846</v>
      </c>
      <c r="Q3926" s="54">
        <v>701.61761839797316</v>
      </c>
      <c r="R3926" s="54">
        <v>435.26278178392778</v>
      </c>
      <c r="S3926" s="54">
        <v>116.93626973299553</v>
      </c>
      <c r="T3926" s="54" t="s">
        <v>499</v>
      </c>
      <c r="U3926" s="54">
        <v>1669.5900734099916</v>
      </c>
      <c r="W3926" s="42" t="s">
        <v>469</v>
      </c>
    </row>
    <row r="3927" spans="1:23">
      <c r="A3927" s="49" t="s">
        <v>6195</v>
      </c>
      <c r="B3927" s="46" t="s">
        <v>549</v>
      </c>
      <c r="C3927" s="46" t="s">
        <v>320</v>
      </c>
      <c r="D3927" s="49" t="s">
        <v>142</v>
      </c>
      <c r="E3927" s="46">
        <v>0</v>
      </c>
      <c r="F3927" s="46">
        <v>0</v>
      </c>
      <c r="G3927" s="46">
        <v>0</v>
      </c>
      <c r="H3927" s="46">
        <v>6</v>
      </c>
      <c r="I3927" s="46">
        <v>0</v>
      </c>
      <c r="J3927" s="46">
        <v>0</v>
      </c>
      <c r="K3927" s="46">
        <v>6</v>
      </c>
      <c r="L3927" s="42">
        <v>31341</v>
      </c>
      <c r="M3927" s="42">
        <v>15948</v>
      </c>
      <c r="N3927" s="42">
        <v>15393</v>
      </c>
      <c r="O3927" s="54" t="s">
        <v>499</v>
      </c>
      <c r="P3927" s="54" t="s">
        <v>499</v>
      </c>
      <c r="Q3927" s="54" t="s">
        <v>499</v>
      </c>
      <c r="R3927" s="54">
        <v>19.144251938355509</v>
      </c>
      <c r="S3927" s="54" t="s">
        <v>499</v>
      </c>
      <c r="T3927" s="54" t="s">
        <v>499</v>
      </c>
      <c r="U3927" s="54">
        <v>19.144251938355509</v>
      </c>
      <c r="W3927" s="42" t="s">
        <v>469</v>
      </c>
    </row>
    <row r="3928" spans="1:23">
      <c r="A3928" s="49" t="s">
        <v>6196</v>
      </c>
      <c r="B3928" s="46" t="s">
        <v>549</v>
      </c>
      <c r="C3928" s="46" t="s">
        <v>320</v>
      </c>
      <c r="D3928" s="49" t="s">
        <v>146</v>
      </c>
      <c r="E3928" s="46">
        <v>8</v>
      </c>
      <c r="F3928" s="46">
        <v>6</v>
      </c>
      <c r="G3928" s="46">
        <v>15</v>
      </c>
      <c r="H3928" s="46">
        <v>10</v>
      </c>
      <c r="I3928" s="46">
        <v>10</v>
      </c>
      <c r="J3928" s="46">
        <v>6</v>
      </c>
      <c r="K3928" s="46">
        <v>55</v>
      </c>
      <c r="L3928" s="42">
        <v>31341</v>
      </c>
      <c r="M3928" s="42">
        <v>15948</v>
      </c>
      <c r="N3928" s="42">
        <v>15393</v>
      </c>
      <c r="O3928" s="54">
        <v>50.163029847002754</v>
      </c>
      <c r="P3928" s="54">
        <v>37.622272385252067</v>
      </c>
      <c r="Q3928" s="54">
        <v>94.055680963130172</v>
      </c>
      <c r="R3928" s="54">
        <v>62.703787308753448</v>
      </c>
      <c r="S3928" s="54">
        <v>62.703787308753448</v>
      </c>
      <c r="T3928" s="54">
        <v>37.622272385252067</v>
      </c>
      <c r="U3928" s="54">
        <v>344.87083019814401</v>
      </c>
      <c r="W3928" s="42" t="s">
        <v>469</v>
      </c>
    </row>
    <row r="3929" spans="1:23">
      <c r="A3929" s="49" t="s">
        <v>6197</v>
      </c>
      <c r="B3929" s="46" t="s">
        <v>549</v>
      </c>
      <c r="C3929" s="46" t="s">
        <v>322</v>
      </c>
      <c r="D3929" s="49" t="s">
        <v>200</v>
      </c>
      <c r="E3929" s="46">
        <v>6</v>
      </c>
      <c r="F3929" s="46">
        <v>6</v>
      </c>
      <c r="G3929" s="46">
        <v>14</v>
      </c>
      <c r="H3929" s="46">
        <v>15</v>
      </c>
      <c r="I3929" s="46">
        <v>15</v>
      </c>
      <c r="J3929" s="46">
        <v>12</v>
      </c>
      <c r="K3929" s="46">
        <v>68</v>
      </c>
      <c r="L3929" s="42">
        <v>32081</v>
      </c>
      <c r="M3929" s="42">
        <v>16181</v>
      </c>
      <c r="N3929" s="42">
        <v>15900</v>
      </c>
      <c r="O3929" s="54">
        <v>18.702658894672858</v>
      </c>
      <c r="P3929" s="54">
        <v>18.702658894672858</v>
      </c>
      <c r="Q3929" s="54">
        <v>43.639537420903338</v>
      </c>
      <c r="R3929" s="54">
        <v>46.756647236682149</v>
      </c>
      <c r="S3929" s="54">
        <v>46.756647236682149</v>
      </c>
      <c r="T3929" s="54">
        <v>37.405317789345716</v>
      </c>
      <c r="U3929" s="54">
        <v>211.96346747295908</v>
      </c>
      <c r="W3929" s="42" t="s">
        <v>469</v>
      </c>
    </row>
    <row r="3930" spans="1:23">
      <c r="A3930" s="49" t="s">
        <v>6198</v>
      </c>
      <c r="B3930" s="46" t="s">
        <v>549</v>
      </c>
      <c r="C3930" s="46" t="s">
        <v>322</v>
      </c>
      <c r="D3930" s="49" t="s">
        <v>54</v>
      </c>
      <c r="E3930" s="46">
        <v>35</v>
      </c>
      <c r="F3930" s="46">
        <v>34</v>
      </c>
      <c r="G3930" s="46">
        <v>59</v>
      </c>
      <c r="H3930" s="46">
        <v>74</v>
      </c>
      <c r="I3930" s="46">
        <v>68</v>
      </c>
      <c r="J3930" s="46">
        <v>30</v>
      </c>
      <c r="K3930" s="46">
        <v>300</v>
      </c>
      <c r="L3930" s="42">
        <v>32081</v>
      </c>
      <c r="M3930" s="42">
        <v>16181</v>
      </c>
      <c r="N3930" s="42">
        <v>15900</v>
      </c>
      <c r="O3930" s="54">
        <v>216.30307150361534</v>
      </c>
      <c r="P3930" s="54">
        <v>210.12298374636921</v>
      </c>
      <c r="Q3930" s="54">
        <v>364.62517767752303</v>
      </c>
      <c r="R3930" s="54">
        <v>457.32649403621531</v>
      </c>
      <c r="S3930" s="54">
        <v>420.24596749273843</v>
      </c>
      <c r="T3930" s="54">
        <v>185.40263271738459</v>
      </c>
      <c r="U3930" s="54">
        <v>1854.0263271738459</v>
      </c>
      <c r="W3930" s="42" t="s">
        <v>469</v>
      </c>
    </row>
    <row r="3931" spans="1:23">
      <c r="A3931" s="49" t="s">
        <v>6199</v>
      </c>
      <c r="B3931" s="46" t="s">
        <v>549</v>
      </c>
      <c r="C3931" s="46" t="s">
        <v>322</v>
      </c>
      <c r="D3931" s="49" t="s">
        <v>60</v>
      </c>
      <c r="E3931" s="46">
        <v>12</v>
      </c>
      <c r="F3931" s="46">
        <v>6</v>
      </c>
      <c r="G3931" s="46">
        <v>12</v>
      </c>
      <c r="H3931" s="46">
        <v>12</v>
      </c>
      <c r="I3931" s="46">
        <v>6</v>
      </c>
      <c r="J3931" s="46">
        <v>6</v>
      </c>
      <c r="K3931" s="46">
        <v>54</v>
      </c>
      <c r="L3931" s="42">
        <v>32081</v>
      </c>
      <c r="M3931" s="42">
        <v>16181</v>
      </c>
      <c r="N3931" s="42">
        <v>15900</v>
      </c>
      <c r="O3931" s="54">
        <v>37.405317789345716</v>
      </c>
      <c r="P3931" s="54">
        <v>18.702658894672858</v>
      </c>
      <c r="Q3931" s="54">
        <v>37.405317789345716</v>
      </c>
      <c r="R3931" s="54">
        <v>37.405317789345716</v>
      </c>
      <c r="S3931" s="54">
        <v>18.702658894672858</v>
      </c>
      <c r="T3931" s="54">
        <v>18.702658894672858</v>
      </c>
      <c r="U3931" s="54">
        <v>168.32393005205574</v>
      </c>
      <c r="W3931" s="42" t="s">
        <v>469</v>
      </c>
    </row>
    <row r="3932" spans="1:23">
      <c r="A3932" s="49" t="s">
        <v>6200</v>
      </c>
      <c r="B3932" s="46" t="s">
        <v>549</v>
      </c>
      <c r="C3932" s="46" t="s">
        <v>322</v>
      </c>
      <c r="D3932" s="49" t="s">
        <v>69</v>
      </c>
      <c r="E3932" s="46">
        <v>0</v>
      </c>
      <c r="F3932" s="46">
        <v>0</v>
      </c>
      <c r="G3932" s="46">
        <v>0</v>
      </c>
      <c r="H3932" s="46">
        <v>6</v>
      </c>
      <c r="I3932" s="46">
        <v>6</v>
      </c>
      <c r="J3932" s="46">
        <v>0</v>
      </c>
      <c r="K3932" s="46">
        <v>12</v>
      </c>
      <c r="L3932" s="42">
        <v>32081</v>
      </c>
      <c r="M3932" s="42">
        <v>16181</v>
      </c>
      <c r="N3932" s="42">
        <v>15900</v>
      </c>
      <c r="O3932" s="54" t="s">
        <v>499</v>
      </c>
      <c r="P3932" s="54" t="s">
        <v>499</v>
      </c>
      <c r="Q3932" s="54" t="s">
        <v>499</v>
      </c>
      <c r="R3932" s="54">
        <v>37.080526543476914</v>
      </c>
      <c r="S3932" s="54">
        <v>37.080526543476914</v>
      </c>
      <c r="T3932" s="54" t="s">
        <v>499</v>
      </c>
      <c r="U3932" s="54">
        <v>74.161053086953828</v>
      </c>
      <c r="W3932" s="42" t="s">
        <v>469</v>
      </c>
    </row>
    <row r="3933" spans="1:23">
      <c r="A3933" s="49" t="s">
        <v>6201</v>
      </c>
      <c r="B3933" s="46" t="s">
        <v>549</v>
      </c>
      <c r="C3933" s="46" t="s">
        <v>322</v>
      </c>
      <c r="D3933" s="49" t="s">
        <v>64</v>
      </c>
      <c r="E3933" s="46">
        <v>21</v>
      </c>
      <c r="F3933" s="46">
        <v>16</v>
      </c>
      <c r="G3933" s="46">
        <v>42</v>
      </c>
      <c r="H3933" s="46">
        <v>30</v>
      </c>
      <c r="I3933" s="46">
        <v>29</v>
      </c>
      <c r="J3933" s="46">
        <v>16</v>
      </c>
      <c r="K3933" s="46">
        <v>154</v>
      </c>
      <c r="L3933" s="42">
        <v>32081</v>
      </c>
      <c r="M3933" s="42">
        <v>16181</v>
      </c>
      <c r="N3933" s="42">
        <v>15900</v>
      </c>
      <c r="O3933" s="54">
        <v>65.459306131355007</v>
      </c>
      <c r="P3933" s="54">
        <v>49.873757052460959</v>
      </c>
      <c r="Q3933" s="54">
        <v>130.91861226271001</v>
      </c>
      <c r="R3933" s="54">
        <v>93.513294473364297</v>
      </c>
      <c r="S3933" s="54">
        <v>90.396184657585493</v>
      </c>
      <c r="T3933" s="54">
        <v>49.873757052460959</v>
      </c>
      <c r="U3933" s="54">
        <v>480.03491162993674</v>
      </c>
      <c r="W3933" s="42" t="s">
        <v>469</v>
      </c>
    </row>
    <row r="3934" spans="1:23">
      <c r="A3934" s="49" t="s">
        <v>6202</v>
      </c>
      <c r="B3934" s="46" t="s">
        <v>549</v>
      </c>
      <c r="C3934" s="46" t="s">
        <v>322</v>
      </c>
      <c r="D3934" s="49" t="s">
        <v>492</v>
      </c>
      <c r="E3934" s="46">
        <v>6</v>
      </c>
      <c r="F3934" s="46">
        <v>6</v>
      </c>
      <c r="G3934" s="46">
        <v>6</v>
      </c>
      <c r="H3934" s="46">
        <v>6</v>
      </c>
      <c r="I3934" s="46">
        <v>6</v>
      </c>
      <c r="J3934" s="46">
        <v>6</v>
      </c>
      <c r="K3934" s="46">
        <v>36</v>
      </c>
      <c r="L3934" s="42">
        <v>32081</v>
      </c>
      <c r="M3934" s="42">
        <v>16181</v>
      </c>
      <c r="N3934" s="42">
        <v>15900</v>
      </c>
      <c r="O3934" s="54">
        <v>18.702658894672858</v>
      </c>
      <c r="P3934" s="54">
        <v>18.702658894672858</v>
      </c>
      <c r="Q3934" s="54">
        <v>18.702658894672858</v>
      </c>
      <c r="R3934" s="54">
        <v>18.702658894672858</v>
      </c>
      <c r="S3934" s="54">
        <v>18.702658894672858</v>
      </c>
      <c r="T3934" s="54">
        <v>18.702658894672858</v>
      </c>
      <c r="U3934" s="54">
        <v>112.21595336803716</v>
      </c>
      <c r="W3934" s="42" t="s">
        <v>469</v>
      </c>
    </row>
    <row r="3935" spans="1:23">
      <c r="A3935" s="49" t="s">
        <v>6203</v>
      </c>
      <c r="B3935" s="46" t="s">
        <v>549</v>
      </c>
      <c r="C3935" s="46" t="s">
        <v>322</v>
      </c>
      <c r="D3935" s="49" t="s">
        <v>473</v>
      </c>
      <c r="E3935" s="46">
        <v>0</v>
      </c>
      <c r="F3935" s="46">
        <v>0</v>
      </c>
      <c r="G3935" s="46">
        <v>6</v>
      </c>
      <c r="H3935" s="46">
        <v>0</v>
      </c>
      <c r="I3935" s="46">
        <v>0</v>
      </c>
      <c r="J3935" s="46">
        <v>0</v>
      </c>
      <c r="K3935" s="46">
        <v>6</v>
      </c>
      <c r="L3935" s="42">
        <v>32081</v>
      </c>
      <c r="M3935" s="42">
        <v>16181</v>
      </c>
      <c r="N3935" s="42">
        <v>15900</v>
      </c>
      <c r="O3935" s="54" t="s">
        <v>499</v>
      </c>
      <c r="P3935" s="54" t="s">
        <v>499</v>
      </c>
      <c r="Q3935" s="54">
        <v>18.702658894672858</v>
      </c>
      <c r="R3935" s="54" t="s">
        <v>499</v>
      </c>
      <c r="S3935" s="54" t="s">
        <v>499</v>
      </c>
      <c r="T3935" s="54" t="s">
        <v>499</v>
      </c>
      <c r="U3935" s="54">
        <v>18.702658894672858</v>
      </c>
      <c r="W3935" s="42" t="s">
        <v>469</v>
      </c>
    </row>
    <row r="3936" spans="1:23">
      <c r="A3936" s="49" t="s">
        <v>6204</v>
      </c>
      <c r="B3936" s="46" t="s">
        <v>549</v>
      </c>
      <c r="C3936" s="46" t="s">
        <v>322</v>
      </c>
      <c r="D3936" s="49" t="s">
        <v>201</v>
      </c>
      <c r="E3936" s="46">
        <v>0</v>
      </c>
      <c r="F3936" s="46">
        <v>0</v>
      </c>
      <c r="G3936" s="46">
        <v>13</v>
      </c>
      <c r="H3936" s="46">
        <v>6</v>
      </c>
      <c r="I3936" s="46">
        <v>0</v>
      </c>
      <c r="J3936" s="46">
        <v>0</v>
      </c>
      <c r="K3936" s="46">
        <v>19</v>
      </c>
      <c r="L3936" s="42">
        <v>32081</v>
      </c>
      <c r="M3936" s="42">
        <v>16181</v>
      </c>
      <c r="N3936" s="42">
        <v>15900</v>
      </c>
      <c r="O3936" s="54" t="s">
        <v>499</v>
      </c>
      <c r="P3936" s="54" t="s">
        <v>499</v>
      </c>
      <c r="Q3936" s="54">
        <v>40.522427605124527</v>
      </c>
      <c r="R3936" s="54">
        <v>18.702658894672858</v>
      </c>
      <c r="S3936" s="54" t="s">
        <v>499</v>
      </c>
      <c r="T3936" s="54" t="s">
        <v>499</v>
      </c>
      <c r="U3936" s="54">
        <v>59.225086499797385</v>
      </c>
      <c r="W3936" s="42" t="s">
        <v>469</v>
      </c>
    </row>
    <row r="3937" spans="1:23">
      <c r="A3937" s="49" t="s">
        <v>6205</v>
      </c>
      <c r="B3937" s="46" t="s">
        <v>549</v>
      </c>
      <c r="C3937" s="46" t="s">
        <v>322</v>
      </c>
      <c r="D3937" s="49" t="s">
        <v>151</v>
      </c>
      <c r="E3937" s="46">
        <v>0</v>
      </c>
      <c r="F3937" s="46">
        <v>0</v>
      </c>
      <c r="G3937" s="46">
        <v>0</v>
      </c>
      <c r="H3937" s="46">
        <v>0</v>
      </c>
      <c r="I3937" s="46">
        <v>0</v>
      </c>
      <c r="J3937" s="46">
        <v>0</v>
      </c>
      <c r="K3937" s="46">
        <v>0</v>
      </c>
      <c r="L3937" s="42">
        <v>32081</v>
      </c>
      <c r="M3937" s="42">
        <v>16181</v>
      </c>
      <c r="N3937" s="42">
        <v>15900</v>
      </c>
      <c r="O3937" s="54" t="s">
        <v>499</v>
      </c>
      <c r="P3937" s="54" t="s">
        <v>499</v>
      </c>
      <c r="Q3937" s="54" t="s">
        <v>499</v>
      </c>
      <c r="R3937" s="54" t="s">
        <v>499</v>
      </c>
      <c r="S3937" s="54" t="s">
        <v>499</v>
      </c>
      <c r="T3937" s="54" t="s">
        <v>499</v>
      </c>
      <c r="U3937" s="54" t="s">
        <v>499</v>
      </c>
      <c r="W3937" s="42" t="s">
        <v>469</v>
      </c>
    </row>
    <row r="3938" spans="1:23">
      <c r="A3938" s="49" t="s">
        <v>6206</v>
      </c>
      <c r="B3938" s="46" t="s">
        <v>549</v>
      </c>
      <c r="C3938" s="46" t="s">
        <v>322</v>
      </c>
      <c r="D3938" s="49" t="s">
        <v>95</v>
      </c>
      <c r="E3938" s="46">
        <v>0</v>
      </c>
      <c r="F3938" s="46">
        <v>0</v>
      </c>
      <c r="G3938" s="46">
        <v>12</v>
      </c>
      <c r="H3938" s="46">
        <v>12</v>
      </c>
      <c r="I3938" s="46">
        <v>6</v>
      </c>
      <c r="J3938" s="46">
        <v>0</v>
      </c>
      <c r="K3938" s="46">
        <v>30</v>
      </c>
      <c r="L3938" s="42">
        <v>32081</v>
      </c>
      <c r="M3938" s="42">
        <v>16181</v>
      </c>
      <c r="N3938" s="42">
        <v>15900</v>
      </c>
      <c r="O3938" s="54" t="s">
        <v>499</v>
      </c>
      <c r="P3938" s="54" t="s">
        <v>499</v>
      </c>
      <c r="Q3938" s="54">
        <v>37.405317789345716</v>
      </c>
      <c r="R3938" s="54">
        <v>37.405317789345716</v>
      </c>
      <c r="S3938" s="54">
        <v>18.702658894672858</v>
      </c>
      <c r="T3938" s="54" t="s">
        <v>499</v>
      </c>
      <c r="U3938" s="54">
        <v>93.513294473364297</v>
      </c>
      <c r="W3938" s="42" t="s">
        <v>469</v>
      </c>
    </row>
    <row r="3939" spans="1:23">
      <c r="A3939" s="49" t="s">
        <v>6207</v>
      </c>
      <c r="B3939" s="46" t="s">
        <v>549</v>
      </c>
      <c r="C3939" s="46" t="s">
        <v>322</v>
      </c>
      <c r="D3939" s="49" t="s">
        <v>154</v>
      </c>
      <c r="E3939" s="46">
        <v>0</v>
      </c>
      <c r="F3939" s="46">
        <v>0</v>
      </c>
      <c r="G3939" s="46">
        <v>0</v>
      </c>
      <c r="H3939" s="46">
        <v>0</v>
      </c>
      <c r="I3939" s="46">
        <v>0</v>
      </c>
      <c r="J3939" s="46">
        <v>0</v>
      </c>
      <c r="K3939" s="46">
        <v>0</v>
      </c>
      <c r="L3939" s="42">
        <v>32081</v>
      </c>
      <c r="M3939" s="42">
        <v>16181</v>
      </c>
      <c r="N3939" s="42">
        <v>15900</v>
      </c>
      <c r="O3939" s="54" t="s">
        <v>499</v>
      </c>
      <c r="P3939" s="54" t="s">
        <v>499</v>
      </c>
      <c r="Q3939" s="54" t="s">
        <v>499</v>
      </c>
      <c r="R3939" s="54" t="s">
        <v>499</v>
      </c>
      <c r="S3939" s="54" t="s">
        <v>499</v>
      </c>
      <c r="T3939" s="54" t="s">
        <v>499</v>
      </c>
      <c r="U3939" s="54" t="s">
        <v>499</v>
      </c>
      <c r="W3939" s="42" t="s">
        <v>469</v>
      </c>
    </row>
    <row r="3940" spans="1:23">
      <c r="A3940" s="49" t="s">
        <v>6208</v>
      </c>
      <c r="B3940" s="46" t="s">
        <v>549</v>
      </c>
      <c r="C3940" s="46" t="s">
        <v>322</v>
      </c>
      <c r="D3940" s="49" t="s">
        <v>155</v>
      </c>
      <c r="E3940" s="46">
        <v>7</v>
      </c>
      <c r="F3940" s="46">
        <v>6</v>
      </c>
      <c r="G3940" s="46">
        <v>6</v>
      </c>
      <c r="H3940" s="46">
        <v>0</v>
      </c>
      <c r="I3940" s="46">
        <v>6</v>
      </c>
      <c r="J3940" s="46">
        <v>0</v>
      </c>
      <c r="K3940" s="46">
        <v>25</v>
      </c>
      <c r="L3940" s="42">
        <v>32081</v>
      </c>
      <c r="M3940" s="42">
        <v>16181</v>
      </c>
      <c r="N3940" s="42">
        <v>15900</v>
      </c>
      <c r="O3940" s="54">
        <v>21.819768710451669</v>
      </c>
      <c r="P3940" s="54">
        <v>18.702658894672858</v>
      </c>
      <c r="Q3940" s="54">
        <v>18.702658894672858</v>
      </c>
      <c r="R3940" s="54" t="s">
        <v>499</v>
      </c>
      <c r="S3940" s="54">
        <v>18.702658894672858</v>
      </c>
      <c r="T3940" s="54" t="s">
        <v>499</v>
      </c>
      <c r="U3940" s="54">
        <v>77.92774539447025</v>
      </c>
      <c r="W3940" s="42" t="s">
        <v>469</v>
      </c>
    </row>
    <row r="3941" spans="1:23">
      <c r="A3941" s="49" t="s">
        <v>6209</v>
      </c>
      <c r="B3941" s="46" t="s">
        <v>549</v>
      </c>
      <c r="C3941" s="46" t="s">
        <v>322</v>
      </c>
      <c r="D3941" s="49" t="s">
        <v>99</v>
      </c>
      <c r="E3941" s="46">
        <v>6</v>
      </c>
      <c r="F3941" s="46">
        <v>6</v>
      </c>
      <c r="G3941" s="46">
        <v>15</v>
      </c>
      <c r="H3941" s="46">
        <v>22</v>
      </c>
      <c r="I3941" s="46">
        <v>14</v>
      </c>
      <c r="J3941" s="46">
        <v>6</v>
      </c>
      <c r="K3941" s="46">
        <v>69</v>
      </c>
      <c r="L3941" s="42">
        <v>32081</v>
      </c>
      <c r="M3941" s="42">
        <v>16181</v>
      </c>
      <c r="N3941" s="42">
        <v>15900</v>
      </c>
      <c r="O3941" s="54">
        <v>18.702658894672858</v>
      </c>
      <c r="P3941" s="54">
        <v>18.702658894672858</v>
      </c>
      <c r="Q3941" s="54">
        <v>46.756647236682149</v>
      </c>
      <c r="R3941" s="54">
        <v>68.576415947133825</v>
      </c>
      <c r="S3941" s="54">
        <v>43.639537420903338</v>
      </c>
      <c r="T3941" s="54">
        <v>18.702658894672858</v>
      </c>
      <c r="U3941" s="54">
        <v>215.08057728873786</v>
      </c>
      <c r="W3941" s="42" t="s">
        <v>469</v>
      </c>
    </row>
    <row r="3942" spans="1:23">
      <c r="A3942" s="49" t="s">
        <v>6210</v>
      </c>
      <c r="B3942" s="46" t="s">
        <v>549</v>
      </c>
      <c r="C3942" s="46" t="s">
        <v>322</v>
      </c>
      <c r="D3942" s="49" t="s">
        <v>481</v>
      </c>
      <c r="E3942" s="46">
        <v>0</v>
      </c>
      <c r="F3942" s="46">
        <v>0</v>
      </c>
      <c r="G3942" s="46">
        <v>0</v>
      </c>
      <c r="H3942" s="46">
        <v>0</v>
      </c>
      <c r="I3942" s="46">
        <v>0</v>
      </c>
      <c r="J3942" s="46">
        <v>0</v>
      </c>
      <c r="K3942" s="46">
        <v>0</v>
      </c>
      <c r="L3942" s="42">
        <v>32081</v>
      </c>
      <c r="M3942" s="42">
        <v>16181</v>
      </c>
      <c r="N3942" s="42">
        <v>15900</v>
      </c>
      <c r="O3942" s="54" t="s">
        <v>499</v>
      </c>
      <c r="P3942" s="54" t="s">
        <v>499</v>
      </c>
      <c r="Q3942" s="54" t="s">
        <v>499</v>
      </c>
      <c r="R3942" s="54" t="s">
        <v>499</v>
      </c>
      <c r="S3942" s="54" t="s">
        <v>499</v>
      </c>
      <c r="T3942" s="54" t="s">
        <v>499</v>
      </c>
      <c r="U3942" s="54" t="s">
        <v>499</v>
      </c>
      <c r="W3942" s="42" t="s">
        <v>469</v>
      </c>
    </row>
    <row r="3943" spans="1:23">
      <c r="A3943" s="49" t="s">
        <v>6211</v>
      </c>
      <c r="B3943" s="46" t="s">
        <v>549</v>
      </c>
      <c r="C3943" s="46" t="s">
        <v>322</v>
      </c>
      <c r="D3943" s="49" t="s">
        <v>483</v>
      </c>
      <c r="E3943" s="46">
        <v>12</v>
      </c>
      <c r="F3943" s="46">
        <v>12</v>
      </c>
      <c r="G3943" s="46">
        <v>17</v>
      </c>
      <c r="H3943" s="46">
        <v>18</v>
      </c>
      <c r="I3943" s="46">
        <v>6</v>
      </c>
      <c r="J3943" s="46">
        <v>12</v>
      </c>
      <c r="K3943" s="46">
        <v>77</v>
      </c>
      <c r="L3943" s="42">
        <v>32081</v>
      </c>
      <c r="M3943" s="42">
        <v>16181</v>
      </c>
      <c r="N3943" s="42">
        <v>15900</v>
      </c>
      <c r="O3943" s="54">
        <v>37.405317789345716</v>
      </c>
      <c r="P3943" s="54">
        <v>37.405317789345716</v>
      </c>
      <c r="Q3943" s="54">
        <v>52.99086686823977</v>
      </c>
      <c r="R3943" s="54">
        <v>56.107976684018581</v>
      </c>
      <c r="S3943" s="54">
        <v>18.702658894672858</v>
      </c>
      <c r="T3943" s="54">
        <v>37.405317789345716</v>
      </c>
      <c r="U3943" s="54">
        <v>240.01745581496837</v>
      </c>
      <c r="W3943" s="42" t="s">
        <v>469</v>
      </c>
    </row>
    <row r="3944" spans="1:23">
      <c r="A3944" s="49" t="s">
        <v>6212</v>
      </c>
      <c r="B3944" s="46" t="s">
        <v>549</v>
      </c>
      <c r="C3944" s="46" t="s">
        <v>322</v>
      </c>
      <c r="D3944" s="49" t="s">
        <v>128</v>
      </c>
      <c r="E3944" s="46">
        <v>0</v>
      </c>
      <c r="F3944" s="46">
        <v>0</v>
      </c>
      <c r="G3944" s="46">
        <v>6</v>
      </c>
      <c r="H3944" s="46">
        <v>0</v>
      </c>
      <c r="I3944" s="46">
        <v>0</v>
      </c>
      <c r="J3944" s="46">
        <v>0</v>
      </c>
      <c r="K3944" s="46">
        <v>6</v>
      </c>
      <c r="L3944" s="42">
        <v>32081</v>
      </c>
      <c r="M3944" s="42">
        <v>16181</v>
      </c>
      <c r="N3944" s="42">
        <v>15900</v>
      </c>
      <c r="O3944" s="54" t="s">
        <v>499</v>
      </c>
      <c r="P3944" s="54" t="s">
        <v>499</v>
      </c>
      <c r="Q3944" s="54">
        <v>18.702658894672858</v>
      </c>
      <c r="R3944" s="54" t="s">
        <v>499</v>
      </c>
      <c r="S3944" s="54" t="s">
        <v>499</v>
      </c>
      <c r="T3944" s="54" t="s">
        <v>499</v>
      </c>
      <c r="U3944" s="54">
        <v>18.702658894672858</v>
      </c>
      <c r="W3944" s="42" t="s">
        <v>469</v>
      </c>
    </row>
    <row r="3945" spans="1:23">
      <c r="A3945" s="49" t="s">
        <v>6213</v>
      </c>
      <c r="B3945" s="46" t="s">
        <v>549</v>
      </c>
      <c r="C3945" s="46" t="s">
        <v>322</v>
      </c>
      <c r="D3945" s="49" t="s">
        <v>132</v>
      </c>
      <c r="E3945" s="46">
        <v>6</v>
      </c>
      <c r="F3945" s="46">
        <v>6</v>
      </c>
      <c r="G3945" s="46">
        <v>6</v>
      </c>
      <c r="H3945" s="46">
        <v>0</v>
      </c>
      <c r="I3945" s="46">
        <v>6</v>
      </c>
      <c r="J3945" s="46">
        <v>6</v>
      </c>
      <c r="K3945" s="46">
        <v>30</v>
      </c>
      <c r="L3945" s="42">
        <v>32081</v>
      </c>
      <c r="M3945" s="42">
        <v>16181</v>
      </c>
      <c r="N3945" s="42">
        <v>15900</v>
      </c>
      <c r="O3945" s="54">
        <v>37.080526543476914</v>
      </c>
      <c r="P3945" s="54">
        <v>37.080526543476914</v>
      </c>
      <c r="Q3945" s="54">
        <v>37.080526543476914</v>
      </c>
      <c r="R3945" s="54" t="s">
        <v>499</v>
      </c>
      <c r="S3945" s="54">
        <v>37.080526543476914</v>
      </c>
      <c r="T3945" s="54">
        <v>37.080526543476914</v>
      </c>
      <c r="U3945" s="54">
        <v>185.40263271738459</v>
      </c>
      <c r="W3945" s="42" t="s">
        <v>469</v>
      </c>
    </row>
    <row r="3946" spans="1:23">
      <c r="A3946" s="49" t="s">
        <v>6214</v>
      </c>
      <c r="B3946" s="46" t="s">
        <v>549</v>
      </c>
      <c r="C3946" s="46" t="s">
        <v>322</v>
      </c>
      <c r="D3946" s="49" t="s">
        <v>161</v>
      </c>
      <c r="E3946" s="46">
        <v>0</v>
      </c>
      <c r="F3946" s="46">
        <v>0</v>
      </c>
      <c r="G3946" s="46">
        <v>0</v>
      </c>
      <c r="H3946" s="46">
        <v>0</v>
      </c>
      <c r="I3946" s="46">
        <v>0</v>
      </c>
      <c r="J3946" s="46">
        <v>0</v>
      </c>
      <c r="K3946" s="46">
        <v>0</v>
      </c>
      <c r="L3946" s="42">
        <v>32081</v>
      </c>
      <c r="M3946" s="42">
        <v>16181</v>
      </c>
      <c r="N3946" s="42">
        <v>15900</v>
      </c>
      <c r="O3946" s="54" t="s">
        <v>499</v>
      </c>
      <c r="P3946" s="54" t="s">
        <v>499</v>
      </c>
      <c r="Q3946" s="54" t="s">
        <v>499</v>
      </c>
      <c r="R3946" s="54" t="s">
        <v>499</v>
      </c>
      <c r="S3946" s="54" t="s">
        <v>499</v>
      </c>
      <c r="T3946" s="54" t="s">
        <v>499</v>
      </c>
      <c r="U3946" s="54" t="s">
        <v>499</v>
      </c>
      <c r="W3946" s="42" t="s">
        <v>469</v>
      </c>
    </row>
    <row r="3947" spans="1:23">
      <c r="A3947" s="49" t="s">
        <v>6215</v>
      </c>
      <c r="B3947" s="46" t="s">
        <v>549</v>
      </c>
      <c r="C3947" s="46" t="s">
        <v>322</v>
      </c>
      <c r="D3947" s="49" t="s">
        <v>164</v>
      </c>
      <c r="E3947" s="46">
        <v>23</v>
      </c>
      <c r="F3947" s="46">
        <v>29</v>
      </c>
      <c r="G3947" s="46">
        <v>76</v>
      </c>
      <c r="H3947" s="46">
        <v>53</v>
      </c>
      <c r="I3947" s="46">
        <v>15</v>
      </c>
      <c r="J3947" s="46">
        <v>6</v>
      </c>
      <c r="K3947" s="46">
        <v>202</v>
      </c>
      <c r="L3947" s="42">
        <v>32081</v>
      </c>
      <c r="M3947" s="42">
        <v>16181</v>
      </c>
      <c r="N3947" s="42">
        <v>15900</v>
      </c>
      <c r="O3947" s="54">
        <v>144.65408805031447</v>
      </c>
      <c r="P3947" s="54">
        <v>182.38993710691824</v>
      </c>
      <c r="Q3947" s="54">
        <v>477.98742138364781</v>
      </c>
      <c r="R3947" s="54">
        <v>333.33333333333337</v>
      </c>
      <c r="S3947" s="54">
        <v>94.339622641509436</v>
      </c>
      <c r="T3947" s="54">
        <v>37.735849056603769</v>
      </c>
      <c r="U3947" s="54">
        <v>1270.440251572327</v>
      </c>
      <c r="W3947" s="42" t="s">
        <v>469</v>
      </c>
    </row>
    <row r="3948" spans="1:23">
      <c r="A3948" s="49" t="s">
        <v>6216</v>
      </c>
      <c r="B3948" s="46" t="s">
        <v>549</v>
      </c>
      <c r="C3948" s="46" t="s">
        <v>322</v>
      </c>
      <c r="D3948" s="49" t="s">
        <v>142</v>
      </c>
      <c r="E3948" s="46">
        <v>0</v>
      </c>
      <c r="F3948" s="46">
        <v>0</v>
      </c>
      <c r="G3948" s="46">
        <v>0</v>
      </c>
      <c r="H3948" s="46">
        <v>0</v>
      </c>
      <c r="I3948" s="46">
        <v>0</v>
      </c>
      <c r="J3948" s="46">
        <v>0</v>
      </c>
      <c r="K3948" s="46">
        <v>0</v>
      </c>
      <c r="L3948" s="42">
        <v>32081</v>
      </c>
      <c r="M3948" s="42">
        <v>16181</v>
      </c>
      <c r="N3948" s="42">
        <v>15900</v>
      </c>
      <c r="O3948" s="54" t="s">
        <v>499</v>
      </c>
      <c r="P3948" s="54" t="s">
        <v>499</v>
      </c>
      <c r="Q3948" s="54" t="s">
        <v>499</v>
      </c>
      <c r="R3948" s="54" t="s">
        <v>499</v>
      </c>
      <c r="S3948" s="54" t="s">
        <v>499</v>
      </c>
      <c r="T3948" s="54" t="s">
        <v>499</v>
      </c>
      <c r="U3948" s="54" t="s">
        <v>499</v>
      </c>
      <c r="W3948" s="42" t="s">
        <v>469</v>
      </c>
    </row>
    <row r="3949" spans="1:23">
      <c r="A3949" s="49" t="s">
        <v>6217</v>
      </c>
      <c r="B3949" s="46" t="s">
        <v>549</v>
      </c>
      <c r="C3949" s="46" t="s">
        <v>322</v>
      </c>
      <c r="D3949" s="49" t="s">
        <v>146</v>
      </c>
      <c r="E3949" s="46">
        <v>7</v>
      </c>
      <c r="F3949" s="46">
        <v>6</v>
      </c>
      <c r="G3949" s="46">
        <v>9</v>
      </c>
      <c r="H3949" s="46">
        <v>10</v>
      </c>
      <c r="I3949" s="46">
        <v>6</v>
      </c>
      <c r="J3949" s="46">
        <v>8</v>
      </c>
      <c r="K3949" s="46">
        <v>46</v>
      </c>
      <c r="L3949" s="42">
        <v>32081</v>
      </c>
      <c r="M3949" s="42">
        <v>16181</v>
      </c>
      <c r="N3949" s="42">
        <v>15900</v>
      </c>
      <c r="O3949" s="54">
        <v>43.26061430072307</v>
      </c>
      <c r="P3949" s="54">
        <v>37.080526543476914</v>
      </c>
      <c r="Q3949" s="54">
        <v>55.620789815215375</v>
      </c>
      <c r="R3949" s="54">
        <v>61.800877572461523</v>
      </c>
      <c r="S3949" s="54">
        <v>37.080526543476914</v>
      </c>
      <c r="T3949" s="54">
        <v>49.440702057969226</v>
      </c>
      <c r="U3949" s="54">
        <v>284.28403683332306</v>
      </c>
      <c r="W3949" s="42" t="s">
        <v>469</v>
      </c>
    </row>
    <row r="3950" spans="1:23">
      <c r="A3950" s="49" t="s">
        <v>6218</v>
      </c>
      <c r="B3950" s="46" t="s">
        <v>549</v>
      </c>
      <c r="C3950" s="46" t="s">
        <v>324</v>
      </c>
      <c r="D3950" s="49" t="s">
        <v>200</v>
      </c>
      <c r="E3950" s="46">
        <v>6</v>
      </c>
      <c r="F3950" s="46">
        <v>0</v>
      </c>
      <c r="G3950" s="46">
        <v>15</v>
      </c>
      <c r="H3950" s="46">
        <v>28</v>
      </c>
      <c r="I3950" s="46">
        <v>18</v>
      </c>
      <c r="J3950" s="46">
        <v>13</v>
      </c>
      <c r="K3950" s="46">
        <v>80</v>
      </c>
      <c r="L3950" s="42">
        <v>44113</v>
      </c>
      <c r="M3950" s="42">
        <v>22775</v>
      </c>
      <c r="N3950" s="42">
        <v>21338</v>
      </c>
      <c r="O3950" s="54">
        <v>13.60143268424274</v>
      </c>
      <c r="P3950" s="54" t="s">
        <v>499</v>
      </c>
      <c r="Q3950" s="54">
        <v>34.003581710606852</v>
      </c>
      <c r="R3950" s="54">
        <v>63.473352526466122</v>
      </c>
      <c r="S3950" s="54">
        <v>40.804298052728221</v>
      </c>
      <c r="T3950" s="54">
        <v>29.46977081585927</v>
      </c>
      <c r="U3950" s="54">
        <v>181.35243578990321</v>
      </c>
      <c r="W3950" s="42" t="s">
        <v>469</v>
      </c>
    </row>
    <row r="3951" spans="1:23">
      <c r="A3951" s="49" t="s">
        <v>6219</v>
      </c>
      <c r="B3951" s="46" t="s">
        <v>549</v>
      </c>
      <c r="C3951" s="46" t="s">
        <v>324</v>
      </c>
      <c r="D3951" s="49" t="s">
        <v>54</v>
      </c>
      <c r="E3951" s="46">
        <v>19</v>
      </c>
      <c r="F3951" s="46">
        <v>50</v>
      </c>
      <c r="G3951" s="46">
        <v>83</v>
      </c>
      <c r="H3951" s="46">
        <v>101</v>
      </c>
      <c r="I3951" s="46">
        <v>70</v>
      </c>
      <c r="J3951" s="46">
        <v>48</v>
      </c>
      <c r="K3951" s="46">
        <v>371</v>
      </c>
      <c r="L3951" s="42">
        <v>44113</v>
      </c>
      <c r="M3951" s="42">
        <v>22775</v>
      </c>
      <c r="N3951" s="42">
        <v>21338</v>
      </c>
      <c r="O3951" s="54">
        <v>83.424807903402851</v>
      </c>
      <c r="P3951" s="54">
        <v>219.53896816684963</v>
      </c>
      <c r="Q3951" s="54">
        <v>364.43468715697037</v>
      </c>
      <c r="R3951" s="54">
        <v>443.46871569703626</v>
      </c>
      <c r="S3951" s="54">
        <v>307.35455543358944</v>
      </c>
      <c r="T3951" s="54">
        <v>210.75740944017565</v>
      </c>
      <c r="U3951" s="54">
        <v>1628.9791437980241</v>
      </c>
      <c r="W3951" s="42" t="s">
        <v>469</v>
      </c>
    </row>
    <row r="3952" spans="1:23">
      <c r="A3952" s="49" t="s">
        <v>6220</v>
      </c>
      <c r="B3952" s="46" t="s">
        <v>549</v>
      </c>
      <c r="C3952" s="46" t="s">
        <v>324</v>
      </c>
      <c r="D3952" s="49" t="s">
        <v>60</v>
      </c>
      <c r="E3952" s="46">
        <v>14</v>
      </c>
      <c r="F3952" s="46">
        <v>6</v>
      </c>
      <c r="G3952" s="46">
        <v>13</v>
      </c>
      <c r="H3952" s="46">
        <v>12</v>
      </c>
      <c r="I3952" s="46">
        <v>15</v>
      </c>
      <c r="J3952" s="46">
        <v>6</v>
      </c>
      <c r="K3952" s="46">
        <v>66</v>
      </c>
      <c r="L3952" s="42">
        <v>44113</v>
      </c>
      <c r="M3952" s="42">
        <v>22775</v>
      </c>
      <c r="N3952" s="42">
        <v>21338</v>
      </c>
      <c r="O3952" s="54">
        <v>31.736676263233061</v>
      </c>
      <c r="P3952" s="54">
        <v>13.60143268424274</v>
      </c>
      <c r="Q3952" s="54">
        <v>29.46977081585927</v>
      </c>
      <c r="R3952" s="54">
        <v>27.20286536848548</v>
      </c>
      <c r="S3952" s="54">
        <v>34.003581710606852</v>
      </c>
      <c r="T3952" s="54">
        <v>13.60143268424274</v>
      </c>
      <c r="U3952" s="54">
        <v>149.61575952667016</v>
      </c>
      <c r="W3952" s="42" t="s">
        <v>469</v>
      </c>
    </row>
    <row r="3953" spans="1:23">
      <c r="A3953" s="49" t="s">
        <v>6221</v>
      </c>
      <c r="B3953" s="46" t="s">
        <v>549</v>
      </c>
      <c r="C3953" s="46" t="s">
        <v>324</v>
      </c>
      <c r="D3953" s="49" t="s">
        <v>69</v>
      </c>
      <c r="E3953" s="46">
        <v>6</v>
      </c>
      <c r="F3953" s="46">
        <v>6</v>
      </c>
      <c r="G3953" s="46">
        <v>6</v>
      </c>
      <c r="H3953" s="46">
        <v>8</v>
      </c>
      <c r="I3953" s="46">
        <v>6</v>
      </c>
      <c r="J3953" s="46">
        <v>8</v>
      </c>
      <c r="K3953" s="46">
        <v>40</v>
      </c>
      <c r="L3953" s="42">
        <v>44113</v>
      </c>
      <c r="M3953" s="42">
        <v>22775</v>
      </c>
      <c r="N3953" s="42">
        <v>21338</v>
      </c>
      <c r="O3953" s="54">
        <v>26.344676180021956</v>
      </c>
      <c r="P3953" s="54">
        <v>26.344676180021956</v>
      </c>
      <c r="Q3953" s="54">
        <v>26.344676180021956</v>
      </c>
      <c r="R3953" s="54">
        <v>35.126234906695942</v>
      </c>
      <c r="S3953" s="54">
        <v>26.344676180021956</v>
      </c>
      <c r="T3953" s="54">
        <v>35.126234906695942</v>
      </c>
      <c r="U3953" s="54">
        <v>175.63117453347968</v>
      </c>
      <c r="W3953" s="42" t="s">
        <v>469</v>
      </c>
    </row>
    <row r="3954" spans="1:23">
      <c r="A3954" s="49" t="s">
        <v>6222</v>
      </c>
      <c r="B3954" s="46" t="s">
        <v>549</v>
      </c>
      <c r="C3954" s="46" t="s">
        <v>324</v>
      </c>
      <c r="D3954" s="49" t="s">
        <v>64</v>
      </c>
      <c r="E3954" s="46">
        <v>30</v>
      </c>
      <c r="F3954" s="46">
        <v>24</v>
      </c>
      <c r="G3954" s="46">
        <v>55</v>
      </c>
      <c r="H3954" s="46">
        <v>53</v>
      </c>
      <c r="I3954" s="46">
        <v>23</v>
      </c>
      <c r="J3954" s="46">
        <v>16</v>
      </c>
      <c r="K3954" s="46">
        <v>201</v>
      </c>
      <c r="L3954" s="42">
        <v>44113</v>
      </c>
      <c r="M3954" s="42">
        <v>22775</v>
      </c>
      <c r="N3954" s="42">
        <v>21338</v>
      </c>
      <c r="O3954" s="54">
        <v>68.007163421213704</v>
      </c>
      <c r="P3954" s="54">
        <v>54.405730736970959</v>
      </c>
      <c r="Q3954" s="54">
        <v>124.67979960555846</v>
      </c>
      <c r="R3954" s="54">
        <v>120.14598871081087</v>
      </c>
      <c r="S3954" s="54">
        <v>52.138825289597179</v>
      </c>
      <c r="T3954" s="54">
        <v>36.270487157980639</v>
      </c>
      <c r="U3954" s="54">
        <v>455.64799492213183</v>
      </c>
      <c r="W3954" s="42" t="s">
        <v>469</v>
      </c>
    </row>
    <row r="3955" spans="1:23">
      <c r="A3955" s="49" t="s">
        <v>6223</v>
      </c>
      <c r="B3955" s="46" t="s">
        <v>549</v>
      </c>
      <c r="C3955" s="46" t="s">
        <v>324</v>
      </c>
      <c r="D3955" s="49" t="s">
        <v>492</v>
      </c>
      <c r="E3955" s="46">
        <v>6</v>
      </c>
      <c r="F3955" s="46">
        <v>12</v>
      </c>
      <c r="G3955" s="46">
        <v>15</v>
      </c>
      <c r="H3955" s="46">
        <v>14</v>
      </c>
      <c r="I3955" s="46">
        <v>12</v>
      </c>
      <c r="J3955" s="46">
        <v>7</v>
      </c>
      <c r="K3955" s="46">
        <v>66</v>
      </c>
      <c r="L3955" s="42">
        <v>44113</v>
      </c>
      <c r="M3955" s="42">
        <v>22775</v>
      </c>
      <c r="N3955" s="42">
        <v>21338</v>
      </c>
      <c r="O3955" s="54">
        <v>13.60143268424274</v>
      </c>
      <c r="P3955" s="54">
        <v>27.20286536848548</v>
      </c>
      <c r="Q3955" s="54">
        <v>34.003581710606852</v>
      </c>
      <c r="R3955" s="54">
        <v>31.736676263233061</v>
      </c>
      <c r="S3955" s="54">
        <v>27.20286536848548</v>
      </c>
      <c r="T3955" s="54">
        <v>15.868338131616531</v>
      </c>
      <c r="U3955" s="54">
        <v>149.61575952667016</v>
      </c>
      <c r="W3955" s="42" t="s">
        <v>469</v>
      </c>
    </row>
    <row r="3956" spans="1:23">
      <c r="A3956" s="49" t="s">
        <v>6224</v>
      </c>
      <c r="B3956" s="46" t="s">
        <v>549</v>
      </c>
      <c r="C3956" s="46" t="s">
        <v>324</v>
      </c>
      <c r="D3956" s="49" t="s">
        <v>473</v>
      </c>
      <c r="E3956" s="46">
        <v>0</v>
      </c>
      <c r="F3956" s="46">
        <v>0</v>
      </c>
      <c r="G3956" s="46">
        <v>0</v>
      </c>
      <c r="H3956" s="46">
        <v>0</v>
      </c>
      <c r="I3956" s="46">
        <v>0</v>
      </c>
      <c r="J3956" s="46">
        <v>0</v>
      </c>
      <c r="K3956" s="46">
        <v>0</v>
      </c>
      <c r="L3956" s="42">
        <v>44113</v>
      </c>
      <c r="M3956" s="42">
        <v>22775</v>
      </c>
      <c r="N3956" s="42">
        <v>21338</v>
      </c>
      <c r="O3956" s="54" t="s">
        <v>499</v>
      </c>
      <c r="P3956" s="54" t="s">
        <v>499</v>
      </c>
      <c r="Q3956" s="54" t="s">
        <v>499</v>
      </c>
      <c r="R3956" s="54" t="s">
        <v>499</v>
      </c>
      <c r="S3956" s="54" t="s">
        <v>499</v>
      </c>
      <c r="T3956" s="54" t="s">
        <v>499</v>
      </c>
      <c r="U3956" s="54" t="s">
        <v>499</v>
      </c>
      <c r="W3956" s="42" t="s">
        <v>469</v>
      </c>
    </row>
    <row r="3957" spans="1:23">
      <c r="A3957" s="49" t="s">
        <v>6225</v>
      </c>
      <c r="B3957" s="46" t="s">
        <v>549</v>
      </c>
      <c r="C3957" s="46" t="s">
        <v>324</v>
      </c>
      <c r="D3957" s="49" t="s">
        <v>201</v>
      </c>
      <c r="E3957" s="46">
        <v>6</v>
      </c>
      <c r="F3957" s="46">
        <v>6</v>
      </c>
      <c r="G3957" s="46">
        <v>15</v>
      </c>
      <c r="H3957" s="46">
        <v>13</v>
      </c>
      <c r="I3957" s="46">
        <v>0</v>
      </c>
      <c r="J3957" s="46">
        <v>0</v>
      </c>
      <c r="K3957" s="46">
        <v>40</v>
      </c>
      <c r="L3957" s="42">
        <v>44113</v>
      </c>
      <c r="M3957" s="42">
        <v>22775</v>
      </c>
      <c r="N3957" s="42">
        <v>21338</v>
      </c>
      <c r="O3957" s="54">
        <v>13.60143268424274</v>
      </c>
      <c r="P3957" s="54">
        <v>13.60143268424274</v>
      </c>
      <c r="Q3957" s="54">
        <v>34.003581710606852</v>
      </c>
      <c r="R3957" s="54">
        <v>29.46977081585927</v>
      </c>
      <c r="S3957" s="54" t="s">
        <v>499</v>
      </c>
      <c r="T3957" s="54" t="s">
        <v>499</v>
      </c>
      <c r="U3957" s="54">
        <v>90.676217894951606</v>
      </c>
      <c r="W3957" s="42" t="s">
        <v>469</v>
      </c>
    </row>
    <row r="3958" spans="1:23">
      <c r="A3958" s="49" t="s">
        <v>6226</v>
      </c>
      <c r="B3958" s="46" t="s">
        <v>549</v>
      </c>
      <c r="C3958" s="46" t="s">
        <v>324</v>
      </c>
      <c r="D3958" s="49" t="s">
        <v>151</v>
      </c>
      <c r="E3958" s="46">
        <v>0</v>
      </c>
      <c r="F3958" s="46">
        <v>0</v>
      </c>
      <c r="G3958" s="46">
        <v>0</v>
      </c>
      <c r="H3958" s="46">
        <v>0</v>
      </c>
      <c r="I3958" s="46">
        <v>6</v>
      </c>
      <c r="J3958" s="46">
        <v>0</v>
      </c>
      <c r="K3958" s="46">
        <v>6</v>
      </c>
      <c r="L3958" s="42">
        <v>44113</v>
      </c>
      <c r="M3958" s="42">
        <v>22775</v>
      </c>
      <c r="N3958" s="42">
        <v>21338</v>
      </c>
      <c r="O3958" s="54" t="s">
        <v>499</v>
      </c>
      <c r="P3958" s="54" t="s">
        <v>499</v>
      </c>
      <c r="Q3958" s="54" t="s">
        <v>499</v>
      </c>
      <c r="R3958" s="54" t="s">
        <v>499</v>
      </c>
      <c r="S3958" s="54">
        <v>13.60143268424274</v>
      </c>
      <c r="T3958" s="54" t="s">
        <v>499</v>
      </c>
      <c r="U3958" s="54">
        <v>13.60143268424274</v>
      </c>
      <c r="W3958" s="42" t="s">
        <v>469</v>
      </c>
    </row>
    <row r="3959" spans="1:23">
      <c r="A3959" s="49" t="s">
        <v>6227</v>
      </c>
      <c r="B3959" s="46" t="s">
        <v>549</v>
      </c>
      <c r="C3959" s="46" t="s">
        <v>324</v>
      </c>
      <c r="D3959" s="49" t="s">
        <v>95</v>
      </c>
      <c r="E3959" s="46">
        <v>0</v>
      </c>
      <c r="F3959" s="46">
        <v>0</v>
      </c>
      <c r="G3959" s="46">
        <v>6</v>
      </c>
      <c r="H3959" s="46">
        <v>6</v>
      </c>
      <c r="I3959" s="46">
        <v>0</v>
      </c>
      <c r="J3959" s="46">
        <v>0</v>
      </c>
      <c r="K3959" s="46">
        <v>12</v>
      </c>
      <c r="L3959" s="42">
        <v>44113</v>
      </c>
      <c r="M3959" s="42">
        <v>22775</v>
      </c>
      <c r="N3959" s="42">
        <v>21338</v>
      </c>
      <c r="O3959" s="54" t="s">
        <v>499</v>
      </c>
      <c r="P3959" s="54" t="s">
        <v>499</v>
      </c>
      <c r="Q3959" s="54">
        <v>13.60143268424274</v>
      </c>
      <c r="R3959" s="54">
        <v>13.60143268424274</v>
      </c>
      <c r="S3959" s="54" t="s">
        <v>499</v>
      </c>
      <c r="T3959" s="54" t="s">
        <v>499</v>
      </c>
      <c r="U3959" s="54">
        <v>27.20286536848548</v>
      </c>
      <c r="W3959" s="42" t="s">
        <v>469</v>
      </c>
    </row>
    <row r="3960" spans="1:23">
      <c r="A3960" s="49" t="s">
        <v>6228</v>
      </c>
      <c r="B3960" s="46" t="s">
        <v>549</v>
      </c>
      <c r="C3960" s="46" t="s">
        <v>324</v>
      </c>
      <c r="D3960" s="49" t="s">
        <v>154</v>
      </c>
      <c r="E3960" s="46">
        <v>0</v>
      </c>
      <c r="F3960" s="46">
        <v>0</v>
      </c>
      <c r="G3960" s="46">
        <v>0</v>
      </c>
      <c r="H3960" s="46">
        <v>0</v>
      </c>
      <c r="I3960" s="46">
        <v>0</v>
      </c>
      <c r="J3960" s="46">
        <v>0</v>
      </c>
      <c r="K3960" s="46">
        <v>0</v>
      </c>
      <c r="L3960" s="42">
        <v>44113</v>
      </c>
      <c r="M3960" s="42">
        <v>22775</v>
      </c>
      <c r="N3960" s="42">
        <v>21338</v>
      </c>
      <c r="O3960" s="54" t="s">
        <v>499</v>
      </c>
      <c r="P3960" s="54" t="s">
        <v>499</v>
      </c>
      <c r="Q3960" s="54" t="s">
        <v>499</v>
      </c>
      <c r="R3960" s="54" t="s">
        <v>499</v>
      </c>
      <c r="S3960" s="54" t="s">
        <v>499</v>
      </c>
      <c r="T3960" s="54" t="s">
        <v>499</v>
      </c>
      <c r="U3960" s="54" t="s">
        <v>499</v>
      </c>
      <c r="W3960" s="42" t="s">
        <v>469</v>
      </c>
    </row>
    <row r="3961" spans="1:23">
      <c r="A3961" s="49" t="s">
        <v>6229</v>
      </c>
      <c r="B3961" s="46" t="s">
        <v>549</v>
      </c>
      <c r="C3961" s="46" t="s">
        <v>324</v>
      </c>
      <c r="D3961" s="49" t="s">
        <v>155</v>
      </c>
      <c r="E3961" s="46">
        <v>19</v>
      </c>
      <c r="F3961" s="46">
        <v>12</v>
      </c>
      <c r="G3961" s="46">
        <v>6</v>
      </c>
      <c r="H3961" s="46">
        <v>6</v>
      </c>
      <c r="I3961" s="46">
        <v>6</v>
      </c>
      <c r="J3961" s="46">
        <v>0</v>
      </c>
      <c r="K3961" s="46">
        <v>49</v>
      </c>
      <c r="L3961" s="42">
        <v>44113</v>
      </c>
      <c r="M3961" s="42">
        <v>22775</v>
      </c>
      <c r="N3961" s="42">
        <v>21338</v>
      </c>
      <c r="O3961" s="54">
        <v>43.071203500102015</v>
      </c>
      <c r="P3961" s="54">
        <v>27.20286536848548</v>
      </c>
      <c r="Q3961" s="54">
        <v>13.60143268424274</v>
      </c>
      <c r="R3961" s="54">
        <v>13.60143268424274</v>
      </c>
      <c r="S3961" s="54">
        <v>13.60143268424274</v>
      </c>
      <c r="T3961" s="54" t="s">
        <v>499</v>
      </c>
      <c r="U3961" s="54">
        <v>111.07836692131571</v>
      </c>
      <c r="W3961" s="42" t="s">
        <v>469</v>
      </c>
    </row>
    <row r="3962" spans="1:23">
      <c r="A3962" s="49" t="s">
        <v>6230</v>
      </c>
      <c r="B3962" s="46" t="s">
        <v>549</v>
      </c>
      <c r="C3962" s="46" t="s">
        <v>324</v>
      </c>
      <c r="D3962" s="49" t="s">
        <v>99</v>
      </c>
      <c r="E3962" s="46">
        <v>6</v>
      </c>
      <c r="F3962" s="46">
        <v>0</v>
      </c>
      <c r="G3962" s="46">
        <v>20</v>
      </c>
      <c r="H3962" s="46">
        <v>22</v>
      </c>
      <c r="I3962" s="46">
        <v>10</v>
      </c>
      <c r="J3962" s="46">
        <v>14</v>
      </c>
      <c r="K3962" s="46">
        <v>72</v>
      </c>
      <c r="L3962" s="42">
        <v>44113</v>
      </c>
      <c r="M3962" s="42">
        <v>22775</v>
      </c>
      <c r="N3962" s="42">
        <v>21338</v>
      </c>
      <c r="O3962" s="54">
        <v>13.60143268424274</v>
      </c>
      <c r="P3962" s="54" t="s">
        <v>499</v>
      </c>
      <c r="Q3962" s="54">
        <v>45.338108947475803</v>
      </c>
      <c r="R3962" s="54">
        <v>49.871919842223384</v>
      </c>
      <c r="S3962" s="54">
        <v>22.669054473737901</v>
      </c>
      <c r="T3962" s="54">
        <v>31.736676263233061</v>
      </c>
      <c r="U3962" s="54">
        <v>163.21719221091288</v>
      </c>
      <c r="W3962" s="42" t="s">
        <v>469</v>
      </c>
    </row>
    <row r="3963" spans="1:23">
      <c r="A3963" s="49" t="s">
        <v>6231</v>
      </c>
      <c r="B3963" s="46" t="s">
        <v>549</v>
      </c>
      <c r="C3963" s="46" t="s">
        <v>324</v>
      </c>
      <c r="D3963" s="49" t="s">
        <v>481</v>
      </c>
      <c r="E3963" s="46">
        <v>0</v>
      </c>
      <c r="F3963" s="46">
        <v>0</v>
      </c>
      <c r="G3963" s="46">
        <v>0</v>
      </c>
      <c r="H3963" s="46">
        <v>6</v>
      </c>
      <c r="I3963" s="46">
        <v>0</v>
      </c>
      <c r="J3963" s="46">
        <v>0</v>
      </c>
      <c r="K3963" s="46">
        <v>6</v>
      </c>
      <c r="L3963" s="42">
        <v>44113</v>
      </c>
      <c r="M3963" s="42">
        <v>22775</v>
      </c>
      <c r="N3963" s="42">
        <v>21338</v>
      </c>
      <c r="O3963" s="54" t="s">
        <v>499</v>
      </c>
      <c r="P3963" s="54" t="s">
        <v>499</v>
      </c>
      <c r="Q3963" s="54" t="s">
        <v>499</v>
      </c>
      <c r="R3963" s="54">
        <v>13.60143268424274</v>
      </c>
      <c r="S3963" s="54" t="s">
        <v>499</v>
      </c>
      <c r="T3963" s="54" t="s">
        <v>499</v>
      </c>
      <c r="U3963" s="54">
        <v>13.60143268424274</v>
      </c>
      <c r="W3963" s="42" t="s">
        <v>469</v>
      </c>
    </row>
    <row r="3964" spans="1:23">
      <c r="A3964" s="49" t="s">
        <v>6232</v>
      </c>
      <c r="B3964" s="46" t="s">
        <v>549</v>
      </c>
      <c r="C3964" s="46" t="s">
        <v>324</v>
      </c>
      <c r="D3964" s="49" t="s">
        <v>483</v>
      </c>
      <c r="E3964" s="46">
        <v>6</v>
      </c>
      <c r="F3964" s="46">
        <v>6</v>
      </c>
      <c r="G3964" s="46">
        <v>25</v>
      </c>
      <c r="H3964" s="46">
        <v>18</v>
      </c>
      <c r="I3964" s="46">
        <v>12</v>
      </c>
      <c r="J3964" s="46">
        <v>0</v>
      </c>
      <c r="K3964" s="46">
        <v>67</v>
      </c>
      <c r="L3964" s="42">
        <v>44113</v>
      </c>
      <c r="M3964" s="42">
        <v>22775</v>
      </c>
      <c r="N3964" s="42">
        <v>21338</v>
      </c>
      <c r="O3964" s="54">
        <v>13.60143268424274</v>
      </c>
      <c r="P3964" s="54">
        <v>13.60143268424274</v>
      </c>
      <c r="Q3964" s="54">
        <v>56.672636184344746</v>
      </c>
      <c r="R3964" s="54">
        <v>40.804298052728221</v>
      </c>
      <c r="S3964" s="54">
        <v>27.20286536848548</v>
      </c>
      <c r="T3964" s="54" t="s">
        <v>499</v>
      </c>
      <c r="U3964" s="54">
        <v>151.88266497404393</v>
      </c>
      <c r="W3964" s="42" t="s">
        <v>469</v>
      </c>
    </row>
    <row r="3965" spans="1:23">
      <c r="A3965" s="49" t="s">
        <v>6233</v>
      </c>
      <c r="B3965" s="46" t="s">
        <v>549</v>
      </c>
      <c r="C3965" s="46" t="s">
        <v>324</v>
      </c>
      <c r="D3965" s="49" t="s">
        <v>128</v>
      </c>
      <c r="E3965" s="46">
        <v>6</v>
      </c>
      <c r="F3965" s="46">
        <v>0</v>
      </c>
      <c r="G3965" s="46">
        <v>0</v>
      </c>
      <c r="H3965" s="46">
        <v>0</v>
      </c>
      <c r="I3965" s="46">
        <v>0</v>
      </c>
      <c r="J3965" s="46">
        <v>0</v>
      </c>
      <c r="K3965" s="46">
        <v>6</v>
      </c>
      <c r="L3965" s="42">
        <v>44113</v>
      </c>
      <c r="M3965" s="42">
        <v>22775</v>
      </c>
      <c r="N3965" s="42">
        <v>21338</v>
      </c>
      <c r="O3965" s="54">
        <v>13.60143268424274</v>
      </c>
      <c r="P3965" s="54" t="s">
        <v>499</v>
      </c>
      <c r="Q3965" s="54" t="s">
        <v>499</v>
      </c>
      <c r="R3965" s="54" t="s">
        <v>499</v>
      </c>
      <c r="S3965" s="54" t="s">
        <v>499</v>
      </c>
      <c r="T3965" s="54" t="s">
        <v>499</v>
      </c>
      <c r="U3965" s="54">
        <v>13.60143268424274</v>
      </c>
      <c r="W3965" s="42" t="s">
        <v>469</v>
      </c>
    </row>
    <row r="3966" spans="1:23">
      <c r="A3966" s="49" t="s">
        <v>6234</v>
      </c>
      <c r="B3966" s="46" t="s">
        <v>549</v>
      </c>
      <c r="C3966" s="46" t="s">
        <v>324</v>
      </c>
      <c r="D3966" s="49" t="s">
        <v>132</v>
      </c>
      <c r="E3966" s="46">
        <v>0</v>
      </c>
      <c r="F3966" s="46">
        <v>6</v>
      </c>
      <c r="G3966" s="46">
        <v>7</v>
      </c>
      <c r="H3966" s="46">
        <v>6</v>
      </c>
      <c r="I3966" s="46">
        <v>9</v>
      </c>
      <c r="J3966" s="46">
        <v>6</v>
      </c>
      <c r="K3966" s="46">
        <v>34</v>
      </c>
      <c r="L3966" s="42">
        <v>44113</v>
      </c>
      <c r="M3966" s="42">
        <v>22775</v>
      </c>
      <c r="N3966" s="42">
        <v>21338</v>
      </c>
      <c r="O3966" s="54" t="s">
        <v>499</v>
      </c>
      <c r="P3966" s="54">
        <v>26.344676180021956</v>
      </c>
      <c r="Q3966" s="54">
        <v>30.735455543358945</v>
      </c>
      <c r="R3966" s="54">
        <v>26.344676180021956</v>
      </c>
      <c r="S3966" s="54">
        <v>39.517014270032931</v>
      </c>
      <c r="T3966" s="54">
        <v>26.344676180021956</v>
      </c>
      <c r="U3966" s="54">
        <v>149.28649835345774</v>
      </c>
      <c r="W3966" s="42" t="s">
        <v>469</v>
      </c>
    </row>
    <row r="3967" spans="1:23">
      <c r="A3967" s="49" t="s">
        <v>6235</v>
      </c>
      <c r="B3967" s="46" t="s">
        <v>549</v>
      </c>
      <c r="C3967" s="46" t="s">
        <v>324</v>
      </c>
      <c r="D3967" s="49" t="s">
        <v>161</v>
      </c>
      <c r="E3967" s="46">
        <v>0</v>
      </c>
      <c r="F3967" s="46">
        <v>0</v>
      </c>
      <c r="G3967" s="46">
        <v>0</v>
      </c>
      <c r="H3967" s="46">
        <v>0</v>
      </c>
      <c r="I3967" s="46">
        <v>0</v>
      </c>
      <c r="J3967" s="46">
        <v>0</v>
      </c>
      <c r="K3967" s="46">
        <v>0</v>
      </c>
      <c r="L3967" s="42">
        <v>44113</v>
      </c>
      <c r="M3967" s="42">
        <v>22775</v>
      </c>
      <c r="N3967" s="42">
        <v>21338</v>
      </c>
      <c r="O3967" s="54" t="s">
        <v>499</v>
      </c>
      <c r="P3967" s="54" t="s">
        <v>499</v>
      </c>
      <c r="Q3967" s="54" t="s">
        <v>499</v>
      </c>
      <c r="R3967" s="54" t="s">
        <v>499</v>
      </c>
      <c r="S3967" s="54" t="s">
        <v>499</v>
      </c>
      <c r="T3967" s="54" t="s">
        <v>499</v>
      </c>
      <c r="U3967" s="54" t="s">
        <v>499</v>
      </c>
      <c r="W3967" s="42" t="s">
        <v>469</v>
      </c>
    </row>
    <row r="3968" spans="1:23">
      <c r="A3968" s="49" t="s">
        <v>6236</v>
      </c>
      <c r="B3968" s="46" t="s">
        <v>549</v>
      </c>
      <c r="C3968" s="46" t="s">
        <v>324</v>
      </c>
      <c r="D3968" s="49" t="s">
        <v>164</v>
      </c>
      <c r="E3968" s="46">
        <v>29</v>
      </c>
      <c r="F3968" s="46">
        <v>22</v>
      </c>
      <c r="G3968" s="46">
        <v>57</v>
      </c>
      <c r="H3968" s="46">
        <v>54</v>
      </c>
      <c r="I3968" s="46">
        <v>21</v>
      </c>
      <c r="J3968" s="46">
        <v>6</v>
      </c>
      <c r="K3968" s="46">
        <v>189</v>
      </c>
      <c r="L3968" s="42">
        <v>44113</v>
      </c>
      <c r="M3968" s="42">
        <v>22775</v>
      </c>
      <c r="N3968" s="42">
        <v>21338</v>
      </c>
      <c r="O3968" s="54">
        <v>135.90777017527415</v>
      </c>
      <c r="P3968" s="54">
        <v>103.10244633986315</v>
      </c>
      <c r="Q3968" s="54">
        <v>267.12906551691816</v>
      </c>
      <c r="R3968" s="54">
        <v>253.06964101602776</v>
      </c>
      <c r="S3968" s="54">
        <v>98.415971506233021</v>
      </c>
      <c r="T3968" s="54">
        <v>28.118849001780859</v>
      </c>
      <c r="U3968" s="54">
        <v>885.743743556097</v>
      </c>
      <c r="W3968" s="42" t="s">
        <v>469</v>
      </c>
    </row>
    <row r="3969" spans="1:23">
      <c r="A3969" s="49" t="s">
        <v>6237</v>
      </c>
      <c r="B3969" s="46" t="s">
        <v>549</v>
      </c>
      <c r="C3969" s="46" t="s">
        <v>324</v>
      </c>
      <c r="D3969" s="49" t="s">
        <v>142</v>
      </c>
      <c r="E3969" s="46">
        <v>6</v>
      </c>
      <c r="F3969" s="46">
        <v>0</v>
      </c>
      <c r="G3969" s="46">
        <v>6</v>
      </c>
      <c r="H3969" s="46">
        <v>6</v>
      </c>
      <c r="I3969" s="46">
        <v>6</v>
      </c>
      <c r="J3969" s="46">
        <v>0</v>
      </c>
      <c r="K3969" s="46">
        <v>24</v>
      </c>
      <c r="L3969" s="42">
        <v>44113</v>
      </c>
      <c r="M3969" s="42">
        <v>22775</v>
      </c>
      <c r="N3969" s="42">
        <v>21338</v>
      </c>
      <c r="O3969" s="54">
        <v>13.60143268424274</v>
      </c>
      <c r="P3969" s="54" t="s">
        <v>499</v>
      </c>
      <c r="Q3969" s="54">
        <v>13.60143268424274</v>
      </c>
      <c r="R3969" s="54">
        <v>13.60143268424274</v>
      </c>
      <c r="S3969" s="54">
        <v>13.60143268424274</v>
      </c>
      <c r="T3969" s="54" t="s">
        <v>499</v>
      </c>
      <c r="U3969" s="54">
        <v>54.405730736970959</v>
      </c>
      <c r="W3969" s="42" t="s">
        <v>469</v>
      </c>
    </row>
    <row r="3970" spans="1:23">
      <c r="A3970" s="49" t="s">
        <v>6238</v>
      </c>
      <c r="B3970" s="46" t="s">
        <v>549</v>
      </c>
      <c r="C3970" s="46" t="s">
        <v>324</v>
      </c>
      <c r="D3970" s="49" t="s">
        <v>146</v>
      </c>
      <c r="E3970" s="46">
        <v>10</v>
      </c>
      <c r="F3970" s="46">
        <v>6</v>
      </c>
      <c r="G3970" s="46">
        <v>17</v>
      </c>
      <c r="H3970" s="46">
        <v>15</v>
      </c>
      <c r="I3970" s="46">
        <v>13</v>
      </c>
      <c r="J3970" s="46">
        <v>6</v>
      </c>
      <c r="K3970" s="46">
        <v>67</v>
      </c>
      <c r="L3970" s="42">
        <v>44113</v>
      </c>
      <c r="M3970" s="42">
        <v>22775</v>
      </c>
      <c r="N3970" s="42">
        <v>21338</v>
      </c>
      <c r="O3970" s="54">
        <v>43.90779363336992</v>
      </c>
      <c r="P3970" s="54">
        <v>26.344676180021956</v>
      </c>
      <c r="Q3970" s="54">
        <v>74.643249176728872</v>
      </c>
      <c r="R3970" s="54">
        <v>65.861690450054894</v>
      </c>
      <c r="S3970" s="54">
        <v>57.080131723380902</v>
      </c>
      <c r="T3970" s="54">
        <v>26.344676180021956</v>
      </c>
      <c r="U3970" s="54">
        <v>294.18221734357849</v>
      </c>
      <c r="W3970" s="42" t="s">
        <v>469</v>
      </c>
    </row>
    <row r="3971" spans="1:23">
      <c r="A3971" s="49" t="s">
        <v>6239</v>
      </c>
      <c r="B3971" s="46" t="s">
        <v>549</v>
      </c>
      <c r="C3971" s="46" t="s">
        <v>326</v>
      </c>
      <c r="D3971" s="49" t="s">
        <v>200</v>
      </c>
      <c r="E3971" s="46">
        <v>9</v>
      </c>
      <c r="F3971" s="46">
        <v>12</v>
      </c>
      <c r="G3971" s="46">
        <v>23</v>
      </c>
      <c r="H3971" s="46">
        <v>29</v>
      </c>
      <c r="I3971" s="46">
        <v>21</v>
      </c>
      <c r="J3971" s="46">
        <v>15</v>
      </c>
      <c r="K3971" s="46">
        <v>109</v>
      </c>
      <c r="L3971" s="42">
        <v>45780</v>
      </c>
      <c r="M3971" s="42">
        <v>23482</v>
      </c>
      <c r="N3971" s="42">
        <v>22298</v>
      </c>
      <c r="O3971" s="54">
        <v>19.65923984272608</v>
      </c>
      <c r="P3971" s="54">
        <v>26.212319790301439</v>
      </c>
      <c r="Q3971" s="54">
        <v>50.240279598077763</v>
      </c>
      <c r="R3971" s="54">
        <v>63.34643949322848</v>
      </c>
      <c r="S3971" s="54">
        <v>45.871559633027523</v>
      </c>
      <c r="T3971" s="54">
        <v>32.765399737876805</v>
      </c>
      <c r="U3971" s="54">
        <v>238.09523809523813</v>
      </c>
      <c r="W3971" s="42" t="s">
        <v>469</v>
      </c>
    </row>
    <row r="3972" spans="1:23">
      <c r="A3972" s="49" t="s">
        <v>6240</v>
      </c>
      <c r="B3972" s="46" t="s">
        <v>549</v>
      </c>
      <c r="C3972" s="46" t="s">
        <v>326</v>
      </c>
      <c r="D3972" s="49" t="s">
        <v>54</v>
      </c>
      <c r="E3972" s="46">
        <v>36</v>
      </c>
      <c r="F3972" s="46">
        <v>55</v>
      </c>
      <c r="G3972" s="46">
        <v>91</v>
      </c>
      <c r="H3972" s="46">
        <v>109</v>
      </c>
      <c r="I3972" s="46">
        <v>83</v>
      </c>
      <c r="J3972" s="46">
        <v>55</v>
      </c>
      <c r="K3972" s="46">
        <v>429</v>
      </c>
      <c r="L3972" s="42">
        <v>45780</v>
      </c>
      <c r="M3972" s="42">
        <v>23482</v>
      </c>
      <c r="N3972" s="42">
        <v>22298</v>
      </c>
      <c r="O3972" s="54">
        <v>153.30891746869943</v>
      </c>
      <c r="P3972" s="54">
        <v>234.22195724384633</v>
      </c>
      <c r="Q3972" s="54">
        <v>387.53087471254577</v>
      </c>
      <c r="R3972" s="54">
        <v>464.18533344689547</v>
      </c>
      <c r="S3972" s="54">
        <v>353.46222638616814</v>
      </c>
      <c r="T3972" s="54">
        <v>234.22195724384633</v>
      </c>
      <c r="U3972" s="54">
        <v>1826.9312665020013</v>
      </c>
      <c r="W3972" s="42" t="s">
        <v>469</v>
      </c>
    </row>
    <row r="3973" spans="1:23">
      <c r="A3973" s="49" t="s">
        <v>6241</v>
      </c>
      <c r="B3973" s="46" t="s">
        <v>549</v>
      </c>
      <c r="C3973" s="46" t="s">
        <v>326</v>
      </c>
      <c r="D3973" s="49" t="s">
        <v>60</v>
      </c>
      <c r="E3973" s="46">
        <v>12</v>
      </c>
      <c r="F3973" s="46">
        <v>6</v>
      </c>
      <c r="G3973" s="46">
        <v>12</v>
      </c>
      <c r="H3973" s="46">
        <v>13</v>
      </c>
      <c r="I3973" s="46">
        <v>19</v>
      </c>
      <c r="J3973" s="46">
        <v>6</v>
      </c>
      <c r="K3973" s="46">
        <v>68</v>
      </c>
      <c r="L3973" s="42">
        <v>45780</v>
      </c>
      <c r="M3973" s="42">
        <v>23482</v>
      </c>
      <c r="N3973" s="42">
        <v>22298</v>
      </c>
      <c r="O3973" s="54">
        <v>26.212319790301439</v>
      </c>
      <c r="P3973" s="54">
        <v>13.10615989515072</v>
      </c>
      <c r="Q3973" s="54">
        <v>26.212319790301439</v>
      </c>
      <c r="R3973" s="54">
        <v>28.396679772826563</v>
      </c>
      <c r="S3973" s="54">
        <v>41.502839667977284</v>
      </c>
      <c r="T3973" s="54">
        <v>13.10615989515072</v>
      </c>
      <c r="U3973" s="54">
        <v>148.53647881170818</v>
      </c>
      <c r="W3973" s="42" t="s">
        <v>469</v>
      </c>
    </row>
    <row r="3974" spans="1:23">
      <c r="A3974" s="49" t="s">
        <v>6242</v>
      </c>
      <c r="B3974" s="46" t="s">
        <v>549</v>
      </c>
      <c r="C3974" s="46" t="s">
        <v>326</v>
      </c>
      <c r="D3974" s="49" t="s">
        <v>69</v>
      </c>
      <c r="E3974" s="46">
        <v>0</v>
      </c>
      <c r="F3974" s="46">
        <v>6</v>
      </c>
      <c r="G3974" s="46">
        <v>6</v>
      </c>
      <c r="H3974" s="46">
        <v>7</v>
      </c>
      <c r="I3974" s="46">
        <v>6</v>
      </c>
      <c r="J3974" s="46">
        <v>7</v>
      </c>
      <c r="K3974" s="46">
        <v>32</v>
      </c>
      <c r="L3974" s="42">
        <v>45780</v>
      </c>
      <c r="M3974" s="42">
        <v>23482</v>
      </c>
      <c r="N3974" s="42">
        <v>22298</v>
      </c>
      <c r="O3974" s="54" t="s">
        <v>499</v>
      </c>
      <c r="P3974" s="54">
        <v>25.551486244783238</v>
      </c>
      <c r="Q3974" s="54">
        <v>25.551486244783238</v>
      </c>
      <c r="R3974" s="54">
        <v>29.810067285580441</v>
      </c>
      <c r="S3974" s="54">
        <v>25.551486244783238</v>
      </c>
      <c r="T3974" s="54">
        <v>29.810067285580441</v>
      </c>
      <c r="U3974" s="54">
        <v>136.27459330551062</v>
      </c>
      <c r="W3974" s="42" t="s">
        <v>469</v>
      </c>
    </row>
    <row r="3975" spans="1:23">
      <c r="A3975" s="49" t="s">
        <v>6243</v>
      </c>
      <c r="B3975" s="46" t="s">
        <v>549</v>
      </c>
      <c r="C3975" s="46" t="s">
        <v>326</v>
      </c>
      <c r="D3975" s="49" t="s">
        <v>64</v>
      </c>
      <c r="E3975" s="46">
        <v>29</v>
      </c>
      <c r="F3975" s="46">
        <v>37</v>
      </c>
      <c r="G3975" s="46">
        <v>58</v>
      </c>
      <c r="H3975" s="46">
        <v>60</v>
      </c>
      <c r="I3975" s="46">
        <v>40</v>
      </c>
      <c r="J3975" s="46">
        <v>15</v>
      </c>
      <c r="K3975" s="46">
        <v>239</v>
      </c>
      <c r="L3975" s="42">
        <v>45780</v>
      </c>
      <c r="M3975" s="42">
        <v>23482</v>
      </c>
      <c r="N3975" s="42">
        <v>22298</v>
      </c>
      <c r="O3975" s="54">
        <v>63.34643949322848</v>
      </c>
      <c r="P3975" s="54">
        <v>80.821319353429445</v>
      </c>
      <c r="Q3975" s="54">
        <v>126.69287898645696</v>
      </c>
      <c r="R3975" s="54">
        <v>131.06159895150722</v>
      </c>
      <c r="S3975" s="54">
        <v>87.3743993010048</v>
      </c>
      <c r="T3975" s="54">
        <v>32.765399737876805</v>
      </c>
      <c r="U3975" s="54">
        <v>522.06203582350372</v>
      </c>
      <c r="W3975" s="42" t="s">
        <v>469</v>
      </c>
    </row>
    <row r="3976" spans="1:23">
      <c r="A3976" s="49" t="s">
        <v>6244</v>
      </c>
      <c r="B3976" s="46" t="s">
        <v>549</v>
      </c>
      <c r="C3976" s="46" t="s">
        <v>326</v>
      </c>
      <c r="D3976" s="49" t="s">
        <v>492</v>
      </c>
      <c r="E3976" s="46">
        <v>6</v>
      </c>
      <c r="F3976" s="46">
        <v>12</v>
      </c>
      <c r="G3976" s="46">
        <v>8</v>
      </c>
      <c r="H3976" s="46">
        <v>14</v>
      </c>
      <c r="I3976" s="46">
        <v>11</v>
      </c>
      <c r="J3976" s="46">
        <v>0</v>
      </c>
      <c r="K3976" s="46">
        <v>51</v>
      </c>
      <c r="L3976" s="42">
        <v>45780</v>
      </c>
      <c r="M3976" s="42">
        <v>23482</v>
      </c>
      <c r="N3976" s="42">
        <v>22298</v>
      </c>
      <c r="O3976" s="54">
        <v>13.10615989515072</v>
      </c>
      <c r="P3976" s="54">
        <v>26.212319790301439</v>
      </c>
      <c r="Q3976" s="54">
        <v>17.474879860200961</v>
      </c>
      <c r="R3976" s="54">
        <v>30.581039755351679</v>
      </c>
      <c r="S3976" s="54">
        <v>24.02795980777632</v>
      </c>
      <c r="T3976" s="54" t="s">
        <v>499</v>
      </c>
      <c r="U3976" s="54">
        <v>111.40235910878113</v>
      </c>
      <c r="W3976" s="42" t="s">
        <v>469</v>
      </c>
    </row>
    <row r="3977" spans="1:23">
      <c r="A3977" s="49" t="s">
        <v>6245</v>
      </c>
      <c r="B3977" s="46" t="s">
        <v>549</v>
      </c>
      <c r="C3977" s="46" t="s">
        <v>326</v>
      </c>
      <c r="D3977" s="49" t="s">
        <v>473</v>
      </c>
      <c r="E3977" s="46">
        <v>0</v>
      </c>
      <c r="F3977" s="46">
        <v>0</v>
      </c>
      <c r="G3977" s="46">
        <v>6</v>
      </c>
      <c r="H3977" s="46">
        <v>6</v>
      </c>
      <c r="I3977" s="46">
        <v>6</v>
      </c>
      <c r="J3977" s="46">
        <v>0</v>
      </c>
      <c r="K3977" s="46">
        <v>18</v>
      </c>
      <c r="L3977" s="42">
        <v>45780</v>
      </c>
      <c r="M3977" s="42">
        <v>23482</v>
      </c>
      <c r="N3977" s="42">
        <v>22298</v>
      </c>
      <c r="O3977" s="54" t="s">
        <v>499</v>
      </c>
      <c r="P3977" s="54" t="s">
        <v>499</v>
      </c>
      <c r="Q3977" s="54">
        <v>13.10615989515072</v>
      </c>
      <c r="R3977" s="54">
        <v>13.10615989515072</v>
      </c>
      <c r="S3977" s="54">
        <v>13.10615989515072</v>
      </c>
      <c r="T3977" s="54" t="s">
        <v>499</v>
      </c>
      <c r="U3977" s="54">
        <v>39.318479685452161</v>
      </c>
      <c r="W3977" s="42" t="s">
        <v>469</v>
      </c>
    </row>
    <row r="3978" spans="1:23">
      <c r="A3978" s="49" t="s">
        <v>6246</v>
      </c>
      <c r="B3978" s="46" t="s">
        <v>549</v>
      </c>
      <c r="C3978" s="46" t="s">
        <v>326</v>
      </c>
      <c r="D3978" s="49" t="s">
        <v>201</v>
      </c>
      <c r="E3978" s="46">
        <v>0</v>
      </c>
      <c r="F3978" s="46">
        <v>0</v>
      </c>
      <c r="G3978" s="46">
        <v>14</v>
      </c>
      <c r="H3978" s="46">
        <v>15</v>
      </c>
      <c r="I3978" s="46">
        <v>13</v>
      </c>
      <c r="J3978" s="46">
        <v>0</v>
      </c>
      <c r="K3978" s="46">
        <v>42</v>
      </c>
      <c r="L3978" s="42">
        <v>45780</v>
      </c>
      <c r="M3978" s="42">
        <v>23482</v>
      </c>
      <c r="N3978" s="42">
        <v>22298</v>
      </c>
      <c r="O3978" s="54" t="s">
        <v>499</v>
      </c>
      <c r="P3978" s="54" t="s">
        <v>499</v>
      </c>
      <c r="Q3978" s="54">
        <v>30.581039755351679</v>
      </c>
      <c r="R3978" s="54">
        <v>32.765399737876805</v>
      </c>
      <c r="S3978" s="54">
        <v>28.396679772826563</v>
      </c>
      <c r="T3978" s="54" t="s">
        <v>499</v>
      </c>
      <c r="U3978" s="54">
        <v>91.743119266055047</v>
      </c>
      <c r="W3978" s="42" t="s">
        <v>469</v>
      </c>
    </row>
    <row r="3979" spans="1:23">
      <c r="A3979" s="49" t="s">
        <v>6247</v>
      </c>
      <c r="B3979" s="46" t="s">
        <v>549</v>
      </c>
      <c r="C3979" s="46" t="s">
        <v>326</v>
      </c>
      <c r="D3979" s="49" t="s">
        <v>151</v>
      </c>
      <c r="E3979" s="46">
        <v>0</v>
      </c>
      <c r="F3979" s="46">
        <v>0</v>
      </c>
      <c r="G3979" s="46">
        <v>0</v>
      </c>
      <c r="H3979" s="46">
        <v>0</v>
      </c>
      <c r="I3979" s="46">
        <v>0</v>
      </c>
      <c r="J3979" s="46">
        <v>0</v>
      </c>
      <c r="K3979" s="46">
        <v>0</v>
      </c>
      <c r="L3979" s="42">
        <v>45780</v>
      </c>
      <c r="M3979" s="42">
        <v>23482</v>
      </c>
      <c r="N3979" s="42">
        <v>22298</v>
      </c>
      <c r="O3979" s="54" t="s">
        <v>499</v>
      </c>
      <c r="P3979" s="54" t="s">
        <v>499</v>
      </c>
      <c r="Q3979" s="54" t="s">
        <v>499</v>
      </c>
      <c r="R3979" s="54" t="s">
        <v>499</v>
      </c>
      <c r="S3979" s="54" t="s">
        <v>499</v>
      </c>
      <c r="T3979" s="54" t="s">
        <v>499</v>
      </c>
      <c r="U3979" s="54" t="s">
        <v>499</v>
      </c>
      <c r="W3979" s="42" t="s">
        <v>469</v>
      </c>
    </row>
    <row r="3980" spans="1:23">
      <c r="A3980" s="49" t="s">
        <v>6248</v>
      </c>
      <c r="B3980" s="46" t="s">
        <v>549</v>
      </c>
      <c r="C3980" s="46" t="s">
        <v>326</v>
      </c>
      <c r="D3980" s="49" t="s">
        <v>95</v>
      </c>
      <c r="E3980" s="46">
        <v>0</v>
      </c>
      <c r="F3980" s="46">
        <v>6</v>
      </c>
      <c r="G3980" s="46">
        <v>12</v>
      </c>
      <c r="H3980" s="46">
        <v>6</v>
      </c>
      <c r="I3980" s="46">
        <v>12</v>
      </c>
      <c r="J3980" s="46">
        <v>0</v>
      </c>
      <c r="K3980" s="46">
        <v>36</v>
      </c>
      <c r="L3980" s="42">
        <v>45780</v>
      </c>
      <c r="M3980" s="42">
        <v>23482</v>
      </c>
      <c r="N3980" s="42">
        <v>22298</v>
      </c>
      <c r="O3980" s="54" t="s">
        <v>499</v>
      </c>
      <c r="P3980" s="54">
        <v>13.10615989515072</v>
      </c>
      <c r="Q3980" s="54">
        <v>26.212319790301439</v>
      </c>
      <c r="R3980" s="54">
        <v>13.10615989515072</v>
      </c>
      <c r="S3980" s="54">
        <v>26.212319790301439</v>
      </c>
      <c r="T3980" s="54" t="s">
        <v>499</v>
      </c>
      <c r="U3980" s="54">
        <v>78.636959370904322</v>
      </c>
      <c r="W3980" s="42" t="s">
        <v>469</v>
      </c>
    </row>
    <row r="3981" spans="1:23">
      <c r="A3981" s="49" t="s">
        <v>6249</v>
      </c>
      <c r="B3981" s="46" t="s">
        <v>549</v>
      </c>
      <c r="C3981" s="46" t="s">
        <v>326</v>
      </c>
      <c r="D3981" s="49" t="s">
        <v>154</v>
      </c>
      <c r="E3981" s="46">
        <v>0</v>
      </c>
      <c r="F3981" s="46">
        <v>0</v>
      </c>
      <c r="G3981" s="46">
        <v>0</v>
      </c>
      <c r="H3981" s="46">
        <v>0</v>
      </c>
      <c r="I3981" s="46">
        <v>0</v>
      </c>
      <c r="J3981" s="46">
        <v>0</v>
      </c>
      <c r="K3981" s="46">
        <v>0</v>
      </c>
      <c r="L3981" s="42">
        <v>45780</v>
      </c>
      <c r="M3981" s="42">
        <v>23482</v>
      </c>
      <c r="N3981" s="42">
        <v>22298</v>
      </c>
      <c r="O3981" s="54" t="s">
        <v>499</v>
      </c>
      <c r="P3981" s="54" t="s">
        <v>499</v>
      </c>
      <c r="Q3981" s="54" t="s">
        <v>499</v>
      </c>
      <c r="R3981" s="54" t="s">
        <v>499</v>
      </c>
      <c r="S3981" s="54" t="s">
        <v>499</v>
      </c>
      <c r="T3981" s="54" t="s">
        <v>499</v>
      </c>
      <c r="U3981" s="54" t="s">
        <v>499</v>
      </c>
      <c r="W3981" s="42" t="s">
        <v>469</v>
      </c>
    </row>
    <row r="3982" spans="1:23">
      <c r="A3982" s="49" t="s">
        <v>6250</v>
      </c>
      <c r="B3982" s="46" t="s">
        <v>549</v>
      </c>
      <c r="C3982" s="46" t="s">
        <v>326</v>
      </c>
      <c r="D3982" s="49" t="s">
        <v>155</v>
      </c>
      <c r="E3982" s="46">
        <v>22</v>
      </c>
      <c r="F3982" s="46">
        <v>0</v>
      </c>
      <c r="G3982" s="46">
        <v>15</v>
      </c>
      <c r="H3982" s="46">
        <v>6</v>
      </c>
      <c r="I3982" s="46">
        <v>6</v>
      </c>
      <c r="J3982" s="46">
        <v>0</v>
      </c>
      <c r="K3982" s="46">
        <v>49</v>
      </c>
      <c r="L3982" s="42">
        <v>45780</v>
      </c>
      <c r="M3982" s="42">
        <v>23482</v>
      </c>
      <c r="N3982" s="42">
        <v>22298</v>
      </c>
      <c r="O3982" s="54">
        <v>48.055919615552639</v>
      </c>
      <c r="P3982" s="54" t="s">
        <v>499</v>
      </c>
      <c r="Q3982" s="54">
        <v>32.765399737876805</v>
      </c>
      <c r="R3982" s="54">
        <v>13.10615989515072</v>
      </c>
      <c r="S3982" s="54">
        <v>13.10615989515072</v>
      </c>
      <c r="T3982" s="54" t="s">
        <v>499</v>
      </c>
      <c r="U3982" s="54">
        <v>107.03363914373088</v>
      </c>
      <c r="W3982" s="42" t="s">
        <v>469</v>
      </c>
    </row>
    <row r="3983" spans="1:23">
      <c r="A3983" s="49" t="s">
        <v>6251</v>
      </c>
      <c r="B3983" s="46" t="s">
        <v>549</v>
      </c>
      <c r="C3983" s="46" t="s">
        <v>326</v>
      </c>
      <c r="D3983" s="49" t="s">
        <v>99</v>
      </c>
      <c r="E3983" s="46">
        <v>14</v>
      </c>
      <c r="F3983" s="46">
        <v>6</v>
      </c>
      <c r="G3983" s="46">
        <v>22</v>
      </c>
      <c r="H3983" s="46">
        <v>31</v>
      </c>
      <c r="I3983" s="46">
        <v>15</v>
      </c>
      <c r="J3983" s="46">
        <v>8</v>
      </c>
      <c r="K3983" s="46">
        <v>96</v>
      </c>
      <c r="L3983" s="42">
        <v>45780</v>
      </c>
      <c r="M3983" s="42">
        <v>23482</v>
      </c>
      <c r="N3983" s="42">
        <v>22298</v>
      </c>
      <c r="O3983" s="54">
        <v>30.581039755351679</v>
      </c>
      <c r="P3983" s="54">
        <v>13.10615989515072</v>
      </c>
      <c r="Q3983" s="54">
        <v>48.055919615552639</v>
      </c>
      <c r="R3983" s="54">
        <v>67.715159458278734</v>
      </c>
      <c r="S3983" s="54">
        <v>32.765399737876805</v>
      </c>
      <c r="T3983" s="54">
        <v>17.474879860200961</v>
      </c>
      <c r="U3983" s="54">
        <v>209.69855832241151</v>
      </c>
      <c r="W3983" s="42" t="s">
        <v>469</v>
      </c>
    </row>
    <row r="3984" spans="1:23">
      <c r="A3984" s="49" t="s">
        <v>6252</v>
      </c>
      <c r="B3984" s="46" t="s">
        <v>549</v>
      </c>
      <c r="C3984" s="46" t="s">
        <v>326</v>
      </c>
      <c r="D3984" s="49" t="s">
        <v>481</v>
      </c>
      <c r="E3984" s="46">
        <v>6</v>
      </c>
      <c r="F3984" s="46">
        <v>0</v>
      </c>
      <c r="G3984" s="46">
        <v>0</v>
      </c>
      <c r="H3984" s="46">
        <v>0</v>
      </c>
      <c r="I3984" s="46">
        <v>0</v>
      </c>
      <c r="J3984" s="46">
        <v>0</v>
      </c>
      <c r="K3984" s="46">
        <v>6</v>
      </c>
      <c r="L3984" s="42">
        <v>45780</v>
      </c>
      <c r="M3984" s="42">
        <v>23482</v>
      </c>
      <c r="N3984" s="42">
        <v>22298</v>
      </c>
      <c r="O3984" s="54">
        <v>13.10615989515072</v>
      </c>
      <c r="P3984" s="54" t="s">
        <v>499</v>
      </c>
      <c r="Q3984" s="54" t="s">
        <v>499</v>
      </c>
      <c r="R3984" s="54" t="s">
        <v>499</v>
      </c>
      <c r="S3984" s="54" t="s">
        <v>499</v>
      </c>
      <c r="T3984" s="54" t="s">
        <v>499</v>
      </c>
      <c r="U3984" s="54">
        <v>13.10615989515072</v>
      </c>
      <c r="W3984" s="42" t="s">
        <v>469</v>
      </c>
    </row>
    <row r="3985" spans="1:23">
      <c r="A3985" s="49" t="s">
        <v>6253</v>
      </c>
      <c r="B3985" s="46" t="s">
        <v>549</v>
      </c>
      <c r="C3985" s="46" t="s">
        <v>326</v>
      </c>
      <c r="D3985" s="49" t="s">
        <v>483</v>
      </c>
      <c r="E3985" s="46">
        <v>12</v>
      </c>
      <c r="F3985" s="46">
        <v>12</v>
      </c>
      <c r="G3985" s="46">
        <v>16</v>
      </c>
      <c r="H3985" s="46">
        <v>17</v>
      </c>
      <c r="I3985" s="46">
        <v>15</v>
      </c>
      <c r="J3985" s="46">
        <v>6</v>
      </c>
      <c r="K3985" s="46">
        <v>78</v>
      </c>
      <c r="L3985" s="42">
        <v>45780</v>
      </c>
      <c r="M3985" s="42">
        <v>23482</v>
      </c>
      <c r="N3985" s="42">
        <v>22298</v>
      </c>
      <c r="O3985" s="54">
        <v>26.212319790301439</v>
      </c>
      <c r="P3985" s="54">
        <v>26.212319790301439</v>
      </c>
      <c r="Q3985" s="54">
        <v>34.949759720401921</v>
      </c>
      <c r="R3985" s="54">
        <v>37.134119702927045</v>
      </c>
      <c r="S3985" s="54">
        <v>32.765399737876805</v>
      </c>
      <c r="T3985" s="54">
        <v>13.10615989515072</v>
      </c>
      <c r="U3985" s="54">
        <v>170.38007863695935</v>
      </c>
      <c r="W3985" s="42" t="s">
        <v>469</v>
      </c>
    </row>
    <row r="3986" spans="1:23">
      <c r="A3986" s="49" t="s">
        <v>6254</v>
      </c>
      <c r="B3986" s="46" t="s">
        <v>549</v>
      </c>
      <c r="C3986" s="46" t="s">
        <v>326</v>
      </c>
      <c r="D3986" s="49" t="s">
        <v>128</v>
      </c>
      <c r="E3986" s="46">
        <v>0</v>
      </c>
      <c r="F3986" s="46">
        <v>0</v>
      </c>
      <c r="G3986" s="46">
        <v>0</v>
      </c>
      <c r="H3986" s="46">
        <v>0</v>
      </c>
      <c r="I3986" s="46">
        <v>0</v>
      </c>
      <c r="J3986" s="46">
        <v>0</v>
      </c>
      <c r="K3986" s="46">
        <v>0</v>
      </c>
      <c r="L3986" s="42">
        <v>45780</v>
      </c>
      <c r="M3986" s="42">
        <v>23482</v>
      </c>
      <c r="N3986" s="42">
        <v>22298</v>
      </c>
      <c r="O3986" s="54" t="s">
        <v>499</v>
      </c>
      <c r="P3986" s="54" t="s">
        <v>499</v>
      </c>
      <c r="Q3986" s="54" t="s">
        <v>499</v>
      </c>
      <c r="R3986" s="54" t="s">
        <v>499</v>
      </c>
      <c r="S3986" s="54" t="s">
        <v>499</v>
      </c>
      <c r="T3986" s="54" t="s">
        <v>499</v>
      </c>
      <c r="U3986" s="54" t="s">
        <v>499</v>
      </c>
      <c r="W3986" s="42" t="s">
        <v>469</v>
      </c>
    </row>
    <row r="3987" spans="1:23">
      <c r="A3987" s="49" t="s">
        <v>6255</v>
      </c>
      <c r="B3987" s="46" t="s">
        <v>549</v>
      </c>
      <c r="C3987" s="46" t="s">
        <v>326</v>
      </c>
      <c r="D3987" s="49" t="s">
        <v>132</v>
      </c>
      <c r="E3987" s="46">
        <v>6</v>
      </c>
      <c r="F3987" s="46">
        <v>8</v>
      </c>
      <c r="G3987" s="46">
        <v>7</v>
      </c>
      <c r="H3987" s="46">
        <v>11</v>
      </c>
      <c r="I3987" s="46">
        <v>7</v>
      </c>
      <c r="J3987" s="46">
        <v>0</v>
      </c>
      <c r="K3987" s="46">
        <v>39</v>
      </c>
      <c r="L3987" s="42">
        <v>45780</v>
      </c>
      <c r="M3987" s="42">
        <v>23482</v>
      </c>
      <c r="N3987" s="42">
        <v>22298</v>
      </c>
      <c r="O3987" s="54">
        <v>25.551486244783238</v>
      </c>
      <c r="P3987" s="54">
        <v>34.068648326377655</v>
      </c>
      <c r="Q3987" s="54">
        <v>29.810067285580441</v>
      </c>
      <c r="R3987" s="54">
        <v>46.844391448769265</v>
      </c>
      <c r="S3987" s="54">
        <v>29.810067285580441</v>
      </c>
      <c r="T3987" s="54" t="s">
        <v>499</v>
      </c>
      <c r="U3987" s="54">
        <v>166.08466059109105</v>
      </c>
      <c r="W3987" s="42" t="s">
        <v>469</v>
      </c>
    </row>
    <row r="3988" spans="1:23">
      <c r="A3988" s="49" t="s">
        <v>6256</v>
      </c>
      <c r="B3988" s="46" t="s">
        <v>549</v>
      </c>
      <c r="C3988" s="46" t="s">
        <v>326</v>
      </c>
      <c r="D3988" s="49" t="s">
        <v>161</v>
      </c>
      <c r="E3988" s="46">
        <v>0</v>
      </c>
      <c r="F3988" s="46">
        <v>0</v>
      </c>
      <c r="G3988" s="46">
        <v>0</v>
      </c>
      <c r="H3988" s="46">
        <v>0</v>
      </c>
      <c r="I3988" s="46">
        <v>0</v>
      </c>
      <c r="J3988" s="46">
        <v>0</v>
      </c>
      <c r="K3988" s="46">
        <v>0</v>
      </c>
      <c r="L3988" s="42">
        <v>45780</v>
      </c>
      <c r="M3988" s="42">
        <v>23482</v>
      </c>
      <c r="N3988" s="42">
        <v>22298</v>
      </c>
      <c r="O3988" s="54" t="s">
        <v>499</v>
      </c>
      <c r="P3988" s="54" t="s">
        <v>499</v>
      </c>
      <c r="Q3988" s="54" t="s">
        <v>499</v>
      </c>
      <c r="R3988" s="54" t="s">
        <v>499</v>
      </c>
      <c r="S3988" s="54" t="s">
        <v>499</v>
      </c>
      <c r="T3988" s="54" t="s">
        <v>499</v>
      </c>
      <c r="U3988" s="54" t="s">
        <v>499</v>
      </c>
      <c r="W3988" s="42" t="s">
        <v>469</v>
      </c>
    </row>
    <row r="3989" spans="1:23">
      <c r="A3989" s="49" t="s">
        <v>6257</v>
      </c>
      <c r="B3989" s="46" t="s">
        <v>549</v>
      </c>
      <c r="C3989" s="46" t="s">
        <v>326</v>
      </c>
      <c r="D3989" s="49" t="s">
        <v>164</v>
      </c>
      <c r="E3989" s="46">
        <v>43</v>
      </c>
      <c r="F3989" s="46">
        <v>31</v>
      </c>
      <c r="G3989" s="46">
        <v>77</v>
      </c>
      <c r="H3989" s="46">
        <v>65</v>
      </c>
      <c r="I3989" s="46">
        <v>26</v>
      </c>
      <c r="J3989" s="46">
        <v>0</v>
      </c>
      <c r="K3989" s="46">
        <v>242</v>
      </c>
      <c r="L3989" s="42">
        <v>45780</v>
      </c>
      <c r="M3989" s="42">
        <v>23482</v>
      </c>
      <c r="N3989" s="42">
        <v>22298</v>
      </c>
      <c r="O3989" s="54">
        <v>192.84240739079738</v>
      </c>
      <c r="P3989" s="54">
        <v>139.02592160731905</v>
      </c>
      <c r="Q3989" s="54">
        <v>345.32245044398599</v>
      </c>
      <c r="R3989" s="54">
        <v>291.50596466050763</v>
      </c>
      <c r="S3989" s="54">
        <v>116.60238586420307</v>
      </c>
      <c r="T3989" s="54" t="s">
        <v>499</v>
      </c>
      <c r="U3989" s="54">
        <v>1085.2991299668131</v>
      </c>
      <c r="W3989" s="42" t="s">
        <v>469</v>
      </c>
    </row>
    <row r="3990" spans="1:23">
      <c r="A3990" s="49" t="s">
        <v>6258</v>
      </c>
      <c r="B3990" s="46" t="s">
        <v>549</v>
      </c>
      <c r="C3990" s="46" t="s">
        <v>326</v>
      </c>
      <c r="D3990" s="49" t="s">
        <v>142</v>
      </c>
      <c r="E3990" s="46">
        <v>6</v>
      </c>
      <c r="F3990" s="46">
        <v>0</v>
      </c>
      <c r="G3990" s="46">
        <v>6</v>
      </c>
      <c r="H3990" s="46">
        <v>0</v>
      </c>
      <c r="I3990" s="46">
        <v>0</v>
      </c>
      <c r="J3990" s="46">
        <v>0</v>
      </c>
      <c r="K3990" s="46">
        <v>12</v>
      </c>
      <c r="L3990" s="42">
        <v>45780</v>
      </c>
      <c r="M3990" s="42">
        <v>23482</v>
      </c>
      <c r="N3990" s="42">
        <v>22298</v>
      </c>
      <c r="O3990" s="54">
        <v>13.10615989515072</v>
      </c>
      <c r="P3990" s="54" t="s">
        <v>499</v>
      </c>
      <c r="Q3990" s="54">
        <v>13.10615989515072</v>
      </c>
      <c r="R3990" s="54" t="s">
        <v>499</v>
      </c>
      <c r="S3990" s="54" t="s">
        <v>499</v>
      </c>
      <c r="T3990" s="54" t="s">
        <v>499</v>
      </c>
      <c r="U3990" s="54">
        <v>26.212319790301439</v>
      </c>
      <c r="W3990" s="42" t="s">
        <v>469</v>
      </c>
    </row>
    <row r="3991" spans="1:23">
      <c r="A3991" s="49" t="s">
        <v>6259</v>
      </c>
      <c r="B3991" s="46" t="s">
        <v>549</v>
      </c>
      <c r="C3991" s="46" t="s">
        <v>326</v>
      </c>
      <c r="D3991" s="49" t="s">
        <v>146</v>
      </c>
      <c r="E3991" s="46">
        <v>6</v>
      </c>
      <c r="F3991" s="46">
        <v>6</v>
      </c>
      <c r="G3991" s="46">
        <v>16</v>
      </c>
      <c r="H3991" s="46">
        <v>27</v>
      </c>
      <c r="I3991" s="46">
        <v>13</v>
      </c>
      <c r="J3991" s="46">
        <v>6</v>
      </c>
      <c r="K3991" s="46">
        <v>74</v>
      </c>
      <c r="L3991" s="42">
        <v>45780</v>
      </c>
      <c r="M3991" s="42">
        <v>23482</v>
      </c>
      <c r="N3991" s="42">
        <v>22298</v>
      </c>
      <c r="O3991" s="54">
        <v>25.551486244783238</v>
      </c>
      <c r="P3991" s="54">
        <v>25.551486244783238</v>
      </c>
      <c r="Q3991" s="54">
        <v>68.13729665275531</v>
      </c>
      <c r="R3991" s="54">
        <v>114.98168810152457</v>
      </c>
      <c r="S3991" s="54">
        <v>55.361553530363686</v>
      </c>
      <c r="T3991" s="54">
        <v>25.551486244783238</v>
      </c>
      <c r="U3991" s="54">
        <v>315.13499701899326</v>
      </c>
      <c r="W3991" s="42" t="s">
        <v>469</v>
      </c>
    </row>
    <row r="3992" spans="1:23">
      <c r="A3992" s="49" t="s">
        <v>6260</v>
      </c>
      <c r="B3992" s="46" t="s">
        <v>549</v>
      </c>
      <c r="C3992" s="46" t="s">
        <v>328</v>
      </c>
      <c r="D3992" s="49" t="s">
        <v>200</v>
      </c>
      <c r="E3992" s="46">
        <v>12</v>
      </c>
      <c r="F3992" s="46">
        <v>6</v>
      </c>
      <c r="G3992" s="46">
        <v>15</v>
      </c>
      <c r="H3992" s="46">
        <v>19</v>
      </c>
      <c r="I3992" s="46">
        <v>8</v>
      </c>
      <c r="J3992" s="46">
        <v>6</v>
      </c>
      <c r="K3992" s="46">
        <v>66</v>
      </c>
      <c r="L3992" s="42">
        <v>31338</v>
      </c>
      <c r="M3992" s="42">
        <v>16018</v>
      </c>
      <c r="N3992" s="42">
        <v>15320</v>
      </c>
      <c r="O3992" s="54">
        <v>38.292169251388088</v>
      </c>
      <c r="P3992" s="54">
        <v>19.146084625694044</v>
      </c>
      <c r="Q3992" s="54">
        <v>47.865211564235118</v>
      </c>
      <c r="R3992" s="54">
        <v>60.629267981364478</v>
      </c>
      <c r="S3992" s="54">
        <v>25.528112834258724</v>
      </c>
      <c r="T3992" s="54">
        <v>19.146084625694044</v>
      </c>
      <c r="U3992" s="54">
        <v>210.60693088263452</v>
      </c>
      <c r="W3992" s="42" t="s">
        <v>469</v>
      </c>
    </row>
    <row r="3993" spans="1:23">
      <c r="A3993" s="49" t="s">
        <v>6261</v>
      </c>
      <c r="B3993" s="46" t="s">
        <v>549</v>
      </c>
      <c r="C3993" s="46" t="s">
        <v>328</v>
      </c>
      <c r="D3993" s="49" t="s">
        <v>54</v>
      </c>
      <c r="E3993" s="46">
        <v>26</v>
      </c>
      <c r="F3993" s="46">
        <v>25</v>
      </c>
      <c r="G3993" s="46">
        <v>52</v>
      </c>
      <c r="H3993" s="46">
        <v>84</v>
      </c>
      <c r="I3993" s="46">
        <v>48</v>
      </c>
      <c r="J3993" s="46">
        <v>50</v>
      </c>
      <c r="K3993" s="46">
        <v>285</v>
      </c>
      <c r="L3993" s="42">
        <v>31338</v>
      </c>
      <c r="M3993" s="42">
        <v>16018</v>
      </c>
      <c r="N3993" s="42">
        <v>15320</v>
      </c>
      <c r="O3993" s="54">
        <v>162.31739293295044</v>
      </c>
      <c r="P3993" s="54">
        <v>156.07441628168309</v>
      </c>
      <c r="Q3993" s="54">
        <v>324.63478586590088</v>
      </c>
      <c r="R3993" s="54">
        <v>524.41003870645523</v>
      </c>
      <c r="S3993" s="54">
        <v>299.66287926083157</v>
      </c>
      <c r="T3993" s="54">
        <v>312.14883256336617</v>
      </c>
      <c r="U3993" s="54">
        <v>1779.2483456111875</v>
      </c>
      <c r="W3993" s="42" t="s">
        <v>469</v>
      </c>
    </row>
    <row r="3994" spans="1:23">
      <c r="A3994" s="49" t="s">
        <v>6262</v>
      </c>
      <c r="B3994" s="46" t="s">
        <v>549</v>
      </c>
      <c r="C3994" s="46" t="s">
        <v>328</v>
      </c>
      <c r="D3994" s="49" t="s">
        <v>60</v>
      </c>
      <c r="E3994" s="46">
        <v>0</v>
      </c>
      <c r="F3994" s="46">
        <v>0</v>
      </c>
      <c r="G3994" s="46">
        <v>12</v>
      </c>
      <c r="H3994" s="46">
        <v>13</v>
      </c>
      <c r="I3994" s="46">
        <v>9</v>
      </c>
      <c r="J3994" s="46">
        <v>6</v>
      </c>
      <c r="K3994" s="46">
        <v>40</v>
      </c>
      <c r="L3994" s="42">
        <v>31338</v>
      </c>
      <c r="M3994" s="42">
        <v>16018</v>
      </c>
      <c r="N3994" s="42">
        <v>15320</v>
      </c>
      <c r="O3994" s="54" t="s">
        <v>499</v>
      </c>
      <c r="P3994" s="54" t="s">
        <v>499</v>
      </c>
      <c r="Q3994" s="54">
        <v>38.292169251388088</v>
      </c>
      <c r="R3994" s="54">
        <v>41.483183355670434</v>
      </c>
      <c r="S3994" s="54">
        <v>28.71912693854107</v>
      </c>
      <c r="T3994" s="54">
        <v>19.146084625694044</v>
      </c>
      <c r="U3994" s="54">
        <v>127.64056417129365</v>
      </c>
      <c r="W3994" s="42" t="s">
        <v>469</v>
      </c>
    </row>
    <row r="3995" spans="1:23">
      <c r="A3995" s="49" t="s">
        <v>6263</v>
      </c>
      <c r="B3995" s="46" t="s">
        <v>549</v>
      </c>
      <c r="C3995" s="46" t="s">
        <v>328</v>
      </c>
      <c r="D3995" s="49" t="s">
        <v>69</v>
      </c>
      <c r="E3995" s="46">
        <v>0</v>
      </c>
      <c r="F3995" s="46">
        <v>0</v>
      </c>
      <c r="G3995" s="46">
        <v>0</v>
      </c>
      <c r="H3995" s="46">
        <v>6</v>
      </c>
      <c r="I3995" s="46">
        <v>0</v>
      </c>
      <c r="J3995" s="46">
        <v>6</v>
      </c>
      <c r="K3995" s="46">
        <v>12</v>
      </c>
      <c r="L3995" s="42">
        <v>31338</v>
      </c>
      <c r="M3995" s="42">
        <v>16018</v>
      </c>
      <c r="N3995" s="42">
        <v>15320</v>
      </c>
      <c r="O3995" s="54" t="s">
        <v>499</v>
      </c>
      <c r="P3995" s="54" t="s">
        <v>499</v>
      </c>
      <c r="Q3995" s="54" t="s">
        <v>499</v>
      </c>
      <c r="R3995" s="54">
        <v>37.457859907603947</v>
      </c>
      <c r="S3995" s="54" t="s">
        <v>499</v>
      </c>
      <c r="T3995" s="54">
        <v>37.457859907603947</v>
      </c>
      <c r="U3995" s="54">
        <v>74.915719815207893</v>
      </c>
      <c r="W3995" s="42" t="s">
        <v>469</v>
      </c>
    </row>
    <row r="3996" spans="1:23">
      <c r="A3996" s="49" t="s">
        <v>6264</v>
      </c>
      <c r="B3996" s="46" t="s">
        <v>549</v>
      </c>
      <c r="C3996" s="46" t="s">
        <v>328</v>
      </c>
      <c r="D3996" s="49" t="s">
        <v>64</v>
      </c>
      <c r="E3996" s="46">
        <v>20</v>
      </c>
      <c r="F3996" s="46">
        <v>18</v>
      </c>
      <c r="G3996" s="46">
        <v>25</v>
      </c>
      <c r="H3996" s="46">
        <v>30</v>
      </c>
      <c r="I3996" s="46">
        <v>23</v>
      </c>
      <c r="J3996" s="46">
        <v>6</v>
      </c>
      <c r="K3996" s="46">
        <v>122</v>
      </c>
      <c r="L3996" s="42">
        <v>31338</v>
      </c>
      <c r="M3996" s="42">
        <v>16018</v>
      </c>
      <c r="N3996" s="42">
        <v>15320</v>
      </c>
      <c r="O3996" s="54">
        <v>63.820282085646824</v>
      </c>
      <c r="P3996" s="54">
        <v>57.43825387708214</v>
      </c>
      <c r="Q3996" s="54">
        <v>79.775352607058522</v>
      </c>
      <c r="R3996" s="54">
        <v>95.730423128470235</v>
      </c>
      <c r="S3996" s="54">
        <v>73.393324398493846</v>
      </c>
      <c r="T3996" s="54">
        <v>19.146084625694044</v>
      </c>
      <c r="U3996" s="54">
        <v>389.30372072244563</v>
      </c>
      <c r="W3996" s="42" t="s">
        <v>469</v>
      </c>
    </row>
    <row r="3997" spans="1:23">
      <c r="A3997" s="49" t="s">
        <v>6265</v>
      </c>
      <c r="B3997" s="46" t="s">
        <v>549</v>
      </c>
      <c r="C3997" s="46" t="s">
        <v>328</v>
      </c>
      <c r="D3997" s="49" t="s">
        <v>492</v>
      </c>
      <c r="E3997" s="46">
        <v>6</v>
      </c>
      <c r="F3997" s="46">
        <v>6</v>
      </c>
      <c r="G3997" s="46">
        <v>6</v>
      </c>
      <c r="H3997" s="46">
        <v>12</v>
      </c>
      <c r="I3997" s="46">
        <v>6</v>
      </c>
      <c r="J3997" s="46">
        <v>0</v>
      </c>
      <c r="K3997" s="46">
        <v>36</v>
      </c>
      <c r="L3997" s="42">
        <v>31338</v>
      </c>
      <c r="M3997" s="42">
        <v>16018</v>
      </c>
      <c r="N3997" s="42">
        <v>15320</v>
      </c>
      <c r="O3997" s="54">
        <v>19.146084625694044</v>
      </c>
      <c r="P3997" s="54">
        <v>19.146084625694044</v>
      </c>
      <c r="Q3997" s="54">
        <v>19.146084625694044</v>
      </c>
      <c r="R3997" s="54">
        <v>38.292169251388088</v>
      </c>
      <c r="S3997" s="54">
        <v>19.146084625694044</v>
      </c>
      <c r="T3997" s="54" t="s">
        <v>499</v>
      </c>
      <c r="U3997" s="54">
        <v>114.87650775416428</v>
      </c>
      <c r="W3997" s="42" t="s">
        <v>469</v>
      </c>
    </row>
    <row r="3998" spans="1:23">
      <c r="A3998" s="49" t="s">
        <v>6266</v>
      </c>
      <c r="B3998" s="46" t="s">
        <v>549</v>
      </c>
      <c r="C3998" s="46" t="s">
        <v>328</v>
      </c>
      <c r="D3998" s="49" t="s">
        <v>473</v>
      </c>
      <c r="E3998" s="46">
        <v>0</v>
      </c>
      <c r="F3998" s="46">
        <v>0</v>
      </c>
      <c r="G3998" s="46">
        <v>0</v>
      </c>
      <c r="H3998" s="46">
        <v>0</v>
      </c>
      <c r="I3998" s="46">
        <v>6</v>
      </c>
      <c r="J3998" s="46">
        <v>0</v>
      </c>
      <c r="K3998" s="46">
        <v>6</v>
      </c>
      <c r="L3998" s="42">
        <v>31338</v>
      </c>
      <c r="M3998" s="42">
        <v>16018</v>
      </c>
      <c r="N3998" s="42">
        <v>15320</v>
      </c>
      <c r="O3998" s="54" t="s">
        <v>499</v>
      </c>
      <c r="P3998" s="54" t="s">
        <v>499</v>
      </c>
      <c r="Q3998" s="54" t="s">
        <v>499</v>
      </c>
      <c r="R3998" s="54" t="s">
        <v>499</v>
      </c>
      <c r="S3998" s="54">
        <v>19.146084625694044</v>
      </c>
      <c r="T3998" s="54" t="s">
        <v>499</v>
      </c>
      <c r="U3998" s="54">
        <v>19.146084625694044</v>
      </c>
      <c r="W3998" s="42" t="s">
        <v>469</v>
      </c>
    </row>
    <row r="3999" spans="1:23">
      <c r="A3999" s="49" t="s">
        <v>6267</v>
      </c>
      <c r="B3999" s="46" t="s">
        <v>549</v>
      </c>
      <c r="C3999" s="46" t="s">
        <v>328</v>
      </c>
      <c r="D3999" s="49" t="s">
        <v>201</v>
      </c>
      <c r="E3999" s="46">
        <v>12</v>
      </c>
      <c r="F3999" s="46">
        <v>6</v>
      </c>
      <c r="G3999" s="46">
        <v>6</v>
      </c>
      <c r="H3999" s="46">
        <v>12</v>
      </c>
      <c r="I3999" s="46">
        <v>0</v>
      </c>
      <c r="J3999" s="46">
        <v>0</v>
      </c>
      <c r="K3999" s="46">
        <v>36</v>
      </c>
      <c r="L3999" s="42">
        <v>31338</v>
      </c>
      <c r="M3999" s="42">
        <v>16018</v>
      </c>
      <c r="N3999" s="42">
        <v>15320</v>
      </c>
      <c r="O3999" s="54">
        <v>38.292169251388088</v>
      </c>
      <c r="P3999" s="54">
        <v>19.146084625694044</v>
      </c>
      <c r="Q3999" s="54">
        <v>19.146084625694044</v>
      </c>
      <c r="R3999" s="54">
        <v>38.292169251388088</v>
      </c>
      <c r="S3999" s="54" t="s">
        <v>499</v>
      </c>
      <c r="T3999" s="54" t="s">
        <v>499</v>
      </c>
      <c r="U3999" s="54">
        <v>114.87650775416428</v>
      </c>
      <c r="W3999" s="42" t="s">
        <v>469</v>
      </c>
    </row>
    <row r="4000" spans="1:23">
      <c r="A4000" s="49" t="s">
        <v>6268</v>
      </c>
      <c r="B4000" s="46" t="s">
        <v>549</v>
      </c>
      <c r="C4000" s="46" t="s">
        <v>328</v>
      </c>
      <c r="D4000" s="49" t="s">
        <v>151</v>
      </c>
      <c r="E4000" s="46">
        <v>0</v>
      </c>
      <c r="F4000" s="46">
        <v>0</v>
      </c>
      <c r="G4000" s="46">
        <v>0</v>
      </c>
      <c r="H4000" s="46">
        <v>0</v>
      </c>
      <c r="I4000" s="46">
        <v>0</v>
      </c>
      <c r="J4000" s="46">
        <v>0</v>
      </c>
      <c r="K4000" s="46">
        <v>0</v>
      </c>
      <c r="L4000" s="42">
        <v>31338</v>
      </c>
      <c r="M4000" s="42">
        <v>16018</v>
      </c>
      <c r="N4000" s="42">
        <v>15320</v>
      </c>
      <c r="O4000" s="54" t="s">
        <v>499</v>
      </c>
      <c r="P4000" s="54" t="s">
        <v>499</v>
      </c>
      <c r="Q4000" s="54" t="s">
        <v>499</v>
      </c>
      <c r="R4000" s="54" t="s">
        <v>499</v>
      </c>
      <c r="S4000" s="54" t="s">
        <v>499</v>
      </c>
      <c r="T4000" s="54" t="s">
        <v>499</v>
      </c>
      <c r="U4000" s="54" t="s">
        <v>499</v>
      </c>
      <c r="W4000" s="42" t="s">
        <v>469</v>
      </c>
    </row>
    <row r="4001" spans="1:23">
      <c r="A4001" s="49" t="s">
        <v>6269</v>
      </c>
      <c r="B4001" s="46" t="s">
        <v>549</v>
      </c>
      <c r="C4001" s="46" t="s">
        <v>328</v>
      </c>
      <c r="D4001" s="49" t="s">
        <v>95</v>
      </c>
      <c r="E4001" s="46">
        <v>0</v>
      </c>
      <c r="F4001" s="46">
        <v>0</v>
      </c>
      <c r="G4001" s="46">
        <v>6</v>
      </c>
      <c r="H4001" s="46">
        <v>8</v>
      </c>
      <c r="I4001" s="46">
        <v>0</v>
      </c>
      <c r="J4001" s="46">
        <v>0</v>
      </c>
      <c r="K4001" s="46">
        <v>14</v>
      </c>
      <c r="L4001" s="42">
        <v>31338</v>
      </c>
      <c r="M4001" s="42">
        <v>16018</v>
      </c>
      <c r="N4001" s="42">
        <v>15320</v>
      </c>
      <c r="O4001" s="54" t="s">
        <v>499</v>
      </c>
      <c r="P4001" s="54" t="s">
        <v>499</v>
      </c>
      <c r="Q4001" s="54">
        <v>19.146084625694044</v>
      </c>
      <c r="R4001" s="54">
        <v>25.528112834258724</v>
      </c>
      <c r="S4001" s="54" t="s">
        <v>499</v>
      </c>
      <c r="T4001" s="54" t="s">
        <v>499</v>
      </c>
      <c r="U4001" s="54">
        <v>44.674197459952772</v>
      </c>
      <c r="W4001" s="42" t="s">
        <v>469</v>
      </c>
    </row>
    <row r="4002" spans="1:23">
      <c r="A4002" s="49" t="s">
        <v>6270</v>
      </c>
      <c r="B4002" s="46" t="s">
        <v>549</v>
      </c>
      <c r="C4002" s="46" t="s">
        <v>328</v>
      </c>
      <c r="D4002" s="49" t="s">
        <v>154</v>
      </c>
      <c r="E4002" s="46">
        <v>0</v>
      </c>
      <c r="F4002" s="46">
        <v>0</v>
      </c>
      <c r="G4002" s="46">
        <v>0</v>
      </c>
      <c r="H4002" s="46">
        <v>0</v>
      </c>
      <c r="I4002" s="46">
        <v>0</v>
      </c>
      <c r="J4002" s="46">
        <v>0</v>
      </c>
      <c r="K4002" s="46">
        <v>0</v>
      </c>
      <c r="L4002" s="42">
        <v>31338</v>
      </c>
      <c r="M4002" s="42">
        <v>16018</v>
      </c>
      <c r="N4002" s="42">
        <v>15320</v>
      </c>
      <c r="O4002" s="54" t="s">
        <v>499</v>
      </c>
      <c r="P4002" s="54" t="s">
        <v>499</v>
      </c>
      <c r="Q4002" s="54" t="s">
        <v>499</v>
      </c>
      <c r="R4002" s="54" t="s">
        <v>499</v>
      </c>
      <c r="S4002" s="54" t="s">
        <v>499</v>
      </c>
      <c r="T4002" s="54" t="s">
        <v>499</v>
      </c>
      <c r="U4002" s="54" t="s">
        <v>499</v>
      </c>
      <c r="W4002" s="42" t="s">
        <v>469</v>
      </c>
    </row>
    <row r="4003" spans="1:23">
      <c r="A4003" s="49" t="s">
        <v>6271</v>
      </c>
      <c r="B4003" s="46" t="s">
        <v>549</v>
      </c>
      <c r="C4003" s="46" t="s">
        <v>328</v>
      </c>
      <c r="D4003" s="49" t="s">
        <v>155</v>
      </c>
      <c r="E4003" s="46">
        <v>14</v>
      </c>
      <c r="F4003" s="46">
        <v>0</v>
      </c>
      <c r="G4003" s="46">
        <v>12</v>
      </c>
      <c r="H4003" s="46">
        <v>6</v>
      </c>
      <c r="I4003" s="46">
        <v>0</v>
      </c>
      <c r="J4003" s="46">
        <v>0</v>
      </c>
      <c r="K4003" s="46">
        <v>32</v>
      </c>
      <c r="L4003" s="42">
        <v>31338</v>
      </c>
      <c r="M4003" s="42">
        <v>16018</v>
      </c>
      <c r="N4003" s="42">
        <v>15320</v>
      </c>
      <c r="O4003" s="54">
        <v>44.674197459952772</v>
      </c>
      <c r="P4003" s="54" t="s">
        <v>499</v>
      </c>
      <c r="Q4003" s="54">
        <v>38.292169251388088</v>
      </c>
      <c r="R4003" s="54">
        <v>19.146084625694044</v>
      </c>
      <c r="S4003" s="54" t="s">
        <v>499</v>
      </c>
      <c r="T4003" s="54" t="s">
        <v>499</v>
      </c>
      <c r="U4003" s="54">
        <v>102.1124513370349</v>
      </c>
      <c r="W4003" s="42" t="s">
        <v>469</v>
      </c>
    </row>
    <row r="4004" spans="1:23">
      <c r="A4004" s="49" t="s">
        <v>6272</v>
      </c>
      <c r="B4004" s="46" t="s">
        <v>549</v>
      </c>
      <c r="C4004" s="46" t="s">
        <v>328</v>
      </c>
      <c r="D4004" s="49" t="s">
        <v>99</v>
      </c>
      <c r="E4004" s="46">
        <v>12</v>
      </c>
      <c r="F4004" s="46">
        <v>6</v>
      </c>
      <c r="G4004" s="46">
        <v>20</v>
      </c>
      <c r="H4004" s="46">
        <v>13</v>
      </c>
      <c r="I4004" s="46">
        <v>6</v>
      </c>
      <c r="J4004" s="46">
        <v>0</v>
      </c>
      <c r="K4004" s="46">
        <v>57</v>
      </c>
      <c r="L4004" s="42">
        <v>31338</v>
      </c>
      <c r="M4004" s="42">
        <v>16018</v>
      </c>
      <c r="N4004" s="42">
        <v>15320</v>
      </c>
      <c r="O4004" s="54">
        <v>38.292169251388088</v>
      </c>
      <c r="P4004" s="54">
        <v>19.146084625694044</v>
      </c>
      <c r="Q4004" s="54">
        <v>63.820282085646824</v>
      </c>
      <c r="R4004" s="54">
        <v>41.483183355670434</v>
      </c>
      <c r="S4004" s="54">
        <v>19.146084625694044</v>
      </c>
      <c r="T4004" s="54" t="s">
        <v>499</v>
      </c>
      <c r="U4004" s="54">
        <v>181.88780394409343</v>
      </c>
      <c r="W4004" s="42" t="s">
        <v>469</v>
      </c>
    </row>
    <row r="4005" spans="1:23">
      <c r="A4005" s="49" t="s">
        <v>6273</v>
      </c>
      <c r="B4005" s="46" t="s">
        <v>549</v>
      </c>
      <c r="C4005" s="46" t="s">
        <v>328</v>
      </c>
      <c r="D4005" s="49" t="s">
        <v>481</v>
      </c>
      <c r="E4005" s="46">
        <v>0</v>
      </c>
      <c r="F4005" s="46">
        <v>0</v>
      </c>
      <c r="G4005" s="46">
        <v>0</v>
      </c>
      <c r="H4005" s="46">
        <v>0</v>
      </c>
      <c r="I4005" s="46">
        <v>0</v>
      </c>
      <c r="J4005" s="46">
        <v>0</v>
      </c>
      <c r="K4005" s="46">
        <v>0</v>
      </c>
      <c r="L4005" s="42">
        <v>31338</v>
      </c>
      <c r="M4005" s="42">
        <v>16018</v>
      </c>
      <c r="N4005" s="42">
        <v>15320</v>
      </c>
      <c r="O4005" s="54" t="s">
        <v>499</v>
      </c>
      <c r="P4005" s="54" t="s">
        <v>499</v>
      </c>
      <c r="Q4005" s="54" t="s">
        <v>499</v>
      </c>
      <c r="R4005" s="54" t="s">
        <v>499</v>
      </c>
      <c r="S4005" s="54" t="s">
        <v>499</v>
      </c>
      <c r="T4005" s="54" t="s">
        <v>499</v>
      </c>
      <c r="U4005" s="54" t="s">
        <v>499</v>
      </c>
      <c r="W4005" s="42" t="s">
        <v>469</v>
      </c>
    </row>
    <row r="4006" spans="1:23">
      <c r="A4006" s="49" t="s">
        <v>6274</v>
      </c>
      <c r="B4006" s="46" t="s">
        <v>549</v>
      </c>
      <c r="C4006" s="46" t="s">
        <v>328</v>
      </c>
      <c r="D4006" s="49" t="s">
        <v>483</v>
      </c>
      <c r="E4006" s="46">
        <v>6</v>
      </c>
      <c r="F4006" s="46">
        <v>6</v>
      </c>
      <c r="G4006" s="46">
        <v>15</v>
      </c>
      <c r="H4006" s="46">
        <v>13</v>
      </c>
      <c r="I4006" s="46">
        <v>6</v>
      </c>
      <c r="J4006" s="46">
        <v>6</v>
      </c>
      <c r="K4006" s="46">
        <v>52</v>
      </c>
      <c r="L4006" s="42">
        <v>31338</v>
      </c>
      <c r="M4006" s="42">
        <v>16018</v>
      </c>
      <c r="N4006" s="42">
        <v>15320</v>
      </c>
      <c r="O4006" s="54">
        <v>19.146084625694044</v>
      </c>
      <c r="P4006" s="54">
        <v>19.146084625694044</v>
      </c>
      <c r="Q4006" s="54">
        <v>47.865211564235118</v>
      </c>
      <c r="R4006" s="54">
        <v>41.483183355670434</v>
      </c>
      <c r="S4006" s="54">
        <v>19.146084625694044</v>
      </c>
      <c r="T4006" s="54">
        <v>19.146084625694044</v>
      </c>
      <c r="U4006" s="54">
        <v>165.93273342268174</v>
      </c>
      <c r="W4006" s="42" t="s">
        <v>469</v>
      </c>
    </row>
    <row r="4007" spans="1:23">
      <c r="A4007" s="49" t="s">
        <v>6275</v>
      </c>
      <c r="B4007" s="46" t="s">
        <v>549</v>
      </c>
      <c r="C4007" s="46" t="s">
        <v>328</v>
      </c>
      <c r="D4007" s="49" t="s">
        <v>128</v>
      </c>
      <c r="E4007" s="46">
        <v>0</v>
      </c>
      <c r="F4007" s="46">
        <v>0</v>
      </c>
      <c r="G4007" s="46">
        <v>0</v>
      </c>
      <c r="H4007" s="46">
        <v>0</v>
      </c>
      <c r="I4007" s="46">
        <v>0</v>
      </c>
      <c r="J4007" s="46">
        <v>0</v>
      </c>
      <c r="K4007" s="46">
        <v>0</v>
      </c>
      <c r="L4007" s="42">
        <v>31338</v>
      </c>
      <c r="M4007" s="42">
        <v>16018</v>
      </c>
      <c r="N4007" s="42">
        <v>15320</v>
      </c>
      <c r="O4007" s="54" t="s">
        <v>499</v>
      </c>
      <c r="P4007" s="54" t="s">
        <v>499</v>
      </c>
      <c r="Q4007" s="54" t="s">
        <v>499</v>
      </c>
      <c r="R4007" s="54" t="s">
        <v>499</v>
      </c>
      <c r="S4007" s="54" t="s">
        <v>499</v>
      </c>
      <c r="T4007" s="54" t="s">
        <v>499</v>
      </c>
      <c r="U4007" s="54" t="s">
        <v>499</v>
      </c>
      <c r="W4007" s="42" t="s">
        <v>469</v>
      </c>
    </row>
    <row r="4008" spans="1:23">
      <c r="A4008" s="49" t="s">
        <v>6276</v>
      </c>
      <c r="B4008" s="46" t="s">
        <v>549</v>
      </c>
      <c r="C4008" s="46" t="s">
        <v>328</v>
      </c>
      <c r="D4008" s="49" t="s">
        <v>132</v>
      </c>
      <c r="E4008" s="46">
        <v>6</v>
      </c>
      <c r="F4008" s="46">
        <v>0</v>
      </c>
      <c r="G4008" s="46">
        <v>6</v>
      </c>
      <c r="H4008" s="46">
        <v>8</v>
      </c>
      <c r="I4008" s="46">
        <v>6</v>
      </c>
      <c r="J4008" s="46">
        <v>6</v>
      </c>
      <c r="K4008" s="46">
        <v>32</v>
      </c>
      <c r="L4008" s="42">
        <v>31338</v>
      </c>
      <c r="M4008" s="42">
        <v>16018</v>
      </c>
      <c r="N4008" s="42">
        <v>15320</v>
      </c>
      <c r="O4008" s="54">
        <v>37.457859907603947</v>
      </c>
      <c r="P4008" s="54" t="s">
        <v>499</v>
      </c>
      <c r="Q4008" s="54">
        <v>37.457859907603947</v>
      </c>
      <c r="R4008" s="54">
        <v>49.9438132101386</v>
      </c>
      <c r="S4008" s="54">
        <v>37.457859907603947</v>
      </c>
      <c r="T4008" s="54">
        <v>37.457859907603947</v>
      </c>
      <c r="U4008" s="54">
        <v>199.7752528405544</v>
      </c>
      <c r="W4008" s="42" t="s">
        <v>469</v>
      </c>
    </row>
    <row r="4009" spans="1:23">
      <c r="A4009" s="49" t="s">
        <v>6277</v>
      </c>
      <c r="B4009" s="46" t="s">
        <v>549</v>
      </c>
      <c r="C4009" s="46" t="s">
        <v>328</v>
      </c>
      <c r="D4009" s="49" t="s">
        <v>161</v>
      </c>
      <c r="E4009" s="46">
        <v>0</v>
      </c>
      <c r="F4009" s="46">
        <v>0</v>
      </c>
      <c r="G4009" s="46">
        <v>0</v>
      </c>
      <c r="H4009" s="46">
        <v>0</v>
      </c>
      <c r="I4009" s="46">
        <v>0</v>
      </c>
      <c r="J4009" s="46">
        <v>0</v>
      </c>
      <c r="K4009" s="46">
        <v>0</v>
      </c>
      <c r="L4009" s="42">
        <v>31338</v>
      </c>
      <c r="M4009" s="42">
        <v>16018</v>
      </c>
      <c r="N4009" s="42">
        <v>15320</v>
      </c>
      <c r="O4009" s="54" t="s">
        <v>499</v>
      </c>
      <c r="P4009" s="54" t="s">
        <v>499</v>
      </c>
      <c r="Q4009" s="54" t="s">
        <v>499</v>
      </c>
      <c r="R4009" s="54" t="s">
        <v>499</v>
      </c>
      <c r="S4009" s="54" t="s">
        <v>499</v>
      </c>
      <c r="T4009" s="54" t="s">
        <v>499</v>
      </c>
      <c r="U4009" s="54" t="s">
        <v>499</v>
      </c>
      <c r="W4009" s="42" t="s">
        <v>469</v>
      </c>
    </row>
    <row r="4010" spans="1:23">
      <c r="A4010" s="49" t="s">
        <v>6278</v>
      </c>
      <c r="B4010" s="46" t="s">
        <v>549</v>
      </c>
      <c r="C4010" s="46" t="s">
        <v>328</v>
      </c>
      <c r="D4010" s="49" t="s">
        <v>164</v>
      </c>
      <c r="E4010" s="46">
        <v>29</v>
      </c>
      <c r="F4010" s="46">
        <v>32</v>
      </c>
      <c r="G4010" s="46">
        <v>63</v>
      </c>
      <c r="H4010" s="46">
        <v>58</v>
      </c>
      <c r="I4010" s="46">
        <v>21</v>
      </c>
      <c r="J4010" s="46">
        <v>6</v>
      </c>
      <c r="K4010" s="46">
        <v>209</v>
      </c>
      <c r="L4010" s="42">
        <v>31338</v>
      </c>
      <c r="M4010" s="42">
        <v>16018</v>
      </c>
      <c r="N4010" s="42">
        <v>15320</v>
      </c>
      <c r="O4010" s="54">
        <v>189.29503916449084</v>
      </c>
      <c r="P4010" s="54">
        <v>208.87728459530027</v>
      </c>
      <c r="Q4010" s="54">
        <v>411.22715404699744</v>
      </c>
      <c r="R4010" s="54">
        <v>378.59007832898169</v>
      </c>
      <c r="S4010" s="54">
        <v>137.07571801566581</v>
      </c>
      <c r="T4010" s="54">
        <v>39.164490861618802</v>
      </c>
      <c r="U4010" s="54">
        <v>1364.2297650130547</v>
      </c>
      <c r="W4010" s="42" t="s">
        <v>469</v>
      </c>
    </row>
    <row r="4011" spans="1:23">
      <c r="A4011" s="49" t="s">
        <v>6279</v>
      </c>
      <c r="B4011" s="46" t="s">
        <v>549</v>
      </c>
      <c r="C4011" s="46" t="s">
        <v>328</v>
      </c>
      <c r="D4011" s="49" t="s">
        <v>142</v>
      </c>
      <c r="E4011" s="46">
        <v>0</v>
      </c>
      <c r="F4011" s="46">
        <v>6</v>
      </c>
      <c r="G4011" s="46">
        <v>0</v>
      </c>
      <c r="H4011" s="46">
        <v>6</v>
      </c>
      <c r="I4011" s="46">
        <v>0</v>
      </c>
      <c r="J4011" s="46">
        <v>0</v>
      </c>
      <c r="K4011" s="46">
        <v>12</v>
      </c>
      <c r="L4011" s="42">
        <v>31338</v>
      </c>
      <c r="M4011" s="42">
        <v>16018</v>
      </c>
      <c r="N4011" s="42">
        <v>15320</v>
      </c>
      <c r="O4011" s="54" t="s">
        <v>499</v>
      </c>
      <c r="P4011" s="54">
        <v>19.146084625694044</v>
      </c>
      <c r="Q4011" s="54" t="s">
        <v>499</v>
      </c>
      <c r="R4011" s="54">
        <v>19.146084625694044</v>
      </c>
      <c r="S4011" s="54" t="s">
        <v>499</v>
      </c>
      <c r="T4011" s="54" t="s">
        <v>499</v>
      </c>
      <c r="U4011" s="54">
        <v>38.292169251388088</v>
      </c>
      <c r="W4011" s="42" t="s">
        <v>469</v>
      </c>
    </row>
    <row r="4012" spans="1:23">
      <c r="A4012" s="49" t="s">
        <v>6280</v>
      </c>
      <c r="B4012" s="46" t="s">
        <v>549</v>
      </c>
      <c r="C4012" s="46" t="s">
        <v>328</v>
      </c>
      <c r="D4012" s="49" t="s">
        <v>146</v>
      </c>
      <c r="E4012" s="46">
        <v>6</v>
      </c>
      <c r="F4012" s="46">
        <v>9</v>
      </c>
      <c r="G4012" s="46">
        <v>12</v>
      </c>
      <c r="H4012" s="46">
        <v>9</v>
      </c>
      <c r="I4012" s="46">
        <v>6</v>
      </c>
      <c r="J4012" s="46">
        <v>6</v>
      </c>
      <c r="K4012" s="46">
        <v>48</v>
      </c>
      <c r="L4012" s="42">
        <v>31338</v>
      </c>
      <c r="M4012" s="42">
        <v>16018</v>
      </c>
      <c r="N4012" s="42">
        <v>15320</v>
      </c>
      <c r="O4012" s="54">
        <v>37.457859907603947</v>
      </c>
      <c r="P4012" s="54">
        <v>56.18678986140592</v>
      </c>
      <c r="Q4012" s="54">
        <v>74.915719815207893</v>
      </c>
      <c r="R4012" s="54">
        <v>56.18678986140592</v>
      </c>
      <c r="S4012" s="54">
        <v>37.457859907603947</v>
      </c>
      <c r="T4012" s="54">
        <v>37.457859907603947</v>
      </c>
      <c r="U4012" s="54">
        <v>299.66287926083157</v>
      </c>
      <c r="W4012" s="42" t="s">
        <v>469</v>
      </c>
    </row>
    <row r="4013" spans="1:23">
      <c r="A4013" s="49" t="s">
        <v>6281</v>
      </c>
      <c r="B4013" s="46" t="s">
        <v>549</v>
      </c>
      <c r="C4013" s="46" t="s">
        <v>330</v>
      </c>
      <c r="D4013" s="49" t="s">
        <v>200</v>
      </c>
      <c r="E4013" s="46">
        <v>0</v>
      </c>
      <c r="F4013" s="46">
        <v>0</v>
      </c>
      <c r="G4013" s="46">
        <v>19</v>
      </c>
      <c r="H4013" s="46">
        <v>25</v>
      </c>
      <c r="I4013" s="46">
        <v>16</v>
      </c>
      <c r="J4013" s="46">
        <v>12</v>
      </c>
      <c r="K4013" s="46">
        <v>72</v>
      </c>
      <c r="L4013" s="42">
        <v>33362</v>
      </c>
      <c r="M4013" s="42">
        <v>17083</v>
      </c>
      <c r="N4013" s="42">
        <v>16279</v>
      </c>
      <c r="O4013" s="54" t="s">
        <v>499</v>
      </c>
      <c r="P4013" s="54" t="s">
        <v>499</v>
      </c>
      <c r="Q4013" s="54">
        <v>56.951022120975956</v>
      </c>
      <c r="R4013" s="54">
        <v>74.93555542233679</v>
      </c>
      <c r="S4013" s="54">
        <v>47.958755470295543</v>
      </c>
      <c r="T4013" s="54">
        <v>35.969066602721661</v>
      </c>
      <c r="U4013" s="54">
        <v>215.81439961632995</v>
      </c>
      <c r="W4013" s="42" t="s">
        <v>469</v>
      </c>
    </row>
    <row r="4014" spans="1:23">
      <c r="A4014" s="49" t="s">
        <v>6282</v>
      </c>
      <c r="B4014" s="46" t="s">
        <v>549</v>
      </c>
      <c r="C4014" s="46" t="s">
        <v>330</v>
      </c>
      <c r="D4014" s="49" t="s">
        <v>54</v>
      </c>
      <c r="E4014" s="46">
        <v>32</v>
      </c>
      <c r="F4014" s="46">
        <v>20</v>
      </c>
      <c r="G4014" s="46">
        <v>71</v>
      </c>
      <c r="H4014" s="46">
        <v>82</v>
      </c>
      <c r="I4014" s="46">
        <v>60</v>
      </c>
      <c r="J4014" s="46">
        <v>40</v>
      </c>
      <c r="K4014" s="46">
        <v>305</v>
      </c>
      <c r="L4014" s="42">
        <v>33362</v>
      </c>
      <c r="M4014" s="42">
        <v>17083</v>
      </c>
      <c r="N4014" s="42">
        <v>16279</v>
      </c>
      <c r="O4014" s="54">
        <v>187.32072820933092</v>
      </c>
      <c r="P4014" s="54">
        <v>117.07545513083183</v>
      </c>
      <c r="Q4014" s="54">
        <v>415.61786571445299</v>
      </c>
      <c r="R4014" s="54">
        <v>480.00936603641048</v>
      </c>
      <c r="S4014" s="54">
        <v>351.2263653924955</v>
      </c>
      <c r="T4014" s="54">
        <v>234.15091026166365</v>
      </c>
      <c r="U4014" s="54">
        <v>1785.4006907451851</v>
      </c>
      <c r="W4014" s="42" t="s">
        <v>469</v>
      </c>
    </row>
    <row r="4015" spans="1:23">
      <c r="A4015" s="49" t="s">
        <v>6283</v>
      </c>
      <c r="B4015" s="46" t="s">
        <v>549</v>
      </c>
      <c r="C4015" s="46" t="s">
        <v>330</v>
      </c>
      <c r="D4015" s="49" t="s">
        <v>60</v>
      </c>
      <c r="E4015" s="46">
        <v>12</v>
      </c>
      <c r="F4015" s="46">
        <v>0</v>
      </c>
      <c r="G4015" s="46">
        <v>0</v>
      </c>
      <c r="H4015" s="46">
        <v>17</v>
      </c>
      <c r="I4015" s="46">
        <v>12</v>
      </c>
      <c r="J4015" s="46">
        <v>13</v>
      </c>
      <c r="K4015" s="46">
        <v>54</v>
      </c>
      <c r="L4015" s="42">
        <v>33362</v>
      </c>
      <c r="M4015" s="42">
        <v>17083</v>
      </c>
      <c r="N4015" s="42">
        <v>16279</v>
      </c>
      <c r="O4015" s="54">
        <v>35.969066602721661</v>
      </c>
      <c r="P4015" s="54" t="s">
        <v>499</v>
      </c>
      <c r="Q4015" s="54" t="s">
        <v>499</v>
      </c>
      <c r="R4015" s="54">
        <v>50.956177687189012</v>
      </c>
      <c r="S4015" s="54">
        <v>35.969066602721661</v>
      </c>
      <c r="T4015" s="54">
        <v>38.96648881961513</v>
      </c>
      <c r="U4015" s="54">
        <v>161.86079971224746</v>
      </c>
      <c r="W4015" s="42" t="s">
        <v>469</v>
      </c>
    </row>
    <row r="4016" spans="1:23">
      <c r="A4016" s="49" t="s">
        <v>6284</v>
      </c>
      <c r="B4016" s="46" t="s">
        <v>549</v>
      </c>
      <c r="C4016" s="46" t="s">
        <v>330</v>
      </c>
      <c r="D4016" s="49" t="s">
        <v>69</v>
      </c>
      <c r="E4016" s="46">
        <v>0</v>
      </c>
      <c r="F4016" s="46">
        <v>0</v>
      </c>
      <c r="G4016" s="46">
        <v>0</v>
      </c>
      <c r="H4016" s="46">
        <v>0</v>
      </c>
      <c r="I4016" s="46">
        <v>7</v>
      </c>
      <c r="J4016" s="46">
        <v>0</v>
      </c>
      <c r="K4016" s="46">
        <v>7</v>
      </c>
      <c r="L4016" s="42">
        <v>33362</v>
      </c>
      <c r="M4016" s="42">
        <v>17083</v>
      </c>
      <c r="N4016" s="42">
        <v>16279</v>
      </c>
      <c r="O4016" s="54" t="s">
        <v>499</v>
      </c>
      <c r="P4016" s="54" t="s">
        <v>499</v>
      </c>
      <c r="Q4016" s="54" t="s">
        <v>499</v>
      </c>
      <c r="R4016" s="54" t="s">
        <v>499</v>
      </c>
      <c r="S4016" s="54">
        <v>40.976409295791136</v>
      </c>
      <c r="T4016" s="54" t="s">
        <v>499</v>
      </c>
      <c r="U4016" s="54">
        <v>40.976409295791136</v>
      </c>
      <c r="W4016" s="42" t="s">
        <v>469</v>
      </c>
    </row>
    <row r="4017" spans="1:23">
      <c r="A4017" s="49" t="s">
        <v>6285</v>
      </c>
      <c r="B4017" s="46" t="s">
        <v>549</v>
      </c>
      <c r="C4017" s="46" t="s">
        <v>330</v>
      </c>
      <c r="D4017" s="49" t="s">
        <v>64</v>
      </c>
      <c r="E4017" s="46">
        <v>24</v>
      </c>
      <c r="F4017" s="46">
        <v>21</v>
      </c>
      <c r="G4017" s="46">
        <v>28</v>
      </c>
      <c r="H4017" s="46">
        <v>42</v>
      </c>
      <c r="I4017" s="46">
        <v>28</v>
      </c>
      <c r="J4017" s="46">
        <v>12</v>
      </c>
      <c r="K4017" s="46">
        <v>155</v>
      </c>
      <c r="L4017" s="42">
        <v>33362</v>
      </c>
      <c r="M4017" s="42">
        <v>17083</v>
      </c>
      <c r="N4017" s="42">
        <v>16279</v>
      </c>
      <c r="O4017" s="54">
        <v>71.938133205443322</v>
      </c>
      <c r="P4017" s="54">
        <v>62.945866554762901</v>
      </c>
      <c r="Q4017" s="54">
        <v>83.927822073017211</v>
      </c>
      <c r="R4017" s="54">
        <v>125.8917331095258</v>
      </c>
      <c r="S4017" s="54">
        <v>83.927822073017211</v>
      </c>
      <c r="T4017" s="54">
        <v>35.969066602721661</v>
      </c>
      <c r="U4017" s="54">
        <v>464.6004436184881</v>
      </c>
      <c r="W4017" s="42" t="s">
        <v>469</v>
      </c>
    </row>
    <row r="4018" spans="1:23">
      <c r="A4018" s="49" t="s">
        <v>6286</v>
      </c>
      <c r="B4018" s="46" t="s">
        <v>549</v>
      </c>
      <c r="C4018" s="46" t="s">
        <v>330</v>
      </c>
      <c r="D4018" s="49" t="s">
        <v>492</v>
      </c>
      <c r="E4018" s="46">
        <v>6</v>
      </c>
      <c r="F4018" s="46">
        <v>0</v>
      </c>
      <c r="G4018" s="46">
        <v>8</v>
      </c>
      <c r="H4018" s="46">
        <v>16</v>
      </c>
      <c r="I4018" s="46">
        <v>6</v>
      </c>
      <c r="J4018" s="46">
        <v>6</v>
      </c>
      <c r="K4018" s="46">
        <v>42</v>
      </c>
      <c r="L4018" s="42">
        <v>33362</v>
      </c>
      <c r="M4018" s="42">
        <v>17083</v>
      </c>
      <c r="N4018" s="42">
        <v>16279</v>
      </c>
      <c r="O4018" s="54">
        <v>17.98453330136083</v>
      </c>
      <c r="P4018" s="54" t="s">
        <v>499</v>
      </c>
      <c r="Q4018" s="54">
        <v>23.979377735147771</v>
      </c>
      <c r="R4018" s="54">
        <v>47.958755470295543</v>
      </c>
      <c r="S4018" s="54">
        <v>17.98453330136083</v>
      </c>
      <c r="T4018" s="54">
        <v>17.98453330136083</v>
      </c>
      <c r="U4018" s="54">
        <v>125.8917331095258</v>
      </c>
      <c r="W4018" s="42" t="s">
        <v>469</v>
      </c>
    </row>
    <row r="4019" spans="1:23">
      <c r="A4019" s="49" t="s">
        <v>6287</v>
      </c>
      <c r="B4019" s="46" t="s">
        <v>549</v>
      </c>
      <c r="C4019" s="46" t="s">
        <v>330</v>
      </c>
      <c r="D4019" s="49" t="s">
        <v>473</v>
      </c>
      <c r="E4019" s="46">
        <v>0</v>
      </c>
      <c r="F4019" s="46">
        <v>0</v>
      </c>
      <c r="G4019" s="46">
        <v>6</v>
      </c>
      <c r="H4019" s="46">
        <v>0</v>
      </c>
      <c r="I4019" s="46">
        <v>0</v>
      </c>
      <c r="J4019" s="46">
        <v>6</v>
      </c>
      <c r="K4019" s="46">
        <v>12</v>
      </c>
      <c r="L4019" s="42">
        <v>33362</v>
      </c>
      <c r="M4019" s="42">
        <v>17083</v>
      </c>
      <c r="N4019" s="42">
        <v>16279</v>
      </c>
      <c r="O4019" s="54" t="s">
        <v>499</v>
      </c>
      <c r="P4019" s="54" t="s">
        <v>499</v>
      </c>
      <c r="Q4019" s="54">
        <v>17.98453330136083</v>
      </c>
      <c r="R4019" s="54" t="s">
        <v>499</v>
      </c>
      <c r="S4019" s="54" t="s">
        <v>499</v>
      </c>
      <c r="T4019" s="54">
        <v>17.98453330136083</v>
      </c>
      <c r="U4019" s="54">
        <v>35.969066602721661</v>
      </c>
      <c r="W4019" s="42" t="s">
        <v>469</v>
      </c>
    </row>
    <row r="4020" spans="1:23">
      <c r="A4020" s="49" t="s">
        <v>6288</v>
      </c>
      <c r="B4020" s="46" t="s">
        <v>549</v>
      </c>
      <c r="C4020" s="46" t="s">
        <v>330</v>
      </c>
      <c r="D4020" s="49" t="s">
        <v>201</v>
      </c>
      <c r="E4020" s="46">
        <v>6</v>
      </c>
      <c r="F4020" s="46">
        <v>6</v>
      </c>
      <c r="G4020" s="46">
        <v>13</v>
      </c>
      <c r="H4020" s="46">
        <v>12</v>
      </c>
      <c r="I4020" s="46">
        <v>0</v>
      </c>
      <c r="J4020" s="46">
        <v>0</v>
      </c>
      <c r="K4020" s="46">
        <v>37</v>
      </c>
      <c r="L4020" s="42">
        <v>33362</v>
      </c>
      <c r="M4020" s="42">
        <v>17083</v>
      </c>
      <c r="N4020" s="42">
        <v>16279</v>
      </c>
      <c r="O4020" s="54">
        <v>17.98453330136083</v>
      </c>
      <c r="P4020" s="54">
        <v>17.98453330136083</v>
      </c>
      <c r="Q4020" s="54">
        <v>38.96648881961513</v>
      </c>
      <c r="R4020" s="54">
        <v>35.969066602721661</v>
      </c>
      <c r="S4020" s="54" t="s">
        <v>499</v>
      </c>
      <c r="T4020" s="54" t="s">
        <v>499</v>
      </c>
      <c r="U4020" s="54">
        <v>110.90462202505846</v>
      </c>
      <c r="W4020" s="42" t="s">
        <v>469</v>
      </c>
    </row>
    <row r="4021" spans="1:23">
      <c r="A4021" s="49" t="s">
        <v>6289</v>
      </c>
      <c r="B4021" s="46" t="s">
        <v>549</v>
      </c>
      <c r="C4021" s="46" t="s">
        <v>330</v>
      </c>
      <c r="D4021" s="49" t="s">
        <v>151</v>
      </c>
      <c r="E4021" s="46">
        <v>0</v>
      </c>
      <c r="F4021" s="46">
        <v>0</v>
      </c>
      <c r="G4021" s="46">
        <v>0</v>
      </c>
      <c r="H4021" s="46">
        <v>0</v>
      </c>
      <c r="I4021" s="46">
        <v>0</v>
      </c>
      <c r="J4021" s="46">
        <v>0</v>
      </c>
      <c r="K4021" s="46">
        <v>0</v>
      </c>
      <c r="L4021" s="42">
        <v>33362</v>
      </c>
      <c r="M4021" s="42">
        <v>17083</v>
      </c>
      <c r="N4021" s="42">
        <v>16279</v>
      </c>
      <c r="O4021" s="54" t="s">
        <v>499</v>
      </c>
      <c r="P4021" s="54" t="s">
        <v>499</v>
      </c>
      <c r="Q4021" s="54" t="s">
        <v>499</v>
      </c>
      <c r="R4021" s="54" t="s">
        <v>499</v>
      </c>
      <c r="S4021" s="54" t="s">
        <v>499</v>
      </c>
      <c r="T4021" s="54" t="s">
        <v>499</v>
      </c>
      <c r="U4021" s="54" t="s">
        <v>499</v>
      </c>
      <c r="W4021" s="42" t="s">
        <v>469</v>
      </c>
    </row>
    <row r="4022" spans="1:23">
      <c r="A4022" s="49" t="s">
        <v>6290</v>
      </c>
      <c r="B4022" s="46" t="s">
        <v>549</v>
      </c>
      <c r="C4022" s="46" t="s">
        <v>330</v>
      </c>
      <c r="D4022" s="49" t="s">
        <v>95</v>
      </c>
      <c r="E4022" s="46">
        <v>0</v>
      </c>
      <c r="F4022" s="46">
        <v>0</v>
      </c>
      <c r="G4022" s="46">
        <v>6</v>
      </c>
      <c r="H4022" s="46">
        <v>12</v>
      </c>
      <c r="I4022" s="46">
        <v>0</v>
      </c>
      <c r="J4022" s="46">
        <v>0</v>
      </c>
      <c r="K4022" s="46">
        <v>18</v>
      </c>
      <c r="L4022" s="42">
        <v>33362</v>
      </c>
      <c r="M4022" s="42">
        <v>17083</v>
      </c>
      <c r="N4022" s="42">
        <v>16279</v>
      </c>
      <c r="O4022" s="54" t="s">
        <v>499</v>
      </c>
      <c r="P4022" s="54" t="s">
        <v>499</v>
      </c>
      <c r="Q4022" s="54">
        <v>17.98453330136083</v>
      </c>
      <c r="R4022" s="54">
        <v>35.969066602721661</v>
      </c>
      <c r="S4022" s="54" t="s">
        <v>499</v>
      </c>
      <c r="T4022" s="54" t="s">
        <v>499</v>
      </c>
      <c r="U4022" s="54">
        <v>53.953599904082488</v>
      </c>
      <c r="W4022" s="42" t="s">
        <v>469</v>
      </c>
    </row>
    <row r="4023" spans="1:23">
      <c r="A4023" s="49" t="s">
        <v>6291</v>
      </c>
      <c r="B4023" s="46" t="s">
        <v>549</v>
      </c>
      <c r="C4023" s="46" t="s">
        <v>330</v>
      </c>
      <c r="D4023" s="49" t="s">
        <v>154</v>
      </c>
      <c r="E4023" s="46">
        <v>0</v>
      </c>
      <c r="F4023" s="46">
        <v>0</v>
      </c>
      <c r="G4023" s="46">
        <v>0</v>
      </c>
      <c r="H4023" s="46">
        <v>0</v>
      </c>
      <c r="I4023" s="46">
        <v>0</v>
      </c>
      <c r="J4023" s="46">
        <v>0</v>
      </c>
      <c r="K4023" s="46">
        <v>0</v>
      </c>
      <c r="L4023" s="42">
        <v>33362</v>
      </c>
      <c r="M4023" s="42">
        <v>17083</v>
      </c>
      <c r="N4023" s="42">
        <v>16279</v>
      </c>
      <c r="O4023" s="54" t="s">
        <v>499</v>
      </c>
      <c r="P4023" s="54" t="s">
        <v>499</v>
      </c>
      <c r="Q4023" s="54" t="s">
        <v>499</v>
      </c>
      <c r="R4023" s="54" t="s">
        <v>499</v>
      </c>
      <c r="S4023" s="54" t="s">
        <v>499</v>
      </c>
      <c r="T4023" s="54" t="s">
        <v>499</v>
      </c>
      <c r="U4023" s="54" t="s">
        <v>499</v>
      </c>
      <c r="W4023" s="42" t="s">
        <v>469</v>
      </c>
    </row>
    <row r="4024" spans="1:23">
      <c r="A4024" s="49" t="s">
        <v>6292</v>
      </c>
      <c r="B4024" s="46" t="s">
        <v>549</v>
      </c>
      <c r="C4024" s="46" t="s">
        <v>330</v>
      </c>
      <c r="D4024" s="49" t="s">
        <v>155</v>
      </c>
      <c r="E4024" s="46">
        <v>6</v>
      </c>
      <c r="F4024" s="46">
        <v>6</v>
      </c>
      <c r="G4024" s="46">
        <v>6</v>
      </c>
      <c r="H4024" s="46">
        <v>6</v>
      </c>
      <c r="I4024" s="46">
        <v>0</v>
      </c>
      <c r="J4024" s="46">
        <v>0</v>
      </c>
      <c r="K4024" s="46">
        <v>24</v>
      </c>
      <c r="L4024" s="42">
        <v>33362</v>
      </c>
      <c r="M4024" s="42">
        <v>17083</v>
      </c>
      <c r="N4024" s="42">
        <v>16279</v>
      </c>
      <c r="O4024" s="54">
        <v>17.98453330136083</v>
      </c>
      <c r="P4024" s="54">
        <v>17.98453330136083</v>
      </c>
      <c r="Q4024" s="54">
        <v>17.98453330136083</v>
      </c>
      <c r="R4024" s="54">
        <v>17.98453330136083</v>
      </c>
      <c r="S4024" s="54" t="s">
        <v>499</v>
      </c>
      <c r="T4024" s="54" t="s">
        <v>499</v>
      </c>
      <c r="U4024" s="54">
        <v>71.938133205443322</v>
      </c>
      <c r="W4024" s="42" t="s">
        <v>469</v>
      </c>
    </row>
    <row r="4025" spans="1:23">
      <c r="A4025" s="49" t="s">
        <v>6293</v>
      </c>
      <c r="B4025" s="46" t="s">
        <v>549</v>
      </c>
      <c r="C4025" s="46" t="s">
        <v>330</v>
      </c>
      <c r="D4025" s="49" t="s">
        <v>99</v>
      </c>
      <c r="E4025" s="46">
        <v>7</v>
      </c>
      <c r="F4025" s="46">
        <v>12</v>
      </c>
      <c r="G4025" s="46">
        <v>14</v>
      </c>
      <c r="H4025" s="46">
        <v>19</v>
      </c>
      <c r="I4025" s="46">
        <v>7</v>
      </c>
      <c r="J4025" s="46">
        <v>0</v>
      </c>
      <c r="K4025" s="46">
        <v>59</v>
      </c>
      <c r="L4025" s="42">
        <v>33362</v>
      </c>
      <c r="M4025" s="42">
        <v>17083</v>
      </c>
      <c r="N4025" s="42">
        <v>16279</v>
      </c>
      <c r="O4025" s="54">
        <v>20.981955518254303</v>
      </c>
      <c r="P4025" s="54">
        <v>35.969066602721661</v>
      </c>
      <c r="Q4025" s="54">
        <v>41.963911036508605</v>
      </c>
      <c r="R4025" s="54">
        <v>56.951022120975956</v>
      </c>
      <c r="S4025" s="54">
        <v>20.981955518254303</v>
      </c>
      <c r="T4025" s="54" t="s">
        <v>499</v>
      </c>
      <c r="U4025" s="54">
        <v>176.84791079671484</v>
      </c>
      <c r="W4025" s="42" t="s">
        <v>469</v>
      </c>
    </row>
    <row r="4026" spans="1:23">
      <c r="A4026" s="49" t="s">
        <v>6294</v>
      </c>
      <c r="B4026" s="46" t="s">
        <v>549</v>
      </c>
      <c r="C4026" s="46" t="s">
        <v>330</v>
      </c>
      <c r="D4026" s="49" t="s">
        <v>481</v>
      </c>
      <c r="E4026" s="46">
        <v>0</v>
      </c>
      <c r="F4026" s="46">
        <v>0</v>
      </c>
      <c r="G4026" s="46">
        <v>0</v>
      </c>
      <c r="H4026" s="46">
        <v>0</v>
      </c>
      <c r="I4026" s="46">
        <v>0</v>
      </c>
      <c r="J4026" s="46">
        <v>0</v>
      </c>
      <c r="K4026" s="46">
        <v>0</v>
      </c>
      <c r="L4026" s="42">
        <v>33362</v>
      </c>
      <c r="M4026" s="42">
        <v>17083</v>
      </c>
      <c r="N4026" s="42">
        <v>16279</v>
      </c>
      <c r="O4026" s="54" t="s">
        <v>499</v>
      </c>
      <c r="P4026" s="54" t="s">
        <v>499</v>
      </c>
      <c r="Q4026" s="54" t="s">
        <v>499</v>
      </c>
      <c r="R4026" s="54" t="s">
        <v>499</v>
      </c>
      <c r="S4026" s="54" t="s">
        <v>499</v>
      </c>
      <c r="T4026" s="54" t="s">
        <v>499</v>
      </c>
      <c r="U4026" s="54" t="s">
        <v>499</v>
      </c>
      <c r="W4026" s="42" t="s">
        <v>469</v>
      </c>
    </row>
    <row r="4027" spans="1:23">
      <c r="A4027" s="49" t="s">
        <v>6295</v>
      </c>
      <c r="B4027" s="46" t="s">
        <v>549</v>
      </c>
      <c r="C4027" s="46" t="s">
        <v>330</v>
      </c>
      <c r="D4027" s="49" t="s">
        <v>483</v>
      </c>
      <c r="E4027" s="46">
        <v>6</v>
      </c>
      <c r="F4027" s="46">
        <v>6</v>
      </c>
      <c r="G4027" s="46">
        <v>13</v>
      </c>
      <c r="H4027" s="46">
        <v>15</v>
      </c>
      <c r="I4027" s="46">
        <v>14</v>
      </c>
      <c r="J4027" s="46">
        <v>0</v>
      </c>
      <c r="K4027" s="46">
        <v>54</v>
      </c>
      <c r="L4027" s="42">
        <v>33362</v>
      </c>
      <c r="M4027" s="42">
        <v>17083</v>
      </c>
      <c r="N4027" s="42">
        <v>16279</v>
      </c>
      <c r="O4027" s="54">
        <v>17.98453330136083</v>
      </c>
      <c r="P4027" s="54">
        <v>17.98453330136083</v>
      </c>
      <c r="Q4027" s="54">
        <v>38.96648881961513</v>
      </c>
      <c r="R4027" s="54">
        <v>44.961333253402074</v>
      </c>
      <c r="S4027" s="54">
        <v>41.963911036508605</v>
      </c>
      <c r="T4027" s="54" t="s">
        <v>499</v>
      </c>
      <c r="U4027" s="54">
        <v>161.86079971224746</v>
      </c>
      <c r="W4027" s="42" t="s">
        <v>469</v>
      </c>
    </row>
    <row r="4028" spans="1:23">
      <c r="A4028" s="49" t="s">
        <v>6296</v>
      </c>
      <c r="B4028" s="46" t="s">
        <v>549</v>
      </c>
      <c r="C4028" s="46" t="s">
        <v>330</v>
      </c>
      <c r="D4028" s="49" t="s">
        <v>128</v>
      </c>
      <c r="E4028" s="46">
        <v>0</v>
      </c>
      <c r="F4028" s="46">
        <v>0</v>
      </c>
      <c r="G4028" s="46">
        <v>0</v>
      </c>
      <c r="H4028" s="46">
        <v>0</v>
      </c>
      <c r="I4028" s="46">
        <v>0</v>
      </c>
      <c r="J4028" s="46">
        <v>0</v>
      </c>
      <c r="K4028" s="46">
        <v>0</v>
      </c>
      <c r="L4028" s="42">
        <v>33362</v>
      </c>
      <c r="M4028" s="42">
        <v>17083</v>
      </c>
      <c r="N4028" s="42">
        <v>16279</v>
      </c>
      <c r="O4028" s="54" t="s">
        <v>499</v>
      </c>
      <c r="P4028" s="54" t="s">
        <v>499</v>
      </c>
      <c r="Q4028" s="54" t="s">
        <v>499</v>
      </c>
      <c r="R4028" s="54" t="s">
        <v>499</v>
      </c>
      <c r="S4028" s="54" t="s">
        <v>499</v>
      </c>
      <c r="T4028" s="54" t="s">
        <v>499</v>
      </c>
      <c r="U4028" s="54" t="s">
        <v>499</v>
      </c>
      <c r="W4028" s="42" t="s">
        <v>469</v>
      </c>
    </row>
    <row r="4029" spans="1:23">
      <c r="A4029" s="49" t="s">
        <v>6297</v>
      </c>
      <c r="B4029" s="46" t="s">
        <v>549</v>
      </c>
      <c r="C4029" s="46" t="s">
        <v>330</v>
      </c>
      <c r="D4029" s="49" t="s">
        <v>132</v>
      </c>
      <c r="E4029" s="46">
        <v>6</v>
      </c>
      <c r="F4029" s="46">
        <v>6</v>
      </c>
      <c r="G4029" s="46">
        <v>6</v>
      </c>
      <c r="H4029" s="46">
        <v>7</v>
      </c>
      <c r="I4029" s="46">
        <v>8</v>
      </c>
      <c r="J4029" s="46">
        <v>6</v>
      </c>
      <c r="K4029" s="46">
        <v>39</v>
      </c>
      <c r="L4029" s="42">
        <v>33362</v>
      </c>
      <c r="M4029" s="42">
        <v>17083</v>
      </c>
      <c r="N4029" s="42">
        <v>16279</v>
      </c>
      <c r="O4029" s="54">
        <v>35.122636539249548</v>
      </c>
      <c r="P4029" s="54">
        <v>35.122636539249548</v>
      </c>
      <c r="Q4029" s="54">
        <v>35.122636539249548</v>
      </c>
      <c r="R4029" s="54">
        <v>40.976409295791136</v>
      </c>
      <c r="S4029" s="54">
        <v>46.830182052332731</v>
      </c>
      <c r="T4029" s="54">
        <v>35.122636539249548</v>
      </c>
      <c r="U4029" s="54">
        <v>228.29713750512204</v>
      </c>
      <c r="W4029" s="42" t="s">
        <v>469</v>
      </c>
    </row>
    <row r="4030" spans="1:23">
      <c r="A4030" s="49" t="s">
        <v>6298</v>
      </c>
      <c r="B4030" s="46" t="s">
        <v>549</v>
      </c>
      <c r="C4030" s="46" t="s">
        <v>330</v>
      </c>
      <c r="D4030" s="49" t="s">
        <v>161</v>
      </c>
      <c r="E4030" s="46">
        <v>0</v>
      </c>
      <c r="F4030" s="46">
        <v>0</v>
      </c>
      <c r="G4030" s="46">
        <v>0</v>
      </c>
      <c r="H4030" s="46">
        <v>0</v>
      </c>
      <c r="I4030" s="46">
        <v>0</v>
      </c>
      <c r="J4030" s="46">
        <v>0</v>
      </c>
      <c r="K4030" s="46">
        <v>0</v>
      </c>
      <c r="L4030" s="42">
        <v>33362</v>
      </c>
      <c r="M4030" s="42">
        <v>17083</v>
      </c>
      <c r="N4030" s="42">
        <v>16279</v>
      </c>
      <c r="O4030" s="54" t="s">
        <v>499</v>
      </c>
      <c r="P4030" s="54" t="s">
        <v>499</v>
      </c>
      <c r="Q4030" s="54" t="s">
        <v>499</v>
      </c>
      <c r="R4030" s="54" t="s">
        <v>499</v>
      </c>
      <c r="S4030" s="54" t="s">
        <v>499</v>
      </c>
      <c r="T4030" s="54" t="s">
        <v>499</v>
      </c>
      <c r="U4030" s="54" t="s">
        <v>499</v>
      </c>
      <c r="W4030" s="42" t="s">
        <v>469</v>
      </c>
    </row>
    <row r="4031" spans="1:23">
      <c r="A4031" s="49" t="s">
        <v>6299</v>
      </c>
      <c r="B4031" s="46" t="s">
        <v>549</v>
      </c>
      <c r="C4031" s="46" t="s">
        <v>330</v>
      </c>
      <c r="D4031" s="49" t="s">
        <v>164</v>
      </c>
      <c r="E4031" s="46">
        <v>34</v>
      </c>
      <c r="F4031" s="46">
        <v>15</v>
      </c>
      <c r="G4031" s="46">
        <v>65</v>
      </c>
      <c r="H4031" s="46">
        <v>58</v>
      </c>
      <c r="I4031" s="46">
        <v>13</v>
      </c>
      <c r="J4031" s="46">
        <v>6</v>
      </c>
      <c r="K4031" s="46">
        <v>191</v>
      </c>
      <c r="L4031" s="42">
        <v>33362</v>
      </c>
      <c r="M4031" s="42">
        <v>17083</v>
      </c>
      <c r="N4031" s="42">
        <v>16279</v>
      </c>
      <c r="O4031" s="54">
        <v>208.85803796301985</v>
      </c>
      <c r="P4031" s="54">
        <v>92.143252042508749</v>
      </c>
      <c r="Q4031" s="54">
        <v>399.28742551753794</v>
      </c>
      <c r="R4031" s="54">
        <v>356.28724123103387</v>
      </c>
      <c r="S4031" s="54">
        <v>79.857485103507585</v>
      </c>
      <c r="T4031" s="54">
        <v>36.857300817003505</v>
      </c>
      <c r="U4031" s="54">
        <v>1173.2907426746115</v>
      </c>
      <c r="W4031" s="42" t="s">
        <v>469</v>
      </c>
    </row>
    <row r="4032" spans="1:23">
      <c r="A4032" s="49" t="s">
        <v>6300</v>
      </c>
      <c r="B4032" s="46" t="s">
        <v>549</v>
      </c>
      <c r="C4032" s="46" t="s">
        <v>330</v>
      </c>
      <c r="D4032" s="49" t="s">
        <v>142</v>
      </c>
      <c r="E4032" s="46">
        <v>0</v>
      </c>
      <c r="F4032" s="46">
        <v>6</v>
      </c>
      <c r="G4032" s="46">
        <v>0</v>
      </c>
      <c r="H4032" s="46">
        <v>0</v>
      </c>
      <c r="I4032" s="46">
        <v>0</v>
      </c>
      <c r="J4032" s="46">
        <v>0</v>
      </c>
      <c r="K4032" s="46">
        <v>6</v>
      </c>
      <c r="L4032" s="42">
        <v>33362</v>
      </c>
      <c r="M4032" s="42">
        <v>17083</v>
      </c>
      <c r="N4032" s="42">
        <v>16279</v>
      </c>
      <c r="O4032" s="54" t="s">
        <v>499</v>
      </c>
      <c r="P4032" s="54">
        <v>17.98453330136083</v>
      </c>
      <c r="Q4032" s="54" t="s">
        <v>499</v>
      </c>
      <c r="R4032" s="54" t="s">
        <v>499</v>
      </c>
      <c r="S4032" s="54" t="s">
        <v>499</v>
      </c>
      <c r="T4032" s="54" t="s">
        <v>499</v>
      </c>
      <c r="U4032" s="54">
        <v>17.98453330136083</v>
      </c>
      <c r="W4032" s="42" t="s">
        <v>469</v>
      </c>
    </row>
    <row r="4033" spans="1:23">
      <c r="A4033" s="49" t="s">
        <v>6301</v>
      </c>
      <c r="B4033" s="46" t="s">
        <v>549</v>
      </c>
      <c r="C4033" s="46" t="s">
        <v>330</v>
      </c>
      <c r="D4033" s="49" t="s">
        <v>146</v>
      </c>
      <c r="E4033" s="46">
        <v>9</v>
      </c>
      <c r="F4033" s="46">
        <v>6</v>
      </c>
      <c r="G4033" s="46">
        <v>12</v>
      </c>
      <c r="H4033" s="46">
        <v>15</v>
      </c>
      <c r="I4033" s="46">
        <v>6</v>
      </c>
      <c r="J4033" s="46">
        <v>6</v>
      </c>
      <c r="K4033" s="46">
        <v>54</v>
      </c>
      <c r="L4033" s="42">
        <v>33362</v>
      </c>
      <c r="M4033" s="42">
        <v>17083</v>
      </c>
      <c r="N4033" s="42">
        <v>16279</v>
      </c>
      <c r="O4033" s="54">
        <v>52.683954808874319</v>
      </c>
      <c r="P4033" s="54">
        <v>35.122636539249548</v>
      </c>
      <c r="Q4033" s="54">
        <v>70.245273078499096</v>
      </c>
      <c r="R4033" s="54">
        <v>87.806591348123874</v>
      </c>
      <c r="S4033" s="54">
        <v>35.122636539249548</v>
      </c>
      <c r="T4033" s="54">
        <v>35.122636539249548</v>
      </c>
      <c r="U4033" s="54">
        <v>316.10372885324591</v>
      </c>
      <c r="W4033" s="42" t="s">
        <v>469</v>
      </c>
    </row>
    <row r="4034" spans="1:23">
      <c r="A4034" s="49" t="s">
        <v>6302</v>
      </c>
      <c r="B4034" s="46" t="s">
        <v>549</v>
      </c>
      <c r="C4034" s="46" t="s">
        <v>332</v>
      </c>
      <c r="D4034" s="49" t="s">
        <v>200</v>
      </c>
      <c r="E4034" s="46">
        <v>0</v>
      </c>
      <c r="F4034" s="46">
        <v>0</v>
      </c>
      <c r="G4034" s="46">
        <v>10</v>
      </c>
      <c r="H4034" s="46">
        <v>19</v>
      </c>
      <c r="I4034" s="46">
        <v>10</v>
      </c>
      <c r="J4034" s="46">
        <v>7</v>
      </c>
      <c r="K4034" s="46">
        <v>46</v>
      </c>
      <c r="L4034" s="42">
        <v>28587</v>
      </c>
      <c r="M4034" s="42">
        <v>14638</v>
      </c>
      <c r="N4034" s="42">
        <v>13949</v>
      </c>
      <c r="O4034" s="54" t="s">
        <v>499</v>
      </c>
      <c r="P4034" s="54" t="s">
        <v>499</v>
      </c>
      <c r="Q4034" s="54">
        <v>34.980935390212338</v>
      </c>
      <c r="R4034" s="54">
        <v>66.463777241403434</v>
      </c>
      <c r="S4034" s="54">
        <v>34.980935390212338</v>
      </c>
      <c r="T4034" s="54">
        <v>24.486654773148636</v>
      </c>
      <c r="U4034" s="54">
        <v>160.91230279497674</v>
      </c>
      <c r="W4034" s="42" t="s">
        <v>469</v>
      </c>
    </row>
    <row r="4035" spans="1:23">
      <c r="A4035" s="49" t="s">
        <v>6303</v>
      </c>
      <c r="B4035" s="46" t="s">
        <v>549</v>
      </c>
      <c r="C4035" s="46" t="s">
        <v>332</v>
      </c>
      <c r="D4035" s="49" t="s">
        <v>54</v>
      </c>
      <c r="E4035" s="46">
        <v>27</v>
      </c>
      <c r="F4035" s="46">
        <v>14</v>
      </c>
      <c r="G4035" s="46">
        <v>66</v>
      </c>
      <c r="H4035" s="46">
        <v>72</v>
      </c>
      <c r="I4035" s="46">
        <v>56</v>
      </c>
      <c r="J4035" s="46">
        <v>32</v>
      </c>
      <c r="K4035" s="46">
        <v>267</v>
      </c>
      <c r="L4035" s="42">
        <v>28587</v>
      </c>
      <c r="M4035" s="42">
        <v>14638</v>
      </c>
      <c r="N4035" s="42">
        <v>13949</v>
      </c>
      <c r="O4035" s="54">
        <v>184.45142779068178</v>
      </c>
      <c r="P4035" s="54">
        <v>95.641481076649811</v>
      </c>
      <c r="Q4035" s="54">
        <v>450.88126793277775</v>
      </c>
      <c r="R4035" s="54">
        <v>491.87047410848476</v>
      </c>
      <c r="S4035" s="54">
        <v>382.56592430659924</v>
      </c>
      <c r="T4035" s="54">
        <v>218.609099603771</v>
      </c>
      <c r="U4035" s="54">
        <v>1824.0196748189642</v>
      </c>
      <c r="W4035" s="42" t="s">
        <v>469</v>
      </c>
    </row>
    <row r="4036" spans="1:23">
      <c r="A4036" s="49" t="s">
        <v>6304</v>
      </c>
      <c r="B4036" s="46" t="s">
        <v>549</v>
      </c>
      <c r="C4036" s="46" t="s">
        <v>332</v>
      </c>
      <c r="D4036" s="49" t="s">
        <v>60</v>
      </c>
      <c r="E4036" s="46">
        <v>6</v>
      </c>
      <c r="F4036" s="46">
        <v>0</v>
      </c>
      <c r="G4036" s="46">
        <v>12</v>
      </c>
      <c r="H4036" s="46">
        <v>12</v>
      </c>
      <c r="I4036" s="46">
        <v>6</v>
      </c>
      <c r="J4036" s="46">
        <v>0</v>
      </c>
      <c r="K4036" s="46">
        <v>36</v>
      </c>
      <c r="L4036" s="42">
        <v>28587</v>
      </c>
      <c r="M4036" s="42">
        <v>14638</v>
      </c>
      <c r="N4036" s="42">
        <v>13949</v>
      </c>
      <c r="O4036" s="54">
        <v>20.988561234127399</v>
      </c>
      <c r="P4036" s="54" t="s">
        <v>499</v>
      </c>
      <c r="Q4036" s="54">
        <v>41.977122468254798</v>
      </c>
      <c r="R4036" s="54">
        <v>41.977122468254798</v>
      </c>
      <c r="S4036" s="54">
        <v>20.988561234127399</v>
      </c>
      <c r="T4036" s="54" t="s">
        <v>499</v>
      </c>
      <c r="U4036" s="54">
        <v>125.9313674047644</v>
      </c>
      <c r="W4036" s="42" t="s">
        <v>469</v>
      </c>
    </row>
    <row r="4037" spans="1:23">
      <c r="A4037" s="49" t="s">
        <v>6305</v>
      </c>
      <c r="B4037" s="46" t="s">
        <v>549</v>
      </c>
      <c r="C4037" s="46" t="s">
        <v>332</v>
      </c>
      <c r="D4037" s="49" t="s">
        <v>69</v>
      </c>
      <c r="E4037" s="46">
        <v>0</v>
      </c>
      <c r="F4037" s="46">
        <v>0</v>
      </c>
      <c r="G4037" s="46">
        <v>0</v>
      </c>
      <c r="H4037" s="46">
        <v>0</v>
      </c>
      <c r="I4037" s="46">
        <v>6</v>
      </c>
      <c r="J4037" s="46">
        <v>6</v>
      </c>
      <c r="K4037" s="46">
        <v>12</v>
      </c>
      <c r="L4037" s="42">
        <v>28587</v>
      </c>
      <c r="M4037" s="42">
        <v>14638</v>
      </c>
      <c r="N4037" s="42">
        <v>13949</v>
      </c>
      <c r="O4037" s="54" t="s">
        <v>499</v>
      </c>
      <c r="P4037" s="54" t="s">
        <v>499</v>
      </c>
      <c r="Q4037" s="54" t="s">
        <v>499</v>
      </c>
      <c r="R4037" s="54" t="s">
        <v>499</v>
      </c>
      <c r="S4037" s="54">
        <v>40.989206175707061</v>
      </c>
      <c r="T4037" s="54">
        <v>40.989206175707061</v>
      </c>
      <c r="U4037" s="54">
        <v>81.978412351414121</v>
      </c>
      <c r="W4037" s="42" t="s">
        <v>469</v>
      </c>
    </row>
    <row r="4038" spans="1:23">
      <c r="A4038" s="49" t="s">
        <v>6306</v>
      </c>
      <c r="B4038" s="46" t="s">
        <v>549</v>
      </c>
      <c r="C4038" s="46" t="s">
        <v>332</v>
      </c>
      <c r="D4038" s="49" t="s">
        <v>64</v>
      </c>
      <c r="E4038" s="46">
        <v>13</v>
      </c>
      <c r="F4038" s="46">
        <v>15</v>
      </c>
      <c r="G4038" s="46">
        <v>21</v>
      </c>
      <c r="H4038" s="46">
        <v>32</v>
      </c>
      <c r="I4038" s="46">
        <v>22</v>
      </c>
      <c r="J4038" s="46">
        <v>13</v>
      </c>
      <c r="K4038" s="46">
        <v>116</v>
      </c>
      <c r="L4038" s="42">
        <v>28587</v>
      </c>
      <c r="M4038" s="42">
        <v>14638</v>
      </c>
      <c r="N4038" s="42">
        <v>13949</v>
      </c>
      <c r="O4038" s="54">
        <v>45.475216007276032</v>
      </c>
      <c r="P4038" s="54">
        <v>52.471403085318506</v>
      </c>
      <c r="Q4038" s="54">
        <v>73.459964319445902</v>
      </c>
      <c r="R4038" s="54">
        <v>111.93899324867948</v>
      </c>
      <c r="S4038" s="54">
        <v>76.958057858467129</v>
      </c>
      <c r="T4038" s="54">
        <v>45.475216007276032</v>
      </c>
      <c r="U4038" s="54">
        <v>405.77885052646309</v>
      </c>
      <c r="W4038" s="42" t="s">
        <v>469</v>
      </c>
    </row>
    <row r="4039" spans="1:23">
      <c r="A4039" s="49" t="s">
        <v>6307</v>
      </c>
      <c r="B4039" s="46" t="s">
        <v>549</v>
      </c>
      <c r="C4039" s="46" t="s">
        <v>332</v>
      </c>
      <c r="D4039" s="49" t="s">
        <v>492</v>
      </c>
      <c r="E4039" s="46">
        <v>6</v>
      </c>
      <c r="F4039" s="46">
        <v>6</v>
      </c>
      <c r="G4039" s="46">
        <v>12</v>
      </c>
      <c r="H4039" s="46">
        <v>7</v>
      </c>
      <c r="I4039" s="46">
        <v>6</v>
      </c>
      <c r="J4039" s="46">
        <v>6</v>
      </c>
      <c r="K4039" s="46">
        <v>43</v>
      </c>
      <c r="L4039" s="42">
        <v>28587</v>
      </c>
      <c r="M4039" s="42">
        <v>14638</v>
      </c>
      <c r="N4039" s="42">
        <v>13949</v>
      </c>
      <c r="O4039" s="54">
        <v>20.988561234127399</v>
      </c>
      <c r="P4039" s="54">
        <v>20.988561234127399</v>
      </c>
      <c r="Q4039" s="54">
        <v>41.977122468254798</v>
      </c>
      <c r="R4039" s="54">
        <v>24.486654773148636</v>
      </c>
      <c r="S4039" s="54">
        <v>20.988561234127399</v>
      </c>
      <c r="T4039" s="54">
        <v>20.988561234127399</v>
      </c>
      <c r="U4039" s="54">
        <v>150.41802217791303</v>
      </c>
      <c r="W4039" s="42" t="s">
        <v>469</v>
      </c>
    </row>
    <row r="4040" spans="1:23">
      <c r="A4040" s="49" t="s">
        <v>6308</v>
      </c>
      <c r="B4040" s="46" t="s">
        <v>549</v>
      </c>
      <c r="C4040" s="46" t="s">
        <v>332</v>
      </c>
      <c r="D4040" s="49" t="s">
        <v>473</v>
      </c>
      <c r="E4040" s="46">
        <v>0</v>
      </c>
      <c r="F4040" s="46">
        <v>0</v>
      </c>
      <c r="G4040" s="46">
        <v>0</v>
      </c>
      <c r="H4040" s="46">
        <v>0</v>
      </c>
      <c r="I4040" s="46">
        <v>0</v>
      </c>
      <c r="J4040" s="46">
        <v>0</v>
      </c>
      <c r="K4040" s="46">
        <v>0</v>
      </c>
      <c r="L4040" s="42">
        <v>28587</v>
      </c>
      <c r="M4040" s="42">
        <v>14638</v>
      </c>
      <c r="N4040" s="42">
        <v>13949</v>
      </c>
      <c r="O4040" s="54" t="s">
        <v>499</v>
      </c>
      <c r="P4040" s="54" t="s">
        <v>499</v>
      </c>
      <c r="Q4040" s="54" t="s">
        <v>499</v>
      </c>
      <c r="R4040" s="54" t="s">
        <v>499</v>
      </c>
      <c r="S4040" s="54" t="s">
        <v>499</v>
      </c>
      <c r="T4040" s="54" t="s">
        <v>499</v>
      </c>
      <c r="U4040" s="54" t="s">
        <v>499</v>
      </c>
      <c r="W4040" s="42" t="s">
        <v>469</v>
      </c>
    </row>
    <row r="4041" spans="1:23">
      <c r="A4041" s="49" t="s">
        <v>6309</v>
      </c>
      <c r="B4041" s="46" t="s">
        <v>549</v>
      </c>
      <c r="C4041" s="46" t="s">
        <v>332</v>
      </c>
      <c r="D4041" s="49" t="s">
        <v>201</v>
      </c>
      <c r="E4041" s="46">
        <v>0</v>
      </c>
      <c r="F4041" s="46">
        <v>6</v>
      </c>
      <c r="G4041" s="46">
        <v>8</v>
      </c>
      <c r="H4041" s="46">
        <v>12</v>
      </c>
      <c r="I4041" s="46">
        <v>6</v>
      </c>
      <c r="J4041" s="46">
        <v>0</v>
      </c>
      <c r="K4041" s="46">
        <v>32</v>
      </c>
      <c r="L4041" s="42">
        <v>28587</v>
      </c>
      <c r="M4041" s="42">
        <v>14638</v>
      </c>
      <c r="N4041" s="42">
        <v>13949</v>
      </c>
      <c r="O4041" s="54" t="s">
        <v>499</v>
      </c>
      <c r="P4041" s="54">
        <v>20.988561234127399</v>
      </c>
      <c r="Q4041" s="54">
        <v>27.98474831216987</v>
      </c>
      <c r="R4041" s="54">
        <v>41.977122468254798</v>
      </c>
      <c r="S4041" s="54">
        <v>20.988561234127399</v>
      </c>
      <c r="T4041" s="54" t="s">
        <v>499</v>
      </c>
      <c r="U4041" s="54">
        <v>111.93899324867948</v>
      </c>
      <c r="W4041" s="42" t="s">
        <v>469</v>
      </c>
    </row>
    <row r="4042" spans="1:23">
      <c r="A4042" s="49" t="s">
        <v>6310</v>
      </c>
      <c r="B4042" s="46" t="s">
        <v>549</v>
      </c>
      <c r="C4042" s="46" t="s">
        <v>332</v>
      </c>
      <c r="D4042" s="49" t="s">
        <v>151</v>
      </c>
      <c r="E4042" s="46">
        <v>0</v>
      </c>
      <c r="F4042" s="46">
        <v>0</v>
      </c>
      <c r="G4042" s="46">
        <v>0</v>
      </c>
      <c r="H4042" s="46">
        <v>0</v>
      </c>
      <c r="I4042" s="46">
        <v>0</v>
      </c>
      <c r="J4042" s="46">
        <v>0</v>
      </c>
      <c r="K4042" s="46">
        <v>0</v>
      </c>
      <c r="L4042" s="42">
        <v>28587</v>
      </c>
      <c r="M4042" s="42">
        <v>14638</v>
      </c>
      <c r="N4042" s="42">
        <v>13949</v>
      </c>
      <c r="O4042" s="54" t="s">
        <v>499</v>
      </c>
      <c r="P4042" s="54" t="s">
        <v>499</v>
      </c>
      <c r="Q4042" s="54" t="s">
        <v>499</v>
      </c>
      <c r="R4042" s="54" t="s">
        <v>499</v>
      </c>
      <c r="S4042" s="54" t="s">
        <v>499</v>
      </c>
      <c r="T4042" s="54" t="s">
        <v>499</v>
      </c>
      <c r="U4042" s="54" t="s">
        <v>499</v>
      </c>
      <c r="W4042" s="42" t="s">
        <v>469</v>
      </c>
    </row>
    <row r="4043" spans="1:23">
      <c r="A4043" s="49" t="s">
        <v>6311</v>
      </c>
      <c r="B4043" s="46" t="s">
        <v>549</v>
      </c>
      <c r="C4043" s="46" t="s">
        <v>332</v>
      </c>
      <c r="D4043" s="49" t="s">
        <v>95</v>
      </c>
      <c r="E4043" s="46">
        <v>0</v>
      </c>
      <c r="F4043" s="46">
        <v>0</v>
      </c>
      <c r="G4043" s="46">
        <v>0</v>
      </c>
      <c r="H4043" s="46">
        <v>6</v>
      </c>
      <c r="I4043" s="46">
        <v>0</v>
      </c>
      <c r="J4043" s="46">
        <v>0</v>
      </c>
      <c r="K4043" s="46">
        <v>6</v>
      </c>
      <c r="L4043" s="42">
        <v>28587</v>
      </c>
      <c r="M4043" s="42">
        <v>14638</v>
      </c>
      <c r="N4043" s="42">
        <v>13949</v>
      </c>
      <c r="O4043" s="54" t="s">
        <v>499</v>
      </c>
      <c r="P4043" s="54" t="s">
        <v>499</v>
      </c>
      <c r="Q4043" s="54" t="s">
        <v>499</v>
      </c>
      <c r="R4043" s="54">
        <v>20.988561234127399</v>
      </c>
      <c r="S4043" s="54" t="s">
        <v>499</v>
      </c>
      <c r="T4043" s="54" t="s">
        <v>499</v>
      </c>
      <c r="U4043" s="54">
        <v>20.988561234127399</v>
      </c>
      <c r="W4043" s="42" t="s">
        <v>469</v>
      </c>
    </row>
    <row r="4044" spans="1:23">
      <c r="A4044" s="49" t="s">
        <v>6312</v>
      </c>
      <c r="B4044" s="46" t="s">
        <v>549</v>
      </c>
      <c r="C4044" s="46" t="s">
        <v>332</v>
      </c>
      <c r="D4044" s="49" t="s">
        <v>154</v>
      </c>
      <c r="E4044" s="46">
        <v>0</v>
      </c>
      <c r="F4044" s="46">
        <v>0</v>
      </c>
      <c r="G4044" s="46">
        <v>0</v>
      </c>
      <c r="H4044" s="46">
        <v>0</v>
      </c>
      <c r="I4044" s="46">
        <v>0</v>
      </c>
      <c r="J4044" s="46">
        <v>0</v>
      </c>
      <c r="K4044" s="46">
        <v>0</v>
      </c>
      <c r="L4044" s="42">
        <v>28587</v>
      </c>
      <c r="M4044" s="42">
        <v>14638</v>
      </c>
      <c r="N4044" s="42">
        <v>13949</v>
      </c>
      <c r="O4044" s="54" t="s">
        <v>499</v>
      </c>
      <c r="P4044" s="54" t="s">
        <v>499</v>
      </c>
      <c r="Q4044" s="54" t="s">
        <v>499</v>
      </c>
      <c r="R4044" s="54" t="s">
        <v>499</v>
      </c>
      <c r="S4044" s="54" t="s">
        <v>499</v>
      </c>
      <c r="T4044" s="54" t="s">
        <v>499</v>
      </c>
      <c r="U4044" s="54" t="s">
        <v>499</v>
      </c>
      <c r="W4044" s="42" t="s">
        <v>469</v>
      </c>
    </row>
    <row r="4045" spans="1:23">
      <c r="A4045" s="49" t="s">
        <v>6313</v>
      </c>
      <c r="B4045" s="46" t="s">
        <v>549</v>
      </c>
      <c r="C4045" s="46" t="s">
        <v>332</v>
      </c>
      <c r="D4045" s="49" t="s">
        <v>155</v>
      </c>
      <c r="E4045" s="46">
        <v>13</v>
      </c>
      <c r="F4045" s="46">
        <v>6</v>
      </c>
      <c r="G4045" s="46">
        <v>6</v>
      </c>
      <c r="H4045" s="46">
        <v>0</v>
      </c>
      <c r="I4045" s="46">
        <v>0</v>
      </c>
      <c r="J4045" s="46">
        <v>0</v>
      </c>
      <c r="K4045" s="46">
        <v>25</v>
      </c>
      <c r="L4045" s="42">
        <v>28587</v>
      </c>
      <c r="M4045" s="42">
        <v>14638</v>
      </c>
      <c r="N4045" s="42">
        <v>13949</v>
      </c>
      <c r="O4045" s="54">
        <v>45.475216007276032</v>
      </c>
      <c r="P4045" s="54">
        <v>20.988561234127399</v>
      </c>
      <c r="Q4045" s="54">
        <v>20.988561234127399</v>
      </c>
      <c r="R4045" s="54" t="s">
        <v>499</v>
      </c>
      <c r="S4045" s="54" t="s">
        <v>499</v>
      </c>
      <c r="T4045" s="54" t="s">
        <v>499</v>
      </c>
      <c r="U4045" s="54">
        <v>87.452338475530837</v>
      </c>
      <c r="W4045" s="42" t="s">
        <v>469</v>
      </c>
    </row>
    <row r="4046" spans="1:23">
      <c r="A4046" s="49" t="s">
        <v>6314</v>
      </c>
      <c r="B4046" s="46" t="s">
        <v>549</v>
      </c>
      <c r="C4046" s="46" t="s">
        <v>332</v>
      </c>
      <c r="D4046" s="49" t="s">
        <v>99</v>
      </c>
      <c r="E4046" s="46">
        <v>12</v>
      </c>
      <c r="F4046" s="46">
        <v>12</v>
      </c>
      <c r="G4046" s="46">
        <v>14</v>
      </c>
      <c r="H4046" s="46">
        <v>17</v>
      </c>
      <c r="I4046" s="46">
        <v>6</v>
      </c>
      <c r="J4046" s="46">
        <v>6</v>
      </c>
      <c r="K4046" s="46">
        <v>67</v>
      </c>
      <c r="L4046" s="42">
        <v>28587</v>
      </c>
      <c r="M4046" s="42">
        <v>14638</v>
      </c>
      <c r="N4046" s="42">
        <v>13949</v>
      </c>
      <c r="O4046" s="54">
        <v>41.977122468254798</v>
      </c>
      <c r="P4046" s="54">
        <v>41.977122468254798</v>
      </c>
      <c r="Q4046" s="54">
        <v>48.973309546297273</v>
      </c>
      <c r="R4046" s="54">
        <v>59.467590163360967</v>
      </c>
      <c r="S4046" s="54">
        <v>20.988561234127399</v>
      </c>
      <c r="T4046" s="54">
        <v>20.988561234127399</v>
      </c>
      <c r="U4046" s="54">
        <v>234.37226711442264</v>
      </c>
      <c r="W4046" s="42" t="s">
        <v>469</v>
      </c>
    </row>
    <row r="4047" spans="1:23">
      <c r="A4047" s="49" t="s">
        <v>6315</v>
      </c>
      <c r="B4047" s="46" t="s">
        <v>549</v>
      </c>
      <c r="C4047" s="46" t="s">
        <v>332</v>
      </c>
      <c r="D4047" s="49" t="s">
        <v>481</v>
      </c>
      <c r="E4047" s="46">
        <v>0</v>
      </c>
      <c r="F4047" s="46">
        <v>0</v>
      </c>
      <c r="G4047" s="46">
        <v>0</v>
      </c>
      <c r="H4047" s="46">
        <v>0</v>
      </c>
      <c r="I4047" s="46">
        <v>0</v>
      </c>
      <c r="J4047" s="46">
        <v>0</v>
      </c>
      <c r="K4047" s="46">
        <v>0</v>
      </c>
      <c r="L4047" s="42">
        <v>28587</v>
      </c>
      <c r="M4047" s="42">
        <v>14638</v>
      </c>
      <c r="N4047" s="42">
        <v>13949</v>
      </c>
      <c r="O4047" s="54" t="s">
        <v>499</v>
      </c>
      <c r="P4047" s="54" t="s">
        <v>499</v>
      </c>
      <c r="Q4047" s="54" t="s">
        <v>499</v>
      </c>
      <c r="R4047" s="54" t="s">
        <v>499</v>
      </c>
      <c r="S4047" s="54" t="s">
        <v>499</v>
      </c>
      <c r="T4047" s="54" t="s">
        <v>499</v>
      </c>
      <c r="U4047" s="54" t="s">
        <v>499</v>
      </c>
      <c r="W4047" s="42" t="s">
        <v>469</v>
      </c>
    </row>
    <row r="4048" spans="1:23">
      <c r="A4048" s="49" t="s">
        <v>6316</v>
      </c>
      <c r="B4048" s="46" t="s">
        <v>549</v>
      </c>
      <c r="C4048" s="46" t="s">
        <v>332</v>
      </c>
      <c r="D4048" s="49" t="s">
        <v>483</v>
      </c>
      <c r="E4048" s="46">
        <v>6</v>
      </c>
      <c r="F4048" s="46">
        <v>0</v>
      </c>
      <c r="G4048" s="46">
        <v>12</v>
      </c>
      <c r="H4048" s="46">
        <v>13</v>
      </c>
      <c r="I4048" s="46">
        <v>6</v>
      </c>
      <c r="J4048" s="46">
        <v>0</v>
      </c>
      <c r="K4048" s="46">
        <v>37</v>
      </c>
      <c r="L4048" s="42">
        <v>28587</v>
      </c>
      <c r="M4048" s="42">
        <v>14638</v>
      </c>
      <c r="N4048" s="42">
        <v>13949</v>
      </c>
      <c r="O4048" s="54">
        <v>20.988561234127399</v>
      </c>
      <c r="P4048" s="54" t="s">
        <v>499</v>
      </c>
      <c r="Q4048" s="54">
        <v>41.977122468254798</v>
      </c>
      <c r="R4048" s="54">
        <v>45.475216007276032</v>
      </c>
      <c r="S4048" s="54">
        <v>20.988561234127399</v>
      </c>
      <c r="T4048" s="54" t="s">
        <v>499</v>
      </c>
      <c r="U4048" s="54">
        <v>129.42946094378564</v>
      </c>
      <c r="W4048" s="42" t="s">
        <v>469</v>
      </c>
    </row>
    <row r="4049" spans="1:23">
      <c r="A4049" s="49" t="s">
        <v>6317</v>
      </c>
      <c r="B4049" s="46" t="s">
        <v>549</v>
      </c>
      <c r="C4049" s="46" t="s">
        <v>332</v>
      </c>
      <c r="D4049" s="49" t="s">
        <v>128</v>
      </c>
      <c r="E4049" s="46">
        <v>0</v>
      </c>
      <c r="F4049" s="46">
        <v>0</v>
      </c>
      <c r="G4049" s="46">
        <v>0</v>
      </c>
      <c r="H4049" s="46">
        <v>0</v>
      </c>
      <c r="I4049" s="46">
        <v>0</v>
      </c>
      <c r="J4049" s="46">
        <v>0</v>
      </c>
      <c r="K4049" s="46">
        <v>0</v>
      </c>
      <c r="L4049" s="42">
        <v>28587</v>
      </c>
      <c r="M4049" s="42">
        <v>14638</v>
      </c>
      <c r="N4049" s="42">
        <v>13949</v>
      </c>
      <c r="O4049" s="54" t="s">
        <v>499</v>
      </c>
      <c r="P4049" s="54" t="s">
        <v>499</v>
      </c>
      <c r="Q4049" s="54" t="s">
        <v>499</v>
      </c>
      <c r="R4049" s="54" t="s">
        <v>499</v>
      </c>
      <c r="S4049" s="54" t="s">
        <v>499</v>
      </c>
      <c r="T4049" s="54" t="s">
        <v>499</v>
      </c>
      <c r="U4049" s="54" t="s">
        <v>499</v>
      </c>
      <c r="W4049" s="42" t="s">
        <v>469</v>
      </c>
    </row>
    <row r="4050" spans="1:23">
      <c r="A4050" s="49" t="s">
        <v>6318</v>
      </c>
      <c r="B4050" s="46" t="s">
        <v>549</v>
      </c>
      <c r="C4050" s="46" t="s">
        <v>332</v>
      </c>
      <c r="D4050" s="49" t="s">
        <v>132</v>
      </c>
      <c r="E4050" s="46">
        <v>0</v>
      </c>
      <c r="F4050" s="46">
        <v>6</v>
      </c>
      <c r="G4050" s="46">
        <v>6</v>
      </c>
      <c r="H4050" s="46">
        <v>7</v>
      </c>
      <c r="I4050" s="46">
        <v>6</v>
      </c>
      <c r="J4050" s="46">
        <v>6</v>
      </c>
      <c r="K4050" s="46">
        <v>31</v>
      </c>
      <c r="L4050" s="42">
        <v>28587</v>
      </c>
      <c r="M4050" s="42">
        <v>14638</v>
      </c>
      <c r="N4050" s="42">
        <v>13949</v>
      </c>
      <c r="O4050" s="54" t="s">
        <v>499</v>
      </c>
      <c r="P4050" s="54">
        <v>40.989206175707061</v>
      </c>
      <c r="Q4050" s="54">
        <v>40.989206175707061</v>
      </c>
      <c r="R4050" s="54">
        <v>47.820740538324905</v>
      </c>
      <c r="S4050" s="54">
        <v>40.989206175707061</v>
      </c>
      <c r="T4050" s="54">
        <v>40.989206175707061</v>
      </c>
      <c r="U4050" s="54">
        <v>211.77756524115316</v>
      </c>
      <c r="W4050" s="42" t="s">
        <v>469</v>
      </c>
    </row>
    <row r="4051" spans="1:23">
      <c r="A4051" s="49" t="s">
        <v>6319</v>
      </c>
      <c r="B4051" s="46" t="s">
        <v>549</v>
      </c>
      <c r="C4051" s="46" t="s">
        <v>332</v>
      </c>
      <c r="D4051" s="49" t="s">
        <v>161</v>
      </c>
      <c r="E4051" s="46">
        <v>0</v>
      </c>
      <c r="F4051" s="46">
        <v>0</v>
      </c>
      <c r="G4051" s="46">
        <v>0</v>
      </c>
      <c r="H4051" s="46">
        <v>0</v>
      </c>
      <c r="I4051" s="46">
        <v>0</v>
      </c>
      <c r="J4051" s="46">
        <v>0</v>
      </c>
      <c r="K4051" s="46">
        <v>0</v>
      </c>
      <c r="L4051" s="42">
        <v>28587</v>
      </c>
      <c r="M4051" s="42">
        <v>14638</v>
      </c>
      <c r="N4051" s="42">
        <v>13949</v>
      </c>
      <c r="O4051" s="54" t="s">
        <v>499</v>
      </c>
      <c r="P4051" s="54" t="s">
        <v>499</v>
      </c>
      <c r="Q4051" s="54" t="s">
        <v>499</v>
      </c>
      <c r="R4051" s="54" t="s">
        <v>499</v>
      </c>
      <c r="S4051" s="54" t="s">
        <v>499</v>
      </c>
      <c r="T4051" s="54" t="s">
        <v>499</v>
      </c>
      <c r="U4051" s="54" t="s">
        <v>499</v>
      </c>
      <c r="W4051" s="42" t="s">
        <v>469</v>
      </c>
    </row>
    <row r="4052" spans="1:23">
      <c r="A4052" s="49" t="s">
        <v>6320</v>
      </c>
      <c r="B4052" s="46" t="s">
        <v>549</v>
      </c>
      <c r="C4052" s="46" t="s">
        <v>332</v>
      </c>
      <c r="D4052" s="49" t="s">
        <v>164</v>
      </c>
      <c r="E4052" s="46">
        <v>28</v>
      </c>
      <c r="F4052" s="46">
        <v>20</v>
      </c>
      <c r="G4052" s="46">
        <v>56</v>
      </c>
      <c r="H4052" s="46">
        <v>59</v>
      </c>
      <c r="I4052" s="46">
        <v>15</v>
      </c>
      <c r="J4052" s="46">
        <v>6</v>
      </c>
      <c r="K4052" s="46">
        <v>184</v>
      </c>
      <c r="L4052" s="42">
        <v>28587</v>
      </c>
      <c r="M4052" s="42">
        <v>14638</v>
      </c>
      <c r="N4052" s="42">
        <v>13949</v>
      </c>
      <c r="O4052" s="54">
        <v>200.73123521399384</v>
      </c>
      <c r="P4052" s="54">
        <v>143.37945372428132</v>
      </c>
      <c r="Q4052" s="54">
        <v>401.46247042798768</v>
      </c>
      <c r="R4052" s="54">
        <v>422.9693884866299</v>
      </c>
      <c r="S4052" s="54">
        <v>107.53459029321098</v>
      </c>
      <c r="T4052" s="54">
        <v>43.013836117284391</v>
      </c>
      <c r="U4052" s="54">
        <v>1319.090974263388</v>
      </c>
      <c r="W4052" s="42" t="s">
        <v>469</v>
      </c>
    </row>
    <row r="4053" spans="1:23">
      <c r="A4053" s="49" t="s">
        <v>6321</v>
      </c>
      <c r="B4053" s="46" t="s">
        <v>549</v>
      </c>
      <c r="C4053" s="46" t="s">
        <v>332</v>
      </c>
      <c r="D4053" s="49" t="s">
        <v>142</v>
      </c>
      <c r="E4053" s="46">
        <v>0</v>
      </c>
      <c r="F4053" s="46">
        <v>0</v>
      </c>
      <c r="G4053" s="46">
        <v>0</v>
      </c>
      <c r="H4053" s="46">
        <v>0</v>
      </c>
      <c r="I4053" s="46">
        <v>0</v>
      </c>
      <c r="J4053" s="46">
        <v>0</v>
      </c>
      <c r="K4053" s="46">
        <v>0</v>
      </c>
      <c r="L4053" s="42">
        <v>28587</v>
      </c>
      <c r="M4053" s="42">
        <v>14638</v>
      </c>
      <c r="N4053" s="42">
        <v>13949</v>
      </c>
      <c r="O4053" s="54" t="s">
        <v>499</v>
      </c>
      <c r="P4053" s="54" t="s">
        <v>499</v>
      </c>
      <c r="Q4053" s="54" t="s">
        <v>499</v>
      </c>
      <c r="R4053" s="54" t="s">
        <v>499</v>
      </c>
      <c r="S4053" s="54" t="s">
        <v>499</v>
      </c>
      <c r="T4053" s="54" t="s">
        <v>499</v>
      </c>
      <c r="U4053" s="54" t="s">
        <v>499</v>
      </c>
      <c r="W4053" s="42" t="s">
        <v>469</v>
      </c>
    </row>
    <row r="4054" spans="1:23">
      <c r="A4054" s="49" t="s">
        <v>6322</v>
      </c>
      <c r="B4054" s="46" t="s">
        <v>549</v>
      </c>
      <c r="C4054" s="46" t="s">
        <v>332</v>
      </c>
      <c r="D4054" s="49" t="s">
        <v>146</v>
      </c>
      <c r="E4054" s="46">
        <v>8</v>
      </c>
      <c r="F4054" s="46">
        <v>6</v>
      </c>
      <c r="G4054" s="46">
        <v>14</v>
      </c>
      <c r="H4054" s="46">
        <v>12</v>
      </c>
      <c r="I4054" s="46">
        <v>6</v>
      </c>
      <c r="J4054" s="46">
        <v>9</v>
      </c>
      <c r="K4054" s="46">
        <v>55</v>
      </c>
      <c r="L4054" s="42">
        <v>28587</v>
      </c>
      <c r="M4054" s="42">
        <v>14638</v>
      </c>
      <c r="N4054" s="42">
        <v>13949</v>
      </c>
      <c r="O4054" s="54">
        <v>54.65227490094275</v>
      </c>
      <c r="P4054" s="54">
        <v>40.989206175707061</v>
      </c>
      <c r="Q4054" s="54">
        <v>95.641481076649811</v>
      </c>
      <c r="R4054" s="54">
        <v>81.978412351414121</v>
      </c>
      <c r="S4054" s="54">
        <v>40.989206175707061</v>
      </c>
      <c r="T4054" s="54">
        <v>61.483809263560595</v>
      </c>
      <c r="U4054" s="54">
        <v>375.7343899439814</v>
      </c>
      <c r="W4054" s="42" t="s">
        <v>469</v>
      </c>
    </row>
    <row r="4055" spans="1:23">
      <c r="A4055" s="49" t="s">
        <v>6323</v>
      </c>
      <c r="B4055" s="46" t="s">
        <v>549</v>
      </c>
      <c r="C4055" s="46" t="s">
        <v>334</v>
      </c>
      <c r="D4055" s="49" t="s">
        <v>200</v>
      </c>
      <c r="E4055" s="46">
        <v>6</v>
      </c>
      <c r="F4055" s="46">
        <v>6</v>
      </c>
      <c r="G4055" s="46">
        <v>14</v>
      </c>
      <c r="H4055" s="46">
        <v>25</v>
      </c>
      <c r="I4055" s="46">
        <v>17</v>
      </c>
      <c r="J4055" s="46">
        <v>10</v>
      </c>
      <c r="K4055" s="46">
        <v>78</v>
      </c>
      <c r="L4055" s="42">
        <v>31305</v>
      </c>
      <c r="M4055" s="42">
        <v>16009</v>
      </c>
      <c r="N4055" s="42">
        <v>15296</v>
      </c>
      <c r="O4055" s="54">
        <v>19.166267369429804</v>
      </c>
      <c r="P4055" s="54">
        <v>19.166267369429804</v>
      </c>
      <c r="Q4055" s="54">
        <v>44.721290528669542</v>
      </c>
      <c r="R4055" s="54">
        <v>79.859447372624189</v>
      </c>
      <c r="S4055" s="54">
        <v>54.304424213384443</v>
      </c>
      <c r="T4055" s="54">
        <v>31.943778949049673</v>
      </c>
      <c r="U4055" s="54">
        <v>249.16147580258743</v>
      </c>
      <c r="W4055" s="42" t="s">
        <v>469</v>
      </c>
    </row>
    <row r="4056" spans="1:23">
      <c r="A4056" s="49" t="s">
        <v>6324</v>
      </c>
      <c r="B4056" s="46" t="s">
        <v>549</v>
      </c>
      <c r="C4056" s="46" t="s">
        <v>334</v>
      </c>
      <c r="D4056" s="49" t="s">
        <v>54</v>
      </c>
      <c r="E4056" s="46">
        <v>46</v>
      </c>
      <c r="F4056" s="46">
        <v>13</v>
      </c>
      <c r="G4056" s="46">
        <v>78</v>
      </c>
      <c r="H4056" s="46">
        <v>77</v>
      </c>
      <c r="I4056" s="46">
        <v>55</v>
      </c>
      <c r="J4056" s="46">
        <v>48</v>
      </c>
      <c r="K4056" s="46">
        <v>317</v>
      </c>
      <c r="L4056" s="42">
        <v>31305</v>
      </c>
      <c r="M4056" s="42">
        <v>16009</v>
      </c>
      <c r="N4056" s="42">
        <v>15296</v>
      </c>
      <c r="O4056" s="54">
        <v>287.33837216565678</v>
      </c>
      <c r="P4056" s="54">
        <v>81.204322568555185</v>
      </c>
      <c r="Q4056" s="54">
        <v>487.22593541133108</v>
      </c>
      <c r="R4056" s="54">
        <v>480.9794490599038</v>
      </c>
      <c r="S4056" s="54">
        <v>343.55674932850269</v>
      </c>
      <c r="T4056" s="54">
        <v>299.83134486851145</v>
      </c>
      <c r="U4056" s="54">
        <v>1980.1361734024613</v>
      </c>
      <c r="W4056" s="42" t="s">
        <v>469</v>
      </c>
    </row>
    <row r="4057" spans="1:23">
      <c r="A4057" s="49" t="s">
        <v>6325</v>
      </c>
      <c r="B4057" s="46" t="s">
        <v>549</v>
      </c>
      <c r="C4057" s="46" t="s">
        <v>334</v>
      </c>
      <c r="D4057" s="49" t="s">
        <v>60</v>
      </c>
      <c r="E4057" s="46">
        <v>12</v>
      </c>
      <c r="F4057" s="46">
        <v>6</v>
      </c>
      <c r="G4057" s="46">
        <v>12</v>
      </c>
      <c r="H4057" s="46">
        <v>12</v>
      </c>
      <c r="I4057" s="46">
        <v>12</v>
      </c>
      <c r="J4057" s="46">
        <v>12</v>
      </c>
      <c r="K4057" s="46">
        <v>66</v>
      </c>
      <c r="L4057" s="42">
        <v>31305</v>
      </c>
      <c r="M4057" s="42">
        <v>16009</v>
      </c>
      <c r="N4057" s="42">
        <v>15296</v>
      </c>
      <c r="O4057" s="54">
        <v>38.332534738859607</v>
      </c>
      <c r="P4057" s="54">
        <v>19.166267369429804</v>
      </c>
      <c r="Q4057" s="54">
        <v>38.332534738859607</v>
      </c>
      <c r="R4057" s="54">
        <v>38.332534738859607</v>
      </c>
      <c r="S4057" s="54">
        <v>38.332534738859607</v>
      </c>
      <c r="T4057" s="54">
        <v>38.332534738859607</v>
      </c>
      <c r="U4057" s="54">
        <v>210.82894106372783</v>
      </c>
      <c r="W4057" s="42" t="s">
        <v>469</v>
      </c>
    </row>
    <row r="4058" spans="1:23">
      <c r="A4058" s="49" t="s">
        <v>6326</v>
      </c>
      <c r="B4058" s="46" t="s">
        <v>549</v>
      </c>
      <c r="C4058" s="46" t="s">
        <v>334</v>
      </c>
      <c r="D4058" s="49" t="s">
        <v>69</v>
      </c>
      <c r="E4058" s="46">
        <v>0</v>
      </c>
      <c r="F4058" s="46">
        <v>0</v>
      </c>
      <c r="G4058" s="46">
        <v>6</v>
      </c>
      <c r="H4058" s="46">
        <v>6</v>
      </c>
      <c r="I4058" s="46">
        <v>6</v>
      </c>
      <c r="J4058" s="46">
        <v>6</v>
      </c>
      <c r="K4058" s="46">
        <v>24</v>
      </c>
      <c r="L4058" s="42">
        <v>31305</v>
      </c>
      <c r="M4058" s="42">
        <v>16009</v>
      </c>
      <c r="N4058" s="42">
        <v>15296</v>
      </c>
      <c r="O4058" s="54" t="s">
        <v>499</v>
      </c>
      <c r="P4058" s="54" t="s">
        <v>499</v>
      </c>
      <c r="Q4058" s="54">
        <v>37.478918108563931</v>
      </c>
      <c r="R4058" s="54">
        <v>37.478918108563931</v>
      </c>
      <c r="S4058" s="54">
        <v>37.478918108563931</v>
      </c>
      <c r="T4058" s="54">
        <v>37.478918108563931</v>
      </c>
      <c r="U4058" s="54">
        <v>149.91567243425573</v>
      </c>
      <c r="W4058" s="42" t="s">
        <v>469</v>
      </c>
    </row>
    <row r="4059" spans="1:23">
      <c r="A4059" s="49" t="s">
        <v>6327</v>
      </c>
      <c r="B4059" s="46" t="s">
        <v>549</v>
      </c>
      <c r="C4059" s="46" t="s">
        <v>334</v>
      </c>
      <c r="D4059" s="49" t="s">
        <v>64</v>
      </c>
      <c r="E4059" s="46">
        <v>24</v>
      </c>
      <c r="F4059" s="46">
        <v>19</v>
      </c>
      <c r="G4059" s="46">
        <v>28</v>
      </c>
      <c r="H4059" s="46">
        <v>42</v>
      </c>
      <c r="I4059" s="46">
        <v>28</v>
      </c>
      <c r="J4059" s="46">
        <v>14</v>
      </c>
      <c r="K4059" s="46">
        <v>155</v>
      </c>
      <c r="L4059" s="42">
        <v>31305</v>
      </c>
      <c r="M4059" s="42">
        <v>16009</v>
      </c>
      <c r="N4059" s="42">
        <v>15296</v>
      </c>
      <c r="O4059" s="54">
        <v>76.665069477719214</v>
      </c>
      <c r="P4059" s="54">
        <v>60.693180003194378</v>
      </c>
      <c r="Q4059" s="54">
        <v>89.442581057339083</v>
      </c>
      <c r="R4059" s="54">
        <v>134.16387158600864</v>
      </c>
      <c r="S4059" s="54">
        <v>89.442581057339083</v>
      </c>
      <c r="T4059" s="54">
        <v>44.721290528669542</v>
      </c>
      <c r="U4059" s="54">
        <v>495.1285737102699</v>
      </c>
      <c r="W4059" s="42" t="s">
        <v>469</v>
      </c>
    </row>
    <row r="4060" spans="1:23">
      <c r="A4060" s="49" t="s">
        <v>6328</v>
      </c>
      <c r="B4060" s="46" t="s">
        <v>549</v>
      </c>
      <c r="C4060" s="46" t="s">
        <v>334</v>
      </c>
      <c r="D4060" s="49" t="s">
        <v>492</v>
      </c>
      <c r="E4060" s="46">
        <v>6</v>
      </c>
      <c r="F4060" s="46">
        <v>6</v>
      </c>
      <c r="G4060" s="46">
        <v>10</v>
      </c>
      <c r="H4060" s="46">
        <v>12</v>
      </c>
      <c r="I4060" s="46">
        <v>6</v>
      </c>
      <c r="J4060" s="46">
        <v>0</v>
      </c>
      <c r="K4060" s="46">
        <v>40</v>
      </c>
      <c r="L4060" s="42">
        <v>31305</v>
      </c>
      <c r="M4060" s="42">
        <v>16009</v>
      </c>
      <c r="N4060" s="42">
        <v>15296</v>
      </c>
      <c r="O4060" s="54">
        <v>19.166267369429804</v>
      </c>
      <c r="P4060" s="54">
        <v>19.166267369429804</v>
      </c>
      <c r="Q4060" s="54">
        <v>31.943778949049673</v>
      </c>
      <c r="R4060" s="54">
        <v>38.332534738859607</v>
      </c>
      <c r="S4060" s="54">
        <v>19.166267369429804</v>
      </c>
      <c r="T4060" s="54" t="s">
        <v>499</v>
      </c>
      <c r="U4060" s="54">
        <v>127.77511579619869</v>
      </c>
      <c r="W4060" s="42" t="s">
        <v>469</v>
      </c>
    </row>
    <row r="4061" spans="1:23">
      <c r="A4061" s="49" t="s">
        <v>6329</v>
      </c>
      <c r="B4061" s="46" t="s">
        <v>549</v>
      </c>
      <c r="C4061" s="46" t="s">
        <v>334</v>
      </c>
      <c r="D4061" s="49" t="s">
        <v>473</v>
      </c>
      <c r="E4061" s="46">
        <v>0</v>
      </c>
      <c r="F4061" s="46">
        <v>0</v>
      </c>
      <c r="G4061" s="46">
        <v>0</v>
      </c>
      <c r="H4061" s="46">
        <v>0</v>
      </c>
      <c r="I4061" s="46">
        <v>6</v>
      </c>
      <c r="J4061" s="46">
        <v>0</v>
      </c>
      <c r="K4061" s="46">
        <v>6</v>
      </c>
      <c r="L4061" s="42">
        <v>31305</v>
      </c>
      <c r="M4061" s="42">
        <v>16009</v>
      </c>
      <c r="N4061" s="42">
        <v>15296</v>
      </c>
      <c r="O4061" s="54" t="s">
        <v>499</v>
      </c>
      <c r="P4061" s="54" t="s">
        <v>499</v>
      </c>
      <c r="Q4061" s="54" t="s">
        <v>499</v>
      </c>
      <c r="R4061" s="54" t="s">
        <v>499</v>
      </c>
      <c r="S4061" s="54">
        <v>19.166267369429804</v>
      </c>
      <c r="T4061" s="54" t="s">
        <v>499</v>
      </c>
      <c r="U4061" s="54">
        <v>19.166267369429804</v>
      </c>
      <c r="W4061" s="42" t="s">
        <v>469</v>
      </c>
    </row>
    <row r="4062" spans="1:23">
      <c r="A4062" s="49" t="s">
        <v>6330</v>
      </c>
      <c r="B4062" s="46" t="s">
        <v>549</v>
      </c>
      <c r="C4062" s="46" t="s">
        <v>334</v>
      </c>
      <c r="D4062" s="49" t="s">
        <v>201</v>
      </c>
      <c r="E4062" s="46">
        <v>6</v>
      </c>
      <c r="F4062" s="46">
        <v>0</v>
      </c>
      <c r="G4062" s="46">
        <v>0</v>
      </c>
      <c r="H4062" s="46">
        <v>14</v>
      </c>
      <c r="I4062" s="46">
        <v>12</v>
      </c>
      <c r="J4062" s="46">
        <v>0</v>
      </c>
      <c r="K4062" s="46">
        <v>32</v>
      </c>
      <c r="L4062" s="42">
        <v>31305</v>
      </c>
      <c r="M4062" s="42">
        <v>16009</v>
      </c>
      <c r="N4062" s="42">
        <v>15296</v>
      </c>
      <c r="O4062" s="54">
        <v>19.166267369429804</v>
      </c>
      <c r="P4062" s="54" t="s">
        <v>499</v>
      </c>
      <c r="Q4062" s="54" t="s">
        <v>499</v>
      </c>
      <c r="R4062" s="54">
        <v>44.721290528669542</v>
      </c>
      <c r="S4062" s="54">
        <v>38.332534738859607</v>
      </c>
      <c r="T4062" s="54" t="s">
        <v>499</v>
      </c>
      <c r="U4062" s="54">
        <v>102.22009263695895</v>
      </c>
      <c r="W4062" s="42" t="s">
        <v>469</v>
      </c>
    </row>
    <row r="4063" spans="1:23">
      <c r="A4063" s="49" t="s">
        <v>6331</v>
      </c>
      <c r="B4063" s="46" t="s">
        <v>549</v>
      </c>
      <c r="C4063" s="46" t="s">
        <v>334</v>
      </c>
      <c r="D4063" s="49" t="s">
        <v>151</v>
      </c>
      <c r="E4063" s="46">
        <v>0</v>
      </c>
      <c r="F4063" s="46">
        <v>0</v>
      </c>
      <c r="G4063" s="46">
        <v>0</v>
      </c>
      <c r="H4063" s="46">
        <v>0</v>
      </c>
      <c r="I4063" s="46">
        <v>0</v>
      </c>
      <c r="J4063" s="46">
        <v>0</v>
      </c>
      <c r="K4063" s="46">
        <v>0</v>
      </c>
      <c r="L4063" s="42">
        <v>31305</v>
      </c>
      <c r="M4063" s="42">
        <v>16009</v>
      </c>
      <c r="N4063" s="42">
        <v>15296</v>
      </c>
      <c r="O4063" s="54" t="s">
        <v>499</v>
      </c>
      <c r="P4063" s="54" t="s">
        <v>499</v>
      </c>
      <c r="Q4063" s="54" t="s">
        <v>499</v>
      </c>
      <c r="R4063" s="54" t="s">
        <v>499</v>
      </c>
      <c r="S4063" s="54" t="s">
        <v>499</v>
      </c>
      <c r="T4063" s="54" t="s">
        <v>499</v>
      </c>
      <c r="U4063" s="54" t="s">
        <v>499</v>
      </c>
      <c r="W4063" s="42" t="s">
        <v>469</v>
      </c>
    </row>
    <row r="4064" spans="1:23">
      <c r="A4064" s="49" t="s">
        <v>6332</v>
      </c>
      <c r="B4064" s="46" t="s">
        <v>549</v>
      </c>
      <c r="C4064" s="46" t="s">
        <v>334</v>
      </c>
      <c r="D4064" s="49" t="s">
        <v>95</v>
      </c>
      <c r="E4064" s="46">
        <v>0</v>
      </c>
      <c r="F4064" s="46">
        <v>0</v>
      </c>
      <c r="G4064" s="46">
        <v>6</v>
      </c>
      <c r="H4064" s="46">
        <v>12</v>
      </c>
      <c r="I4064" s="46">
        <v>0</v>
      </c>
      <c r="J4064" s="46">
        <v>0</v>
      </c>
      <c r="K4064" s="46">
        <v>18</v>
      </c>
      <c r="L4064" s="42">
        <v>31305</v>
      </c>
      <c r="M4064" s="42">
        <v>16009</v>
      </c>
      <c r="N4064" s="42">
        <v>15296</v>
      </c>
      <c r="O4064" s="54" t="s">
        <v>499</v>
      </c>
      <c r="P4064" s="54" t="s">
        <v>499</v>
      </c>
      <c r="Q4064" s="54">
        <v>19.166267369429804</v>
      </c>
      <c r="R4064" s="54">
        <v>38.332534738859607</v>
      </c>
      <c r="S4064" s="54" t="s">
        <v>499</v>
      </c>
      <c r="T4064" s="54" t="s">
        <v>499</v>
      </c>
      <c r="U4064" s="54">
        <v>57.498802108289411</v>
      </c>
      <c r="W4064" s="42" t="s">
        <v>469</v>
      </c>
    </row>
    <row r="4065" spans="1:23">
      <c r="A4065" s="49" t="s">
        <v>6333</v>
      </c>
      <c r="B4065" s="46" t="s">
        <v>549</v>
      </c>
      <c r="C4065" s="46" t="s">
        <v>334</v>
      </c>
      <c r="D4065" s="49" t="s">
        <v>154</v>
      </c>
      <c r="E4065" s="46">
        <v>0</v>
      </c>
      <c r="F4065" s="46">
        <v>0</v>
      </c>
      <c r="G4065" s="46">
        <v>0</v>
      </c>
      <c r="H4065" s="46">
        <v>0</v>
      </c>
      <c r="I4065" s="46">
        <v>0</v>
      </c>
      <c r="J4065" s="46">
        <v>0</v>
      </c>
      <c r="K4065" s="46">
        <v>0</v>
      </c>
      <c r="L4065" s="42">
        <v>31305</v>
      </c>
      <c r="M4065" s="42">
        <v>16009</v>
      </c>
      <c r="N4065" s="42">
        <v>15296</v>
      </c>
      <c r="O4065" s="54" t="s">
        <v>499</v>
      </c>
      <c r="P4065" s="54" t="s">
        <v>499</v>
      </c>
      <c r="Q4065" s="54" t="s">
        <v>499</v>
      </c>
      <c r="R4065" s="54" t="s">
        <v>499</v>
      </c>
      <c r="S4065" s="54" t="s">
        <v>499</v>
      </c>
      <c r="T4065" s="54" t="s">
        <v>499</v>
      </c>
      <c r="U4065" s="54" t="s">
        <v>499</v>
      </c>
      <c r="W4065" s="42" t="s">
        <v>469</v>
      </c>
    </row>
    <row r="4066" spans="1:23">
      <c r="A4066" s="49" t="s">
        <v>6334</v>
      </c>
      <c r="B4066" s="46" t="s">
        <v>549</v>
      </c>
      <c r="C4066" s="46" t="s">
        <v>334</v>
      </c>
      <c r="D4066" s="49" t="s">
        <v>155</v>
      </c>
      <c r="E4066" s="46">
        <v>12</v>
      </c>
      <c r="F4066" s="46">
        <v>12</v>
      </c>
      <c r="G4066" s="46">
        <v>6</v>
      </c>
      <c r="H4066" s="46">
        <v>0</v>
      </c>
      <c r="I4066" s="46">
        <v>0</v>
      </c>
      <c r="J4066" s="46">
        <v>0</v>
      </c>
      <c r="K4066" s="46">
        <v>30</v>
      </c>
      <c r="L4066" s="42">
        <v>31305</v>
      </c>
      <c r="M4066" s="42">
        <v>16009</v>
      </c>
      <c r="N4066" s="42">
        <v>15296</v>
      </c>
      <c r="O4066" s="54">
        <v>38.332534738859607</v>
      </c>
      <c r="P4066" s="54">
        <v>38.332534738859607</v>
      </c>
      <c r="Q4066" s="54">
        <v>19.166267369429804</v>
      </c>
      <c r="R4066" s="54" t="s">
        <v>499</v>
      </c>
      <c r="S4066" s="54" t="s">
        <v>499</v>
      </c>
      <c r="T4066" s="54" t="s">
        <v>499</v>
      </c>
      <c r="U4066" s="54">
        <v>95.831336847149018</v>
      </c>
      <c r="W4066" s="42" t="s">
        <v>469</v>
      </c>
    </row>
    <row r="4067" spans="1:23">
      <c r="A4067" s="49" t="s">
        <v>6335</v>
      </c>
      <c r="B4067" s="46" t="s">
        <v>549</v>
      </c>
      <c r="C4067" s="46" t="s">
        <v>334</v>
      </c>
      <c r="D4067" s="49" t="s">
        <v>99</v>
      </c>
      <c r="E4067" s="46">
        <v>14</v>
      </c>
      <c r="F4067" s="46">
        <v>13</v>
      </c>
      <c r="G4067" s="46">
        <v>19</v>
      </c>
      <c r="H4067" s="46">
        <v>19</v>
      </c>
      <c r="I4067" s="46">
        <v>14</v>
      </c>
      <c r="J4067" s="46">
        <v>12</v>
      </c>
      <c r="K4067" s="46">
        <v>91</v>
      </c>
      <c r="L4067" s="42">
        <v>31305</v>
      </c>
      <c r="M4067" s="42">
        <v>16009</v>
      </c>
      <c r="N4067" s="42">
        <v>15296</v>
      </c>
      <c r="O4067" s="54">
        <v>44.721290528669542</v>
      </c>
      <c r="P4067" s="54">
        <v>41.526912633764574</v>
      </c>
      <c r="Q4067" s="54">
        <v>60.693180003194378</v>
      </c>
      <c r="R4067" s="54">
        <v>60.693180003194378</v>
      </c>
      <c r="S4067" s="54">
        <v>44.721290528669542</v>
      </c>
      <c r="T4067" s="54">
        <v>38.332534738859607</v>
      </c>
      <c r="U4067" s="54">
        <v>290.688388436352</v>
      </c>
      <c r="W4067" s="42" t="s">
        <v>469</v>
      </c>
    </row>
    <row r="4068" spans="1:23">
      <c r="A4068" s="49" t="s">
        <v>6336</v>
      </c>
      <c r="B4068" s="46" t="s">
        <v>549</v>
      </c>
      <c r="C4068" s="46" t="s">
        <v>334</v>
      </c>
      <c r="D4068" s="49" t="s">
        <v>481</v>
      </c>
      <c r="E4068" s="46">
        <v>6</v>
      </c>
      <c r="F4068" s="46">
        <v>0</v>
      </c>
      <c r="G4068" s="46">
        <v>0</v>
      </c>
      <c r="H4068" s="46">
        <v>0</v>
      </c>
      <c r="I4068" s="46">
        <v>0</v>
      </c>
      <c r="J4068" s="46">
        <v>0</v>
      </c>
      <c r="K4068" s="46">
        <v>6</v>
      </c>
      <c r="L4068" s="42">
        <v>31305</v>
      </c>
      <c r="M4068" s="42">
        <v>16009</v>
      </c>
      <c r="N4068" s="42">
        <v>15296</v>
      </c>
      <c r="O4068" s="54">
        <v>19.166267369429804</v>
      </c>
      <c r="P4068" s="54" t="s">
        <v>499</v>
      </c>
      <c r="Q4068" s="54" t="s">
        <v>499</v>
      </c>
      <c r="R4068" s="54" t="s">
        <v>499</v>
      </c>
      <c r="S4068" s="54" t="s">
        <v>499</v>
      </c>
      <c r="T4068" s="54" t="s">
        <v>499</v>
      </c>
      <c r="U4068" s="54">
        <v>19.166267369429804</v>
      </c>
      <c r="W4068" s="42" t="s">
        <v>469</v>
      </c>
    </row>
    <row r="4069" spans="1:23">
      <c r="A4069" s="49" t="s">
        <v>6337</v>
      </c>
      <c r="B4069" s="46" t="s">
        <v>549</v>
      </c>
      <c r="C4069" s="46" t="s">
        <v>334</v>
      </c>
      <c r="D4069" s="49" t="s">
        <v>483</v>
      </c>
      <c r="E4069" s="46">
        <v>12</v>
      </c>
      <c r="F4069" s="46">
        <v>6</v>
      </c>
      <c r="G4069" s="46">
        <v>16</v>
      </c>
      <c r="H4069" s="46">
        <v>12</v>
      </c>
      <c r="I4069" s="46">
        <v>12</v>
      </c>
      <c r="J4069" s="46">
        <v>6</v>
      </c>
      <c r="K4069" s="46">
        <v>64</v>
      </c>
      <c r="L4069" s="42">
        <v>31305</v>
      </c>
      <c r="M4069" s="42">
        <v>16009</v>
      </c>
      <c r="N4069" s="42">
        <v>15296</v>
      </c>
      <c r="O4069" s="54">
        <v>38.332534738859607</v>
      </c>
      <c r="P4069" s="54">
        <v>19.166267369429804</v>
      </c>
      <c r="Q4069" s="54">
        <v>51.110046318479476</v>
      </c>
      <c r="R4069" s="54">
        <v>38.332534738859607</v>
      </c>
      <c r="S4069" s="54">
        <v>38.332534738859607</v>
      </c>
      <c r="T4069" s="54">
        <v>19.166267369429804</v>
      </c>
      <c r="U4069" s="54">
        <v>204.4401852739179</v>
      </c>
      <c r="W4069" s="42" t="s">
        <v>469</v>
      </c>
    </row>
    <row r="4070" spans="1:23">
      <c r="A4070" s="49" t="s">
        <v>6338</v>
      </c>
      <c r="B4070" s="46" t="s">
        <v>549</v>
      </c>
      <c r="C4070" s="46" t="s">
        <v>334</v>
      </c>
      <c r="D4070" s="49" t="s">
        <v>128</v>
      </c>
      <c r="E4070" s="46">
        <v>0</v>
      </c>
      <c r="F4070" s="46">
        <v>0</v>
      </c>
      <c r="G4070" s="46">
        <v>0</v>
      </c>
      <c r="H4070" s="46">
        <v>0</v>
      </c>
      <c r="I4070" s="46">
        <v>0</v>
      </c>
      <c r="J4070" s="46">
        <v>0</v>
      </c>
      <c r="K4070" s="46">
        <v>0</v>
      </c>
      <c r="L4070" s="42">
        <v>31305</v>
      </c>
      <c r="M4070" s="42">
        <v>16009</v>
      </c>
      <c r="N4070" s="42">
        <v>15296</v>
      </c>
      <c r="O4070" s="54" t="s">
        <v>499</v>
      </c>
      <c r="P4070" s="54" t="s">
        <v>499</v>
      </c>
      <c r="Q4070" s="54" t="s">
        <v>499</v>
      </c>
      <c r="R4070" s="54" t="s">
        <v>499</v>
      </c>
      <c r="S4070" s="54" t="s">
        <v>499</v>
      </c>
      <c r="T4070" s="54" t="s">
        <v>499</v>
      </c>
      <c r="U4070" s="54" t="s">
        <v>499</v>
      </c>
      <c r="W4070" s="42" t="s">
        <v>469</v>
      </c>
    </row>
    <row r="4071" spans="1:23">
      <c r="A4071" s="49" t="s">
        <v>6339</v>
      </c>
      <c r="B4071" s="46" t="s">
        <v>549</v>
      </c>
      <c r="C4071" s="46" t="s">
        <v>334</v>
      </c>
      <c r="D4071" s="49" t="s">
        <v>132</v>
      </c>
      <c r="E4071" s="46">
        <v>6</v>
      </c>
      <c r="F4071" s="46">
        <v>0</v>
      </c>
      <c r="G4071" s="46">
        <v>6</v>
      </c>
      <c r="H4071" s="46">
        <v>6</v>
      </c>
      <c r="I4071" s="46">
        <v>6</v>
      </c>
      <c r="J4071" s="46">
        <v>6</v>
      </c>
      <c r="K4071" s="46">
        <v>30</v>
      </c>
      <c r="L4071" s="42">
        <v>31305</v>
      </c>
      <c r="M4071" s="42">
        <v>16009</v>
      </c>
      <c r="N4071" s="42">
        <v>15296</v>
      </c>
      <c r="O4071" s="54">
        <v>37.478918108563931</v>
      </c>
      <c r="P4071" s="54" t="s">
        <v>499</v>
      </c>
      <c r="Q4071" s="54">
        <v>37.478918108563931</v>
      </c>
      <c r="R4071" s="54">
        <v>37.478918108563931</v>
      </c>
      <c r="S4071" s="54">
        <v>37.478918108563931</v>
      </c>
      <c r="T4071" s="54">
        <v>37.478918108563931</v>
      </c>
      <c r="U4071" s="54">
        <v>187.39459054281969</v>
      </c>
      <c r="W4071" s="42" t="s">
        <v>469</v>
      </c>
    </row>
    <row r="4072" spans="1:23">
      <c r="A4072" s="49" t="s">
        <v>6340</v>
      </c>
      <c r="B4072" s="46" t="s">
        <v>549</v>
      </c>
      <c r="C4072" s="46" t="s">
        <v>334</v>
      </c>
      <c r="D4072" s="49" t="s">
        <v>161</v>
      </c>
      <c r="E4072" s="46">
        <v>0</v>
      </c>
      <c r="F4072" s="46">
        <v>0</v>
      </c>
      <c r="G4072" s="46">
        <v>0</v>
      </c>
      <c r="H4072" s="46">
        <v>0</v>
      </c>
      <c r="I4072" s="46">
        <v>0</v>
      </c>
      <c r="J4072" s="46">
        <v>0</v>
      </c>
      <c r="K4072" s="46">
        <v>0</v>
      </c>
      <c r="L4072" s="42">
        <v>31305</v>
      </c>
      <c r="M4072" s="42">
        <v>16009</v>
      </c>
      <c r="N4072" s="42">
        <v>15296</v>
      </c>
      <c r="O4072" s="54" t="s">
        <v>499</v>
      </c>
      <c r="P4072" s="54" t="s">
        <v>499</v>
      </c>
      <c r="Q4072" s="54" t="s">
        <v>499</v>
      </c>
      <c r="R4072" s="54" t="s">
        <v>499</v>
      </c>
      <c r="S4072" s="54" t="s">
        <v>499</v>
      </c>
      <c r="T4072" s="54" t="s">
        <v>499</v>
      </c>
      <c r="U4072" s="54" t="s">
        <v>499</v>
      </c>
      <c r="W4072" s="42" t="s">
        <v>469</v>
      </c>
    </row>
    <row r="4073" spans="1:23">
      <c r="A4073" s="49" t="s">
        <v>6341</v>
      </c>
      <c r="B4073" s="46" t="s">
        <v>549</v>
      </c>
      <c r="C4073" s="46" t="s">
        <v>334</v>
      </c>
      <c r="D4073" s="49" t="s">
        <v>164</v>
      </c>
      <c r="E4073" s="46">
        <v>43</v>
      </c>
      <c r="F4073" s="46">
        <v>42</v>
      </c>
      <c r="G4073" s="46">
        <v>62</v>
      </c>
      <c r="H4073" s="46">
        <v>63</v>
      </c>
      <c r="I4073" s="46">
        <v>19</v>
      </c>
      <c r="J4073" s="46">
        <v>6</v>
      </c>
      <c r="K4073" s="46">
        <v>235</v>
      </c>
      <c r="L4073" s="42">
        <v>31305</v>
      </c>
      <c r="M4073" s="42">
        <v>16009</v>
      </c>
      <c r="N4073" s="42">
        <v>15296</v>
      </c>
      <c r="O4073" s="54">
        <v>281.11924686192469</v>
      </c>
      <c r="P4073" s="54">
        <v>274.58158995815899</v>
      </c>
      <c r="Q4073" s="54">
        <v>405.3347280334728</v>
      </c>
      <c r="R4073" s="54">
        <v>411.87238493723851</v>
      </c>
      <c r="S4073" s="54">
        <v>124.21548117154812</v>
      </c>
      <c r="T4073" s="54">
        <v>39.22594142259414</v>
      </c>
      <c r="U4073" s="54">
        <v>1536.3493723849372</v>
      </c>
      <c r="W4073" s="42" t="s">
        <v>469</v>
      </c>
    </row>
    <row r="4074" spans="1:23">
      <c r="A4074" s="49" t="s">
        <v>6342</v>
      </c>
      <c r="B4074" s="46" t="s">
        <v>549</v>
      </c>
      <c r="C4074" s="46" t="s">
        <v>334</v>
      </c>
      <c r="D4074" s="49" t="s">
        <v>142</v>
      </c>
      <c r="E4074" s="46">
        <v>0</v>
      </c>
      <c r="F4074" s="46">
        <v>0</v>
      </c>
      <c r="G4074" s="46">
        <v>0</v>
      </c>
      <c r="H4074" s="46">
        <v>6</v>
      </c>
      <c r="I4074" s="46">
        <v>0</v>
      </c>
      <c r="J4074" s="46">
        <v>0</v>
      </c>
      <c r="K4074" s="46">
        <v>6</v>
      </c>
      <c r="L4074" s="42">
        <v>31305</v>
      </c>
      <c r="M4074" s="42">
        <v>16009</v>
      </c>
      <c r="N4074" s="42">
        <v>15296</v>
      </c>
      <c r="O4074" s="54" t="s">
        <v>499</v>
      </c>
      <c r="P4074" s="54" t="s">
        <v>499</v>
      </c>
      <c r="Q4074" s="54" t="s">
        <v>499</v>
      </c>
      <c r="R4074" s="54">
        <v>19.166267369429804</v>
      </c>
      <c r="S4074" s="54" t="s">
        <v>499</v>
      </c>
      <c r="T4074" s="54" t="s">
        <v>499</v>
      </c>
      <c r="U4074" s="54">
        <v>19.166267369429804</v>
      </c>
      <c r="W4074" s="42" t="s">
        <v>469</v>
      </c>
    </row>
    <row r="4075" spans="1:23">
      <c r="A4075" s="49" t="s">
        <v>6343</v>
      </c>
      <c r="B4075" s="46" t="s">
        <v>549</v>
      </c>
      <c r="C4075" s="46" t="s">
        <v>334</v>
      </c>
      <c r="D4075" s="49" t="s">
        <v>146</v>
      </c>
      <c r="E4075" s="46">
        <v>6</v>
      </c>
      <c r="F4075" s="46">
        <v>6</v>
      </c>
      <c r="G4075" s="46">
        <v>17</v>
      </c>
      <c r="H4075" s="46">
        <v>10</v>
      </c>
      <c r="I4075" s="46">
        <v>17</v>
      </c>
      <c r="J4075" s="46">
        <v>10</v>
      </c>
      <c r="K4075" s="46">
        <v>66</v>
      </c>
      <c r="L4075" s="42">
        <v>31305</v>
      </c>
      <c r="M4075" s="42">
        <v>16009</v>
      </c>
      <c r="N4075" s="42">
        <v>15296</v>
      </c>
      <c r="O4075" s="54">
        <v>37.478918108563931</v>
      </c>
      <c r="P4075" s="54">
        <v>37.478918108563931</v>
      </c>
      <c r="Q4075" s="54">
        <v>106.19026797426447</v>
      </c>
      <c r="R4075" s="54">
        <v>62.464863514273226</v>
      </c>
      <c r="S4075" s="54">
        <v>106.19026797426447</v>
      </c>
      <c r="T4075" s="54">
        <v>62.464863514273226</v>
      </c>
      <c r="U4075" s="54">
        <v>412.26809919420327</v>
      </c>
      <c r="W4075" s="42" t="s">
        <v>469</v>
      </c>
    </row>
    <row r="4076" spans="1:23">
      <c r="A4076" s="49" t="s">
        <v>6344</v>
      </c>
      <c r="B4076" s="46" t="s">
        <v>549</v>
      </c>
      <c r="C4076" s="46" t="s">
        <v>336</v>
      </c>
      <c r="D4076" s="49" t="s">
        <v>200</v>
      </c>
      <c r="E4076" s="46">
        <v>0</v>
      </c>
      <c r="F4076" s="46">
        <v>0</v>
      </c>
      <c r="G4076" s="46">
        <v>13</v>
      </c>
      <c r="H4076" s="46">
        <v>24</v>
      </c>
      <c r="I4076" s="46">
        <v>12</v>
      </c>
      <c r="J4076" s="46">
        <v>13</v>
      </c>
      <c r="K4076" s="46">
        <v>62</v>
      </c>
      <c r="L4076" s="42">
        <v>29750</v>
      </c>
      <c r="M4076" s="42">
        <v>15235</v>
      </c>
      <c r="N4076" s="42">
        <v>14515</v>
      </c>
      <c r="O4076" s="54" t="s">
        <v>499</v>
      </c>
      <c r="P4076" s="54" t="s">
        <v>499</v>
      </c>
      <c r="Q4076" s="54">
        <v>43.69747899159664</v>
      </c>
      <c r="R4076" s="54">
        <v>80.672268907563023</v>
      </c>
      <c r="S4076" s="54">
        <v>40.336134453781511</v>
      </c>
      <c r="T4076" s="54">
        <v>43.69747899159664</v>
      </c>
      <c r="U4076" s="54">
        <v>208.40336134453781</v>
      </c>
      <c r="W4076" s="42" t="s">
        <v>469</v>
      </c>
    </row>
    <row r="4077" spans="1:23">
      <c r="A4077" s="49" t="s">
        <v>6345</v>
      </c>
      <c r="B4077" s="46" t="s">
        <v>549</v>
      </c>
      <c r="C4077" s="46" t="s">
        <v>336</v>
      </c>
      <c r="D4077" s="49" t="s">
        <v>54</v>
      </c>
      <c r="E4077" s="46">
        <v>41</v>
      </c>
      <c r="F4077" s="46">
        <v>15</v>
      </c>
      <c r="G4077" s="46">
        <v>57</v>
      </c>
      <c r="H4077" s="46">
        <v>82</v>
      </c>
      <c r="I4077" s="46">
        <v>41</v>
      </c>
      <c r="J4077" s="46">
        <v>40</v>
      </c>
      <c r="K4077" s="46">
        <v>276</v>
      </c>
      <c r="L4077" s="42">
        <v>29750</v>
      </c>
      <c r="M4077" s="42">
        <v>15235</v>
      </c>
      <c r="N4077" s="42">
        <v>14515</v>
      </c>
      <c r="O4077" s="54">
        <v>269.1171644240236</v>
      </c>
      <c r="P4077" s="54">
        <v>98.457499179520852</v>
      </c>
      <c r="Q4077" s="54">
        <v>374.1384968821792</v>
      </c>
      <c r="R4077" s="54">
        <v>538.2343288480472</v>
      </c>
      <c r="S4077" s="54">
        <v>269.1171644240236</v>
      </c>
      <c r="T4077" s="54">
        <v>262.55333114538888</v>
      </c>
      <c r="U4077" s="54">
        <v>1811.6179849031835</v>
      </c>
      <c r="W4077" s="42" t="s">
        <v>469</v>
      </c>
    </row>
    <row r="4078" spans="1:23">
      <c r="A4078" s="49" t="s">
        <v>6346</v>
      </c>
      <c r="B4078" s="46" t="s">
        <v>549</v>
      </c>
      <c r="C4078" s="46" t="s">
        <v>336</v>
      </c>
      <c r="D4078" s="49" t="s">
        <v>60</v>
      </c>
      <c r="E4078" s="46">
        <v>0</v>
      </c>
      <c r="F4078" s="46">
        <v>6</v>
      </c>
      <c r="G4078" s="46">
        <v>12</v>
      </c>
      <c r="H4078" s="46">
        <v>6</v>
      </c>
      <c r="I4078" s="46">
        <v>12</v>
      </c>
      <c r="J4078" s="46">
        <v>0</v>
      </c>
      <c r="K4078" s="46">
        <v>36</v>
      </c>
      <c r="L4078" s="42">
        <v>29750</v>
      </c>
      <c r="M4078" s="42">
        <v>15235</v>
      </c>
      <c r="N4078" s="42">
        <v>14515</v>
      </c>
      <c r="O4078" s="54" t="s">
        <v>499</v>
      </c>
      <c r="P4078" s="54">
        <v>20.168067226890756</v>
      </c>
      <c r="Q4078" s="54">
        <v>40.336134453781511</v>
      </c>
      <c r="R4078" s="54">
        <v>20.168067226890756</v>
      </c>
      <c r="S4078" s="54">
        <v>40.336134453781511</v>
      </c>
      <c r="T4078" s="54" t="s">
        <v>499</v>
      </c>
      <c r="U4078" s="54">
        <v>121.00840336134453</v>
      </c>
      <c r="W4078" s="42" t="s">
        <v>469</v>
      </c>
    </row>
    <row r="4079" spans="1:23">
      <c r="A4079" s="49" t="s">
        <v>6347</v>
      </c>
      <c r="B4079" s="46" t="s">
        <v>549</v>
      </c>
      <c r="C4079" s="46" t="s">
        <v>336</v>
      </c>
      <c r="D4079" s="49" t="s">
        <v>69</v>
      </c>
      <c r="E4079" s="46">
        <v>6</v>
      </c>
      <c r="F4079" s="46">
        <v>0</v>
      </c>
      <c r="G4079" s="46">
        <v>0</v>
      </c>
      <c r="H4079" s="46">
        <v>7</v>
      </c>
      <c r="I4079" s="46">
        <v>6</v>
      </c>
      <c r="J4079" s="46">
        <v>0</v>
      </c>
      <c r="K4079" s="46">
        <v>19</v>
      </c>
      <c r="L4079" s="42">
        <v>29750</v>
      </c>
      <c r="M4079" s="42">
        <v>15235</v>
      </c>
      <c r="N4079" s="42">
        <v>14515</v>
      </c>
      <c r="O4079" s="54">
        <v>39.382999671808335</v>
      </c>
      <c r="P4079" s="54" t="s">
        <v>499</v>
      </c>
      <c r="Q4079" s="54" t="s">
        <v>499</v>
      </c>
      <c r="R4079" s="54">
        <v>45.946832950443053</v>
      </c>
      <c r="S4079" s="54">
        <v>39.382999671808335</v>
      </c>
      <c r="T4079" s="54" t="s">
        <v>499</v>
      </c>
      <c r="U4079" s="54">
        <v>124.71283229405974</v>
      </c>
      <c r="W4079" s="42" t="s">
        <v>469</v>
      </c>
    </row>
    <row r="4080" spans="1:23">
      <c r="A4080" s="49" t="s">
        <v>6348</v>
      </c>
      <c r="B4080" s="46" t="s">
        <v>549</v>
      </c>
      <c r="C4080" s="46" t="s">
        <v>336</v>
      </c>
      <c r="D4080" s="49" t="s">
        <v>64</v>
      </c>
      <c r="E4080" s="46">
        <v>18</v>
      </c>
      <c r="F4080" s="46">
        <v>12</v>
      </c>
      <c r="G4080" s="46">
        <v>31</v>
      </c>
      <c r="H4080" s="46">
        <v>22</v>
      </c>
      <c r="I4080" s="46">
        <v>19</v>
      </c>
      <c r="J4080" s="46">
        <v>12</v>
      </c>
      <c r="K4080" s="46">
        <v>114</v>
      </c>
      <c r="L4080" s="42">
        <v>29750</v>
      </c>
      <c r="M4080" s="42">
        <v>15235</v>
      </c>
      <c r="N4080" s="42">
        <v>14515</v>
      </c>
      <c r="O4080" s="54">
        <v>60.504201680672267</v>
      </c>
      <c r="P4080" s="54">
        <v>40.336134453781511</v>
      </c>
      <c r="Q4080" s="54">
        <v>104.20168067226891</v>
      </c>
      <c r="R4080" s="54">
        <v>73.949579831932766</v>
      </c>
      <c r="S4080" s="54">
        <v>63.865546218487395</v>
      </c>
      <c r="T4080" s="54">
        <v>40.336134453781511</v>
      </c>
      <c r="U4080" s="54">
        <v>383.19327731092437</v>
      </c>
      <c r="W4080" s="42" t="s">
        <v>469</v>
      </c>
    </row>
    <row r="4081" spans="1:23">
      <c r="A4081" s="49" t="s">
        <v>6349</v>
      </c>
      <c r="B4081" s="46" t="s">
        <v>549</v>
      </c>
      <c r="C4081" s="46" t="s">
        <v>336</v>
      </c>
      <c r="D4081" s="49" t="s">
        <v>492</v>
      </c>
      <c r="E4081" s="46">
        <v>12</v>
      </c>
      <c r="F4081" s="46">
        <v>6</v>
      </c>
      <c r="G4081" s="46">
        <v>6</v>
      </c>
      <c r="H4081" s="46">
        <v>12</v>
      </c>
      <c r="I4081" s="46">
        <v>12</v>
      </c>
      <c r="J4081" s="46">
        <v>12</v>
      </c>
      <c r="K4081" s="46">
        <v>60</v>
      </c>
      <c r="L4081" s="42">
        <v>29750</v>
      </c>
      <c r="M4081" s="42">
        <v>15235</v>
      </c>
      <c r="N4081" s="42">
        <v>14515</v>
      </c>
      <c r="O4081" s="54">
        <v>40.336134453781511</v>
      </c>
      <c r="P4081" s="54">
        <v>20.168067226890756</v>
      </c>
      <c r="Q4081" s="54">
        <v>20.168067226890756</v>
      </c>
      <c r="R4081" s="54">
        <v>40.336134453781511</v>
      </c>
      <c r="S4081" s="54">
        <v>40.336134453781511</v>
      </c>
      <c r="T4081" s="54">
        <v>40.336134453781511</v>
      </c>
      <c r="U4081" s="54">
        <v>201.68067226890756</v>
      </c>
      <c r="W4081" s="42" t="s">
        <v>469</v>
      </c>
    </row>
    <row r="4082" spans="1:23">
      <c r="A4082" s="49" t="s">
        <v>6350</v>
      </c>
      <c r="B4082" s="46" t="s">
        <v>549</v>
      </c>
      <c r="C4082" s="46" t="s">
        <v>336</v>
      </c>
      <c r="D4082" s="49" t="s">
        <v>473</v>
      </c>
      <c r="E4082" s="46">
        <v>0</v>
      </c>
      <c r="F4082" s="46">
        <v>0</v>
      </c>
      <c r="G4082" s="46">
        <v>0</v>
      </c>
      <c r="H4082" s="46">
        <v>0</v>
      </c>
      <c r="I4082" s="46">
        <v>0</v>
      </c>
      <c r="J4082" s="46">
        <v>0</v>
      </c>
      <c r="K4082" s="46">
        <v>0</v>
      </c>
      <c r="L4082" s="42">
        <v>29750</v>
      </c>
      <c r="M4082" s="42">
        <v>15235</v>
      </c>
      <c r="N4082" s="42">
        <v>14515</v>
      </c>
      <c r="O4082" s="54" t="s">
        <v>499</v>
      </c>
      <c r="P4082" s="54" t="s">
        <v>499</v>
      </c>
      <c r="Q4082" s="54" t="s">
        <v>499</v>
      </c>
      <c r="R4082" s="54" t="s">
        <v>499</v>
      </c>
      <c r="S4082" s="54" t="s">
        <v>499</v>
      </c>
      <c r="T4082" s="54" t="s">
        <v>499</v>
      </c>
      <c r="U4082" s="54" t="s">
        <v>499</v>
      </c>
      <c r="W4082" s="42" t="s">
        <v>469</v>
      </c>
    </row>
    <row r="4083" spans="1:23">
      <c r="A4083" s="49" t="s">
        <v>6351</v>
      </c>
      <c r="B4083" s="46" t="s">
        <v>549</v>
      </c>
      <c r="C4083" s="46" t="s">
        <v>336</v>
      </c>
      <c r="D4083" s="49" t="s">
        <v>201</v>
      </c>
      <c r="E4083" s="46">
        <v>0</v>
      </c>
      <c r="F4083" s="46">
        <v>0</v>
      </c>
      <c r="G4083" s="46">
        <v>6</v>
      </c>
      <c r="H4083" s="46">
        <v>6</v>
      </c>
      <c r="I4083" s="46">
        <v>6</v>
      </c>
      <c r="J4083" s="46">
        <v>0</v>
      </c>
      <c r="K4083" s="46">
        <v>18</v>
      </c>
      <c r="L4083" s="42">
        <v>29750</v>
      </c>
      <c r="M4083" s="42">
        <v>15235</v>
      </c>
      <c r="N4083" s="42">
        <v>14515</v>
      </c>
      <c r="O4083" s="54" t="s">
        <v>499</v>
      </c>
      <c r="P4083" s="54" t="s">
        <v>499</v>
      </c>
      <c r="Q4083" s="54">
        <v>20.168067226890756</v>
      </c>
      <c r="R4083" s="54">
        <v>20.168067226890756</v>
      </c>
      <c r="S4083" s="54">
        <v>20.168067226890756</v>
      </c>
      <c r="T4083" s="54" t="s">
        <v>499</v>
      </c>
      <c r="U4083" s="54">
        <v>60.504201680672267</v>
      </c>
      <c r="W4083" s="42" t="s">
        <v>469</v>
      </c>
    </row>
    <row r="4084" spans="1:23">
      <c r="A4084" s="49" t="s">
        <v>6352</v>
      </c>
      <c r="B4084" s="46" t="s">
        <v>549</v>
      </c>
      <c r="C4084" s="46" t="s">
        <v>336</v>
      </c>
      <c r="D4084" s="49" t="s">
        <v>151</v>
      </c>
      <c r="E4084" s="46">
        <v>0</v>
      </c>
      <c r="F4084" s="46">
        <v>0</v>
      </c>
      <c r="G4084" s="46">
        <v>0</v>
      </c>
      <c r="H4084" s="46">
        <v>0</v>
      </c>
      <c r="I4084" s="46">
        <v>0</v>
      </c>
      <c r="J4084" s="46">
        <v>0</v>
      </c>
      <c r="K4084" s="46">
        <v>0</v>
      </c>
      <c r="L4084" s="42">
        <v>29750</v>
      </c>
      <c r="M4084" s="42">
        <v>15235</v>
      </c>
      <c r="N4084" s="42">
        <v>14515</v>
      </c>
      <c r="O4084" s="54" t="s">
        <v>499</v>
      </c>
      <c r="P4084" s="54" t="s">
        <v>499</v>
      </c>
      <c r="Q4084" s="54" t="s">
        <v>499</v>
      </c>
      <c r="R4084" s="54" t="s">
        <v>499</v>
      </c>
      <c r="S4084" s="54" t="s">
        <v>499</v>
      </c>
      <c r="T4084" s="54" t="s">
        <v>499</v>
      </c>
      <c r="U4084" s="54" t="s">
        <v>499</v>
      </c>
      <c r="W4084" s="42" t="s">
        <v>469</v>
      </c>
    </row>
    <row r="4085" spans="1:23">
      <c r="A4085" s="49" t="s">
        <v>6353</v>
      </c>
      <c r="B4085" s="46" t="s">
        <v>549</v>
      </c>
      <c r="C4085" s="46" t="s">
        <v>336</v>
      </c>
      <c r="D4085" s="49" t="s">
        <v>95</v>
      </c>
      <c r="E4085" s="46">
        <v>0</v>
      </c>
      <c r="F4085" s="46">
        <v>0</v>
      </c>
      <c r="G4085" s="46">
        <v>6</v>
      </c>
      <c r="H4085" s="46">
        <v>0</v>
      </c>
      <c r="I4085" s="46">
        <v>0</v>
      </c>
      <c r="J4085" s="46">
        <v>0</v>
      </c>
      <c r="K4085" s="46">
        <v>6</v>
      </c>
      <c r="L4085" s="42">
        <v>29750</v>
      </c>
      <c r="M4085" s="42">
        <v>15235</v>
      </c>
      <c r="N4085" s="42">
        <v>14515</v>
      </c>
      <c r="O4085" s="54" t="s">
        <v>499</v>
      </c>
      <c r="P4085" s="54" t="s">
        <v>499</v>
      </c>
      <c r="Q4085" s="54">
        <v>20.168067226890756</v>
      </c>
      <c r="R4085" s="54" t="s">
        <v>499</v>
      </c>
      <c r="S4085" s="54" t="s">
        <v>499</v>
      </c>
      <c r="T4085" s="54" t="s">
        <v>499</v>
      </c>
      <c r="U4085" s="54">
        <v>20.168067226890756</v>
      </c>
      <c r="W4085" s="42" t="s">
        <v>469</v>
      </c>
    </row>
    <row r="4086" spans="1:23">
      <c r="A4086" s="49" t="s">
        <v>6354</v>
      </c>
      <c r="B4086" s="46" t="s">
        <v>549</v>
      </c>
      <c r="C4086" s="46" t="s">
        <v>336</v>
      </c>
      <c r="D4086" s="49" t="s">
        <v>154</v>
      </c>
      <c r="E4086" s="46">
        <v>0</v>
      </c>
      <c r="F4086" s="46">
        <v>6</v>
      </c>
      <c r="G4086" s="46">
        <v>0</v>
      </c>
      <c r="H4086" s="46">
        <v>0</v>
      </c>
      <c r="I4086" s="46">
        <v>0</v>
      </c>
      <c r="J4086" s="46">
        <v>0</v>
      </c>
      <c r="K4086" s="46">
        <v>6</v>
      </c>
      <c r="L4086" s="42">
        <v>29750</v>
      </c>
      <c r="M4086" s="42">
        <v>15235</v>
      </c>
      <c r="N4086" s="42">
        <v>14515</v>
      </c>
      <c r="O4086" s="54" t="s">
        <v>499</v>
      </c>
      <c r="P4086" s="54">
        <v>20.168067226890756</v>
      </c>
      <c r="Q4086" s="54" t="s">
        <v>499</v>
      </c>
      <c r="R4086" s="54" t="s">
        <v>499</v>
      </c>
      <c r="S4086" s="54" t="s">
        <v>499</v>
      </c>
      <c r="T4086" s="54" t="s">
        <v>499</v>
      </c>
      <c r="U4086" s="54">
        <v>20.168067226890756</v>
      </c>
      <c r="W4086" s="42" t="s">
        <v>469</v>
      </c>
    </row>
    <row r="4087" spans="1:23">
      <c r="A4087" s="49" t="s">
        <v>6355</v>
      </c>
      <c r="B4087" s="46" t="s">
        <v>549</v>
      </c>
      <c r="C4087" s="46" t="s">
        <v>336</v>
      </c>
      <c r="D4087" s="49" t="s">
        <v>155</v>
      </c>
      <c r="E4087" s="46">
        <v>12</v>
      </c>
      <c r="F4087" s="46">
        <v>0</v>
      </c>
      <c r="G4087" s="46">
        <v>6</v>
      </c>
      <c r="H4087" s="46">
        <v>6</v>
      </c>
      <c r="I4087" s="46">
        <v>0</v>
      </c>
      <c r="J4087" s="46">
        <v>0</v>
      </c>
      <c r="K4087" s="46">
        <v>24</v>
      </c>
      <c r="L4087" s="42">
        <v>29750</v>
      </c>
      <c r="M4087" s="42">
        <v>15235</v>
      </c>
      <c r="N4087" s="42">
        <v>14515</v>
      </c>
      <c r="O4087" s="54">
        <v>40.336134453781511</v>
      </c>
      <c r="P4087" s="54" t="s">
        <v>499</v>
      </c>
      <c r="Q4087" s="54">
        <v>20.168067226890756</v>
      </c>
      <c r="R4087" s="54">
        <v>20.168067226890756</v>
      </c>
      <c r="S4087" s="54" t="s">
        <v>499</v>
      </c>
      <c r="T4087" s="54" t="s">
        <v>499</v>
      </c>
      <c r="U4087" s="54">
        <v>80.672268907563023</v>
      </c>
      <c r="W4087" s="42" t="s">
        <v>469</v>
      </c>
    </row>
    <row r="4088" spans="1:23">
      <c r="A4088" s="49" t="s">
        <v>6356</v>
      </c>
      <c r="B4088" s="46" t="s">
        <v>549</v>
      </c>
      <c r="C4088" s="46" t="s">
        <v>336</v>
      </c>
      <c r="D4088" s="49" t="s">
        <v>99</v>
      </c>
      <c r="E4088" s="46">
        <v>6</v>
      </c>
      <c r="F4088" s="46">
        <v>6</v>
      </c>
      <c r="G4088" s="46">
        <v>12</v>
      </c>
      <c r="H4088" s="46">
        <v>21</v>
      </c>
      <c r="I4088" s="46">
        <v>6</v>
      </c>
      <c r="J4088" s="46">
        <v>0</v>
      </c>
      <c r="K4088" s="46">
        <v>51</v>
      </c>
      <c r="L4088" s="42">
        <v>29750</v>
      </c>
      <c r="M4088" s="42">
        <v>15235</v>
      </c>
      <c r="N4088" s="42">
        <v>14515</v>
      </c>
      <c r="O4088" s="54">
        <v>20.168067226890756</v>
      </c>
      <c r="P4088" s="54">
        <v>20.168067226890756</v>
      </c>
      <c r="Q4088" s="54">
        <v>40.336134453781511</v>
      </c>
      <c r="R4088" s="54">
        <v>70.588235294117652</v>
      </c>
      <c r="S4088" s="54">
        <v>20.168067226890756</v>
      </c>
      <c r="T4088" s="54" t="s">
        <v>499</v>
      </c>
      <c r="U4088" s="54">
        <v>171.42857142857142</v>
      </c>
      <c r="W4088" s="42" t="s">
        <v>469</v>
      </c>
    </row>
    <row r="4089" spans="1:23">
      <c r="A4089" s="49" t="s">
        <v>6357</v>
      </c>
      <c r="B4089" s="46" t="s">
        <v>549</v>
      </c>
      <c r="C4089" s="46" t="s">
        <v>336</v>
      </c>
      <c r="D4089" s="49" t="s">
        <v>481</v>
      </c>
      <c r="E4089" s="46">
        <v>0</v>
      </c>
      <c r="F4089" s="46">
        <v>0</v>
      </c>
      <c r="G4089" s="46">
        <v>6</v>
      </c>
      <c r="H4089" s="46">
        <v>0</v>
      </c>
      <c r="I4089" s="46">
        <v>0</v>
      </c>
      <c r="J4089" s="46">
        <v>0</v>
      </c>
      <c r="K4089" s="46">
        <v>6</v>
      </c>
      <c r="L4089" s="42">
        <v>29750</v>
      </c>
      <c r="M4089" s="42">
        <v>15235</v>
      </c>
      <c r="N4089" s="42">
        <v>14515</v>
      </c>
      <c r="O4089" s="54" t="s">
        <v>499</v>
      </c>
      <c r="P4089" s="54" t="s">
        <v>499</v>
      </c>
      <c r="Q4089" s="54">
        <v>20.168067226890756</v>
      </c>
      <c r="R4089" s="54" t="s">
        <v>499</v>
      </c>
      <c r="S4089" s="54" t="s">
        <v>499</v>
      </c>
      <c r="T4089" s="54" t="s">
        <v>499</v>
      </c>
      <c r="U4089" s="54">
        <v>20.168067226890756</v>
      </c>
      <c r="W4089" s="42" t="s">
        <v>469</v>
      </c>
    </row>
    <row r="4090" spans="1:23">
      <c r="A4090" s="49" t="s">
        <v>6358</v>
      </c>
      <c r="B4090" s="46" t="s">
        <v>549</v>
      </c>
      <c r="C4090" s="46" t="s">
        <v>336</v>
      </c>
      <c r="D4090" s="49" t="s">
        <v>483</v>
      </c>
      <c r="E4090" s="46">
        <v>0</v>
      </c>
      <c r="F4090" s="46">
        <v>0</v>
      </c>
      <c r="G4090" s="46">
        <v>13</v>
      </c>
      <c r="H4090" s="46">
        <v>6</v>
      </c>
      <c r="I4090" s="46">
        <v>0</v>
      </c>
      <c r="J4090" s="46">
        <v>0</v>
      </c>
      <c r="K4090" s="46">
        <v>19</v>
      </c>
      <c r="L4090" s="42">
        <v>29750</v>
      </c>
      <c r="M4090" s="42">
        <v>15235</v>
      </c>
      <c r="N4090" s="42">
        <v>14515</v>
      </c>
      <c r="O4090" s="54" t="s">
        <v>499</v>
      </c>
      <c r="P4090" s="54" t="s">
        <v>499</v>
      </c>
      <c r="Q4090" s="54">
        <v>43.69747899159664</v>
      </c>
      <c r="R4090" s="54">
        <v>20.168067226890756</v>
      </c>
      <c r="S4090" s="54" t="s">
        <v>499</v>
      </c>
      <c r="T4090" s="54" t="s">
        <v>499</v>
      </c>
      <c r="U4090" s="54">
        <v>63.865546218487395</v>
      </c>
      <c r="W4090" s="42" t="s">
        <v>469</v>
      </c>
    </row>
    <row r="4091" spans="1:23">
      <c r="A4091" s="49" t="s">
        <v>6359</v>
      </c>
      <c r="B4091" s="46" t="s">
        <v>549</v>
      </c>
      <c r="C4091" s="46" t="s">
        <v>336</v>
      </c>
      <c r="D4091" s="49" t="s">
        <v>128</v>
      </c>
      <c r="E4091" s="46">
        <v>0</v>
      </c>
      <c r="F4091" s="46">
        <v>0</v>
      </c>
      <c r="G4091" s="46">
        <v>0</v>
      </c>
      <c r="H4091" s="46">
        <v>0</v>
      </c>
      <c r="I4091" s="46">
        <v>0</v>
      </c>
      <c r="J4091" s="46">
        <v>0</v>
      </c>
      <c r="K4091" s="46">
        <v>0</v>
      </c>
      <c r="L4091" s="42">
        <v>29750</v>
      </c>
      <c r="M4091" s="42">
        <v>15235</v>
      </c>
      <c r="N4091" s="42">
        <v>14515</v>
      </c>
      <c r="O4091" s="54" t="s">
        <v>499</v>
      </c>
      <c r="P4091" s="54" t="s">
        <v>499</v>
      </c>
      <c r="Q4091" s="54" t="s">
        <v>499</v>
      </c>
      <c r="R4091" s="54" t="s">
        <v>499</v>
      </c>
      <c r="S4091" s="54" t="s">
        <v>499</v>
      </c>
      <c r="T4091" s="54" t="s">
        <v>499</v>
      </c>
      <c r="U4091" s="54" t="s">
        <v>499</v>
      </c>
      <c r="W4091" s="42" t="s">
        <v>469</v>
      </c>
    </row>
    <row r="4092" spans="1:23">
      <c r="A4092" s="49" t="s">
        <v>6360</v>
      </c>
      <c r="B4092" s="46" t="s">
        <v>549</v>
      </c>
      <c r="C4092" s="46" t="s">
        <v>336</v>
      </c>
      <c r="D4092" s="49" t="s">
        <v>132</v>
      </c>
      <c r="E4092" s="46">
        <v>0</v>
      </c>
      <c r="F4092" s="46">
        <v>0</v>
      </c>
      <c r="G4092" s="46">
        <v>6</v>
      </c>
      <c r="H4092" s="46">
        <v>6</v>
      </c>
      <c r="I4092" s="46">
        <v>6</v>
      </c>
      <c r="J4092" s="46">
        <v>0</v>
      </c>
      <c r="K4092" s="46">
        <v>18</v>
      </c>
      <c r="L4092" s="42">
        <v>29750</v>
      </c>
      <c r="M4092" s="42">
        <v>15235</v>
      </c>
      <c r="N4092" s="42">
        <v>14515</v>
      </c>
      <c r="O4092" s="54" t="s">
        <v>499</v>
      </c>
      <c r="P4092" s="54" t="s">
        <v>499</v>
      </c>
      <c r="Q4092" s="54">
        <v>39.382999671808335</v>
      </c>
      <c r="R4092" s="54">
        <v>39.382999671808335</v>
      </c>
      <c r="S4092" s="54">
        <v>39.382999671808335</v>
      </c>
      <c r="T4092" s="54" t="s">
        <v>499</v>
      </c>
      <c r="U4092" s="54">
        <v>118.14899901542501</v>
      </c>
      <c r="W4092" s="42" t="s">
        <v>469</v>
      </c>
    </row>
    <row r="4093" spans="1:23">
      <c r="A4093" s="49" t="s">
        <v>6361</v>
      </c>
      <c r="B4093" s="46" t="s">
        <v>549</v>
      </c>
      <c r="C4093" s="46" t="s">
        <v>336</v>
      </c>
      <c r="D4093" s="49" t="s">
        <v>161</v>
      </c>
      <c r="E4093" s="46">
        <v>0</v>
      </c>
      <c r="F4093" s="46">
        <v>0</v>
      </c>
      <c r="G4093" s="46">
        <v>0</v>
      </c>
      <c r="H4093" s="46">
        <v>0</v>
      </c>
      <c r="I4093" s="46">
        <v>0</v>
      </c>
      <c r="J4093" s="46">
        <v>0</v>
      </c>
      <c r="K4093" s="46">
        <v>0</v>
      </c>
      <c r="L4093" s="42">
        <v>29750</v>
      </c>
      <c r="M4093" s="42">
        <v>15235</v>
      </c>
      <c r="N4093" s="42">
        <v>14515</v>
      </c>
      <c r="O4093" s="54" t="s">
        <v>499</v>
      </c>
      <c r="P4093" s="54" t="s">
        <v>499</v>
      </c>
      <c r="Q4093" s="54" t="s">
        <v>499</v>
      </c>
      <c r="R4093" s="54" t="s">
        <v>499</v>
      </c>
      <c r="S4093" s="54" t="s">
        <v>499</v>
      </c>
      <c r="T4093" s="54" t="s">
        <v>499</v>
      </c>
      <c r="U4093" s="54" t="s">
        <v>499</v>
      </c>
      <c r="W4093" s="42" t="s">
        <v>469</v>
      </c>
    </row>
    <row r="4094" spans="1:23">
      <c r="A4094" s="49" t="s">
        <v>6362</v>
      </c>
      <c r="B4094" s="46" t="s">
        <v>549</v>
      </c>
      <c r="C4094" s="46" t="s">
        <v>336</v>
      </c>
      <c r="D4094" s="49" t="s">
        <v>164</v>
      </c>
      <c r="E4094" s="46">
        <v>23</v>
      </c>
      <c r="F4094" s="46">
        <v>21</v>
      </c>
      <c r="G4094" s="46">
        <v>48</v>
      </c>
      <c r="H4094" s="46">
        <v>39</v>
      </c>
      <c r="I4094" s="46">
        <v>20</v>
      </c>
      <c r="J4094" s="46">
        <v>6</v>
      </c>
      <c r="K4094" s="46">
        <v>157</v>
      </c>
      <c r="L4094" s="42">
        <v>29750</v>
      </c>
      <c r="M4094" s="42">
        <v>15235</v>
      </c>
      <c r="N4094" s="42">
        <v>14515</v>
      </c>
      <c r="O4094" s="54">
        <v>158.45676885980021</v>
      </c>
      <c r="P4094" s="54">
        <v>144.6779193937306</v>
      </c>
      <c r="Q4094" s="54">
        <v>330.69238718566999</v>
      </c>
      <c r="R4094" s="54">
        <v>268.68756458835691</v>
      </c>
      <c r="S4094" s="54">
        <v>137.78849466069585</v>
      </c>
      <c r="T4094" s="54">
        <v>41.336548398208748</v>
      </c>
      <c r="U4094" s="54">
        <v>1081.6396830864624</v>
      </c>
      <c r="W4094" s="42" t="s">
        <v>469</v>
      </c>
    </row>
    <row r="4095" spans="1:23">
      <c r="A4095" s="49" t="s">
        <v>6363</v>
      </c>
      <c r="B4095" s="46" t="s">
        <v>549</v>
      </c>
      <c r="C4095" s="46" t="s">
        <v>336</v>
      </c>
      <c r="D4095" s="49" t="s">
        <v>142</v>
      </c>
      <c r="E4095" s="46">
        <v>0</v>
      </c>
      <c r="F4095" s="46">
        <v>6</v>
      </c>
      <c r="G4095" s="46">
        <v>6</v>
      </c>
      <c r="H4095" s="46">
        <v>6</v>
      </c>
      <c r="I4095" s="46">
        <v>0</v>
      </c>
      <c r="J4095" s="46">
        <v>0</v>
      </c>
      <c r="K4095" s="46">
        <v>18</v>
      </c>
      <c r="L4095" s="42">
        <v>29750</v>
      </c>
      <c r="M4095" s="42">
        <v>15235</v>
      </c>
      <c r="N4095" s="42">
        <v>14515</v>
      </c>
      <c r="O4095" s="54" t="s">
        <v>499</v>
      </c>
      <c r="P4095" s="54">
        <v>20.168067226890756</v>
      </c>
      <c r="Q4095" s="54">
        <v>20.168067226890756</v>
      </c>
      <c r="R4095" s="54">
        <v>20.168067226890756</v>
      </c>
      <c r="S4095" s="54" t="s">
        <v>499</v>
      </c>
      <c r="T4095" s="54" t="s">
        <v>499</v>
      </c>
      <c r="U4095" s="54">
        <v>60.504201680672267</v>
      </c>
      <c r="W4095" s="42" t="s">
        <v>469</v>
      </c>
    </row>
    <row r="4096" spans="1:23">
      <c r="A4096" s="49" t="s">
        <v>6364</v>
      </c>
      <c r="B4096" s="46" t="s">
        <v>549</v>
      </c>
      <c r="C4096" s="46" t="s">
        <v>336</v>
      </c>
      <c r="D4096" s="49" t="s">
        <v>146</v>
      </c>
      <c r="E4096" s="46">
        <v>6</v>
      </c>
      <c r="F4096" s="46">
        <v>0</v>
      </c>
      <c r="G4096" s="46">
        <v>13</v>
      </c>
      <c r="H4096" s="46">
        <v>7</v>
      </c>
      <c r="I4096" s="46">
        <v>9</v>
      </c>
      <c r="J4096" s="46">
        <v>8</v>
      </c>
      <c r="K4096" s="46">
        <v>43</v>
      </c>
      <c r="L4096" s="42">
        <v>29750</v>
      </c>
      <c r="M4096" s="42">
        <v>15235</v>
      </c>
      <c r="N4096" s="42">
        <v>14515</v>
      </c>
      <c r="O4096" s="54">
        <v>39.382999671808335</v>
      </c>
      <c r="P4096" s="54" t="s">
        <v>499</v>
      </c>
      <c r="Q4096" s="54">
        <v>85.329832622251388</v>
      </c>
      <c r="R4096" s="54">
        <v>45.946832950443053</v>
      </c>
      <c r="S4096" s="54">
        <v>59.074499507712503</v>
      </c>
      <c r="T4096" s="54">
        <v>52.510666229077778</v>
      </c>
      <c r="U4096" s="54">
        <v>282.24483098129309</v>
      </c>
      <c r="W4096" s="42" t="s">
        <v>469</v>
      </c>
    </row>
    <row r="4097" spans="1:23">
      <c r="A4097" s="49" t="s">
        <v>6365</v>
      </c>
      <c r="B4097" s="46" t="s">
        <v>549</v>
      </c>
      <c r="C4097" s="46" t="s">
        <v>338</v>
      </c>
      <c r="D4097" s="49" t="s">
        <v>200</v>
      </c>
      <c r="E4097" s="46">
        <v>6</v>
      </c>
      <c r="F4097" s="46">
        <v>6</v>
      </c>
      <c r="G4097" s="46">
        <v>15</v>
      </c>
      <c r="H4097" s="46">
        <v>25</v>
      </c>
      <c r="I4097" s="46">
        <v>22</v>
      </c>
      <c r="J4097" s="46">
        <v>10</v>
      </c>
      <c r="K4097" s="46">
        <v>84</v>
      </c>
      <c r="L4097" s="42">
        <v>28662</v>
      </c>
      <c r="M4097" s="42">
        <v>14720</v>
      </c>
      <c r="N4097" s="42">
        <v>13942</v>
      </c>
      <c r="O4097" s="54">
        <v>20.933640360058615</v>
      </c>
      <c r="P4097" s="54">
        <v>20.933640360058615</v>
      </c>
      <c r="Q4097" s="54">
        <v>52.334100900146538</v>
      </c>
      <c r="R4097" s="54">
        <v>87.223501500244225</v>
      </c>
      <c r="S4097" s="54">
        <v>76.756681320214923</v>
      </c>
      <c r="T4097" s="54">
        <v>34.889400600097687</v>
      </c>
      <c r="U4097" s="54">
        <v>293.07096504082062</v>
      </c>
      <c r="W4097" s="42" t="s">
        <v>469</v>
      </c>
    </row>
    <row r="4098" spans="1:23">
      <c r="A4098" s="49" t="s">
        <v>6366</v>
      </c>
      <c r="B4098" s="46" t="s">
        <v>549</v>
      </c>
      <c r="C4098" s="46" t="s">
        <v>338</v>
      </c>
      <c r="D4098" s="49" t="s">
        <v>54</v>
      </c>
      <c r="E4098" s="46">
        <v>23</v>
      </c>
      <c r="F4098" s="46">
        <v>13</v>
      </c>
      <c r="G4098" s="46">
        <v>53</v>
      </c>
      <c r="H4098" s="46">
        <v>73</v>
      </c>
      <c r="I4098" s="46">
        <v>39</v>
      </c>
      <c r="J4098" s="46">
        <v>39</v>
      </c>
      <c r="K4098" s="46">
        <v>240</v>
      </c>
      <c r="L4098" s="42">
        <v>28662</v>
      </c>
      <c r="M4098" s="42">
        <v>14720</v>
      </c>
      <c r="N4098" s="42">
        <v>13942</v>
      </c>
      <c r="O4098" s="54">
        <v>156.25</v>
      </c>
      <c r="P4098" s="54">
        <v>88.315217391304344</v>
      </c>
      <c r="Q4098" s="54">
        <v>360.05434782608694</v>
      </c>
      <c r="R4098" s="54">
        <v>495.92391304347825</v>
      </c>
      <c r="S4098" s="54">
        <v>264.945652173913</v>
      </c>
      <c r="T4098" s="54">
        <v>264.945652173913</v>
      </c>
      <c r="U4098" s="54">
        <v>1630.4347826086955</v>
      </c>
      <c r="W4098" s="42" t="s">
        <v>469</v>
      </c>
    </row>
    <row r="4099" spans="1:23">
      <c r="A4099" s="49" t="s">
        <v>6367</v>
      </c>
      <c r="B4099" s="46" t="s">
        <v>549</v>
      </c>
      <c r="C4099" s="46" t="s">
        <v>338</v>
      </c>
      <c r="D4099" s="49" t="s">
        <v>60</v>
      </c>
      <c r="E4099" s="46">
        <v>0</v>
      </c>
      <c r="F4099" s="46">
        <v>6</v>
      </c>
      <c r="G4099" s="46">
        <v>12</v>
      </c>
      <c r="H4099" s="46">
        <v>6</v>
      </c>
      <c r="I4099" s="46">
        <v>6</v>
      </c>
      <c r="J4099" s="46">
        <v>0</v>
      </c>
      <c r="K4099" s="46">
        <v>30</v>
      </c>
      <c r="L4099" s="42">
        <v>28662</v>
      </c>
      <c r="M4099" s="42">
        <v>14720</v>
      </c>
      <c r="N4099" s="42">
        <v>13942</v>
      </c>
      <c r="O4099" s="54" t="s">
        <v>499</v>
      </c>
      <c r="P4099" s="54">
        <v>20.933640360058615</v>
      </c>
      <c r="Q4099" s="54">
        <v>41.867280720117229</v>
      </c>
      <c r="R4099" s="54">
        <v>20.933640360058615</v>
      </c>
      <c r="S4099" s="54">
        <v>20.933640360058615</v>
      </c>
      <c r="T4099" s="54" t="s">
        <v>499</v>
      </c>
      <c r="U4099" s="54">
        <v>104.66820180029308</v>
      </c>
      <c r="W4099" s="42" t="s">
        <v>469</v>
      </c>
    </row>
    <row r="4100" spans="1:23">
      <c r="A4100" s="49" t="s">
        <v>6368</v>
      </c>
      <c r="B4100" s="46" t="s">
        <v>549</v>
      </c>
      <c r="C4100" s="46" t="s">
        <v>338</v>
      </c>
      <c r="D4100" s="49" t="s">
        <v>69</v>
      </c>
      <c r="E4100" s="46">
        <v>0</v>
      </c>
      <c r="F4100" s="46">
        <v>0</v>
      </c>
      <c r="G4100" s="46">
        <v>0</v>
      </c>
      <c r="H4100" s="46">
        <v>0</v>
      </c>
      <c r="I4100" s="46">
        <v>6</v>
      </c>
      <c r="J4100" s="46">
        <v>6</v>
      </c>
      <c r="K4100" s="46">
        <v>12</v>
      </c>
      <c r="L4100" s="42">
        <v>28662</v>
      </c>
      <c r="M4100" s="42">
        <v>14720</v>
      </c>
      <c r="N4100" s="42">
        <v>13942</v>
      </c>
      <c r="O4100" s="54" t="s">
        <v>499</v>
      </c>
      <c r="P4100" s="54" t="s">
        <v>499</v>
      </c>
      <c r="Q4100" s="54" t="s">
        <v>499</v>
      </c>
      <c r="R4100" s="54" t="s">
        <v>499</v>
      </c>
      <c r="S4100" s="54">
        <v>40.760869565217391</v>
      </c>
      <c r="T4100" s="54">
        <v>40.760869565217391</v>
      </c>
      <c r="U4100" s="54">
        <v>81.521739130434781</v>
      </c>
      <c r="W4100" s="42" t="s">
        <v>469</v>
      </c>
    </row>
    <row r="4101" spans="1:23">
      <c r="A4101" s="49" t="s">
        <v>6369</v>
      </c>
      <c r="B4101" s="46" t="s">
        <v>549</v>
      </c>
      <c r="C4101" s="46" t="s">
        <v>338</v>
      </c>
      <c r="D4101" s="49" t="s">
        <v>64</v>
      </c>
      <c r="E4101" s="46">
        <v>20</v>
      </c>
      <c r="F4101" s="46">
        <v>13</v>
      </c>
      <c r="G4101" s="46">
        <v>25</v>
      </c>
      <c r="H4101" s="46">
        <v>24</v>
      </c>
      <c r="I4101" s="46">
        <v>12</v>
      </c>
      <c r="J4101" s="46">
        <v>6</v>
      </c>
      <c r="K4101" s="46">
        <v>100</v>
      </c>
      <c r="L4101" s="42">
        <v>28662</v>
      </c>
      <c r="M4101" s="42">
        <v>14720</v>
      </c>
      <c r="N4101" s="42">
        <v>13942</v>
      </c>
      <c r="O4101" s="54">
        <v>69.778801200195375</v>
      </c>
      <c r="P4101" s="54">
        <v>45.356220780126996</v>
      </c>
      <c r="Q4101" s="54">
        <v>87.223501500244225</v>
      </c>
      <c r="R4101" s="54">
        <v>83.734561440234458</v>
      </c>
      <c r="S4101" s="54">
        <v>41.867280720117229</v>
      </c>
      <c r="T4101" s="54">
        <v>20.933640360058615</v>
      </c>
      <c r="U4101" s="54">
        <v>348.8940060009769</v>
      </c>
      <c r="W4101" s="42" t="s">
        <v>469</v>
      </c>
    </row>
    <row r="4102" spans="1:23">
      <c r="A4102" s="49" t="s">
        <v>6370</v>
      </c>
      <c r="B4102" s="46" t="s">
        <v>549</v>
      </c>
      <c r="C4102" s="46" t="s">
        <v>338</v>
      </c>
      <c r="D4102" s="49" t="s">
        <v>492</v>
      </c>
      <c r="E4102" s="46">
        <v>0</v>
      </c>
      <c r="F4102" s="46">
        <v>6</v>
      </c>
      <c r="G4102" s="46">
        <v>6</v>
      </c>
      <c r="H4102" s="46">
        <v>6</v>
      </c>
      <c r="I4102" s="46">
        <v>6</v>
      </c>
      <c r="J4102" s="46">
        <v>0</v>
      </c>
      <c r="K4102" s="46">
        <v>24</v>
      </c>
      <c r="L4102" s="42">
        <v>28662</v>
      </c>
      <c r="M4102" s="42">
        <v>14720</v>
      </c>
      <c r="N4102" s="42">
        <v>13942</v>
      </c>
      <c r="O4102" s="54" t="s">
        <v>499</v>
      </c>
      <c r="P4102" s="54">
        <v>20.933640360058615</v>
      </c>
      <c r="Q4102" s="54">
        <v>20.933640360058615</v>
      </c>
      <c r="R4102" s="54">
        <v>20.933640360058615</v>
      </c>
      <c r="S4102" s="54">
        <v>20.933640360058615</v>
      </c>
      <c r="T4102" s="54" t="s">
        <v>499</v>
      </c>
      <c r="U4102" s="54">
        <v>83.734561440234458</v>
      </c>
      <c r="W4102" s="42" t="s">
        <v>469</v>
      </c>
    </row>
    <row r="4103" spans="1:23">
      <c r="A4103" s="49" t="s">
        <v>6371</v>
      </c>
      <c r="B4103" s="46" t="s">
        <v>549</v>
      </c>
      <c r="C4103" s="46" t="s">
        <v>338</v>
      </c>
      <c r="D4103" s="49" t="s">
        <v>473</v>
      </c>
      <c r="E4103" s="46">
        <v>0</v>
      </c>
      <c r="F4103" s="46">
        <v>0</v>
      </c>
      <c r="G4103" s="46">
        <v>0</v>
      </c>
      <c r="H4103" s="46">
        <v>0</v>
      </c>
      <c r="I4103" s="46">
        <v>0</v>
      </c>
      <c r="J4103" s="46">
        <v>0</v>
      </c>
      <c r="K4103" s="46">
        <v>0</v>
      </c>
      <c r="L4103" s="42">
        <v>28662</v>
      </c>
      <c r="M4103" s="42">
        <v>14720</v>
      </c>
      <c r="N4103" s="42">
        <v>13942</v>
      </c>
      <c r="O4103" s="54" t="s">
        <v>499</v>
      </c>
      <c r="P4103" s="54" t="s">
        <v>499</v>
      </c>
      <c r="Q4103" s="54" t="s">
        <v>499</v>
      </c>
      <c r="R4103" s="54" t="s">
        <v>499</v>
      </c>
      <c r="S4103" s="54" t="s">
        <v>499</v>
      </c>
      <c r="T4103" s="54" t="s">
        <v>499</v>
      </c>
      <c r="U4103" s="54" t="s">
        <v>499</v>
      </c>
      <c r="W4103" s="42" t="s">
        <v>469</v>
      </c>
    </row>
    <row r="4104" spans="1:23">
      <c r="A4104" s="49" t="s">
        <v>6372</v>
      </c>
      <c r="B4104" s="46" t="s">
        <v>549</v>
      </c>
      <c r="C4104" s="46" t="s">
        <v>338</v>
      </c>
      <c r="D4104" s="49" t="s">
        <v>201</v>
      </c>
      <c r="E4104" s="46">
        <v>12</v>
      </c>
      <c r="F4104" s="46">
        <v>6</v>
      </c>
      <c r="G4104" s="46">
        <v>6</v>
      </c>
      <c r="H4104" s="46">
        <v>6</v>
      </c>
      <c r="I4104" s="46">
        <v>0</v>
      </c>
      <c r="J4104" s="46">
        <v>0</v>
      </c>
      <c r="K4104" s="46">
        <v>30</v>
      </c>
      <c r="L4104" s="42">
        <v>28662</v>
      </c>
      <c r="M4104" s="42">
        <v>14720</v>
      </c>
      <c r="N4104" s="42">
        <v>13942</v>
      </c>
      <c r="O4104" s="54">
        <v>41.867280720117229</v>
      </c>
      <c r="P4104" s="54">
        <v>20.933640360058615</v>
      </c>
      <c r="Q4104" s="54">
        <v>20.933640360058615</v>
      </c>
      <c r="R4104" s="54">
        <v>20.933640360058615</v>
      </c>
      <c r="S4104" s="54" t="s">
        <v>499</v>
      </c>
      <c r="T4104" s="54" t="s">
        <v>499</v>
      </c>
      <c r="U4104" s="54">
        <v>104.66820180029308</v>
      </c>
      <c r="W4104" s="42" t="s">
        <v>469</v>
      </c>
    </row>
    <row r="4105" spans="1:23">
      <c r="A4105" s="49" t="s">
        <v>6373</v>
      </c>
      <c r="B4105" s="46" t="s">
        <v>549</v>
      </c>
      <c r="C4105" s="46" t="s">
        <v>338</v>
      </c>
      <c r="D4105" s="49" t="s">
        <v>151</v>
      </c>
      <c r="E4105" s="46">
        <v>0</v>
      </c>
      <c r="F4105" s="46">
        <v>0</v>
      </c>
      <c r="G4105" s="46">
        <v>0</v>
      </c>
      <c r="H4105" s="46">
        <v>0</v>
      </c>
      <c r="I4105" s="46">
        <v>0</v>
      </c>
      <c r="J4105" s="46">
        <v>0</v>
      </c>
      <c r="K4105" s="46">
        <v>0</v>
      </c>
      <c r="L4105" s="42">
        <v>28662</v>
      </c>
      <c r="M4105" s="42">
        <v>14720</v>
      </c>
      <c r="N4105" s="42">
        <v>13942</v>
      </c>
      <c r="O4105" s="54" t="s">
        <v>499</v>
      </c>
      <c r="P4105" s="54" t="s">
        <v>499</v>
      </c>
      <c r="Q4105" s="54" t="s">
        <v>499</v>
      </c>
      <c r="R4105" s="54" t="s">
        <v>499</v>
      </c>
      <c r="S4105" s="54" t="s">
        <v>499</v>
      </c>
      <c r="T4105" s="54" t="s">
        <v>499</v>
      </c>
      <c r="U4105" s="54" t="s">
        <v>499</v>
      </c>
      <c r="W4105" s="42" t="s">
        <v>469</v>
      </c>
    </row>
    <row r="4106" spans="1:23">
      <c r="A4106" s="49" t="s">
        <v>6374</v>
      </c>
      <c r="B4106" s="46" t="s">
        <v>549</v>
      </c>
      <c r="C4106" s="46" t="s">
        <v>338</v>
      </c>
      <c r="D4106" s="49" t="s">
        <v>95</v>
      </c>
      <c r="E4106" s="46">
        <v>0</v>
      </c>
      <c r="F4106" s="46">
        <v>0</v>
      </c>
      <c r="G4106" s="46">
        <v>0</v>
      </c>
      <c r="H4106" s="46">
        <v>6</v>
      </c>
      <c r="I4106" s="46">
        <v>0</v>
      </c>
      <c r="J4106" s="46">
        <v>0</v>
      </c>
      <c r="K4106" s="46">
        <v>6</v>
      </c>
      <c r="L4106" s="42">
        <v>28662</v>
      </c>
      <c r="M4106" s="42">
        <v>14720</v>
      </c>
      <c r="N4106" s="42">
        <v>13942</v>
      </c>
      <c r="O4106" s="54" t="s">
        <v>499</v>
      </c>
      <c r="P4106" s="54" t="s">
        <v>499</v>
      </c>
      <c r="Q4106" s="54" t="s">
        <v>499</v>
      </c>
      <c r="R4106" s="54">
        <v>20.933640360058615</v>
      </c>
      <c r="S4106" s="54" t="s">
        <v>499</v>
      </c>
      <c r="T4106" s="54" t="s">
        <v>499</v>
      </c>
      <c r="U4106" s="54">
        <v>20.933640360058615</v>
      </c>
      <c r="W4106" s="42" t="s">
        <v>469</v>
      </c>
    </row>
    <row r="4107" spans="1:23">
      <c r="A4107" s="49" t="s">
        <v>6375</v>
      </c>
      <c r="B4107" s="46" t="s">
        <v>549</v>
      </c>
      <c r="C4107" s="46" t="s">
        <v>338</v>
      </c>
      <c r="D4107" s="49" t="s">
        <v>154</v>
      </c>
      <c r="E4107" s="46">
        <v>0</v>
      </c>
      <c r="F4107" s="46">
        <v>0</v>
      </c>
      <c r="G4107" s="46">
        <v>0</v>
      </c>
      <c r="H4107" s="46">
        <v>0</v>
      </c>
      <c r="I4107" s="46">
        <v>0</v>
      </c>
      <c r="J4107" s="46">
        <v>0</v>
      </c>
      <c r="K4107" s="46">
        <v>0</v>
      </c>
      <c r="L4107" s="42">
        <v>28662</v>
      </c>
      <c r="M4107" s="42">
        <v>14720</v>
      </c>
      <c r="N4107" s="42">
        <v>13942</v>
      </c>
      <c r="O4107" s="54" t="s">
        <v>499</v>
      </c>
      <c r="P4107" s="54" t="s">
        <v>499</v>
      </c>
      <c r="Q4107" s="54" t="s">
        <v>499</v>
      </c>
      <c r="R4107" s="54" t="s">
        <v>499</v>
      </c>
      <c r="S4107" s="54" t="s">
        <v>499</v>
      </c>
      <c r="T4107" s="54" t="s">
        <v>499</v>
      </c>
      <c r="U4107" s="54" t="s">
        <v>499</v>
      </c>
      <c r="W4107" s="42" t="s">
        <v>469</v>
      </c>
    </row>
    <row r="4108" spans="1:23">
      <c r="A4108" s="49" t="s">
        <v>6376</v>
      </c>
      <c r="B4108" s="46" t="s">
        <v>549</v>
      </c>
      <c r="C4108" s="46" t="s">
        <v>338</v>
      </c>
      <c r="D4108" s="49" t="s">
        <v>155</v>
      </c>
      <c r="E4108" s="46">
        <v>14</v>
      </c>
      <c r="F4108" s="46">
        <v>0</v>
      </c>
      <c r="G4108" s="46">
        <v>6</v>
      </c>
      <c r="H4108" s="46">
        <v>12</v>
      </c>
      <c r="I4108" s="46">
        <v>0</v>
      </c>
      <c r="J4108" s="46">
        <v>0</v>
      </c>
      <c r="K4108" s="46">
        <v>32</v>
      </c>
      <c r="L4108" s="42">
        <v>28662</v>
      </c>
      <c r="M4108" s="42">
        <v>14720</v>
      </c>
      <c r="N4108" s="42">
        <v>13942</v>
      </c>
      <c r="O4108" s="54">
        <v>48.845160840136771</v>
      </c>
      <c r="P4108" s="54" t="s">
        <v>499</v>
      </c>
      <c r="Q4108" s="54">
        <v>20.933640360058615</v>
      </c>
      <c r="R4108" s="54">
        <v>41.867280720117229</v>
      </c>
      <c r="S4108" s="54" t="s">
        <v>499</v>
      </c>
      <c r="T4108" s="54" t="s">
        <v>499</v>
      </c>
      <c r="U4108" s="54">
        <v>111.6460819203126</v>
      </c>
      <c r="W4108" s="42" t="s">
        <v>469</v>
      </c>
    </row>
    <row r="4109" spans="1:23">
      <c r="A4109" s="49" t="s">
        <v>6377</v>
      </c>
      <c r="B4109" s="46" t="s">
        <v>549</v>
      </c>
      <c r="C4109" s="46" t="s">
        <v>338</v>
      </c>
      <c r="D4109" s="49" t="s">
        <v>99</v>
      </c>
      <c r="E4109" s="46">
        <v>6</v>
      </c>
      <c r="F4109" s="46">
        <v>6</v>
      </c>
      <c r="G4109" s="46">
        <v>15</v>
      </c>
      <c r="H4109" s="46">
        <v>16</v>
      </c>
      <c r="I4109" s="46">
        <v>6</v>
      </c>
      <c r="J4109" s="46">
        <v>6</v>
      </c>
      <c r="K4109" s="46">
        <v>55</v>
      </c>
      <c r="L4109" s="42">
        <v>28662</v>
      </c>
      <c r="M4109" s="42">
        <v>14720</v>
      </c>
      <c r="N4109" s="42">
        <v>13942</v>
      </c>
      <c r="O4109" s="54">
        <v>20.933640360058615</v>
      </c>
      <c r="P4109" s="54">
        <v>20.933640360058615</v>
      </c>
      <c r="Q4109" s="54">
        <v>52.334100900146538</v>
      </c>
      <c r="R4109" s="54">
        <v>55.823040960156298</v>
      </c>
      <c r="S4109" s="54">
        <v>20.933640360058615</v>
      </c>
      <c r="T4109" s="54">
        <v>20.933640360058615</v>
      </c>
      <c r="U4109" s="54">
        <v>191.8917033005373</v>
      </c>
      <c r="W4109" s="42" t="s">
        <v>469</v>
      </c>
    </row>
    <row r="4110" spans="1:23">
      <c r="A4110" s="49" t="s">
        <v>6378</v>
      </c>
      <c r="B4110" s="46" t="s">
        <v>549</v>
      </c>
      <c r="C4110" s="46" t="s">
        <v>338</v>
      </c>
      <c r="D4110" s="49" t="s">
        <v>481</v>
      </c>
      <c r="E4110" s="46">
        <v>0</v>
      </c>
      <c r="F4110" s="46">
        <v>0</v>
      </c>
      <c r="G4110" s="46">
        <v>0</v>
      </c>
      <c r="H4110" s="46">
        <v>0</v>
      </c>
      <c r="I4110" s="46">
        <v>0</v>
      </c>
      <c r="J4110" s="46">
        <v>0</v>
      </c>
      <c r="K4110" s="46">
        <v>0</v>
      </c>
      <c r="L4110" s="42">
        <v>28662</v>
      </c>
      <c r="M4110" s="42">
        <v>14720</v>
      </c>
      <c r="N4110" s="42">
        <v>13942</v>
      </c>
      <c r="O4110" s="54" t="s">
        <v>499</v>
      </c>
      <c r="P4110" s="54" t="s">
        <v>499</v>
      </c>
      <c r="Q4110" s="54" t="s">
        <v>499</v>
      </c>
      <c r="R4110" s="54" t="s">
        <v>499</v>
      </c>
      <c r="S4110" s="54" t="s">
        <v>499</v>
      </c>
      <c r="T4110" s="54" t="s">
        <v>499</v>
      </c>
      <c r="U4110" s="54" t="s">
        <v>499</v>
      </c>
      <c r="W4110" s="42" t="s">
        <v>469</v>
      </c>
    </row>
    <row r="4111" spans="1:23">
      <c r="A4111" s="49" t="s">
        <v>6379</v>
      </c>
      <c r="B4111" s="46" t="s">
        <v>549</v>
      </c>
      <c r="C4111" s="46" t="s">
        <v>338</v>
      </c>
      <c r="D4111" s="49" t="s">
        <v>483</v>
      </c>
      <c r="E4111" s="46">
        <v>0</v>
      </c>
      <c r="F4111" s="46">
        <v>0</v>
      </c>
      <c r="G4111" s="46">
        <v>13</v>
      </c>
      <c r="H4111" s="46">
        <v>13</v>
      </c>
      <c r="I4111" s="46">
        <v>6</v>
      </c>
      <c r="J4111" s="46">
        <v>0</v>
      </c>
      <c r="K4111" s="46">
        <v>32</v>
      </c>
      <c r="L4111" s="42">
        <v>28662</v>
      </c>
      <c r="M4111" s="42">
        <v>14720</v>
      </c>
      <c r="N4111" s="42">
        <v>13942</v>
      </c>
      <c r="O4111" s="54" t="s">
        <v>499</v>
      </c>
      <c r="P4111" s="54" t="s">
        <v>499</v>
      </c>
      <c r="Q4111" s="54">
        <v>45.356220780126996</v>
      </c>
      <c r="R4111" s="54">
        <v>45.356220780126996</v>
      </c>
      <c r="S4111" s="54">
        <v>20.933640360058615</v>
      </c>
      <c r="T4111" s="54" t="s">
        <v>499</v>
      </c>
      <c r="U4111" s="54">
        <v>111.6460819203126</v>
      </c>
      <c r="W4111" s="42" t="s">
        <v>469</v>
      </c>
    </row>
    <row r="4112" spans="1:23">
      <c r="A4112" s="49" t="s">
        <v>6380</v>
      </c>
      <c r="B4112" s="46" t="s">
        <v>549</v>
      </c>
      <c r="C4112" s="46" t="s">
        <v>338</v>
      </c>
      <c r="D4112" s="49" t="s">
        <v>128</v>
      </c>
      <c r="E4112" s="46">
        <v>0</v>
      </c>
      <c r="F4112" s="46">
        <v>0</v>
      </c>
      <c r="G4112" s="46">
        <v>0</v>
      </c>
      <c r="H4112" s="46">
        <v>0</v>
      </c>
      <c r="I4112" s="46">
        <v>0</v>
      </c>
      <c r="J4112" s="46">
        <v>0</v>
      </c>
      <c r="K4112" s="46">
        <v>0</v>
      </c>
      <c r="L4112" s="42">
        <v>28662</v>
      </c>
      <c r="M4112" s="42">
        <v>14720</v>
      </c>
      <c r="N4112" s="42">
        <v>13942</v>
      </c>
      <c r="O4112" s="54" t="s">
        <v>499</v>
      </c>
      <c r="P4112" s="54" t="s">
        <v>499</v>
      </c>
      <c r="Q4112" s="54" t="s">
        <v>499</v>
      </c>
      <c r="R4112" s="54" t="s">
        <v>499</v>
      </c>
      <c r="S4112" s="54" t="s">
        <v>499</v>
      </c>
      <c r="T4112" s="54" t="s">
        <v>499</v>
      </c>
      <c r="U4112" s="54" t="s">
        <v>499</v>
      </c>
      <c r="W4112" s="42" t="s">
        <v>469</v>
      </c>
    </row>
    <row r="4113" spans="1:23">
      <c r="A4113" s="49" t="s">
        <v>6381</v>
      </c>
      <c r="B4113" s="46" t="s">
        <v>549</v>
      </c>
      <c r="C4113" s="46" t="s">
        <v>338</v>
      </c>
      <c r="D4113" s="49" t="s">
        <v>132</v>
      </c>
      <c r="E4113" s="46">
        <v>6</v>
      </c>
      <c r="F4113" s="46">
        <v>0</v>
      </c>
      <c r="G4113" s="46">
        <v>6</v>
      </c>
      <c r="H4113" s="46">
        <v>6</v>
      </c>
      <c r="I4113" s="46">
        <v>6</v>
      </c>
      <c r="J4113" s="46">
        <v>6</v>
      </c>
      <c r="K4113" s="46">
        <v>30</v>
      </c>
      <c r="L4113" s="42">
        <v>28662</v>
      </c>
      <c r="M4113" s="42">
        <v>14720</v>
      </c>
      <c r="N4113" s="42">
        <v>13942</v>
      </c>
      <c r="O4113" s="54">
        <v>40.760869565217391</v>
      </c>
      <c r="P4113" s="54" t="s">
        <v>499</v>
      </c>
      <c r="Q4113" s="54">
        <v>40.760869565217391</v>
      </c>
      <c r="R4113" s="54">
        <v>40.760869565217391</v>
      </c>
      <c r="S4113" s="54">
        <v>40.760869565217391</v>
      </c>
      <c r="T4113" s="54">
        <v>40.760869565217391</v>
      </c>
      <c r="U4113" s="54">
        <v>203.80434782608694</v>
      </c>
      <c r="W4113" s="42" t="s">
        <v>469</v>
      </c>
    </row>
    <row r="4114" spans="1:23">
      <c r="A4114" s="49" t="s">
        <v>6382</v>
      </c>
      <c r="B4114" s="46" t="s">
        <v>549</v>
      </c>
      <c r="C4114" s="46" t="s">
        <v>338</v>
      </c>
      <c r="D4114" s="49" t="s">
        <v>164</v>
      </c>
      <c r="E4114" s="46">
        <v>23</v>
      </c>
      <c r="F4114" s="46">
        <v>13</v>
      </c>
      <c r="G4114" s="46">
        <v>52</v>
      </c>
      <c r="H4114" s="46">
        <v>35</v>
      </c>
      <c r="I4114" s="46">
        <v>10</v>
      </c>
      <c r="J4114" s="46">
        <v>0</v>
      </c>
      <c r="K4114" s="46">
        <v>133</v>
      </c>
      <c r="L4114" s="42">
        <v>28662</v>
      </c>
      <c r="M4114" s="42">
        <v>14720</v>
      </c>
      <c r="N4114" s="42">
        <v>13942</v>
      </c>
      <c r="O4114" s="54">
        <v>164.96915794003729</v>
      </c>
      <c r="P4114" s="54">
        <v>93.24343709654282</v>
      </c>
      <c r="Q4114" s="54">
        <v>372.97374838617128</v>
      </c>
      <c r="R4114" s="54">
        <v>251.04002295223069</v>
      </c>
      <c r="S4114" s="54">
        <v>71.725720843494472</v>
      </c>
      <c r="T4114" s="54" t="s">
        <v>499</v>
      </c>
      <c r="U4114" s="54">
        <v>953.95208721847644</v>
      </c>
      <c r="W4114" s="42" t="s">
        <v>469</v>
      </c>
    </row>
    <row r="4115" spans="1:23">
      <c r="A4115" s="49" t="s">
        <v>6383</v>
      </c>
      <c r="B4115" s="46" t="s">
        <v>549</v>
      </c>
      <c r="C4115" s="46" t="s">
        <v>338</v>
      </c>
      <c r="D4115" s="49" t="s">
        <v>142</v>
      </c>
      <c r="E4115" s="46">
        <v>0</v>
      </c>
      <c r="F4115" s="46">
        <v>0</v>
      </c>
      <c r="G4115" s="46">
        <v>0</v>
      </c>
      <c r="H4115" s="46">
        <v>0</v>
      </c>
      <c r="I4115" s="46">
        <v>0</v>
      </c>
      <c r="J4115" s="46">
        <v>0</v>
      </c>
      <c r="K4115" s="46">
        <v>0</v>
      </c>
      <c r="L4115" s="42">
        <v>28662</v>
      </c>
      <c r="M4115" s="42">
        <v>14720</v>
      </c>
      <c r="N4115" s="42">
        <v>13942</v>
      </c>
      <c r="O4115" s="54" t="s">
        <v>499</v>
      </c>
      <c r="P4115" s="54" t="s">
        <v>499</v>
      </c>
      <c r="Q4115" s="54" t="s">
        <v>499</v>
      </c>
      <c r="R4115" s="54" t="s">
        <v>499</v>
      </c>
      <c r="S4115" s="54" t="s">
        <v>499</v>
      </c>
      <c r="T4115" s="54" t="s">
        <v>499</v>
      </c>
      <c r="U4115" s="54" t="s">
        <v>499</v>
      </c>
      <c r="W4115" s="42" t="s">
        <v>469</v>
      </c>
    </row>
    <row r="4116" spans="1:23">
      <c r="A4116" s="49" t="s">
        <v>6384</v>
      </c>
      <c r="B4116" s="46" t="s">
        <v>549</v>
      </c>
      <c r="C4116" s="46" t="s">
        <v>338</v>
      </c>
      <c r="D4116" s="49" t="s">
        <v>146</v>
      </c>
      <c r="E4116" s="46">
        <v>6</v>
      </c>
      <c r="F4116" s="46">
        <v>0</v>
      </c>
      <c r="G4116" s="46">
        <v>7</v>
      </c>
      <c r="H4116" s="46">
        <v>8</v>
      </c>
      <c r="I4116" s="46">
        <v>8</v>
      </c>
      <c r="J4116" s="46">
        <v>6</v>
      </c>
      <c r="K4116" s="46">
        <v>35</v>
      </c>
      <c r="L4116" s="42">
        <v>28662</v>
      </c>
      <c r="M4116" s="42">
        <v>14720</v>
      </c>
      <c r="N4116" s="42">
        <v>13942</v>
      </c>
      <c r="O4116" s="54">
        <v>40.760869565217391</v>
      </c>
      <c r="P4116" s="54" t="s">
        <v>499</v>
      </c>
      <c r="Q4116" s="54">
        <v>47.554347826086961</v>
      </c>
      <c r="R4116" s="54">
        <v>54.347826086956523</v>
      </c>
      <c r="S4116" s="54">
        <v>54.347826086956523</v>
      </c>
      <c r="T4116" s="54">
        <v>40.760869565217391</v>
      </c>
      <c r="U4116" s="54">
        <v>237.77173913043481</v>
      </c>
      <c r="W4116" s="42" t="s">
        <v>469</v>
      </c>
    </row>
    <row r="4117" spans="1:23">
      <c r="A4117" s="49" t="s">
        <v>6385</v>
      </c>
      <c r="B4117" s="46" t="s">
        <v>549</v>
      </c>
      <c r="C4117" s="46" t="s">
        <v>340</v>
      </c>
      <c r="D4117" s="49" t="s">
        <v>200</v>
      </c>
      <c r="E4117" s="46">
        <v>7</v>
      </c>
      <c r="F4117" s="46">
        <v>6</v>
      </c>
      <c r="G4117" s="46">
        <v>22</v>
      </c>
      <c r="H4117" s="46">
        <v>17</v>
      </c>
      <c r="I4117" s="46">
        <v>18</v>
      </c>
      <c r="J4117" s="46">
        <v>6</v>
      </c>
      <c r="K4117" s="46">
        <v>76</v>
      </c>
      <c r="L4117" s="42">
        <v>32695</v>
      </c>
      <c r="M4117" s="42">
        <v>16738</v>
      </c>
      <c r="N4117" s="42">
        <v>15957</v>
      </c>
      <c r="O4117" s="54">
        <v>21.410001529285822</v>
      </c>
      <c r="P4117" s="54">
        <v>18.351429882244989</v>
      </c>
      <c r="Q4117" s="54">
        <v>67.288576234898301</v>
      </c>
      <c r="R4117" s="54">
        <v>51.995717999694143</v>
      </c>
      <c r="S4117" s="54">
        <v>55.054289646734979</v>
      </c>
      <c r="T4117" s="54">
        <v>18.351429882244989</v>
      </c>
      <c r="U4117" s="54">
        <v>232.4514451751032</v>
      </c>
      <c r="W4117" s="42" t="s">
        <v>469</v>
      </c>
    </row>
    <row r="4118" spans="1:23">
      <c r="A4118" s="49" t="s">
        <v>6386</v>
      </c>
      <c r="B4118" s="46" t="s">
        <v>549</v>
      </c>
      <c r="C4118" s="46" t="s">
        <v>340</v>
      </c>
      <c r="D4118" s="49" t="s">
        <v>54</v>
      </c>
      <c r="E4118" s="46">
        <v>15</v>
      </c>
      <c r="F4118" s="46">
        <v>16</v>
      </c>
      <c r="G4118" s="46">
        <v>55</v>
      </c>
      <c r="H4118" s="46">
        <v>72</v>
      </c>
      <c r="I4118" s="46">
        <v>46</v>
      </c>
      <c r="J4118" s="46">
        <v>34</v>
      </c>
      <c r="K4118" s="46">
        <v>238</v>
      </c>
      <c r="L4118" s="42">
        <v>32695</v>
      </c>
      <c r="M4118" s="42">
        <v>16738</v>
      </c>
      <c r="N4118" s="42">
        <v>15957</v>
      </c>
      <c r="O4118" s="54">
        <v>89.616441629824351</v>
      </c>
      <c r="P4118" s="54">
        <v>95.590871071812643</v>
      </c>
      <c r="Q4118" s="54">
        <v>328.59361930935597</v>
      </c>
      <c r="R4118" s="54">
        <v>430.15891982315691</v>
      </c>
      <c r="S4118" s="54">
        <v>274.82375433146137</v>
      </c>
      <c r="T4118" s="54">
        <v>203.13060102760187</v>
      </c>
      <c r="U4118" s="54">
        <v>1421.9142071932131</v>
      </c>
      <c r="W4118" s="42" t="s">
        <v>469</v>
      </c>
    </row>
    <row r="4119" spans="1:23">
      <c r="A4119" s="49" t="s">
        <v>6387</v>
      </c>
      <c r="B4119" s="46" t="s">
        <v>549</v>
      </c>
      <c r="C4119" s="46" t="s">
        <v>340</v>
      </c>
      <c r="D4119" s="49" t="s">
        <v>60</v>
      </c>
      <c r="E4119" s="46">
        <v>6</v>
      </c>
      <c r="F4119" s="46">
        <v>0</v>
      </c>
      <c r="G4119" s="46">
        <v>6</v>
      </c>
      <c r="H4119" s="46">
        <v>6</v>
      </c>
      <c r="I4119" s="46">
        <v>7</v>
      </c>
      <c r="J4119" s="46">
        <v>0</v>
      </c>
      <c r="K4119" s="46">
        <v>25</v>
      </c>
      <c r="L4119" s="42">
        <v>32695</v>
      </c>
      <c r="M4119" s="42">
        <v>16738</v>
      </c>
      <c r="N4119" s="42">
        <v>15957</v>
      </c>
      <c r="O4119" s="54">
        <v>18.351429882244989</v>
      </c>
      <c r="P4119" s="54" t="s">
        <v>499</v>
      </c>
      <c r="Q4119" s="54">
        <v>18.351429882244989</v>
      </c>
      <c r="R4119" s="54">
        <v>18.351429882244989</v>
      </c>
      <c r="S4119" s="54">
        <v>21.410001529285822</v>
      </c>
      <c r="T4119" s="54" t="s">
        <v>499</v>
      </c>
      <c r="U4119" s="54">
        <v>76.464291176020794</v>
      </c>
      <c r="W4119" s="42" t="s">
        <v>469</v>
      </c>
    </row>
    <row r="4120" spans="1:23">
      <c r="A4120" s="49" t="s">
        <v>6388</v>
      </c>
      <c r="B4120" s="46" t="s">
        <v>549</v>
      </c>
      <c r="C4120" s="46" t="s">
        <v>340</v>
      </c>
      <c r="D4120" s="49" t="s">
        <v>69</v>
      </c>
      <c r="E4120" s="46">
        <v>0</v>
      </c>
      <c r="F4120" s="46">
        <v>0</v>
      </c>
      <c r="G4120" s="46">
        <v>6</v>
      </c>
      <c r="H4120" s="46">
        <v>6</v>
      </c>
      <c r="I4120" s="46">
        <v>6</v>
      </c>
      <c r="J4120" s="46">
        <v>0</v>
      </c>
      <c r="K4120" s="46">
        <v>18</v>
      </c>
      <c r="L4120" s="42">
        <v>32695</v>
      </c>
      <c r="M4120" s="42">
        <v>16738</v>
      </c>
      <c r="N4120" s="42">
        <v>15957</v>
      </c>
      <c r="O4120" s="54" t="s">
        <v>499</v>
      </c>
      <c r="P4120" s="54" t="s">
        <v>499</v>
      </c>
      <c r="Q4120" s="54">
        <v>35.846576651929738</v>
      </c>
      <c r="R4120" s="54">
        <v>35.846576651929738</v>
      </c>
      <c r="S4120" s="54">
        <v>35.846576651929738</v>
      </c>
      <c r="T4120" s="54" t="s">
        <v>499</v>
      </c>
      <c r="U4120" s="54">
        <v>107.53972995578923</v>
      </c>
      <c r="W4120" s="42" t="s">
        <v>469</v>
      </c>
    </row>
    <row r="4121" spans="1:23">
      <c r="A4121" s="49" t="s">
        <v>6389</v>
      </c>
      <c r="B4121" s="46" t="s">
        <v>549</v>
      </c>
      <c r="C4121" s="46" t="s">
        <v>340</v>
      </c>
      <c r="D4121" s="49" t="s">
        <v>64</v>
      </c>
      <c r="E4121" s="46">
        <v>22</v>
      </c>
      <c r="F4121" s="46">
        <v>14</v>
      </c>
      <c r="G4121" s="46">
        <v>37</v>
      </c>
      <c r="H4121" s="46">
        <v>30</v>
      </c>
      <c r="I4121" s="46">
        <v>19</v>
      </c>
      <c r="J4121" s="46">
        <v>13</v>
      </c>
      <c r="K4121" s="46">
        <v>135</v>
      </c>
      <c r="L4121" s="42">
        <v>32695</v>
      </c>
      <c r="M4121" s="42">
        <v>16738</v>
      </c>
      <c r="N4121" s="42">
        <v>15957</v>
      </c>
      <c r="O4121" s="54">
        <v>67.288576234898301</v>
      </c>
      <c r="P4121" s="54">
        <v>42.820003058571643</v>
      </c>
      <c r="Q4121" s="54">
        <v>113.16715094051078</v>
      </c>
      <c r="R4121" s="54">
        <v>91.757149411224958</v>
      </c>
      <c r="S4121" s="54">
        <v>58.112861293775801</v>
      </c>
      <c r="T4121" s="54">
        <v>39.761431411530815</v>
      </c>
      <c r="U4121" s="54">
        <v>412.90717235051227</v>
      </c>
      <c r="W4121" s="42" t="s">
        <v>469</v>
      </c>
    </row>
    <row r="4122" spans="1:23">
      <c r="A4122" s="49" t="s">
        <v>6390</v>
      </c>
      <c r="B4122" s="46" t="s">
        <v>549</v>
      </c>
      <c r="C4122" s="46" t="s">
        <v>340</v>
      </c>
      <c r="D4122" s="49" t="s">
        <v>492</v>
      </c>
      <c r="E4122" s="46">
        <v>6</v>
      </c>
      <c r="F4122" s="46">
        <v>6</v>
      </c>
      <c r="G4122" s="46">
        <v>6</v>
      </c>
      <c r="H4122" s="46">
        <v>12</v>
      </c>
      <c r="I4122" s="46">
        <v>6</v>
      </c>
      <c r="J4122" s="46">
        <v>0</v>
      </c>
      <c r="K4122" s="46">
        <v>36</v>
      </c>
      <c r="L4122" s="42">
        <v>32695</v>
      </c>
      <c r="M4122" s="42">
        <v>16738</v>
      </c>
      <c r="N4122" s="42">
        <v>15957</v>
      </c>
      <c r="O4122" s="54">
        <v>18.351429882244989</v>
      </c>
      <c r="P4122" s="54">
        <v>18.351429882244989</v>
      </c>
      <c r="Q4122" s="54">
        <v>18.351429882244989</v>
      </c>
      <c r="R4122" s="54">
        <v>36.702859764489979</v>
      </c>
      <c r="S4122" s="54">
        <v>18.351429882244989</v>
      </c>
      <c r="T4122" s="54" t="s">
        <v>499</v>
      </c>
      <c r="U4122" s="54">
        <v>110.10857929346996</v>
      </c>
      <c r="W4122" s="42" t="s">
        <v>469</v>
      </c>
    </row>
    <row r="4123" spans="1:23">
      <c r="A4123" s="49" t="s">
        <v>6391</v>
      </c>
      <c r="B4123" s="46" t="s">
        <v>549</v>
      </c>
      <c r="C4123" s="46" t="s">
        <v>340</v>
      </c>
      <c r="D4123" s="49" t="s">
        <v>473</v>
      </c>
      <c r="E4123" s="46">
        <v>0</v>
      </c>
      <c r="F4123" s="46">
        <v>0</v>
      </c>
      <c r="G4123" s="46">
        <v>0</v>
      </c>
      <c r="H4123" s="46">
        <v>0</v>
      </c>
      <c r="I4123" s="46">
        <v>0</v>
      </c>
      <c r="J4123" s="46">
        <v>6</v>
      </c>
      <c r="K4123" s="46">
        <v>6</v>
      </c>
      <c r="L4123" s="42">
        <v>32695</v>
      </c>
      <c r="M4123" s="42">
        <v>16738</v>
      </c>
      <c r="N4123" s="42">
        <v>15957</v>
      </c>
      <c r="O4123" s="54" t="s">
        <v>499</v>
      </c>
      <c r="P4123" s="54" t="s">
        <v>499</v>
      </c>
      <c r="Q4123" s="54" t="s">
        <v>499</v>
      </c>
      <c r="R4123" s="54" t="s">
        <v>499</v>
      </c>
      <c r="S4123" s="54" t="s">
        <v>499</v>
      </c>
      <c r="T4123" s="54">
        <v>18.351429882244989</v>
      </c>
      <c r="U4123" s="54">
        <v>18.351429882244989</v>
      </c>
      <c r="W4123" s="42" t="s">
        <v>469</v>
      </c>
    </row>
    <row r="4124" spans="1:23">
      <c r="A4124" s="49" t="s">
        <v>6392</v>
      </c>
      <c r="B4124" s="46" t="s">
        <v>549</v>
      </c>
      <c r="C4124" s="46" t="s">
        <v>340</v>
      </c>
      <c r="D4124" s="49" t="s">
        <v>201</v>
      </c>
      <c r="E4124" s="46">
        <v>0</v>
      </c>
      <c r="F4124" s="46">
        <v>0</v>
      </c>
      <c r="G4124" s="46">
        <v>6</v>
      </c>
      <c r="H4124" s="46">
        <v>6</v>
      </c>
      <c r="I4124" s="46">
        <v>0</v>
      </c>
      <c r="J4124" s="46">
        <v>0</v>
      </c>
      <c r="K4124" s="46">
        <v>12</v>
      </c>
      <c r="L4124" s="42">
        <v>32695</v>
      </c>
      <c r="M4124" s="42">
        <v>16738</v>
      </c>
      <c r="N4124" s="42">
        <v>15957</v>
      </c>
      <c r="O4124" s="54" t="s">
        <v>499</v>
      </c>
      <c r="P4124" s="54" t="s">
        <v>499</v>
      </c>
      <c r="Q4124" s="54">
        <v>18.351429882244989</v>
      </c>
      <c r="R4124" s="54">
        <v>18.351429882244989</v>
      </c>
      <c r="S4124" s="54" t="s">
        <v>499</v>
      </c>
      <c r="T4124" s="54" t="s">
        <v>499</v>
      </c>
      <c r="U4124" s="54">
        <v>36.702859764489979</v>
      </c>
      <c r="W4124" s="42" t="s">
        <v>469</v>
      </c>
    </row>
    <row r="4125" spans="1:23">
      <c r="A4125" s="49" t="s">
        <v>6393</v>
      </c>
      <c r="B4125" s="46" t="s">
        <v>549</v>
      </c>
      <c r="C4125" s="46" t="s">
        <v>340</v>
      </c>
      <c r="D4125" s="49" t="s">
        <v>151</v>
      </c>
      <c r="E4125" s="46">
        <v>0</v>
      </c>
      <c r="F4125" s="46">
        <v>0</v>
      </c>
      <c r="G4125" s="46">
        <v>0</v>
      </c>
      <c r="H4125" s="46">
        <v>0</v>
      </c>
      <c r="I4125" s="46">
        <v>0</v>
      </c>
      <c r="J4125" s="46">
        <v>0</v>
      </c>
      <c r="K4125" s="46">
        <v>0</v>
      </c>
      <c r="L4125" s="42">
        <v>32695</v>
      </c>
      <c r="M4125" s="42">
        <v>16738</v>
      </c>
      <c r="N4125" s="42">
        <v>15957</v>
      </c>
      <c r="O4125" s="54" t="s">
        <v>499</v>
      </c>
      <c r="P4125" s="54" t="s">
        <v>499</v>
      </c>
      <c r="Q4125" s="54" t="s">
        <v>499</v>
      </c>
      <c r="R4125" s="54" t="s">
        <v>499</v>
      </c>
      <c r="S4125" s="54" t="s">
        <v>499</v>
      </c>
      <c r="T4125" s="54" t="s">
        <v>499</v>
      </c>
      <c r="U4125" s="54" t="s">
        <v>499</v>
      </c>
      <c r="W4125" s="42" t="s">
        <v>469</v>
      </c>
    </row>
    <row r="4126" spans="1:23">
      <c r="A4126" s="49" t="s">
        <v>6394</v>
      </c>
      <c r="B4126" s="46" t="s">
        <v>549</v>
      </c>
      <c r="C4126" s="46" t="s">
        <v>340</v>
      </c>
      <c r="D4126" s="49" t="s">
        <v>95</v>
      </c>
      <c r="E4126" s="46">
        <v>0</v>
      </c>
      <c r="F4126" s="46">
        <v>0</v>
      </c>
      <c r="G4126" s="46">
        <v>0</v>
      </c>
      <c r="H4126" s="46">
        <v>6</v>
      </c>
      <c r="I4126" s="46">
        <v>0</v>
      </c>
      <c r="J4126" s="46">
        <v>0</v>
      </c>
      <c r="K4126" s="46">
        <v>6</v>
      </c>
      <c r="L4126" s="42">
        <v>32695</v>
      </c>
      <c r="M4126" s="42">
        <v>16738</v>
      </c>
      <c r="N4126" s="42">
        <v>15957</v>
      </c>
      <c r="O4126" s="54" t="s">
        <v>499</v>
      </c>
      <c r="P4126" s="54" t="s">
        <v>499</v>
      </c>
      <c r="Q4126" s="54" t="s">
        <v>499</v>
      </c>
      <c r="R4126" s="54">
        <v>18.351429882244989</v>
      </c>
      <c r="S4126" s="54" t="s">
        <v>499</v>
      </c>
      <c r="T4126" s="54" t="s">
        <v>499</v>
      </c>
      <c r="U4126" s="54">
        <v>18.351429882244989</v>
      </c>
      <c r="W4126" s="42" t="s">
        <v>469</v>
      </c>
    </row>
    <row r="4127" spans="1:23">
      <c r="A4127" s="49" t="s">
        <v>6395</v>
      </c>
      <c r="B4127" s="46" t="s">
        <v>549</v>
      </c>
      <c r="C4127" s="46" t="s">
        <v>340</v>
      </c>
      <c r="D4127" s="49" t="s">
        <v>154</v>
      </c>
      <c r="E4127" s="46">
        <v>0</v>
      </c>
      <c r="F4127" s="46">
        <v>0</v>
      </c>
      <c r="G4127" s="46">
        <v>0</v>
      </c>
      <c r="H4127" s="46">
        <v>0</v>
      </c>
      <c r="I4127" s="46">
        <v>0</v>
      </c>
      <c r="J4127" s="46">
        <v>0</v>
      </c>
      <c r="K4127" s="46">
        <v>0</v>
      </c>
      <c r="L4127" s="42">
        <v>32695</v>
      </c>
      <c r="M4127" s="42">
        <v>16738</v>
      </c>
      <c r="N4127" s="42">
        <v>15957</v>
      </c>
      <c r="O4127" s="54" t="s">
        <v>499</v>
      </c>
      <c r="P4127" s="54" t="s">
        <v>499</v>
      </c>
      <c r="Q4127" s="54" t="s">
        <v>499</v>
      </c>
      <c r="R4127" s="54" t="s">
        <v>499</v>
      </c>
      <c r="S4127" s="54" t="s">
        <v>499</v>
      </c>
      <c r="T4127" s="54" t="s">
        <v>499</v>
      </c>
      <c r="U4127" s="54" t="s">
        <v>499</v>
      </c>
      <c r="W4127" s="42" t="s">
        <v>469</v>
      </c>
    </row>
    <row r="4128" spans="1:23">
      <c r="A4128" s="49" t="s">
        <v>6396</v>
      </c>
      <c r="B4128" s="46" t="s">
        <v>549</v>
      </c>
      <c r="C4128" s="46" t="s">
        <v>340</v>
      </c>
      <c r="D4128" s="49" t="s">
        <v>155</v>
      </c>
      <c r="E4128" s="46">
        <v>14</v>
      </c>
      <c r="F4128" s="46">
        <v>0</v>
      </c>
      <c r="G4128" s="46">
        <v>0</v>
      </c>
      <c r="H4128" s="46">
        <v>6</v>
      </c>
      <c r="I4128" s="46">
        <v>6</v>
      </c>
      <c r="J4128" s="46">
        <v>0</v>
      </c>
      <c r="K4128" s="46">
        <v>26</v>
      </c>
      <c r="L4128" s="42">
        <v>32695</v>
      </c>
      <c r="M4128" s="42">
        <v>16738</v>
      </c>
      <c r="N4128" s="42">
        <v>15957</v>
      </c>
      <c r="O4128" s="54">
        <v>42.820003058571643</v>
      </c>
      <c r="P4128" s="54" t="s">
        <v>499</v>
      </c>
      <c r="Q4128" s="54" t="s">
        <v>499</v>
      </c>
      <c r="R4128" s="54">
        <v>18.351429882244989</v>
      </c>
      <c r="S4128" s="54">
        <v>18.351429882244989</v>
      </c>
      <c r="T4128" s="54" t="s">
        <v>499</v>
      </c>
      <c r="U4128" s="54">
        <v>79.522862823061629</v>
      </c>
      <c r="W4128" s="42" t="s">
        <v>469</v>
      </c>
    </row>
    <row r="4129" spans="1:23">
      <c r="A4129" s="49" t="s">
        <v>6397</v>
      </c>
      <c r="B4129" s="46" t="s">
        <v>549</v>
      </c>
      <c r="C4129" s="46" t="s">
        <v>340</v>
      </c>
      <c r="D4129" s="49" t="s">
        <v>99</v>
      </c>
      <c r="E4129" s="46">
        <v>12</v>
      </c>
      <c r="F4129" s="46">
        <v>6</v>
      </c>
      <c r="G4129" s="46">
        <v>6</v>
      </c>
      <c r="H4129" s="46">
        <v>13</v>
      </c>
      <c r="I4129" s="46">
        <v>12</v>
      </c>
      <c r="J4129" s="46">
        <v>6</v>
      </c>
      <c r="K4129" s="46">
        <v>55</v>
      </c>
      <c r="L4129" s="42">
        <v>32695</v>
      </c>
      <c r="M4129" s="42">
        <v>16738</v>
      </c>
      <c r="N4129" s="42">
        <v>15957</v>
      </c>
      <c r="O4129" s="54">
        <v>36.702859764489979</v>
      </c>
      <c r="P4129" s="54">
        <v>18.351429882244989</v>
      </c>
      <c r="Q4129" s="54">
        <v>18.351429882244989</v>
      </c>
      <c r="R4129" s="54">
        <v>39.761431411530815</v>
      </c>
      <c r="S4129" s="54">
        <v>36.702859764489979</v>
      </c>
      <c r="T4129" s="54">
        <v>18.351429882244989</v>
      </c>
      <c r="U4129" s="54">
        <v>168.22144058724575</v>
      </c>
      <c r="W4129" s="42" t="s">
        <v>469</v>
      </c>
    </row>
    <row r="4130" spans="1:23">
      <c r="A4130" s="49" t="s">
        <v>6398</v>
      </c>
      <c r="B4130" s="46" t="s">
        <v>549</v>
      </c>
      <c r="C4130" s="46" t="s">
        <v>340</v>
      </c>
      <c r="D4130" s="49" t="s">
        <v>481</v>
      </c>
      <c r="E4130" s="46">
        <v>0</v>
      </c>
      <c r="F4130" s="46">
        <v>0</v>
      </c>
      <c r="G4130" s="46">
        <v>6</v>
      </c>
      <c r="H4130" s="46">
        <v>6</v>
      </c>
      <c r="I4130" s="46">
        <v>0</v>
      </c>
      <c r="J4130" s="46">
        <v>0</v>
      </c>
      <c r="K4130" s="46">
        <v>12</v>
      </c>
      <c r="L4130" s="42">
        <v>32695</v>
      </c>
      <c r="M4130" s="42">
        <v>16738</v>
      </c>
      <c r="N4130" s="42">
        <v>15957</v>
      </c>
      <c r="O4130" s="54" t="s">
        <v>499</v>
      </c>
      <c r="P4130" s="54" t="s">
        <v>499</v>
      </c>
      <c r="Q4130" s="54">
        <v>18.351429882244989</v>
      </c>
      <c r="R4130" s="54">
        <v>18.351429882244989</v>
      </c>
      <c r="S4130" s="54" t="s">
        <v>499</v>
      </c>
      <c r="T4130" s="54" t="s">
        <v>499</v>
      </c>
      <c r="U4130" s="54">
        <v>36.702859764489979</v>
      </c>
      <c r="W4130" s="42" t="s">
        <v>469</v>
      </c>
    </row>
    <row r="4131" spans="1:23">
      <c r="A4131" s="49" t="s">
        <v>6399</v>
      </c>
      <c r="B4131" s="46" t="s">
        <v>549</v>
      </c>
      <c r="C4131" s="46" t="s">
        <v>340</v>
      </c>
      <c r="D4131" s="49" t="s">
        <v>483</v>
      </c>
      <c r="E4131" s="46">
        <v>6</v>
      </c>
      <c r="F4131" s="46">
        <v>12</v>
      </c>
      <c r="G4131" s="46">
        <v>17</v>
      </c>
      <c r="H4131" s="46">
        <v>12</v>
      </c>
      <c r="I4131" s="46">
        <v>0</v>
      </c>
      <c r="J4131" s="46">
        <v>0</v>
      </c>
      <c r="K4131" s="46">
        <v>47</v>
      </c>
      <c r="L4131" s="42">
        <v>32695</v>
      </c>
      <c r="M4131" s="42">
        <v>16738</v>
      </c>
      <c r="N4131" s="42">
        <v>15957</v>
      </c>
      <c r="O4131" s="54">
        <v>18.351429882244989</v>
      </c>
      <c r="P4131" s="54">
        <v>36.702859764489979</v>
      </c>
      <c r="Q4131" s="54">
        <v>51.995717999694143</v>
      </c>
      <c r="R4131" s="54">
        <v>36.702859764489979</v>
      </c>
      <c r="S4131" s="54" t="s">
        <v>499</v>
      </c>
      <c r="T4131" s="54" t="s">
        <v>499</v>
      </c>
      <c r="U4131" s="54">
        <v>143.75286741091909</v>
      </c>
      <c r="W4131" s="42" t="s">
        <v>469</v>
      </c>
    </row>
    <row r="4132" spans="1:23">
      <c r="A4132" s="49" t="s">
        <v>6400</v>
      </c>
      <c r="B4132" s="46" t="s">
        <v>549</v>
      </c>
      <c r="C4132" s="46" t="s">
        <v>340</v>
      </c>
      <c r="D4132" s="49" t="s">
        <v>128</v>
      </c>
      <c r="E4132" s="46">
        <v>0</v>
      </c>
      <c r="F4132" s="46">
        <v>0</v>
      </c>
      <c r="G4132" s="46">
        <v>0</v>
      </c>
      <c r="H4132" s="46">
        <v>0</v>
      </c>
      <c r="I4132" s="46">
        <v>0</v>
      </c>
      <c r="J4132" s="46">
        <v>0</v>
      </c>
      <c r="K4132" s="46">
        <v>0</v>
      </c>
      <c r="L4132" s="42">
        <v>32695</v>
      </c>
      <c r="M4132" s="42">
        <v>16738</v>
      </c>
      <c r="N4132" s="42">
        <v>15957</v>
      </c>
      <c r="O4132" s="54" t="s">
        <v>499</v>
      </c>
      <c r="P4132" s="54" t="s">
        <v>499</v>
      </c>
      <c r="Q4132" s="54" t="s">
        <v>499</v>
      </c>
      <c r="R4132" s="54" t="s">
        <v>499</v>
      </c>
      <c r="S4132" s="54" t="s">
        <v>499</v>
      </c>
      <c r="T4132" s="54" t="s">
        <v>499</v>
      </c>
      <c r="U4132" s="54" t="s">
        <v>499</v>
      </c>
      <c r="W4132" s="42" t="s">
        <v>469</v>
      </c>
    </row>
    <row r="4133" spans="1:23">
      <c r="A4133" s="49" t="s">
        <v>6401</v>
      </c>
      <c r="B4133" s="46" t="s">
        <v>549</v>
      </c>
      <c r="C4133" s="46" t="s">
        <v>340</v>
      </c>
      <c r="D4133" s="49" t="s">
        <v>132</v>
      </c>
      <c r="E4133" s="46">
        <v>0</v>
      </c>
      <c r="F4133" s="46">
        <v>0</v>
      </c>
      <c r="G4133" s="46">
        <v>6</v>
      </c>
      <c r="H4133" s="46">
        <v>7</v>
      </c>
      <c r="I4133" s="46">
        <v>8</v>
      </c>
      <c r="J4133" s="46">
        <v>6</v>
      </c>
      <c r="K4133" s="46">
        <v>27</v>
      </c>
      <c r="L4133" s="42">
        <v>32695</v>
      </c>
      <c r="M4133" s="42">
        <v>16738</v>
      </c>
      <c r="N4133" s="42">
        <v>15957</v>
      </c>
      <c r="O4133" s="54" t="s">
        <v>499</v>
      </c>
      <c r="P4133" s="54" t="s">
        <v>499</v>
      </c>
      <c r="Q4133" s="54">
        <v>35.846576651929738</v>
      </c>
      <c r="R4133" s="54">
        <v>41.821006093918029</v>
      </c>
      <c r="S4133" s="54">
        <v>47.795435535906321</v>
      </c>
      <c r="T4133" s="54">
        <v>35.846576651929738</v>
      </c>
      <c r="U4133" s="54">
        <v>161.30959493368383</v>
      </c>
      <c r="W4133" s="42" t="s">
        <v>469</v>
      </c>
    </row>
    <row r="4134" spans="1:23">
      <c r="A4134" s="49" t="s">
        <v>6402</v>
      </c>
      <c r="B4134" s="46" t="s">
        <v>549</v>
      </c>
      <c r="C4134" s="46" t="s">
        <v>340</v>
      </c>
      <c r="D4134" s="49" t="s">
        <v>161</v>
      </c>
      <c r="E4134" s="46">
        <v>0</v>
      </c>
      <c r="F4134" s="46">
        <v>0</v>
      </c>
      <c r="G4134" s="46">
        <v>0</v>
      </c>
      <c r="H4134" s="46">
        <v>0</v>
      </c>
      <c r="I4134" s="46">
        <v>0</v>
      </c>
      <c r="J4134" s="46">
        <v>0</v>
      </c>
      <c r="K4134" s="46">
        <v>0</v>
      </c>
      <c r="L4134" s="42">
        <v>32695</v>
      </c>
      <c r="M4134" s="42">
        <v>16738</v>
      </c>
      <c r="N4134" s="42">
        <v>15957</v>
      </c>
      <c r="O4134" s="54" t="s">
        <v>499</v>
      </c>
      <c r="P4134" s="54" t="s">
        <v>499</v>
      </c>
      <c r="Q4134" s="54" t="s">
        <v>499</v>
      </c>
      <c r="R4134" s="54" t="s">
        <v>499</v>
      </c>
      <c r="S4134" s="54" t="s">
        <v>499</v>
      </c>
      <c r="T4134" s="54" t="s">
        <v>499</v>
      </c>
      <c r="U4134" s="54" t="s">
        <v>499</v>
      </c>
      <c r="W4134" s="42" t="s">
        <v>469</v>
      </c>
    </row>
    <row r="4135" spans="1:23">
      <c r="A4135" s="49" t="s">
        <v>6403</v>
      </c>
      <c r="B4135" s="46" t="s">
        <v>549</v>
      </c>
      <c r="C4135" s="46" t="s">
        <v>340</v>
      </c>
      <c r="D4135" s="49" t="s">
        <v>164</v>
      </c>
      <c r="E4135" s="46">
        <v>15</v>
      </c>
      <c r="F4135" s="46">
        <v>18</v>
      </c>
      <c r="G4135" s="46">
        <v>48</v>
      </c>
      <c r="H4135" s="46">
        <v>30</v>
      </c>
      <c r="I4135" s="46">
        <v>18</v>
      </c>
      <c r="J4135" s="46">
        <v>6</v>
      </c>
      <c r="K4135" s="46">
        <v>135</v>
      </c>
      <c r="L4135" s="42">
        <v>32695</v>
      </c>
      <c r="M4135" s="42">
        <v>16738</v>
      </c>
      <c r="N4135" s="42">
        <v>15957</v>
      </c>
      <c r="O4135" s="54">
        <v>94.002632073698067</v>
      </c>
      <c r="P4135" s="54">
        <v>112.80315848843769</v>
      </c>
      <c r="Q4135" s="54">
        <v>300.80842263583384</v>
      </c>
      <c r="R4135" s="54">
        <v>188.00526414739613</v>
      </c>
      <c r="S4135" s="54">
        <v>112.80315848843769</v>
      </c>
      <c r="T4135" s="54">
        <v>37.601052829479229</v>
      </c>
      <c r="U4135" s="54">
        <v>846.02368866328254</v>
      </c>
      <c r="W4135" s="42" t="s">
        <v>469</v>
      </c>
    </row>
    <row r="4136" spans="1:23">
      <c r="A4136" s="49" t="s">
        <v>6404</v>
      </c>
      <c r="B4136" s="46" t="s">
        <v>549</v>
      </c>
      <c r="C4136" s="46" t="s">
        <v>340</v>
      </c>
      <c r="D4136" s="49" t="s">
        <v>142</v>
      </c>
      <c r="E4136" s="46">
        <v>6</v>
      </c>
      <c r="F4136" s="46">
        <v>0</v>
      </c>
      <c r="G4136" s="46">
        <v>6</v>
      </c>
      <c r="H4136" s="46">
        <v>0</v>
      </c>
      <c r="I4136" s="46">
        <v>0</v>
      </c>
      <c r="J4136" s="46">
        <v>0</v>
      </c>
      <c r="K4136" s="46">
        <v>12</v>
      </c>
      <c r="L4136" s="42">
        <v>32695</v>
      </c>
      <c r="M4136" s="42">
        <v>16738</v>
      </c>
      <c r="N4136" s="42">
        <v>15957</v>
      </c>
      <c r="O4136" s="54">
        <v>18.351429882244989</v>
      </c>
      <c r="P4136" s="54" t="s">
        <v>499</v>
      </c>
      <c r="Q4136" s="54">
        <v>18.351429882244989</v>
      </c>
      <c r="R4136" s="54" t="s">
        <v>499</v>
      </c>
      <c r="S4136" s="54" t="s">
        <v>499</v>
      </c>
      <c r="T4136" s="54" t="s">
        <v>499</v>
      </c>
      <c r="U4136" s="54">
        <v>36.702859764489979</v>
      </c>
      <c r="W4136" s="42" t="s">
        <v>469</v>
      </c>
    </row>
    <row r="4137" spans="1:23">
      <c r="A4137" s="49" t="s">
        <v>6405</v>
      </c>
      <c r="B4137" s="46" t="s">
        <v>549</v>
      </c>
      <c r="C4137" s="46" t="s">
        <v>340</v>
      </c>
      <c r="D4137" s="49" t="s">
        <v>146</v>
      </c>
      <c r="E4137" s="46">
        <v>0</v>
      </c>
      <c r="F4137" s="46">
        <v>6</v>
      </c>
      <c r="G4137" s="46">
        <v>17</v>
      </c>
      <c r="H4137" s="46">
        <v>15</v>
      </c>
      <c r="I4137" s="46">
        <v>14</v>
      </c>
      <c r="J4137" s="46">
        <v>6</v>
      </c>
      <c r="K4137" s="46">
        <v>58</v>
      </c>
      <c r="L4137" s="42">
        <v>32695</v>
      </c>
      <c r="M4137" s="42">
        <v>16738</v>
      </c>
      <c r="N4137" s="42">
        <v>15957</v>
      </c>
      <c r="O4137" s="54" t="s">
        <v>499</v>
      </c>
      <c r="P4137" s="54">
        <v>35.846576651929738</v>
      </c>
      <c r="Q4137" s="54">
        <v>101.56530051380093</v>
      </c>
      <c r="R4137" s="54">
        <v>89.616441629824351</v>
      </c>
      <c r="S4137" s="54">
        <v>83.642012187836059</v>
      </c>
      <c r="T4137" s="54">
        <v>35.846576651929738</v>
      </c>
      <c r="U4137" s="54">
        <v>346.51690763532082</v>
      </c>
      <c r="W4137" s="42" t="s">
        <v>469</v>
      </c>
    </row>
    <row r="4138" spans="1:23">
      <c r="A4138" s="49" t="s">
        <v>6406</v>
      </c>
      <c r="B4138" s="46" t="s">
        <v>549</v>
      </c>
      <c r="C4138" s="46" t="s">
        <v>342</v>
      </c>
      <c r="D4138" s="49" t="s">
        <v>200</v>
      </c>
      <c r="E4138" s="46">
        <v>6</v>
      </c>
      <c r="F4138" s="46">
        <v>6</v>
      </c>
      <c r="G4138" s="46">
        <v>18</v>
      </c>
      <c r="H4138" s="46">
        <v>17</v>
      </c>
      <c r="I4138" s="46">
        <v>12</v>
      </c>
      <c r="J4138" s="46">
        <v>6</v>
      </c>
      <c r="K4138" s="46">
        <v>65</v>
      </c>
      <c r="L4138" s="42">
        <v>26282</v>
      </c>
      <c r="M4138" s="42">
        <v>13456</v>
      </c>
      <c r="N4138" s="42">
        <v>12826</v>
      </c>
      <c r="O4138" s="54">
        <v>22.829312837683585</v>
      </c>
      <c r="P4138" s="54">
        <v>22.829312837683585</v>
      </c>
      <c r="Q4138" s="54">
        <v>68.48793851305075</v>
      </c>
      <c r="R4138" s="54">
        <v>64.683053040103502</v>
      </c>
      <c r="S4138" s="54">
        <v>45.658625675367169</v>
      </c>
      <c r="T4138" s="54">
        <v>22.829312837683585</v>
      </c>
      <c r="U4138" s="54">
        <v>247.31755574157219</v>
      </c>
      <c r="W4138" s="42" t="s">
        <v>469</v>
      </c>
    </row>
    <row r="4139" spans="1:23">
      <c r="A4139" s="49" t="s">
        <v>6407</v>
      </c>
      <c r="B4139" s="46" t="s">
        <v>549</v>
      </c>
      <c r="C4139" s="46" t="s">
        <v>342</v>
      </c>
      <c r="D4139" s="49" t="s">
        <v>54</v>
      </c>
      <c r="E4139" s="46">
        <v>22</v>
      </c>
      <c r="F4139" s="46">
        <v>16</v>
      </c>
      <c r="G4139" s="46">
        <v>61</v>
      </c>
      <c r="H4139" s="46">
        <v>56</v>
      </c>
      <c r="I4139" s="46">
        <v>53</v>
      </c>
      <c r="J4139" s="46">
        <v>35</v>
      </c>
      <c r="K4139" s="46">
        <v>243</v>
      </c>
      <c r="L4139" s="42">
        <v>26282</v>
      </c>
      <c r="M4139" s="42">
        <v>13456</v>
      </c>
      <c r="N4139" s="42">
        <v>12826</v>
      </c>
      <c r="O4139" s="54">
        <v>163.49583828775266</v>
      </c>
      <c r="P4139" s="54">
        <v>118.90606420927466</v>
      </c>
      <c r="Q4139" s="54">
        <v>453.32936979785967</v>
      </c>
      <c r="R4139" s="54">
        <v>416.17122473246138</v>
      </c>
      <c r="S4139" s="54">
        <v>393.87633769322235</v>
      </c>
      <c r="T4139" s="54">
        <v>260.10701545778835</v>
      </c>
      <c r="U4139" s="54">
        <v>1805.8858501783591</v>
      </c>
      <c r="W4139" s="42" t="s">
        <v>469</v>
      </c>
    </row>
    <row r="4140" spans="1:23">
      <c r="A4140" s="49" t="s">
        <v>6408</v>
      </c>
      <c r="B4140" s="46" t="s">
        <v>549</v>
      </c>
      <c r="C4140" s="46" t="s">
        <v>342</v>
      </c>
      <c r="D4140" s="49" t="s">
        <v>60</v>
      </c>
      <c r="E4140" s="46">
        <v>0</v>
      </c>
      <c r="F4140" s="46">
        <v>6</v>
      </c>
      <c r="G4140" s="46">
        <v>12</v>
      </c>
      <c r="H4140" s="46">
        <v>0</v>
      </c>
      <c r="I4140" s="46">
        <v>12</v>
      </c>
      <c r="J4140" s="46">
        <v>0</v>
      </c>
      <c r="K4140" s="46">
        <v>30</v>
      </c>
      <c r="L4140" s="42">
        <v>26282</v>
      </c>
      <c r="M4140" s="42">
        <v>13456</v>
      </c>
      <c r="N4140" s="42">
        <v>12826</v>
      </c>
      <c r="O4140" s="54" t="s">
        <v>499</v>
      </c>
      <c r="P4140" s="54">
        <v>22.829312837683585</v>
      </c>
      <c r="Q4140" s="54">
        <v>45.658625675367169</v>
      </c>
      <c r="R4140" s="54" t="s">
        <v>499</v>
      </c>
      <c r="S4140" s="54">
        <v>45.658625675367169</v>
      </c>
      <c r="T4140" s="54" t="s">
        <v>499</v>
      </c>
      <c r="U4140" s="54">
        <v>114.14656418841793</v>
      </c>
      <c r="W4140" s="42" t="s">
        <v>469</v>
      </c>
    </row>
    <row r="4141" spans="1:23">
      <c r="A4141" s="49" t="s">
        <v>6409</v>
      </c>
      <c r="B4141" s="46" t="s">
        <v>549</v>
      </c>
      <c r="C4141" s="46" t="s">
        <v>342</v>
      </c>
      <c r="D4141" s="49" t="s">
        <v>69</v>
      </c>
      <c r="E4141" s="46">
        <v>0</v>
      </c>
      <c r="F4141" s="46">
        <v>0</v>
      </c>
      <c r="G4141" s="46">
        <v>9</v>
      </c>
      <c r="H4141" s="46">
        <v>6</v>
      </c>
      <c r="I4141" s="46">
        <v>0</v>
      </c>
      <c r="J4141" s="46">
        <v>0</v>
      </c>
      <c r="K4141" s="46">
        <v>15</v>
      </c>
      <c r="L4141" s="42">
        <v>26282</v>
      </c>
      <c r="M4141" s="42">
        <v>13456</v>
      </c>
      <c r="N4141" s="42">
        <v>12826</v>
      </c>
      <c r="O4141" s="54" t="s">
        <v>499</v>
      </c>
      <c r="P4141" s="54" t="s">
        <v>499</v>
      </c>
      <c r="Q4141" s="54">
        <v>66.884661117717002</v>
      </c>
      <c r="R4141" s="54">
        <v>44.589774078478001</v>
      </c>
      <c r="S4141" s="54" t="s">
        <v>499</v>
      </c>
      <c r="T4141" s="54" t="s">
        <v>499</v>
      </c>
      <c r="U4141" s="54">
        <v>111.474435196195</v>
      </c>
      <c r="W4141" s="42" t="s">
        <v>469</v>
      </c>
    </row>
    <row r="4142" spans="1:23">
      <c r="A4142" s="49" t="s">
        <v>6410</v>
      </c>
      <c r="B4142" s="46" t="s">
        <v>549</v>
      </c>
      <c r="C4142" s="46" t="s">
        <v>342</v>
      </c>
      <c r="D4142" s="49" t="s">
        <v>64</v>
      </c>
      <c r="E4142" s="46">
        <v>13</v>
      </c>
      <c r="F4142" s="46">
        <v>12</v>
      </c>
      <c r="G4142" s="46">
        <v>33</v>
      </c>
      <c r="H4142" s="46">
        <v>15</v>
      </c>
      <c r="I4142" s="46">
        <v>25</v>
      </c>
      <c r="J4142" s="46">
        <v>12</v>
      </c>
      <c r="K4142" s="46">
        <v>110</v>
      </c>
      <c r="L4142" s="42">
        <v>26282</v>
      </c>
      <c r="M4142" s="42">
        <v>13456</v>
      </c>
      <c r="N4142" s="42">
        <v>12826</v>
      </c>
      <c r="O4142" s="54">
        <v>49.463511148314431</v>
      </c>
      <c r="P4142" s="54">
        <v>45.658625675367169</v>
      </c>
      <c r="Q4142" s="54">
        <v>125.56122060725973</v>
      </c>
      <c r="R4142" s="54">
        <v>57.073282094208963</v>
      </c>
      <c r="S4142" s="54">
        <v>95.122136823681601</v>
      </c>
      <c r="T4142" s="54">
        <v>45.658625675367169</v>
      </c>
      <c r="U4142" s="54">
        <v>418.53740202419908</v>
      </c>
      <c r="W4142" s="42" t="s">
        <v>469</v>
      </c>
    </row>
    <row r="4143" spans="1:23">
      <c r="A4143" s="49" t="s">
        <v>6411</v>
      </c>
      <c r="B4143" s="46" t="s">
        <v>549</v>
      </c>
      <c r="C4143" s="46" t="s">
        <v>342</v>
      </c>
      <c r="D4143" s="49" t="s">
        <v>492</v>
      </c>
      <c r="E4143" s="46">
        <v>12</v>
      </c>
      <c r="F4143" s="46">
        <v>6</v>
      </c>
      <c r="G4143" s="46">
        <v>6</v>
      </c>
      <c r="H4143" s="46">
        <v>12</v>
      </c>
      <c r="I4143" s="46">
        <v>13</v>
      </c>
      <c r="J4143" s="46">
        <v>6</v>
      </c>
      <c r="K4143" s="46">
        <v>55</v>
      </c>
      <c r="L4143" s="42">
        <v>26282</v>
      </c>
      <c r="M4143" s="42">
        <v>13456</v>
      </c>
      <c r="N4143" s="42">
        <v>12826</v>
      </c>
      <c r="O4143" s="54">
        <v>45.658625675367169</v>
      </c>
      <c r="P4143" s="54">
        <v>22.829312837683585</v>
      </c>
      <c r="Q4143" s="54">
        <v>22.829312837683585</v>
      </c>
      <c r="R4143" s="54">
        <v>45.658625675367169</v>
      </c>
      <c r="S4143" s="54">
        <v>49.463511148314431</v>
      </c>
      <c r="T4143" s="54">
        <v>22.829312837683585</v>
      </c>
      <c r="U4143" s="54">
        <v>209.26870101209954</v>
      </c>
      <c r="W4143" s="42" t="s">
        <v>469</v>
      </c>
    </row>
    <row r="4144" spans="1:23">
      <c r="A4144" s="49" t="s">
        <v>6412</v>
      </c>
      <c r="B4144" s="46" t="s">
        <v>549</v>
      </c>
      <c r="C4144" s="46" t="s">
        <v>342</v>
      </c>
      <c r="D4144" s="49" t="s">
        <v>473</v>
      </c>
      <c r="E4144" s="46">
        <v>0</v>
      </c>
      <c r="F4144" s="46">
        <v>0</v>
      </c>
      <c r="G4144" s="46">
        <v>0</v>
      </c>
      <c r="H4144" s="46">
        <v>0</v>
      </c>
      <c r="I4144" s="46">
        <v>0</v>
      </c>
      <c r="J4144" s="46">
        <v>0</v>
      </c>
      <c r="K4144" s="46">
        <v>0</v>
      </c>
      <c r="L4144" s="42">
        <v>26282</v>
      </c>
      <c r="M4144" s="42">
        <v>13456</v>
      </c>
      <c r="N4144" s="42">
        <v>12826</v>
      </c>
      <c r="O4144" s="54" t="s">
        <v>499</v>
      </c>
      <c r="P4144" s="54" t="s">
        <v>499</v>
      </c>
      <c r="Q4144" s="54" t="s">
        <v>499</v>
      </c>
      <c r="R4144" s="54" t="s">
        <v>499</v>
      </c>
      <c r="S4144" s="54" t="s">
        <v>499</v>
      </c>
      <c r="T4144" s="54" t="s">
        <v>499</v>
      </c>
      <c r="U4144" s="54" t="s">
        <v>499</v>
      </c>
      <c r="W4144" s="42" t="s">
        <v>469</v>
      </c>
    </row>
    <row r="4145" spans="1:23">
      <c r="A4145" s="49" t="s">
        <v>6413</v>
      </c>
      <c r="B4145" s="46" t="s">
        <v>549</v>
      </c>
      <c r="C4145" s="46" t="s">
        <v>342</v>
      </c>
      <c r="D4145" s="49" t="s">
        <v>201</v>
      </c>
      <c r="E4145" s="46">
        <v>6</v>
      </c>
      <c r="F4145" s="46">
        <v>6</v>
      </c>
      <c r="G4145" s="46">
        <v>6</v>
      </c>
      <c r="H4145" s="46">
        <v>6</v>
      </c>
      <c r="I4145" s="46">
        <v>0</v>
      </c>
      <c r="J4145" s="46">
        <v>0</v>
      </c>
      <c r="K4145" s="46">
        <v>24</v>
      </c>
      <c r="L4145" s="42">
        <v>26282</v>
      </c>
      <c r="M4145" s="42">
        <v>13456</v>
      </c>
      <c r="N4145" s="42">
        <v>12826</v>
      </c>
      <c r="O4145" s="54">
        <v>22.829312837683585</v>
      </c>
      <c r="P4145" s="54">
        <v>22.829312837683585</v>
      </c>
      <c r="Q4145" s="54">
        <v>22.829312837683585</v>
      </c>
      <c r="R4145" s="54">
        <v>22.829312837683585</v>
      </c>
      <c r="S4145" s="54" t="s">
        <v>499</v>
      </c>
      <c r="T4145" s="54" t="s">
        <v>499</v>
      </c>
      <c r="U4145" s="54">
        <v>91.317251350734338</v>
      </c>
      <c r="W4145" s="42" t="s">
        <v>469</v>
      </c>
    </row>
    <row r="4146" spans="1:23">
      <c r="A4146" s="49" t="s">
        <v>6414</v>
      </c>
      <c r="B4146" s="46" t="s">
        <v>549</v>
      </c>
      <c r="C4146" s="46" t="s">
        <v>342</v>
      </c>
      <c r="D4146" s="49" t="s">
        <v>151</v>
      </c>
      <c r="E4146" s="46">
        <v>0</v>
      </c>
      <c r="F4146" s="46">
        <v>0</v>
      </c>
      <c r="G4146" s="46">
        <v>0</v>
      </c>
      <c r="H4146" s="46">
        <v>0</v>
      </c>
      <c r="I4146" s="46">
        <v>0</v>
      </c>
      <c r="J4146" s="46">
        <v>0</v>
      </c>
      <c r="K4146" s="46">
        <v>0</v>
      </c>
      <c r="L4146" s="42">
        <v>26282</v>
      </c>
      <c r="M4146" s="42">
        <v>13456</v>
      </c>
      <c r="N4146" s="42">
        <v>12826</v>
      </c>
      <c r="O4146" s="54" t="s">
        <v>499</v>
      </c>
      <c r="P4146" s="54" t="s">
        <v>499</v>
      </c>
      <c r="Q4146" s="54" t="s">
        <v>499</v>
      </c>
      <c r="R4146" s="54" t="s">
        <v>499</v>
      </c>
      <c r="S4146" s="54" t="s">
        <v>499</v>
      </c>
      <c r="T4146" s="54" t="s">
        <v>499</v>
      </c>
      <c r="U4146" s="54" t="s">
        <v>499</v>
      </c>
      <c r="W4146" s="42" t="s">
        <v>469</v>
      </c>
    </row>
    <row r="4147" spans="1:23">
      <c r="A4147" s="49" t="s">
        <v>6415</v>
      </c>
      <c r="B4147" s="46" t="s">
        <v>549</v>
      </c>
      <c r="C4147" s="46" t="s">
        <v>342</v>
      </c>
      <c r="D4147" s="49" t="s">
        <v>95</v>
      </c>
      <c r="E4147" s="46">
        <v>0</v>
      </c>
      <c r="F4147" s="46">
        <v>0</v>
      </c>
      <c r="G4147" s="46">
        <v>6</v>
      </c>
      <c r="H4147" s="46">
        <v>6</v>
      </c>
      <c r="I4147" s="46">
        <v>0</v>
      </c>
      <c r="J4147" s="46">
        <v>0</v>
      </c>
      <c r="K4147" s="46">
        <v>12</v>
      </c>
      <c r="L4147" s="42">
        <v>26282</v>
      </c>
      <c r="M4147" s="42">
        <v>13456</v>
      </c>
      <c r="N4147" s="42">
        <v>12826</v>
      </c>
      <c r="O4147" s="54" t="s">
        <v>499</v>
      </c>
      <c r="P4147" s="54" t="s">
        <v>499</v>
      </c>
      <c r="Q4147" s="54">
        <v>22.829312837683585</v>
      </c>
      <c r="R4147" s="54">
        <v>22.829312837683585</v>
      </c>
      <c r="S4147" s="54" t="s">
        <v>499</v>
      </c>
      <c r="T4147" s="54" t="s">
        <v>499</v>
      </c>
      <c r="U4147" s="54">
        <v>45.658625675367169</v>
      </c>
      <c r="W4147" s="42" t="s">
        <v>469</v>
      </c>
    </row>
    <row r="4148" spans="1:23">
      <c r="A4148" s="49" t="s">
        <v>6416</v>
      </c>
      <c r="B4148" s="46" t="s">
        <v>549</v>
      </c>
      <c r="C4148" s="46" t="s">
        <v>342</v>
      </c>
      <c r="D4148" s="49" t="s">
        <v>154</v>
      </c>
      <c r="E4148" s="46">
        <v>0</v>
      </c>
      <c r="F4148" s="46">
        <v>0</v>
      </c>
      <c r="G4148" s="46">
        <v>0</v>
      </c>
      <c r="H4148" s="46">
        <v>0</v>
      </c>
      <c r="I4148" s="46">
        <v>0</v>
      </c>
      <c r="J4148" s="46">
        <v>0</v>
      </c>
      <c r="K4148" s="46">
        <v>0</v>
      </c>
      <c r="L4148" s="42">
        <v>26282</v>
      </c>
      <c r="M4148" s="42">
        <v>13456</v>
      </c>
      <c r="N4148" s="42">
        <v>12826</v>
      </c>
      <c r="O4148" s="54" t="s">
        <v>499</v>
      </c>
      <c r="P4148" s="54" t="s">
        <v>499</v>
      </c>
      <c r="Q4148" s="54" t="s">
        <v>499</v>
      </c>
      <c r="R4148" s="54" t="s">
        <v>499</v>
      </c>
      <c r="S4148" s="54" t="s">
        <v>499</v>
      </c>
      <c r="T4148" s="54" t="s">
        <v>499</v>
      </c>
      <c r="U4148" s="54" t="s">
        <v>499</v>
      </c>
      <c r="W4148" s="42" t="s">
        <v>469</v>
      </c>
    </row>
    <row r="4149" spans="1:23">
      <c r="A4149" s="49" t="s">
        <v>6417</v>
      </c>
      <c r="B4149" s="46" t="s">
        <v>549</v>
      </c>
      <c r="C4149" s="46" t="s">
        <v>342</v>
      </c>
      <c r="D4149" s="49" t="s">
        <v>155</v>
      </c>
      <c r="E4149" s="46">
        <v>13</v>
      </c>
      <c r="F4149" s="46">
        <v>12</v>
      </c>
      <c r="G4149" s="46">
        <v>12</v>
      </c>
      <c r="H4149" s="46">
        <v>0</v>
      </c>
      <c r="I4149" s="46">
        <v>0</v>
      </c>
      <c r="J4149" s="46">
        <v>6</v>
      </c>
      <c r="K4149" s="46">
        <v>43</v>
      </c>
      <c r="L4149" s="42">
        <v>26282</v>
      </c>
      <c r="M4149" s="42">
        <v>13456</v>
      </c>
      <c r="N4149" s="42">
        <v>12826</v>
      </c>
      <c r="O4149" s="54">
        <v>49.463511148314431</v>
      </c>
      <c r="P4149" s="54">
        <v>45.658625675367169</v>
      </c>
      <c r="Q4149" s="54">
        <v>45.658625675367169</v>
      </c>
      <c r="R4149" s="54" t="s">
        <v>499</v>
      </c>
      <c r="S4149" s="54" t="s">
        <v>499</v>
      </c>
      <c r="T4149" s="54">
        <v>22.829312837683585</v>
      </c>
      <c r="U4149" s="54">
        <v>163.61007533673236</v>
      </c>
      <c r="W4149" s="42" t="s">
        <v>469</v>
      </c>
    </row>
    <row r="4150" spans="1:23">
      <c r="A4150" s="49" t="s">
        <v>6418</v>
      </c>
      <c r="B4150" s="46" t="s">
        <v>549</v>
      </c>
      <c r="C4150" s="46" t="s">
        <v>342</v>
      </c>
      <c r="D4150" s="49" t="s">
        <v>99</v>
      </c>
      <c r="E4150" s="46">
        <v>0</v>
      </c>
      <c r="F4150" s="46">
        <v>0</v>
      </c>
      <c r="G4150" s="46">
        <v>13</v>
      </c>
      <c r="H4150" s="46">
        <v>21</v>
      </c>
      <c r="I4150" s="46">
        <v>0</v>
      </c>
      <c r="J4150" s="46">
        <v>12</v>
      </c>
      <c r="K4150" s="46">
        <v>46</v>
      </c>
      <c r="L4150" s="42">
        <v>26282</v>
      </c>
      <c r="M4150" s="42">
        <v>13456</v>
      </c>
      <c r="N4150" s="42">
        <v>12826</v>
      </c>
      <c r="O4150" s="54" t="s">
        <v>499</v>
      </c>
      <c r="P4150" s="54" t="s">
        <v>499</v>
      </c>
      <c r="Q4150" s="54">
        <v>49.463511148314431</v>
      </c>
      <c r="R4150" s="54">
        <v>79.902594931892551</v>
      </c>
      <c r="S4150" s="54" t="s">
        <v>499</v>
      </c>
      <c r="T4150" s="54">
        <v>45.658625675367169</v>
      </c>
      <c r="U4150" s="54">
        <v>175.02473175557415</v>
      </c>
      <c r="W4150" s="42" t="s">
        <v>469</v>
      </c>
    </row>
    <row r="4151" spans="1:23">
      <c r="A4151" s="49" t="s">
        <v>6419</v>
      </c>
      <c r="B4151" s="46" t="s">
        <v>549</v>
      </c>
      <c r="C4151" s="46" t="s">
        <v>342</v>
      </c>
      <c r="D4151" s="49" t="s">
        <v>481</v>
      </c>
      <c r="E4151" s="46">
        <v>0</v>
      </c>
      <c r="F4151" s="46">
        <v>0</v>
      </c>
      <c r="G4151" s="46">
        <v>0</v>
      </c>
      <c r="H4151" s="46">
        <v>0</v>
      </c>
      <c r="I4151" s="46">
        <v>0</v>
      </c>
      <c r="J4151" s="46">
        <v>0</v>
      </c>
      <c r="K4151" s="46">
        <v>0</v>
      </c>
      <c r="L4151" s="42">
        <v>26282</v>
      </c>
      <c r="M4151" s="42">
        <v>13456</v>
      </c>
      <c r="N4151" s="42">
        <v>12826</v>
      </c>
      <c r="O4151" s="54" t="s">
        <v>499</v>
      </c>
      <c r="P4151" s="54" t="s">
        <v>499</v>
      </c>
      <c r="Q4151" s="54" t="s">
        <v>499</v>
      </c>
      <c r="R4151" s="54" t="s">
        <v>499</v>
      </c>
      <c r="S4151" s="54" t="s">
        <v>499</v>
      </c>
      <c r="T4151" s="54" t="s">
        <v>499</v>
      </c>
      <c r="U4151" s="54" t="s">
        <v>499</v>
      </c>
      <c r="W4151" s="42" t="s">
        <v>469</v>
      </c>
    </row>
    <row r="4152" spans="1:23">
      <c r="A4152" s="49" t="s">
        <v>6420</v>
      </c>
      <c r="B4152" s="46" t="s">
        <v>549</v>
      </c>
      <c r="C4152" s="46" t="s">
        <v>342</v>
      </c>
      <c r="D4152" s="49" t="s">
        <v>483</v>
      </c>
      <c r="E4152" s="46">
        <v>0</v>
      </c>
      <c r="F4152" s="46">
        <v>0</v>
      </c>
      <c r="G4152" s="46">
        <v>12</v>
      </c>
      <c r="H4152" s="46">
        <v>19</v>
      </c>
      <c r="I4152" s="46">
        <v>12</v>
      </c>
      <c r="J4152" s="46">
        <v>0</v>
      </c>
      <c r="K4152" s="46">
        <v>43</v>
      </c>
      <c r="L4152" s="42">
        <v>26282</v>
      </c>
      <c r="M4152" s="42">
        <v>13456</v>
      </c>
      <c r="N4152" s="42">
        <v>12826</v>
      </c>
      <c r="O4152" s="54" t="s">
        <v>499</v>
      </c>
      <c r="P4152" s="54" t="s">
        <v>499</v>
      </c>
      <c r="Q4152" s="54">
        <v>45.658625675367169</v>
      </c>
      <c r="R4152" s="54">
        <v>72.292823985998027</v>
      </c>
      <c r="S4152" s="54">
        <v>45.658625675367169</v>
      </c>
      <c r="T4152" s="54" t="s">
        <v>499</v>
      </c>
      <c r="U4152" s="54">
        <v>163.61007533673236</v>
      </c>
      <c r="W4152" s="42" t="s">
        <v>469</v>
      </c>
    </row>
    <row r="4153" spans="1:23">
      <c r="A4153" s="49" t="s">
        <v>6421</v>
      </c>
      <c r="B4153" s="46" t="s">
        <v>549</v>
      </c>
      <c r="C4153" s="46" t="s">
        <v>342</v>
      </c>
      <c r="D4153" s="49" t="s">
        <v>128</v>
      </c>
      <c r="E4153" s="46">
        <v>0</v>
      </c>
      <c r="F4153" s="46">
        <v>0</v>
      </c>
      <c r="G4153" s="46">
        <v>0</v>
      </c>
      <c r="H4153" s="46">
        <v>0</v>
      </c>
      <c r="I4153" s="46">
        <v>0</v>
      </c>
      <c r="J4153" s="46">
        <v>0</v>
      </c>
      <c r="K4153" s="46">
        <v>0</v>
      </c>
      <c r="L4153" s="42">
        <v>26282</v>
      </c>
      <c r="M4153" s="42">
        <v>13456</v>
      </c>
      <c r="N4153" s="42">
        <v>12826</v>
      </c>
      <c r="O4153" s="54" t="s">
        <v>499</v>
      </c>
      <c r="P4153" s="54" t="s">
        <v>499</v>
      </c>
      <c r="Q4153" s="54" t="s">
        <v>499</v>
      </c>
      <c r="R4153" s="54" t="s">
        <v>499</v>
      </c>
      <c r="S4153" s="54" t="s">
        <v>499</v>
      </c>
      <c r="T4153" s="54" t="s">
        <v>499</v>
      </c>
      <c r="U4153" s="54" t="s">
        <v>499</v>
      </c>
      <c r="W4153" s="42" t="s">
        <v>469</v>
      </c>
    </row>
    <row r="4154" spans="1:23">
      <c r="A4154" s="49" t="s">
        <v>6422</v>
      </c>
      <c r="B4154" s="46" t="s">
        <v>549</v>
      </c>
      <c r="C4154" s="46" t="s">
        <v>342</v>
      </c>
      <c r="D4154" s="49" t="s">
        <v>132</v>
      </c>
      <c r="E4154" s="46">
        <v>6</v>
      </c>
      <c r="F4154" s="46">
        <v>6</v>
      </c>
      <c r="G4154" s="46">
        <v>6</v>
      </c>
      <c r="H4154" s="46">
        <v>7</v>
      </c>
      <c r="I4154" s="46">
        <v>8</v>
      </c>
      <c r="J4154" s="46">
        <v>0</v>
      </c>
      <c r="K4154" s="46">
        <v>33</v>
      </c>
      <c r="L4154" s="42">
        <v>26282</v>
      </c>
      <c r="M4154" s="42">
        <v>13456</v>
      </c>
      <c r="N4154" s="42">
        <v>12826</v>
      </c>
      <c r="O4154" s="54">
        <v>44.589774078478001</v>
      </c>
      <c r="P4154" s="54">
        <v>44.589774078478001</v>
      </c>
      <c r="Q4154" s="54">
        <v>44.589774078478001</v>
      </c>
      <c r="R4154" s="54">
        <v>52.021403091557673</v>
      </c>
      <c r="S4154" s="54">
        <v>59.45303210463733</v>
      </c>
      <c r="T4154" s="54" t="s">
        <v>499</v>
      </c>
      <c r="U4154" s="54">
        <v>245.24375743162904</v>
      </c>
      <c r="W4154" s="42" t="s">
        <v>469</v>
      </c>
    </row>
    <row r="4155" spans="1:23">
      <c r="A4155" s="49" t="s">
        <v>6423</v>
      </c>
      <c r="B4155" s="46" t="s">
        <v>549</v>
      </c>
      <c r="C4155" s="46" t="s">
        <v>342</v>
      </c>
      <c r="D4155" s="49" t="s">
        <v>161</v>
      </c>
      <c r="E4155" s="46">
        <v>0</v>
      </c>
      <c r="F4155" s="46">
        <v>0</v>
      </c>
      <c r="G4155" s="46">
        <v>0</v>
      </c>
      <c r="H4155" s="46">
        <v>0</v>
      </c>
      <c r="I4155" s="46">
        <v>0</v>
      </c>
      <c r="J4155" s="46">
        <v>0</v>
      </c>
      <c r="K4155" s="46">
        <v>0</v>
      </c>
      <c r="L4155" s="42">
        <v>26282</v>
      </c>
      <c r="M4155" s="42">
        <v>13456</v>
      </c>
      <c r="N4155" s="42">
        <v>12826</v>
      </c>
      <c r="O4155" s="54" t="s">
        <v>499</v>
      </c>
      <c r="P4155" s="54" t="s">
        <v>499</v>
      </c>
      <c r="Q4155" s="54" t="s">
        <v>499</v>
      </c>
      <c r="R4155" s="54" t="s">
        <v>499</v>
      </c>
      <c r="S4155" s="54" t="s">
        <v>499</v>
      </c>
      <c r="T4155" s="54" t="s">
        <v>499</v>
      </c>
      <c r="U4155" s="54" t="s">
        <v>499</v>
      </c>
      <c r="W4155" s="42" t="s">
        <v>469</v>
      </c>
    </row>
    <row r="4156" spans="1:23">
      <c r="A4156" s="49" t="s">
        <v>6424</v>
      </c>
      <c r="B4156" s="46" t="s">
        <v>549</v>
      </c>
      <c r="C4156" s="46" t="s">
        <v>342</v>
      </c>
      <c r="D4156" s="49" t="s">
        <v>164</v>
      </c>
      <c r="E4156" s="46">
        <v>15</v>
      </c>
      <c r="F4156" s="46">
        <v>9</v>
      </c>
      <c r="G4156" s="46">
        <v>39</v>
      </c>
      <c r="H4156" s="46">
        <v>40</v>
      </c>
      <c r="I4156" s="46">
        <v>14</v>
      </c>
      <c r="J4156" s="46">
        <v>0</v>
      </c>
      <c r="K4156" s="46">
        <v>117</v>
      </c>
      <c r="L4156" s="42">
        <v>26282</v>
      </c>
      <c r="M4156" s="42">
        <v>13456</v>
      </c>
      <c r="N4156" s="42">
        <v>12826</v>
      </c>
      <c r="O4156" s="54">
        <v>116.94994542335881</v>
      </c>
      <c r="P4156" s="54">
        <v>70.169967254015276</v>
      </c>
      <c r="Q4156" s="54">
        <v>304.06985810073286</v>
      </c>
      <c r="R4156" s="54">
        <v>311.86652112895678</v>
      </c>
      <c r="S4156" s="54">
        <v>109.15328239513488</v>
      </c>
      <c r="T4156" s="54" t="s">
        <v>499</v>
      </c>
      <c r="U4156" s="54">
        <v>912.20957430219858</v>
      </c>
      <c r="W4156" s="42" t="s">
        <v>469</v>
      </c>
    </row>
    <row r="4157" spans="1:23">
      <c r="A4157" s="49" t="s">
        <v>6425</v>
      </c>
      <c r="B4157" s="46" t="s">
        <v>549</v>
      </c>
      <c r="C4157" s="46" t="s">
        <v>342</v>
      </c>
      <c r="D4157" s="49" t="s">
        <v>142</v>
      </c>
      <c r="E4157" s="46">
        <v>0</v>
      </c>
      <c r="F4157" s="46">
        <v>0</v>
      </c>
      <c r="G4157" s="46">
        <v>0</v>
      </c>
      <c r="H4157" s="46">
        <v>0</v>
      </c>
      <c r="I4157" s="46">
        <v>0</v>
      </c>
      <c r="J4157" s="46">
        <v>0</v>
      </c>
      <c r="K4157" s="46">
        <v>0</v>
      </c>
      <c r="L4157" s="42">
        <v>26282</v>
      </c>
      <c r="M4157" s="42">
        <v>13456</v>
      </c>
      <c r="N4157" s="42">
        <v>12826</v>
      </c>
      <c r="O4157" s="54" t="s">
        <v>499</v>
      </c>
      <c r="P4157" s="54" t="s">
        <v>499</v>
      </c>
      <c r="Q4157" s="54" t="s">
        <v>499</v>
      </c>
      <c r="R4157" s="54" t="s">
        <v>499</v>
      </c>
      <c r="S4157" s="54" t="s">
        <v>499</v>
      </c>
      <c r="T4157" s="54" t="s">
        <v>499</v>
      </c>
      <c r="U4157" s="54" t="s">
        <v>499</v>
      </c>
      <c r="W4157" s="42" t="s">
        <v>469</v>
      </c>
    </row>
    <row r="4158" spans="1:23">
      <c r="A4158" s="49" t="s">
        <v>6426</v>
      </c>
      <c r="B4158" s="46" t="s">
        <v>549</v>
      </c>
      <c r="C4158" s="46" t="s">
        <v>342</v>
      </c>
      <c r="D4158" s="49" t="s">
        <v>146</v>
      </c>
      <c r="E4158" s="46">
        <v>7</v>
      </c>
      <c r="F4158" s="46">
        <v>0</v>
      </c>
      <c r="G4158" s="46">
        <v>16</v>
      </c>
      <c r="H4158" s="46">
        <v>6</v>
      </c>
      <c r="I4158" s="46">
        <v>10</v>
      </c>
      <c r="J4158" s="46">
        <v>6</v>
      </c>
      <c r="K4158" s="46">
        <v>45</v>
      </c>
      <c r="L4158" s="42">
        <v>26282</v>
      </c>
      <c r="M4158" s="42">
        <v>13456</v>
      </c>
      <c r="N4158" s="42">
        <v>12826</v>
      </c>
      <c r="O4158" s="54">
        <v>52.021403091557673</v>
      </c>
      <c r="P4158" s="54" t="s">
        <v>499</v>
      </c>
      <c r="Q4158" s="54">
        <v>118.90606420927466</v>
      </c>
      <c r="R4158" s="54">
        <v>44.589774078478001</v>
      </c>
      <c r="S4158" s="54">
        <v>74.316290130796673</v>
      </c>
      <c r="T4158" s="54">
        <v>44.589774078478001</v>
      </c>
      <c r="U4158" s="54">
        <v>334.42330558858498</v>
      </c>
      <c r="W4158" s="42" t="s">
        <v>469</v>
      </c>
    </row>
    <row r="4159" spans="1:23">
      <c r="A4159" s="49" t="s">
        <v>6427</v>
      </c>
      <c r="B4159" s="46" t="s">
        <v>549</v>
      </c>
      <c r="C4159" s="46" t="s">
        <v>344</v>
      </c>
      <c r="D4159" s="49" t="s">
        <v>200</v>
      </c>
      <c r="E4159" s="46">
        <v>0</v>
      </c>
      <c r="F4159" s="46">
        <v>6</v>
      </c>
      <c r="G4159" s="46">
        <v>10</v>
      </c>
      <c r="H4159" s="46">
        <v>8</v>
      </c>
      <c r="I4159" s="46">
        <v>12</v>
      </c>
      <c r="J4159" s="46">
        <v>0</v>
      </c>
      <c r="K4159" s="46">
        <v>36</v>
      </c>
      <c r="L4159" s="42">
        <v>27977</v>
      </c>
      <c r="M4159" s="42">
        <v>14285</v>
      </c>
      <c r="N4159" s="42">
        <v>13692</v>
      </c>
      <c r="O4159" s="54" t="s">
        <v>499</v>
      </c>
      <c r="P4159" s="54">
        <v>21.446187940093647</v>
      </c>
      <c r="Q4159" s="54">
        <v>35.743646566822747</v>
      </c>
      <c r="R4159" s="54">
        <v>28.594917253458195</v>
      </c>
      <c r="S4159" s="54">
        <v>42.892375880187295</v>
      </c>
      <c r="T4159" s="54" t="s">
        <v>499</v>
      </c>
      <c r="U4159" s="54">
        <v>128.67712764056188</v>
      </c>
      <c r="W4159" s="42" t="s">
        <v>469</v>
      </c>
    </row>
    <row r="4160" spans="1:23">
      <c r="A4160" s="49" t="s">
        <v>6428</v>
      </c>
      <c r="B4160" s="46" t="s">
        <v>549</v>
      </c>
      <c r="C4160" s="46" t="s">
        <v>344</v>
      </c>
      <c r="D4160" s="49" t="s">
        <v>54</v>
      </c>
      <c r="E4160" s="46">
        <v>17</v>
      </c>
      <c r="F4160" s="46">
        <v>13</v>
      </c>
      <c r="G4160" s="46">
        <v>54</v>
      </c>
      <c r="H4160" s="46">
        <v>49</v>
      </c>
      <c r="I4160" s="46">
        <v>39</v>
      </c>
      <c r="J4160" s="46">
        <v>24</v>
      </c>
      <c r="K4160" s="46">
        <v>196</v>
      </c>
      <c r="L4160" s="42">
        <v>27977</v>
      </c>
      <c r="M4160" s="42">
        <v>14285</v>
      </c>
      <c r="N4160" s="42">
        <v>13692</v>
      </c>
      <c r="O4160" s="54">
        <v>119.00595029751487</v>
      </c>
      <c r="P4160" s="54">
        <v>91.004550227511373</v>
      </c>
      <c r="Q4160" s="54">
        <v>378.01890094504728</v>
      </c>
      <c r="R4160" s="54">
        <v>343.0171508575429</v>
      </c>
      <c r="S4160" s="54">
        <v>273.01365068253415</v>
      </c>
      <c r="T4160" s="54">
        <v>168.00840042002099</v>
      </c>
      <c r="U4160" s="54">
        <v>1372.0686034301716</v>
      </c>
      <c r="W4160" s="42" t="s">
        <v>469</v>
      </c>
    </row>
    <row r="4161" spans="1:23">
      <c r="A4161" s="49" t="s">
        <v>6429</v>
      </c>
      <c r="B4161" s="46" t="s">
        <v>549</v>
      </c>
      <c r="C4161" s="46" t="s">
        <v>344</v>
      </c>
      <c r="D4161" s="49" t="s">
        <v>60</v>
      </c>
      <c r="E4161" s="46">
        <v>6</v>
      </c>
      <c r="F4161" s="46">
        <v>0</v>
      </c>
      <c r="G4161" s="46">
        <v>6</v>
      </c>
      <c r="H4161" s="46">
        <v>6</v>
      </c>
      <c r="I4161" s="46">
        <v>6</v>
      </c>
      <c r="J4161" s="46">
        <v>0</v>
      </c>
      <c r="K4161" s="46">
        <v>24</v>
      </c>
      <c r="L4161" s="42">
        <v>27977</v>
      </c>
      <c r="M4161" s="42">
        <v>14285</v>
      </c>
      <c r="N4161" s="42">
        <v>13692</v>
      </c>
      <c r="O4161" s="54">
        <v>21.446187940093647</v>
      </c>
      <c r="P4161" s="54" t="s">
        <v>499</v>
      </c>
      <c r="Q4161" s="54">
        <v>21.446187940093647</v>
      </c>
      <c r="R4161" s="54">
        <v>21.446187940093647</v>
      </c>
      <c r="S4161" s="54">
        <v>21.446187940093647</v>
      </c>
      <c r="T4161" s="54" t="s">
        <v>499</v>
      </c>
      <c r="U4161" s="54">
        <v>85.78475176037459</v>
      </c>
      <c r="W4161" s="42" t="s">
        <v>469</v>
      </c>
    </row>
    <row r="4162" spans="1:23">
      <c r="A4162" s="49" t="s">
        <v>6430</v>
      </c>
      <c r="B4162" s="46" t="s">
        <v>549</v>
      </c>
      <c r="C4162" s="46" t="s">
        <v>344</v>
      </c>
      <c r="D4162" s="49" t="s">
        <v>69</v>
      </c>
      <c r="E4162" s="46">
        <v>6</v>
      </c>
      <c r="F4162" s="46">
        <v>0</v>
      </c>
      <c r="G4162" s="46">
        <v>6</v>
      </c>
      <c r="H4162" s="46">
        <v>6</v>
      </c>
      <c r="I4162" s="46">
        <v>6</v>
      </c>
      <c r="J4162" s="46">
        <v>0</v>
      </c>
      <c r="K4162" s="46">
        <v>24</v>
      </c>
      <c r="L4162" s="42">
        <v>27977</v>
      </c>
      <c r="M4162" s="42">
        <v>14285</v>
      </c>
      <c r="N4162" s="42">
        <v>13692</v>
      </c>
      <c r="O4162" s="54">
        <v>42.002100105005248</v>
      </c>
      <c r="P4162" s="54" t="s">
        <v>499</v>
      </c>
      <c r="Q4162" s="54">
        <v>42.002100105005248</v>
      </c>
      <c r="R4162" s="54">
        <v>42.002100105005248</v>
      </c>
      <c r="S4162" s="54">
        <v>42.002100105005248</v>
      </c>
      <c r="T4162" s="54" t="s">
        <v>499</v>
      </c>
      <c r="U4162" s="54">
        <v>168.00840042002099</v>
      </c>
      <c r="W4162" s="42" t="s">
        <v>469</v>
      </c>
    </row>
    <row r="4163" spans="1:23">
      <c r="A4163" s="49" t="s">
        <v>6431</v>
      </c>
      <c r="B4163" s="46" t="s">
        <v>549</v>
      </c>
      <c r="C4163" s="46" t="s">
        <v>344</v>
      </c>
      <c r="D4163" s="49" t="s">
        <v>64</v>
      </c>
      <c r="E4163" s="46">
        <v>10</v>
      </c>
      <c r="F4163" s="46">
        <v>12</v>
      </c>
      <c r="G4163" s="46">
        <v>16</v>
      </c>
      <c r="H4163" s="46">
        <v>21</v>
      </c>
      <c r="I4163" s="46">
        <v>14</v>
      </c>
      <c r="J4163" s="46">
        <v>6</v>
      </c>
      <c r="K4163" s="46">
        <v>79</v>
      </c>
      <c r="L4163" s="42">
        <v>27977</v>
      </c>
      <c r="M4163" s="42">
        <v>14285</v>
      </c>
      <c r="N4163" s="42">
        <v>13692</v>
      </c>
      <c r="O4163" s="54">
        <v>35.743646566822747</v>
      </c>
      <c r="P4163" s="54">
        <v>42.892375880187295</v>
      </c>
      <c r="Q4163" s="54">
        <v>57.189834506916391</v>
      </c>
      <c r="R4163" s="54">
        <v>75.061657790327772</v>
      </c>
      <c r="S4163" s="54">
        <v>50.04110519355185</v>
      </c>
      <c r="T4163" s="54">
        <v>21.446187940093647</v>
      </c>
      <c r="U4163" s="54">
        <v>282.37480787789968</v>
      </c>
      <c r="W4163" s="42" t="s">
        <v>469</v>
      </c>
    </row>
    <row r="4164" spans="1:23">
      <c r="A4164" s="49" t="s">
        <v>6432</v>
      </c>
      <c r="B4164" s="46" t="s">
        <v>549</v>
      </c>
      <c r="C4164" s="46" t="s">
        <v>344</v>
      </c>
      <c r="D4164" s="49" t="s">
        <v>492</v>
      </c>
      <c r="E4164" s="46">
        <v>6</v>
      </c>
      <c r="F4164" s="46">
        <v>6</v>
      </c>
      <c r="G4164" s="46">
        <v>6</v>
      </c>
      <c r="H4164" s="46">
        <v>12</v>
      </c>
      <c r="I4164" s="46">
        <v>12</v>
      </c>
      <c r="J4164" s="46">
        <v>6</v>
      </c>
      <c r="K4164" s="46">
        <v>48</v>
      </c>
      <c r="L4164" s="42">
        <v>27977</v>
      </c>
      <c r="M4164" s="42">
        <v>14285</v>
      </c>
      <c r="N4164" s="42">
        <v>13692</v>
      </c>
      <c r="O4164" s="54">
        <v>21.446187940093647</v>
      </c>
      <c r="P4164" s="54">
        <v>21.446187940093647</v>
      </c>
      <c r="Q4164" s="54">
        <v>21.446187940093647</v>
      </c>
      <c r="R4164" s="54">
        <v>42.892375880187295</v>
      </c>
      <c r="S4164" s="54">
        <v>42.892375880187295</v>
      </c>
      <c r="T4164" s="54">
        <v>21.446187940093647</v>
      </c>
      <c r="U4164" s="54">
        <v>171.56950352074918</v>
      </c>
      <c r="W4164" s="42" t="s">
        <v>469</v>
      </c>
    </row>
    <row r="4165" spans="1:23">
      <c r="A4165" s="49" t="s">
        <v>6433</v>
      </c>
      <c r="B4165" s="46" t="s">
        <v>549</v>
      </c>
      <c r="C4165" s="46" t="s">
        <v>344</v>
      </c>
      <c r="D4165" s="49" t="s">
        <v>473</v>
      </c>
      <c r="E4165" s="46">
        <v>0</v>
      </c>
      <c r="F4165" s="46">
        <v>6</v>
      </c>
      <c r="G4165" s="46">
        <v>0</v>
      </c>
      <c r="H4165" s="46">
        <v>0</v>
      </c>
      <c r="I4165" s="46">
        <v>6</v>
      </c>
      <c r="J4165" s="46">
        <v>0</v>
      </c>
      <c r="K4165" s="46">
        <v>12</v>
      </c>
      <c r="L4165" s="42">
        <v>27977</v>
      </c>
      <c r="M4165" s="42">
        <v>14285</v>
      </c>
      <c r="N4165" s="42">
        <v>13692</v>
      </c>
      <c r="O4165" s="54" t="s">
        <v>499</v>
      </c>
      <c r="P4165" s="54">
        <v>21.446187940093647</v>
      </c>
      <c r="Q4165" s="54" t="s">
        <v>499</v>
      </c>
      <c r="R4165" s="54" t="s">
        <v>499</v>
      </c>
      <c r="S4165" s="54">
        <v>21.446187940093647</v>
      </c>
      <c r="T4165" s="54" t="s">
        <v>499</v>
      </c>
      <c r="U4165" s="54">
        <v>42.892375880187295</v>
      </c>
      <c r="W4165" s="42" t="s">
        <v>469</v>
      </c>
    </row>
    <row r="4166" spans="1:23">
      <c r="A4166" s="49" t="s">
        <v>6434</v>
      </c>
      <c r="B4166" s="46" t="s">
        <v>549</v>
      </c>
      <c r="C4166" s="46" t="s">
        <v>344</v>
      </c>
      <c r="D4166" s="49" t="s">
        <v>201</v>
      </c>
      <c r="E4166" s="46">
        <v>0</v>
      </c>
      <c r="F4166" s="46">
        <v>6</v>
      </c>
      <c r="G4166" s="46">
        <v>7</v>
      </c>
      <c r="H4166" s="46">
        <v>0</v>
      </c>
      <c r="I4166" s="46">
        <v>6</v>
      </c>
      <c r="J4166" s="46">
        <v>6</v>
      </c>
      <c r="K4166" s="46">
        <v>25</v>
      </c>
      <c r="L4166" s="42">
        <v>27977</v>
      </c>
      <c r="M4166" s="42">
        <v>14285</v>
      </c>
      <c r="N4166" s="42">
        <v>13692</v>
      </c>
      <c r="O4166" s="54" t="s">
        <v>499</v>
      </c>
      <c r="P4166" s="54">
        <v>21.446187940093647</v>
      </c>
      <c r="Q4166" s="54">
        <v>25.020552596775925</v>
      </c>
      <c r="R4166" s="54" t="s">
        <v>499</v>
      </c>
      <c r="S4166" s="54">
        <v>21.446187940093647</v>
      </c>
      <c r="T4166" s="54">
        <v>21.446187940093647</v>
      </c>
      <c r="U4166" s="54">
        <v>89.359116417056867</v>
      </c>
      <c r="W4166" s="42" t="s">
        <v>469</v>
      </c>
    </row>
    <row r="4167" spans="1:23">
      <c r="A4167" s="49" t="s">
        <v>6435</v>
      </c>
      <c r="B4167" s="46" t="s">
        <v>549</v>
      </c>
      <c r="C4167" s="46" t="s">
        <v>344</v>
      </c>
      <c r="D4167" s="49" t="s">
        <v>151</v>
      </c>
      <c r="E4167" s="46">
        <v>0</v>
      </c>
      <c r="F4167" s="46">
        <v>0</v>
      </c>
      <c r="G4167" s="46">
        <v>0</v>
      </c>
      <c r="H4167" s="46">
        <v>0</v>
      </c>
      <c r="I4167" s="46">
        <v>0</v>
      </c>
      <c r="J4167" s="46">
        <v>0</v>
      </c>
      <c r="K4167" s="46">
        <v>0</v>
      </c>
      <c r="L4167" s="42">
        <v>27977</v>
      </c>
      <c r="M4167" s="42">
        <v>14285</v>
      </c>
      <c r="N4167" s="42">
        <v>13692</v>
      </c>
      <c r="O4167" s="54" t="s">
        <v>499</v>
      </c>
      <c r="P4167" s="54" t="s">
        <v>499</v>
      </c>
      <c r="Q4167" s="54" t="s">
        <v>499</v>
      </c>
      <c r="R4167" s="54" t="s">
        <v>499</v>
      </c>
      <c r="S4167" s="54" t="s">
        <v>499</v>
      </c>
      <c r="T4167" s="54" t="s">
        <v>499</v>
      </c>
      <c r="U4167" s="54" t="s">
        <v>499</v>
      </c>
      <c r="W4167" s="42" t="s">
        <v>469</v>
      </c>
    </row>
    <row r="4168" spans="1:23">
      <c r="A4168" s="49" t="s">
        <v>6436</v>
      </c>
      <c r="B4168" s="46" t="s">
        <v>549</v>
      </c>
      <c r="C4168" s="46" t="s">
        <v>344</v>
      </c>
      <c r="D4168" s="49" t="s">
        <v>95</v>
      </c>
      <c r="E4168" s="46">
        <v>0</v>
      </c>
      <c r="F4168" s="46">
        <v>0</v>
      </c>
      <c r="G4168" s="46">
        <v>0</v>
      </c>
      <c r="H4168" s="46">
        <v>0</v>
      </c>
      <c r="I4168" s="46">
        <v>0</v>
      </c>
      <c r="J4168" s="46">
        <v>0</v>
      </c>
      <c r="K4168" s="46">
        <v>0</v>
      </c>
      <c r="L4168" s="42">
        <v>27977</v>
      </c>
      <c r="M4168" s="42">
        <v>14285</v>
      </c>
      <c r="N4168" s="42">
        <v>13692</v>
      </c>
      <c r="O4168" s="54" t="s">
        <v>499</v>
      </c>
      <c r="P4168" s="54" t="s">
        <v>499</v>
      </c>
      <c r="Q4168" s="54" t="s">
        <v>499</v>
      </c>
      <c r="R4168" s="54" t="s">
        <v>499</v>
      </c>
      <c r="S4168" s="54" t="s">
        <v>499</v>
      </c>
      <c r="T4168" s="54" t="s">
        <v>499</v>
      </c>
      <c r="U4168" s="54" t="s">
        <v>499</v>
      </c>
      <c r="W4168" s="42" t="s">
        <v>469</v>
      </c>
    </row>
    <row r="4169" spans="1:23">
      <c r="A4169" s="49" t="s">
        <v>6437</v>
      </c>
      <c r="B4169" s="46" t="s">
        <v>549</v>
      </c>
      <c r="C4169" s="46" t="s">
        <v>344</v>
      </c>
      <c r="D4169" s="49" t="s">
        <v>155</v>
      </c>
      <c r="E4169" s="46">
        <v>12</v>
      </c>
      <c r="F4169" s="46">
        <v>12</v>
      </c>
      <c r="G4169" s="46">
        <v>12</v>
      </c>
      <c r="H4169" s="46">
        <v>0</v>
      </c>
      <c r="I4169" s="46">
        <v>0</v>
      </c>
      <c r="J4169" s="46">
        <v>0</v>
      </c>
      <c r="K4169" s="46">
        <v>36</v>
      </c>
      <c r="L4169" s="42">
        <v>27977</v>
      </c>
      <c r="M4169" s="42">
        <v>14285</v>
      </c>
      <c r="N4169" s="42">
        <v>13692</v>
      </c>
      <c r="O4169" s="54">
        <v>42.892375880187295</v>
      </c>
      <c r="P4169" s="54">
        <v>42.892375880187295</v>
      </c>
      <c r="Q4169" s="54">
        <v>42.892375880187295</v>
      </c>
      <c r="R4169" s="54" t="s">
        <v>499</v>
      </c>
      <c r="S4169" s="54" t="s">
        <v>499</v>
      </c>
      <c r="T4169" s="54" t="s">
        <v>499</v>
      </c>
      <c r="U4169" s="54">
        <v>128.67712764056188</v>
      </c>
      <c r="W4169" s="42" t="s">
        <v>469</v>
      </c>
    </row>
    <row r="4170" spans="1:23">
      <c r="A4170" s="49" t="s">
        <v>6438</v>
      </c>
      <c r="B4170" s="46" t="s">
        <v>549</v>
      </c>
      <c r="C4170" s="46" t="s">
        <v>344</v>
      </c>
      <c r="D4170" s="49" t="s">
        <v>99</v>
      </c>
      <c r="E4170" s="46">
        <v>6</v>
      </c>
      <c r="F4170" s="46">
        <v>6</v>
      </c>
      <c r="G4170" s="46">
        <v>0</v>
      </c>
      <c r="H4170" s="46">
        <v>0</v>
      </c>
      <c r="I4170" s="46">
        <v>6</v>
      </c>
      <c r="J4170" s="46">
        <v>6</v>
      </c>
      <c r="K4170" s="46">
        <v>24</v>
      </c>
      <c r="L4170" s="42">
        <v>27977</v>
      </c>
      <c r="M4170" s="42">
        <v>14285</v>
      </c>
      <c r="N4170" s="42">
        <v>13692</v>
      </c>
      <c r="O4170" s="54">
        <v>21.446187940093647</v>
      </c>
      <c r="P4170" s="54">
        <v>21.446187940093647</v>
      </c>
      <c r="Q4170" s="54" t="s">
        <v>499</v>
      </c>
      <c r="R4170" s="54" t="s">
        <v>499</v>
      </c>
      <c r="S4170" s="54">
        <v>21.446187940093647</v>
      </c>
      <c r="T4170" s="54">
        <v>21.446187940093647</v>
      </c>
      <c r="U4170" s="54">
        <v>85.78475176037459</v>
      </c>
      <c r="W4170" s="42" t="s">
        <v>469</v>
      </c>
    </row>
    <row r="4171" spans="1:23">
      <c r="A4171" s="49" t="s">
        <v>6439</v>
      </c>
      <c r="B4171" s="46" t="s">
        <v>549</v>
      </c>
      <c r="C4171" s="46" t="s">
        <v>344</v>
      </c>
      <c r="D4171" s="49" t="s">
        <v>481</v>
      </c>
      <c r="E4171" s="46">
        <v>0</v>
      </c>
      <c r="F4171" s="46">
        <v>0</v>
      </c>
      <c r="G4171" s="46">
        <v>0</v>
      </c>
      <c r="H4171" s="46">
        <v>0</v>
      </c>
      <c r="I4171" s="46">
        <v>0</v>
      </c>
      <c r="J4171" s="46">
        <v>0</v>
      </c>
      <c r="K4171" s="46">
        <v>0</v>
      </c>
      <c r="L4171" s="42">
        <v>27977</v>
      </c>
      <c r="M4171" s="42">
        <v>14285</v>
      </c>
      <c r="N4171" s="42">
        <v>13692</v>
      </c>
      <c r="O4171" s="54" t="s">
        <v>499</v>
      </c>
      <c r="P4171" s="54" t="s">
        <v>499</v>
      </c>
      <c r="Q4171" s="54" t="s">
        <v>499</v>
      </c>
      <c r="R4171" s="54" t="s">
        <v>499</v>
      </c>
      <c r="S4171" s="54" t="s">
        <v>499</v>
      </c>
      <c r="T4171" s="54" t="s">
        <v>499</v>
      </c>
      <c r="U4171" s="54" t="s">
        <v>499</v>
      </c>
      <c r="W4171" s="42" t="s">
        <v>469</v>
      </c>
    </row>
    <row r="4172" spans="1:23">
      <c r="A4172" s="49" t="s">
        <v>6440</v>
      </c>
      <c r="B4172" s="46" t="s">
        <v>549</v>
      </c>
      <c r="C4172" s="46" t="s">
        <v>344</v>
      </c>
      <c r="D4172" s="49" t="s">
        <v>483</v>
      </c>
      <c r="E4172" s="46">
        <v>6</v>
      </c>
      <c r="F4172" s="46">
        <v>6</v>
      </c>
      <c r="G4172" s="46">
        <v>12</v>
      </c>
      <c r="H4172" s="46">
        <v>12</v>
      </c>
      <c r="I4172" s="46">
        <v>0</v>
      </c>
      <c r="J4172" s="46">
        <v>0</v>
      </c>
      <c r="K4172" s="46">
        <v>36</v>
      </c>
      <c r="L4172" s="42">
        <v>27977</v>
      </c>
      <c r="M4172" s="42">
        <v>14285</v>
      </c>
      <c r="N4172" s="42">
        <v>13692</v>
      </c>
      <c r="O4172" s="54">
        <v>21.446187940093647</v>
      </c>
      <c r="P4172" s="54">
        <v>21.446187940093647</v>
      </c>
      <c r="Q4172" s="54">
        <v>42.892375880187295</v>
      </c>
      <c r="R4172" s="54">
        <v>42.892375880187295</v>
      </c>
      <c r="S4172" s="54" t="s">
        <v>499</v>
      </c>
      <c r="T4172" s="54" t="s">
        <v>499</v>
      </c>
      <c r="U4172" s="54">
        <v>128.67712764056188</v>
      </c>
      <c r="W4172" s="42" t="s">
        <v>469</v>
      </c>
    </row>
    <row r="4173" spans="1:23">
      <c r="A4173" s="49" t="s">
        <v>6441</v>
      </c>
      <c r="B4173" s="46" t="s">
        <v>549</v>
      </c>
      <c r="C4173" s="46" t="s">
        <v>344</v>
      </c>
      <c r="D4173" s="49" t="s">
        <v>128</v>
      </c>
      <c r="E4173" s="46">
        <v>0</v>
      </c>
      <c r="F4173" s="46">
        <v>0</v>
      </c>
      <c r="G4173" s="46">
        <v>0</v>
      </c>
      <c r="H4173" s="46">
        <v>0</v>
      </c>
      <c r="I4173" s="46">
        <v>0</v>
      </c>
      <c r="J4173" s="46">
        <v>0</v>
      </c>
      <c r="K4173" s="46">
        <v>0</v>
      </c>
      <c r="L4173" s="42">
        <v>27977</v>
      </c>
      <c r="M4173" s="42">
        <v>14285</v>
      </c>
      <c r="N4173" s="42">
        <v>13692</v>
      </c>
      <c r="O4173" s="54" t="s">
        <v>499</v>
      </c>
      <c r="P4173" s="54" t="s">
        <v>499</v>
      </c>
      <c r="Q4173" s="54" t="s">
        <v>499</v>
      </c>
      <c r="R4173" s="54" t="s">
        <v>499</v>
      </c>
      <c r="S4173" s="54" t="s">
        <v>499</v>
      </c>
      <c r="T4173" s="54" t="s">
        <v>499</v>
      </c>
      <c r="U4173" s="54" t="s">
        <v>499</v>
      </c>
      <c r="W4173" s="42" t="s">
        <v>469</v>
      </c>
    </row>
    <row r="4174" spans="1:23">
      <c r="A4174" s="49" t="s">
        <v>6442</v>
      </c>
      <c r="B4174" s="46" t="s">
        <v>549</v>
      </c>
      <c r="C4174" s="46" t="s">
        <v>344</v>
      </c>
      <c r="D4174" s="49" t="s">
        <v>132</v>
      </c>
      <c r="E4174" s="46">
        <v>0</v>
      </c>
      <c r="F4174" s="46">
        <v>0</v>
      </c>
      <c r="G4174" s="46">
        <v>6</v>
      </c>
      <c r="H4174" s="46">
        <v>9</v>
      </c>
      <c r="I4174" s="46">
        <v>6</v>
      </c>
      <c r="J4174" s="46">
        <v>6</v>
      </c>
      <c r="K4174" s="46">
        <v>27</v>
      </c>
      <c r="L4174" s="42">
        <v>27977</v>
      </c>
      <c r="M4174" s="42">
        <v>14285</v>
      </c>
      <c r="N4174" s="42">
        <v>13692</v>
      </c>
      <c r="O4174" s="54" t="s">
        <v>499</v>
      </c>
      <c r="P4174" s="54" t="s">
        <v>499</v>
      </c>
      <c r="Q4174" s="54">
        <v>42.002100105005248</v>
      </c>
      <c r="R4174" s="54">
        <v>63.003150157507875</v>
      </c>
      <c r="S4174" s="54">
        <v>42.002100105005248</v>
      </c>
      <c r="T4174" s="54">
        <v>42.002100105005248</v>
      </c>
      <c r="U4174" s="54">
        <v>189.00945047252364</v>
      </c>
      <c r="W4174" s="42" t="s">
        <v>469</v>
      </c>
    </row>
    <row r="4175" spans="1:23">
      <c r="A4175" s="49" t="s">
        <v>6443</v>
      </c>
      <c r="B4175" s="46" t="s">
        <v>549</v>
      </c>
      <c r="C4175" s="46" t="s">
        <v>344</v>
      </c>
      <c r="D4175" s="49" t="s">
        <v>161</v>
      </c>
      <c r="E4175" s="46">
        <v>0</v>
      </c>
      <c r="F4175" s="46">
        <v>0</v>
      </c>
      <c r="G4175" s="46">
        <v>0</v>
      </c>
      <c r="H4175" s="46">
        <v>0</v>
      </c>
      <c r="I4175" s="46">
        <v>0</v>
      </c>
      <c r="J4175" s="46">
        <v>0</v>
      </c>
      <c r="K4175" s="46">
        <v>0</v>
      </c>
      <c r="L4175" s="42">
        <v>27977</v>
      </c>
      <c r="M4175" s="42">
        <v>14285</v>
      </c>
      <c r="N4175" s="42">
        <v>13692</v>
      </c>
      <c r="O4175" s="54" t="s">
        <v>499</v>
      </c>
      <c r="P4175" s="54" t="s">
        <v>499</v>
      </c>
      <c r="Q4175" s="54" t="s">
        <v>499</v>
      </c>
      <c r="R4175" s="54" t="s">
        <v>499</v>
      </c>
      <c r="S4175" s="54" t="s">
        <v>499</v>
      </c>
      <c r="T4175" s="54" t="s">
        <v>499</v>
      </c>
      <c r="U4175" s="54" t="s">
        <v>499</v>
      </c>
      <c r="W4175" s="42" t="s">
        <v>469</v>
      </c>
    </row>
    <row r="4176" spans="1:23">
      <c r="A4176" s="49" t="s">
        <v>6444</v>
      </c>
      <c r="B4176" s="46" t="s">
        <v>549</v>
      </c>
      <c r="C4176" s="46" t="s">
        <v>344</v>
      </c>
      <c r="D4176" s="49" t="s">
        <v>164</v>
      </c>
      <c r="E4176" s="46">
        <v>7</v>
      </c>
      <c r="F4176" s="46">
        <v>12</v>
      </c>
      <c r="G4176" s="46">
        <v>35</v>
      </c>
      <c r="H4176" s="46">
        <v>37</v>
      </c>
      <c r="I4176" s="46">
        <v>11</v>
      </c>
      <c r="J4176" s="46">
        <v>6</v>
      </c>
      <c r="K4176" s="46">
        <v>108</v>
      </c>
      <c r="L4176" s="42">
        <v>27977</v>
      </c>
      <c r="M4176" s="42">
        <v>14285</v>
      </c>
      <c r="N4176" s="42">
        <v>13692</v>
      </c>
      <c r="O4176" s="54">
        <v>51.124744376278123</v>
      </c>
      <c r="P4176" s="54">
        <v>87.642418930762489</v>
      </c>
      <c r="Q4176" s="54">
        <v>255.62372188139059</v>
      </c>
      <c r="R4176" s="54">
        <v>270.23079170318437</v>
      </c>
      <c r="S4176" s="54">
        <v>80.338884019865617</v>
      </c>
      <c r="T4176" s="54">
        <v>43.821209465381244</v>
      </c>
      <c r="U4176" s="54">
        <v>788.78177037686237</v>
      </c>
      <c r="W4176" s="42" t="s">
        <v>469</v>
      </c>
    </row>
    <row r="4177" spans="1:23">
      <c r="A4177" s="49" t="s">
        <v>6445</v>
      </c>
      <c r="B4177" s="46" t="s">
        <v>549</v>
      </c>
      <c r="C4177" s="46" t="s">
        <v>344</v>
      </c>
      <c r="D4177" s="49" t="s">
        <v>142</v>
      </c>
      <c r="E4177" s="46">
        <v>0</v>
      </c>
      <c r="F4177" s="46">
        <v>0</v>
      </c>
      <c r="G4177" s="46">
        <v>0</v>
      </c>
      <c r="H4177" s="46">
        <v>0</v>
      </c>
      <c r="I4177" s="46">
        <v>0</v>
      </c>
      <c r="J4177" s="46">
        <v>0</v>
      </c>
      <c r="K4177" s="46">
        <v>0</v>
      </c>
      <c r="L4177" s="42">
        <v>27977</v>
      </c>
      <c r="M4177" s="42">
        <v>14285</v>
      </c>
      <c r="N4177" s="42">
        <v>13692</v>
      </c>
      <c r="O4177" s="54" t="s">
        <v>499</v>
      </c>
      <c r="P4177" s="54" t="s">
        <v>499</v>
      </c>
      <c r="Q4177" s="54" t="s">
        <v>499</v>
      </c>
      <c r="R4177" s="54" t="s">
        <v>499</v>
      </c>
      <c r="S4177" s="54" t="s">
        <v>499</v>
      </c>
      <c r="T4177" s="54" t="s">
        <v>499</v>
      </c>
      <c r="U4177" s="54" t="s">
        <v>499</v>
      </c>
      <c r="W4177" s="42" t="s">
        <v>469</v>
      </c>
    </row>
    <row r="4178" spans="1:23">
      <c r="A4178" s="49" t="s">
        <v>6446</v>
      </c>
      <c r="B4178" s="46" t="s">
        <v>549</v>
      </c>
      <c r="C4178" s="46" t="s">
        <v>344</v>
      </c>
      <c r="D4178" s="49" t="s">
        <v>146</v>
      </c>
      <c r="E4178" s="46">
        <v>0</v>
      </c>
      <c r="F4178" s="46">
        <v>0</v>
      </c>
      <c r="G4178" s="46">
        <v>14</v>
      </c>
      <c r="H4178" s="46">
        <v>8</v>
      </c>
      <c r="I4178" s="46">
        <v>6</v>
      </c>
      <c r="J4178" s="46">
        <v>6</v>
      </c>
      <c r="K4178" s="46">
        <v>34</v>
      </c>
      <c r="L4178" s="42">
        <v>27977</v>
      </c>
      <c r="M4178" s="42">
        <v>14285</v>
      </c>
      <c r="N4178" s="42">
        <v>13692</v>
      </c>
      <c r="O4178" s="54" t="s">
        <v>499</v>
      </c>
      <c r="P4178" s="54" t="s">
        <v>499</v>
      </c>
      <c r="Q4178" s="54">
        <v>98.004900245012252</v>
      </c>
      <c r="R4178" s="54">
        <v>56.002800140007004</v>
      </c>
      <c r="S4178" s="54">
        <v>42.002100105005248</v>
      </c>
      <c r="T4178" s="54">
        <v>42.002100105005248</v>
      </c>
      <c r="U4178" s="54">
        <v>238.01190059502974</v>
      </c>
      <c r="W4178" s="42" t="s">
        <v>469</v>
      </c>
    </row>
    <row r="4179" spans="1:23">
      <c r="A4179" s="49" t="s">
        <v>6447</v>
      </c>
      <c r="B4179" s="46" t="s">
        <v>549</v>
      </c>
      <c r="C4179" s="46" t="s">
        <v>346</v>
      </c>
      <c r="D4179" s="49" t="s">
        <v>200</v>
      </c>
      <c r="E4179" s="46">
        <v>0</v>
      </c>
      <c r="F4179" s="46">
        <v>0</v>
      </c>
      <c r="G4179" s="46">
        <v>12</v>
      </c>
      <c r="H4179" s="46">
        <v>16</v>
      </c>
      <c r="I4179" s="46">
        <v>16</v>
      </c>
      <c r="J4179" s="46">
        <v>12</v>
      </c>
      <c r="K4179" s="46">
        <v>56</v>
      </c>
      <c r="L4179" s="42">
        <v>26094</v>
      </c>
      <c r="M4179" s="42">
        <v>13273</v>
      </c>
      <c r="N4179" s="42">
        <v>12821</v>
      </c>
      <c r="O4179" s="54" t="s">
        <v>499</v>
      </c>
      <c r="P4179" s="54" t="s">
        <v>499</v>
      </c>
      <c r="Q4179" s="54">
        <v>45.987583352494831</v>
      </c>
      <c r="R4179" s="54">
        <v>61.316777803326431</v>
      </c>
      <c r="S4179" s="54">
        <v>61.316777803326431</v>
      </c>
      <c r="T4179" s="54">
        <v>45.987583352494831</v>
      </c>
      <c r="U4179" s="54">
        <v>214.60872231164251</v>
      </c>
      <c r="W4179" s="42" t="s">
        <v>469</v>
      </c>
    </row>
    <row r="4180" spans="1:23">
      <c r="A4180" s="49" t="s">
        <v>6448</v>
      </c>
      <c r="B4180" s="46" t="s">
        <v>549</v>
      </c>
      <c r="C4180" s="46" t="s">
        <v>346</v>
      </c>
      <c r="D4180" s="49" t="s">
        <v>54</v>
      </c>
      <c r="E4180" s="46">
        <v>15</v>
      </c>
      <c r="F4180" s="46">
        <v>26</v>
      </c>
      <c r="G4180" s="46">
        <v>50</v>
      </c>
      <c r="H4180" s="46">
        <v>59</v>
      </c>
      <c r="I4180" s="46">
        <v>53</v>
      </c>
      <c r="J4180" s="46">
        <v>28</v>
      </c>
      <c r="K4180" s="46">
        <v>231</v>
      </c>
      <c r="L4180" s="42">
        <v>26094</v>
      </c>
      <c r="M4180" s="42">
        <v>13273</v>
      </c>
      <c r="N4180" s="42">
        <v>12821</v>
      </c>
      <c r="O4180" s="54">
        <v>113.01137647856551</v>
      </c>
      <c r="P4180" s="54">
        <v>195.88638589618023</v>
      </c>
      <c r="Q4180" s="54">
        <v>376.70458826188502</v>
      </c>
      <c r="R4180" s="54">
        <v>444.51141414902429</v>
      </c>
      <c r="S4180" s="54">
        <v>399.30686355759815</v>
      </c>
      <c r="T4180" s="54">
        <v>210.95456942665561</v>
      </c>
      <c r="U4180" s="54">
        <v>1740.3751977699087</v>
      </c>
      <c r="W4180" s="42" t="s">
        <v>469</v>
      </c>
    </row>
    <row r="4181" spans="1:23">
      <c r="A4181" s="49" t="s">
        <v>6449</v>
      </c>
      <c r="B4181" s="46" t="s">
        <v>549</v>
      </c>
      <c r="C4181" s="46" t="s">
        <v>346</v>
      </c>
      <c r="D4181" s="49" t="s">
        <v>60</v>
      </c>
      <c r="E4181" s="46">
        <v>0</v>
      </c>
      <c r="F4181" s="46">
        <v>0</v>
      </c>
      <c r="G4181" s="46">
        <v>0</v>
      </c>
      <c r="H4181" s="46">
        <v>6</v>
      </c>
      <c r="I4181" s="46">
        <v>6</v>
      </c>
      <c r="J4181" s="46">
        <v>0</v>
      </c>
      <c r="K4181" s="46">
        <v>12</v>
      </c>
      <c r="L4181" s="42">
        <v>26094</v>
      </c>
      <c r="M4181" s="42">
        <v>13273</v>
      </c>
      <c r="N4181" s="42">
        <v>12821</v>
      </c>
      <c r="O4181" s="54" t="s">
        <v>499</v>
      </c>
      <c r="P4181" s="54" t="s">
        <v>499</v>
      </c>
      <c r="Q4181" s="54" t="s">
        <v>499</v>
      </c>
      <c r="R4181" s="54">
        <v>22.993791676247415</v>
      </c>
      <c r="S4181" s="54">
        <v>22.993791676247415</v>
      </c>
      <c r="T4181" s="54" t="s">
        <v>499</v>
      </c>
      <c r="U4181" s="54">
        <v>45.987583352494831</v>
      </c>
      <c r="W4181" s="42" t="s">
        <v>469</v>
      </c>
    </row>
    <row r="4182" spans="1:23">
      <c r="A4182" s="49" t="s">
        <v>6450</v>
      </c>
      <c r="B4182" s="46" t="s">
        <v>549</v>
      </c>
      <c r="C4182" s="46" t="s">
        <v>346</v>
      </c>
      <c r="D4182" s="49" t="s">
        <v>69</v>
      </c>
      <c r="E4182" s="46">
        <v>0</v>
      </c>
      <c r="F4182" s="46">
        <v>6</v>
      </c>
      <c r="G4182" s="46">
        <v>6</v>
      </c>
      <c r="H4182" s="46">
        <v>6</v>
      </c>
      <c r="I4182" s="46">
        <v>6</v>
      </c>
      <c r="J4182" s="46">
        <v>6</v>
      </c>
      <c r="K4182" s="46">
        <v>30</v>
      </c>
      <c r="L4182" s="42">
        <v>26094</v>
      </c>
      <c r="M4182" s="42">
        <v>13273</v>
      </c>
      <c r="N4182" s="42">
        <v>12821</v>
      </c>
      <c r="O4182" s="54" t="s">
        <v>499</v>
      </c>
      <c r="P4182" s="54">
        <v>45.204550591426205</v>
      </c>
      <c r="Q4182" s="54">
        <v>45.204550591426205</v>
      </c>
      <c r="R4182" s="54">
        <v>45.204550591426205</v>
      </c>
      <c r="S4182" s="54">
        <v>45.204550591426205</v>
      </c>
      <c r="T4182" s="54">
        <v>45.204550591426205</v>
      </c>
      <c r="U4182" s="54">
        <v>226.02275295713102</v>
      </c>
      <c r="W4182" s="42" t="s">
        <v>469</v>
      </c>
    </row>
    <row r="4183" spans="1:23">
      <c r="A4183" s="49" t="s">
        <v>6451</v>
      </c>
      <c r="B4183" s="46" t="s">
        <v>549</v>
      </c>
      <c r="C4183" s="46" t="s">
        <v>346</v>
      </c>
      <c r="D4183" s="49" t="s">
        <v>64</v>
      </c>
      <c r="E4183" s="46">
        <v>18</v>
      </c>
      <c r="F4183" s="46">
        <v>18</v>
      </c>
      <c r="G4183" s="46">
        <v>34</v>
      </c>
      <c r="H4183" s="46">
        <v>21</v>
      </c>
      <c r="I4183" s="46">
        <v>23</v>
      </c>
      <c r="J4183" s="46">
        <v>13</v>
      </c>
      <c r="K4183" s="46">
        <v>127</v>
      </c>
      <c r="L4183" s="42">
        <v>26094</v>
      </c>
      <c r="M4183" s="42">
        <v>13273</v>
      </c>
      <c r="N4183" s="42">
        <v>12821</v>
      </c>
      <c r="O4183" s="54">
        <v>68.981375028742235</v>
      </c>
      <c r="P4183" s="54">
        <v>68.981375028742235</v>
      </c>
      <c r="Q4183" s="54">
        <v>130.29815283206869</v>
      </c>
      <c r="R4183" s="54">
        <v>80.478270866865941</v>
      </c>
      <c r="S4183" s="54">
        <v>88.142868092281759</v>
      </c>
      <c r="T4183" s="54">
        <v>49.819881965202725</v>
      </c>
      <c r="U4183" s="54">
        <v>486.70192381390353</v>
      </c>
      <c r="W4183" s="42" t="s">
        <v>469</v>
      </c>
    </row>
    <row r="4184" spans="1:23">
      <c r="A4184" s="49" t="s">
        <v>6452</v>
      </c>
      <c r="B4184" s="46" t="s">
        <v>549</v>
      </c>
      <c r="C4184" s="46" t="s">
        <v>346</v>
      </c>
      <c r="D4184" s="49" t="s">
        <v>492</v>
      </c>
      <c r="E4184" s="46">
        <v>6</v>
      </c>
      <c r="F4184" s="46">
        <v>6</v>
      </c>
      <c r="G4184" s="46">
        <v>6</v>
      </c>
      <c r="H4184" s="46">
        <v>6</v>
      </c>
      <c r="I4184" s="46">
        <v>9</v>
      </c>
      <c r="J4184" s="46">
        <v>6</v>
      </c>
      <c r="K4184" s="46">
        <v>39</v>
      </c>
      <c r="L4184" s="42">
        <v>26094</v>
      </c>
      <c r="M4184" s="42">
        <v>13273</v>
      </c>
      <c r="N4184" s="42">
        <v>12821</v>
      </c>
      <c r="O4184" s="54">
        <v>22.993791676247415</v>
      </c>
      <c r="P4184" s="54">
        <v>22.993791676247415</v>
      </c>
      <c r="Q4184" s="54">
        <v>22.993791676247415</v>
      </c>
      <c r="R4184" s="54">
        <v>22.993791676247415</v>
      </c>
      <c r="S4184" s="54">
        <v>34.490687514371118</v>
      </c>
      <c r="T4184" s="54">
        <v>22.993791676247415</v>
      </c>
      <c r="U4184" s="54">
        <v>149.45964589560819</v>
      </c>
      <c r="W4184" s="42" t="s">
        <v>469</v>
      </c>
    </row>
    <row r="4185" spans="1:23">
      <c r="A4185" s="49" t="s">
        <v>6453</v>
      </c>
      <c r="B4185" s="46" t="s">
        <v>549</v>
      </c>
      <c r="C4185" s="46" t="s">
        <v>346</v>
      </c>
      <c r="D4185" s="49" t="s">
        <v>473</v>
      </c>
      <c r="E4185" s="46">
        <v>0</v>
      </c>
      <c r="F4185" s="46">
        <v>0</v>
      </c>
      <c r="G4185" s="46">
        <v>0</v>
      </c>
      <c r="H4185" s="46">
        <v>6</v>
      </c>
      <c r="I4185" s="46">
        <v>0</v>
      </c>
      <c r="J4185" s="46">
        <v>0</v>
      </c>
      <c r="K4185" s="46">
        <v>6</v>
      </c>
      <c r="L4185" s="42">
        <v>26094</v>
      </c>
      <c r="M4185" s="42">
        <v>13273</v>
      </c>
      <c r="N4185" s="42">
        <v>12821</v>
      </c>
      <c r="O4185" s="54" t="s">
        <v>499</v>
      </c>
      <c r="P4185" s="54" t="s">
        <v>499</v>
      </c>
      <c r="Q4185" s="54" t="s">
        <v>499</v>
      </c>
      <c r="R4185" s="54">
        <v>22.993791676247415</v>
      </c>
      <c r="S4185" s="54" t="s">
        <v>499</v>
      </c>
      <c r="T4185" s="54" t="s">
        <v>499</v>
      </c>
      <c r="U4185" s="54">
        <v>22.993791676247415</v>
      </c>
      <c r="W4185" s="42" t="s">
        <v>469</v>
      </c>
    </row>
    <row r="4186" spans="1:23">
      <c r="A4186" s="49" t="s">
        <v>6454</v>
      </c>
      <c r="B4186" s="46" t="s">
        <v>549</v>
      </c>
      <c r="C4186" s="46" t="s">
        <v>346</v>
      </c>
      <c r="D4186" s="49" t="s">
        <v>201</v>
      </c>
      <c r="E4186" s="46">
        <v>6</v>
      </c>
      <c r="F4186" s="46">
        <v>6</v>
      </c>
      <c r="G4186" s="46">
        <v>13</v>
      </c>
      <c r="H4186" s="46">
        <v>6</v>
      </c>
      <c r="I4186" s="46">
        <v>6</v>
      </c>
      <c r="J4186" s="46">
        <v>0</v>
      </c>
      <c r="K4186" s="46">
        <v>37</v>
      </c>
      <c r="L4186" s="42">
        <v>26094</v>
      </c>
      <c r="M4186" s="42">
        <v>13273</v>
      </c>
      <c r="N4186" s="42">
        <v>12821</v>
      </c>
      <c r="O4186" s="54">
        <v>22.993791676247415</v>
      </c>
      <c r="P4186" s="54">
        <v>22.993791676247415</v>
      </c>
      <c r="Q4186" s="54">
        <v>49.819881965202725</v>
      </c>
      <c r="R4186" s="54">
        <v>22.993791676247415</v>
      </c>
      <c r="S4186" s="54">
        <v>22.993791676247415</v>
      </c>
      <c r="T4186" s="54" t="s">
        <v>499</v>
      </c>
      <c r="U4186" s="54">
        <v>141.79504867019239</v>
      </c>
      <c r="W4186" s="42" t="s">
        <v>469</v>
      </c>
    </row>
    <row r="4187" spans="1:23">
      <c r="A4187" s="49" t="s">
        <v>6455</v>
      </c>
      <c r="B4187" s="46" t="s">
        <v>549</v>
      </c>
      <c r="C4187" s="46" t="s">
        <v>346</v>
      </c>
      <c r="D4187" s="49" t="s">
        <v>151</v>
      </c>
      <c r="E4187" s="46">
        <v>0</v>
      </c>
      <c r="F4187" s="46">
        <v>0</v>
      </c>
      <c r="G4187" s="46">
        <v>0</v>
      </c>
      <c r="H4187" s="46">
        <v>0</v>
      </c>
      <c r="I4187" s="46">
        <v>0</v>
      </c>
      <c r="J4187" s="46">
        <v>0</v>
      </c>
      <c r="K4187" s="46">
        <v>0</v>
      </c>
      <c r="L4187" s="42">
        <v>26094</v>
      </c>
      <c r="M4187" s="42">
        <v>13273</v>
      </c>
      <c r="N4187" s="42">
        <v>12821</v>
      </c>
      <c r="O4187" s="54" t="s">
        <v>499</v>
      </c>
      <c r="P4187" s="54" t="s">
        <v>499</v>
      </c>
      <c r="Q4187" s="54" t="s">
        <v>499</v>
      </c>
      <c r="R4187" s="54" t="s">
        <v>499</v>
      </c>
      <c r="S4187" s="54" t="s">
        <v>499</v>
      </c>
      <c r="T4187" s="54" t="s">
        <v>499</v>
      </c>
      <c r="U4187" s="54" t="s">
        <v>499</v>
      </c>
      <c r="W4187" s="42" t="s">
        <v>469</v>
      </c>
    </row>
    <row r="4188" spans="1:23">
      <c r="A4188" s="49" t="s">
        <v>6456</v>
      </c>
      <c r="B4188" s="46" t="s">
        <v>549</v>
      </c>
      <c r="C4188" s="46" t="s">
        <v>346</v>
      </c>
      <c r="D4188" s="49" t="s">
        <v>95</v>
      </c>
      <c r="E4188" s="46">
        <v>0</v>
      </c>
      <c r="F4188" s="46">
        <v>0</v>
      </c>
      <c r="G4188" s="46">
        <v>0</v>
      </c>
      <c r="H4188" s="46">
        <v>6</v>
      </c>
      <c r="I4188" s="46">
        <v>0</v>
      </c>
      <c r="J4188" s="46">
        <v>0</v>
      </c>
      <c r="K4188" s="46">
        <v>6</v>
      </c>
      <c r="L4188" s="42">
        <v>26094</v>
      </c>
      <c r="M4188" s="42">
        <v>13273</v>
      </c>
      <c r="N4188" s="42">
        <v>12821</v>
      </c>
      <c r="O4188" s="54" t="s">
        <v>499</v>
      </c>
      <c r="P4188" s="54" t="s">
        <v>499</v>
      </c>
      <c r="Q4188" s="54" t="s">
        <v>499</v>
      </c>
      <c r="R4188" s="54">
        <v>22.993791676247415</v>
      </c>
      <c r="S4188" s="54" t="s">
        <v>499</v>
      </c>
      <c r="T4188" s="54" t="s">
        <v>499</v>
      </c>
      <c r="U4188" s="54">
        <v>22.993791676247415</v>
      </c>
      <c r="W4188" s="42" t="s">
        <v>469</v>
      </c>
    </row>
    <row r="4189" spans="1:23">
      <c r="A4189" s="49" t="s">
        <v>6457</v>
      </c>
      <c r="B4189" s="46" t="s">
        <v>549</v>
      </c>
      <c r="C4189" s="46" t="s">
        <v>346</v>
      </c>
      <c r="D4189" s="49" t="s">
        <v>154</v>
      </c>
      <c r="E4189" s="46">
        <v>0</v>
      </c>
      <c r="F4189" s="46">
        <v>0</v>
      </c>
      <c r="G4189" s="46">
        <v>0</v>
      </c>
      <c r="H4189" s="46">
        <v>0</v>
      </c>
      <c r="I4189" s="46">
        <v>0</v>
      </c>
      <c r="J4189" s="46">
        <v>0</v>
      </c>
      <c r="K4189" s="46">
        <v>0</v>
      </c>
      <c r="L4189" s="42">
        <v>26094</v>
      </c>
      <c r="M4189" s="42">
        <v>13273</v>
      </c>
      <c r="N4189" s="42">
        <v>12821</v>
      </c>
      <c r="O4189" s="54" t="s">
        <v>499</v>
      </c>
      <c r="P4189" s="54" t="s">
        <v>499</v>
      </c>
      <c r="Q4189" s="54" t="s">
        <v>499</v>
      </c>
      <c r="R4189" s="54" t="s">
        <v>499</v>
      </c>
      <c r="S4189" s="54" t="s">
        <v>499</v>
      </c>
      <c r="T4189" s="54" t="s">
        <v>499</v>
      </c>
      <c r="U4189" s="54" t="s">
        <v>499</v>
      </c>
      <c r="W4189" s="42" t="s">
        <v>469</v>
      </c>
    </row>
    <row r="4190" spans="1:23">
      <c r="A4190" s="49" t="s">
        <v>6458</v>
      </c>
      <c r="B4190" s="46" t="s">
        <v>549</v>
      </c>
      <c r="C4190" s="46" t="s">
        <v>346</v>
      </c>
      <c r="D4190" s="49" t="s">
        <v>155</v>
      </c>
      <c r="E4190" s="46">
        <v>12</v>
      </c>
      <c r="F4190" s="46">
        <v>6</v>
      </c>
      <c r="G4190" s="46">
        <v>6</v>
      </c>
      <c r="H4190" s="46">
        <v>0</v>
      </c>
      <c r="I4190" s="46">
        <v>0</v>
      </c>
      <c r="J4190" s="46">
        <v>0</v>
      </c>
      <c r="K4190" s="46">
        <v>24</v>
      </c>
      <c r="L4190" s="42">
        <v>26094</v>
      </c>
      <c r="M4190" s="42">
        <v>13273</v>
      </c>
      <c r="N4190" s="42">
        <v>12821</v>
      </c>
      <c r="O4190" s="54">
        <v>45.987583352494831</v>
      </c>
      <c r="P4190" s="54">
        <v>22.993791676247415</v>
      </c>
      <c r="Q4190" s="54">
        <v>22.993791676247415</v>
      </c>
      <c r="R4190" s="54" t="s">
        <v>499</v>
      </c>
      <c r="S4190" s="54" t="s">
        <v>499</v>
      </c>
      <c r="T4190" s="54" t="s">
        <v>499</v>
      </c>
      <c r="U4190" s="54">
        <v>91.975166704989661</v>
      </c>
      <c r="W4190" s="42" t="s">
        <v>469</v>
      </c>
    </row>
    <row r="4191" spans="1:23">
      <c r="A4191" s="49" t="s">
        <v>6459</v>
      </c>
      <c r="B4191" s="46" t="s">
        <v>549</v>
      </c>
      <c r="C4191" s="46" t="s">
        <v>346</v>
      </c>
      <c r="D4191" s="49" t="s">
        <v>99</v>
      </c>
      <c r="E4191" s="46">
        <v>6</v>
      </c>
      <c r="F4191" s="46">
        <v>12</v>
      </c>
      <c r="G4191" s="46">
        <v>8</v>
      </c>
      <c r="H4191" s="46">
        <v>6</v>
      </c>
      <c r="I4191" s="46">
        <v>6</v>
      </c>
      <c r="J4191" s="46">
        <v>0</v>
      </c>
      <c r="K4191" s="46">
        <v>38</v>
      </c>
      <c r="L4191" s="42">
        <v>26094</v>
      </c>
      <c r="M4191" s="42">
        <v>13273</v>
      </c>
      <c r="N4191" s="42">
        <v>12821</v>
      </c>
      <c r="O4191" s="54">
        <v>22.993791676247415</v>
      </c>
      <c r="P4191" s="54">
        <v>45.987583352494831</v>
      </c>
      <c r="Q4191" s="54">
        <v>30.658388901663216</v>
      </c>
      <c r="R4191" s="54">
        <v>22.993791676247415</v>
      </c>
      <c r="S4191" s="54">
        <v>22.993791676247415</v>
      </c>
      <c r="T4191" s="54" t="s">
        <v>499</v>
      </c>
      <c r="U4191" s="54">
        <v>145.62734728290027</v>
      </c>
      <c r="W4191" s="42" t="s">
        <v>469</v>
      </c>
    </row>
    <row r="4192" spans="1:23">
      <c r="A4192" s="49" t="s">
        <v>6460</v>
      </c>
      <c r="B4192" s="46" t="s">
        <v>549</v>
      </c>
      <c r="C4192" s="46" t="s">
        <v>346</v>
      </c>
      <c r="D4192" s="49" t="s">
        <v>481</v>
      </c>
      <c r="E4192" s="46">
        <v>0</v>
      </c>
      <c r="F4192" s="46">
        <v>0</v>
      </c>
      <c r="G4192" s="46">
        <v>0</v>
      </c>
      <c r="H4192" s="46">
        <v>0</v>
      </c>
      <c r="I4192" s="46">
        <v>0</v>
      </c>
      <c r="J4192" s="46">
        <v>0</v>
      </c>
      <c r="K4192" s="46">
        <v>0</v>
      </c>
      <c r="L4192" s="42">
        <v>26094</v>
      </c>
      <c r="M4192" s="42">
        <v>13273</v>
      </c>
      <c r="N4192" s="42">
        <v>12821</v>
      </c>
      <c r="O4192" s="54" t="s">
        <v>499</v>
      </c>
      <c r="P4192" s="54" t="s">
        <v>499</v>
      </c>
      <c r="Q4192" s="54" t="s">
        <v>499</v>
      </c>
      <c r="R4192" s="54" t="s">
        <v>499</v>
      </c>
      <c r="S4192" s="54" t="s">
        <v>499</v>
      </c>
      <c r="T4192" s="54" t="s">
        <v>499</v>
      </c>
      <c r="U4192" s="54" t="s">
        <v>499</v>
      </c>
      <c r="W4192" s="42" t="s">
        <v>469</v>
      </c>
    </row>
    <row r="4193" spans="1:23">
      <c r="A4193" s="49" t="s">
        <v>6461</v>
      </c>
      <c r="B4193" s="46" t="s">
        <v>549</v>
      </c>
      <c r="C4193" s="46" t="s">
        <v>346</v>
      </c>
      <c r="D4193" s="49" t="s">
        <v>483</v>
      </c>
      <c r="E4193" s="46">
        <v>6</v>
      </c>
      <c r="F4193" s="46">
        <v>0</v>
      </c>
      <c r="G4193" s="46">
        <v>6</v>
      </c>
      <c r="H4193" s="46">
        <v>6</v>
      </c>
      <c r="I4193" s="46">
        <v>6</v>
      </c>
      <c r="J4193" s="46">
        <v>0</v>
      </c>
      <c r="K4193" s="46">
        <v>24</v>
      </c>
      <c r="L4193" s="42">
        <v>26094</v>
      </c>
      <c r="M4193" s="42">
        <v>13273</v>
      </c>
      <c r="N4193" s="42">
        <v>12821</v>
      </c>
      <c r="O4193" s="54">
        <v>22.993791676247415</v>
      </c>
      <c r="P4193" s="54" t="s">
        <v>499</v>
      </c>
      <c r="Q4193" s="54">
        <v>22.993791676247415</v>
      </c>
      <c r="R4193" s="54">
        <v>22.993791676247415</v>
      </c>
      <c r="S4193" s="54">
        <v>22.993791676247415</v>
      </c>
      <c r="T4193" s="54" t="s">
        <v>499</v>
      </c>
      <c r="U4193" s="54">
        <v>91.975166704989661</v>
      </c>
      <c r="W4193" s="42" t="s">
        <v>469</v>
      </c>
    </row>
    <row r="4194" spans="1:23">
      <c r="A4194" s="49" t="s">
        <v>6462</v>
      </c>
      <c r="B4194" s="46" t="s">
        <v>549</v>
      </c>
      <c r="C4194" s="46" t="s">
        <v>346</v>
      </c>
      <c r="D4194" s="49" t="s">
        <v>128</v>
      </c>
      <c r="E4194" s="46">
        <v>0</v>
      </c>
      <c r="F4194" s="46">
        <v>0</v>
      </c>
      <c r="G4194" s="46">
        <v>0</v>
      </c>
      <c r="H4194" s="46">
        <v>0</v>
      </c>
      <c r="I4194" s="46">
        <v>0</v>
      </c>
      <c r="J4194" s="46">
        <v>0</v>
      </c>
      <c r="K4194" s="46">
        <v>0</v>
      </c>
      <c r="L4194" s="42">
        <v>26094</v>
      </c>
      <c r="M4194" s="42">
        <v>13273</v>
      </c>
      <c r="N4194" s="42">
        <v>12821</v>
      </c>
      <c r="O4194" s="54" t="s">
        <v>499</v>
      </c>
      <c r="P4194" s="54" t="s">
        <v>499</v>
      </c>
      <c r="Q4194" s="54" t="s">
        <v>499</v>
      </c>
      <c r="R4194" s="54" t="s">
        <v>499</v>
      </c>
      <c r="S4194" s="54" t="s">
        <v>499</v>
      </c>
      <c r="T4194" s="54" t="s">
        <v>499</v>
      </c>
      <c r="U4194" s="54" t="s">
        <v>499</v>
      </c>
      <c r="W4194" s="42" t="s">
        <v>469</v>
      </c>
    </row>
    <row r="4195" spans="1:23">
      <c r="A4195" s="49" t="s">
        <v>6463</v>
      </c>
      <c r="B4195" s="46" t="s">
        <v>549</v>
      </c>
      <c r="C4195" s="46" t="s">
        <v>346</v>
      </c>
      <c r="D4195" s="49" t="s">
        <v>132</v>
      </c>
      <c r="E4195" s="46">
        <v>6</v>
      </c>
      <c r="F4195" s="46">
        <v>6</v>
      </c>
      <c r="G4195" s="46">
        <v>0</v>
      </c>
      <c r="H4195" s="46">
        <v>9</v>
      </c>
      <c r="I4195" s="46">
        <v>6</v>
      </c>
      <c r="J4195" s="46">
        <v>0</v>
      </c>
      <c r="K4195" s="46">
        <v>27</v>
      </c>
      <c r="L4195" s="42">
        <v>26094</v>
      </c>
      <c r="M4195" s="42">
        <v>13273</v>
      </c>
      <c r="N4195" s="42">
        <v>12821</v>
      </c>
      <c r="O4195" s="54">
        <v>45.204550591426205</v>
      </c>
      <c r="P4195" s="54">
        <v>45.204550591426205</v>
      </c>
      <c r="Q4195" s="54" t="s">
        <v>499</v>
      </c>
      <c r="R4195" s="54">
        <v>67.806825887139311</v>
      </c>
      <c r="S4195" s="54">
        <v>45.204550591426205</v>
      </c>
      <c r="T4195" s="54" t="s">
        <v>499</v>
      </c>
      <c r="U4195" s="54">
        <v>203.42047766141792</v>
      </c>
      <c r="W4195" s="42" t="s">
        <v>469</v>
      </c>
    </row>
    <row r="4196" spans="1:23">
      <c r="A4196" s="49" t="s">
        <v>6464</v>
      </c>
      <c r="B4196" s="46" t="s">
        <v>549</v>
      </c>
      <c r="C4196" s="46" t="s">
        <v>346</v>
      </c>
      <c r="D4196" s="49" t="s">
        <v>161</v>
      </c>
      <c r="E4196" s="46">
        <v>0</v>
      </c>
      <c r="F4196" s="46">
        <v>0</v>
      </c>
      <c r="G4196" s="46">
        <v>0</v>
      </c>
      <c r="H4196" s="46">
        <v>0</v>
      </c>
      <c r="I4196" s="46">
        <v>0</v>
      </c>
      <c r="J4196" s="46">
        <v>0</v>
      </c>
      <c r="K4196" s="46">
        <v>0</v>
      </c>
      <c r="L4196" s="42">
        <v>26094</v>
      </c>
      <c r="M4196" s="42">
        <v>13273</v>
      </c>
      <c r="N4196" s="42">
        <v>12821</v>
      </c>
      <c r="O4196" s="54" t="s">
        <v>499</v>
      </c>
      <c r="P4196" s="54" t="s">
        <v>499</v>
      </c>
      <c r="Q4196" s="54" t="s">
        <v>499</v>
      </c>
      <c r="R4196" s="54" t="s">
        <v>499</v>
      </c>
      <c r="S4196" s="54" t="s">
        <v>499</v>
      </c>
      <c r="T4196" s="54" t="s">
        <v>499</v>
      </c>
      <c r="U4196" s="54" t="s">
        <v>499</v>
      </c>
      <c r="W4196" s="42" t="s">
        <v>469</v>
      </c>
    </row>
    <row r="4197" spans="1:23">
      <c r="A4197" s="49" t="s">
        <v>6465</v>
      </c>
      <c r="B4197" s="46" t="s">
        <v>549</v>
      </c>
      <c r="C4197" s="46" t="s">
        <v>346</v>
      </c>
      <c r="D4197" s="49" t="s">
        <v>164</v>
      </c>
      <c r="E4197" s="46">
        <v>11</v>
      </c>
      <c r="F4197" s="46">
        <v>12</v>
      </c>
      <c r="G4197" s="46">
        <v>46</v>
      </c>
      <c r="H4197" s="46">
        <v>44</v>
      </c>
      <c r="I4197" s="46">
        <v>18</v>
      </c>
      <c r="J4197" s="46">
        <v>6</v>
      </c>
      <c r="K4197" s="46">
        <v>137</v>
      </c>
      <c r="L4197" s="42">
        <v>26094</v>
      </c>
      <c r="M4197" s="42">
        <v>13273</v>
      </c>
      <c r="N4197" s="42">
        <v>12821</v>
      </c>
      <c r="O4197" s="54">
        <v>85.796739723890497</v>
      </c>
      <c r="P4197" s="54">
        <v>93.596443335153268</v>
      </c>
      <c r="Q4197" s="54">
        <v>358.78636611808747</v>
      </c>
      <c r="R4197" s="54">
        <v>343.18695889556199</v>
      </c>
      <c r="S4197" s="54">
        <v>140.39466500272991</v>
      </c>
      <c r="T4197" s="54">
        <v>46.798221667576634</v>
      </c>
      <c r="U4197" s="54">
        <v>1068.5593947429998</v>
      </c>
      <c r="W4197" s="42" t="s">
        <v>469</v>
      </c>
    </row>
    <row r="4198" spans="1:23">
      <c r="A4198" s="49" t="s">
        <v>6466</v>
      </c>
      <c r="B4198" s="46" t="s">
        <v>549</v>
      </c>
      <c r="C4198" s="46" t="s">
        <v>346</v>
      </c>
      <c r="D4198" s="49" t="s">
        <v>142</v>
      </c>
      <c r="E4198" s="46">
        <v>0</v>
      </c>
      <c r="F4198" s="46">
        <v>0</v>
      </c>
      <c r="G4198" s="46">
        <v>0</v>
      </c>
      <c r="H4198" s="46">
        <v>0</v>
      </c>
      <c r="I4198" s="46">
        <v>0</v>
      </c>
      <c r="J4198" s="46">
        <v>0</v>
      </c>
      <c r="K4198" s="46">
        <v>0</v>
      </c>
      <c r="L4198" s="42">
        <v>26094</v>
      </c>
      <c r="M4198" s="42">
        <v>13273</v>
      </c>
      <c r="N4198" s="42">
        <v>12821</v>
      </c>
      <c r="O4198" s="54" t="s">
        <v>499</v>
      </c>
      <c r="P4198" s="54" t="s">
        <v>499</v>
      </c>
      <c r="Q4198" s="54" t="s">
        <v>499</v>
      </c>
      <c r="R4198" s="54" t="s">
        <v>499</v>
      </c>
      <c r="S4198" s="54" t="s">
        <v>499</v>
      </c>
      <c r="T4198" s="54" t="s">
        <v>499</v>
      </c>
      <c r="U4198" s="54" t="s">
        <v>499</v>
      </c>
      <c r="W4198" s="42" t="s">
        <v>469</v>
      </c>
    </row>
    <row r="4199" spans="1:23">
      <c r="A4199" s="49" t="s">
        <v>6467</v>
      </c>
      <c r="B4199" s="46" t="s">
        <v>549</v>
      </c>
      <c r="C4199" s="46" t="s">
        <v>346</v>
      </c>
      <c r="D4199" s="49" t="s">
        <v>146</v>
      </c>
      <c r="E4199" s="46">
        <v>0</v>
      </c>
      <c r="F4199" s="46">
        <v>6</v>
      </c>
      <c r="G4199" s="46">
        <v>9</v>
      </c>
      <c r="H4199" s="46">
        <v>12</v>
      </c>
      <c r="I4199" s="46">
        <v>7</v>
      </c>
      <c r="J4199" s="46">
        <v>10</v>
      </c>
      <c r="K4199" s="46">
        <v>44</v>
      </c>
      <c r="L4199" s="42">
        <v>26094</v>
      </c>
      <c r="M4199" s="42">
        <v>13273</v>
      </c>
      <c r="N4199" s="42">
        <v>12821</v>
      </c>
      <c r="O4199" s="54" t="s">
        <v>499</v>
      </c>
      <c r="P4199" s="54">
        <v>45.204550591426205</v>
      </c>
      <c r="Q4199" s="54">
        <v>67.806825887139311</v>
      </c>
      <c r="R4199" s="54">
        <v>90.40910118285241</v>
      </c>
      <c r="S4199" s="54">
        <v>52.738642356663902</v>
      </c>
      <c r="T4199" s="54">
        <v>75.340917652377001</v>
      </c>
      <c r="U4199" s="54">
        <v>331.50003767045882</v>
      </c>
      <c r="W4199" s="42" t="s">
        <v>469</v>
      </c>
    </row>
    <row r="4200" spans="1:23">
      <c r="A4200" s="49" t="s">
        <v>6468</v>
      </c>
      <c r="B4200" s="46" t="s">
        <v>549</v>
      </c>
      <c r="C4200" s="46" t="s">
        <v>348</v>
      </c>
      <c r="D4200" s="49" t="s">
        <v>200</v>
      </c>
      <c r="E4200" s="46">
        <v>7</v>
      </c>
      <c r="F4200" s="46">
        <v>6</v>
      </c>
      <c r="G4200" s="46">
        <v>17</v>
      </c>
      <c r="H4200" s="46">
        <v>14</v>
      </c>
      <c r="I4200" s="46">
        <v>24</v>
      </c>
      <c r="J4200" s="46">
        <v>7</v>
      </c>
      <c r="K4200" s="46">
        <v>75</v>
      </c>
      <c r="L4200" s="42">
        <v>31925</v>
      </c>
      <c r="M4200" s="42">
        <v>16519</v>
      </c>
      <c r="N4200" s="42">
        <v>15406</v>
      </c>
      <c r="O4200" s="54">
        <v>21.926389976507437</v>
      </c>
      <c r="P4200" s="54">
        <v>18.794048551292089</v>
      </c>
      <c r="Q4200" s="54">
        <v>53.249804228660928</v>
      </c>
      <c r="R4200" s="54">
        <v>43.852779953014874</v>
      </c>
      <c r="S4200" s="54">
        <v>75.176194205168358</v>
      </c>
      <c r="T4200" s="54">
        <v>21.926389976507437</v>
      </c>
      <c r="U4200" s="54">
        <v>234.92560689115115</v>
      </c>
      <c r="W4200" s="42" t="s">
        <v>469</v>
      </c>
    </row>
    <row r="4201" spans="1:23">
      <c r="A4201" s="49" t="s">
        <v>6469</v>
      </c>
      <c r="B4201" s="46" t="s">
        <v>549</v>
      </c>
      <c r="C4201" s="46" t="s">
        <v>348</v>
      </c>
      <c r="D4201" s="49" t="s">
        <v>54</v>
      </c>
      <c r="E4201" s="46">
        <v>16</v>
      </c>
      <c r="F4201" s="46">
        <v>19</v>
      </c>
      <c r="G4201" s="46">
        <v>63</v>
      </c>
      <c r="H4201" s="46">
        <v>77</v>
      </c>
      <c r="I4201" s="46">
        <v>50</v>
      </c>
      <c r="J4201" s="46">
        <v>34</v>
      </c>
      <c r="K4201" s="46">
        <v>259</v>
      </c>
      <c r="L4201" s="42">
        <v>31925</v>
      </c>
      <c r="M4201" s="42">
        <v>16519</v>
      </c>
      <c r="N4201" s="42">
        <v>15406</v>
      </c>
      <c r="O4201" s="54">
        <v>96.858163327077904</v>
      </c>
      <c r="P4201" s="54">
        <v>115.01906895090502</v>
      </c>
      <c r="Q4201" s="54">
        <v>381.37901810036925</v>
      </c>
      <c r="R4201" s="54">
        <v>466.12991101156246</v>
      </c>
      <c r="S4201" s="54">
        <v>302.68176039711847</v>
      </c>
      <c r="T4201" s="54">
        <v>205.82359707004056</v>
      </c>
      <c r="U4201" s="54">
        <v>1567.8915188570736</v>
      </c>
      <c r="W4201" s="42" t="s">
        <v>469</v>
      </c>
    </row>
    <row r="4202" spans="1:23">
      <c r="A4202" s="49" t="s">
        <v>6470</v>
      </c>
      <c r="B4202" s="46" t="s">
        <v>549</v>
      </c>
      <c r="C4202" s="46" t="s">
        <v>348</v>
      </c>
      <c r="D4202" s="49" t="s">
        <v>60</v>
      </c>
      <c r="E4202" s="46">
        <v>0</v>
      </c>
      <c r="F4202" s="46">
        <v>0</v>
      </c>
      <c r="G4202" s="46">
        <v>15</v>
      </c>
      <c r="H4202" s="46">
        <v>12</v>
      </c>
      <c r="I4202" s="46">
        <v>6</v>
      </c>
      <c r="J4202" s="46">
        <v>6</v>
      </c>
      <c r="K4202" s="46">
        <v>39</v>
      </c>
      <c r="L4202" s="42">
        <v>31925</v>
      </c>
      <c r="M4202" s="42">
        <v>16519</v>
      </c>
      <c r="N4202" s="42">
        <v>15406</v>
      </c>
      <c r="O4202" s="54" t="s">
        <v>499</v>
      </c>
      <c r="P4202" s="54" t="s">
        <v>499</v>
      </c>
      <c r="Q4202" s="54">
        <v>46.985121378230225</v>
      </c>
      <c r="R4202" s="54">
        <v>37.588097102584179</v>
      </c>
      <c r="S4202" s="54">
        <v>18.794048551292089</v>
      </c>
      <c r="T4202" s="54">
        <v>18.794048551292089</v>
      </c>
      <c r="U4202" s="54">
        <v>122.1613155833986</v>
      </c>
      <c r="W4202" s="42" t="s">
        <v>469</v>
      </c>
    </row>
    <row r="4203" spans="1:23">
      <c r="A4203" s="49" t="s">
        <v>6471</v>
      </c>
      <c r="B4203" s="46" t="s">
        <v>549</v>
      </c>
      <c r="C4203" s="46" t="s">
        <v>348</v>
      </c>
      <c r="D4203" s="49" t="s">
        <v>69</v>
      </c>
      <c r="E4203" s="46">
        <v>0</v>
      </c>
      <c r="F4203" s="46">
        <v>0</v>
      </c>
      <c r="G4203" s="46">
        <v>6</v>
      </c>
      <c r="H4203" s="46">
        <v>6</v>
      </c>
      <c r="I4203" s="46">
        <v>9</v>
      </c>
      <c r="J4203" s="46">
        <v>6</v>
      </c>
      <c r="K4203" s="46">
        <v>27</v>
      </c>
      <c r="L4203" s="42">
        <v>31925</v>
      </c>
      <c r="M4203" s="42">
        <v>16519</v>
      </c>
      <c r="N4203" s="42">
        <v>15406</v>
      </c>
      <c r="O4203" s="54" t="s">
        <v>499</v>
      </c>
      <c r="P4203" s="54" t="s">
        <v>499</v>
      </c>
      <c r="Q4203" s="54">
        <v>36.321811247654217</v>
      </c>
      <c r="R4203" s="54">
        <v>36.321811247654217</v>
      </c>
      <c r="S4203" s="54">
        <v>54.48271687148133</v>
      </c>
      <c r="T4203" s="54">
        <v>36.321811247654217</v>
      </c>
      <c r="U4203" s="54">
        <v>163.44815061444396</v>
      </c>
      <c r="W4203" s="42" t="s">
        <v>469</v>
      </c>
    </row>
    <row r="4204" spans="1:23">
      <c r="A4204" s="49" t="s">
        <v>6472</v>
      </c>
      <c r="B4204" s="46" t="s">
        <v>549</v>
      </c>
      <c r="C4204" s="46" t="s">
        <v>348</v>
      </c>
      <c r="D4204" s="49" t="s">
        <v>64</v>
      </c>
      <c r="E4204" s="46">
        <v>12</v>
      </c>
      <c r="F4204" s="46">
        <v>15</v>
      </c>
      <c r="G4204" s="46">
        <v>27</v>
      </c>
      <c r="H4204" s="46">
        <v>33</v>
      </c>
      <c r="I4204" s="46">
        <v>17</v>
      </c>
      <c r="J4204" s="46">
        <v>15</v>
      </c>
      <c r="K4204" s="46">
        <v>119</v>
      </c>
      <c r="L4204" s="42">
        <v>31925</v>
      </c>
      <c r="M4204" s="42">
        <v>16519</v>
      </c>
      <c r="N4204" s="42">
        <v>15406</v>
      </c>
      <c r="O4204" s="54">
        <v>37.588097102584179</v>
      </c>
      <c r="P4204" s="54">
        <v>46.985121378230225</v>
      </c>
      <c r="Q4204" s="54">
        <v>84.573218480814418</v>
      </c>
      <c r="R4204" s="54">
        <v>103.3672670321065</v>
      </c>
      <c r="S4204" s="54">
        <v>53.249804228660928</v>
      </c>
      <c r="T4204" s="54">
        <v>46.985121378230225</v>
      </c>
      <c r="U4204" s="54">
        <v>372.74862960062643</v>
      </c>
      <c r="W4204" s="42" t="s">
        <v>469</v>
      </c>
    </row>
    <row r="4205" spans="1:23">
      <c r="A4205" s="49" t="s">
        <v>6473</v>
      </c>
      <c r="B4205" s="46" t="s">
        <v>549</v>
      </c>
      <c r="C4205" s="46" t="s">
        <v>348</v>
      </c>
      <c r="D4205" s="49" t="s">
        <v>492</v>
      </c>
      <c r="E4205" s="46">
        <v>12</v>
      </c>
      <c r="F4205" s="46">
        <v>0</v>
      </c>
      <c r="G4205" s="46">
        <v>6</v>
      </c>
      <c r="H4205" s="46">
        <v>14</v>
      </c>
      <c r="I4205" s="46">
        <v>12</v>
      </c>
      <c r="J4205" s="46">
        <v>6</v>
      </c>
      <c r="K4205" s="46">
        <v>50</v>
      </c>
      <c r="L4205" s="42">
        <v>31925</v>
      </c>
      <c r="M4205" s="42">
        <v>16519</v>
      </c>
      <c r="N4205" s="42">
        <v>15406</v>
      </c>
      <c r="O4205" s="54">
        <v>37.588097102584179</v>
      </c>
      <c r="P4205" s="54" t="s">
        <v>499</v>
      </c>
      <c r="Q4205" s="54">
        <v>18.794048551292089</v>
      </c>
      <c r="R4205" s="54">
        <v>43.852779953014874</v>
      </c>
      <c r="S4205" s="54">
        <v>37.588097102584179</v>
      </c>
      <c r="T4205" s="54">
        <v>18.794048551292089</v>
      </c>
      <c r="U4205" s="54">
        <v>156.61707126076743</v>
      </c>
      <c r="W4205" s="42" t="s">
        <v>469</v>
      </c>
    </row>
    <row r="4206" spans="1:23">
      <c r="A4206" s="49" t="s">
        <v>6474</v>
      </c>
      <c r="B4206" s="46" t="s">
        <v>549</v>
      </c>
      <c r="C4206" s="46" t="s">
        <v>348</v>
      </c>
      <c r="D4206" s="49" t="s">
        <v>473</v>
      </c>
      <c r="E4206" s="46">
        <v>0</v>
      </c>
      <c r="F4206" s="46">
        <v>0</v>
      </c>
      <c r="G4206" s="46">
        <v>0</v>
      </c>
      <c r="H4206" s="46">
        <v>0</v>
      </c>
      <c r="I4206" s="46">
        <v>0</v>
      </c>
      <c r="J4206" s="46">
        <v>0</v>
      </c>
      <c r="K4206" s="46">
        <v>0</v>
      </c>
      <c r="L4206" s="42">
        <v>31925</v>
      </c>
      <c r="M4206" s="42">
        <v>16519</v>
      </c>
      <c r="N4206" s="42">
        <v>15406</v>
      </c>
      <c r="O4206" s="54" t="s">
        <v>499</v>
      </c>
      <c r="P4206" s="54" t="s">
        <v>499</v>
      </c>
      <c r="Q4206" s="54" t="s">
        <v>499</v>
      </c>
      <c r="R4206" s="54" t="s">
        <v>499</v>
      </c>
      <c r="S4206" s="54" t="s">
        <v>499</v>
      </c>
      <c r="T4206" s="54" t="s">
        <v>499</v>
      </c>
      <c r="U4206" s="54" t="s">
        <v>499</v>
      </c>
      <c r="W4206" s="42" t="s">
        <v>469</v>
      </c>
    </row>
    <row r="4207" spans="1:23">
      <c r="A4207" s="49" t="s">
        <v>6475</v>
      </c>
      <c r="B4207" s="46" t="s">
        <v>549</v>
      </c>
      <c r="C4207" s="46" t="s">
        <v>348</v>
      </c>
      <c r="D4207" s="49" t="s">
        <v>201</v>
      </c>
      <c r="E4207" s="46">
        <v>0</v>
      </c>
      <c r="F4207" s="46">
        <v>0</v>
      </c>
      <c r="G4207" s="46">
        <v>6</v>
      </c>
      <c r="H4207" s="46">
        <v>6</v>
      </c>
      <c r="I4207" s="46">
        <v>6</v>
      </c>
      <c r="J4207" s="46">
        <v>0</v>
      </c>
      <c r="K4207" s="46">
        <v>18</v>
      </c>
      <c r="L4207" s="42">
        <v>31925</v>
      </c>
      <c r="M4207" s="42">
        <v>16519</v>
      </c>
      <c r="N4207" s="42">
        <v>15406</v>
      </c>
      <c r="O4207" s="54" t="s">
        <v>499</v>
      </c>
      <c r="P4207" s="54" t="s">
        <v>499</v>
      </c>
      <c r="Q4207" s="54">
        <v>18.794048551292089</v>
      </c>
      <c r="R4207" s="54">
        <v>18.794048551292089</v>
      </c>
      <c r="S4207" s="54">
        <v>18.794048551292089</v>
      </c>
      <c r="T4207" s="54" t="s">
        <v>499</v>
      </c>
      <c r="U4207" s="54">
        <v>56.382145653876265</v>
      </c>
      <c r="W4207" s="42" t="s">
        <v>469</v>
      </c>
    </row>
    <row r="4208" spans="1:23">
      <c r="A4208" s="49" t="s">
        <v>6476</v>
      </c>
      <c r="B4208" s="46" t="s">
        <v>549</v>
      </c>
      <c r="C4208" s="46" t="s">
        <v>348</v>
      </c>
      <c r="D4208" s="49" t="s">
        <v>151</v>
      </c>
      <c r="E4208" s="46">
        <v>0</v>
      </c>
      <c r="F4208" s="46">
        <v>0</v>
      </c>
      <c r="G4208" s="46">
        <v>0</v>
      </c>
      <c r="H4208" s="46">
        <v>0</v>
      </c>
      <c r="I4208" s="46">
        <v>0</v>
      </c>
      <c r="J4208" s="46">
        <v>0</v>
      </c>
      <c r="K4208" s="46">
        <v>0</v>
      </c>
      <c r="L4208" s="42">
        <v>31925</v>
      </c>
      <c r="M4208" s="42">
        <v>16519</v>
      </c>
      <c r="N4208" s="42">
        <v>15406</v>
      </c>
      <c r="O4208" s="54" t="s">
        <v>499</v>
      </c>
      <c r="P4208" s="54" t="s">
        <v>499</v>
      </c>
      <c r="Q4208" s="54" t="s">
        <v>499</v>
      </c>
      <c r="R4208" s="54" t="s">
        <v>499</v>
      </c>
      <c r="S4208" s="54" t="s">
        <v>499</v>
      </c>
      <c r="T4208" s="54" t="s">
        <v>499</v>
      </c>
      <c r="U4208" s="54" t="s">
        <v>499</v>
      </c>
      <c r="W4208" s="42" t="s">
        <v>469</v>
      </c>
    </row>
    <row r="4209" spans="1:23">
      <c r="A4209" s="49" t="s">
        <v>6477</v>
      </c>
      <c r="B4209" s="46" t="s">
        <v>549</v>
      </c>
      <c r="C4209" s="46" t="s">
        <v>348</v>
      </c>
      <c r="D4209" s="49" t="s">
        <v>95</v>
      </c>
      <c r="E4209" s="46">
        <v>0</v>
      </c>
      <c r="F4209" s="46">
        <v>0</v>
      </c>
      <c r="G4209" s="46">
        <v>6</v>
      </c>
      <c r="H4209" s="46">
        <v>0</v>
      </c>
      <c r="I4209" s="46">
        <v>0</v>
      </c>
      <c r="J4209" s="46">
        <v>0</v>
      </c>
      <c r="K4209" s="46">
        <v>6</v>
      </c>
      <c r="L4209" s="42">
        <v>31925</v>
      </c>
      <c r="M4209" s="42">
        <v>16519</v>
      </c>
      <c r="N4209" s="42">
        <v>15406</v>
      </c>
      <c r="O4209" s="54" t="s">
        <v>499</v>
      </c>
      <c r="P4209" s="54" t="s">
        <v>499</v>
      </c>
      <c r="Q4209" s="54">
        <v>18.794048551292089</v>
      </c>
      <c r="R4209" s="54" t="s">
        <v>499</v>
      </c>
      <c r="S4209" s="54" t="s">
        <v>499</v>
      </c>
      <c r="T4209" s="54" t="s">
        <v>499</v>
      </c>
      <c r="U4209" s="54">
        <v>18.794048551292089</v>
      </c>
      <c r="W4209" s="42" t="s">
        <v>469</v>
      </c>
    </row>
    <row r="4210" spans="1:23">
      <c r="A4210" s="49" t="s">
        <v>6478</v>
      </c>
      <c r="B4210" s="46" t="s">
        <v>549</v>
      </c>
      <c r="C4210" s="46" t="s">
        <v>348</v>
      </c>
      <c r="D4210" s="49" t="s">
        <v>154</v>
      </c>
      <c r="E4210" s="46">
        <v>0</v>
      </c>
      <c r="F4210" s="46">
        <v>0</v>
      </c>
      <c r="G4210" s="46">
        <v>0</v>
      </c>
      <c r="H4210" s="46">
        <v>0</v>
      </c>
      <c r="I4210" s="46">
        <v>0</v>
      </c>
      <c r="J4210" s="46">
        <v>0</v>
      </c>
      <c r="K4210" s="46">
        <v>0</v>
      </c>
      <c r="L4210" s="42">
        <v>31925</v>
      </c>
      <c r="M4210" s="42">
        <v>16519</v>
      </c>
      <c r="N4210" s="42">
        <v>15406</v>
      </c>
      <c r="O4210" s="54" t="s">
        <v>499</v>
      </c>
      <c r="P4210" s="54" t="s">
        <v>499</v>
      </c>
      <c r="Q4210" s="54" t="s">
        <v>499</v>
      </c>
      <c r="R4210" s="54" t="s">
        <v>499</v>
      </c>
      <c r="S4210" s="54" t="s">
        <v>499</v>
      </c>
      <c r="T4210" s="54" t="s">
        <v>499</v>
      </c>
      <c r="U4210" s="54" t="s">
        <v>499</v>
      </c>
      <c r="W4210" s="42" t="s">
        <v>469</v>
      </c>
    </row>
    <row r="4211" spans="1:23">
      <c r="A4211" s="49" t="s">
        <v>6479</v>
      </c>
      <c r="B4211" s="46" t="s">
        <v>549</v>
      </c>
      <c r="C4211" s="46" t="s">
        <v>348</v>
      </c>
      <c r="D4211" s="49" t="s">
        <v>155</v>
      </c>
      <c r="E4211" s="46">
        <v>14</v>
      </c>
      <c r="F4211" s="46">
        <v>12</v>
      </c>
      <c r="G4211" s="46">
        <v>0</v>
      </c>
      <c r="H4211" s="46">
        <v>6</v>
      </c>
      <c r="I4211" s="46">
        <v>0</v>
      </c>
      <c r="J4211" s="46">
        <v>0</v>
      </c>
      <c r="K4211" s="46">
        <v>32</v>
      </c>
      <c r="L4211" s="42">
        <v>31925</v>
      </c>
      <c r="M4211" s="42">
        <v>16519</v>
      </c>
      <c r="N4211" s="42">
        <v>15406</v>
      </c>
      <c r="O4211" s="54">
        <v>43.852779953014874</v>
      </c>
      <c r="P4211" s="54">
        <v>37.588097102584179</v>
      </c>
      <c r="Q4211" s="54" t="s">
        <v>499</v>
      </c>
      <c r="R4211" s="54">
        <v>18.794048551292089</v>
      </c>
      <c r="S4211" s="54" t="s">
        <v>499</v>
      </c>
      <c r="T4211" s="54" t="s">
        <v>499</v>
      </c>
      <c r="U4211" s="54">
        <v>100.23492560689115</v>
      </c>
      <c r="W4211" s="42" t="s">
        <v>469</v>
      </c>
    </row>
    <row r="4212" spans="1:23">
      <c r="A4212" s="49" t="s">
        <v>6480</v>
      </c>
      <c r="B4212" s="46" t="s">
        <v>549</v>
      </c>
      <c r="C4212" s="46" t="s">
        <v>348</v>
      </c>
      <c r="D4212" s="49" t="s">
        <v>99</v>
      </c>
      <c r="E4212" s="46">
        <v>0</v>
      </c>
      <c r="F4212" s="46">
        <v>6</v>
      </c>
      <c r="G4212" s="46">
        <v>0</v>
      </c>
      <c r="H4212" s="46">
        <v>16</v>
      </c>
      <c r="I4212" s="46">
        <v>14</v>
      </c>
      <c r="J4212" s="46">
        <v>6</v>
      </c>
      <c r="K4212" s="46">
        <v>42</v>
      </c>
      <c r="L4212" s="42">
        <v>31925</v>
      </c>
      <c r="M4212" s="42">
        <v>16519</v>
      </c>
      <c r="N4212" s="42">
        <v>15406</v>
      </c>
      <c r="O4212" s="54" t="s">
        <v>499</v>
      </c>
      <c r="P4212" s="54">
        <v>18.794048551292089</v>
      </c>
      <c r="Q4212" s="54" t="s">
        <v>499</v>
      </c>
      <c r="R4212" s="54">
        <v>50.117462803445576</v>
      </c>
      <c r="S4212" s="54">
        <v>43.852779953014874</v>
      </c>
      <c r="T4212" s="54">
        <v>18.794048551292089</v>
      </c>
      <c r="U4212" s="54">
        <v>131.55833985904465</v>
      </c>
      <c r="W4212" s="42" t="s">
        <v>469</v>
      </c>
    </row>
    <row r="4213" spans="1:23">
      <c r="A4213" s="49" t="s">
        <v>6481</v>
      </c>
      <c r="B4213" s="46" t="s">
        <v>549</v>
      </c>
      <c r="C4213" s="46" t="s">
        <v>348</v>
      </c>
      <c r="D4213" s="49" t="s">
        <v>481</v>
      </c>
      <c r="E4213" s="46">
        <v>6</v>
      </c>
      <c r="F4213" s="46">
        <v>0</v>
      </c>
      <c r="G4213" s="46">
        <v>6</v>
      </c>
      <c r="H4213" s="46">
        <v>0</v>
      </c>
      <c r="I4213" s="46">
        <v>0</v>
      </c>
      <c r="J4213" s="46">
        <v>0</v>
      </c>
      <c r="K4213" s="46">
        <v>12</v>
      </c>
      <c r="L4213" s="42">
        <v>31925</v>
      </c>
      <c r="M4213" s="42">
        <v>16519</v>
      </c>
      <c r="N4213" s="42">
        <v>15406</v>
      </c>
      <c r="O4213" s="54">
        <v>18.794048551292089</v>
      </c>
      <c r="P4213" s="54" t="s">
        <v>499</v>
      </c>
      <c r="Q4213" s="54">
        <v>18.794048551292089</v>
      </c>
      <c r="R4213" s="54" t="s">
        <v>499</v>
      </c>
      <c r="S4213" s="54" t="s">
        <v>499</v>
      </c>
      <c r="T4213" s="54" t="s">
        <v>499</v>
      </c>
      <c r="U4213" s="54">
        <v>37.588097102584179</v>
      </c>
      <c r="W4213" s="42" t="s">
        <v>469</v>
      </c>
    </row>
    <row r="4214" spans="1:23">
      <c r="A4214" s="49" t="s">
        <v>6482</v>
      </c>
      <c r="B4214" s="46" t="s">
        <v>549</v>
      </c>
      <c r="C4214" s="46" t="s">
        <v>348</v>
      </c>
      <c r="D4214" s="49" t="s">
        <v>483</v>
      </c>
      <c r="E4214" s="46">
        <v>6</v>
      </c>
      <c r="F4214" s="46">
        <v>7</v>
      </c>
      <c r="G4214" s="46">
        <v>13</v>
      </c>
      <c r="H4214" s="46">
        <v>12</v>
      </c>
      <c r="I4214" s="46">
        <v>6</v>
      </c>
      <c r="J4214" s="46">
        <v>0</v>
      </c>
      <c r="K4214" s="46">
        <v>44</v>
      </c>
      <c r="L4214" s="42">
        <v>31925</v>
      </c>
      <c r="M4214" s="42">
        <v>16519</v>
      </c>
      <c r="N4214" s="42">
        <v>15406</v>
      </c>
      <c r="O4214" s="54">
        <v>18.794048551292089</v>
      </c>
      <c r="P4214" s="54">
        <v>21.926389976507437</v>
      </c>
      <c r="Q4214" s="54">
        <v>40.72043852779953</v>
      </c>
      <c r="R4214" s="54">
        <v>37.588097102584179</v>
      </c>
      <c r="S4214" s="54">
        <v>18.794048551292089</v>
      </c>
      <c r="T4214" s="54" t="s">
        <v>499</v>
      </c>
      <c r="U4214" s="54">
        <v>137.82302270947534</v>
      </c>
      <c r="W4214" s="42" t="s">
        <v>469</v>
      </c>
    </row>
    <row r="4215" spans="1:23">
      <c r="A4215" s="49" t="s">
        <v>6483</v>
      </c>
      <c r="B4215" s="46" t="s">
        <v>549</v>
      </c>
      <c r="C4215" s="46" t="s">
        <v>348</v>
      </c>
      <c r="D4215" s="49" t="s">
        <v>128</v>
      </c>
      <c r="E4215" s="46">
        <v>6</v>
      </c>
      <c r="F4215" s="46">
        <v>0</v>
      </c>
      <c r="G4215" s="46">
        <v>0</v>
      </c>
      <c r="H4215" s="46">
        <v>0</v>
      </c>
      <c r="I4215" s="46">
        <v>0</v>
      </c>
      <c r="J4215" s="46">
        <v>0</v>
      </c>
      <c r="K4215" s="46">
        <v>6</v>
      </c>
      <c r="L4215" s="42">
        <v>31925</v>
      </c>
      <c r="M4215" s="42">
        <v>16519</v>
      </c>
      <c r="N4215" s="42">
        <v>15406</v>
      </c>
      <c r="O4215" s="54">
        <v>18.794048551292089</v>
      </c>
      <c r="P4215" s="54" t="s">
        <v>499</v>
      </c>
      <c r="Q4215" s="54" t="s">
        <v>499</v>
      </c>
      <c r="R4215" s="54" t="s">
        <v>499</v>
      </c>
      <c r="S4215" s="54" t="s">
        <v>499</v>
      </c>
      <c r="T4215" s="54" t="s">
        <v>499</v>
      </c>
      <c r="U4215" s="54">
        <v>18.794048551292089</v>
      </c>
      <c r="W4215" s="42" t="s">
        <v>469</v>
      </c>
    </row>
    <row r="4216" spans="1:23">
      <c r="A4216" s="49" t="s">
        <v>6484</v>
      </c>
      <c r="B4216" s="46" t="s">
        <v>549</v>
      </c>
      <c r="C4216" s="46" t="s">
        <v>348</v>
      </c>
      <c r="D4216" s="49" t="s">
        <v>132</v>
      </c>
      <c r="E4216" s="46">
        <v>6</v>
      </c>
      <c r="F4216" s="46">
        <v>0</v>
      </c>
      <c r="G4216" s="46">
        <v>8</v>
      </c>
      <c r="H4216" s="46">
        <v>10</v>
      </c>
      <c r="I4216" s="46">
        <v>6</v>
      </c>
      <c r="J4216" s="46">
        <v>0</v>
      </c>
      <c r="K4216" s="46">
        <v>30</v>
      </c>
      <c r="L4216" s="42">
        <v>31925</v>
      </c>
      <c r="M4216" s="42">
        <v>16519</v>
      </c>
      <c r="N4216" s="42">
        <v>15406</v>
      </c>
      <c r="O4216" s="54">
        <v>36.321811247654217</v>
      </c>
      <c r="P4216" s="54" t="s">
        <v>499</v>
      </c>
      <c r="Q4216" s="54">
        <v>48.429081663538952</v>
      </c>
      <c r="R4216" s="54">
        <v>60.5363520794237</v>
      </c>
      <c r="S4216" s="54">
        <v>36.321811247654217</v>
      </c>
      <c r="T4216" s="54" t="s">
        <v>499</v>
      </c>
      <c r="U4216" s="54">
        <v>181.60905623827108</v>
      </c>
      <c r="W4216" s="42" t="s">
        <v>469</v>
      </c>
    </row>
    <row r="4217" spans="1:23">
      <c r="A4217" s="49" t="s">
        <v>6485</v>
      </c>
      <c r="B4217" s="46" t="s">
        <v>549</v>
      </c>
      <c r="C4217" s="46" t="s">
        <v>348</v>
      </c>
      <c r="D4217" s="49" t="s">
        <v>161</v>
      </c>
      <c r="E4217" s="46">
        <v>0</v>
      </c>
      <c r="F4217" s="46">
        <v>0</v>
      </c>
      <c r="G4217" s="46">
        <v>0</v>
      </c>
      <c r="H4217" s="46">
        <v>0</v>
      </c>
      <c r="I4217" s="46">
        <v>0</v>
      </c>
      <c r="J4217" s="46">
        <v>0</v>
      </c>
      <c r="K4217" s="46">
        <v>0</v>
      </c>
      <c r="L4217" s="42">
        <v>31925</v>
      </c>
      <c r="M4217" s="42">
        <v>16519</v>
      </c>
      <c r="N4217" s="42">
        <v>15406</v>
      </c>
      <c r="O4217" s="54" t="s">
        <v>499</v>
      </c>
      <c r="P4217" s="54" t="s">
        <v>499</v>
      </c>
      <c r="Q4217" s="54" t="s">
        <v>499</v>
      </c>
      <c r="R4217" s="54" t="s">
        <v>499</v>
      </c>
      <c r="S4217" s="54" t="s">
        <v>499</v>
      </c>
      <c r="T4217" s="54" t="s">
        <v>499</v>
      </c>
      <c r="U4217" s="54" t="s">
        <v>499</v>
      </c>
      <c r="W4217" s="42" t="s">
        <v>469</v>
      </c>
    </row>
    <row r="4218" spans="1:23">
      <c r="A4218" s="49" t="s">
        <v>6486</v>
      </c>
      <c r="B4218" s="46" t="s">
        <v>549</v>
      </c>
      <c r="C4218" s="46" t="s">
        <v>348</v>
      </c>
      <c r="D4218" s="49" t="s">
        <v>164</v>
      </c>
      <c r="E4218" s="46">
        <v>12</v>
      </c>
      <c r="F4218" s="46">
        <v>10</v>
      </c>
      <c r="G4218" s="46">
        <v>35</v>
      </c>
      <c r="H4218" s="46">
        <v>43</v>
      </c>
      <c r="I4218" s="46">
        <v>17</v>
      </c>
      <c r="J4218" s="46">
        <v>10</v>
      </c>
      <c r="K4218" s="46">
        <v>127</v>
      </c>
      <c r="L4218" s="42">
        <v>31925</v>
      </c>
      <c r="M4218" s="42">
        <v>16519</v>
      </c>
      <c r="N4218" s="42">
        <v>15406</v>
      </c>
      <c r="O4218" s="54">
        <v>77.891730494612489</v>
      </c>
      <c r="P4218" s="54">
        <v>64.909775412177069</v>
      </c>
      <c r="Q4218" s="54">
        <v>227.18421394261975</v>
      </c>
      <c r="R4218" s="54">
        <v>279.11203427236143</v>
      </c>
      <c r="S4218" s="54">
        <v>110.34661820070102</v>
      </c>
      <c r="T4218" s="54">
        <v>64.909775412177069</v>
      </c>
      <c r="U4218" s="54">
        <v>824.3541477346489</v>
      </c>
      <c r="W4218" s="42" t="s">
        <v>469</v>
      </c>
    </row>
    <row r="4219" spans="1:23">
      <c r="A4219" s="49" t="s">
        <v>6487</v>
      </c>
      <c r="B4219" s="46" t="s">
        <v>549</v>
      </c>
      <c r="C4219" s="46" t="s">
        <v>348</v>
      </c>
      <c r="D4219" s="49" t="s">
        <v>142</v>
      </c>
      <c r="E4219" s="46">
        <v>0</v>
      </c>
      <c r="F4219" s="46">
        <v>0</v>
      </c>
      <c r="G4219" s="46">
        <v>0</v>
      </c>
      <c r="H4219" s="46">
        <v>0</v>
      </c>
      <c r="I4219" s="46">
        <v>6</v>
      </c>
      <c r="J4219" s="46">
        <v>0</v>
      </c>
      <c r="K4219" s="46">
        <v>6</v>
      </c>
      <c r="L4219" s="42">
        <v>31925</v>
      </c>
      <c r="M4219" s="42">
        <v>16519</v>
      </c>
      <c r="N4219" s="42">
        <v>15406</v>
      </c>
      <c r="O4219" s="54" t="s">
        <v>499</v>
      </c>
      <c r="P4219" s="54" t="s">
        <v>499</v>
      </c>
      <c r="Q4219" s="54" t="s">
        <v>499</v>
      </c>
      <c r="R4219" s="54" t="s">
        <v>499</v>
      </c>
      <c r="S4219" s="54">
        <v>18.794048551292089</v>
      </c>
      <c r="T4219" s="54" t="s">
        <v>499</v>
      </c>
      <c r="U4219" s="54">
        <v>18.794048551292089</v>
      </c>
      <c r="W4219" s="42" t="s">
        <v>469</v>
      </c>
    </row>
    <row r="4220" spans="1:23">
      <c r="A4220" s="49" t="s">
        <v>6488</v>
      </c>
      <c r="B4220" s="46" t="s">
        <v>549</v>
      </c>
      <c r="C4220" s="46" t="s">
        <v>348</v>
      </c>
      <c r="D4220" s="49" t="s">
        <v>146</v>
      </c>
      <c r="E4220" s="46">
        <v>11</v>
      </c>
      <c r="F4220" s="46">
        <v>6</v>
      </c>
      <c r="G4220" s="46">
        <v>10</v>
      </c>
      <c r="H4220" s="46">
        <v>11</v>
      </c>
      <c r="I4220" s="46">
        <v>7</v>
      </c>
      <c r="J4220" s="46">
        <v>7</v>
      </c>
      <c r="K4220" s="46">
        <v>52</v>
      </c>
      <c r="L4220" s="42">
        <v>31925</v>
      </c>
      <c r="M4220" s="42">
        <v>16519</v>
      </c>
      <c r="N4220" s="42">
        <v>15406</v>
      </c>
      <c r="O4220" s="54">
        <v>66.589987287366071</v>
      </c>
      <c r="P4220" s="54">
        <v>36.321811247654217</v>
      </c>
      <c r="Q4220" s="54">
        <v>60.5363520794237</v>
      </c>
      <c r="R4220" s="54">
        <v>66.589987287366071</v>
      </c>
      <c r="S4220" s="54">
        <v>42.375446455596581</v>
      </c>
      <c r="T4220" s="54">
        <v>42.375446455596581</v>
      </c>
      <c r="U4220" s="54">
        <v>314.78903081300319</v>
      </c>
      <c r="W4220" s="42" t="s">
        <v>469</v>
      </c>
    </row>
    <row r="4221" spans="1:23">
      <c r="A4221" s="49" t="s">
        <v>6489</v>
      </c>
      <c r="B4221" s="46" t="s">
        <v>549</v>
      </c>
      <c r="C4221" s="46" t="s">
        <v>350</v>
      </c>
      <c r="D4221" s="49" t="s">
        <v>200</v>
      </c>
      <c r="E4221" s="46">
        <v>6</v>
      </c>
      <c r="F4221" s="46">
        <v>0</v>
      </c>
      <c r="G4221" s="46">
        <v>10</v>
      </c>
      <c r="H4221" s="46">
        <v>30</v>
      </c>
      <c r="I4221" s="46">
        <v>21</v>
      </c>
      <c r="J4221" s="46">
        <v>6</v>
      </c>
      <c r="K4221" s="46">
        <v>73</v>
      </c>
      <c r="L4221" s="42">
        <v>29748</v>
      </c>
      <c r="M4221" s="42">
        <v>15202</v>
      </c>
      <c r="N4221" s="42">
        <v>14546</v>
      </c>
      <c r="O4221" s="54">
        <v>20.169423154497782</v>
      </c>
      <c r="P4221" s="54" t="s">
        <v>499</v>
      </c>
      <c r="Q4221" s="54">
        <v>33.615705257496302</v>
      </c>
      <c r="R4221" s="54">
        <v>100.84711577248891</v>
      </c>
      <c r="S4221" s="54">
        <v>70.592981040742231</v>
      </c>
      <c r="T4221" s="54">
        <v>20.169423154497782</v>
      </c>
      <c r="U4221" s="54">
        <v>245.39464837972301</v>
      </c>
      <c r="W4221" s="42" t="s">
        <v>469</v>
      </c>
    </row>
    <row r="4222" spans="1:23">
      <c r="A4222" s="49" t="s">
        <v>6490</v>
      </c>
      <c r="B4222" s="46" t="s">
        <v>549</v>
      </c>
      <c r="C4222" s="46" t="s">
        <v>350</v>
      </c>
      <c r="D4222" s="49" t="s">
        <v>54</v>
      </c>
      <c r="E4222" s="46">
        <v>20</v>
      </c>
      <c r="F4222" s="46">
        <v>11</v>
      </c>
      <c r="G4222" s="46">
        <v>52</v>
      </c>
      <c r="H4222" s="46">
        <v>76</v>
      </c>
      <c r="I4222" s="46">
        <v>50</v>
      </c>
      <c r="J4222" s="46">
        <v>39</v>
      </c>
      <c r="K4222" s="46">
        <v>248</v>
      </c>
      <c r="L4222" s="42">
        <v>29748</v>
      </c>
      <c r="M4222" s="42">
        <v>15202</v>
      </c>
      <c r="N4222" s="42">
        <v>14546</v>
      </c>
      <c r="O4222" s="54">
        <v>131.56163662675965</v>
      </c>
      <c r="P4222" s="54">
        <v>72.358900144717794</v>
      </c>
      <c r="Q4222" s="54">
        <v>342.06025522957503</v>
      </c>
      <c r="R4222" s="54">
        <v>499.93421918168667</v>
      </c>
      <c r="S4222" s="54">
        <v>328.90409156689907</v>
      </c>
      <c r="T4222" s="54">
        <v>256.54519142218129</v>
      </c>
      <c r="U4222" s="54">
        <v>1631.3642941718197</v>
      </c>
      <c r="W4222" s="42" t="s">
        <v>469</v>
      </c>
    </row>
    <row r="4223" spans="1:23">
      <c r="A4223" s="49" t="s">
        <v>6491</v>
      </c>
      <c r="B4223" s="46" t="s">
        <v>549</v>
      </c>
      <c r="C4223" s="46" t="s">
        <v>350</v>
      </c>
      <c r="D4223" s="49" t="s">
        <v>60</v>
      </c>
      <c r="E4223" s="46">
        <v>6</v>
      </c>
      <c r="F4223" s="46">
        <v>6</v>
      </c>
      <c r="G4223" s="46">
        <v>12</v>
      </c>
      <c r="H4223" s="46">
        <v>6</v>
      </c>
      <c r="I4223" s="46">
        <v>6</v>
      </c>
      <c r="J4223" s="46">
        <v>12</v>
      </c>
      <c r="K4223" s="46">
        <v>48</v>
      </c>
      <c r="L4223" s="42">
        <v>29748</v>
      </c>
      <c r="M4223" s="42">
        <v>15202</v>
      </c>
      <c r="N4223" s="42">
        <v>14546</v>
      </c>
      <c r="O4223" s="54">
        <v>20.169423154497782</v>
      </c>
      <c r="P4223" s="54">
        <v>20.169423154497782</v>
      </c>
      <c r="Q4223" s="54">
        <v>40.338846308995564</v>
      </c>
      <c r="R4223" s="54">
        <v>20.169423154497782</v>
      </c>
      <c r="S4223" s="54">
        <v>20.169423154497782</v>
      </c>
      <c r="T4223" s="54">
        <v>40.338846308995564</v>
      </c>
      <c r="U4223" s="54">
        <v>161.35538523598225</v>
      </c>
      <c r="W4223" s="42" t="s">
        <v>469</v>
      </c>
    </row>
    <row r="4224" spans="1:23">
      <c r="A4224" s="49" t="s">
        <v>6492</v>
      </c>
      <c r="B4224" s="46" t="s">
        <v>549</v>
      </c>
      <c r="C4224" s="46" t="s">
        <v>350</v>
      </c>
      <c r="D4224" s="49" t="s">
        <v>69</v>
      </c>
      <c r="E4224" s="46">
        <v>0</v>
      </c>
      <c r="F4224" s="46">
        <v>0</v>
      </c>
      <c r="G4224" s="46">
        <v>6</v>
      </c>
      <c r="H4224" s="46">
        <v>6</v>
      </c>
      <c r="I4224" s="46">
        <v>0</v>
      </c>
      <c r="J4224" s="46">
        <v>0</v>
      </c>
      <c r="K4224" s="46">
        <v>12</v>
      </c>
      <c r="L4224" s="42">
        <v>29748</v>
      </c>
      <c r="M4224" s="42">
        <v>15202</v>
      </c>
      <c r="N4224" s="42">
        <v>14546</v>
      </c>
      <c r="O4224" s="54" t="s">
        <v>499</v>
      </c>
      <c r="P4224" s="54" t="s">
        <v>499</v>
      </c>
      <c r="Q4224" s="54">
        <v>39.468490988027888</v>
      </c>
      <c r="R4224" s="54">
        <v>39.468490988027888</v>
      </c>
      <c r="S4224" s="54" t="s">
        <v>499</v>
      </c>
      <c r="T4224" s="54" t="s">
        <v>499</v>
      </c>
      <c r="U4224" s="54">
        <v>78.936981976055776</v>
      </c>
      <c r="W4224" s="42" t="s">
        <v>469</v>
      </c>
    </row>
    <row r="4225" spans="1:23">
      <c r="A4225" s="49" t="s">
        <v>6493</v>
      </c>
      <c r="B4225" s="46" t="s">
        <v>549</v>
      </c>
      <c r="C4225" s="46" t="s">
        <v>350</v>
      </c>
      <c r="D4225" s="49" t="s">
        <v>64</v>
      </c>
      <c r="E4225" s="46">
        <v>18</v>
      </c>
      <c r="F4225" s="46">
        <v>16</v>
      </c>
      <c r="G4225" s="46">
        <v>38</v>
      </c>
      <c r="H4225" s="46">
        <v>31</v>
      </c>
      <c r="I4225" s="46">
        <v>24</v>
      </c>
      <c r="J4225" s="46">
        <v>14</v>
      </c>
      <c r="K4225" s="46">
        <v>141</v>
      </c>
      <c r="L4225" s="42">
        <v>29748</v>
      </c>
      <c r="M4225" s="42">
        <v>15202</v>
      </c>
      <c r="N4225" s="42">
        <v>14546</v>
      </c>
      <c r="O4225" s="54">
        <v>60.508269463493342</v>
      </c>
      <c r="P4225" s="54">
        <v>53.78512841199408</v>
      </c>
      <c r="Q4225" s="54">
        <v>127.73967997848595</v>
      </c>
      <c r="R4225" s="54">
        <v>104.20868629823855</v>
      </c>
      <c r="S4225" s="54">
        <v>80.677692617991127</v>
      </c>
      <c r="T4225" s="54">
        <v>47.061987360494825</v>
      </c>
      <c r="U4225" s="54">
        <v>473.98144413069792</v>
      </c>
      <c r="W4225" s="42" t="s">
        <v>469</v>
      </c>
    </row>
    <row r="4226" spans="1:23">
      <c r="A4226" s="49" t="s">
        <v>6494</v>
      </c>
      <c r="B4226" s="46" t="s">
        <v>549</v>
      </c>
      <c r="C4226" s="46" t="s">
        <v>350</v>
      </c>
      <c r="D4226" s="49" t="s">
        <v>492</v>
      </c>
      <c r="E4226" s="46">
        <v>0</v>
      </c>
      <c r="F4226" s="46">
        <v>0</v>
      </c>
      <c r="G4226" s="46">
        <v>14</v>
      </c>
      <c r="H4226" s="46">
        <v>6</v>
      </c>
      <c r="I4226" s="46">
        <v>12</v>
      </c>
      <c r="J4226" s="46">
        <v>0</v>
      </c>
      <c r="K4226" s="46">
        <v>32</v>
      </c>
      <c r="L4226" s="42">
        <v>29748</v>
      </c>
      <c r="M4226" s="42">
        <v>15202</v>
      </c>
      <c r="N4226" s="42">
        <v>14546</v>
      </c>
      <c r="O4226" s="54" t="s">
        <v>499</v>
      </c>
      <c r="P4226" s="54" t="s">
        <v>499</v>
      </c>
      <c r="Q4226" s="54">
        <v>47.061987360494825</v>
      </c>
      <c r="R4226" s="54">
        <v>20.169423154497782</v>
      </c>
      <c r="S4226" s="54">
        <v>40.338846308995564</v>
      </c>
      <c r="T4226" s="54" t="s">
        <v>499</v>
      </c>
      <c r="U4226" s="54">
        <v>107.57025682398816</v>
      </c>
      <c r="W4226" s="42" t="s">
        <v>469</v>
      </c>
    </row>
    <row r="4227" spans="1:23">
      <c r="A4227" s="49" t="s">
        <v>6495</v>
      </c>
      <c r="B4227" s="46" t="s">
        <v>549</v>
      </c>
      <c r="C4227" s="46" t="s">
        <v>350</v>
      </c>
      <c r="D4227" s="49" t="s">
        <v>473</v>
      </c>
      <c r="E4227" s="46">
        <v>0</v>
      </c>
      <c r="F4227" s="46">
        <v>0</v>
      </c>
      <c r="G4227" s="46">
        <v>0</v>
      </c>
      <c r="H4227" s="46">
        <v>0</v>
      </c>
      <c r="I4227" s="46">
        <v>0</v>
      </c>
      <c r="J4227" s="46">
        <v>0</v>
      </c>
      <c r="K4227" s="46">
        <v>0</v>
      </c>
      <c r="L4227" s="42">
        <v>29748</v>
      </c>
      <c r="M4227" s="42">
        <v>15202</v>
      </c>
      <c r="N4227" s="42">
        <v>14546</v>
      </c>
      <c r="O4227" s="54" t="s">
        <v>499</v>
      </c>
      <c r="P4227" s="54" t="s">
        <v>499</v>
      </c>
      <c r="Q4227" s="54" t="s">
        <v>499</v>
      </c>
      <c r="R4227" s="54" t="s">
        <v>499</v>
      </c>
      <c r="S4227" s="54" t="s">
        <v>499</v>
      </c>
      <c r="T4227" s="54" t="s">
        <v>499</v>
      </c>
      <c r="U4227" s="54" t="s">
        <v>499</v>
      </c>
      <c r="W4227" s="42" t="s">
        <v>469</v>
      </c>
    </row>
    <row r="4228" spans="1:23">
      <c r="A4228" s="49" t="s">
        <v>6496</v>
      </c>
      <c r="B4228" s="46" t="s">
        <v>549</v>
      </c>
      <c r="C4228" s="46" t="s">
        <v>350</v>
      </c>
      <c r="D4228" s="49" t="s">
        <v>201</v>
      </c>
      <c r="E4228" s="46">
        <v>0</v>
      </c>
      <c r="F4228" s="46">
        <v>0</v>
      </c>
      <c r="G4228" s="46">
        <v>12</v>
      </c>
      <c r="H4228" s="46">
        <v>12</v>
      </c>
      <c r="I4228" s="46">
        <v>0</v>
      </c>
      <c r="J4228" s="46">
        <v>0</v>
      </c>
      <c r="K4228" s="46">
        <v>24</v>
      </c>
      <c r="L4228" s="42">
        <v>29748</v>
      </c>
      <c r="M4228" s="42">
        <v>15202</v>
      </c>
      <c r="N4228" s="42">
        <v>14546</v>
      </c>
      <c r="O4228" s="54" t="s">
        <v>499</v>
      </c>
      <c r="P4228" s="54" t="s">
        <v>499</v>
      </c>
      <c r="Q4228" s="54">
        <v>40.338846308995564</v>
      </c>
      <c r="R4228" s="54">
        <v>40.338846308995564</v>
      </c>
      <c r="S4228" s="54" t="s">
        <v>499</v>
      </c>
      <c r="T4228" s="54" t="s">
        <v>499</v>
      </c>
      <c r="U4228" s="54">
        <v>80.677692617991127</v>
      </c>
      <c r="W4228" s="42" t="s">
        <v>469</v>
      </c>
    </row>
    <row r="4229" spans="1:23">
      <c r="A4229" s="49" t="s">
        <v>6497</v>
      </c>
      <c r="B4229" s="46" t="s">
        <v>549</v>
      </c>
      <c r="C4229" s="46" t="s">
        <v>350</v>
      </c>
      <c r="D4229" s="49" t="s">
        <v>151</v>
      </c>
      <c r="E4229" s="46">
        <v>0</v>
      </c>
      <c r="F4229" s="46">
        <v>0</v>
      </c>
      <c r="G4229" s="46">
        <v>0</v>
      </c>
      <c r="H4229" s="46">
        <v>0</v>
      </c>
      <c r="I4229" s="46">
        <v>0</v>
      </c>
      <c r="J4229" s="46">
        <v>0</v>
      </c>
      <c r="K4229" s="46">
        <v>0</v>
      </c>
      <c r="L4229" s="42">
        <v>29748</v>
      </c>
      <c r="M4229" s="42">
        <v>15202</v>
      </c>
      <c r="N4229" s="42">
        <v>14546</v>
      </c>
      <c r="O4229" s="54" t="s">
        <v>499</v>
      </c>
      <c r="P4229" s="54" t="s">
        <v>499</v>
      </c>
      <c r="Q4229" s="54" t="s">
        <v>499</v>
      </c>
      <c r="R4229" s="54" t="s">
        <v>499</v>
      </c>
      <c r="S4229" s="54" t="s">
        <v>499</v>
      </c>
      <c r="T4229" s="54" t="s">
        <v>499</v>
      </c>
      <c r="U4229" s="54" t="s">
        <v>499</v>
      </c>
      <c r="W4229" s="42" t="s">
        <v>469</v>
      </c>
    </row>
    <row r="4230" spans="1:23">
      <c r="A4230" s="49" t="s">
        <v>6498</v>
      </c>
      <c r="B4230" s="46" t="s">
        <v>549</v>
      </c>
      <c r="C4230" s="46" t="s">
        <v>350</v>
      </c>
      <c r="D4230" s="49" t="s">
        <v>95</v>
      </c>
      <c r="E4230" s="46">
        <v>6</v>
      </c>
      <c r="F4230" s="46">
        <v>0</v>
      </c>
      <c r="G4230" s="46">
        <v>6</v>
      </c>
      <c r="H4230" s="46">
        <v>0</v>
      </c>
      <c r="I4230" s="46">
        <v>0</v>
      </c>
      <c r="J4230" s="46">
        <v>0</v>
      </c>
      <c r="K4230" s="46">
        <v>12</v>
      </c>
      <c r="L4230" s="42">
        <v>29748</v>
      </c>
      <c r="M4230" s="42">
        <v>15202</v>
      </c>
      <c r="N4230" s="42">
        <v>14546</v>
      </c>
      <c r="O4230" s="54">
        <v>20.169423154497782</v>
      </c>
      <c r="P4230" s="54" t="s">
        <v>499</v>
      </c>
      <c r="Q4230" s="54">
        <v>20.169423154497782</v>
      </c>
      <c r="R4230" s="54" t="s">
        <v>499</v>
      </c>
      <c r="S4230" s="54" t="s">
        <v>499</v>
      </c>
      <c r="T4230" s="54" t="s">
        <v>499</v>
      </c>
      <c r="U4230" s="54">
        <v>40.338846308995564</v>
      </c>
      <c r="W4230" s="42" t="s">
        <v>469</v>
      </c>
    </row>
    <row r="4231" spans="1:23">
      <c r="A4231" s="49" t="s">
        <v>6499</v>
      </c>
      <c r="B4231" s="46" t="s">
        <v>549</v>
      </c>
      <c r="C4231" s="46" t="s">
        <v>350</v>
      </c>
      <c r="D4231" s="49" t="s">
        <v>154</v>
      </c>
      <c r="E4231" s="46">
        <v>0</v>
      </c>
      <c r="F4231" s="46">
        <v>0</v>
      </c>
      <c r="G4231" s="46">
        <v>0</v>
      </c>
      <c r="H4231" s="46">
        <v>0</v>
      </c>
      <c r="I4231" s="46">
        <v>0</v>
      </c>
      <c r="J4231" s="46">
        <v>0</v>
      </c>
      <c r="K4231" s="46">
        <v>0</v>
      </c>
      <c r="L4231" s="42">
        <v>29748</v>
      </c>
      <c r="M4231" s="42">
        <v>15202</v>
      </c>
      <c r="N4231" s="42">
        <v>14546</v>
      </c>
      <c r="O4231" s="54" t="s">
        <v>499</v>
      </c>
      <c r="P4231" s="54" t="s">
        <v>499</v>
      </c>
      <c r="Q4231" s="54" t="s">
        <v>499</v>
      </c>
      <c r="R4231" s="54" t="s">
        <v>499</v>
      </c>
      <c r="S4231" s="54" t="s">
        <v>499</v>
      </c>
      <c r="T4231" s="54" t="s">
        <v>499</v>
      </c>
      <c r="U4231" s="54" t="s">
        <v>499</v>
      </c>
      <c r="W4231" s="42" t="s">
        <v>469</v>
      </c>
    </row>
    <row r="4232" spans="1:23">
      <c r="A4232" s="49" t="s">
        <v>6500</v>
      </c>
      <c r="B4232" s="46" t="s">
        <v>549</v>
      </c>
      <c r="C4232" s="46" t="s">
        <v>350</v>
      </c>
      <c r="D4232" s="49" t="s">
        <v>155</v>
      </c>
      <c r="E4232" s="46">
        <v>13</v>
      </c>
      <c r="F4232" s="46">
        <v>6</v>
      </c>
      <c r="G4232" s="46">
        <v>0</v>
      </c>
      <c r="H4232" s="46">
        <v>0</v>
      </c>
      <c r="I4232" s="46">
        <v>0</v>
      </c>
      <c r="J4232" s="46">
        <v>0</v>
      </c>
      <c r="K4232" s="46">
        <v>19</v>
      </c>
      <c r="L4232" s="42">
        <v>29748</v>
      </c>
      <c r="M4232" s="42">
        <v>15202</v>
      </c>
      <c r="N4232" s="42">
        <v>14546</v>
      </c>
      <c r="O4232" s="54">
        <v>43.700416834745191</v>
      </c>
      <c r="P4232" s="54">
        <v>20.169423154497782</v>
      </c>
      <c r="Q4232" s="54" t="s">
        <v>499</v>
      </c>
      <c r="R4232" s="54" t="s">
        <v>499</v>
      </c>
      <c r="S4232" s="54" t="s">
        <v>499</v>
      </c>
      <c r="T4232" s="54" t="s">
        <v>499</v>
      </c>
      <c r="U4232" s="54">
        <v>63.869839989242976</v>
      </c>
      <c r="W4232" s="42" t="s">
        <v>469</v>
      </c>
    </row>
    <row r="4233" spans="1:23">
      <c r="A4233" s="49" t="s">
        <v>6501</v>
      </c>
      <c r="B4233" s="46" t="s">
        <v>549</v>
      </c>
      <c r="C4233" s="46" t="s">
        <v>350</v>
      </c>
      <c r="D4233" s="49" t="s">
        <v>99</v>
      </c>
      <c r="E4233" s="46">
        <v>14</v>
      </c>
      <c r="F4233" s="46">
        <v>12</v>
      </c>
      <c r="G4233" s="46">
        <v>18</v>
      </c>
      <c r="H4233" s="46">
        <v>27</v>
      </c>
      <c r="I4233" s="46">
        <v>18</v>
      </c>
      <c r="J4233" s="46">
        <v>12</v>
      </c>
      <c r="K4233" s="46">
        <v>101</v>
      </c>
      <c r="L4233" s="42">
        <v>29748</v>
      </c>
      <c r="M4233" s="42">
        <v>15202</v>
      </c>
      <c r="N4233" s="42">
        <v>14546</v>
      </c>
      <c r="O4233" s="54">
        <v>47.061987360494825</v>
      </c>
      <c r="P4233" s="54">
        <v>40.338846308995564</v>
      </c>
      <c r="Q4233" s="54">
        <v>60.508269463493342</v>
      </c>
      <c r="R4233" s="54">
        <v>90.762404195240023</v>
      </c>
      <c r="S4233" s="54">
        <v>60.508269463493342</v>
      </c>
      <c r="T4233" s="54">
        <v>40.338846308995564</v>
      </c>
      <c r="U4233" s="54">
        <v>339.51862310071266</v>
      </c>
      <c r="W4233" s="42" t="s">
        <v>469</v>
      </c>
    </row>
    <row r="4234" spans="1:23">
      <c r="A4234" s="49" t="s">
        <v>6502</v>
      </c>
      <c r="B4234" s="46" t="s">
        <v>549</v>
      </c>
      <c r="C4234" s="46" t="s">
        <v>350</v>
      </c>
      <c r="D4234" s="49" t="s">
        <v>481</v>
      </c>
      <c r="E4234" s="46">
        <v>0</v>
      </c>
      <c r="F4234" s="46">
        <v>0</v>
      </c>
      <c r="G4234" s="46">
        <v>0</v>
      </c>
      <c r="H4234" s="46">
        <v>0</v>
      </c>
      <c r="I4234" s="46">
        <v>0</v>
      </c>
      <c r="J4234" s="46">
        <v>0</v>
      </c>
      <c r="K4234" s="46">
        <v>0</v>
      </c>
      <c r="L4234" s="42">
        <v>29748</v>
      </c>
      <c r="M4234" s="42">
        <v>15202</v>
      </c>
      <c r="N4234" s="42">
        <v>14546</v>
      </c>
      <c r="O4234" s="54" t="s">
        <v>499</v>
      </c>
      <c r="P4234" s="54" t="s">
        <v>499</v>
      </c>
      <c r="Q4234" s="54" t="s">
        <v>499</v>
      </c>
      <c r="R4234" s="54" t="s">
        <v>499</v>
      </c>
      <c r="S4234" s="54" t="s">
        <v>499</v>
      </c>
      <c r="T4234" s="54" t="s">
        <v>499</v>
      </c>
      <c r="U4234" s="54" t="s">
        <v>499</v>
      </c>
      <c r="W4234" s="42" t="s">
        <v>469</v>
      </c>
    </row>
    <row r="4235" spans="1:23">
      <c r="A4235" s="49" t="s">
        <v>6503</v>
      </c>
      <c r="B4235" s="46" t="s">
        <v>549</v>
      </c>
      <c r="C4235" s="46" t="s">
        <v>350</v>
      </c>
      <c r="D4235" s="49" t="s">
        <v>483</v>
      </c>
      <c r="E4235" s="46">
        <v>12</v>
      </c>
      <c r="F4235" s="46">
        <v>0</v>
      </c>
      <c r="G4235" s="46">
        <v>12</v>
      </c>
      <c r="H4235" s="46">
        <v>6</v>
      </c>
      <c r="I4235" s="46">
        <v>12</v>
      </c>
      <c r="J4235" s="46">
        <v>6</v>
      </c>
      <c r="K4235" s="46">
        <v>48</v>
      </c>
      <c r="L4235" s="42">
        <v>29748</v>
      </c>
      <c r="M4235" s="42">
        <v>15202</v>
      </c>
      <c r="N4235" s="42">
        <v>14546</v>
      </c>
      <c r="O4235" s="54">
        <v>40.338846308995564</v>
      </c>
      <c r="P4235" s="54" t="s">
        <v>499</v>
      </c>
      <c r="Q4235" s="54">
        <v>40.338846308995564</v>
      </c>
      <c r="R4235" s="54">
        <v>20.169423154497782</v>
      </c>
      <c r="S4235" s="54">
        <v>40.338846308995564</v>
      </c>
      <c r="T4235" s="54">
        <v>20.169423154497782</v>
      </c>
      <c r="U4235" s="54">
        <v>161.35538523598225</v>
      </c>
      <c r="W4235" s="42" t="s">
        <v>469</v>
      </c>
    </row>
    <row r="4236" spans="1:23">
      <c r="A4236" s="49" t="s">
        <v>6504</v>
      </c>
      <c r="B4236" s="46" t="s">
        <v>549</v>
      </c>
      <c r="C4236" s="46" t="s">
        <v>350</v>
      </c>
      <c r="D4236" s="49" t="s">
        <v>128</v>
      </c>
      <c r="E4236" s="46">
        <v>0</v>
      </c>
      <c r="F4236" s="46">
        <v>0</v>
      </c>
      <c r="G4236" s="46">
        <v>0</v>
      </c>
      <c r="H4236" s="46">
        <v>0</v>
      </c>
      <c r="I4236" s="46">
        <v>0</v>
      </c>
      <c r="J4236" s="46">
        <v>0</v>
      </c>
      <c r="K4236" s="46">
        <v>0</v>
      </c>
      <c r="L4236" s="42">
        <v>29748</v>
      </c>
      <c r="M4236" s="42">
        <v>15202</v>
      </c>
      <c r="N4236" s="42">
        <v>14546</v>
      </c>
      <c r="O4236" s="54" t="s">
        <v>499</v>
      </c>
      <c r="P4236" s="54" t="s">
        <v>499</v>
      </c>
      <c r="Q4236" s="54" t="s">
        <v>499</v>
      </c>
      <c r="R4236" s="54" t="s">
        <v>499</v>
      </c>
      <c r="S4236" s="54" t="s">
        <v>499</v>
      </c>
      <c r="T4236" s="54" t="s">
        <v>499</v>
      </c>
      <c r="U4236" s="54" t="s">
        <v>499</v>
      </c>
      <c r="W4236" s="42" t="s">
        <v>469</v>
      </c>
    </row>
    <row r="4237" spans="1:23">
      <c r="A4237" s="49" t="s">
        <v>6505</v>
      </c>
      <c r="B4237" s="46" t="s">
        <v>549</v>
      </c>
      <c r="C4237" s="46" t="s">
        <v>350</v>
      </c>
      <c r="D4237" s="49" t="s">
        <v>132</v>
      </c>
      <c r="E4237" s="46">
        <v>8</v>
      </c>
      <c r="F4237" s="46">
        <v>6</v>
      </c>
      <c r="G4237" s="46">
        <v>7</v>
      </c>
      <c r="H4237" s="46">
        <v>6</v>
      </c>
      <c r="I4237" s="46">
        <v>7</v>
      </c>
      <c r="J4237" s="46">
        <v>6</v>
      </c>
      <c r="K4237" s="46">
        <v>40</v>
      </c>
      <c r="L4237" s="42">
        <v>29748</v>
      </c>
      <c r="M4237" s="42">
        <v>15202</v>
      </c>
      <c r="N4237" s="42">
        <v>14546</v>
      </c>
      <c r="O4237" s="54">
        <v>52.62465465070386</v>
      </c>
      <c r="P4237" s="54">
        <v>39.468490988027888</v>
      </c>
      <c r="Q4237" s="54">
        <v>46.046572819365871</v>
      </c>
      <c r="R4237" s="54">
        <v>39.468490988027888</v>
      </c>
      <c r="S4237" s="54">
        <v>46.046572819365871</v>
      </c>
      <c r="T4237" s="54">
        <v>39.468490988027888</v>
      </c>
      <c r="U4237" s="54">
        <v>263.1232732535193</v>
      </c>
      <c r="W4237" s="42" t="s">
        <v>469</v>
      </c>
    </row>
    <row r="4238" spans="1:23">
      <c r="A4238" s="49" t="s">
        <v>6506</v>
      </c>
      <c r="B4238" s="46" t="s">
        <v>549</v>
      </c>
      <c r="C4238" s="46" t="s">
        <v>350</v>
      </c>
      <c r="D4238" s="49" t="s">
        <v>161</v>
      </c>
      <c r="E4238" s="46">
        <v>0</v>
      </c>
      <c r="F4238" s="46">
        <v>0</v>
      </c>
      <c r="G4238" s="46">
        <v>6</v>
      </c>
      <c r="H4238" s="46">
        <v>0</v>
      </c>
      <c r="I4238" s="46">
        <v>0</v>
      </c>
      <c r="J4238" s="46">
        <v>0</v>
      </c>
      <c r="K4238" s="46">
        <v>6</v>
      </c>
      <c r="L4238" s="42">
        <v>29748</v>
      </c>
      <c r="M4238" s="42">
        <v>15202</v>
      </c>
      <c r="N4238" s="42">
        <v>14546</v>
      </c>
      <c r="O4238" s="54" t="s">
        <v>499</v>
      </c>
      <c r="P4238" s="54" t="s">
        <v>499</v>
      </c>
      <c r="Q4238" s="54">
        <v>20.169423154497782</v>
      </c>
      <c r="R4238" s="54" t="s">
        <v>499</v>
      </c>
      <c r="S4238" s="54" t="s">
        <v>499</v>
      </c>
      <c r="T4238" s="54" t="s">
        <v>499</v>
      </c>
      <c r="U4238" s="54">
        <v>20.169423154497782</v>
      </c>
      <c r="W4238" s="42" t="s">
        <v>469</v>
      </c>
    </row>
    <row r="4239" spans="1:23">
      <c r="A4239" s="49" t="s">
        <v>6507</v>
      </c>
      <c r="B4239" s="46" t="s">
        <v>549</v>
      </c>
      <c r="C4239" s="46" t="s">
        <v>350</v>
      </c>
      <c r="D4239" s="49" t="s">
        <v>164</v>
      </c>
      <c r="E4239" s="46">
        <v>20</v>
      </c>
      <c r="F4239" s="46">
        <v>19</v>
      </c>
      <c r="G4239" s="46">
        <v>65</v>
      </c>
      <c r="H4239" s="46">
        <v>70</v>
      </c>
      <c r="I4239" s="46">
        <v>24</v>
      </c>
      <c r="J4239" s="46">
        <v>6</v>
      </c>
      <c r="K4239" s="46">
        <v>204</v>
      </c>
      <c r="L4239" s="42">
        <v>29748</v>
      </c>
      <c r="M4239" s="42">
        <v>15202</v>
      </c>
      <c r="N4239" s="42">
        <v>14546</v>
      </c>
      <c r="O4239" s="54">
        <v>137.49484394335212</v>
      </c>
      <c r="P4239" s="54">
        <v>130.62010174618453</v>
      </c>
      <c r="Q4239" s="54">
        <v>446.85824281589436</v>
      </c>
      <c r="R4239" s="54">
        <v>481.2319538017324</v>
      </c>
      <c r="S4239" s="54">
        <v>164.99381273202255</v>
      </c>
      <c r="T4239" s="54">
        <v>41.248453183005637</v>
      </c>
      <c r="U4239" s="54">
        <v>1402.4474082221916</v>
      </c>
      <c r="W4239" s="42" t="s">
        <v>469</v>
      </c>
    </row>
    <row r="4240" spans="1:23">
      <c r="A4240" s="49" t="s">
        <v>6508</v>
      </c>
      <c r="B4240" s="46" t="s">
        <v>549</v>
      </c>
      <c r="C4240" s="46" t="s">
        <v>350</v>
      </c>
      <c r="D4240" s="49" t="s">
        <v>142</v>
      </c>
      <c r="E4240" s="46">
        <v>6</v>
      </c>
      <c r="F4240" s="46">
        <v>0</v>
      </c>
      <c r="G4240" s="46">
        <v>0</v>
      </c>
      <c r="H4240" s="46">
        <v>0</v>
      </c>
      <c r="I4240" s="46">
        <v>0</v>
      </c>
      <c r="J4240" s="46">
        <v>0</v>
      </c>
      <c r="K4240" s="46">
        <v>6</v>
      </c>
      <c r="L4240" s="42">
        <v>29748</v>
      </c>
      <c r="M4240" s="42">
        <v>15202</v>
      </c>
      <c r="N4240" s="42">
        <v>14546</v>
      </c>
      <c r="O4240" s="54">
        <v>20.169423154497782</v>
      </c>
      <c r="P4240" s="54" t="s">
        <v>499</v>
      </c>
      <c r="Q4240" s="54" t="s">
        <v>499</v>
      </c>
      <c r="R4240" s="54" t="s">
        <v>499</v>
      </c>
      <c r="S4240" s="54" t="s">
        <v>499</v>
      </c>
      <c r="T4240" s="54" t="s">
        <v>499</v>
      </c>
      <c r="U4240" s="54">
        <v>20.169423154497782</v>
      </c>
      <c r="W4240" s="42" t="s">
        <v>469</v>
      </c>
    </row>
    <row r="4241" spans="1:23">
      <c r="A4241" s="49" t="s">
        <v>6509</v>
      </c>
      <c r="B4241" s="46" t="s">
        <v>549</v>
      </c>
      <c r="C4241" s="46" t="s">
        <v>350</v>
      </c>
      <c r="D4241" s="49" t="s">
        <v>146</v>
      </c>
      <c r="E4241" s="46">
        <v>6</v>
      </c>
      <c r="F4241" s="46">
        <v>6</v>
      </c>
      <c r="G4241" s="46">
        <v>16</v>
      </c>
      <c r="H4241" s="46">
        <v>13</v>
      </c>
      <c r="I4241" s="46">
        <v>8</v>
      </c>
      <c r="J4241" s="46">
        <v>8</v>
      </c>
      <c r="K4241" s="46">
        <v>57</v>
      </c>
      <c r="L4241" s="42">
        <v>29748</v>
      </c>
      <c r="M4241" s="42">
        <v>15202</v>
      </c>
      <c r="N4241" s="42">
        <v>14546</v>
      </c>
      <c r="O4241" s="54">
        <v>39.468490988027888</v>
      </c>
      <c r="P4241" s="54">
        <v>39.468490988027888</v>
      </c>
      <c r="Q4241" s="54">
        <v>105.24930930140772</v>
      </c>
      <c r="R4241" s="54">
        <v>85.515063807393759</v>
      </c>
      <c r="S4241" s="54">
        <v>52.62465465070386</v>
      </c>
      <c r="T4241" s="54">
        <v>52.62465465070386</v>
      </c>
      <c r="U4241" s="54">
        <v>374.95066438626498</v>
      </c>
      <c r="W4241" s="42" t="s">
        <v>469</v>
      </c>
    </row>
    <row r="4242" spans="1:23">
      <c r="A4242" s="49" t="s">
        <v>6510</v>
      </c>
      <c r="B4242" s="46" t="s">
        <v>549</v>
      </c>
      <c r="C4242" s="46" t="s">
        <v>352</v>
      </c>
      <c r="D4242" s="49" t="s">
        <v>200</v>
      </c>
      <c r="E4242" s="46">
        <v>6</v>
      </c>
      <c r="F4242" s="46">
        <v>0</v>
      </c>
      <c r="G4242" s="46">
        <v>15</v>
      </c>
      <c r="H4242" s="46">
        <v>12</v>
      </c>
      <c r="I4242" s="46">
        <v>12</v>
      </c>
      <c r="J4242" s="46">
        <v>7</v>
      </c>
      <c r="K4242" s="46">
        <v>52</v>
      </c>
      <c r="L4242" s="42">
        <v>36403</v>
      </c>
      <c r="M4242" s="42">
        <v>17195</v>
      </c>
      <c r="N4242" s="42">
        <v>19208</v>
      </c>
      <c r="O4242" s="54">
        <v>16.482158063895834</v>
      </c>
      <c r="P4242" s="54" t="s">
        <v>499</v>
      </c>
      <c r="Q4242" s="54">
        <v>41.205395159739581</v>
      </c>
      <c r="R4242" s="54">
        <v>32.964316127791669</v>
      </c>
      <c r="S4242" s="54">
        <v>32.964316127791669</v>
      </c>
      <c r="T4242" s="54">
        <v>19.229184407878471</v>
      </c>
      <c r="U4242" s="54">
        <v>142.84536988709723</v>
      </c>
      <c r="W4242" s="42" t="s">
        <v>469</v>
      </c>
    </row>
    <row r="4243" spans="1:23">
      <c r="A4243" s="49" t="s">
        <v>6511</v>
      </c>
      <c r="B4243" s="46" t="s">
        <v>549</v>
      </c>
      <c r="C4243" s="46" t="s">
        <v>352</v>
      </c>
      <c r="D4243" s="49" t="s">
        <v>54</v>
      </c>
      <c r="E4243" s="46">
        <v>25</v>
      </c>
      <c r="F4243" s="46">
        <v>17</v>
      </c>
      <c r="G4243" s="46">
        <v>42</v>
      </c>
      <c r="H4243" s="46">
        <v>46</v>
      </c>
      <c r="I4243" s="46">
        <v>43</v>
      </c>
      <c r="J4243" s="46">
        <v>27</v>
      </c>
      <c r="K4243" s="46">
        <v>200</v>
      </c>
      <c r="L4243" s="42">
        <v>36403</v>
      </c>
      <c r="M4243" s="42">
        <v>17195</v>
      </c>
      <c r="N4243" s="42">
        <v>19208</v>
      </c>
      <c r="O4243" s="54">
        <v>145.39110206455365</v>
      </c>
      <c r="P4243" s="54">
        <v>98.865949403896465</v>
      </c>
      <c r="Q4243" s="54">
        <v>244.25705146845013</v>
      </c>
      <c r="R4243" s="54">
        <v>267.51962779877874</v>
      </c>
      <c r="S4243" s="54">
        <v>250.07269555103227</v>
      </c>
      <c r="T4243" s="54">
        <v>157.02239022971793</v>
      </c>
      <c r="U4243" s="54">
        <v>1163.1288165164292</v>
      </c>
      <c r="W4243" s="42" t="s">
        <v>469</v>
      </c>
    </row>
    <row r="4244" spans="1:23">
      <c r="A4244" s="49" t="s">
        <v>6512</v>
      </c>
      <c r="B4244" s="46" t="s">
        <v>549</v>
      </c>
      <c r="C4244" s="46" t="s">
        <v>352</v>
      </c>
      <c r="D4244" s="49" t="s">
        <v>60</v>
      </c>
      <c r="E4244" s="46">
        <v>6</v>
      </c>
      <c r="F4244" s="46">
        <v>0</v>
      </c>
      <c r="G4244" s="46">
        <v>13</v>
      </c>
      <c r="H4244" s="46">
        <v>12</v>
      </c>
      <c r="I4244" s="46">
        <v>6</v>
      </c>
      <c r="J4244" s="46">
        <v>6</v>
      </c>
      <c r="K4244" s="46">
        <v>43</v>
      </c>
      <c r="L4244" s="42">
        <v>36403</v>
      </c>
      <c r="M4244" s="42">
        <v>17195</v>
      </c>
      <c r="N4244" s="42">
        <v>19208</v>
      </c>
      <c r="O4244" s="54">
        <v>16.482158063895834</v>
      </c>
      <c r="P4244" s="54" t="s">
        <v>499</v>
      </c>
      <c r="Q4244" s="54">
        <v>35.711342471774309</v>
      </c>
      <c r="R4244" s="54">
        <v>32.964316127791669</v>
      </c>
      <c r="S4244" s="54">
        <v>16.482158063895834</v>
      </c>
      <c r="T4244" s="54">
        <v>16.482158063895834</v>
      </c>
      <c r="U4244" s="54">
        <v>118.12213279125346</v>
      </c>
      <c r="W4244" s="42" t="s">
        <v>469</v>
      </c>
    </row>
    <row r="4245" spans="1:23">
      <c r="A4245" s="49" t="s">
        <v>6513</v>
      </c>
      <c r="B4245" s="46" t="s">
        <v>549</v>
      </c>
      <c r="C4245" s="46" t="s">
        <v>352</v>
      </c>
      <c r="D4245" s="49" t="s">
        <v>69</v>
      </c>
      <c r="E4245" s="46">
        <v>0</v>
      </c>
      <c r="F4245" s="46">
        <v>0</v>
      </c>
      <c r="G4245" s="46">
        <v>0</v>
      </c>
      <c r="H4245" s="46">
        <v>6</v>
      </c>
      <c r="I4245" s="46">
        <v>0</v>
      </c>
      <c r="J4245" s="46">
        <v>6</v>
      </c>
      <c r="K4245" s="46">
        <v>12</v>
      </c>
      <c r="L4245" s="42">
        <v>36403</v>
      </c>
      <c r="M4245" s="42">
        <v>17195</v>
      </c>
      <c r="N4245" s="42">
        <v>19208</v>
      </c>
      <c r="O4245" s="54" t="s">
        <v>499</v>
      </c>
      <c r="P4245" s="54" t="s">
        <v>499</v>
      </c>
      <c r="Q4245" s="54" t="s">
        <v>499</v>
      </c>
      <c r="R4245" s="54">
        <v>34.893864495492871</v>
      </c>
      <c r="S4245" s="54" t="s">
        <v>499</v>
      </c>
      <c r="T4245" s="54">
        <v>34.893864495492871</v>
      </c>
      <c r="U4245" s="54">
        <v>69.787728990985741</v>
      </c>
      <c r="W4245" s="42" t="s">
        <v>469</v>
      </c>
    </row>
    <row r="4246" spans="1:23">
      <c r="A4246" s="49" t="s">
        <v>6514</v>
      </c>
      <c r="B4246" s="46" t="s">
        <v>549</v>
      </c>
      <c r="C4246" s="46" t="s">
        <v>352</v>
      </c>
      <c r="D4246" s="49" t="s">
        <v>64</v>
      </c>
      <c r="E4246" s="46">
        <v>18</v>
      </c>
      <c r="F4246" s="46">
        <v>7</v>
      </c>
      <c r="G4246" s="46">
        <v>28</v>
      </c>
      <c r="H4246" s="46">
        <v>19</v>
      </c>
      <c r="I4246" s="46">
        <v>18</v>
      </c>
      <c r="J4246" s="46">
        <v>12</v>
      </c>
      <c r="K4246" s="46">
        <v>102</v>
      </c>
      <c r="L4246" s="42">
        <v>36403</v>
      </c>
      <c r="M4246" s="42">
        <v>17195</v>
      </c>
      <c r="N4246" s="42">
        <v>19208</v>
      </c>
      <c r="O4246" s="54">
        <v>49.446474191687493</v>
      </c>
      <c r="P4246" s="54">
        <v>19.229184407878471</v>
      </c>
      <c r="Q4246" s="54">
        <v>76.916737631513882</v>
      </c>
      <c r="R4246" s="54">
        <v>52.19350053567014</v>
      </c>
      <c r="S4246" s="54">
        <v>49.446474191687493</v>
      </c>
      <c r="T4246" s="54">
        <v>32.964316127791669</v>
      </c>
      <c r="U4246" s="54">
        <v>280.19668708622913</v>
      </c>
      <c r="W4246" s="42" t="s">
        <v>469</v>
      </c>
    </row>
    <row r="4247" spans="1:23">
      <c r="A4247" s="49" t="s">
        <v>6515</v>
      </c>
      <c r="B4247" s="46" t="s">
        <v>549</v>
      </c>
      <c r="C4247" s="46" t="s">
        <v>352</v>
      </c>
      <c r="D4247" s="49" t="s">
        <v>492</v>
      </c>
      <c r="E4247" s="46">
        <v>14</v>
      </c>
      <c r="F4247" s="46">
        <v>6</v>
      </c>
      <c r="G4247" s="46">
        <v>6</v>
      </c>
      <c r="H4247" s="46">
        <v>14</v>
      </c>
      <c r="I4247" s="46">
        <v>13</v>
      </c>
      <c r="J4247" s="46">
        <v>0</v>
      </c>
      <c r="K4247" s="46">
        <v>53</v>
      </c>
      <c r="L4247" s="42">
        <v>36403</v>
      </c>
      <c r="M4247" s="42">
        <v>17195</v>
      </c>
      <c r="N4247" s="42">
        <v>19208</v>
      </c>
      <c r="O4247" s="54">
        <v>38.458368815756941</v>
      </c>
      <c r="P4247" s="54">
        <v>16.482158063895834</v>
      </c>
      <c r="Q4247" s="54">
        <v>16.482158063895834</v>
      </c>
      <c r="R4247" s="54">
        <v>38.458368815756941</v>
      </c>
      <c r="S4247" s="54">
        <v>35.711342471774309</v>
      </c>
      <c r="T4247" s="54" t="s">
        <v>499</v>
      </c>
      <c r="U4247" s="54">
        <v>145.59239623107985</v>
      </c>
      <c r="W4247" s="42" t="s">
        <v>469</v>
      </c>
    </row>
    <row r="4248" spans="1:23">
      <c r="A4248" s="49" t="s">
        <v>6516</v>
      </c>
      <c r="B4248" s="46" t="s">
        <v>549</v>
      </c>
      <c r="C4248" s="46" t="s">
        <v>352</v>
      </c>
      <c r="D4248" s="49" t="s">
        <v>473</v>
      </c>
      <c r="E4248" s="46">
        <v>0</v>
      </c>
      <c r="F4248" s="46">
        <v>0</v>
      </c>
      <c r="G4248" s="46">
        <v>0</v>
      </c>
      <c r="H4248" s="46">
        <v>6</v>
      </c>
      <c r="I4248" s="46">
        <v>6</v>
      </c>
      <c r="J4248" s="46">
        <v>0</v>
      </c>
      <c r="K4248" s="46">
        <v>12</v>
      </c>
      <c r="L4248" s="42">
        <v>36403</v>
      </c>
      <c r="M4248" s="42">
        <v>17195</v>
      </c>
      <c r="N4248" s="42">
        <v>19208</v>
      </c>
      <c r="O4248" s="54" t="s">
        <v>499</v>
      </c>
      <c r="P4248" s="54" t="s">
        <v>499</v>
      </c>
      <c r="Q4248" s="54" t="s">
        <v>499</v>
      </c>
      <c r="R4248" s="54">
        <v>16.482158063895834</v>
      </c>
      <c r="S4248" s="54">
        <v>16.482158063895834</v>
      </c>
      <c r="T4248" s="54" t="s">
        <v>499</v>
      </c>
      <c r="U4248" s="54">
        <v>32.964316127791669</v>
      </c>
      <c r="W4248" s="42" t="s">
        <v>469</v>
      </c>
    </row>
    <row r="4249" spans="1:23">
      <c r="A4249" s="49" t="s">
        <v>6517</v>
      </c>
      <c r="B4249" s="46" t="s">
        <v>549</v>
      </c>
      <c r="C4249" s="46" t="s">
        <v>352</v>
      </c>
      <c r="D4249" s="49" t="s">
        <v>201</v>
      </c>
      <c r="E4249" s="46">
        <v>6</v>
      </c>
      <c r="F4249" s="46">
        <v>0</v>
      </c>
      <c r="G4249" s="46">
        <v>6</v>
      </c>
      <c r="H4249" s="46">
        <v>12</v>
      </c>
      <c r="I4249" s="46">
        <v>6</v>
      </c>
      <c r="J4249" s="46">
        <v>0</v>
      </c>
      <c r="K4249" s="46">
        <v>30</v>
      </c>
      <c r="L4249" s="42">
        <v>36403</v>
      </c>
      <c r="M4249" s="42">
        <v>17195</v>
      </c>
      <c r="N4249" s="42">
        <v>19208</v>
      </c>
      <c r="O4249" s="54">
        <v>16.482158063895834</v>
      </c>
      <c r="P4249" s="54" t="s">
        <v>499</v>
      </c>
      <c r="Q4249" s="54">
        <v>16.482158063895834</v>
      </c>
      <c r="R4249" s="54">
        <v>32.964316127791669</v>
      </c>
      <c r="S4249" s="54">
        <v>16.482158063895834</v>
      </c>
      <c r="T4249" s="54" t="s">
        <v>499</v>
      </c>
      <c r="U4249" s="54">
        <v>82.410790319479162</v>
      </c>
      <c r="W4249" s="42" t="s">
        <v>469</v>
      </c>
    </row>
    <row r="4250" spans="1:23">
      <c r="A4250" s="49" t="s">
        <v>6518</v>
      </c>
      <c r="B4250" s="46" t="s">
        <v>549</v>
      </c>
      <c r="C4250" s="46" t="s">
        <v>352</v>
      </c>
      <c r="D4250" s="49" t="s">
        <v>151</v>
      </c>
      <c r="E4250" s="46">
        <v>0</v>
      </c>
      <c r="F4250" s="46">
        <v>0</v>
      </c>
      <c r="G4250" s="46">
        <v>0</v>
      </c>
      <c r="H4250" s="46">
        <v>0</v>
      </c>
      <c r="I4250" s="46">
        <v>0</v>
      </c>
      <c r="J4250" s="46">
        <v>0</v>
      </c>
      <c r="K4250" s="46">
        <v>0</v>
      </c>
      <c r="L4250" s="42">
        <v>36403</v>
      </c>
      <c r="M4250" s="42">
        <v>17195</v>
      </c>
      <c r="N4250" s="42">
        <v>19208</v>
      </c>
      <c r="O4250" s="54" t="s">
        <v>499</v>
      </c>
      <c r="P4250" s="54" t="s">
        <v>499</v>
      </c>
      <c r="Q4250" s="54" t="s">
        <v>499</v>
      </c>
      <c r="R4250" s="54" t="s">
        <v>499</v>
      </c>
      <c r="S4250" s="54" t="s">
        <v>499</v>
      </c>
      <c r="T4250" s="54" t="s">
        <v>499</v>
      </c>
      <c r="U4250" s="54" t="s">
        <v>499</v>
      </c>
      <c r="W4250" s="42" t="s">
        <v>469</v>
      </c>
    </row>
    <row r="4251" spans="1:23">
      <c r="A4251" s="49" t="s">
        <v>6519</v>
      </c>
      <c r="B4251" s="46" t="s">
        <v>549</v>
      </c>
      <c r="C4251" s="46" t="s">
        <v>352</v>
      </c>
      <c r="D4251" s="49" t="s">
        <v>95</v>
      </c>
      <c r="E4251" s="46">
        <v>0</v>
      </c>
      <c r="F4251" s="46">
        <v>0</v>
      </c>
      <c r="G4251" s="46">
        <v>6</v>
      </c>
      <c r="H4251" s="46">
        <v>0</v>
      </c>
      <c r="I4251" s="46">
        <v>0</v>
      </c>
      <c r="J4251" s="46">
        <v>0</v>
      </c>
      <c r="K4251" s="46">
        <v>6</v>
      </c>
      <c r="L4251" s="42">
        <v>36403</v>
      </c>
      <c r="M4251" s="42">
        <v>17195</v>
      </c>
      <c r="N4251" s="42">
        <v>19208</v>
      </c>
      <c r="O4251" s="54" t="s">
        <v>499</v>
      </c>
      <c r="P4251" s="54" t="s">
        <v>499</v>
      </c>
      <c r="Q4251" s="54">
        <v>16.482158063895834</v>
      </c>
      <c r="R4251" s="54" t="s">
        <v>499</v>
      </c>
      <c r="S4251" s="54" t="s">
        <v>499</v>
      </c>
      <c r="T4251" s="54" t="s">
        <v>499</v>
      </c>
      <c r="U4251" s="54">
        <v>16.482158063895834</v>
      </c>
      <c r="W4251" s="42" t="s">
        <v>469</v>
      </c>
    </row>
    <row r="4252" spans="1:23">
      <c r="A4252" s="49" t="s">
        <v>6520</v>
      </c>
      <c r="B4252" s="46" t="s">
        <v>549</v>
      </c>
      <c r="C4252" s="46" t="s">
        <v>352</v>
      </c>
      <c r="D4252" s="49" t="s">
        <v>154</v>
      </c>
      <c r="E4252" s="46">
        <v>0</v>
      </c>
      <c r="F4252" s="46">
        <v>0</v>
      </c>
      <c r="G4252" s="46">
        <v>0</v>
      </c>
      <c r="H4252" s="46">
        <v>0</v>
      </c>
      <c r="I4252" s="46">
        <v>0</v>
      </c>
      <c r="J4252" s="46">
        <v>0</v>
      </c>
      <c r="K4252" s="46">
        <v>0</v>
      </c>
      <c r="L4252" s="42">
        <v>36403</v>
      </c>
      <c r="M4252" s="42">
        <v>17195</v>
      </c>
      <c r="N4252" s="42">
        <v>19208</v>
      </c>
      <c r="O4252" s="54" t="s">
        <v>499</v>
      </c>
      <c r="P4252" s="54" t="s">
        <v>499</v>
      </c>
      <c r="Q4252" s="54" t="s">
        <v>499</v>
      </c>
      <c r="R4252" s="54" t="s">
        <v>499</v>
      </c>
      <c r="S4252" s="54" t="s">
        <v>499</v>
      </c>
      <c r="T4252" s="54" t="s">
        <v>499</v>
      </c>
      <c r="U4252" s="54" t="s">
        <v>499</v>
      </c>
      <c r="W4252" s="42" t="s">
        <v>469</v>
      </c>
    </row>
    <row r="4253" spans="1:23">
      <c r="A4253" s="49" t="s">
        <v>6521</v>
      </c>
      <c r="B4253" s="46" t="s">
        <v>549</v>
      </c>
      <c r="C4253" s="46" t="s">
        <v>352</v>
      </c>
      <c r="D4253" s="49" t="s">
        <v>155</v>
      </c>
      <c r="E4253" s="46">
        <v>12</v>
      </c>
      <c r="F4253" s="46">
        <v>0</v>
      </c>
      <c r="G4253" s="46">
        <v>7</v>
      </c>
      <c r="H4253" s="46">
        <v>0</v>
      </c>
      <c r="I4253" s="46">
        <v>0</v>
      </c>
      <c r="J4253" s="46">
        <v>0</v>
      </c>
      <c r="K4253" s="46">
        <v>19</v>
      </c>
      <c r="L4253" s="42">
        <v>36403</v>
      </c>
      <c r="M4253" s="42">
        <v>17195</v>
      </c>
      <c r="N4253" s="42">
        <v>19208</v>
      </c>
      <c r="O4253" s="54">
        <v>32.964316127791669</v>
      </c>
      <c r="P4253" s="54" t="s">
        <v>499</v>
      </c>
      <c r="Q4253" s="54">
        <v>19.229184407878471</v>
      </c>
      <c r="R4253" s="54" t="s">
        <v>499</v>
      </c>
      <c r="S4253" s="54" t="s">
        <v>499</v>
      </c>
      <c r="T4253" s="54" t="s">
        <v>499</v>
      </c>
      <c r="U4253" s="54">
        <v>52.19350053567014</v>
      </c>
      <c r="W4253" s="42" t="s">
        <v>469</v>
      </c>
    </row>
    <row r="4254" spans="1:23">
      <c r="A4254" s="49" t="s">
        <v>6522</v>
      </c>
      <c r="B4254" s="46" t="s">
        <v>549</v>
      </c>
      <c r="C4254" s="46" t="s">
        <v>352</v>
      </c>
      <c r="D4254" s="49" t="s">
        <v>99</v>
      </c>
      <c r="E4254" s="46">
        <v>12</v>
      </c>
      <c r="F4254" s="46">
        <v>0</v>
      </c>
      <c r="G4254" s="46">
        <v>12</v>
      </c>
      <c r="H4254" s="46">
        <v>12</v>
      </c>
      <c r="I4254" s="46">
        <v>6</v>
      </c>
      <c r="J4254" s="46">
        <v>6</v>
      </c>
      <c r="K4254" s="46">
        <v>48</v>
      </c>
      <c r="L4254" s="42">
        <v>36403</v>
      </c>
      <c r="M4254" s="42">
        <v>17195</v>
      </c>
      <c r="N4254" s="42">
        <v>19208</v>
      </c>
      <c r="O4254" s="54">
        <v>32.964316127791669</v>
      </c>
      <c r="P4254" s="54" t="s">
        <v>499</v>
      </c>
      <c r="Q4254" s="54">
        <v>32.964316127791669</v>
      </c>
      <c r="R4254" s="54">
        <v>32.964316127791669</v>
      </c>
      <c r="S4254" s="54">
        <v>16.482158063895834</v>
      </c>
      <c r="T4254" s="54">
        <v>16.482158063895834</v>
      </c>
      <c r="U4254" s="54">
        <v>131.85726451116668</v>
      </c>
      <c r="W4254" s="42" t="s">
        <v>469</v>
      </c>
    </row>
    <row r="4255" spans="1:23">
      <c r="A4255" s="49" t="s">
        <v>6523</v>
      </c>
      <c r="B4255" s="46" t="s">
        <v>549</v>
      </c>
      <c r="C4255" s="46" t="s">
        <v>352</v>
      </c>
      <c r="D4255" s="49" t="s">
        <v>481</v>
      </c>
      <c r="E4255" s="46">
        <v>0</v>
      </c>
      <c r="F4255" s="46">
        <v>0</v>
      </c>
      <c r="G4255" s="46">
        <v>6</v>
      </c>
      <c r="H4255" s="46">
        <v>6</v>
      </c>
      <c r="I4255" s="46">
        <v>0</v>
      </c>
      <c r="J4255" s="46">
        <v>0</v>
      </c>
      <c r="K4255" s="46">
        <v>12</v>
      </c>
      <c r="L4255" s="42">
        <v>36403</v>
      </c>
      <c r="M4255" s="42">
        <v>17195</v>
      </c>
      <c r="N4255" s="42">
        <v>19208</v>
      </c>
      <c r="O4255" s="54" t="s">
        <v>499</v>
      </c>
      <c r="P4255" s="54" t="s">
        <v>499</v>
      </c>
      <c r="Q4255" s="54">
        <v>16.482158063895834</v>
      </c>
      <c r="R4255" s="54">
        <v>16.482158063895834</v>
      </c>
      <c r="S4255" s="54" t="s">
        <v>499</v>
      </c>
      <c r="T4255" s="54" t="s">
        <v>499</v>
      </c>
      <c r="U4255" s="54">
        <v>32.964316127791669</v>
      </c>
      <c r="W4255" s="42" t="s">
        <v>469</v>
      </c>
    </row>
    <row r="4256" spans="1:23">
      <c r="A4256" s="49" t="s">
        <v>6524</v>
      </c>
      <c r="B4256" s="46" t="s">
        <v>549</v>
      </c>
      <c r="C4256" s="46" t="s">
        <v>352</v>
      </c>
      <c r="D4256" s="49" t="s">
        <v>483</v>
      </c>
      <c r="E4256" s="46">
        <v>6</v>
      </c>
      <c r="F4256" s="46">
        <v>0</v>
      </c>
      <c r="G4256" s="46">
        <v>6</v>
      </c>
      <c r="H4256" s="46">
        <v>6</v>
      </c>
      <c r="I4256" s="46">
        <v>12</v>
      </c>
      <c r="J4256" s="46">
        <v>6</v>
      </c>
      <c r="K4256" s="46">
        <v>36</v>
      </c>
      <c r="L4256" s="42">
        <v>36403</v>
      </c>
      <c r="M4256" s="42">
        <v>17195</v>
      </c>
      <c r="N4256" s="42">
        <v>19208</v>
      </c>
      <c r="O4256" s="54">
        <v>16.482158063895834</v>
      </c>
      <c r="P4256" s="54" t="s">
        <v>499</v>
      </c>
      <c r="Q4256" s="54">
        <v>16.482158063895834</v>
      </c>
      <c r="R4256" s="54">
        <v>16.482158063895834</v>
      </c>
      <c r="S4256" s="54">
        <v>32.964316127791669</v>
      </c>
      <c r="T4256" s="54">
        <v>16.482158063895834</v>
      </c>
      <c r="U4256" s="54">
        <v>98.892948383374986</v>
      </c>
      <c r="W4256" s="42" t="s">
        <v>469</v>
      </c>
    </row>
    <row r="4257" spans="1:23">
      <c r="A4257" s="49" t="s">
        <v>6525</v>
      </c>
      <c r="B4257" s="46" t="s">
        <v>549</v>
      </c>
      <c r="C4257" s="46" t="s">
        <v>352</v>
      </c>
      <c r="D4257" s="49" t="s">
        <v>128</v>
      </c>
      <c r="E4257" s="46">
        <v>0</v>
      </c>
      <c r="F4257" s="46">
        <v>0</v>
      </c>
      <c r="G4257" s="46">
        <v>0</v>
      </c>
      <c r="H4257" s="46">
        <v>0</v>
      </c>
      <c r="I4257" s="46">
        <v>0</v>
      </c>
      <c r="J4257" s="46">
        <v>0</v>
      </c>
      <c r="K4257" s="46">
        <v>0</v>
      </c>
      <c r="L4257" s="42">
        <v>36403</v>
      </c>
      <c r="M4257" s="42">
        <v>17195</v>
      </c>
      <c r="N4257" s="42">
        <v>19208</v>
      </c>
      <c r="O4257" s="54" t="s">
        <v>499</v>
      </c>
      <c r="P4257" s="54" t="s">
        <v>499</v>
      </c>
      <c r="Q4257" s="54" t="s">
        <v>499</v>
      </c>
      <c r="R4257" s="54" t="s">
        <v>499</v>
      </c>
      <c r="S4257" s="54" t="s">
        <v>499</v>
      </c>
      <c r="T4257" s="54" t="s">
        <v>499</v>
      </c>
      <c r="U4257" s="54" t="s">
        <v>499</v>
      </c>
      <c r="W4257" s="42" t="s">
        <v>469</v>
      </c>
    </row>
    <row r="4258" spans="1:23">
      <c r="A4258" s="49" t="s">
        <v>6526</v>
      </c>
      <c r="B4258" s="46" t="s">
        <v>549</v>
      </c>
      <c r="C4258" s="46" t="s">
        <v>352</v>
      </c>
      <c r="D4258" s="49" t="s">
        <v>132</v>
      </c>
      <c r="E4258" s="46">
        <v>6</v>
      </c>
      <c r="F4258" s="46">
        <v>0</v>
      </c>
      <c r="G4258" s="46">
        <v>0</v>
      </c>
      <c r="H4258" s="46">
        <v>8</v>
      </c>
      <c r="I4258" s="46">
        <v>0</v>
      </c>
      <c r="J4258" s="46">
        <v>0</v>
      </c>
      <c r="K4258" s="46">
        <v>14</v>
      </c>
      <c r="L4258" s="42">
        <v>36403</v>
      </c>
      <c r="M4258" s="42">
        <v>17195</v>
      </c>
      <c r="N4258" s="42">
        <v>19208</v>
      </c>
      <c r="O4258" s="54">
        <v>34.893864495492871</v>
      </c>
      <c r="P4258" s="54" t="s">
        <v>499</v>
      </c>
      <c r="Q4258" s="54" t="s">
        <v>499</v>
      </c>
      <c r="R4258" s="54">
        <v>46.52515266065717</v>
      </c>
      <c r="S4258" s="54" t="s">
        <v>499</v>
      </c>
      <c r="T4258" s="54" t="s">
        <v>499</v>
      </c>
      <c r="U4258" s="54">
        <v>81.419017156150048</v>
      </c>
      <c r="W4258" s="42" t="s">
        <v>469</v>
      </c>
    </row>
    <row r="4259" spans="1:23">
      <c r="A4259" s="49" t="s">
        <v>6527</v>
      </c>
      <c r="B4259" s="46" t="s">
        <v>549</v>
      </c>
      <c r="C4259" s="46" t="s">
        <v>352</v>
      </c>
      <c r="D4259" s="49" t="s">
        <v>161</v>
      </c>
      <c r="E4259" s="46">
        <v>0</v>
      </c>
      <c r="F4259" s="46">
        <v>0</v>
      </c>
      <c r="G4259" s="46">
        <v>0</v>
      </c>
      <c r="H4259" s="46">
        <v>0</v>
      </c>
      <c r="I4259" s="46">
        <v>0</v>
      </c>
      <c r="J4259" s="46">
        <v>0</v>
      </c>
      <c r="K4259" s="46">
        <v>0</v>
      </c>
      <c r="L4259" s="42">
        <v>36403</v>
      </c>
      <c r="M4259" s="42">
        <v>17195</v>
      </c>
      <c r="N4259" s="42">
        <v>19208</v>
      </c>
      <c r="O4259" s="54" t="s">
        <v>499</v>
      </c>
      <c r="P4259" s="54" t="s">
        <v>499</v>
      </c>
      <c r="Q4259" s="54" t="s">
        <v>499</v>
      </c>
      <c r="R4259" s="54" t="s">
        <v>499</v>
      </c>
      <c r="S4259" s="54" t="s">
        <v>499</v>
      </c>
      <c r="T4259" s="54" t="s">
        <v>499</v>
      </c>
      <c r="U4259" s="54" t="s">
        <v>499</v>
      </c>
      <c r="W4259" s="42" t="s">
        <v>469</v>
      </c>
    </row>
    <row r="4260" spans="1:23">
      <c r="A4260" s="49" t="s">
        <v>6528</v>
      </c>
      <c r="B4260" s="46" t="s">
        <v>549</v>
      </c>
      <c r="C4260" s="46" t="s">
        <v>352</v>
      </c>
      <c r="D4260" s="49" t="s">
        <v>164</v>
      </c>
      <c r="E4260" s="46">
        <v>15</v>
      </c>
      <c r="F4260" s="46">
        <v>10</v>
      </c>
      <c r="G4260" s="46">
        <v>32</v>
      </c>
      <c r="H4260" s="46">
        <v>32</v>
      </c>
      <c r="I4260" s="46">
        <v>17</v>
      </c>
      <c r="J4260" s="46">
        <v>6</v>
      </c>
      <c r="K4260" s="46">
        <v>112</v>
      </c>
      <c r="L4260" s="42">
        <v>36403</v>
      </c>
      <c r="M4260" s="42">
        <v>17195</v>
      </c>
      <c r="N4260" s="42">
        <v>19208</v>
      </c>
      <c r="O4260" s="54">
        <v>78.092461474385672</v>
      </c>
      <c r="P4260" s="54">
        <v>52.061640982923784</v>
      </c>
      <c r="Q4260" s="54">
        <v>166.5972511453561</v>
      </c>
      <c r="R4260" s="54">
        <v>166.5972511453561</v>
      </c>
      <c r="S4260" s="54">
        <v>88.504789670970425</v>
      </c>
      <c r="T4260" s="54">
        <v>31.236984589754272</v>
      </c>
      <c r="U4260" s="54">
        <v>583.09037900874637</v>
      </c>
      <c r="W4260" s="42" t="s">
        <v>469</v>
      </c>
    </row>
    <row r="4261" spans="1:23">
      <c r="A4261" s="49" t="s">
        <v>6529</v>
      </c>
      <c r="B4261" s="46" t="s">
        <v>549</v>
      </c>
      <c r="C4261" s="46" t="s">
        <v>352</v>
      </c>
      <c r="D4261" s="49" t="s">
        <v>142</v>
      </c>
      <c r="E4261" s="46">
        <v>0</v>
      </c>
      <c r="F4261" s="46">
        <v>0</v>
      </c>
      <c r="G4261" s="46">
        <v>0</v>
      </c>
      <c r="H4261" s="46">
        <v>0</v>
      </c>
      <c r="I4261" s="46">
        <v>6</v>
      </c>
      <c r="J4261" s="46">
        <v>0</v>
      </c>
      <c r="K4261" s="46">
        <v>6</v>
      </c>
      <c r="L4261" s="42">
        <v>36403</v>
      </c>
      <c r="M4261" s="42">
        <v>17195</v>
      </c>
      <c r="N4261" s="42">
        <v>19208</v>
      </c>
      <c r="O4261" s="54" t="s">
        <v>499</v>
      </c>
      <c r="P4261" s="54" t="s">
        <v>499</v>
      </c>
      <c r="Q4261" s="54" t="s">
        <v>499</v>
      </c>
      <c r="R4261" s="54" t="s">
        <v>499</v>
      </c>
      <c r="S4261" s="54">
        <v>16.482158063895834</v>
      </c>
      <c r="T4261" s="54" t="s">
        <v>499</v>
      </c>
      <c r="U4261" s="54">
        <v>16.482158063895834</v>
      </c>
      <c r="W4261" s="42" t="s">
        <v>469</v>
      </c>
    </row>
    <row r="4262" spans="1:23">
      <c r="A4262" s="49" t="s">
        <v>6530</v>
      </c>
      <c r="B4262" s="46" t="s">
        <v>549</v>
      </c>
      <c r="C4262" s="46" t="s">
        <v>352</v>
      </c>
      <c r="D4262" s="49" t="s">
        <v>146</v>
      </c>
      <c r="E4262" s="46">
        <v>0</v>
      </c>
      <c r="F4262" s="46">
        <v>0</v>
      </c>
      <c r="G4262" s="46">
        <v>8</v>
      </c>
      <c r="H4262" s="46">
        <v>6</v>
      </c>
      <c r="I4262" s="46">
        <v>6</v>
      </c>
      <c r="J4262" s="46">
        <v>7</v>
      </c>
      <c r="K4262" s="46">
        <v>27</v>
      </c>
      <c r="L4262" s="42">
        <v>36403</v>
      </c>
      <c r="M4262" s="42">
        <v>17195</v>
      </c>
      <c r="N4262" s="42">
        <v>19208</v>
      </c>
      <c r="O4262" s="54" t="s">
        <v>499</v>
      </c>
      <c r="P4262" s="54" t="s">
        <v>499</v>
      </c>
      <c r="Q4262" s="54">
        <v>46.52515266065717</v>
      </c>
      <c r="R4262" s="54">
        <v>34.893864495492871</v>
      </c>
      <c r="S4262" s="54">
        <v>34.893864495492871</v>
      </c>
      <c r="T4262" s="54">
        <v>40.709508578075024</v>
      </c>
      <c r="U4262" s="54">
        <v>157.02239022971793</v>
      </c>
      <c r="W4262" s="42" t="s">
        <v>469</v>
      </c>
    </row>
    <row r="4263" spans="1:23">
      <c r="A4263" s="49" t="s">
        <v>6531</v>
      </c>
      <c r="B4263" s="46" t="s">
        <v>549</v>
      </c>
      <c r="C4263" s="46" t="s">
        <v>354</v>
      </c>
      <c r="D4263" s="49" t="s">
        <v>200</v>
      </c>
      <c r="E4263" s="46">
        <v>12</v>
      </c>
      <c r="F4263" s="46">
        <v>8</v>
      </c>
      <c r="G4263" s="46">
        <v>12</v>
      </c>
      <c r="H4263" s="46">
        <v>25</v>
      </c>
      <c r="I4263" s="46">
        <v>15</v>
      </c>
      <c r="J4263" s="46">
        <v>12</v>
      </c>
      <c r="K4263" s="46">
        <v>84</v>
      </c>
      <c r="L4263" s="42">
        <v>26187</v>
      </c>
      <c r="M4263" s="42">
        <v>13681</v>
      </c>
      <c r="N4263" s="42">
        <v>12506</v>
      </c>
      <c r="O4263" s="54">
        <v>45.824263947760336</v>
      </c>
      <c r="P4263" s="54">
        <v>30.549509298506894</v>
      </c>
      <c r="Q4263" s="54">
        <v>45.824263947760336</v>
      </c>
      <c r="R4263" s="54">
        <v>95.467216557834035</v>
      </c>
      <c r="S4263" s="54">
        <v>57.280329934700418</v>
      </c>
      <c r="T4263" s="54">
        <v>45.824263947760336</v>
      </c>
      <c r="U4263" s="54">
        <v>320.76984763432239</v>
      </c>
      <c r="W4263" s="42" t="s">
        <v>469</v>
      </c>
    </row>
    <row r="4264" spans="1:23">
      <c r="A4264" s="49" t="s">
        <v>6532</v>
      </c>
      <c r="B4264" s="46" t="s">
        <v>549</v>
      </c>
      <c r="C4264" s="46" t="s">
        <v>354</v>
      </c>
      <c r="D4264" s="49" t="s">
        <v>54</v>
      </c>
      <c r="E4264" s="46">
        <v>20</v>
      </c>
      <c r="F4264" s="46">
        <v>27</v>
      </c>
      <c r="G4264" s="46">
        <v>75</v>
      </c>
      <c r="H4264" s="46">
        <v>92</v>
      </c>
      <c r="I4264" s="46">
        <v>71</v>
      </c>
      <c r="J4264" s="46">
        <v>56</v>
      </c>
      <c r="K4264" s="46">
        <v>341</v>
      </c>
      <c r="L4264" s="42">
        <v>26187</v>
      </c>
      <c r="M4264" s="42">
        <v>13681</v>
      </c>
      <c r="N4264" s="42">
        <v>12506</v>
      </c>
      <c r="O4264" s="54">
        <v>146.18814414151012</v>
      </c>
      <c r="P4264" s="54">
        <v>197.35399459103868</v>
      </c>
      <c r="Q4264" s="54">
        <v>548.20554053066303</v>
      </c>
      <c r="R4264" s="54">
        <v>672.4654630509466</v>
      </c>
      <c r="S4264" s="54">
        <v>518.96791170236099</v>
      </c>
      <c r="T4264" s="54">
        <v>409.32680359622833</v>
      </c>
      <c r="U4264" s="54">
        <v>2492.5078576127476</v>
      </c>
      <c r="W4264" s="42" t="s">
        <v>469</v>
      </c>
    </row>
    <row r="4265" spans="1:23">
      <c r="A4265" s="49" t="s">
        <v>6533</v>
      </c>
      <c r="B4265" s="46" t="s">
        <v>549</v>
      </c>
      <c r="C4265" s="46" t="s">
        <v>354</v>
      </c>
      <c r="D4265" s="49" t="s">
        <v>60</v>
      </c>
      <c r="E4265" s="46">
        <v>6</v>
      </c>
      <c r="F4265" s="46">
        <v>6</v>
      </c>
      <c r="G4265" s="46">
        <v>6</v>
      </c>
      <c r="H4265" s="46">
        <v>6</v>
      </c>
      <c r="I4265" s="46">
        <v>13</v>
      </c>
      <c r="J4265" s="46">
        <v>6</v>
      </c>
      <c r="K4265" s="46">
        <v>43</v>
      </c>
      <c r="L4265" s="42">
        <v>26187</v>
      </c>
      <c r="M4265" s="42">
        <v>13681</v>
      </c>
      <c r="N4265" s="42">
        <v>12506</v>
      </c>
      <c r="O4265" s="54">
        <v>22.912131973880168</v>
      </c>
      <c r="P4265" s="54">
        <v>22.912131973880168</v>
      </c>
      <c r="Q4265" s="54">
        <v>22.912131973880168</v>
      </c>
      <c r="R4265" s="54">
        <v>22.912131973880168</v>
      </c>
      <c r="S4265" s="54">
        <v>49.642952610073706</v>
      </c>
      <c r="T4265" s="54">
        <v>22.912131973880168</v>
      </c>
      <c r="U4265" s="54">
        <v>164.20361247947454</v>
      </c>
      <c r="W4265" s="42" t="s">
        <v>469</v>
      </c>
    </row>
    <row r="4266" spans="1:23">
      <c r="A4266" s="49" t="s">
        <v>6534</v>
      </c>
      <c r="B4266" s="46" t="s">
        <v>549</v>
      </c>
      <c r="C4266" s="46" t="s">
        <v>354</v>
      </c>
      <c r="D4266" s="49" t="s">
        <v>69</v>
      </c>
      <c r="E4266" s="46">
        <v>0</v>
      </c>
      <c r="F4266" s="46">
        <v>0</v>
      </c>
      <c r="G4266" s="46">
        <v>0</v>
      </c>
      <c r="H4266" s="46">
        <v>6</v>
      </c>
      <c r="I4266" s="46">
        <v>6</v>
      </c>
      <c r="J4266" s="46">
        <v>6</v>
      </c>
      <c r="K4266" s="46">
        <v>18</v>
      </c>
      <c r="L4266" s="42">
        <v>26187</v>
      </c>
      <c r="M4266" s="42">
        <v>13681</v>
      </c>
      <c r="N4266" s="42">
        <v>12506</v>
      </c>
      <c r="O4266" s="54" t="s">
        <v>499</v>
      </c>
      <c r="P4266" s="54" t="s">
        <v>499</v>
      </c>
      <c r="Q4266" s="54" t="s">
        <v>499</v>
      </c>
      <c r="R4266" s="54">
        <v>43.856443242453039</v>
      </c>
      <c r="S4266" s="54">
        <v>43.856443242453039</v>
      </c>
      <c r="T4266" s="54">
        <v>43.856443242453039</v>
      </c>
      <c r="U4266" s="54">
        <v>131.5693297273591</v>
      </c>
      <c r="W4266" s="42" t="s">
        <v>469</v>
      </c>
    </row>
    <row r="4267" spans="1:23">
      <c r="A4267" s="49" t="s">
        <v>6535</v>
      </c>
      <c r="B4267" s="46" t="s">
        <v>549</v>
      </c>
      <c r="C4267" s="46" t="s">
        <v>354</v>
      </c>
      <c r="D4267" s="49" t="s">
        <v>64</v>
      </c>
      <c r="E4267" s="46">
        <v>22</v>
      </c>
      <c r="F4267" s="46">
        <v>20</v>
      </c>
      <c r="G4267" s="46">
        <v>40</v>
      </c>
      <c r="H4267" s="46">
        <v>35</v>
      </c>
      <c r="I4267" s="46">
        <v>40</v>
      </c>
      <c r="J4267" s="46">
        <v>17</v>
      </c>
      <c r="K4267" s="46">
        <v>174</v>
      </c>
      <c r="L4267" s="42">
        <v>26187</v>
      </c>
      <c r="M4267" s="42">
        <v>13681</v>
      </c>
      <c r="N4267" s="42">
        <v>12506</v>
      </c>
      <c r="O4267" s="54">
        <v>84.011150570893946</v>
      </c>
      <c r="P4267" s="54">
        <v>76.373773246267234</v>
      </c>
      <c r="Q4267" s="54">
        <v>152.74754649253447</v>
      </c>
      <c r="R4267" s="54">
        <v>133.65410318096767</v>
      </c>
      <c r="S4267" s="54">
        <v>152.74754649253447</v>
      </c>
      <c r="T4267" s="54">
        <v>64.917707259327145</v>
      </c>
      <c r="U4267" s="54">
        <v>664.45182724252493</v>
      </c>
      <c r="W4267" s="42" t="s">
        <v>469</v>
      </c>
    </row>
    <row r="4268" spans="1:23">
      <c r="A4268" s="49" t="s">
        <v>6536</v>
      </c>
      <c r="B4268" s="46" t="s">
        <v>549</v>
      </c>
      <c r="C4268" s="46" t="s">
        <v>354</v>
      </c>
      <c r="D4268" s="49" t="s">
        <v>492</v>
      </c>
      <c r="E4268" s="46">
        <v>0</v>
      </c>
      <c r="F4268" s="46">
        <v>0</v>
      </c>
      <c r="G4268" s="46">
        <v>14</v>
      </c>
      <c r="H4268" s="46">
        <v>6</v>
      </c>
      <c r="I4268" s="46">
        <v>12</v>
      </c>
      <c r="J4268" s="46">
        <v>6</v>
      </c>
      <c r="K4268" s="46">
        <v>38</v>
      </c>
      <c r="L4268" s="42">
        <v>26187</v>
      </c>
      <c r="M4268" s="42">
        <v>13681</v>
      </c>
      <c r="N4268" s="42">
        <v>12506</v>
      </c>
      <c r="O4268" s="54" t="s">
        <v>499</v>
      </c>
      <c r="P4268" s="54" t="s">
        <v>499</v>
      </c>
      <c r="Q4268" s="54">
        <v>53.461641272387062</v>
      </c>
      <c r="R4268" s="54">
        <v>22.912131973880168</v>
      </c>
      <c r="S4268" s="54">
        <v>45.824263947760336</v>
      </c>
      <c r="T4268" s="54">
        <v>22.912131973880168</v>
      </c>
      <c r="U4268" s="54">
        <v>145.11016916790774</v>
      </c>
      <c r="W4268" s="42" t="s">
        <v>469</v>
      </c>
    </row>
    <row r="4269" spans="1:23">
      <c r="A4269" s="49" t="s">
        <v>6537</v>
      </c>
      <c r="B4269" s="46" t="s">
        <v>549</v>
      </c>
      <c r="C4269" s="46" t="s">
        <v>354</v>
      </c>
      <c r="D4269" s="49" t="s">
        <v>473</v>
      </c>
      <c r="E4269" s="46">
        <v>0</v>
      </c>
      <c r="F4269" s="46">
        <v>0</v>
      </c>
      <c r="G4269" s="46">
        <v>0</v>
      </c>
      <c r="H4269" s="46">
        <v>6</v>
      </c>
      <c r="I4269" s="46">
        <v>6</v>
      </c>
      <c r="J4269" s="46">
        <v>0</v>
      </c>
      <c r="K4269" s="46">
        <v>12</v>
      </c>
      <c r="L4269" s="42">
        <v>26187</v>
      </c>
      <c r="M4269" s="42">
        <v>13681</v>
      </c>
      <c r="N4269" s="42">
        <v>12506</v>
      </c>
      <c r="O4269" s="54" t="s">
        <v>499</v>
      </c>
      <c r="P4269" s="54" t="s">
        <v>499</v>
      </c>
      <c r="Q4269" s="54" t="s">
        <v>499</v>
      </c>
      <c r="R4269" s="54">
        <v>22.912131973880168</v>
      </c>
      <c r="S4269" s="54">
        <v>22.912131973880168</v>
      </c>
      <c r="T4269" s="54" t="s">
        <v>499</v>
      </c>
      <c r="U4269" s="54">
        <v>45.824263947760336</v>
      </c>
      <c r="W4269" s="42" t="s">
        <v>469</v>
      </c>
    </row>
    <row r="4270" spans="1:23">
      <c r="A4270" s="49" t="s">
        <v>6538</v>
      </c>
      <c r="B4270" s="46" t="s">
        <v>549</v>
      </c>
      <c r="C4270" s="46" t="s">
        <v>354</v>
      </c>
      <c r="D4270" s="49" t="s">
        <v>201</v>
      </c>
      <c r="E4270" s="46">
        <v>6</v>
      </c>
      <c r="F4270" s="46">
        <v>0</v>
      </c>
      <c r="G4270" s="46">
        <v>12</v>
      </c>
      <c r="H4270" s="46">
        <v>13</v>
      </c>
      <c r="I4270" s="46">
        <v>12</v>
      </c>
      <c r="J4270" s="46">
        <v>0</v>
      </c>
      <c r="K4270" s="46">
        <v>43</v>
      </c>
      <c r="L4270" s="42">
        <v>26187</v>
      </c>
      <c r="M4270" s="42">
        <v>13681</v>
      </c>
      <c r="N4270" s="42">
        <v>12506</v>
      </c>
      <c r="O4270" s="54">
        <v>22.912131973880168</v>
      </c>
      <c r="P4270" s="54" t="s">
        <v>499</v>
      </c>
      <c r="Q4270" s="54">
        <v>45.824263947760336</v>
      </c>
      <c r="R4270" s="54">
        <v>49.642952610073706</v>
      </c>
      <c r="S4270" s="54">
        <v>45.824263947760336</v>
      </c>
      <c r="T4270" s="54" t="s">
        <v>499</v>
      </c>
      <c r="U4270" s="54">
        <v>164.20361247947454</v>
      </c>
      <c r="W4270" s="42" t="s">
        <v>469</v>
      </c>
    </row>
    <row r="4271" spans="1:23">
      <c r="A4271" s="49" t="s">
        <v>6539</v>
      </c>
      <c r="B4271" s="46" t="s">
        <v>549</v>
      </c>
      <c r="C4271" s="46" t="s">
        <v>354</v>
      </c>
      <c r="D4271" s="49" t="s">
        <v>151</v>
      </c>
      <c r="E4271" s="46">
        <v>0</v>
      </c>
      <c r="F4271" s="46">
        <v>0</v>
      </c>
      <c r="G4271" s="46">
        <v>0</v>
      </c>
      <c r="H4271" s="46">
        <v>0</v>
      </c>
      <c r="I4271" s="46">
        <v>0</v>
      </c>
      <c r="J4271" s="46">
        <v>0</v>
      </c>
      <c r="K4271" s="46">
        <v>0</v>
      </c>
      <c r="L4271" s="42">
        <v>26187</v>
      </c>
      <c r="M4271" s="42">
        <v>13681</v>
      </c>
      <c r="N4271" s="42">
        <v>12506</v>
      </c>
      <c r="O4271" s="54" t="s">
        <v>499</v>
      </c>
      <c r="P4271" s="54" t="s">
        <v>499</v>
      </c>
      <c r="Q4271" s="54" t="s">
        <v>499</v>
      </c>
      <c r="R4271" s="54" t="s">
        <v>499</v>
      </c>
      <c r="S4271" s="54" t="s">
        <v>499</v>
      </c>
      <c r="T4271" s="54" t="s">
        <v>499</v>
      </c>
      <c r="U4271" s="54" t="s">
        <v>499</v>
      </c>
      <c r="W4271" s="42" t="s">
        <v>469</v>
      </c>
    </row>
    <row r="4272" spans="1:23">
      <c r="A4272" s="49" t="s">
        <v>6540</v>
      </c>
      <c r="B4272" s="46" t="s">
        <v>549</v>
      </c>
      <c r="C4272" s="46" t="s">
        <v>354</v>
      </c>
      <c r="D4272" s="49" t="s">
        <v>95</v>
      </c>
      <c r="E4272" s="46">
        <v>0</v>
      </c>
      <c r="F4272" s="46">
        <v>6</v>
      </c>
      <c r="G4272" s="46">
        <v>0</v>
      </c>
      <c r="H4272" s="46">
        <v>6</v>
      </c>
      <c r="I4272" s="46">
        <v>6</v>
      </c>
      <c r="J4272" s="46">
        <v>0</v>
      </c>
      <c r="K4272" s="46">
        <v>18</v>
      </c>
      <c r="L4272" s="42">
        <v>26187</v>
      </c>
      <c r="M4272" s="42">
        <v>13681</v>
      </c>
      <c r="N4272" s="42">
        <v>12506</v>
      </c>
      <c r="O4272" s="54" t="s">
        <v>499</v>
      </c>
      <c r="P4272" s="54">
        <v>22.912131973880168</v>
      </c>
      <c r="Q4272" s="54" t="s">
        <v>499</v>
      </c>
      <c r="R4272" s="54">
        <v>22.912131973880168</v>
      </c>
      <c r="S4272" s="54">
        <v>22.912131973880168</v>
      </c>
      <c r="T4272" s="54" t="s">
        <v>499</v>
      </c>
      <c r="U4272" s="54">
        <v>68.736395921640508</v>
      </c>
      <c r="W4272" s="42" t="s">
        <v>469</v>
      </c>
    </row>
    <row r="4273" spans="1:23">
      <c r="A4273" s="49" t="s">
        <v>6541</v>
      </c>
      <c r="B4273" s="46" t="s">
        <v>549</v>
      </c>
      <c r="C4273" s="46" t="s">
        <v>354</v>
      </c>
      <c r="D4273" s="49" t="s">
        <v>154</v>
      </c>
      <c r="E4273" s="46">
        <v>0</v>
      </c>
      <c r="F4273" s="46">
        <v>0</v>
      </c>
      <c r="G4273" s="46">
        <v>0</v>
      </c>
      <c r="H4273" s="46">
        <v>0</v>
      </c>
      <c r="I4273" s="46">
        <v>0</v>
      </c>
      <c r="J4273" s="46">
        <v>0</v>
      </c>
      <c r="K4273" s="46">
        <v>0</v>
      </c>
      <c r="L4273" s="42">
        <v>26187</v>
      </c>
      <c r="M4273" s="42">
        <v>13681</v>
      </c>
      <c r="N4273" s="42">
        <v>12506</v>
      </c>
      <c r="O4273" s="54" t="s">
        <v>499</v>
      </c>
      <c r="P4273" s="54" t="s">
        <v>499</v>
      </c>
      <c r="Q4273" s="54" t="s">
        <v>499</v>
      </c>
      <c r="R4273" s="54" t="s">
        <v>499</v>
      </c>
      <c r="S4273" s="54" t="s">
        <v>499</v>
      </c>
      <c r="T4273" s="54" t="s">
        <v>499</v>
      </c>
      <c r="U4273" s="54" t="s">
        <v>499</v>
      </c>
      <c r="W4273" s="42" t="s">
        <v>469</v>
      </c>
    </row>
    <row r="4274" spans="1:23">
      <c r="A4274" s="49" t="s">
        <v>6542</v>
      </c>
      <c r="B4274" s="46" t="s">
        <v>549</v>
      </c>
      <c r="C4274" s="46" t="s">
        <v>354</v>
      </c>
      <c r="D4274" s="49" t="s">
        <v>155</v>
      </c>
      <c r="E4274" s="46">
        <v>7</v>
      </c>
      <c r="F4274" s="46">
        <v>6</v>
      </c>
      <c r="G4274" s="46">
        <v>6</v>
      </c>
      <c r="H4274" s="46">
        <v>0</v>
      </c>
      <c r="I4274" s="46">
        <v>0</v>
      </c>
      <c r="J4274" s="46">
        <v>0</v>
      </c>
      <c r="K4274" s="46">
        <v>19</v>
      </c>
      <c r="L4274" s="42">
        <v>26187</v>
      </c>
      <c r="M4274" s="42">
        <v>13681</v>
      </c>
      <c r="N4274" s="42">
        <v>12506</v>
      </c>
      <c r="O4274" s="54">
        <v>26.730820636193531</v>
      </c>
      <c r="P4274" s="54">
        <v>22.912131973880168</v>
      </c>
      <c r="Q4274" s="54">
        <v>22.912131973880168</v>
      </c>
      <c r="R4274" s="54" t="s">
        <v>499</v>
      </c>
      <c r="S4274" s="54" t="s">
        <v>499</v>
      </c>
      <c r="T4274" s="54" t="s">
        <v>499</v>
      </c>
      <c r="U4274" s="54">
        <v>72.555084583953871</v>
      </c>
      <c r="W4274" s="42" t="s">
        <v>469</v>
      </c>
    </row>
    <row r="4275" spans="1:23">
      <c r="A4275" s="49" t="s">
        <v>6543</v>
      </c>
      <c r="B4275" s="46" t="s">
        <v>549</v>
      </c>
      <c r="C4275" s="46" t="s">
        <v>354</v>
      </c>
      <c r="D4275" s="49" t="s">
        <v>99</v>
      </c>
      <c r="E4275" s="46">
        <v>13</v>
      </c>
      <c r="F4275" s="46">
        <v>0</v>
      </c>
      <c r="G4275" s="46">
        <v>17</v>
      </c>
      <c r="H4275" s="46">
        <v>25</v>
      </c>
      <c r="I4275" s="46">
        <v>17</v>
      </c>
      <c r="J4275" s="46">
        <v>6</v>
      </c>
      <c r="K4275" s="46">
        <v>78</v>
      </c>
      <c r="L4275" s="42">
        <v>26187</v>
      </c>
      <c r="M4275" s="42">
        <v>13681</v>
      </c>
      <c r="N4275" s="42">
        <v>12506</v>
      </c>
      <c r="O4275" s="54">
        <v>49.642952610073706</v>
      </c>
      <c r="P4275" s="54" t="s">
        <v>499</v>
      </c>
      <c r="Q4275" s="54">
        <v>64.917707259327145</v>
      </c>
      <c r="R4275" s="54">
        <v>95.467216557834035</v>
      </c>
      <c r="S4275" s="54">
        <v>64.917707259327145</v>
      </c>
      <c r="T4275" s="54">
        <v>22.912131973880168</v>
      </c>
      <c r="U4275" s="54">
        <v>297.85771566044224</v>
      </c>
      <c r="W4275" s="42" t="s">
        <v>469</v>
      </c>
    </row>
    <row r="4276" spans="1:23">
      <c r="A4276" s="49" t="s">
        <v>6544</v>
      </c>
      <c r="B4276" s="46" t="s">
        <v>549</v>
      </c>
      <c r="C4276" s="46" t="s">
        <v>354</v>
      </c>
      <c r="D4276" s="49" t="s">
        <v>481</v>
      </c>
      <c r="E4276" s="46">
        <v>0</v>
      </c>
      <c r="F4276" s="46">
        <v>0</v>
      </c>
      <c r="G4276" s="46">
        <v>6</v>
      </c>
      <c r="H4276" s="46">
        <v>0</v>
      </c>
      <c r="I4276" s="46">
        <v>0</v>
      </c>
      <c r="J4276" s="46">
        <v>0</v>
      </c>
      <c r="K4276" s="46">
        <v>6</v>
      </c>
      <c r="L4276" s="42">
        <v>26187</v>
      </c>
      <c r="M4276" s="42">
        <v>13681</v>
      </c>
      <c r="N4276" s="42">
        <v>12506</v>
      </c>
      <c r="O4276" s="54" t="s">
        <v>499</v>
      </c>
      <c r="P4276" s="54" t="s">
        <v>499</v>
      </c>
      <c r="Q4276" s="54">
        <v>22.912131973880168</v>
      </c>
      <c r="R4276" s="54" t="s">
        <v>499</v>
      </c>
      <c r="S4276" s="54" t="s">
        <v>499</v>
      </c>
      <c r="T4276" s="54" t="s">
        <v>499</v>
      </c>
      <c r="U4276" s="54">
        <v>22.912131973880168</v>
      </c>
      <c r="W4276" s="42" t="s">
        <v>469</v>
      </c>
    </row>
    <row r="4277" spans="1:23">
      <c r="A4277" s="49" t="s">
        <v>6545</v>
      </c>
      <c r="B4277" s="46" t="s">
        <v>549</v>
      </c>
      <c r="C4277" s="46" t="s">
        <v>354</v>
      </c>
      <c r="D4277" s="49" t="s">
        <v>483</v>
      </c>
      <c r="E4277" s="46">
        <v>6</v>
      </c>
      <c r="F4277" s="46">
        <v>0</v>
      </c>
      <c r="G4277" s="46">
        <v>15</v>
      </c>
      <c r="H4277" s="46">
        <v>16</v>
      </c>
      <c r="I4277" s="46">
        <v>12</v>
      </c>
      <c r="J4277" s="46">
        <v>0</v>
      </c>
      <c r="K4277" s="46">
        <v>49</v>
      </c>
      <c r="L4277" s="42">
        <v>26187</v>
      </c>
      <c r="M4277" s="42">
        <v>13681</v>
      </c>
      <c r="N4277" s="42">
        <v>12506</v>
      </c>
      <c r="O4277" s="54">
        <v>22.912131973880168</v>
      </c>
      <c r="P4277" s="54" t="s">
        <v>499</v>
      </c>
      <c r="Q4277" s="54">
        <v>57.280329934700418</v>
      </c>
      <c r="R4277" s="54">
        <v>61.099018597013789</v>
      </c>
      <c r="S4277" s="54">
        <v>45.824263947760336</v>
      </c>
      <c r="T4277" s="54" t="s">
        <v>499</v>
      </c>
      <c r="U4277" s="54">
        <v>187.11574445335472</v>
      </c>
      <c r="W4277" s="42" t="s">
        <v>469</v>
      </c>
    </row>
    <row r="4278" spans="1:23">
      <c r="A4278" s="49" t="s">
        <v>6546</v>
      </c>
      <c r="B4278" s="46" t="s">
        <v>549</v>
      </c>
      <c r="C4278" s="46" t="s">
        <v>354</v>
      </c>
      <c r="D4278" s="49" t="s">
        <v>128</v>
      </c>
      <c r="E4278" s="46">
        <v>0</v>
      </c>
      <c r="F4278" s="46">
        <v>0</v>
      </c>
      <c r="G4278" s="46">
        <v>0</v>
      </c>
      <c r="H4278" s="46">
        <v>0</v>
      </c>
      <c r="I4278" s="46">
        <v>0</v>
      </c>
      <c r="J4278" s="46">
        <v>0</v>
      </c>
      <c r="K4278" s="46">
        <v>0</v>
      </c>
      <c r="L4278" s="42">
        <v>26187</v>
      </c>
      <c r="M4278" s="42">
        <v>13681</v>
      </c>
      <c r="N4278" s="42">
        <v>12506</v>
      </c>
      <c r="O4278" s="54" t="s">
        <v>499</v>
      </c>
      <c r="P4278" s="54" t="s">
        <v>499</v>
      </c>
      <c r="Q4278" s="54" t="s">
        <v>499</v>
      </c>
      <c r="R4278" s="54" t="s">
        <v>499</v>
      </c>
      <c r="S4278" s="54" t="s">
        <v>499</v>
      </c>
      <c r="T4278" s="54" t="s">
        <v>499</v>
      </c>
      <c r="U4278" s="54" t="s">
        <v>499</v>
      </c>
      <c r="W4278" s="42" t="s">
        <v>469</v>
      </c>
    </row>
    <row r="4279" spans="1:23">
      <c r="A4279" s="49" t="s">
        <v>6547</v>
      </c>
      <c r="B4279" s="46" t="s">
        <v>549</v>
      </c>
      <c r="C4279" s="46" t="s">
        <v>354</v>
      </c>
      <c r="D4279" s="49" t="s">
        <v>132</v>
      </c>
      <c r="E4279" s="46">
        <v>6</v>
      </c>
      <c r="F4279" s="46">
        <v>0</v>
      </c>
      <c r="G4279" s="46">
        <v>7</v>
      </c>
      <c r="H4279" s="46">
        <v>6</v>
      </c>
      <c r="I4279" s="46">
        <v>9</v>
      </c>
      <c r="J4279" s="46">
        <v>0</v>
      </c>
      <c r="K4279" s="46">
        <v>28</v>
      </c>
      <c r="L4279" s="42">
        <v>26187</v>
      </c>
      <c r="M4279" s="42">
        <v>13681</v>
      </c>
      <c r="N4279" s="42">
        <v>12506</v>
      </c>
      <c r="O4279" s="54">
        <v>43.856443242453039</v>
      </c>
      <c r="P4279" s="54" t="s">
        <v>499</v>
      </c>
      <c r="Q4279" s="54">
        <v>51.165850449528541</v>
      </c>
      <c r="R4279" s="54">
        <v>43.856443242453039</v>
      </c>
      <c r="S4279" s="54">
        <v>65.784664863679552</v>
      </c>
      <c r="T4279" s="54" t="s">
        <v>499</v>
      </c>
      <c r="U4279" s="54">
        <v>204.66340179811417</v>
      </c>
      <c r="W4279" s="42" t="s">
        <v>469</v>
      </c>
    </row>
    <row r="4280" spans="1:23">
      <c r="A4280" s="49" t="s">
        <v>6548</v>
      </c>
      <c r="B4280" s="46" t="s">
        <v>549</v>
      </c>
      <c r="C4280" s="46" t="s">
        <v>354</v>
      </c>
      <c r="D4280" s="49" t="s">
        <v>161</v>
      </c>
      <c r="E4280" s="46">
        <v>0</v>
      </c>
      <c r="F4280" s="46">
        <v>0</v>
      </c>
      <c r="G4280" s="46">
        <v>0</v>
      </c>
      <c r="H4280" s="46">
        <v>0</v>
      </c>
      <c r="I4280" s="46">
        <v>0</v>
      </c>
      <c r="J4280" s="46">
        <v>0</v>
      </c>
      <c r="K4280" s="46">
        <v>0</v>
      </c>
      <c r="L4280" s="42">
        <v>26187</v>
      </c>
      <c r="M4280" s="42">
        <v>13681</v>
      </c>
      <c r="N4280" s="42">
        <v>12506</v>
      </c>
      <c r="O4280" s="54" t="s">
        <v>499</v>
      </c>
      <c r="P4280" s="54" t="s">
        <v>499</v>
      </c>
      <c r="Q4280" s="54" t="s">
        <v>499</v>
      </c>
      <c r="R4280" s="54" t="s">
        <v>499</v>
      </c>
      <c r="S4280" s="54" t="s">
        <v>499</v>
      </c>
      <c r="T4280" s="54" t="s">
        <v>499</v>
      </c>
      <c r="U4280" s="54" t="s">
        <v>499</v>
      </c>
      <c r="W4280" s="42" t="s">
        <v>469</v>
      </c>
    </row>
    <row r="4281" spans="1:23">
      <c r="A4281" s="49" t="s">
        <v>6549</v>
      </c>
      <c r="B4281" s="46" t="s">
        <v>549</v>
      </c>
      <c r="C4281" s="46" t="s">
        <v>354</v>
      </c>
      <c r="D4281" s="49" t="s">
        <v>164</v>
      </c>
      <c r="E4281" s="46">
        <v>20</v>
      </c>
      <c r="F4281" s="46">
        <v>16</v>
      </c>
      <c r="G4281" s="46">
        <v>76</v>
      </c>
      <c r="H4281" s="46">
        <v>93</v>
      </c>
      <c r="I4281" s="46">
        <v>41</v>
      </c>
      <c r="J4281" s="46">
        <v>9</v>
      </c>
      <c r="K4281" s="46">
        <v>255</v>
      </c>
      <c r="L4281" s="42">
        <v>26187</v>
      </c>
      <c r="M4281" s="42">
        <v>13681</v>
      </c>
      <c r="N4281" s="42">
        <v>12506</v>
      </c>
      <c r="O4281" s="54">
        <v>159.92323684631378</v>
      </c>
      <c r="P4281" s="54">
        <v>127.93858947705101</v>
      </c>
      <c r="Q4281" s="54">
        <v>607.70830001599234</v>
      </c>
      <c r="R4281" s="54">
        <v>743.64305133535902</v>
      </c>
      <c r="S4281" s="54">
        <v>327.84263553494321</v>
      </c>
      <c r="T4281" s="54">
        <v>71.965456580841192</v>
      </c>
      <c r="U4281" s="54">
        <v>2039.0212697905006</v>
      </c>
      <c r="W4281" s="42" t="s">
        <v>469</v>
      </c>
    </row>
    <row r="4282" spans="1:23">
      <c r="A4282" s="49" t="s">
        <v>6550</v>
      </c>
      <c r="B4282" s="46" t="s">
        <v>549</v>
      </c>
      <c r="C4282" s="46" t="s">
        <v>354</v>
      </c>
      <c r="D4282" s="49" t="s">
        <v>142</v>
      </c>
      <c r="E4282" s="46">
        <v>6</v>
      </c>
      <c r="F4282" s="46">
        <v>0</v>
      </c>
      <c r="G4282" s="46">
        <v>0</v>
      </c>
      <c r="H4282" s="46">
        <v>0</v>
      </c>
      <c r="I4282" s="46">
        <v>0</v>
      </c>
      <c r="J4282" s="46">
        <v>0</v>
      </c>
      <c r="K4282" s="46">
        <v>6</v>
      </c>
      <c r="L4282" s="42">
        <v>26187</v>
      </c>
      <c r="M4282" s="42">
        <v>13681</v>
      </c>
      <c r="N4282" s="42">
        <v>12506</v>
      </c>
      <c r="O4282" s="54">
        <v>22.912131973880168</v>
      </c>
      <c r="P4282" s="54" t="s">
        <v>499</v>
      </c>
      <c r="Q4282" s="54" t="s">
        <v>499</v>
      </c>
      <c r="R4282" s="54" t="s">
        <v>499</v>
      </c>
      <c r="S4282" s="54" t="s">
        <v>499</v>
      </c>
      <c r="T4282" s="54" t="s">
        <v>499</v>
      </c>
      <c r="U4282" s="54">
        <v>22.912131973880168</v>
      </c>
      <c r="W4282" s="42" t="s">
        <v>469</v>
      </c>
    </row>
    <row r="4283" spans="1:23">
      <c r="A4283" s="49" t="s">
        <v>6551</v>
      </c>
      <c r="B4283" s="46" t="s">
        <v>549</v>
      </c>
      <c r="C4283" s="46" t="s">
        <v>354</v>
      </c>
      <c r="D4283" s="49" t="s">
        <v>146</v>
      </c>
      <c r="E4283" s="46">
        <v>9</v>
      </c>
      <c r="F4283" s="46">
        <v>6</v>
      </c>
      <c r="G4283" s="46">
        <v>9</v>
      </c>
      <c r="H4283" s="46">
        <v>16</v>
      </c>
      <c r="I4283" s="46">
        <v>9</v>
      </c>
      <c r="J4283" s="46">
        <v>7</v>
      </c>
      <c r="K4283" s="46">
        <v>56</v>
      </c>
      <c r="L4283" s="42">
        <v>26187</v>
      </c>
      <c r="M4283" s="42">
        <v>13681</v>
      </c>
      <c r="N4283" s="42">
        <v>12506</v>
      </c>
      <c r="O4283" s="54">
        <v>65.784664863679552</v>
      </c>
      <c r="P4283" s="54">
        <v>43.856443242453039</v>
      </c>
      <c r="Q4283" s="54">
        <v>65.784664863679552</v>
      </c>
      <c r="R4283" s="54">
        <v>116.9505153132081</v>
      </c>
      <c r="S4283" s="54">
        <v>65.784664863679552</v>
      </c>
      <c r="T4283" s="54">
        <v>51.165850449528541</v>
      </c>
      <c r="U4283" s="54">
        <v>409.32680359622833</v>
      </c>
      <c r="W4283" s="42" t="s">
        <v>469</v>
      </c>
    </row>
    <row r="4284" spans="1:23">
      <c r="A4284" s="49" t="s">
        <v>6552</v>
      </c>
      <c r="B4284" s="46" t="s">
        <v>549</v>
      </c>
      <c r="C4284" s="46" t="s">
        <v>356</v>
      </c>
      <c r="D4284" s="49" t="s">
        <v>200</v>
      </c>
      <c r="E4284" s="46">
        <v>0</v>
      </c>
      <c r="F4284" s="46">
        <v>0</v>
      </c>
      <c r="G4284" s="46">
        <v>14</v>
      </c>
      <c r="H4284" s="46">
        <v>17</v>
      </c>
      <c r="I4284" s="46">
        <v>13</v>
      </c>
      <c r="J4284" s="46">
        <v>6</v>
      </c>
      <c r="K4284" s="46">
        <v>50</v>
      </c>
      <c r="L4284" s="42">
        <v>26879</v>
      </c>
      <c r="M4284" s="42">
        <v>13636</v>
      </c>
      <c r="N4284" s="42">
        <v>13243</v>
      </c>
      <c r="O4284" s="54" t="s">
        <v>499</v>
      </c>
      <c r="P4284" s="54" t="s">
        <v>499</v>
      </c>
      <c r="Q4284" s="54">
        <v>52.085271029428178</v>
      </c>
      <c r="R4284" s="54">
        <v>63.246400535734217</v>
      </c>
      <c r="S4284" s="54">
        <v>48.364894527326165</v>
      </c>
      <c r="T4284" s="54">
        <v>22.322259012612076</v>
      </c>
      <c r="U4284" s="54">
        <v>186.01882510510063</v>
      </c>
      <c r="W4284" s="42" t="s">
        <v>469</v>
      </c>
    </row>
    <row r="4285" spans="1:23">
      <c r="A4285" s="49" t="s">
        <v>6553</v>
      </c>
      <c r="B4285" s="46" t="s">
        <v>549</v>
      </c>
      <c r="C4285" s="46" t="s">
        <v>356</v>
      </c>
      <c r="D4285" s="49" t="s">
        <v>54</v>
      </c>
      <c r="E4285" s="46">
        <v>16</v>
      </c>
      <c r="F4285" s="46">
        <v>31</v>
      </c>
      <c r="G4285" s="46">
        <v>42</v>
      </c>
      <c r="H4285" s="46">
        <v>58</v>
      </c>
      <c r="I4285" s="46">
        <v>43</v>
      </c>
      <c r="J4285" s="46">
        <v>28</v>
      </c>
      <c r="K4285" s="46">
        <v>218</v>
      </c>
      <c r="L4285" s="42">
        <v>26879</v>
      </c>
      <c r="M4285" s="42">
        <v>13636</v>
      </c>
      <c r="N4285" s="42">
        <v>13243</v>
      </c>
      <c r="O4285" s="54">
        <v>117.33646230566148</v>
      </c>
      <c r="P4285" s="54">
        <v>227.33939571721911</v>
      </c>
      <c r="Q4285" s="54">
        <v>308.00821355236138</v>
      </c>
      <c r="R4285" s="54">
        <v>425.34467585802292</v>
      </c>
      <c r="S4285" s="54">
        <v>315.34174244646528</v>
      </c>
      <c r="T4285" s="54">
        <v>205.3388090349076</v>
      </c>
      <c r="U4285" s="54">
        <v>1598.7092989146377</v>
      </c>
      <c r="W4285" s="42" t="s">
        <v>469</v>
      </c>
    </row>
    <row r="4286" spans="1:23">
      <c r="A4286" s="49" t="s">
        <v>6554</v>
      </c>
      <c r="B4286" s="46" t="s">
        <v>549</v>
      </c>
      <c r="C4286" s="46" t="s">
        <v>356</v>
      </c>
      <c r="D4286" s="49" t="s">
        <v>60</v>
      </c>
      <c r="E4286" s="46">
        <v>0</v>
      </c>
      <c r="F4286" s="46">
        <v>0</v>
      </c>
      <c r="G4286" s="46">
        <v>12</v>
      </c>
      <c r="H4286" s="46">
        <v>13</v>
      </c>
      <c r="I4286" s="46">
        <v>12</v>
      </c>
      <c r="J4286" s="46">
        <v>6</v>
      </c>
      <c r="K4286" s="46">
        <v>43</v>
      </c>
      <c r="L4286" s="42">
        <v>26879</v>
      </c>
      <c r="M4286" s="42">
        <v>13636</v>
      </c>
      <c r="N4286" s="42">
        <v>13243</v>
      </c>
      <c r="O4286" s="54" t="s">
        <v>499</v>
      </c>
      <c r="P4286" s="54" t="s">
        <v>499</v>
      </c>
      <c r="Q4286" s="54">
        <v>44.644518025224151</v>
      </c>
      <c r="R4286" s="54">
        <v>48.364894527326165</v>
      </c>
      <c r="S4286" s="54">
        <v>44.644518025224151</v>
      </c>
      <c r="T4286" s="54">
        <v>22.322259012612076</v>
      </c>
      <c r="U4286" s="54">
        <v>159.97618959038655</v>
      </c>
      <c r="W4286" s="42" t="s">
        <v>469</v>
      </c>
    </row>
    <row r="4287" spans="1:23">
      <c r="A4287" s="49" t="s">
        <v>6555</v>
      </c>
      <c r="B4287" s="46" t="s">
        <v>549</v>
      </c>
      <c r="C4287" s="46" t="s">
        <v>356</v>
      </c>
      <c r="D4287" s="49" t="s">
        <v>69</v>
      </c>
      <c r="E4287" s="46">
        <v>0</v>
      </c>
      <c r="F4287" s="46">
        <v>0</v>
      </c>
      <c r="G4287" s="46">
        <v>6</v>
      </c>
      <c r="H4287" s="46">
        <v>6</v>
      </c>
      <c r="I4287" s="46">
        <v>0</v>
      </c>
      <c r="J4287" s="46">
        <v>6</v>
      </c>
      <c r="K4287" s="46">
        <v>18</v>
      </c>
      <c r="L4287" s="42">
        <v>26879</v>
      </c>
      <c r="M4287" s="42">
        <v>13636</v>
      </c>
      <c r="N4287" s="42">
        <v>13243</v>
      </c>
      <c r="O4287" s="54" t="s">
        <v>499</v>
      </c>
      <c r="P4287" s="54" t="s">
        <v>499</v>
      </c>
      <c r="Q4287" s="54">
        <v>44.001173364623057</v>
      </c>
      <c r="R4287" s="54">
        <v>44.001173364623057</v>
      </c>
      <c r="S4287" s="54" t="s">
        <v>499</v>
      </c>
      <c r="T4287" s="54">
        <v>44.001173364623057</v>
      </c>
      <c r="U4287" s="54">
        <v>132.00352009386916</v>
      </c>
      <c r="W4287" s="42" t="s">
        <v>469</v>
      </c>
    </row>
    <row r="4288" spans="1:23">
      <c r="A4288" s="49" t="s">
        <v>6556</v>
      </c>
      <c r="B4288" s="46" t="s">
        <v>549</v>
      </c>
      <c r="C4288" s="46" t="s">
        <v>356</v>
      </c>
      <c r="D4288" s="49" t="s">
        <v>64</v>
      </c>
      <c r="E4288" s="46">
        <v>14</v>
      </c>
      <c r="F4288" s="46">
        <v>16</v>
      </c>
      <c r="G4288" s="46">
        <v>26</v>
      </c>
      <c r="H4288" s="46">
        <v>33</v>
      </c>
      <c r="I4288" s="46">
        <v>20</v>
      </c>
      <c r="J4288" s="46">
        <v>12</v>
      </c>
      <c r="K4288" s="46">
        <v>121</v>
      </c>
      <c r="L4288" s="42">
        <v>26879</v>
      </c>
      <c r="M4288" s="42">
        <v>13636</v>
      </c>
      <c r="N4288" s="42">
        <v>13243</v>
      </c>
      <c r="O4288" s="54">
        <v>52.085271029428178</v>
      </c>
      <c r="P4288" s="54">
        <v>59.526024033632204</v>
      </c>
      <c r="Q4288" s="54">
        <v>96.729789054652329</v>
      </c>
      <c r="R4288" s="54">
        <v>122.77242456936641</v>
      </c>
      <c r="S4288" s="54">
        <v>74.40753004204025</v>
      </c>
      <c r="T4288" s="54">
        <v>44.644518025224151</v>
      </c>
      <c r="U4288" s="54">
        <v>450.16555675434353</v>
      </c>
      <c r="W4288" s="42" t="s">
        <v>469</v>
      </c>
    </row>
    <row r="4289" spans="1:23">
      <c r="A4289" s="49" t="s">
        <v>6557</v>
      </c>
      <c r="B4289" s="46" t="s">
        <v>549</v>
      </c>
      <c r="C4289" s="46" t="s">
        <v>356</v>
      </c>
      <c r="D4289" s="49" t="s">
        <v>492</v>
      </c>
      <c r="E4289" s="46">
        <v>6</v>
      </c>
      <c r="F4289" s="46">
        <v>6</v>
      </c>
      <c r="G4289" s="46">
        <v>9</v>
      </c>
      <c r="H4289" s="46">
        <v>14</v>
      </c>
      <c r="I4289" s="46">
        <v>6</v>
      </c>
      <c r="J4289" s="46">
        <v>6</v>
      </c>
      <c r="K4289" s="46">
        <v>47</v>
      </c>
      <c r="L4289" s="42">
        <v>26879</v>
      </c>
      <c r="M4289" s="42">
        <v>13636</v>
      </c>
      <c r="N4289" s="42">
        <v>13243</v>
      </c>
      <c r="O4289" s="54">
        <v>22.322259012612076</v>
      </c>
      <c r="P4289" s="54">
        <v>22.322259012612076</v>
      </c>
      <c r="Q4289" s="54">
        <v>33.483388518918119</v>
      </c>
      <c r="R4289" s="54">
        <v>52.085271029428178</v>
      </c>
      <c r="S4289" s="54">
        <v>22.322259012612076</v>
      </c>
      <c r="T4289" s="54">
        <v>22.322259012612076</v>
      </c>
      <c r="U4289" s="54">
        <v>174.85769559879458</v>
      </c>
      <c r="W4289" s="42" t="s">
        <v>469</v>
      </c>
    </row>
    <row r="4290" spans="1:23">
      <c r="A4290" s="49" t="s">
        <v>6558</v>
      </c>
      <c r="B4290" s="46" t="s">
        <v>549</v>
      </c>
      <c r="C4290" s="46" t="s">
        <v>356</v>
      </c>
      <c r="D4290" s="49" t="s">
        <v>473</v>
      </c>
      <c r="E4290" s="46">
        <v>0</v>
      </c>
      <c r="F4290" s="46">
        <v>0</v>
      </c>
      <c r="G4290" s="46">
        <v>0</v>
      </c>
      <c r="H4290" s="46">
        <v>6</v>
      </c>
      <c r="I4290" s="46">
        <v>0</v>
      </c>
      <c r="J4290" s="46">
        <v>0</v>
      </c>
      <c r="K4290" s="46">
        <v>6</v>
      </c>
      <c r="L4290" s="42">
        <v>26879</v>
      </c>
      <c r="M4290" s="42">
        <v>13636</v>
      </c>
      <c r="N4290" s="42">
        <v>13243</v>
      </c>
      <c r="O4290" s="54" t="s">
        <v>499</v>
      </c>
      <c r="P4290" s="54" t="s">
        <v>499</v>
      </c>
      <c r="Q4290" s="54" t="s">
        <v>499</v>
      </c>
      <c r="R4290" s="54">
        <v>22.322259012612076</v>
      </c>
      <c r="S4290" s="54" t="s">
        <v>499</v>
      </c>
      <c r="T4290" s="54" t="s">
        <v>499</v>
      </c>
      <c r="U4290" s="54">
        <v>22.322259012612076</v>
      </c>
      <c r="W4290" s="42" t="s">
        <v>469</v>
      </c>
    </row>
    <row r="4291" spans="1:23">
      <c r="A4291" s="49" t="s">
        <v>6559</v>
      </c>
      <c r="B4291" s="46" t="s">
        <v>549</v>
      </c>
      <c r="C4291" s="46" t="s">
        <v>356</v>
      </c>
      <c r="D4291" s="49" t="s">
        <v>201</v>
      </c>
      <c r="E4291" s="46">
        <v>0</v>
      </c>
      <c r="F4291" s="46">
        <v>0</v>
      </c>
      <c r="G4291" s="46">
        <v>6</v>
      </c>
      <c r="H4291" s="46">
        <v>6</v>
      </c>
      <c r="I4291" s="46">
        <v>0</v>
      </c>
      <c r="J4291" s="46">
        <v>0</v>
      </c>
      <c r="K4291" s="46">
        <v>12</v>
      </c>
      <c r="L4291" s="42">
        <v>26879</v>
      </c>
      <c r="M4291" s="42">
        <v>13636</v>
      </c>
      <c r="N4291" s="42">
        <v>13243</v>
      </c>
      <c r="O4291" s="54" t="s">
        <v>499</v>
      </c>
      <c r="P4291" s="54" t="s">
        <v>499</v>
      </c>
      <c r="Q4291" s="54">
        <v>22.322259012612076</v>
      </c>
      <c r="R4291" s="54">
        <v>22.322259012612076</v>
      </c>
      <c r="S4291" s="54" t="s">
        <v>499</v>
      </c>
      <c r="T4291" s="54" t="s">
        <v>499</v>
      </c>
      <c r="U4291" s="54">
        <v>44.644518025224151</v>
      </c>
      <c r="W4291" s="42" t="s">
        <v>469</v>
      </c>
    </row>
    <row r="4292" spans="1:23">
      <c r="A4292" s="49" t="s">
        <v>6560</v>
      </c>
      <c r="B4292" s="46" t="s">
        <v>549</v>
      </c>
      <c r="C4292" s="46" t="s">
        <v>356</v>
      </c>
      <c r="D4292" s="49" t="s">
        <v>151</v>
      </c>
      <c r="E4292" s="46">
        <v>0</v>
      </c>
      <c r="F4292" s="46">
        <v>0</v>
      </c>
      <c r="G4292" s="46">
        <v>0</v>
      </c>
      <c r="H4292" s="46">
        <v>0</v>
      </c>
      <c r="I4292" s="46">
        <v>0</v>
      </c>
      <c r="J4292" s="46">
        <v>0</v>
      </c>
      <c r="K4292" s="46">
        <v>0</v>
      </c>
      <c r="L4292" s="42">
        <v>26879</v>
      </c>
      <c r="M4292" s="42">
        <v>13636</v>
      </c>
      <c r="N4292" s="42">
        <v>13243</v>
      </c>
      <c r="O4292" s="54" t="s">
        <v>499</v>
      </c>
      <c r="P4292" s="54" t="s">
        <v>499</v>
      </c>
      <c r="Q4292" s="54" t="s">
        <v>499</v>
      </c>
      <c r="R4292" s="54" t="s">
        <v>499</v>
      </c>
      <c r="S4292" s="54" t="s">
        <v>499</v>
      </c>
      <c r="T4292" s="54" t="s">
        <v>499</v>
      </c>
      <c r="U4292" s="54" t="s">
        <v>499</v>
      </c>
      <c r="W4292" s="42" t="s">
        <v>469</v>
      </c>
    </row>
    <row r="4293" spans="1:23">
      <c r="A4293" s="49" t="s">
        <v>6561</v>
      </c>
      <c r="B4293" s="46" t="s">
        <v>549</v>
      </c>
      <c r="C4293" s="46" t="s">
        <v>356</v>
      </c>
      <c r="D4293" s="49" t="s">
        <v>95</v>
      </c>
      <c r="E4293" s="46">
        <v>0</v>
      </c>
      <c r="F4293" s="46">
        <v>0</v>
      </c>
      <c r="G4293" s="46">
        <v>0</v>
      </c>
      <c r="H4293" s="46">
        <v>6</v>
      </c>
      <c r="I4293" s="46">
        <v>0</v>
      </c>
      <c r="J4293" s="46">
        <v>0</v>
      </c>
      <c r="K4293" s="46">
        <v>6</v>
      </c>
      <c r="L4293" s="42">
        <v>26879</v>
      </c>
      <c r="M4293" s="42">
        <v>13636</v>
      </c>
      <c r="N4293" s="42">
        <v>13243</v>
      </c>
      <c r="O4293" s="54" t="s">
        <v>499</v>
      </c>
      <c r="P4293" s="54" t="s">
        <v>499</v>
      </c>
      <c r="Q4293" s="54" t="s">
        <v>499</v>
      </c>
      <c r="R4293" s="54">
        <v>22.322259012612076</v>
      </c>
      <c r="S4293" s="54" t="s">
        <v>499</v>
      </c>
      <c r="T4293" s="54" t="s">
        <v>499</v>
      </c>
      <c r="U4293" s="54">
        <v>22.322259012612076</v>
      </c>
      <c r="W4293" s="42" t="s">
        <v>469</v>
      </c>
    </row>
    <row r="4294" spans="1:23">
      <c r="A4294" s="49" t="s">
        <v>6562</v>
      </c>
      <c r="B4294" s="46" t="s">
        <v>549</v>
      </c>
      <c r="C4294" s="46" t="s">
        <v>356</v>
      </c>
      <c r="D4294" s="49" t="s">
        <v>154</v>
      </c>
      <c r="E4294" s="46">
        <v>0</v>
      </c>
      <c r="F4294" s="46">
        <v>0</v>
      </c>
      <c r="G4294" s="46">
        <v>0</v>
      </c>
      <c r="H4294" s="46">
        <v>0</v>
      </c>
      <c r="I4294" s="46">
        <v>0</v>
      </c>
      <c r="J4294" s="46">
        <v>0</v>
      </c>
      <c r="K4294" s="46">
        <v>0</v>
      </c>
      <c r="L4294" s="42">
        <v>26879</v>
      </c>
      <c r="M4294" s="42">
        <v>13636</v>
      </c>
      <c r="N4294" s="42">
        <v>13243</v>
      </c>
      <c r="O4294" s="54" t="s">
        <v>499</v>
      </c>
      <c r="P4294" s="54" t="s">
        <v>499</v>
      </c>
      <c r="Q4294" s="54" t="s">
        <v>499</v>
      </c>
      <c r="R4294" s="54" t="s">
        <v>499</v>
      </c>
      <c r="S4294" s="54" t="s">
        <v>499</v>
      </c>
      <c r="T4294" s="54" t="s">
        <v>499</v>
      </c>
      <c r="U4294" s="54" t="s">
        <v>499</v>
      </c>
      <c r="W4294" s="42" t="s">
        <v>469</v>
      </c>
    </row>
    <row r="4295" spans="1:23">
      <c r="A4295" s="49" t="s">
        <v>6563</v>
      </c>
      <c r="B4295" s="46" t="s">
        <v>549</v>
      </c>
      <c r="C4295" s="46" t="s">
        <v>356</v>
      </c>
      <c r="D4295" s="49" t="s">
        <v>155</v>
      </c>
      <c r="E4295" s="46">
        <v>6</v>
      </c>
      <c r="F4295" s="46">
        <v>0</v>
      </c>
      <c r="G4295" s="46">
        <v>6</v>
      </c>
      <c r="H4295" s="46">
        <v>6</v>
      </c>
      <c r="I4295" s="46">
        <v>0</v>
      </c>
      <c r="J4295" s="46">
        <v>0</v>
      </c>
      <c r="K4295" s="46">
        <v>18</v>
      </c>
      <c r="L4295" s="42">
        <v>26879</v>
      </c>
      <c r="M4295" s="42">
        <v>13636</v>
      </c>
      <c r="N4295" s="42">
        <v>13243</v>
      </c>
      <c r="O4295" s="54">
        <v>22.322259012612076</v>
      </c>
      <c r="P4295" s="54" t="s">
        <v>499</v>
      </c>
      <c r="Q4295" s="54">
        <v>22.322259012612076</v>
      </c>
      <c r="R4295" s="54">
        <v>22.322259012612076</v>
      </c>
      <c r="S4295" s="54" t="s">
        <v>499</v>
      </c>
      <c r="T4295" s="54" t="s">
        <v>499</v>
      </c>
      <c r="U4295" s="54">
        <v>66.966777037836238</v>
      </c>
      <c r="W4295" s="42" t="s">
        <v>469</v>
      </c>
    </row>
    <row r="4296" spans="1:23">
      <c r="A4296" s="49" t="s">
        <v>6564</v>
      </c>
      <c r="B4296" s="46" t="s">
        <v>549</v>
      </c>
      <c r="C4296" s="46" t="s">
        <v>356</v>
      </c>
      <c r="D4296" s="49" t="s">
        <v>99</v>
      </c>
      <c r="E4296" s="46">
        <v>12</v>
      </c>
      <c r="F4296" s="46">
        <v>6</v>
      </c>
      <c r="G4296" s="46">
        <v>18</v>
      </c>
      <c r="H4296" s="46">
        <v>15</v>
      </c>
      <c r="I4296" s="46">
        <v>13</v>
      </c>
      <c r="J4296" s="46">
        <v>0</v>
      </c>
      <c r="K4296" s="46">
        <v>64</v>
      </c>
      <c r="L4296" s="42">
        <v>26879</v>
      </c>
      <c r="M4296" s="42">
        <v>13636</v>
      </c>
      <c r="N4296" s="42">
        <v>13243</v>
      </c>
      <c r="O4296" s="54">
        <v>44.644518025224151</v>
      </c>
      <c r="P4296" s="54">
        <v>22.322259012612076</v>
      </c>
      <c r="Q4296" s="54">
        <v>66.966777037836238</v>
      </c>
      <c r="R4296" s="54">
        <v>55.805647531530191</v>
      </c>
      <c r="S4296" s="54">
        <v>48.364894527326165</v>
      </c>
      <c r="T4296" s="54" t="s">
        <v>499</v>
      </c>
      <c r="U4296" s="54">
        <v>238.10409613452882</v>
      </c>
      <c r="W4296" s="42" t="s">
        <v>469</v>
      </c>
    </row>
    <row r="4297" spans="1:23">
      <c r="A4297" s="49" t="s">
        <v>6565</v>
      </c>
      <c r="B4297" s="46" t="s">
        <v>549</v>
      </c>
      <c r="C4297" s="46" t="s">
        <v>356</v>
      </c>
      <c r="D4297" s="49" t="s">
        <v>481</v>
      </c>
      <c r="E4297" s="46">
        <v>0</v>
      </c>
      <c r="F4297" s="46">
        <v>0</v>
      </c>
      <c r="G4297" s="46">
        <v>0</v>
      </c>
      <c r="H4297" s="46">
        <v>0</v>
      </c>
      <c r="I4297" s="46">
        <v>0</v>
      </c>
      <c r="J4297" s="46">
        <v>0</v>
      </c>
      <c r="K4297" s="46">
        <v>0</v>
      </c>
      <c r="L4297" s="42">
        <v>26879</v>
      </c>
      <c r="M4297" s="42">
        <v>13636</v>
      </c>
      <c r="N4297" s="42">
        <v>13243</v>
      </c>
      <c r="O4297" s="54" t="s">
        <v>499</v>
      </c>
      <c r="P4297" s="54" t="s">
        <v>499</v>
      </c>
      <c r="Q4297" s="54" t="s">
        <v>499</v>
      </c>
      <c r="R4297" s="54" t="s">
        <v>499</v>
      </c>
      <c r="S4297" s="54" t="s">
        <v>499</v>
      </c>
      <c r="T4297" s="54" t="s">
        <v>499</v>
      </c>
      <c r="U4297" s="54" t="s">
        <v>499</v>
      </c>
      <c r="W4297" s="42" t="s">
        <v>469</v>
      </c>
    </row>
    <row r="4298" spans="1:23">
      <c r="A4298" s="49" t="s">
        <v>6566</v>
      </c>
      <c r="B4298" s="46" t="s">
        <v>549</v>
      </c>
      <c r="C4298" s="46" t="s">
        <v>356</v>
      </c>
      <c r="D4298" s="49" t="s">
        <v>483</v>
      </c>
      <c r="E4298" s="46">
        <v>0</v>
      </c>
      <c r="F4298" s="46">
        <v>6</v>
      </c>
      <c r="G4298" s="46">
        <v>7</v>
      </c>
      <c r="H4298" s="46">
        <v>14</v>
      </c>
      <c r="I4298" s="46">
        <v>6</v>
      </c>
      <c r="J4298" s="46">
        <v>0</v>
      </c>
      <c r="K4298" s="46">
        <v>33</v>
      </c>
      <c r="L4298" s="42">
        <v>26879</v>
      </c>
      <c r="M4298" s="42">
        <v>13636</v>
      </c>
      <c r="N4298" s="42">
        <v>13243</v>
      </c>
      <c r="O4298" s="54" t="s">
        <v>499</v>
      </c>
      <c r="P4298" s="54">
        <v>22.322259012612076</v>
      </c>
      <c r="Q4298" s="54">
        <v>26.042635514714089</v>
      </c>
      <c r="R4298" s="54">
        <v>52.085271029428178</v>
      </c>
      <c r="S4298" s="54">
        <v>22.322259012612076</v>
      </c>
      <c r="T4298" s="54" t="s">
        <v>499</v>
      </c>
      <c r="U4298" s="54">
        <v>122.77242456936641</v>
      </c>
      <c r="W4298" s="42" t="s">
        <v>469</v>
      </c>
    </row>
    <row r="4299" spans="1:23">
      <c r="A4299" s="49" t="s">
        <v>6567</v>
      </c>
      <c r="B4299" s="46" t="s">
        <v>549</v>
      </c>
      <c r="C4299" s="46" t="s">
        <v>356</v>
      </c>
      <c r="D4299" s="49" t="s">
        <v>128</v>
      </c>
      <c r="E4299" s="46">
        <v>0</v>
      </c>
      <c r="F4299" s="46">
        <v>0</v>
      </c>
      <c r="G4299" s="46">
        <v>0</v>
      </c>
      <c r="H4299" s="46">
        <v>0</v>
      </c>
      <c r="I4299" s="46">
        <v>0</v>
      </c>
      <c r="J4299" s="46">
        <v>0</v>
      </c>
      <c r="K4299" s="46">
        <v>0</v>
      </c>
      <c r="L4299" s="42">
        <v>26879</v>
      </c>
      <c r="M4299" s="42">
        <v>13636</v>
      </c>
      <c r="N4299" s="42">
        <v>13243</v>
      </c>
      <c r="O4299" s="54" t="s">
        <v>499</v>
      </c>
      <c r="P4299" s="54" t="s">
        <v>499</v>
      </c>
      <c r="Q4299" s="54" t="s">
        <v>499</v>
      </c>
      <c r="R4299" s="54" t="s">
        <v>499</v>
      </c>
      <c r="S4299" s="54" t="s">
        <v>499</v>
      </c>
      <c r="T4299" s="54" t="s">
        <v>499</v>
      </c>
      <c r="U4299" s="54" t="s">
        <v>499</v>
      </c>
      <c r="W4299" s="42" t="s">
        <v>469</v>
      </c>
    </row>
    <row r="4300" spans="1:23">
      <c r="A4300" s="49" t="s">
        <v>6568</v>
      </c>
      <c r="B4300" s="46" t="s">
        <v>549</v>
      </c>
      <c r="C4300" s="46" t="s">
        <v>356</v>
      </c>
      <c r="D4300" s="49" t="s">
        <v>132</v>
      </c>
      <c r="E4300" s="46">
        <v>0</v>
      </c>
      <c r="F4300" s="46">
        <v>0</v>
      </c>
      <c r="G4300" s="46">
        <v>6</v>
      </c>
      <c r="H4300" s="46">
        <v>8</v>
      </c>
      <c r="I4300" s="46">
        <v>6</v>
      </c>
      <c r="J4300" s="46">
        <v>0</v>
      </c>
      <c r="K4300" s="46">
        <v>20</v>
      </c>
      <c r="L4300" s="42">
        <v>26879</v>
      </c>
      <c r="M4300" s="42">
        <v>13636</v>
      </c>
      <c r="N4300" s="42">
        <v>13243</v>
      </c>
      <c r="O4300" s="54" t="s">
        <v>499</v>
      </c>
      <c r="P4300" s="54" t="s">
        <v>499</v>
      </c>
      <c r="Q4300" s="54">
        <v>44.001173364623057</v>
      </c>
      <c r="R4300" s="54">
        <v>58.668231152830742</v>
      </c>
      <c r="S4300" s="54">
        <v>44.001173364623057</v>
      </c>
      <c r="T4300" s="54" t="s">
        <v>499</v>
      </c>
      <c r="U4300" s="54">
        <v>146.67057788207686</v>
      </c>
      <c r="W4300" s="42" t="s">
        <v>469</v>
      </c>
    </row>
    <row r="4301" spans="1:23">
      <c r="A4301" s="49" t="s">
        <v>6569</v>
      </c>
      <c r="B4301" s="46" t="s">
        <v>549</v>
      </c>
      <c r="C4301" s="46" t="s">
        <v>356</v>
      </c>
      <c r="D4301" s="49" t="s">
        <v>161</v>
      </c>
      <c r="E4301" s="46">
        <v>0</v>
      </c>
      <c r="F4301" s="46">
        <v>0</v>
      </c>
      <c r="G4301" s="46">
        <v>0</v>
      </c>
      <c r="H4301" s="46">
        <v>0</v>
      </c>
      <c r="I4301" s="46">
        <v>0</v>
      </c>
      <c r="J4301" s="46">
        <v>0</v>
      </c>
      <c r="K4301" s="46">
        <v>0</v>
      </c>
      <c r="L4301" s="42">
        <v>26879</v>
      </c>
      <c r="M4301" s="42">
        <v>13636</v>
      </c>
      <c r="N4301" s="42">
        <v>13243</v>
      </c>
      <c r="O4301" s="54" t="s">
        <v>499</v>
      </c>
      <c r="P4301" s="54" t="s">
        <v>499</v>
      </c>
      <c r="Q4301" s="54" t="s">
        <v>499</v>
      </c>
      <c r="R4301" s="54" t="s">
        <v>499</v>
      </c>
      <c r="S4301" s="54" t="s">
        <v>499</v>
      </c>
      <c r="T4301" s="54" t="s">
        <v>499</v>
      </c>
      <c r="U4301" s="54" t="s">
        <v>499</v>
      </c>
      <c r="W4301" s="42" t="s">
        <v>469</v>
      </c>
    </row>
    <row r="4302" spans="1:23">
      <c r="A4302" s="49" t="s">
        <v>6570</v>
      </c>
      <c r="B4302" s="46" t="s">
        <v>549</v>
      </c>
      <c r="C4302" s="46" t="s">
        <v>356</v>
      </c>
      <c r="D4302" s="49" t="s">
        <v>164</v>
      </c>
      <c r="E4302" s="46">
        <v>13</v>
      </c>
      <c r="F4302" s="46">
        <v>8</v>
      </c>
      <c r="G4302" s="46">
        <v>35</v>
      </c>
      <c r="H4302" s="46">
        <v>35</v>
      </c>
      <c r="I4302" s="46">
        <v>11</v>
      </c>
      <c r="J4302" s="46">
        <v>6</v>
      </c>
      <c r="K4302" s="46">
        <v>108</v>
      </c>
      <c r="L4302" s="42">
        <v>26879</v>
      </c>
      <c r="M4302" s="42">
        <v>13636</v>
      </c>
      <c r="N4302" s="42">
        <v>13243</v>
      </c>
      <c r="O4302" s="54">
        <v>98.165068337989879</v>
      </c>
      <c r="P4302" s="54">
        <v>60.409272823378387</v>
      </c>
      <c r="Q4302" s="54">
        <v>264.29056860228047</v>
      </c>
      <c r="R4302" s="54">
        <v>264.29056860228047</v>
      </c>
      <c r="S4302" s="54">
        <v>83.062750132145283</v>
      </c>
      <c r="T4302" s="54">
        <v>45.30695461753379</v>
      </c>
      <c r="U4302" s="54">
        <v>815.52518311560823</v>
      </c>
      <c r="W4302" s="42" t="s">
        <v>469</v>
      </c>
    </row>
    <row r="4303" spans="1:23">
      <c r="A4303" s="49" t="s">
        <v>6571</v>
      </c>
      <c r="B4303" s="46" t="s">
        <v>549</v>
      </c>
      <c r="C4303" s="46" t="s">
        <v>356</v>
      </c>
      <c r="D4303" s="49" t="s">
        <v>142</v>
      </c>
      <c r="E4303" s="46">
        <v>0</v>
      </c>
      <c r="F4303" s="46">
        <v>0</v>
      </c>
      <c r="G4303" s="46">
        <v>0</v>
      </c>
      <c r="H4303" s="46">
        <v>6</v>
      </c>
      <c r="I4303" s="46">
        <v>0</v>
      </c>
      <c r="J4303" s="46">
        <v>0</v>
      </c>
      <c r="K4303" s="46">
        <v>6</v>
      </c>
      <c r="L4303" s="42">
        <v>26879</v>
      </c>
      <c r="M4303" s="42">
        <v>13636</v>
      </c>
      <c r="N4303" s="42">
        <v>13243</v>
      </c>
      <c r="O4303" s="54" t="s">
        <v>499</v>
      </c>
      <c r="P4303" s="54" t="s">
        <v>499</v>
      </c>
      <c r="Q4303" s="54" t="s">
        <v>499</v>
      </c>
      <c r="R4303" s="54">
        <v>22.322259012612076</v>
      </c>
      <c r="S4303" s="54" t="s">
        <v>499</v>
      </c>
      <c r="T4303" s="54" t="s">
        <v>499</v>
      </c>
      <c r="U4303" s="54">
        <v>22.322259012612076</v>
      </c>
      <c r="W4303" s="42" t="s">
        <v>469</v>
      </c>
    </row>
    <row r="4304" spans="1:23">
      <c r="A4304" s="49" t="s">
        <v>6572</v>
      </c>
      <c r="B4304" s="46" t="s">
        <v>549</v>
      </c>
      <c r="C4304" s="46" t="s">
        <v>356</v>
      </c>
      <c r="D4304" s="49" t="s">
        <v>146</v>
      </c>
      <c r="E4304" s="46">
        <v>6</v>
      </c>
      <c r="F4304" s="46">
        <v>6</v>
      </c>
      <c r="G4304" s="46">
        <v>15</v>
      </c>
      <c r="H4304" s="46">
        <v>9</v>
      </c>
      <c r="I4304" s="46">
        <v>14</v>
      </c>
      <c r="J4304" s="46">
        <v>6</v>
      </c>
      <c r="K4304" s="46">
        <v>56</v>
      </c>
      <c r="L4304" s="42">
        <v>26879</v>
      </c>
      <c r="M4304" s="42">
        <v>13636</v>
      </c>
      <c r="N4304" s="42">
        <v>13243</v>
      </c>
      <c r="O4304" s="54">
        <v>44.001173364623057</v>
      </c>
      <c r="P4304" s="54">
        <v>44.001173364623057</v>
      </c>
      <c r="Q4304" s="54">
        <v>110.00293341155763</v>
      </c>
      <c r="R4304" s="54">
        <v>66.001760046934578</v>
      </c>
      <c r="S4304" s="54">
        <v>102.6694045174538</v>
      </c>
      <c r="T4304" s="54">
        <v>44.001173364623057</v>
      </c>
      <c r="U4304" s="54">
        <v>410.6776180698152</v>
      </c>
      <c r="W4304" s="42" t="s">
        <v>469</v>
      </c>
    </row>
    <row r="4305" spans="1:23">
      <c r="A4305" s="49" t="s">
        <v>6573</v>
      </c>
      <c r="B4305" s="46" t="s">
        <v>549</v>
      </c>
      <c r="C4305" s="46" t="s">
        <v>358</v>
      </c>
      <c r="D4305" s="49" t="s">
        <v>200</v>
      </c>
      <c r="E4305" s="46">
        <v>6</v>
      </c>
      <c r="F4305" s="46">
        <v>0</v>
      </c>
      <c r="G4305" s="46">
        <v>16</v>
      </c>
      <c r="H4305" s="46">
        <v>21</v>
      </c>
      <c r="I4305" s="46">
        <v>10</v>
      </c>
      <c r="J4305" s="46">
        <v>6</v>
      </c>
      <c r="K4305" s="46">
        <v>59</v>
      </c>
      <c r="L4305" s="42">
        <v>30331</v>
      </c>
      <c r="M4305" s="42">
        <v>15548</v>
      </c>
      <c r="N4305" s="42">
        <v>14783</v>
      </c>
      <c r="O4305" s="54">
        <v>19.781741452639213</v>
      </c>
      <c r="P4305" s="54" t="s">
        <v>499</v>
      </c>
      <c r="Q4305" s="54">
        <v>52.751310540371243</v>
      </c>
      <c r="R4305" s="54">
        <v>69.236095084237249</v>
      </c>
      <c r="S4305" s="54">
        <v>32.969569087732019</v>
      </c>
      <c r="T4305" s="54">
        <v>19.781741452639213</v>
      </c>
      <c r="U4305" s="54">
        <v>194.52045761761892</v>
      </c>
      <c r="W4305" s="42" t="s">
        <v>469</v>
      </c>
    </row>
    <row r="4306" spans="1:23">
      <c r="A4306" s="49" t="s">
        <v>6574</v>
      </c>
      <c r="B4306" s="46" t="s">
        <v>549</v>
      </c>
      <c r="C4306" s="46" t="s">
        <v>358</v>
      </c>
      <c r="D4306" s="49" t="s">
        <v>54</v>
      </c>
      <c r="E4306" s="46">
        <v>27</v>
      </c>
      <c r="F4306" s="46">
        <v>35</v>
      </c>
      <c r="G4306" s="46">
        <v>51</v>
      </c>
      <c r="H4306" s="46">
        <v>86</v>
      </c>
      <c r="I4306" s="46">
        <v>46</v>
      </c>
      <c r="J4306" s="46">
        <v>38</v>
      </c>
      <c r="K4306" s="46">
        <v>283</v>
      </c>
      <c r="L4306" s="42">
        <v>30331</v>
      </c>
      <c r="M4306" s="42">
        <v>15548</v>
      </c>
      <c r="N4306" s="42">
        <v>14783</v>
      </c>
      <c r="O4306" s="54">
        <v>173.65577566246463</v>
      </c>
      <c r="P4306" s="54">
        <v>225.10933882171344</v>
      </c>
      <c r="Q4306" s="54">
        <v>328.01646514021098</v>
      </c>
      <c r="R4306" s="54">
        <v>553.12580396192436</v>
      </c>
      <c r="S4306" s="54">
        <v>295.85798816568047</v>
      </c>
      <c r="T4306" s="54">
        <v>244.40442500643172</v>
      </c>
      <c r="U4306" s="54">
        <v>1820.1697967584255</v>
      </c>
      <c r="W4306" s="42" t="s">
        <v>469</v>
      </c>
    </row>
    <row r="4307" spans="1:23">
      <c r="A4307" s="49" t="s">
        <v>6575</v>
      </c>
      <c r="B4307" s="46" t="s">
        <v>549</v>
      </c>
      <c r="C4307" s="46" t="s">
        <v>358</v>
      </c>
      <c r="D4307" s="49" t="s">
        <v>60</v>
      </c>
      <c r="E4307" s="46">
        <v>6</v>
      </c>
      <c r="F4307" s="46">
        <v>0</v>
      </c>
      <c r="G4307" s="46">
        <v>12</v>
      </c>
      <c r="H4307" s="46">
        <v>0</v>
      </c>
      <c r="I4307" s="46">
        <v>6</v>
      </c>
      <c r="J4307" s="46">
        <v>0</v>
      </c>
      <c r="K4307" s="46">
        <v>24</v>
      </c>
      <c r="L4307" s="42">
        <v>30331</v>
      </c>
      <c r="M4307" s="42">
        <v>15548</v>
      </c>
      <c r="N4307" s="42">
        <v>14783</v>
      </c>
      <c r="O4307" s="54">
        <v>19.781741452639213</v>
      </c>
      <c r="P4307" s="54" t="s">
        <v>499</v>
      </c>
      <c r="Q4307" s="54">
        <v>39.563482905278427</v>
      </c>
      <c r="R4307" s="54" t="s">
        <v>499</v>
      </c>
      <c r="S4307" s="54">
        <v>19.781741452639213</v>
      </c>
      <c r="T4307" s="54" t="s">
        <v>499</v>
      </c>
      <c r="U4307" s="54">
        <v>79.126965810556854</v>
      </c>
      <c r="W4307" s="42" t="s">
        <v>469</v>
      </c>
    </row>
    <row r="4308" spans="1:23">
      <c r="A4308" s="49" t="s">
        <v>6576</v>
      </c>
      <c r="B4308" s="46" t="s">
        <v>549</v>
      </c>
      <c r="C4308" s="46" t="s">
        <v>358</v>
      </c>
      <c r="D4308" s="49" t="s">
        <v>69</v>
      </c>
      <c r="E4308" s="46">
        <v>0</v>
      </c>
      <c r="F4308" s="46">
        <v>6</v>
      </c>
      <c r="G4308" s="46">
        <v>6</v>
      </c>
      <c r="H4308" s="46">
        <v>6</v>
      </c>
      <c r="I4308" s="46">
        <v>0</v>
      </c>
      <c r="J4308" s="46">
        <v>0</v>
      </c>
      <c r="K4308" s="46">
        <v>18</v>
      </c>
      <c r="L4308" s="42">
        <v>30331</v>
      </c>
      <c r="M4308" s="42">
        <v>15548</v>
      </c>
      <c r="N4308" s="42">
        <v>14783</v>
      </c>
      <c r="O4308" s="54" t="s">
        <v>499</v>
      </c>
      <c r="P4308" s="54">
        <v>38.590172369436587</v>
      </c>
      <c r="Q4308" s="54">
        <v>38.590172369436587</v>
      </c>
      <c r="R4308" s="54">
        <v>38.590172369436587</v>
      </c>
      <c r="S4308" s="54" t="s">
        <v>499</v>
      </c>
      <c r="T4308" s="54" t="s">
        <v>499</v>
      </c>
      <c r="U4308" s="54">
        <v>115.77051710830975</v>
      </c>
      <c r="W4308" s="42" t="s">
        <v>469</v>
      </c>
    </row>
    <row r="4309" spans="1:23">
      <c r="A4309" s="49" t="s">
        <v>6577</v>
      </c>
      <c r="B4309" s="46" t="s">
        <v>549</v>
      </c>
      <c r="C4309" s="46" t="s">
        <v>358</v>
      </c>
      <c r="D4309" s="49" t="s">
        <v>64</v>
      </c>
      <c r="E4309" s="46">
        <v>23</v>
      </c>
      <c r="F4309" s="46">
        <v>12</v>
      </c>
      <c r="G4309" s="46">
        <v>37</v>
      </c>
      <c r="H4309" s="46">
        <v>38</v>
      </c>
      <c r="I4309" s="46">
        <v>17</v>
      </c>
      <c r="J4309" s="46">
        <v>12</v>
      </c>
      <c r="K4309" s="46">
        <v>139</v>
      </c>
      <c r="L4309" s="42">
        <v>30331</v>
      </c>
      <c r="M4309" s="42">
        <v>15548</v>
      </c>
      <c r="N4309" s="42">
        <v>14783</v>
      </c>
      <c r="O4309" s="54">
        <v>75.830008901783657</v>
      </c>
      <c r="P4309" s="54">
        <v>39.563482905278427</v>
      </c>
      <c r="Q4309" s="54">
        <v>121.9874056246085</v>
      </c>
      <c r="R4309" s="54">
        <v>125.28436253338168</v>
      </c>
      <c r="S4309" s="54">
        <v>56.04826744914444</v>
      </c>
      <c r="T4309" s="54">
        <v>39.563482905278427</v>
      </c>
      <c r="U4309" s="54">
        <v>458.27701031947515</v>
      </c>
      <c r="W4309" s="42" t="s">
        <v>469</v>
      </c>
    </row>
    <row r="4310" spans="1:23">
      <c r="A4310" s="49" t="s">
        <v>6578</v>
      </c>
      <c r="B4310" s="46" t="s">
        <v>549</v>
      </c>
      <c r="C4310" s="46" t="s">
        <v>358</v>
      </c>
      <c r="D4310" s="49" t="s">
        <v>492</v>
      </c>
      <c r="E4310" s="46">
        <v>6</v>
      </c>
      <c r="F4310" s="46">
        <v>0</v>
      </c>
      <c r="G4310" s="46">
        <v>7</v>
      </c>
      <c r="H4310" s="46">
        <v>6</v>
      </c>
      <c r="I4310" s="46">
        <v>6</v>
      </c>
      <c r="J4310" s="46">
        <v>0</v>
      </c>
      <c r="K4310" s="46">
        <v>25</v>
      </c>
      <c r="L4310" s="42">
        <v>30331</v>
      </c>
      <c r="M4310" s="42">
        <v>15548</v>
      </c>
      <c r="N4310" s="42">
        <v>14783</v>
      </c>
      <c r="O4310" s="54">
        <v>19.781741452639213</v>
      </c>
      <c r="P4310" s="54" t="s">
        <v>499</v>
      </c>
      <c r="Q4310" s="54">
        <v>23.078698361412417</v>
      </c>
      <c r="R4310" s="54">
        <v>19.781741452639213</v>
      </c>
      <c r="S4310" s="54">
        <v>19.781741452639213</v>
      </c>
      <c r="T4310" s="54" t="s">
        <v>499</v>
      </c>
      <c r="U4310" s="54">
        <v>82.423922719330051</v>
      </c>
      <c r="W4310" s="42" t="s">
        <v>469</v>
      </c>
    </row>
    <row r="4311" spans="1:23">
      <c r="A4311" s="49" t="s">
        <v>6579</v>
      </c>
      <c r="B4311" s="46" t="s">
        <v>549</v>
      </c>
      <c r="C4311" s="46" t="s">
        <v>358</v>
      </c>
      <c r="D4311" s="49" t="s">
        <v>473</v>
      </c>
      <c r="E4311" s="46">
        <v>0</v>
      </c>
      <c r="F4311" s="46">
        <v>0</v>
      </c>
      <c r="G4311" s="46">
        <v>0</v>
      </c>
      <c r="H4311" s="46">
        <v>0</v>
      </c>
      <c r="I4311" s="46">
        <v>0</v>
      </c>
      <c r="J4311" s="46">
        <v>0</v>
      </c>
      <c r="K4311" s="46">
        <v>0</v>
      </c>
      <c r="L4311" s="42">
        <v>30331</v>
      </c>
      <c r="M4311" s="42">
        <v>15548</v>
      </c>
      <c r="N4311" s="42">
        <v>14783</v>
      </c>
      <c r="O4311" s="54" t="s">
        <v>499</v>
      </c>
      <c r="P4311" s="54" t="s">
        <v>499</v>
      </c>
      <c r="Q4311" s="54" t="s">
        <v>499</v>
      </c>
      <c r="R4311" s="54" t="s">
        <v>499</v>
      </c>
      <c r="S4311" s="54" t="s">
        <v>499</v>
      </c>
      <c r="T4311" s="54" t="s">
        <v>499</v>
      </c>
      <c r="U4311" s="54" t="s">
        <v>499</v>
      </c>
      <c r="W4311" s="42" t="s">
        <v>469</v>
      </c>
    </row>
    <row r="4312" spans="1:23">
      <c r="A4312" s="49" t="s">
        <v>6580</v>
      </c>
      <c r="B4312" s="46" t="s">
        <v>549</v>
      </c>
      <c r="C4312" s="46" t="s">
        <v>358</v>
      </c>
      <c r="D4312" s="49" t="s">
        <v>201</v>
      </c>
      <c r="E4312" s="46">
        <v>0</v>
      </c>
      <c r="F4312" s="46">
        <v>6</v>
      </c>
      <c r="G4312" s="46">
        <v>10</v>
      </c>
      <c r="H4312" s="46">
        <v>12</v>
      </c>
      <c r="I4312" s="46">
        <v>6</v>
      </c>
      <c r="J4312" s="46">
        <v>6</v>
      </c>
      <c r="K4312" s="46">
        <v>40</v>
      </c>
      <c r="L4312" s="42">
        <v>30331</v>
      </c>
      <c r="M4312" s="42">
        <v>15548</v>
      </c>
      <c r="N4312" s="42">
        <v>14783</v>
      </c>
      <c r="O4312" s="54" t="s">
        <v>499</v>
      </c>
      <c r="P4312" s="54">
        <v>19.781741452639213</v>
      </c>
      <c r="Q4312" s="54">
        <v>32.969569087732019</v>
      </c>
      <c r="R4312" s="54">
        <v>39.563482905278427</v>
      </c>
      <c r="S4312" s="54">
        <v>19.781741452639213</v>
      </c>
      <c r="T4312" s="54">
        <v>19.781741452639213</v>
      </c>
      <c r="U4312" s="54">
        <v>131.87827635092808</v>
      </c>
      <c r="W4312" s="42" t="s">
        <v>469</v>
      </c>
    </row>
    <row r="4313" spans="1:23">
      <c r="A4313" s="49" t="s">
        <v>6581</v>
      </c>
      <c r="B4313" s="46" t="s">
        <v>549</v>
      </c>
      <c r="C4313" s="46" t="s">
        <v>358</v>
      </c>
      <c r="D4313" s="49" t="s">
        <v>151</v>
      </c>
      <c r="E4313" s="46">
        <v>0</v>
      </c>
      <c r="F4313" s="46">
        <v>0</v>
      </c>
      <c r="G4313" s="46">
        <v>0</v>
      </c>
      <c r="H4313" s="46">
        <v>0</v>
      </c>
      <c r="I4313" s="46">
        <v>0</v>
      </c>
      <c r="J4313" s="46">
        <v>0</v>
      </c>
      <c r="K4313" s="46">
        <v>0</v>
      </c>
      <c r="L4313" s="42">
        <v>30331</v>
      </c>
      <c r="M4313" s="42">
        <v>15548</v>
      </c>
      <c r="N4313" s="42">
        <v>14783</v>
      </c>
      <c r="O4313" s="54" t="s">
        <v>499</v>
      </c>
      <c r="P4313" s="54" t="s">
        <v>499</v>
      </c>
      <c r="Q4313" s="54" t="s">
        <v>499</v>
      </c>
      <c r="R4313" s="54" t="s">
        <v>499</v>
      </c>
      <c r="S4313" s="54" t="s">
        <v>499</v>
      </c>
      <c r="T4313" s="54" t="s">
        <v>499</v>
      </c>
      <c r="U4313" s="54" t="s">
        <v>499</v>
      </c>
      <c r="W4313" s="42" t="s">
        <v>469</v>
      </c>
    </row>
    <row r="4314" spans="1:23">
      <c r="A4314" s="49" t="s">
        <v>6582</v>
      </c>
      <c r="B4314" s="46" t="s">
        <v>549</v>
      </c>
      <c r="C4314" s="46" t="s">
        <v>358</v>
      </c>
      <c r="D4314" s="49" t="s">
        <v>95</v>
      </c>
      <c r="E4314" s="46">
        <v>0</v>
      </c>
      <c r="F4314" s="46">
        <v>0</v>
      </c>
      <c r="G4314" s="46">
        <v>0</v>
      </c>
      <c r="H4314" s="46">
        <v>0</v>
      </c>
      <c r="I4314" s="46">
        <v>0</v>
      </c>
      <c r="J4314" s="46">
        <v>0</v>
      </c>
      <c r="K4314" s="46">
        <v>0</v>
      </c>
      <c r="L4314" s="42">
        <v>30331</v>
      </c>
      <c r="M4314" s="42">
        <v>15548</v>
      </c>
      <c r="N4314" s="42">
        <v>14783</v>
      </c>
      <c r="O4314" s="54" t="s">
        <v>499</v>
      </c>
      <c r="P4314" s="54" t="s">
        <v>499</v>
      </c>
      <c r="Q4314" s="54" t="s">
        <v>499</v>
      </c>
      <c r="R4314" s="54" t="s">
        <v>499</v>
      </c>
      <c r="S4314" s="54" t="s">
        <v>499</v>
      </c>
      <c r="T4314" s="54" t="s">
        <v>499</v>
      </c>
      <c r="U4314" s="54" t="s">
        <v>499</v>
      </c>
      <c r="W4314" s="42" t="s">
        <v>469</v>
      </c>
    </row>
    <row r="4315" spans="1:23">
      <c r="A4315" s="49" t="s">
        <v>6583</v>
      </c>
      <c r="B4315" s="46" t="s">
        <v>549</v>
      </c>
      <c r="C4315" s="46" t="s">
        <v>358</v>
      </c>
      <c r="D4315" s="49" t="s">
        <v>154</v>
      </c>
      <c r="E4315" s="46">
        <v>0</v>
      </c>
      <c r="F4315" s="46">
        <v>0</v>
      </c>
      <c r="G4315" s="46">
        <v>0</v>
      </c>
      <c r="H4315" s="46">
        <v>0</v>
      </c>
      <c r="I4315" s="46">
        <v>0</v>
      </c>
      <c r="J4315" s="46">
        <v>0</v>
      </c>
      <c r="K4315" s="46">
        <v>0</v>
      </c>
      <c r="L4315" s="42">
        <v>30331</v>
      </c>
      <c r="M4315" s="42">
        <v>15548</v>
      </c>
      <c r="N4315" s="42">
        <v>14783</v>
      </c>
      <c r="O4315" s="54" t="s">
        <v>499</v>
      </c>
      <c r="P4315" s="54" t="s">
        <v>499</v>
      </c>
      <c r="Q4315" s="54" t="s">
        <v>499</v>
      </c>
      <c r="R4315" s="54" t="s">
        <v>499</v>
      </c>
      <c r="S4315" s="54" t="s">
        <v>499</v>
      </c>
      <c r="T4315" s="54" t="s">
        <v>499</v>
      </c>
      <c r="U4315" s="54" t="s">
        <v>499</v>
      </c>
      <c r="W4315" s="42" t="s">
        <v>469</v>
      </c>
    </row>
    <row r="4316" spans="1:23">
      <c r="A4316" s="49" t="s">
        <v>6584</v>
      </c>
      <c r="B4316" s="46" t="s">
        <v>549</v>
      </c>
      <c r="C4316" s="46" t="s">
        <v>358</v>
      </c>
      <c r="D4316" s="49" t="s">
        <v>155</v>
      </c>
      <c r="E4316" s="46">
        <v>14</v>
      </c>
      <c r="F4316" s="46">
        <v>12</v>
      </c>
      <c r="G4316" s="46">
        <v>6</v>
      </c>
      <c r="H4316" s="46">
        <v>0</v>
      </c>
      <c r="I4316" s="46">
        <v>0</v>
      </c>
      <c r="J4316" s="46">
        <v>0</v>
      </c>
      <c r="K4316" s="46">
        <v>32</v>
      </c>
      <c r="L4316" s="42">
        <v>30331</v>
      </c>
      <c r="M4316" s="42">
        <v>15548</v>
      </c>
      <c r="N4316" s="42">
        <v>14783</v>
      </c>
      <c r="O4316" s="54">
        <v>46.157396722824835</v>
      </c>
      <c r="P4316" s="54">
        <v>39.563482905278427</v>
      </c>
      <c r="Q4316" s="54">
        <v>19.781741452639213</v>
      </c>
      <c r="R4316" s="54" t="s">
        <v>499</v>
      </c>
      <c r="S4316" s="54" t="s">
        <v>499</v>
      </c>
      <c r="T4316" s="54" t="s">
        <v>499</v>
      </c>
      <c r="U4316" s="54">
        <v>105.50262108074249</v>
      </c>
      <c r="W4316" s="42" t="s">
        <v>469</v>
      </c>
    </row>
    <row r="4317" spans="1:23">
      <c r="A4317" s="49" t="s">
        <v>6585</v>
      </c>
      <c r="B4317" s="46" t="s">
        <v>549</v>
      </c>
      <c r="C4317" s="46" t="s">
        <v>358</v>
      </c>
      <c r="D4317" s="49" t="s">
        <v>99</v>
      </c>
      <c r="E4317" s="46">
        <v>6</v>
      </c>
      <c r="F4317" s="46">
        <v>6</v>
      </c>
      <c r="G4317" s="46">
        <v>16</v>
      </c>
      <c r="H4317" s="46">
        <v>21</v>
      </c>
      <c r="I4317" s="46">
        <v>14</v>
      </c>
      <c r="J4317" s="46">
        <v>6</v>
      </c>
      <c r="K4317" s="46">
        <v>69</v>
      </c>
      <c r="L4317" s="42">
        <v>30331</v>
      </c>
      <c r="M4317" s="42">
        <v>15548</v>
      </c>
      <c r="N4317" s="42">
        <v>14783</v>
      </c>
      <c r="O4317" s="54">
        <v>19.781741452639213</v>
      </c>
      <c r="P4317" s="54">
        <v>19.781741452639213</v>
      </c>
      <c r="Q4317" s="54">
        <v>52.751310540371243</v>
      </c>
      <c r="R4317" s="54">
        <v>69.236095084237249</v>
      </c>
      <c r="S4317" s="54">
        <v>46.157396722824835</v>
      </c>
      <c r="T4317" s="54">
        <v>19.781741452639213</v>
      </c>
      <c r="U4317" s="54">
        <v>227.49002670535097</v>
      </c>
      <c r="W4317" s="42" t="s">
        <v>469</v>
      </c>
    </row>
    <row r="4318" spans="1:23">
      <c r="A4318" s="49" t="s">
        <v>6586</v>
      </c>
      <c r="B4318" s="46" t="s">
        <v>549</v>
      </c>
      <c r="C4318" s="46" t="s">
        <v>358</v>
      </c>
      <c r="D4318" s="49" t="s">
        <v>481</v>
      </c>
      <c r="E4318" s="46">
        <v>6</v>
      </c>
      <c r="F4318" s="46">
        <v>0</v>
      </c>
      <c r="G4318" s="46">
        <v>0</v>
      </c>
      <c r="H4318" s="46">
        <v>0</v>
      </c>
      <c r="I4318" s="46">
        <v>0</v>
      </c>
      <c r="J4318" s="46">
        <v>0</v>
      </c>
      <c r="K4318" s="46">
        <v>6</v>
      </c>
      <c r="L4318" s="42">
        <v>30331</v>
      </c>
      <c r="M4318" s="42">
        <v>15548</v>
      </c>
      <c r="N4318" s="42">
        <v>14783</v>
      </c>
      <c r="O4318" s="54">
        <v>19.781741452639213</v>
      </c>
      <c r="P4318" s="54" t="s">
        <v>499</v>
      </c>
      <c r="Q4318" s="54" t="s">
        <v>499</v>
      </c>
      <c r="R4318" s="54" t="s">
        <v>499</v>
      </c>
      <c r="S4318" s="54" t="s">
        <v>499</v>
      </c>
      <c r="T4318" s="54" t="s">
        <v>499</v>
      </c>
      <c r="U4318" s="54">
        <v>19.781741452639213</v>
      </c>
      <c r="W4318" s="42" t="s">
        <v>469</v>
      </c>
    </row>
    <row r="4319" spans="1:23">
      <c r="A4319" s="49" t="s">
        <v>6587</v>
      </c>
      <c r="B4319" s="46" t="s">
        <v>549</v>
      </c>
      <c r="C4319" s="46" t="s">
        <v>358</v>
      </c>
      <c r="D4319" s="49" t="s">
        <v>483</v>
      </c>
      <c r="E4319" s="46">
        <v>7</v>
      </c>
      <c r="F4319" s="46">
        <v>0</v>
      </c>
      <c r="G4319" s="46">
        <v>12</v>
      </c>
      <c r="H4319" s="46">
        <v>12</v>
      </c>
      <c r="I4319" s="46">
        <v>6</v>
      </c>
      <c r="J4319" s="46">
        <v>0</v>
      </c>
      <c r="K4319" s="46">
        <v>37</v>
      </c>
      <c r="L4319" s="42">
        <v>30331</v>
      </c>
      <c r="M4319" s="42">
        <v>15548</v>
      </c>
      <c r="N4319" s="42">
        <v>14783</v>
      </c>
      <c r="O4319" s="54">
        <v>23.078698361412417</v>
      </c>
      <c r="P4319" s="54" t="s">
        <v>499</v>
      </c>
      <c r="Q4319" s="54">
        <v>39.563482905278427</v>
      </c>
      <c r="R4319" s="54">
        <v>39.563482905278427</v>
      </c>
      <c r="S4319" s="54">
        <v>19.781741452639213</v>
      </c>
      <c r="T4319" s="54" t="s">
        <v>499</v>
      </c>
      <c r="U4319" s="54">
        <v>121.9874056246085</v>
      </c>
      <c r="W4319" s="42" t="s">
        <v>469</v>
      </c>
    </row>
    <row r="4320" spans="1:23">
      <c r="A4320" s="49" t="s">
        <v>6588</v>
      </c>
      <c r="B4320" s="46" t="s">
        <v>549</v>
      </c>
      <c r="C4320" s="46" t="s">
        <v>358</v>
      </c>
      <c r="D4320" s="49" t="s">
        <v>128</v>
      </c>
      <c r="E4320" s="46">
        <v>0</v>
      </c>
      <c r="F4320" s="46">
        <v>0</v>
      </c>
      <c r="G4320" s="46">
        <v>0</v>
      </c>
      <c r="H4320" s="46">
        <v>0</v>
      </c>
      <c r="I4320" s="46">
        <v>0</v>
      </c>
      <c r="J4320" s="46">
        <v>0</v>
      </c>
      <c r="K4320" s="46">
        <v>0</v>
      </c>
      <c r="L4320" s="42">
        <v>30331</v>
      </c>
      <c r="M4320" s="42">
        <v>15548</v>
      </c>
      <c r="N4320" s="42">
        <v>14783</v>
      </c>
      <c r="O4320" s="54" t="s">
        <v>499</v>
      </c>
      <c r="P4320" s="54" t="s">
        <v>499</v>
      </c>
      <c r="Q4320" s="54" t="s">
        <v>499</v>
      </c>
      <c r="R4320" s="54" t="s">
        <v>499</v>
      </c>
      <c r="S4320" s="54" t="s">
        <v>499</v>
      </c>
      <c r="T4320" s="54" t="s">
        <v>499</v>
      </c>
      <c r="U4320" s="54" t="s">
        <v>499</v>
      </c>
      <c r="W4320" s="42" t="s">
        <v>469</v>
      </c>
    </row>
    <row r="4321" spans="1:23">
      <c r="A4321" s="49" t="s">
        <v>6589</v>
      </c>
      <c r="B4321" s="46" t="s">
        <v>549</v>
      </c>
      <c r="C4321" s="46" t="s">
        <v>358</v>
      </c>
      <c r="D4321" s="49" t="s">
        <v>132</v>
      </c>
      <c r="E4321" s="46">
        <v>0</v>
      </c>
      <c r="F4321" s="46">
        <v>0</v>
      </c>
      <c r="G4321" s="46">
        <v>11</v>
      </c>
      <c r="H4321" s="46">
        <v>6</v>
      </c>
      <c r="I4321" s="46">
        <v>6</v>
      </c>
      <c r="J4321" s="46">
        <v>6</v>
      </c>
      <c r="K4321" s="46">
        <v>29</v>
      </c>
      <c r="L4321" s="42">
        <v>30331</v>
      </c>
      <c r="M4321" s="42">
        <v>15548</v>
      </c>
      <c r="N4321" s="42">
        <v>14783</v>
      </c>
      <c r="O4321" s="54" t="s">
        <v>499</v>
      </c>
      <c r="P4321" s="54" t="s">
        <v>499</v>
      </c>
      <c r="Q4321" s="54">
        <v>70.748649343967074</v>
      </c>
      <c r="R4321" s="54">
        <v>38.590172369436587</v>
      </c>
      <c r="S4321" s="54">
        <v>38.590172369436587</v>
      </c>
      <c r="T4321" s="54">
        <v>38.590172369436587</v>
      </c>
      <c r="U4321" s="54">
        <v>186.51916645227681</v>
      </c>
      <c r="W4321" s="42" t="s">
        <v>469</v>
      </c>
    </row>
    <row r="4322" spans="1:23">
      <c r="A4322" s="49" t="s">
        <v>6590</v>
      </c>
      <c r="B4322" s="46" t="s">
        <v>549</v>
      </c>
      <c r="C4322" s="46" t="s">
        <v>358</v>
      </c>
      <c r="D4322" s="49" t="s">
        <v>161</v>
      </c>
      <c r="E4322" s="46">
        <v>0</v>
      </c>
      <c r="F4322" s="46">
        <v>0</v>
      </c>
      <c r="G4322" s="46">
        <v>0</v>
      </c>
      <c r="H4322" s="46">
        <v>0</v>
      </c>
      <c r="I4322" s="46">
        <v>0</v>
      </c>
      <c r="J4322" s="46">
        <v>0</v>
      </c>
      <c r="K4322" s="46">
        <v>0</v>
      </c>
      <c r="L4322" s="42">
        <v>30331</v>
      </c>
      <c r="M4322" s="42">
        <v>15548</v>
      </c>
      <c r="N4322" s="42">
        <v>14783</v>
      </c>
      <c r="O4322" s="54" t="s">
        <v>499</v>
      </c>
      <c r="P4322" s="54" t="s">
        <v>499</v>
      </c>
      <c r="Q4322" s="54" t="s">
        <v>499</v>
      </c>
      <c r="R4322" s="54" t="s">
        <v>499</v>
      </c>
      <c r="S4322" s="54" t="s">
        <v>499</v>
      </c>
      <c r="T4322" s="54" t="s">
        <v>499</v>
      </c>
      <c r="U4322" s="54" t="s">
        <v>499</v>
      </c>
      <c r="W4322" s="42" t="s">
        <v>469</v>
      </c>
    </row>
    <row r="4323" spans="1:23">
      <c r="A4323" s="49" t="s">
        <v>6591</v>
      </c>
      <c r="B4323" s="46" t="s">
        <v>549</v>
      </c>
      <c r="C4323" s="46" t="s">
        <v>358</v>
      </c>
      <c r="D4323" s="49" t="s">
        <v>164</v>
      </c>
      <c r="E4323" s="46">
        <v>10</v>
      </c>
      <c r="F4323" s="46">
        <v>11</v>
      </c>
      <c r="G4323" s="46">
        <v>29</v>
      </c>
      <c r="H4323" s="46">
        <v>35</v>
      </c>
      <c r="I4323" s="46">
        <v>19</v>
      </c>
      <c r="J4323" s="46">
        <v>6</v>
      </c>
      <c r="K4323" s="46">
        <v>110</v>
      </c>
      <c r="L4323" s="42">
        <v>30331</v>
      </c>
      <c r="M4323" s="42">
        <v>15548</v>
      </c>
      <c r="N4323" s="42">
        <v>14783</v>
      </c>
      <c r="O4323" s="54">
        <v>67.645268213488464</v>
      </c>
      <c r="P4323" s="54">
        <v>74.409795034837316</v>
      </c>
      <c r="Q4323" s="54">
        <v>196.17127781911657</v>
      </c>
      <c r="R4323" s="54">
        <v>236.75843874720962</v>
      </c>
      <c r="S4323" s="54">
        <v>128.52600960562808</v>
      </c>
      <c r="T4323" s="54">
        <v>40.587160928093084</v>
      </c>
      <c r="U4323" s="54">
        <v>744.09795034837316</v>
      </c>
      <c r="W4323" s="42" t="s">
        <v>469</v>
      </c>
    </row>
    <row r="4324" spans="1:23">
      <c r="A4324" s="49" t="s">
        <v>6592</v>
      </c>
      <c r="B4324" s="46" t="s">
        <v>549</v>
      </c>
      <c r="C4324" s="46" t="s">
        <v>358</v>
      </c>
      <c r="D4324" s="49" t="s">
        <v>142</v>
      </c>
      <c r="E4324" s="46">
        <v>6</v>
      </c>
      <c r="F4324" s="46">
        <v>0</v>
      </c>
      <c r="G4324" s="46">
        <v>0</v>
      </c>
      <c r="H4324" s="46">
        <v>6</v>
      </c>
      <c r="I4324" s="46">
        <v>0</v>
      </c>
      <c r="J4324" s="46">
        <v>0</v>
      </c>
      <c r="K4324" s="46">
        <v>12</v>
      </c>
      <c r="L4324" s="42">
        <v>30331</v>
      </c>
      <c r="M4324" s="42">
        <v>15548</v>
      </c>
      <c r="N4324" s="42">
        <v>14783</v>
      </c>
      <c r="O4324" s="54">
        <v>19.781741452639213</v>
      </c>
      <c r="P4324" s="54" t="s">
        <v>499</v>
      </c>
      <c r="Q4324" s="54" t="s">
        <v>499</v>
      </c>
      <c r="R4324" s="54">
        <v>19.781741452639213</v>
      </c>
      <c r="S4324" s="54" t="s">
        <v>499</v>
      </c>
      <c r="T4324" s="54" t="s">
        <v>499</v>
      </c>
      <c r="U4324" s="54">
        <v>39.563482905278427</v>
      </c>
      <c r="W4324" s="42" t="s">
        <v>469</v>
      </c>
    </row>
    <row r="4325" spans="1:23">
      <c r="A4325" s="49" t="s">
        <v>6593</v>
      </c>
      <c r="B4325" s="46" t="s">
        <v>549</v>
      </c>
      <c r="C4325" s="46" t="s">
        <v>358</v>
      </c>
      <c r="D4325" s="49" t="s">
        <v>146</v>
      </c>
      <c r="E4325" s="46">
        <v>6</v>
      </c>
      <c r="F4325" s="46">
        <v>6</v>
      </c>
      <c r="G4325" s="46">
        <v>9</v>
      </c>
      <c r="H4325" s="46">
        <v>10</v>
      </c>
      <c r="I4325" s="46">
        <v>7</v>
      </c>
      <c r="J4325" s="46">
        <v>11</v>
      </c>
      <c r="K4325" s="46">
        <v>49</v>
      </c>
      <c r="L4325" s="42">
        <v>30331</v>
      </c>
      <c r="M4325" s="42">
        <v>15548</v>
      </c>
      <c r="N4325" s="42">
        <v>14783</v>
      </c>
      <c r="O4325" s="54">
        <v>38.590172369436587</v>
      </c>
      <c r="P4325" s="54">
        <v>38.590172369436587</v>
      </c>
      <c r="Q4325" s="54">
        <v>57.885258554154873</v>
      </c>
      <c r="R4325" s="54">
        <v>64.316953949060974</v>
      </c>
      <c r="S4325" s="54">
        <v>45.02186776434268</v>
      </c>
      <c r="T4325" s="54">
        <v>70.748649343967074</v>
      </c>
      <c r="U4325" s="54">
        <v>315.15307435039875</v>
      </c>
      <c r="W4325" s="42" t="s">
        <v>469</v>
      </c>
    </row>
    <row r="4326" spans="1:23">
      <c r="A4326" s="49" t="s">
        <v>6594</v>
      </c>
      <c r="B4326" s="46" t="s">
        <v>549</v>
      </c>
      <c r="C4326" s="46" t="s">
        <v>360</v>
      </c>
      <c r="D4326" s="49" t="s">
        <v>200</v>
      </c>
      <c r="E4326" s="46">
        <v>6</v>
      </c>
      <c r="F4326" s="46">
        <v>0</v>
      </c>
      <c r="G4326" s="46">
        <v>19</v>
      </c>
      <c r="H4326" s="46">
        <v>17</v>
      </c>
      <c r="I4326" s="46">
        <v>12</v>
      </c>
      <c r="J4326" s="46">
        <v>0</v>
      </c>
      <c r="K4326" s="46">
        <v>54</v>
      </c>
      <c r="L4326" s="42">
        <v>30298</v>
      </c>
      <c r="M4326" s="42">
        <v>15513</v>
      </c>
      <c r="N4326" s="42">
        <v>14785</v>
      </c>
      <c r="O4326" s="54">
        <v>19.803287345699385</v>
      </c>
      <c r="P4326" s="54" t="s">
        <v>499</v>
      </c>
      <c r="Q4326" s="54">
        <v>62.710409928048058</v>
      </c>
      <c r="R4326" s="54">
        <v>56.109314146148265</v>
      </c>
      <c r="S4326" s="54">
        <v>39.60657469139877</v>
      </c>
      <c r="T4326" s="54" t="s">
        <v>499</v>
      </c>
      <c r="U4326" s="54">
        <v>178.22958611129448</v>
      </c>
      <c r="W4326" s="42" t="s">
        <v>469</v>
      </c>
    </row>
    <row r="4327" spans="1:23">
      <c r="A4327" s="49" t="s">
        <v>6595</v>
      </c>
      <c r="B4327" s="46" t="s">
        <v>549</v>
      </c>
      <c r="C4327" s="46" t="s">
        <v>360</v>
      </c>
      <c r="D4327" s="49" t="s">
        <v>54</v>
      </c>
      <c r="E4327" s="46">
        <v>14</v>
      </c>
      <c r="F4327" s="46">
        <v>41</v>
      </c>
      <c r="G4327" s="46">
        <v>42</v>
      </c>
      <c r="H4327" s="46">
        <v>53</v>
      </c>
      <c r="I4327" s="46">
        <v>46</v>
      </c>
      <c r="J4327" s="46">
        <v>29</v>
      </c>
      <c r="K4327" s="46">
        <v>225</v>
      </c>
      <c r="L4327" s="42">
        <v>30298</v>
      </c>
      <c r="M4327" s="42">
        <v>15513</v>
      </c>
      <c r="N4327" s="42">
        <v>14785</v>
      </c>
      <c r="O4327" s="54">
        <v>90.246889705408364</v>
      </c>
      <c r="P4327" s="54">
        <v>264.2944627086959</v>
      </c>
      <c r="Q4327" s="54">
        <v>270.74066911622509</v>
      </c>
      <c r="R4327" s="54">
        <v>341.64893959904595</v>
      </c>
      <c r="S4327" s="54">
        <v>296.52549474634179</v>
      </c>
      <c r="T4327" s="54">
        <v>186.93998581834592</v>
      </c>
      <c r="U4327" s="54">
        <v>1450.396441694063</v>
      </c>
      <c r="W4327" s="42" t="s">
        <v>469</v>
      </c>
    </row>
    <row r="4328" spans="1:23">
      <c r="A4328" s="49" t="s">
        <v>6596</v>
      </c>
      <c r="B4328" s="46" t="s">
        <v>549</v>
      </c>
      <c r="C4328" s="46" t="s">
        <v>360</v>
      </c>
      <c r="D4328" s="49" t="s">
        <v>60</v>
      </c>
      <c r="E4328" s="46">
        <v>0</v>
      </c>
      <c r="F4328" s="46">
        <v>0</v>
      </c>
      <c r="G4328" s="46">
        <v>12</v>
      </c>
      <c r="H4328" s="46">
        <v>12</v>
      </c>
      <c r="I4328" s="46">
        <v>12</v>
      </c>
      <c r="J4328" s="46">
        <v>12</v>
      </c>
      <c r="K4328" s="46">
        <v>48</v>
      </c>
      <c r="L4328" s="42">
        <v>30298</v>
      </c>
      <c r="M4328" s="42">
        <v>15513</v>
      </c>
      <c r="N4328" s="42">
        <v>14785</v>
      </c>
      <c r="O4328" s="54" t="s">
        <v>499</v>
      </c>
      <c r="P4328" s="54" t="s">
        <v>499</v>
      </c>
      <c r="Q4328" s="54">
        <v>39.60657469139877</v>
      </c>
      <c r="R4328" s="54">
        <v>39.60657469139877</v>
      </c>
      <c r="S4328" s="54">
        <v>39.60657469139877</v>
      </c>
      <c r="T4328" s="54">
        <v>39.60657469139877</v>
      </c>
      <c r="U4328" s="54">
        <v>158.42629876559508</v>
      </c>
      <c r="W4328" s="42" t="s">
        <v>469</v>
      </c>
    </row>
    <row r="4329" spans="1:23">
      <c r="A4329" s="49" t="s">
        <v>6597</v>
      </c>
      <c r="B4329" s="46" t="s">
        <v>549</v>
      </c>
      <c r="C4329" s="46" t="s">
        <v>360</v>
      </c>
      <c r="D4329" s="49" t="s">
        <v>69</v>
      </c>
      <c r="E4329" s="46">
        <v>0</v>
      </c>
      <c r="F4329" s="46">
        <v>6</v>
      </c>
      <c r="G4329" s="46">
        <v>0</v>
      </c>
      <c r="H4329" s="46">
        <v>6</v>
      </c>
      <c r="I4329" s="46">
        <v>6</v>
      </c>
      <c r="J4329" s="46">
        <v>6</v>
      </c>
      <c r="K4329" s="46">
        <v>24</v>
      </c>
      <c r="L4329" s="42">
        <v>30298</v>
      </c>
      <c r="M4329" s="42">
        <v>15513</v>
      </c>
      <c r="N4329" s="42">
        <v>14785</v>
      </c>
      <c r="O4329" s="54" t="s">
        <v>499</v>
      </c>
      <c r="P4329" s="54">
        <v>38.677238445175014</v>
      </c>
      <c r="Q4329" s="54" t="s">
        <v>499</v>
      </c>
      <c r="R4329" s="54">
        <v>38.677238445175014</v>
      </c>
      <c r="S4329" s="54">
        <v>38.677238445175014</v>
      </c>
      <c r="T4329" s="54">
        <v>38.677238445175014</v>
      </c>
      <c r="U4329" s="54">
        <v>154.70895378070006</v>
      </c>
      <c r="W4329" s="42" t="s">
        <v>469</v>
      </c>
    </row>
    <row r="4330" spans="1:23">
      <c r="A4330" s="49" t="s">
        <v>6598</v>
      </c>
      <c r="B4330" s="46" t="s">
        <v>549</v>
      </c>
      <c r="C4330" s="46" t="s">
        <v>360</v>
      </c>
      <c r="D4330" s="49" t="s">
        <v>64</v>
      </c>
      <c r="E4330" s="46">
        <v>22</v>
      </c>
      <c r="F4330" s="46">
        <v>14</v>
      </c>
      <c r="G4330" s="46">
        <v>29</v>
      </c>
      <c r="H4330" s="46">
        <v>36</v>
      </c>
      <c r="I4330" s="46">
        <v>22</v>
      </c>
      <c r="J4330" s="46">
        <v>12</v>
      </c>
      <c r="K4330" s="46">
        <v>135</v>
      </c>
      <c r="L4330" s="42">
        <v>30298</v>
      </c>
      <c r="M4330" s="42">
        <v>15513</v>
      </c>
      <c r="N4330" s="42">
        <v>14785</v>
      </c>
      <c r="O4330" s="54">
        <v>72.612053600897752</v>
      </c>
      <c r="P4330" s="54">
        <v>46.20767047329857</v>
      </c>
      <c r="Q4330" s="54">
        <v>95.715888837547041</v>
      </c>
      <c r="R4330" s="54">
        <v>118.81972407419633</v>
      </c>
      <c r="S4330" s="54">
        <v>72.612053600897752</v>
      </c>
      <c r="T4330" s="54">
        <v>39.60657469139877</v>
      </c>
      <c r="U4330" s="54">
        <v>445.57396527823624</v>
      </c>
      <c r="W4330" s="42" t="s">
        <v>469</v>
      </c>
    </row>
    <row r="4331" spans="1:23">
      <c r="A4331" s="49" t="s">
        <v>6599</v>
      </c>
      <c r="B4331" s="46" t="s">
        <v>549</v>
      </c>
      <c r="C4331" s="46" t="s">
        <v>360</v>
      </c>
      <c r="D4331" s="49" t="s">
        <v>492</v>
      </c>
      <c r="E4331" s="46">
        <v>0</v>
      </c>
      <c r="F4331" s="46">
        <v>6</v>
      </c>
      <c r="G4331" s="46">
        <v>9</v>
      </c>
      <c r="H4331" s="46">
        <v>6</v>
      </c>
      <c r="I4331" s="46">
        <v>6</v>
      </c>
      <c r="J4331" s="46">
        <v>6</v>
      </c>
      <c r="K4331" s="46">
        <v>33</v>
      </c>
      <c r="L4331" s="42">
        <v>30298</v>
      </c>
      <c r="M4331" s="42">
        <v>15513</v>
      </c>
      <c r="N4331" s="42">
        <v>14785</v>
      </c>
      <c r="O4331" s="54" t="s">
        <v>499</v>
      </c>
      <c r="P4331" s="54">
        <v>19.803287345699385</v>
      </c>
      <c r="Q4331" s="54">
        <v>29.704931018549082</v>
      </c>
      <c r="R4331" s="54">
        <v>19.803287345699385</v>
      </c>
      <c r="S4331" s="54">
        <v>19.803287345699385</v>
      </c>
      <c r="T4331" s="54">
        <v>19.803287345699385</v>
      </c>
      <c r="U4331" s="54">
        <v>108.91808040134661</v>
      </c>
      <c r="W4331" s="42" t="s">
        <v>469</v>
      </c>
    </row>
    <row r="4332" spans="1:23">
      <c r="A4332" s="49" t="s">
        <v>6600</v>
      </c>
      <c r="B4332" s="46" t="s">
        <v>549</v>
      </c>
      <c r="C4332" s="46" t="s">
        <v>360</v>
      </c>
      <c r="D4332" s="49" t="s">
        <v>473</v>
      </c>
      <c r="E4332" s="46">
        <v>0</v>
      </c>
      <c r="F4332" s="46">
        <v>0</v>
      </c>
      <c r="G4332" s="46">
        <v>0</v>
      </c>
      <c r="H4332" s="46">
        <v>0</v>
      </c>
      <c r="I4332" s="46">
        <v>0</v>
      </c>
      <c r="J4332" s="46">
        <v>0</v>
      </c>
      <c r="K4332" s="46">
        <v>0</v>
      </c>
      <c r="L4332" s="42">
        <v>30298</v>
      </c>
      <c r="M4332" s="42">
        <v>15513</v>
      </c>
      <c r="N4332" s="42">
        <v>14785</v>
      </c>
      <c r="O4332" s="54" t="s">
        <v>499</v>
      </c>
      <c r="P4332" s="54" t="s">
        <v>499</v>
      </c>
      <c r="Q4332" s="54" t="s">
        <v>499</v>
      </c>
      <c r="R4332" s="54" t="s">
        <v>499</v>
      </c>
      <c r="S4332" s="54" t="s">
        <v>499</v>
      </c>
      <c r="T4332" s="54" t="s">
        <v>499</v>
      </c>
      <c r="U4332" s="54" t="s">
        <v>499</v>
      </c>
      <c r="W4332" s="42" t="s">
        <v>469</v>
      </c>
    </row>
    <row r="4333" spans="1:23">
      <c r="A4333" s="49" t="s">
        <v>6601</v>
      </c>
      <c r="B4333" s="46" t="s">
        <v>549</v>
      </c>
      <c r="C4333" s="46" t="s">
        <v>360</v>
      </c>
      <c r="D4333" s="49" t="s">
        <v>201</v>
      </c>
      <c r="E4333" s="46">
        <v>6</v>
      </c>
      <c r="F4333" s="46">
        <v>0</v>
      </c>
      <c r="G4333" s="46">
        <v>12</v>
      </c>
      <c r="H4333" s="46">
        <v>14</v>
      </c>
      <c r="I4333" s="46">
        <v>0</v>
      </c>
      <c r="J4333" s="46">
        <v>0</v>
      </c>
      <c r="K4333" s="46">
        <v>32</v>
      </c>
      <c r="L4333" s="42">
        <v>30298</v>
      </c>
      <c r="M4333" s="42">
        <v>15513</v>
      </c>
      <c r="N4333" s="42">
        <v>14785</v>
      </c>
      <c r="O4333" s="54">
        <v>19.803287345699385</v>
      </c>
      <c r="P4333" s="54" t="s">
        <v>499</v>
      </c>
      <c r="Q4333" s="54">
        <v>39.60657469139877</v>
      </c>
      <c r="R4333" s="54">
        <v>46.20767047329857</v>
      </c>
      <c r="S4333" s="54" t="s">
        <v>499</v>
      </c>
      <c r="T4333" s="54" t="s">
        <v>499</v>
      </c>
      <c r="U4333" s="54">
        <v>105.61753251039673</v>
      </c>
      <c r="W4333" s="42" t="s">
        <v>469</v>
      </c>
    </row>
    <row r="4334" spans="1:23">
      <c r="A4334" s="49" t="s">
        <v>6602</v>
      </c>
      <c r="B4334" s="46" t="s">
        <v>549</v>
      </c>
      <c r="C4334" s="46" t="s">
        <v>360</v>
      </c>
      <c r="D4334" s="49" t="s">
        <v>151</v>
      </c>
      <c r="E4334" s="46">
        <v>0</v>
      </c>
      <c r="F4334" s="46">
        <v>0</v>
      </c>
      <c r="G4334" s="46">
        <v>0</v>
      </c>
      <c r="H4334" s="46">
        <v>0</v>
      </c>
      <c r="I4334" s="46">
        <v>0</v>
      </c>
      <c r="J4334" s="46">
        <v>0</v>
      </c>
      <c r="K4334" s="46">
        <v>0</v>
      </c>
      <c r="L4334" s="42">
        <v>30298</v>
      </c>
      <c r="M4334" s="42">
        <v>15513</v>
      </c>
      <c r="N4334" s="42">
        <v>14785</v>
      </c>
      <c r="O4334" s="54" t="s">
        <v>499</v>
      </c>
      <c r="P4334" s="54" t="s">
        <v>499</v>
      </c>
      <c r="Q4334" s="54" t="s">
        <v>499</v>
      </c>
      <c r="R4334" s="54" t="s">
        <v>499</v>
      </c>
      <c r="S4334" s="54" t="s">
        <v>499</v>
      </c>
      <c r="T4334" s="54" t="s">
        <v>499</v>
      </c>
      <c r="U4334" s="54" t="s">
        <v>499</v>
      </c>
      <c r="W4334" s="42" t="s">
        <v>469</v>
      </c>
    </row>
    <row r="4335" spans="1:23">
      <c r="A4335" s="49" t="s">
        <v>6603</v>
      </c>
      <c r="B4335" s="46" t="s">
        <v>549</v>
      </c>
      <c r="C4335" s="46" t="s">
        <v>360</v>
      </c>
      <c r="D4335" s="49" t="s">
        <v>95</v>
      </c>
      <c r="E4335" s="46">
        <v>0</v>
      </c>
      <c r="F4335" s="46">
        <v>0</v>
      </c>
      <c r="G4335" s="46">
        <v>0</v>
      </c>
      <c r="H4335" s="46">
        <v>6</v>
      </c>
      <c r="I4335" s="46">
        <v>0</v>
      </c>
      <c r="J4335" s="46">
        <v>0</v>
      </c>
      <c r="K4335" s="46">
        <v>6</v>
      </c>
      <c r="L4335" s="42">
        <v>30298</v>
      </c>
      <c r="M4335" s="42">
        <v>15513</v>
      </c>
      <c r="N4335" s="42">
        <v>14785</v>
      </c>
      <c r="O4335" s="54" t="s">
        <v>499</v>
      </c>
      <c r="P4335" s="54" t="s">
        <v>499</v>
      </c>
      <c r="Q4335" s="54" t="s">
        <v>499</v>
      </c>
      <c r="R4335" s="54">
        <v>19.803287345699385</v>
      </c>
      <c r="S4335" s="54" t="s">
        <v>499</v>
      </c>
      <c r="T4335" s="54" t="s">
        <v>499</v>
      </c>
      <c r="U4335" s="54">
        <v>19.803287345699385</v>
      </c>
      <c r="W4335" s="42" t="s">
        <v>469</v>
      </c>
    </row>
    <row r="4336" spans="1:23">
      <c r="A4336" s="49" t="s">
        <v>6604</v>
      </c>
      <c r="B4336" s="46" t="s">
        <v>549</v>
      </c>
      <c r="C4336" s="46" t="s">
        <v>360</v>
      </c>
      <c r="D4336" s="49" t="s">
        <v>154</v>
      </c>
      <c r="E4336" s="46">
        <v>0</v>
      </c>
      <c r="F4336" s="46">
        <v>0</v>
      </c>
      <c r="G4336" s="46">
        <v>0</v>
      </c>
      <c r="H4336" s="46">
        <v>0</v>
      </c>
      <c r="I4336" s="46">
        <v>0</v>
      </c>
      <c r="J4336" s="46">
        <v>0</v>
      </c>
      <c r="K4336" s="46">
        <v>0</v>
      </c>
      <c r="L4336" s="42">
        <v>30298</v>
      </c>
      <c r="M4336" s="42">
        <v>15513</v>
      </c>
      <c r="N4336" s="42">
        <v>14785</v>
      </c>
      <c r="O4336" s="54" t="s">
        <v>499</v>
      </c>
      <c r="P4336" s="54" t="s">
        <v>499</v>
      </c>
      <c r="Q4336" s="54" t="s">
        <v>499</v>
      </c>
      <c r="R4336" s="54" t="s">
        <v>499</v>
      </c>
      <c r="S4336" s="54" t="s">
        <v>499</v>
      </c>
      <c r="T4336" s="54" t="s">
        <v>499</v>
      </c>
      <c r="U4336" s="54" t="s">
        <v>499</v>
      </c>
      <c r="W4336" s="42" t="s">
        <v>469</v>
      </c>
    </row>
    <row r="4337" spans="1:23">
      <c r="A4337" s="49" t="s">
        <v>6605</v>
      </c>
      <c r="B4337" s="46" t="s">
        <v>549</v>
      </c>
      <c r="C4337" s="46" t="s">
        <v>360</v>
      </c>
      <c r="D4337" s="49" t="s">
        <v>155</v>
      </c>
      <c r="E4337" s="46">
        <v>17</v>
      </c>
      <c r="F4337" s="46">
        <v>12</v>
      </c>
      <c r="G4337" s="46">
        <v>6</v>
      </c>
      <c r="H4337" s="46">
        <v>0</v>
      </c>
      <c r="I4337" s="46">
        <v>0</v>
      </c>
      <c r="J4337" s="46">
        <v>0</v>
      </c>
      <c r="K4337" s="46">
        <v>35</v>
      </c>
      <c r="L4337" s="42">
        <v>30298</v>
      </c>
      <c r="M4337" s="42">
        <v>15513</v>
      </c>
      <c r="N4337" s="42">
        <v>14785</v>
      </c>
      <c r="O4337" s="54">
        <v>56.109314146148265</v>
      </c>
      <c r="P4337" s="54">
        <v>39.60657469139877</v>
      </c>
      <c r="Q4337" s="54">
        <v>19.803287345699385</v>
      </c>
      <c r="R4337" s="54" t="s">
        <v>499</v>
      </c>
      <c r="S4337" s="54" t="s">
        <v>499</v>
      </c>
      <c r="T4337" s="54" t="s">
        <v>499</v>
      </c>
      <c r="U4337" s="54">
        <v>115.51917618324642</v>
      </c>
      <c r="W4337" s="42" t="s">
        <v>469</v>
      </c>
    </row>
    <row r="4338" spans="1:23">
      <c r="A4338" s="49" t="s">
        <v>6606</v>
      </c>
      <c r="B4338" s="46" t="s">
        <v>549</v>
      </c>
      <c r="C4338" s="46" t="s">
        <v>360</v>
      </c>
      <c r="D4338" s="49" t="s">
        <v>99</v>
      </c>
      <c r="E4338" s="46">
        <v>6</v>
      </c>
      <c r="F4338" s="46">
        <v>0</v>
      </c>
      <c r="G4338" s="46">
        <v>15</v>
      </c>
      <c r="H4338" s="46">
        <v>12</v>
      </c>
      <c r="I4338" s="46">
        <v>12</v>
      </c>
      <c r="J4338" s="46">
        <v>0</v>
      </c>
      <c r="K4338" s="46">
        <v>45</v>
      </c>
      <c r="L4338" s="42">
        <v>30298</v>
      </c>
      <c r="M4338" s="42">
        <v>15513</v>
      </c>
      <c r="N4338" s="42">
        <v>14785</v>
      </c>
      <c r="O4338" s="54">
        <v>19.803287345699385</v>
      </c>
      <c r="P4338" s="54" t="s">
        <v>499</v>
      </c>
      <c r="Q4338" s="54">
        <v>49.508218364248464</v>
      </c>
      <c r="R4338" s="54">
        <v>39.60657469139877</v>
      </c>
      <c r="S4338" s="54">
        <v>39.60657469139877</v>
      </c>
      <c r="T4338" s="54" t="s">
        <v>499</v>
      </c>
      <c r="U4338" s="54">
        <v>148.52465509274541</v>
      </c>
      <c r="W4338" s="42" t="s">
        <v>469</v>
      </c>
    </row>
    <row r="4339" spans="1:23">
      <c r="A4339" s="49" t="s">
        <v>6607</v>
      </c>
      <c r="B4339" s="46" t="s">
        <v>549</v>
      </c>
      <c r="C4339" s="46" t="s">
        <v>360</v>
      </c>
      <c r="D4339" s="49" t="s">
        <v>481</v>
      </c>
      <c r="E4339" s="46">
        <v>6</v>
      </c>
      <c r="F4339" s="46">
        <v>0</v>
      </c>
      <c r="G4339" s="46">
        <v>0</v>
      </c>
      <c r="H4339" s="46">
        <v>0</v>
      </c>
      <c r="I4339" s="46">
        <v>0</v>
      </c>
      <c r="J4339" s="46">
        <v>0</v>
      </c>
      <c r="K4339" s="46">
        <v>6</v>
      </c>
      <c r="L4339" s="42">
        <v>30298</v>
      </c>
      <c r="M4339" s="42">
        <v>15513</v>
      </c>
      <c r="N4339" s="42">
        <v>14785</v>
      </c>
      <c r="O4339" s="54">
        <v>19.803287345699385</v>
      </c>
      <c r="P4339" s="54" t="s">
        <v>499</v>
      </c>
      <c r="Q4339" s="54" t="s">
        <v>499</v>
      </c>
      <c r="R4339" s="54" t="s">
        <v>499</v>
      </c>
      <c r="S4339" s="54" t="s">
        <v>499</v>
      </c>
      <c r="T4339" s="54" t="s">
        <v>499</v>
      </c>
      <c r="U4339" s="54">
        <v>19.803287345699385</v>
      </c>
      <c r="W4339" s="42" t="s">
        <v>469</v>
      </c>
    </row>
    <row r="4340" spans="1:23">
      <c r="A4340" s="49" t="s">
        <v>6608</v>
      </c>
      <c r="B4340" s="46" t="s">
        <v>549</v>
      </c>
      <c r="C4340" s="46" t="s">
        <v>360</v>
      </c>
      <c r="D4340" s="49" t="s">
        <v>483</v>
      </c>
      <c r="E4340" s="46">
        <v>0</v>
      </c>
      <c r="F4340" s="46">
        <v>0</v>
      </c>
      <c r="G4340" s="46">
        <v>13</v>
      </c>
      <c r="H4340" s="46">
        <v>6</v>
      </c>
      <c r="I4340" s="46">
        <v>6</v>
      </c>
      <c r="J4340" s="46">
        <v>0</v>
      </c>
      <c r="K4340" s="46">
        <v>25</v>
      </c>
      <c r="L4340" s="42">
        <v>30298</v>
      </c>
      <c r="M4340" s="42">
        <v>15513</v>
      </c>
      <c r="N4340" s="42">
        <v>14785</v>
      </c>
      <c r="O4340" s="54" t="s">
        <v>499</v>
      </c>
      <c r="P4340" s="54" t="s">
        <v>499</v>
      </c>
      <c r="Q4340" s="54">
        <v>42.90712258234867</v>
      </c>
      <c r="R4340" s="54">
        <v>19.803287345699385</v>
      </c>
      <c r="S4340" s="54">
        <v>19.803287345699385</v>
      </c>
      <c r="T4340" s="54" t="s">
        <v>499</v>
      </c>
      <c r="U4340" s="54">
        <v>82.513697273747439</v>
      </c>
      <c r="W4340" s="42" t="s">
        <v>469</v>
      </c>
    </row>
    <row r="4341" spans="1:23">
      <c r="A4341" s="49" t="s">
        <v>6609</v>
      </c>
      <c r="B4341" s="46" t="s">
        <v>549</v>
      </c>
      <c r="C4341" s="46" t="s">
        <v>360</v>
      </c>
      <c r="D4341" s="49" t="s">
        <v>128</v>
      </c>
      <c r="E4341" s="46">
        <v>6</v>
      </c>
      <c r="F4341" s="46">
        <v>0</v>
      </c>
      <c r="G4341" s="46">
        <v>0</v>
      </c>
      <c r="H4341" s="46">
        <v>0</v>
      </c>
      <c r="I4341" s="46">
        <v>0</v>
      </c>
      <c r="J4341" s="46">
        <v>0</v>
      </c>
      <c r="K4341" s="46">
        <v>6</v>
      </c>
      <c r="L4341" s="42">
        <v>30298</v>
      </c>
      <c r="M4341" s="42">
        <v>15513</v>
      </c>
      <c r="N4341" s="42">
        <v>14785</v>
      </c>
      <c r="O4341" s="54">
        <v>19.803287345699385</v>
      </c>
      <c r="P4341" s="54" t="s">
        <v>499</v>
      </c>
      <c r="Q4341" s="54" t="s">
        <v>499</v>
      </c>
      <c r="R4341" s="54" t="s">
        <v>499</v>
      </c>
      <c r="S4341" s="54" t="s">
        <v>499</v>
      </c>
      <c r="T4341" s="54" t="s">
        <v>499</v>
      </c>
      <c r="U4341" s="54">
        <v>19.803287345699385</v>
      </c>
      <c r="W4341" s="42" t="s">
        <v>469</v>
      </c>
    </row>
    <row r="4342" spans="1:23">
      <c r="A4342" s="49" t="s">
        <v>6610</v>
      </c>
      <c r="B4342" s="46" t="s">
        <v>549</v>
      </c>
      <c r="C4342" s="46" t="s">
        <v>360</v>
      </c>
      <c r="D4342" s="49" t="s">
        <v>132</v>
      </c>
      <c r="E4342" s="46">
        <v>0</v>
      </c>
      <c r="F4342" s="46">
        <v>6</v>
      </c>
      <c r="G4342" s="46">
        <v>6</v>
      </c>
      <c r="H4342" s="46">
        <v>9</v>
      </c>
      <c r="I4342" s="46">
        <v>6</v>
      </c>
      <c r="J4342" s="46">
        <v>0</v>
      </c>
      <c r="K4342" s="46">
        <v>27</v>
      </c>
      <c r="L4342" s="42">
        <v>30298</v>
      </c>
      <c r="M4342" s="42">
        <v>15513</v>
      </c>
      <c r="N4342" s="42">
        <v>14785</v>
      </c>
      <c r="O4342" s="54" t="s">
        <v>499</v>
      </c>
      <c r="P4342" s="54">
        <v>38.677238445175014</v>
      </c>
      <c r="Q4342" s="54">
        <v>38.677238445175014</v>
      </c>
      <c r="R4342" s="54">
        <v>58.015857667762525</v>
      </c>
      <c r="S4342" s="54">
        <v>38.677238445175014</v>
      </c>
      <c r="T4342" s="54" t="s">
        <v>499</v>
      </c>
      <c r="U4342" s="54">
        <v>174.04757300328757</v>
      </c>
      <c r="W4342" s="42" t="s">
        <v>469</v>
      </c>
    </row>
    <row r="4343" spans="1:23">
      <c r="A4343" s="49" t="s">
        <v>6611</v>
      </c>
      <c r="B4343" s="46" t="s">
        <v>549</v>
      </c>
      <c r="C4343" s="46" t="s">
        <v>360</v>
      </c>
      <c r="D4343" s="49" t="s">
        <v>164</v>
      </c>
      <c r="E4343" s="46">
        <v>16</v>
      </c>
      <c r="F4343" s="46">
        <v>8</v>
      </c>
      <c r="G4343" s="46">
        <v>27</v>
      </c>
      <c r="H4343" s="46">
        <v>39</v>
      </c>
      <c r="I4343" s="46">
        <v>15</v>
      </c>
      <c r="J4343" s="46">
        <v>6</v>
      </c>
      <c r="K4343" s="46">
        <v>111</v>
      </c>
      <c r="L4343" s="42">
        <v>30298</v>
      </c>
      <c r="M4343" s="42">
        <v>15513</v>
      </c>
      <c r="N4343" s="42">
        <v>14785</v>
      </c>
      <c r="O4343" s="54">
        <v>108.21778829895165</v>
      </c>
      <c r="P4343" s="54">
        <v>54.108894149475823</v>
      </c>
      <c r="Q4343" s="54">
        <v>182.6175177544809</v>
      </c>
      <c r="R4343" s="54">
        <v>263.78085897869465</v>
      </c>
      <c r="S4343" s="54">
        <v>101.45417653026716</v>
      </c>
      <c r="T4343" s="54">
        <v>40.581670612106869</v>
      </c>
      <c r="U4343" s="54">
        <v>750.760906323977</v>
      </c>
      <c r="W4343" s="42" t="s">
        <v>469</v>
      </c>
    </row>
    <row r="4344" spans="1:23">
      <c r="A4344" s="49" t="s">
        <v>6612</v>
      </c>
      <c r="B4344" s="46" t="s">
        <v>549</v>
      </c>
      <c r="C4344" s="46" t="s">
        <v>360</v>
      </c>
      <c r="D4344" s="49" t="s">
        <v>142</v>
      </c>
      <c r="E4344" s="46">
        <v>0</v>
      </c>
      <c r="F4344" s="46">
        <v>0</v>
      </c>
      <c r="G4344" s="46">
        <v>0</v>
      </c>
      <c r="H4344" s="46">
        <v>6</v>
      </c>
      <c r="I4344" s="46">
        <v>6</v>
      </c>
      <c r="J4344" s="46">
        <v>0</v>
      </c>
      <c r="K4344" s="46">
        <v>12</v>
      </c>
      <c r="L4344" s="42">
        <v>30298</v>
      </c>
      <c r="M4344" s="42">
        <v>15513</v>
      </c>
      <c r="N4344" s="42">
        <v>14785</v>
      </c>
      <c r="O4344" s="54" t="s">
        <v>499</v>
      </c>
      <c r="P4344" s="54" t="s">
        <v>499</v>
      </c>
      <c r="Q4344" s="54" t="s">
        <v>499</v>
      </c>
      <c r="R4344" s="54">
        <v>19.803287345699385</v>
      </c>
      <c r="S4344" s="54">
        <v>19.803287345699385</v>
      </c>
      <c r="T4344" s="54" t="s">
        <v>499</v>
      </c>
      <c r="U4344" s="54">
        <v>39.60657469139877</v>
      </c>
      <c r="W4344" s="42" t="s">
        <v>469</v>
      </c>
    </row>
    <row r="4345" spans="1:23">
      <c r="A4345" s="49" t="s">
        <v>6613</v>
      </c>
      <c r="B4345" s="46" t="s">
        <v>549</v>
      </c>
      <c r="C4345" s="46" t="s">
        <v>360</v>
      </c>
      <c r="D4345" s="49" t="s">
        <v>146</v>
      </c>
      <c r="E4345" s="46">
        <v>6</v>
      </c>
      <c r="F4345" s="46">
        <v>6</v>
      </c>
      <c r="G4345" s="46">
        <v>9</v>
      </c>
      <c r="H4345" s="46">
        <v>11</v>
      </c>
      <c r="I4345" s="46">
        <v>10</v>
      </c>
      <c r="J4345" s="46">
        <v>6</v>
      </c>
      <c r="K4345" s="46">
        <v>48</v>
      </c>
      <c r="L4345" s="42">
        <v>30298</v>
      </c>
      <c r="M4345" s="42">
        <v>15513</v>
      </c>
      <c r="N4345" s="42">
        <v>14785</v>
      </c>
      <c r="O4345" s="54">
        <v>38.677238445175014</v>
      </c>
      <c r="P4345" s="54">
        <v>38.677238445175014</v>
      </c>
      <c r="Q4345" s="54">
        <v>58.015857667762525</v>
      </c>
      <c r="R4345" s="54">
        <v>70.908270482820853</v>
      </c>
      <c r="S4345" s="54">
        <v>64.462064075291693</v>
      </c>
      <c r="T4345" s="54">
        <v>38.677238445175014</v>
      </c>
      <c r="U4345" s="54">
        <v>309.41790756140011</v>
      </c>
      <c r="W4345" s="42" t="s">
        <v>469</v>
      </c>
    </row>
    <row r="4346" spans="1:23">
      <c r="A4346" s="49" t="s">
        <v>6614</v>
      </c>
      <c r="B4346" s="46" t="s">
        <v>549</v>
      </c>
      <c r="C4346" s="46" t="s">
        <v>362</v>
      </c>
      <c r="D4346" s="49" t="s">
        <v>200</v>
      </c>
      <c r="E4346" s="46">
        <v>0</v>
      </c>
      <c r="F4346" s="46">
        <v>6</v>
      </c>
      <c r="G4346" s="46">
        <v>12</v>
      </c>
      <c r="H4346" s="46">
        <v>19</v>
      </c>
      <c r="I4346" s="46">
        <v>15</v>
      </c>
      <c r="J4346" s="46">
        <v>6</v>
      </c>
      <c r="K4346" s="46">
        <v>58</v>
      </c>
      <c r="L4346" s="42">
        <v>25655</v>
      </c>
      <c r="M4346" s="42">
        <v>13269</v>
      </c>
      <c r="N4346" s="42">
        <v>12386</v>
      </c>
      <c r="O4346" s="54" t="s">
        <v>499</v>
      </c>
      <c r="P4346" s="54">
        <v>23.387253946599106</v>
      </c>
      <c r="Q4346" s="54">
        <v>46.774507893198212</v>
      </c>
      <c r="R4346" s="54">
        <v>74.059637497563827</v>
      </c>
      <c r="S4346" s="54">
        <v>58.468134866497763</v>
      </c>
      <c r="T4346" s="54">
        <v>23.387253946599106</v>
      </c>
      <c r="U4346" s="54">
        <v>226.07678815045801</v>
      </c>
      <c r="W4346" s="42" t="s">
        <v>469</v>
      </c>
    </row>
    <row r="4347" spans="1:23">
      <c r="A4347" s="49" t="s">
        <v>6615</v>
      </c>
      <c r="B4347" s="46" t="s">
        <v>549</v>
      </c>
      <c r="C4347" s="46" t="s">
        <v>362</v>
      </c>
      <c r="D4347" s="49" t="s">
        <v>54</v>
      </c>
      <c r="E4347" s="46">
        <v>31</v>
      </c>
      <c r="F4347" s="46">
        <v>10</v>
      </c>
      <c r="G4347" s="46">
        <v>43</v>
      </c>
      <c r="H4347" s="46">
        <v>61</v>
      </c>
      <c r="I4347" s="46">
        <v>39</v>
      </c>
      <c r="J4347" s="46">
        <v>31</v>
      </c>
      <c r="K4347" s="46">
        <v>215</v>
      </c>
      <c r="L4347" s="42">
        <v>25655</v>
      </c>
      <c r="M4347" s="42">
        <v>13269</v>
      </c>
      <c r="N4347" s="42">
        <v>12386</v>
      </c>
      <c r="O4347" s="54">
        <v>233.62725148843168</v>
      </c>
      <c r="P4347" s="54">
        <v>75.36362951239731</v>
      </c>
      <c r="Q4347" s="54">
        <v>324.06360690330848</v>
      </c>
      <c r="R4347" s="54">
        <v>459.71814002562365</v>
      </c>
      <c r="S4347" s="54">
        <v>293.91815509834953</v>
      </c>
      <c r="T4347" s="54">
        <v>233.62725148843168</v>
      </c>
      <c r="U4347" s="54">
        <v>1620.3180345165422</v>
      </c>
      <c r="W4347" s="42" t="s">
        <v>469</v>
      </c>
    </row>
    <row r="4348" spans="1:23">
      <c r="A4348" s="49" t="s">
        <v>6616</v>
      </c>
      <c r="B4348" s="46" t="s">
        <v>549</v>
      </c>
      <c r="C4348" s="46" t="s">
        <v>362</v>
      </c>
      <c r="D4348" s="49" t="s">
        <v>60</v>
      </c>
      <c r="E4348" s="46">
        <v>0</v>
      </c>
      <c r="F4348" s="46">
        <v>0</v>
      </c>
      <c r="G4348" s="46">
        <v>12</v>
      </c>
      <c r="H4348" s="46">
        <v>12</v>
      </c>
      <c r="I4348" s="46">
        <v>6</v>
      </c>
      <c r="J4348" s="46">
        <v>6</v>
      </c>
      <c r="K4348" s="46">
        <v>36</v>
      </c>
      <c r="L4348" s="42">
        <v>25655</v>
      </c>
      <c r="M4348" s="42">
        <v>13269</v>
      </c>
      <c r="N4348" s="42">
        <v>12386</v>
      </c>
      <c r="O4348" s="54" t="s">
        <v>499</v>
      </c>
      <c r="P4348" s="54" t="s">
        <v>499</v>
      </c>
      <c r="Q4348" s="54">
        <v>46.774507893198212</v>
      </c>
      <c r="R4348" s="54">
        <v>46.774507893198212</v>
      </c>
      <c r="S4348" s="54">
        <v>23.387253946599106</v>
      </c>
      <c r="T4348" s="54">
        <v>23.387253946599106</v>
      </c>
      <c r="U4348" s="54">
        <v>140.32352367959462</v>
      </c>
      <c r="W4348" s="42" t="s">
        <v>469</v>
      </c>
    </row>
    <row r="4349" spans="1:23">
      <c r="A4349" s="49" t="s">
        <v>6617</v>
      </c>
      <c r="B4349" s="46" t="s">
        <v>549</v>
      </c>
      <c r="C4349" s="46" t="s">
        <v>362</v>
      </c>
      <c r="D4349" s="49" t="s">
        <v>69</v>
      </c>
      <c r="E4349" s="46">
        <v>6</v>
      </c>
      <c r="F4349" s="46">
        <v>0</v>
      </c>
      <c r="G4349" s="46">
        <v>6</v>
      </c>
      <c r="H4349" s="46">
        <v>8</v>
      </c>
      <c r="I4349" s="46">
        <v>6</v>
      </c>
      <c r="J4349" s="46">
        <v>6</v>
      </c>
      <c r="K4349" s="46">
        <v>32</v>
      </c>
      <c r="L4349" s="42">
        <v>25655</v>
      </c>
      <c r="M4349" s="42">
        <v>13269</v>
      </c>
      <c r="N4349" s="42">
        <v>12386</v>
      </c>
      <c r="O4349" s="54">
        <v>45.218177707438393</v>
      </c>
      <c r="P4349" s="54" t="s">
        <v>499</v>
      </c>
      <c r="Q4349" s="54">
        <v>45.218177707438393</v>
      </c>
      <c r="R4349" s="54">
        <v>60.290903609917855</v>
      </c>
      <c r="S4349" s="54">
        <v>45.218177707438393</v>
      </c>
      <c r="T4349" s="54">
        <v>45.218177707438393</v>
      </c>
      <c r="U4349" s="54">
        <v>241.16361443967142</v>
      </c>
      <c r="W4349" s="42" t="s">
        <v>469</v>
      </c>
    </row>
    <row r="4350" spans="1:23">
      <c r="A4350" s="49" t="s">
        <v>6618</v>
      </c>
      <c r="B4350" s="46" t="s">
        <v>549</v>
      </c>
      <c r="C4350" s="46" t="s">
        <v>362</v>
      </c>
      <c r="D4350" s="49" t="s">
        <v>64</v>
      </c>
      <c r="E4350" s="46">
        <v>19</v>
      </c>
      <c r="F4350" s="46">
        <v>12</v>
      </c>
      <c r="G4350" s="46">
        <v>31</v>
      </c>
      <c r="H4350" s="46">
        <v>29</v>
      </c>
      <c r="I4350" s="46">
        <v>27</v>
      </c>
      <c r="J4350" s="46">
        <v>14</v>
      </c>
      <c r="K4350" s="46">
        <v>132</v>
      </c>
      <c r="L4350" s="42">
        <v>25655</v>
      </c>
      <c r="M4350" s="42">
        <v>13269</v>
      </c>
      <c r="N4350" s="42">
        <v>12386</v>
      </c>
      <c r="O4350" s="54">
        <v>74.059637497563827</v>
      </c>
      <c r="P4350" s="54">
        <v>46.774507893198212</v>
      </c>
      <c r="Q4350" s="54">
        <v>120.83414539076205</v>
      </c>
      <c r="R4350" s="54">
        <v>113.03839407522901</v>
      </c>
      <c r="S4350" s="54">
        <v>105.24264275969598</v>
      </c>
      <c r="T4350" s="54">
        <v>54.570259208731244</v>
      </c>
      <c r="U4350" s="54">
        <v>514.51958682518034</v>
      </c>
      <c r="W4350" s="42" t="s">
        <v>469</v>
      </c>
    </row>
    <row r="4351" spans="1:23">
      <c r="A4351" s="49" t="s">
        <v>6619</v>
      </c>
      <c r="B4351" s="46" t="s">
        <v>549</v>
      </c>
      <c r="C4351" s="46" t="s">
        <v>362</v>
      </c>
      <c r="D4351" s="49" t="s">
        <v>492</v>
      </c>
      <c r="E4351" s="46">
        <v>6</v>
      </c>
      <c r="F4351" s="46">
        <v>6</v>
      </c>
      <c r="G4351" s="46">
        <v>9</v>
      </c>
      <c r="H4351" s="46">
        <v>9</v>
      </c>
      <c r="I4351" s="46">
        <v>13</v>
      </c>
      <c r="J4351" s="46">
        <v>0</v>
      </c>
      <c r="K4351" s="46">
        <v>43</v>
      </c>
      <c r="L4351" s="42">
        <v>25655</v>
      </c>
      <c r="M4351" s="42">
        <v>13269</v>
      </c>
      <c r="N4351" s="42">
        <v>12386</v>
      </c>
      <c r="O4351" s="54">
        <v>23.387253946599106</v>
      </c>
      <c r="P4351" s="54">
        <v>23.387253946599106</v>
      </c>
      <c r="Q4351" s="54">
        <v>35.080880919898654</v>
      </c>
      <c r="R4351" s="54">
        <v>35.080880919898654</v>
      </c>
      <c r="S4351" s="54">
        <v>50.672383550964717</v>
      </c>
      <c r="T4351" s="54" t="s">
        <v>499</v>
      </c>
      <c r="U4351" s="54">
        <v>167.60865328396022</v>
      </c>
      <c r="W4351" s="42" t="s">
        <v>469</v>
      </c>
    </row>
    <row r="4352" spans="1:23">
      <c r="A4352" s="49" t="s">
        <v>6620</v>
      </c>
      <c r="B4352" s="46" t="s">
        <v>549</v>
      </c>
      <c r="C4352" s="46" t="s">
        <v>362</v>
      </c>
      <c r="D4352" s="49" t="s">
        <v>473</v>
      </c>
      <c r="E4352" s="46">
        <v>0</v>
      </c>
      <c r="F4352" s="46">
        <v>0</v>
      </c>
      <c r="G4352" s="46">
        <v>0</v>
      </c>
      <c r="H4352" s="46">
        <v>0</v>
      </c>
      <c r="I4352" s="46">
        <v>0</v>
      </c>
      <c r="J4352" s="46">
        <v>0</v>
      </c>
      <c r="K4352" s="46">
        <v>0</v>
      </c>
      <c r="L4352" s="42">
        <v>25655</v>
      </c>
      <c r="M4352" s="42">
        <v>13269</v>
      </c>
      <c r="N4352" s="42">
        <v>12386</v>
      </c>
      <c r="O4352" s="54" t="s">
        <v>499</v>
      </c>
      <c r="P4352" s="54" t="s">
        <v>499</v>
      </c>
      <c r="Q4352" s="54" t="s">
        <v>499</v>
      </c>
      <c r="R4352" s="54" t="s">
        <v>499</v>
      </c>
      <c r="S4352" s="54" t="s">
        <v>499</v>
      </c>
      <c r="T4352" s="54" t="s">
        <v>499</v>
      </c>
      <c r="U4352" s="54" t="s">
        <v>499</v>
      </c>
      <c r="W4352" s="42" t="s">
        <v>469</v>
      </c>
    </row>
    <row r="4353" spans="1:23">
      <c r="A4353" s="49" t="s">
        <v>6621</v>
      </c>
      <c r="B4353" s="46" t="s">
        <v>549</v>
      </c>
      <c r="C4353" s="46" t="s">
        <v>362</v>
      </c>
      <c r="D4353" s="49" t="s">
        <v>201</v>
      </c>
      <c r="E4353" s="46">
        <v>6</v>
      </c>
      <c r="F4353" s="46">
        <v>6</v>
      </c>
      <c r="G4353" s="46">
        <v>6</v>
      </c>
      <c r="H4353" s="46">
        <v>12</v>
      </c>
      <c r="I4353" s="46">
        <v>6</v>
      </c>
      <c r="J4353" s="46">
        <v>6</v>
      </c>
      <c r="K4353" s="46">
        <v>42</v>
      </c>
      <c r="L4353" s="42">
        <v>25655</v>
      </c>
      <c r="M4353" s="42">
        <v>13269</v>
      </c>
      <c r="N4353" s="42">
        <v>12386</v>
      </c>
      <c r="O4353" s="54">
        <v>23.387253946599106</v>
      </c>
      <c r="P4353" s="54">
        <v>23.387253946599106</v>
      </c>
      <c r="Q4353" s="54">
        <v>23.387253946599106</v>
      </c>
      <c r="R4353" s="54">
        <v>46.774507893198212</v>
      </c>
      <c r="S4353" s="54">
        <v>23.387253946599106</v>
      </c>
      <c r="T4353" s="54">
        <v>23.387253946599106</v>
      </c>
      <c r="U4353" s="54">
        <v>163.7107776261937</v>
      </c>
      <c r="W4353" s="42" t="s">
        <v>469</v>
      </c>
    </row>
    <row r="4354" spans="1:23">
      <c r="A4354" s="49" t="s">
        <v>6622</v>
      </c>
      <c r="B4354" s="46" t="s">
        <v>549</v>
      </c>
      <c r="C4354" s="46" t="s">
        <v>362</v>
      </c>
      <c r="D4354" s="49" t="s">
        <v>151</v>
      </c>
      <c r="E4354" s="46">
        <v>0</v>
      </c>
      <c r="F4354" s="46">
        <v>0</v>
      </c>
      <c r="G4354" s="46">
        <v>0</v>
      </c>
      <c r="H4354" s="46">
        <v>0</v>
      </c>
      <c r="I4354" s="46">
        <v>0</v>
      </c>
      <c r="J4354" s="46">
        <v>0</v>
      </c>
      <c r="K4354" s="46">
        <v>0</v>
      </c>
      <c r="L4354" s="42">
        <v>25655</v>
      </c>
      <c r="M4354" s="42">
        <v>13269</v>
      </c>
      <c r="N4354" s="42">
        <v>12386</v>
      </c>
      <c r="O4354" s="54" t="s">
        <v>499</v>
      </c>
      <c r="P4354" s="54" t="s">
        <v>499</v>
      </c>
      <c r="Q4354" s="54" t="s">
        <v>499</v>
      </c>
      <c r="R4354" s="54" t="s">
        <v>499</v>
      </c>
      <c r="S4354" s="54" t="s">
        <v>499</v>
      </c>
      <c r="T4354" s="54" t="s">
        <v>499</v>
      </c>
      <c r="U4354" s="54" t="s">
        <v>499</v>
      </c>
      <c r="W4354" s="42" t="s">
        <v>469</v>
      </c>
    </row>
    <row r="4355" spans="1:23">
      <c r="A4355" s="49" t="s">
        <v>6623</v>
      </c>
      <c r="B4355" s="46" t="s">
        <v>549</v>
      </c>
      <c r="C4355" s="46" t="s">
        <v>362</v>
      </c>
      <c r="D4355" s="49" t="s">
        <v>95</v>
      </c>
      <c r="E4355" s="46">
        <v>0</v>
      </c>
      <c r="F4355" s="46">
        <v>0</v>
      </c>
      <c r="G4355" s="46">
        <v>6</v>
      </c>
      <c r="H4355" s="46">
        <v>6</v>
      </c>
      <c r="I4355" s="46">
        <v>6</v>
      </c>
      <c r="J4355" s="46">
        <v>0</v>
      </c>
      <c r="K4355" s="46">
        <v>18</v>
      </c>
      <c r="L4355" s="42">
        <v>25655</v>
      </c>
      <c r="M4355" s="42">
        <v>13269</v>
      </c>
      <c r="N4355" s="42">
        <v>12386</v>
      </c>
      <c r="O4355" s="54" t="s">
        <v>499</v>
      </c>
      <c r="P4355" s="54" t="s">
        <v>499</v>
      </c>
      <c r="Q4355" s="54">
        <v>23.387253946599106</v>
      </c>
      <c r="R4355" s="54">
        <v>23.387253946599106</v>
      </c>
      <c r="S4355" s="54">
        <v>23.387253946599106</v>
      </c>
      <c r="T4355" s="54" t="s">
        <v>499</v>
      </c>
      <c r="U4355" s="54">
        <v>70.161761839797308</v>
      </c>
      <c r="W4355" s="42" t="s">
        <v>469</v>
      </c>
    </row>
    <row r="4356" spans="1:23">
      <c r="A4356" s="49" t="s">
        <v>6624</v>
      </c>
      <c r="B4356" s="46" t="s">
        <v>549</v>
      </c>
      <c r="C4356" s="46" t="s">
        <v>362</v>
      </c>
      <c r="D4356" s="49" t="s">
        <v>154</v>
      </c>
      <c r="E4356" s="46">
        <v>0</v>
      </c>
      <c r="F4356" s="46">
        <v>0</v>
      </c>
      <c r="G4356" s="46">
        <v>0</v>
      </c>
      <c r="H4356" s="46">
        <v>0</v>
      </c>
      <c r="I4356" s="46">
        <v>0</v>
      </c>
      <c r="J4356" s="46">
        <v>0</v>
      </c>
      <c r="K4356" s="46">
        <v>0</v>
      </c>
      <c r="L4356" s="42">
        <v>25655</v>
      </c>
      <c r="M4356" s="42">
        <v>13269</v>
      </c>
      <c r="N4356" s="42">
        <v>12386</v>
      </c>
      <c r="O4356" s="54" t="s">
        <v>499</v>
      </c>
      <c r="P4356" s="54" t="s">
        <v>499</v>
      </c>
      <c r="Q4356" s="54" t="s">
        <v>499</v>
      </c>
      <c r="R4356" s="54" t="s">
        <v>499</v>
      </c>
      <c r="S4356" s="54" t="s">
        <v>499</v>
      </c>
      <c r="T4356" s="54" t="s">
        <v>499</v>
      </c>
      <c r="U4356" s="54" t="s">
        <v>499</v>
      </c>
      <c r="W4356" s="42" t="s">
        <v>469</v>
      </c>
    </row>
    <row r="4357" spans="1:23">
      <c r="A4357" s="49" t="s">
        <v>6625</v>
      </c>
      <c r="B4357" s="46" t="s">
        <v>549</v>
      </c>
      <c r="C4357" s="46" t="s">
        <v>362</v>
      </c>
      <c r="D4357" s="49" t="s">
        <v>155</v>
      </c>
      <c r="E4357" s="46">
        <v>16</v>
      </c>
      <c r="F4357" s="46">
        <v>6</v>
      </c>
      <c r="G4357" s="46">
        <v>12</v>
      </c>
      <c r="H4357" s="46">
        <v>6</v>
      </c>
      <c r="I4357" s="46">
        <v>0</v>
      </c>
      <c r="J4357" s="46">
        <v>0</v>
      </c>
      <c r="K4357" s="46">
        <v>40</v>
      </c>
      <c r="L4357" s="42">
        <v>25655</v>
      </c>
      <c r="M4357" s="42">
        <v>13269</v>
      </c>
      <c r="N4357" s="42">
        <v>12386</v>
      </c>
      <c r="O4357" s="54">
        <v>62.366010524264276</v>
      </c>
      <c r="P4357" s="54">
        <v>23.387253946599106</v>
      </c>
      <c r="Q4357" s="54">
        <v>46.774507893198212</v>
      </c>
      <c r="R4357" s="54">
        <v>23.387253946599106</v>
      </c>
      <c r="S4357" s="54" t="s">
        <v>499</v>
      </c>
      <c r="T4357" s="54" t="s">
        <v>499</v>
      </c>
      <c r="U4357" s="54">
        <v>155.91502631066069</v>
      </c>
      <c r="W4357" s="42" t="s">
        <v>469</v>
      </c>
    </row>
    <row r="4358" spans="1:23">
      <c r="A4358" s="49" t="s">
        <v>6626</v>
      </c>
      <c r="B4358" s="46" t="s">
        <v>549</v>
      </c>
      <c r="C4358" s="46" t="s">
        <v>362</v>
      </c>
      <c r="D4358" s="49" t="s">
        <v>99</v>
      </c>
      <c r="E4358" s="46">
        <v>6</v>
      </c>
      <c r="F4358" s="46">
        <v>6</v>
      </c>
      <c r="G4358" s="46">
        <v>16</v>
      </c>
      <c r="H4358" s="46">
        <v>17</v>
      </c>
      <c r="I4358" s="46">
        <v>13</v>
      </c>
      <c r="J4358" s="46">
        <v>6</v>
      </c>
      <c r="K4358" s="46">
        <v>64</v>
      </c>
      <c r="L4358" s="42">
        <v>25655</v>
      </c>
      <c r="M4358" s="42">
        <v>13269</v>
      </c>
      <c r="N4358" s="42">
        <v>12386</v>
      </c>
      <c r="O4358" s="54">
        <v>23.387253946599106</v>
      </c>
      <c r="P4358" s="54">
        <v>23.387253946599106</v>
      </c>
      <c r="Q4358" s="54">
        <v>62.366010524264276</v>
      </c>
      <c r="R4358" s="54">
        <v>66.263886182030788</v>
      </c>
      <c r="S4358" s="54">
        <v>50.672383550964717</v>
      </c>
      <c r="T4358" s="54">
        <v>23.387253946599106</v>
      </c>
      <c r="U4358" s="54">
        <v>249.4640420970571</v>
      </c>
      <c r="W4358" s="42" t="s">
        <v>469</v>
      </c>
    </row>
    <row r="4359" spans="1:23">
      <c r="A4359" s="49" t="s">
        <v>6627</v>
      </c>
      <c r="B4359" s="46" t="s">
        <v>549</v>
      </c>
      <c r="C4359" s="46" t="s">
        <v>362</v>
      </c>
      <c r="D4359" s="49" t="s">
        <v>481</v>
      </c>
      <c r="E4359" s="46">
        <v>0</v>
      </c>
      <c r="F4359" s="46">
        <v>0</v>
      </c>
      <c r="G4359" s="46">
        <v>6</v>
      </c>
      <c r="H4359" s="46">
        <v>0</v>
      </c>
      <c r="I4359" s="46">
        <v>0</v>
      </c>
      <c r="J4359" s="46">
        <v>0</v>
      </c>
      <c r="K4359" s="46">
        <v>6</v>
      </c>
      <c r="L4359" s="42">
        <v>25655</v>
      </c>
      <c r="M4359" s="42">
        <v>13269</v>
      </c>
      <c r="N4359" s="42">
        <v>12386</v>
      </c>
      <c r="O4359" s="54" t="s">
        <v>499</v>
      </c>
      <c r="P4359" s="54" t="s">
        <v>499</v>
      </c>
      <c r="Q4359" s="54">
        <v>23.387253946599106</v>
      </c>
      <c r="R4359" s="54" t="s">
        <v>499</v>
      </c>
      <c r="S4359" s="54" t="s">
        <v>499</v>
      </c>
      <c r="T4359" s="54" t="s">
        <v>499</v>
      </c>
      <c r="U4359" s="54">
        <v>23.387253946599106</v>
      </c>
      <c r="W4359" s="42" t="s">
        <v>469</v>
      </c>
    </row>
    <row r="4360" spans="1:23">
      <c r="A4360" s="49" t="s">
        <v>6628</v>
      </c>
      <c r="B4360" s="46" t="s">
        <v>549</v>
      </c>
      <c r="C4360" s="46" t="s">
        <v>362</v>
      </c>
      <c r="D4360" s="49" t="s">
        <v>483</v>
      </c>
      <c r="E4360" s="46">
        <v>0</v>
      </c>
      <c r="F4360" s="46">
        <v>0</v>
      </c>
      <c r="G4360" s="46">
        <v>12</v>
      </c>
      <c r="H4360" s="46">
        <v>6</v>
      </c>
      <c r="I4360" s="46">
        <v>6</v>
      </c>
      <c r="J4360" s="46">
        <v>0</v>
      </c>
      <c r="K4360" s="46">
        <v>24</v>
      </c>
      <c r="L4360" s="42">
        <v>25655</v>
      </c>
      <c r="M4360" s="42">
        <v>13269</v>
      </c>
      <c r="N4360" s="42">
        <v>12386</v>
      </c>
      <c r="O4360" s="54" t="s">
        <v>499</v>
      </c>
      <c r="P4360" s="54" t="s">
        <v>499</v>
      </c>
      <c r="Q4360" s="54">
        <v>46.774507893198212</v>
      </c>
      <c r="R4360" s="54">
        <v>23.387253946599106</v>
      </c>
      <c r="S4360" s="54">
        <v>23.387253946599106</v>
      </c>
      <c r="T4360" s="54" t="s">
        <v>499</v>
      </c>
      <c r="U4360" s="54">
        <v>93.549015786396424</v>
      </c>
      <c r="W4360" s="42" t="s">
        <v>469</v>
      </c>
    </row>
    <row r="4361" spans="1:23">
      <c r="A4361" s="49" t="s">
        <v>6629</v>
      </c>
      <c r="B4361" s="46" t="s">
        <v>549</v>
      </c>
      <c r="C4361" s="46" t="s">
        <v>362</v>
      </c>
      <c r="D4361" s="49" t="s">
        <v>128</v>
      </c>
      <c r="E4361" s="46">
        <v>0</v>
      </c>
      <c r="F4361" s="46">
        <v>0</v>
      </c>
      <c r="G4361" s="46">
        <v>0</v>
      </c>
      <c r="H4361" s="46">
        <v>0</v>
      </c>
      <c r="I4361" s="46">
        <v>0</v>
      </c>
      <c r="J4361" s="46">
        <v>0</v>
      </c>
      <c r="K4361" s="46">
        <v>0</v>
      </c>
      <c r="L4361" s="42">
        <v>25655</v>
      </c>
      <c r="M4361" s="42">
        <v>13269</v>
      </c>
      <c r="N4361" s="42">
        <v>12386</v>
      </c>
      <c r="O4361" s="54" t="s">
        <v>499</v>
      </c>
      <c r="P4361" s="54" t="s">
        <v>499</v>
      </c>
      <c r="Q4361" s="54" t="s">
        <v>499</v>
      </c>
      <c r="R4361" s="54" t="s">
        <v>499</v>
      </c>
      <c r="S4361" s="54" t="s">
        <v>499</v>
      </c>
      <c r="T4361" s="54" t="s">
        <v>499</v>
      </c>
      <c r="U4361" s="54" t="s">
        <v>499</v>
      </c>
      <c r="W4361" s="42" t="s">
        <v>469</v>
      </c>
    </row>
    <row r="4362" spans="1:23">
      <c r="A4362" s="49" t="s">
        <v>6630</v>
      </c>
      <c r="B4362" s="46" t="s">
        <v>549</v>
      </c>
      <c r="C4362" s="46" t="s">
        <v>362</v>
      </c>
      <c r="D4362" s="49" t="s">
        <v>132</v>
      </c>
      <c r="E4362" s="46">
        <v>6</v>
      </c>
      <c r="F4362" s="46">
        <v>0</v>
      </c>
      <c r="G4362" s="46">
        <v>6</v>
      </c>
      <c r="H4362" s="46">
        <v>6</v>
      </c>
      <c r="I4362" s="46">
        <v>6</v>
      </c>
      <c r="J4362" s="46">
        <v>0</v>
      </c>
      <c r="K4362" s="46">
        <v>24</v>
      </c>
      <c r="L4362" s="42">
        <v>25655</v>
      </c>
      <c r="M4362" s="42">
        <v>13269</v>
      </c>
      <c r="N4362" s="42">
        <v>12386</v>
      </c>
      <c r="O4362" s="54">
        <v>45.218177707438393</v>
      </c>
      <c r="P4362" s="54" t="s">
        <v>499</v>
      </c>
      <c r="Q4362" s="54">
        <v>45.218177707438393</v>
      </c>
      <c r="R4362" s="54">
        <v>45.218177707438393</v>
      </c>
      <c r="S4362" s="54">
        <v>45.218177707438393</v>
      </c>
      <c r="T4362" s="54" t="s">
        <v>499</v>
      </c>
      <c r="U4362" s="54">
        <v>180.87271082975357</v>
      </c>
      <c r="W4362" s="42" t="s">
        <v>469</v>
      </c>
    </row>
    <row r="4363" spans="1:23">
      <c r="A4363" s="49" t="s">
        <v>6631</v>
      </c>
      <c r="B4363" s="46" t="s">
        <v>549</v>
      </c>
      <c r="C4363" s="46" t="s">
        <v>362</v>
      </c>
      <c r="D4363" s="49" t="s">
        <v>161</v>
      </c>
      <c r="E4363" s="46">
        <v>0</v>
      </c>
      <c r="F4363" s="46">
        <v>0</v>
      </c>
      <c r="G4363" s="46">
        <v>0</v>
      </c>
      <c r="H4363" s="46">
        <v>0</v>
      </c>
      <c r="I4363" s="46">
        <v>0</v>
      </c>
      <c r="J4363" s="46">
        <v>0</v>
      </c>
      <c r="K4363" s="46">
        <v>0</v>
      </c>
      <c r="L4363" s="42">
        <v>25655</v>
      </c>
      <c r="M4363" s="42">
        <v>13269</v>
      </c>
      <c r="N4363" s="42">
        <v>12386</v>
      </c>
      <c r="O4363" s="54" t="s">
        <v>499</v>
      </c>
      <c r="P4363" s="54" t="s">
        <v>499</v>
      </c>
      <c r="Q4363" s="54" t="s">
        <v>499</v>
      </c>
      <c r="R4363" s="54" t="s">
        <v>499</v>
      </c>
      <c r="S4363" s="54" t="s">
        <v>499</v>
      </c>
      <c r="T4363" s="54" t="s">
        <v>499</v>
      </c>
      <c r="U4363" s="54" t="s">
        <v>499</v>
      </c>
      <c r="W4363" s="42" t="s">
        <v>469</v>
      </c>
    </row>
    <row r="4364" spans="1:23">
      <c r="A4364" s="49" t="s">
        <v>6632</v>
      </c>
      <c r="B4364" s="46" t="s">
        <v>549</v>
      </c>
      <c r="C4364" s="46" t="s">
        <v>362</v>
      </c>
      <c r="D4364" s="49" t="s">
        <v>164</v>
      </c>
      <c r="E4364" s="46">
        <v>16</v>
      </c>
      <c r="F4364" s="46">
        <v>13</v>
      </c>
      <c r="G4364" s="46">
        <v>33</v>
      </c>
      <c r="H4364" s="46">
        <v>33</v>
      </c>
      <c r="I4364" s="46">
        <v>12</v>
      </c>
      <c r="J4364" s="46">
        <v>6</v>
      </c>
      <c r="K4364" s="46">
        <v>113</v>
      </c>
      <c r="L4364" s="42">
        <v>25655</v>
      </c>
      <c r="M4364" s="42">
        <v>13269</v>
      </c>
      <c r="N4364" s="42">
        <v>12386</v>
      </c>
      <c r="O4364" s="54">
        <v>129.17810431131923</v>
      </c>
      <c r="P4364" s="54">
        <v>104.95720975294688</v>
      </c>
      <c r="Q4364" s="54">
        <v>266.42984014209594</v>
      </c>
      <c r="R4364" s="54">
        <v>266.42984014209594</v>
      </c>
      <c r="S4364" s="54">
        <v>96.88357823348943</v>
      </c>
      <c r="T4364" s="54">
        <v>48.441789116744715</v>
      </c>
      <c r="U4364" s="54">
        <v>912.32036169869218</v>
      </c>
      <c r="W4364" s="42" t="s">
        <v>469</v>
      </c>
    </row>
    <row r="4365" spans="1:23">
      <c r="A4365" s="49" t="s">
        <v>6633</v>
      </c>
      <c r="B4365" s="46" t="s">
        <v>549</v>
      </c>
      <c r="C4365" s="46" t="s">
        <v>362</v>
      </c>
      <c r="D4365" s="49" t="s">
        <v>142</v>
      </c>
      <c r="E4365" s="46">
        <v>0</v>
      </c>
      <c r="F4365" s="46">
        <v>0</v>
      </c>
      <c r="G4365" s="46">
        <v>0</v>
      </c>
      <c r="H4365" s="46">
        <v>0</v>
      </c>
      <c r="I4365" s="46">
        <v>0</v>
      </c>
      <c r="J4365" s="46">
        <v>0</v>
      </c>
      <c r="K4365" s="46">
        <v>0</v>
      </c>
      <c r="L4365" s="42">
        <v>25655</v>
      </c>
      <c r="M4365" s="42">
        <v>13269</v>
      </c>
      <c r="N4365" s="42">
        <v>12386</v>
      </c>
      <c r="O4365" s="54" t="s">
        <v>499</v>
      </c>
      <c r="P4365" s="54" t="s">
        <v>499</v>
      </c>
      <c r="Q4365" s="54" t="s">
        <v>499</v>
      </c>
      <c r="R4365" s="54" t="s">
        <v>499</v>
      </c>
      <c r="S4365" s="54" t="s">
        <v>499</v>
      </c>
      <c r="T4365" s="54" t="s">
        <v>499</v>
      </c>
      <c r="U4365" s="54" t="s">
        <v>499</v>
      </c>
      <c r="W4365" s="42" t="s">
        <v>469</v>
      </c>
    </row>
    <row r="4366" spans="1:23">
      <c r="A4366" s="49" t="s">
        <v>6634</v>
      </c>
      <c r="B4366" s="46" t="s">
        <v>549</v>
      </c>
      <c r="C4366" s="46" t="s">
        <v>362</v>
      </c>
      <c r="D4366" s="49" t="s">
        <v>146</v>
      </c>
      <c r="E4366" s="46">
        <v>6</v>
      </c>
      <c r="F4366" s="46">
        <v>6</v>
      </c>
      <c r="G4366" s="46">
        <v>8</v>
      </c>
      <c r="H4366" s="46">
        <v>10</v>
      </c>
      <c r="I4366" s="46">
        <v>6</v>
      </c>
      <c r="J4366" s="46">
        <v>6</v>
      </c>
      <c r="K4366" s="46">
        <v>42</v>
      </c>
      <c r="L4366" s="42">
        <v>25655</v>
      </c>
      <c r="M4366" s="42">
        <v>13269</v>
      </c>
      <c r="N4366" s="42">
        <v>12386</v>
      </c>
      <c r="O4366" s="54">
        <v>45.218177707438393</v>
      </c>
      <c r="P4366" s="54">
        <v>45.218177707438393</v>
      </c>
      <c r="Q4366" s="54">
        <v>60.290903609917855</v>
      </c>
      <c r="R4366" s="54">
        <v>75.36362951239731</v>
      </c>
      <c r="S4366" s="54">
        <v>45.218177707438393</v>
      </c>
      <c r="T4366" s="54">
        <v>45.218177707438393</v>
      </c>
      <c r="U4366" s="54">
        <v>316.52724395206872</v>
      </c>
      <c r="W4366" s="42" t="s">
        <v>469</v>
      </c>
    </row>
    <row r="4367" spans="1:23">
      <c r="A4367" s="49" t="s">
        <v>6635</v>
      </c>
      <c r="B4367" s="46" t="s">
        <v>549</v>
      </c>
      <c r="C4367" s="46" t="s">
        <v>364</v>
      </c>
      <c r="D4367" s="49" t="s">
        <v>200</v>
      </c>
      <c r="E4367" s="46">
        <v>0</v>
      </c>
      <c r="F4367" s="46">
        <v>0</v>
      </c>
      <c r="G4367" s="46">
        <v>6</v>
      </c>
      <c r="H4367" s="46">
        <v>12</v>
      </c>
      <c r="I4367" s="46">
        <v>12</v>
      </c>
      <c r="J4367" s="46">
        <v>7</v>
      </c>
      <c r="K4367" s="46">
        <v>37</v>
      </c>
      <c r="L4367" s="42">
        <v>26475</v>
      </c>
      <c r="M4367" s="42">
        <v>13421</v>
      </c>
      <c r="N4367" s="42">
        <v>13054</v>
      </c>
      <c r="O4367" s="54" t="s">
        <v>499</v>
      </c>
      <c r="P4367" s="54" t="s">
        <v>499</v>
      </c>
      <c r="Q4367" s="54">
        <v>22.662889518413596</v>
      </c>
      <c r="R4367" s="54">
        <v>45.325779036827193</v>
      </c>
      <c r="S4367" s="54">
        <v>45.325779036827193</v>
      </c>
      <c r="T4367" s="54">
        <v>26.440037771482533</v>
      </c>
      <c r="U4367" s="54">
        <v>139.75448536355054</v>
      </c>
      <c r="W4367" s="42" t="s">
        <v>469</v>
      </c>
    </row>
    <row r="4368" spans="1:23">
      <c r="A4368" s="49" t="s">
        <v>6636</v>
      </c>
      <c r="B4368" s="46" t="s">
        <v>549</v>
      </c>
      <c r="C4368" s="46" t="s">
        <v>364</v>
      </c>
      <c r="D4368" s="49" t="s">
        <v>54</v>
      </c>
      <c r="E4368" s="46">
        <v>33</v>
      </c>
      <c r="F4368" s="46">
        <v>17</v>
      </c>
      <c r="G4368" s="46">
        <v>47</v>
      </c>
      <c r="H4368" s="46">
        <v>62</v>
      </c>
      <c r="I4368" s="46">
        <v>39</v>
      </c>
      <c r="J4368" s="46">
        <v>35</v>
      </c>
      <c r="K4368" s="46">
        <v>233</v>
      </c>
      <c r="L4368" s="42">
        <v>26475</v>
      </c>
      <c r="M4368" s="42">
        <v>13421</v>
      </c>
      <c r="N4368" s="42">
        <v>13054</v>
      </c>
      <c r="O4368" s="54">
        <v>245.88331718947919</v>
      </c>
      <c r="P4368" s="54">
        <v>126.66716340064079</v>
      </c>
      <c r="Q4368" s="54">
        <v>350.19745175471274</v>
      </c>
      <c r="R4368" s="54">
        <v>461.96259593174881</v>
      </c>
      <c r="S4368" s="54">
        <v>290.58937486029356</v>
      </c>
      <c r="T4368" s="54">
        <v>260.785336413084</v>
      </c>
      <c r="U4368" s="54">
        <v>1736.0852395499592</v>
      </c>
      <c r="W4368" s="42" t="s">
        <v>469</v>
      </c>
    </row>
    <row r="4369" spans="1:23">
      <c r="A4369" s="49" t="s">
        <v>6637</v>
      </c>
      <c r="B4369" s="46" t="s">
        <v>549</v>
      </c>
      <c r="C4369" s="46" t="s">
        <v>364</v>
      </c>
      <c r="D4369" s="49" t="s">
        <v>60</v>
      </c>
      <c r="E4369" s="46">
        <v>6</v>
      </c>
      <c r="F4369" s="46">
        <v>0</v>
      </c>
      <c r="G4369" s="46">
        <v>12</v>
      </c>
      <c r="H4369" s="46">
        <v>12</v>
      </c>
      <c r="I4369" s="46">
        <v>15</v>
      </c>
      <c r="J4369" s="46">
        <v>0</v>
      </c>
      <c r="K4369" s="46">
        <v>45</v>
      </c>
      <c r="L4369" s="42">
        <v>26475</v>
      </c>
      <c r="M4369" s="42">
        <v>13421</v>
      </c>
      <c r="N4369" s="42">
        <v>13054</v>
      </c>
      <c r="O4369" s="54">
        <v>22.662889518413596</v>
      </c>
      <c r="P4369" s="54" t="s">
        <v>499</v>
      </c>
      <c r="Q4369" s="54">
        <v>45.325779036827193</v>
      </c>
      <c r="R4369" s="54">
        <v>45.325779036827193</v>
      </c>
      <c r="S4369" s="54">
        <v>56.657223796033989</v>
      </c>
      <c r="T4369" s="54" t="s">
        <v>499</v>
      </c>
      <c r="U4369" s="54">
        <v>169.97167138810198</v>
      </c>
      <c r="W4369" s="42" t="s">
        <v>469</v>
      </c>
    </row>
    <row r="4370" spans="1:23">
      <c r="A4370" s="49" t="s">
        <v>6638</v>
      </c>
      <c r="B4370" s="46" t="s">
        <v>549</v>
      </c>
      <c r="C4370" s="46" t="s">
        <v>364</v>
      </c>
      <c r="D4370" s="49" t="s">
        <v>69</v>
      </c>
      <c r="E4370" s="46">
        <v>0</v>
      </c>
      <c r="F4370" s="46">
        <v>0</v>
      </c>
      <c r="G4370" s="46">
        <v>6</v>
      </c>
      <c r="H4370" s="46">
        <v>6</v>
      </c>
      <c r="I4370" s="46">
        <v>6</v>
      </c>
      <c r="J4370" s="46">
        <v>0</v>
      </c>
      <c r="K4370" s="46">
        <v>18</v>
      </c>
      <c r="L4370" s="42">
        <v>26475</v>
      </c>
      <c r="M4370" s="42">
        <v>13421</v>
      </c>
      <c r="N4370" s="42">
        <v>13054</v>
      </c>
      <c r="O4370" s="54" t="s">
        <v>499</v>
      </c>
      <c r="P4370" s="54" t="s">
        <v>499</v>
      </c>
      <c r="Q4370" s="54">
        <v>44.706057670814396</v>
      </c>
      <c r="R4370" s="54">
        <v>44.706057670814396</v>
      </c>
      <c r="S4370" s="54">
        <v>44.706057670814396</v>
      </c>
      <c r="T4370" s="54" t="s">
        <v>499</v>
      </c>
      <c r="U4370" s="54">
        <v>134.11817301244318</v>
      </c>
      <c r="W4370" s="42" t="s">
        <v>469</v>
      </c>
    </row>
    <row r="4371" spans="1:23">
      <c r="A4371" s="49" t="s">
        <v>6639</v>
      </c>
      <c r="B4371" s="46" t="s">
        <v>549</v>
      </c>
      <c r="C4371" s="46" t="s">
        <v>364</v>
      </c>
      <c r="D4371" s="49" t="s">
        <v>64</v>
      </c>
      <c r="E4371" s="46">
        <v>15</v>
      </c>
      <c r="F4371" s="46">
        <v>13</v>
      </c>
      <c r="G4371" s="46">
        <v>24</v>
      </c>
      <c r="H4371" s="46">
        <v>24</v>
      </c>
      <c r="I4371" s="46">
        <v>19</v>
      </c>
      <c r="J4371" s="46">
        <v>6</v>
      </c>
      <c r="K4371" s="46">
        <v>101</v>
      </c>
      <c r="L4371" s="42">
        <v>26475</v>
      </c>
      <c r="M4371" s="42">
        <v>13421</v>
      </c>
      <c r="N4371" s="42">
        <v>13054</v>
      </c>
      <c r="O4371" s="54">
        <v>56.657223796033989</v>
      </c>
      <c r="P4371" s="54">
        <v>49.10292728989613</v>
      </c>
      <c r="Q4371" s="54">
        <v>90.651558073654385</v>
      </c>
      <c r="R4371" s="54">
        <v>90.651558073654385</v>
      </c>
      <c r="S4371" s="54">
        <v>71.765816808309722</v>
      </c>
      <c r="T4371" s="54">
        <v>22.662889518413596</v>
      </c>
      <c r="U4371" s="54">
        <v>381.49197355996222</v>
      </c>
      <c r="W4371" s="42" t="s">
        <v>469</v>
      </c>
    </row>
    <row r="4372" spans="1:23">
      <c r="A4372" s="49" t="s">
        <v>6640</v>
      </c>
      <c r="B4372" s="46" t="s">
        <v>549</v>
      </c>
      <c r="C4372" s="46" t="s">
        <v>364</v>
      </c>
      <c r="D4372" s="49" t="s">
        <v>492</v>
      </c>
      <c r="E4372" s="46">
        <v>6</v>
      </c>
      <c r="F4372" s="46">
        <v>6</v>
      </c>
      <c r="G4372" s="46">
        <v>12</v>
      </c>
      <c r="H4372" s="46">
        <v>6</v>
      </c>
      <c r="I4372" s="46">
        <v>12</v>
      </c>
      <c r="J4372" s="46">
        <v>12</v>
      </c>
      <c r="K4372" s="46">
        <v>54</v>
      </c>
      <c r="L4372" s="42">
        <v>26475</v>
      </c>
      <c r="M4372" s="42">
        <v>13421</v>
      </c>
      <c r="N4372" s="42">
        <v>13054</v>
      </c>
      <c r="O4372" s="54">
        <v>22.662889518413596</v>
      </c>
      <c r="P4372" s="54">
        <v>22.662889518413596</v>
      </c>
      <c r="Q4372" s="54">
        <v>45.325779036827193</v>
      </c>
      <c r="R4372" s="54">
        <v>22.662889518413596</v>
      </c>
      <c r="S4372" s="54">
        <v>45.325779036827193</v>
      </c>
      <c r="T4372" s="54">
        <v>45.325779036827193</v>
      </c>
      <c r="U4372" s="54">
        <v>203.96600566572235</v>
      </c>
      <c r="W4372" s="42" t="s">
        <v>469</v>
      </c>
    </row>
    <row r="4373" spans="1:23">
      <c r="A4373" s="49" t="s">
        <v>6641</v>
      </c>
      <c r="B4373" s="46" t="s">
        <v>549</v>
      </c>
      <c r="C4373" s="46" t="s">
        <v>364</v>
      </c>
      <c r="D4373" s="49" t="s">
        <v>473</v>
      </c>
      <c r="E4373" s="46">
        <v>0</v>
      </c>
      <c r="F4373" s="46">
        <v>0</v>
      </c>
      <c r="G4373" s="46">
        <v>0</v>
      </c>
      <c r="H4373" s="46">
        <v>0</v>
      </c>
      <c r="I4373" s="46">
        <v>0</v>
      </c>
      <c r="J4373" s="46">
        <v>0</v>
      </c>
      <c r="K4373" s="46">
        <v>0</v>
      </c>
      <c r="L4373" s="42">
        <v>26475</v>
      </c>
      <c r="M4373" s="42">
        <v>13421</v>
      </c>
      <c r="N4373" s="42">
        <v>13054</v>
      </c>
      <c r="O4373" s="54" t="s">
        <v>499</v>
      </c>
      <c r="P4373" s="54" t="s">
        <v>499</v>
      </c>
      <c r="Q4373" s="54" t="s">
        <v>499</v>
      </c>
      <c r="R4373" s="54" t="s">
        <v>499</v>
      </c>
      <c r="S4373" s="54" t="s">
        <v>499</v>
      </c>
      <c r="T4373" s="54" t="s">
        <v>499</v>
      </c>
      <c r="U4373" s="54" t="s">
        <v>499</v>
      </c>
      <c r="W4373" s="42" t="s">
        <v>469</v>
      </c>
    </row>
    <row r="4374" spans="1:23">
      <c r="A4374" s="49" t="s">
        <v>6642</v>
      </c>
      <c r="B4374" s="46" t="s">
        <v>549</v>
      </c>
      <c r="C4374" s="46" t="s">
        <v>364</v>
      </c>
      <c r="D4374" s="49" t="s">
        <v>201</v>
      </c>
      <c r="E4374" s="46">
        <v>6</v>
      </c>
      <c r="F4374" s="46">
        <v>0</v>
      </c>
      <c r="G4374" s="46">
        <v>6</v>
      </c>
      <c r="H4374" s="46">
        <v>6</v>
      </c>
      <c r="I4374" s="46">
        <v>0</v>
      </c>
      <c r="J4374" s="46">
        <v>0</v>
      </c>
      <c r="K4374" s="46">
        <v>18</v>
      </c>
      <c r="L4374" s="42">
        <v>26475</v>
      </c>
      <c r="M4374" s="42">
        <v>13421</v>
      </c>
      <c r="N4374" s="42">
        <v>13054</v>
      </c>
      <c r="O4374" s="54">
        <v>22.662889518413596</v>
      </c>
      <c r="P4374" s="54" t="s">
        <v>499</v>
      </c>
      <c r="Q4374" s="54">
        <v>22.662889518413596</v>
      </c>
      <c r="R4374" s="54">
        <v>22.662889518413596</v>
      </c>
      <c r="S4374" s="54" t="s">
        <v>499</v>
      </c>
      <c r="T4374" s="54" t="s">
        <v>499</v>
      </c>
      <c r="U4374" s="54">
        <v>67.988668555240793</v>
      </c>
      <c r="W4374" s="42" t="s">
        <v>469</v>
      </c>
    </row>
    <row r="4375" spans="1:23">
      <c r="A4375" s="49" t="s">
        <v>6643</v>
      </c>
      <c r="B4375" s="46" t="s">
        <v>549</v>
      </c>
      <c r="C4375" s="46" t="s">
        <v>364</v>
      </c>
      <c r="D4375" s="49" t="s">
        <v>151</v>
      </c>
      <c r="E4375" s="46">
        <v>0</v>
      </c>
      <c r="F4375" s="46">
        <v>0</v>
      </c>
      <c r="G4375" s="46">
        <v>0</v>
      </c>
      <c r="H4375" s="46">
        <v>0</v>
      </c>
      <c r="I4375" s="46">
        <v>0</v>
      </c>
      <c r="J4375" s="46">
        <v>0</v>
      </c>
      <c r="K4375" s="46">
        <v>0</v>
      </c>
      <c r="L4375" s="42">
        <v>26475</v>
      </c>
      <c r="M4375" s="42">
        <v>13421</v>
      </c>
      <c r="N4375" s="42">
        <v>13054</v>
      </c>
      <c r="O4375" s="54" t="s">
        <v>499</v>
      </c>
      <c r="P4375" s="54" t="s">
        <v>499</v>
      </c>
      <c r="Q4375" s="54" t="s">
        <v>499</v>
      </c>
      <c r="R4375" s="54" t="s">
        <v>499</v>
      </c>
      <c r="S4375" s="54" t="s">
        <v>499</v>
      </c>
      <c r="T4375" s="54" t="s">
        <v>499</v>
      </c>
      <c r="U4375" s="54" t="s">
        <v>499</v>
      </c>
      <c r="W4375" s="42" t="s">
        <v>469</v>
      </c>
    </row>
    <row r="4376" spans="1:23">
      <c r="A4376" s="49" t="s">
        <v>6644</v>
      </c>
      <c r="B4376" s="46" t="s">
        <v>549</v>
      </c>
      <c r="C4376" s="46" t="s">
        <v>364</v>
      </c>
      <c r="D4376" s="49" t="s">
        <v>95</v>
      </c>
      <c r="E4376" s="46">
        <v>0</v>
      </c>
      <c r="F4376" s="46">
        <v>0</v>
      </c>
      <c r="G4376" s="46">
        <v>6</v>
      </c>
      <c r="H4376" s="46">
        <v>6</v>
      </c>
      <c r="I4376" s="46">
        <v>0</v>
      </c>
      <c r="J4376" s="46">
        <v>0</v>
      </c>
      <c r="K4376" s="46">
        <v>12</v>
      </c>
      <c r="L4376" s="42">
        <v>26475</v>
      </c>
      <c r="M4376" s="42">
        <v>13421</v>
      </c>
      <c r="N4376" s="42">
        <v>13054</v>
      </c>
      <c r="O4376" s="54" t="s">
        <v>499</v>
      </c>
      <c r="P4376" s="54" t="s">
        <v>499</v>
      </c>
      <c r="Q4376" s="54">
        <v>22.662889518413596</v>
      </c>
      <c r="R4376" s="54">
        <v>22.662889518413596</v>
      </c>
      <c r="S4376" s="54" t="s">
        <v>499</v>
      </c>
      <c r="T4376" s="54" t="s">
        <v>499</v>
      </c>
      <c r="U4376" s="54">
        <v>45.325779036827193</v>
      </c>
      <c r="W4376" s="42" t="s">
        <v>469</v>
      </c>
    </row>
    <row r="4377" spans="1:23">
      <c r="A4377" s="49" t="s">
        <v>6645</v>
      </c>
      <c r="B4377" s="46" t="s">
        <v>549</v>
      </c>
      <c r="C4377" s="46" t="s">
        <v>364</v>
      </c>
      <c r="D4377" s="49" t="s">
        <v>154</v>
      </c>
      <c r="E4377" s="46">
        <v>0</v>
      </c>
      <c r="F4377" s="46">
        <v>0</v>
      </c>
      <c r="G4377" s="46">
        <v>0</v>
      </c>
      <c r="H4377" s="46">
        <v>0</v>
      </c>
      <c r="I4377" s="46">
        <v>0</v>
      </c>
      <c r="J4377" s="46">
        <v>0</v>
      </c>
      <c r="K4377" s="46">
        <v>0</v>
      </c>
      <c r="L4377" s="42">
        <v>26475</v>
      </c>
      <c r="M4377" s="42">
        <v>13421</v>
      </c>
      <c r="N4377" s="42">
        <v>13054</v>
      </c>
      <c r="O4377" s="54" t="s">
        <v>499</v>
      </c>
      <c r="P4377" s="54" t="s">
        <v>499</v>
      </c>
      <c r="Q4377" s="54" t="s">
        <v>499</v>
      </c>
      <c r="R4377" s="54" t="s">
        <v>499</v>
      </c>
      <c r="S4377" s="54" t="s">
        <v>499</v>
      </c>
      <c r="T4377" s="54" t="s">
        <v>499</v>
      </c>
      <c r="U4377" s="54" t="s">
        <v>499</v>
      </c>
      <c r="W4377" s="42" t="s">
        <v>469</v>
      </c>
    </row>
    <row r="4378" spans="1:23">
      <c r="A4378" s="49" t="s">
        <v>6646</v>
      </c>
      <c r="B4378" s="46" t="s">
        <v>549</v>
      </c>
      <c r="C4378" s="46" t="s">
        <v>364</v>
      </c>
      <c r="D4378" s="49" t="s">
        <v>155</v>
      </c>
      <c r="E4378" s="46">
        <v>14</v>
      </c>
      <c r="F4378" s="46">
        <v>6</v>
      </c>
      <c r="G4378" s="46">
        <v>12</v>
      </c>
      <c r="H4378" s="46">
        <v>0</v>
      </c>
      <c r="I4378" s="46">
        <v>0</v>
      </c>
      <c r="J4378" s="46">
        <v>0</v>
      </c>
      <c r="K4378" s="46">
        <v>32</v>
      </c>
      <c r="L4378" s="42">
        <v>26475</v>
      </c>
      <c r="M4378" s="42">
        <v>13421</v>
      </c>
      <c r="N4378" s="42">
        <v>13054</v>
      </c>
      <c r="O4378" s="54">
        <v>52.880075542965066</v>
      </c>
      <c r="P4378" s="54">
        <v>22.662889518413596</v>
      </c>
      <c r="Q4378" s="54">
        <v>45.325779036827193</v>
      </c>
      <c r="R4378" s="54" t="s">
        <v>499</v>
      </c>
      <c r="S4378" s="54" t="s">
        <v>499</v>
      </c>
      <c r="T4378" s="54" t="s">
        <v>499</v>
      </c>
      <c r="U4378" s="54">
        <v>120.86874409820585</v>
      </c>
      <c r="W4378" s="42" t="s">
        <v>469</v>
      </c>
    </row>
    <row r="4379" spans="1:23">
      <c r="A4379" s="49" t="s">
        <v>6647</v>
      </c>
      <c r="B4379" s="46" t="s">
        <v>549</v>
      </c>
      <c r="C4379" s="46" t="s">
        <v>364</v>
      </c>
      <c r="D4379" s="49" t="s">
        <v>99</v>
      </c>
      <c r="E4379" s="46">
        <v>0</v>
      </c>
      <c r="F4379" s="46">
        <v>7</v>
      </c>
      <c r="G4379" s="46">
        <v>12</v>
      </c>
      <c r="H4379" s="46">
        <v>13</v>
      </c>
      <c r="I4379" s="46">
        <v>6</v>
      </c>
      <c r="J4379" s="46">
        <v>6</v>
      </c>
      <c r="K4379" s="46">
        <v>44</v>
      </c>
      <c r="L4379" s="42">
        <v>26475</v>
      </c>
      <c r="M4379" s="42">
        <v>13421</v>
      </c>
      <c r="N4379" s="42">
        <v>13054</v>
      </c>
      <c r="O4379" s="54" t="s">
        <v>499</v>
      </c>
      <c r="P4379" s="54">
        <v>26.440037771482533</v>
      </c>
      <c r="Q4379" s="54">
        <v>45.325779036827193</v>
      </c>
      <c r="R4379" s="54">
        <v>49.10292728989613</v>
      </c>
      <c r="S4379" s="54">
        <v>22.662889518413596</v>
      </c>
      <c r="T4379" s="54">
        <v>22.662889518413596</v>
      </c>
      <c r="U4379" s="54">
        <v>166.19452313503305</v>
      </c>
      <c r="W4379" s="42" t="s">
        <v>469</v>
      </c>
    </row>
    <row r="4380" spans="1:23">
      <c r="A4380" s="49" t="s">
        <v>6648</v>
      </c>
      <c r="B4380" s="46" t="s">
        <v>549</v>
      </c>
      <c r="C4380" s="46" t="s">
        <v>364</v>
      </c>
      <c r="D4380" s="49" t="s">
        <v>481</v>
      </c>
      <c r="E4380" s="46">
        <v>0</v>
      </c>
      <c r="F4380" s="46">
        <v>6</v>
      </c>
      <c r="G4380" s="46">
        <v>0</v>
      </c>
      <c r="H4380" s="46">
        <v>0</v>
      </c>
      <c r="I4380" s="46">
        <v>0</v>
      </c>
      <c r="J4380" s="46">
        <v>0</v>
      </c>
      <c r="K4380" s="46">
        <v>6</v>
      </c>
      <c r="L4380" s="42">
        <v>26475</v>
      </c>
      <c r="M4380" s="42">
        <v>13421</v>
      </c>
      <c r="N4380" s="42">
        <v>13054</v>
      </c>
      <c r="O4380" s="54" t="s">
        <v>499</v>
      </c>
      <c r="P4380" s="54">
        <v>22.662889518413596</v>
      </c>
      <c r="Q4380" s="54" t="s">
        <v>499</v>
      </c>
      <c r="R4380" s="54" t="s">
        <v>499</v>
      </c>
      <c r="S4380" s="54" t="s">
        <v>499</v>
      </c>
      <c r="T4380" s="54" t="s">
        <v>499</v>
      </c>
      <c r="U4380" s="54">
        <v>22.662889518413596</v>
      </c>
      <c r="W4380" s="42" t="s">
        <v>469</v>
      </c>
    </row>
    <row r="4381" spans="1:23">
      <c r="A4381" s="49" t="s">
        <v>6649</v>
      </c>
      <c r="B4381" s="46" t="s">
        <v>549</v>
      </c>
      <c r="C4381" s="46" t="s">
        <v>364</v>
      </c>
      <c r="D4381" s="49" t="s">
        <v>483</v>
      </c>
      <c r="E4381" s="46">
        <v>6</v>
      </c>
      <c r="F4381" s="46">
        <v>0</v>
      </c>
      <c r="G4381" s="46">
        <v>13</v>
      </c>
      <c r="H4381" s="46">
        <v>12</v>
      </c>
      <c r="I4381" s="46">
        <v>6</v>
      </c>
      <c r="J4381" s="46">
        <v>0</v>
      </c>
      <c r="K4381" s="46">
        <v>37</v>
      </c>
      <c r="L4381" s="42">
        <v>26475</v>
      </c>
      <c r="M4381" s="42">
        <v>13421</v>
      </c>
      <c r="N4381" s="42">
        <v>13054</v>
      </c>
      <c r="O4381" s="54">
        <v>22.662889518413596</v>
      </c>
      <c r="P4381" s="54" t="s">
        <v>499</v>
      </c>
      <c r="Q4381" s="54">
        <v>49.10292728989613</v>
      </c>
      <c r="R4381" s="54">
        <v>45.325779036827193</v>
      </c>
      <c r="S4381" s="54">
        <v>22.662889518413596</v>
      </c>
      <c r="T4381" s="54" t="s">
        <v>499</v>
      </c>
      <c r="U4381" s="54">
        <v>139.75448536355054</v>
      </c>
      <c r="W4381" s="42" t="s">
        <v>469</v>
      </c>
    </row>
    <row r="4382" spans="1:23">
      <c r="A4382" s="49" t="s">
        <v>6650</v>
      </c>
      <c r="B4382" s="46" t="s">
        <v>549</v>
      </c>
      <c r="C4382" s="46" t="s">
        <v>364</v>
      </c>
      <c r="D4382" s="49" t="s">
        <v>128</v>
      </c>
      <c r="E4382" s="46">
        <v>0</v>
      </c>
      <c r="F4382" s="46">
        <v>0</v>
      </c>
      <c r="G4382" s="46">
        <v>0</v>
      </c>
      <c r="H4382" s="46">
        <v>0</v>
      </c>
      <c r="I4382" s="46">
        <v>0</v>
      </c>
      <c r="J4382" s="46">
        <v>0</v>
      </c>
      <c r="K4382" s="46">
        <v>0</v>
      </c>
      <c r="L4382" s="42">
        <v>26475</v>
      </c>
      <c r="M4382" s="42">
        <v>13421</v>
      </c>
      <c r="N4382" s="42">
        <v>13054</v>
      </c>
      <c r="O4382" s="54" t="s">
        <v>499</v>
      </c>
      <c r="P4382" s="54" t="s">
        <v>499</v>
      </c>
      <c r="Q4382" s="54" t="s">
        <v>499</v>
      </c>
      <c r="R4382" s="54" t="s">
        <v>499</v>
      </c>
      <c r="S4382" s="54" t="s">
        <v>499</v>
      </c>
      <c r="T4382" s="54" t="s">
        <v>499</v>
      </c>
      <c r="U4382" s="54" t="s">
        <v>499</v>
      </c>
      <c r="W4382" s="42" t="s">
        <v>469</v>
      </c>
    </row>
    <row r="4383" spans="1:23">
      <c r="A4383" s="49" t="s">
        <v>6651</v>
      </c>
      <c r="B4383" s="46" t="s">
        <v>549</v>
      </c>
      <c r="C4383" s="46" t="s">
        <v>364</v>
      </c>
      <c r="D4383" s="49" t="s">
        <v>132</v>
      </c>
      <c r="E4383" s="46">
        <v>0</v>
      </c>
      <c r="F4383" s="46">
        <v>6</v>
      </c>
      <c r="G4383" s="46">
        <v>6</v>
      </c>
      <c r="H4383" s="46">
        <v>6</v>
      </c>
      <c r="I4383" s="46">
        <v>8</v>
      </c>
      <c r="J4383" s="46">
        <v>6</v>
      </c>
      <c r="K4383" s="46">
        <v>32</v>
      </c>
      <c r="L4383" s="42">
        <v>26475</v>
      </c>
      <c r="M4383" s="42">
        <v>13421</v>
      </c>
      <c r="N4383" s="42">
        <v>13054</v>
      </c>
      <c r="O4383" s="54" t="s">
        <v>499</v>
      </c>
      <c r="P4383" s="54">
        <v>44.706057670814396</v>
      </c>
      <c r="Q4383" s="54">
        <v>44.706057670814396</v>
      </c>
      <c r="R4383" s="54">
        <v>44.706057670814396</v>
      </c>
      <c r="S4383" s="54">
        <v>59.608076894419199</v>
      </c>
      <c r="T4383" s="54">
        <v>44.706057670814396</v>
      </c>
      <c r="U4383" s="54">
        <v>238.4323075776768</v>
      </c>
      <c r="W4383" s="42" t="s">
        <v>469</v>
      </c>
    </row>
    <row r="4384" spans="1:23">
      <c r="A4384" s="49" t="s">
        <v>6652</v>
      </c>
      <c r="B4384" s="46" t="s">
        <v>549</v>
      </c>
      <c r="C4384" s="46" t="s">
        <v>364</v>
      </c>
      <c r="D4384" s="49" t="s">
        <v>161</v>
      </c>
      <c r="E4384" s="46">
        <v>0</v>
      </c>
      <c r="F4384" s="46">
        <v>0</v>
      </c>
      <c r="G4384" s="46">
        <v>0</v>
      </c>
      <c r="H4384" s="46">
        <v>0</v>
      </c>
      <c r="I4384" s="46">
        <v>0</v>
      </c>
      <c r="J4384" s="46">
        <v>0</v>
      </c>
      <c r="K4384" s="46">
        <v>0</v>
      </c>
      <c r="L4384" s="42">
        <v>26475</v>
      </c>
      <c r="M4384" s="42">
        <v>13421</v>
      </c>
      <c r="N4384" s="42">
        <v>13054</v>
      </c>
      <c r="O4384" s="54" t="s">
        <v>499</v>
      </c>
      <c r="P4384" s="54" t="s">
        <v>499</v>
      </c>
      <c r="Q4384" s="54" t="s">
        <v>499</v>
      </c>
      <c r="R4384" s="54" t="s">
        <v>499</v>
      </c>
      <c r="S4384" s="54" t="s">
        <v>499</v>
      </c>
      <c r="T4384" s="54" t="s">
        <v>499</v>
      </c>
      <c r="U4384" s="54" t="s">
        <v>499</v>
      </c>
      <c r="W4384" s="42" t="s">
        <v>469</v>
      </c>
    </row>
    <row r="4385" spans="1:23">
      <c r="A4385" s="49" t="s">
        <v>6653</v>
      </c>
      <c r="B4385" s="46" t="s">
        <v>549</v>
      </c>
      <c r="C4385" s="46" t="s">
        <v>364</v>
      </c>
      <c r="D4385" s="49" t="s">
        <v>164</v>
      </c>
      <c r="E4385" s="46">
        <v>14</v>
      </c>
      <c r="F4385" s="46">
        <v>9</v>
      </c>
      <c r="G4385" s="46">
        <v>43</v>
      </c>
      <c r="H4385" s="46">
        <v>36</v>
      </c>
      <c r="I4385" s="46">
        <v>12</v>
      </c>
      <c r="J4385" s="46">
        <v>0</v>
      </c>
      <c r="K4385" s="46">
        <v>114</v>
      </c>
      <c r="L4385" s="42">
        <v>26475</v>
      </c>
      <c r="M4385" s="42">
        <v>13421</v>
      </c>
      <c r="N4385" s="42">
        <v>13054</v>
      </c>
      <c r="O4385" s="54">
        <v>107.24682089780909</v>
      </c>
      <c r="P4385" s="54">
        <v>68.944384862877286</v>
      </c>
      <c r="Q4385" s="54">
        <v>329.40094990041365</v>
      </c>
      <c r="R4385" s="54">
        <v>275.77753945150914</v>
      </c>
      <c r="S4385" s="54">
        <v>91.925846483836366</v>
      </c>
      <c r="T4385" s="54" t="s">
        <v>499</v>
      </c>
      <c r="U4385" s="54">
        <v>873.29554159644567</v>
      </c>
      <c r="W4385" s="42" t="s">
        <v>469</v>
      </c>
    </row>
    <row r="4386" spans="1:23">
      <c r="A4386" s="49" t="s">
        <v>6654</v>
      </c>
      <c r="B4386" s="46" t="s">
        <v>549</v>
      </c>
      <c r="C4386" s="46" t="s">
        <v>364</v>
      </c>
      <c r="D4386" s="49" t="s">
        <v>142</v>
      </c>
      <c r="E4386" s="46">
        <v>0</v>
      </c>
      <c r="F4386" s="46">
        <v>0</v>
      </c>
      <c r="G4386" s="46">
        <v>0</v>
      </c>
      <c r="H4386" s="46">
        <v>0</v>
      </c>
      <c r="I4386" s="46">
        <v>0</v>
      </c>
      <c r="J4386" s="46">
        <v>0</v>
      </c>
      <c r="K4386" s="46">
        <v>0</v>
      </c>
      <c r="L4386" s="42">
        <v>26475</v>
      </c>
      <c r="M4386" s="42">
        <v>13421</v>
      </c>
      <c r="N4386" s="42">
        <v>13054</v>
      </c>
      <c r="O4386" s="54" t="s">
        <v>499</v>
      </c>
      <c r="P4386" s="54" t="s">
        <v>499</v>
      </c>
      <c r="Q4386" s="54" t="s">
        <v>499</v>
      </c>
      <c r="R4386" s="54" t="s">
        <v>499</v>
      </c>
      <c r="S4386" s="54" t="s">
        <v>499</v>
      </c>
      <c r="T4386" s="54" t="s">
        <v>499</v>
      </c>
      <c r="U4386" s="54" t="s">
        <v>499</v>
      </c>
      <c r="W4386" s="42" t="s">
        <v>469</v>
      </c>
    </row>
    <row r="4387" spans="1:23">
      <c r="A4387" s="49" t="s">
        <v>6655</v>
      </c>
      <c r="B4387" s="46" t="s">
        <v>549</v>
      </c>
      <c r="C4387" s="46" t="s">
        <v>364</v>
      </c>
      <c r="D4387" s="49" t="s">
        <v>146</v>
      </c>
      <c r="E4387" s="46">
        <v>7</v>
      </c>
      <c r="F4387" s="46">
        <v>6</v>
      </c>
      <c r="G4387" s="46">
        <v>6</v>
      </c>
      <c r="H4387" s="46">
        <v>6</v>
      </c>
      <c r="I4387" s="46">
        <v>8</v>
      </c>
      <c r="J4387" s="46">
        <v>7</v>
      </c>
      <c r="K4387" s="46">
        <v>40</v>
      </c>
      <c r="L4387" s="42">
        <v>26475</v>
      </c>
      <c r="M4387" s="42">
        <v>13421</v>
      </c>
      <c r="N4387" s="42">
        <v>13054</v>
      </c>
      <c r="O4387" s="54">
        <v>52.157067282616801</v>
      </c>
      <c r="P4387" s="54">
        <v>44.706057670814396</v>
      </c>
      <c r="Q4387" s="54">
        <v>44.706057670814396</v>
      </c>
      <c r="R4387" s="54">
        <v>44.706057670814396</v>
      </c>
      <c r="S4387" s="54">
        <v>59.608076894419199</v>
      </c>
      <c r="T4387" s="54">
        <v>52.157067282616801</v>
      </c>
      <c r="U4387" s="54">
        <v>298.04038447209598</v>
      </c>
      <c r="W4387" s="42" t="s">
        <v>469</v>
      </c>
    </row>
    <row r="4388" spans="1:23">
      <c r="A4388" s="49" t="s">
        <v>6656</v>
      </c>
      <c r="B4388" s="46" t="s">
        <v>549</v>
      </c>
      <c r="C4388" s="46" t="s">
        <v>366</v>
      </c>
      <c r="D4388" s="49" t="s">
        <v>200</v>
      </c>
      <c r="E4388" s="46">
        <v>0</v>
      </c>
      <c r="F4388" s="46">
        <v>6</v>
      </c>
      <c r="G4388" s="46">
        <v>7</v>
      </c>
      <c r="H4388" s="46">
        <v>21</v>
      </c>
      <c r="I4388" s="46">
        <v>17</v>
      </c>
      <c r="J4388" s="46">
        <v>6</v>
      </c>
      <c r="K4388" s="46">
        <v>57</v>
      </c>
      <c r="L4388" s="42">
        <v>36543</v>
      </c>
      <c r="M4388" s="42">
        <v>18642</v>
      </c>
      <c r="N4388" s="42">
        <v>17901</v>
      </c>
      <c r="O4388" s="54" t="s">
        <v>499</v>
      </c>
      <c r="P4388" s="54">
        <v>16.41901321730564</v>
      </c>
      <c r="Q4388" s="54">
        <v>19.155515420189914</v>
      </c>
      <c r="R4388" s="54">
        <v>57.466546260569736</v>
      </c>
      <c r="S4388" s="54">
        <v>46.520537449032645</v>
      </c>
      <c r="T4388" s="54">
        <v>16.41901321730564</v>
      </c>
      <c r="U4388" s="54">
        <v>155.9806255644036</v>
      </c>
      <c r="W4388" s="42" t="s">
        <v>469</v>
      </c>
    </row>
    <row r="4389" spans="1:23">
      <c r="A4389" s="49" t="s">
        <v>6657</v>
      </c>
      <c r="B4389" s="46" t="s">
        <v>549</v>
      </c>
      <c r="C4389" s="46" t="s">
        <v>366</v>
      </c>
      <c r="D4389" s="49" t="s">
        <v>54</v>
      </c>
      <c r="E4389" s="46">
        <v>18</v>
      </c>
      <c r="F4389" s="46">
        <v>27</v>
      </c>
      <c r="G4389" s="46">
        <v>64</v>
      </c>
      <c r="H4389" s="46">
        <v>85</v>
      </c>
      <c r="I4389" s="46">
        <v>50</v>
      </c>
      <c r="J4389" s="46">
        <v>38</v>
      </c>
      <c r="K4389" s="46">
        <v>282</v>
      </c>
      <c r="L4389" s="42">
        <v>36543</v>
      </c>
      <c r="M4389" s="42">
        <v>18642</v>
      </c>
      <c r="N4389" s="42">
        <v>17901</v>
      </c>
      <c r="O4389" s="54">
        <v>96.556163501770186</v>
      </c>
      <c r="P4389" s="54">
        <v>144.83424525265531</v>
      </c>
      <c r="Q4389" s="54">
        <v>343.31080356184958</v>
      </c>
      <c r="R4389" s="54">
        <v>455.95966098058153</v>
      </c>
      <c r="S4389" s="54">
        <v>268.21156528269495</v>
      </c>
      <c r="T4389" s="54">
        <v>203.84078961484821</v>
      </c>
      <c r="U4389" s="54">
        <v>1512.7132281943998</v>
      </c>
      <c r="W4389" s="42" t="s">
        <v>469</v>
      </c>
    </row>
    <row r="4390" spans="1:23">
      <c r="A4390" s="49" t="s">
        <v>6658</v>
      </c>
      <c r="B4390" s="46" t="s">
        <v>549</v>
      </c>
      <c r="C4390" s="46" t="s">
        <v>366</v>
      </c>
      <c r="D4390" s="49" t="s">
        <v>60</v>
      </c>
      <c r="E4390" s="46">
        <v>12</v>
      </c>
      <c r="F4390" s="46">
        <v>12</v>
      </c>
      <c r="G4390" s="46">
        <v>15</v>
      </c>
      <c r="H4390" s="46">
        <v>12</v>
      </c>
      <c r="I4390" s="46">
        <v>15</v>
      </c>
      <c r="J4390" s="46">
        <v>6</v>
      </c>
      <c r="K4390" s="46">
        <v>72</v>
      </c>
      <c r="L4390" s="42">
        <v>36543</v>
      </c>
      <c r="M4390" s="42">
        <v>18642</v>
      </c>
      <c r="N4390" s="42">
        <v>17901</v>
      </c>
      <c r="O4390" s="54">
        <v>32.83802643461128</v>
      </c>
      <c r="P4390" s="54">
        <v>32.83802643461128</v>
      </c>
      <c r="Q4390" s="54">
        <v>41.047533043264096</v>
      </c>
      <c r="R4390" s="54">
        <v>32.83802643461128</v>
      </c>
      <c r="S4390" s="54">
        <v>41.047533043264096</v>
      </c>
      <c r="T4390" s="54">
        <v>16.41901321730564</v>
      </c>
      <c r="U4390" s="54">
        <v>197.02815860766768</v>
      </c>
      <c r="W4390" s="42" t="s">
        <v>469</v>
      </c>
    </row>
    <row r="4391" spans="1:23">
      <c r="A4391" s="49" t="s">
        <v>6659</v>
      </c>
      <c r="B4391" s="46" t="s">
        <v>549</v>
      </c>
      <c r="C4391" s="46" t="s">
        <v>366</v>
      </c>
      <c r="D4391" s="49" t="s">
        <v>69</v>
      </c>
      <c r="E4391" s="46">
        <v>6</v>
      </c>
      <c r="F4391" s="46">
        <v>0</v>
      </c>
      <c r="G4391" s="46">
        <v>6</v>
      </c>
      <c r="H4391" s="46">
        <v>6</v>
      </c>
      <c r="I4391" s="46">
        <v>6</v>
      </c>
      <c r="J4391" s="46">
        <v>6</v>
      </c>
      <c r="K4391" s="46">
        <v>30</v>
      </c>
      <c r="L4391" s="42">
        <v>36543</v>
      </c>
      <c r="M4391" s="42">
        <v>18642</v>
      </c>
      <c r="N4391" s="42">
        <v>17901</v>
      </c>
      <c r="O4391" s="54">
        <v>32.1853878339234</v>
      </c>
      <c r="P4391" s="54" t="s">
        <v>499</v>
      </c>
      <c r="Q4391" s="54">
        <v>32.1853878339234</v>
      </c>
      <c r="R4391" s="54">
        <v>32.1853878339234</v>
      </c>
      <c r="S4391" s="54">
        <v>32.1853878339234</v>
      </c>
      <c r="T4391" s="54">
        <v>32.1853878339234</v>
      </c>
      <c r="U4391" s="54">
        <v>160.92693916961699</v>
      </c>
      <c r="W4391" s="42" t="s">
        <v>469</v>
      </c>
    </row>
    <row r="4392" spans="1:23">
      <c r="A4392" s="49" t="s">
        <v>6660</v>
      </c>
      <c r="B4392" s="46" t="s">
        <v>549</v>
      </c>
      <c r="C4392" s="46" t="s">
        <v>366</v>
      </c>
      <c r="D4392" s="49" t="s">
        <v>64</v>
      </c>
      <c r="E4392" s="46">
        <v>28</v>
      </c>
      <c r="F4392" s="46">
        <v>20</v>
      </c>
      <c r="G4392" s="46">
        <v>36</v>
      </c>
      <c r="H4392" s="46">
        <v>32</v>
      </c>
      <c r="I4392" s="46">
        <v>14</v>
      </c>
      <c r="J4392" s="46">
        <v>16</v>
      </c>
      <c r="K4392" s="46">
        <v>146</v>
      </c>
      <c r="L4392" s="42">
        <v>36543</v>
      </c>
      <c r="M4392" s="42">
        <v>18642</v>
      </c>
      <c r="N4392" s="42">
        <v>17901</v>
      </c>
      <c r="O4392" s="54">
        <v>76.622061680759657</v>
      </c>
      <c r="P4392" s="54">
        <v>54.730044057685461</v>
      </c>
      <c r="Q4392" s="54">
        <v>98.514079303833839</v>
      </c>
      <c r="R4392" s="54">
        <v>87.568070492296741</v>
      </c>
      <c r="S4392" s="54">
        <v>38.311030840379829</v>
      </c>
      <c r="T4392" s="54">
        <v>43.78403524614837</v>
      </c>
      <c r="U4392" s="54">
        <v>399.52932162110392</v>
      </c>
      <c r="W4392" s="42" t="s">
        <v>469</v>
      </c>
    </row>
    <row r="4393" spans="1:23">
      <c r="A4393" s="49" t="s">
        <v>6661</v>
      </c>
      <c r="B4393" s="46" t="s">
        <v>549</v>
      </c>
      <c r="C4393" s="46" t="s">
        <v>366</v>
      </c>
      <c r="D4393" s="49" t="s">
        <v>492</v>
      </c>
      <c r="E4393" s="46">
        <v>6</v>
      </c>
      <c r="F4393" s="46">
        <v>6</v>
      </c>
      <c r="G4393" s="46">
        <v>10</v>
      </c>
      <c r="H4393" s="46">
        <v>19</v>
      </c>
      <c r="I4393" s="46">
        <v>6</v>
      </c>
      <c r="J4393" s="46">
        <v>0</v>
      </c>
      <c r="K4393" s="46">
        <v>47</v>
      </c>
      <c r="L4393" s="42">
        <v>36543</v>
      </c>
      <c r="M4393" s="42">
        <v>18642</v>
      </c>
      <c r="N4393" s="42">
        <v>17901</v>
      </c>
      <c r="O4393" s="54">
        <v>16.41901321730564</v>
      </c>
      <c r="P4393" s="54">
        <v>16.41901321730564</v>
      </c>
      <c r="Q4393" s="54">
        <v>27.365022028842731</v>
      </c>
      <c r="R4393" s="54">
        <v>51.993541854801194</v>
      </c>
      <c r="S4393" s="54">
        <v>16.41901321730564</v>
      </c>
      <c r="T4393" s="54" t="s">
        <v>499</v>
      </c>
      <c r="U4393" s="54">
        <v>128.61560353556087</v>
      </c>
      <c r="W4393" s="42" t="s">
        <v>469</v>
      </c>
    </row>
    <row r="4394" spans="1:23">
      <c r="A4394" s="49" t="s">
        <v>6662</v>
      </c>
      <c r="B4394" s="46" t="s">
        <v>549</v>
      </c>
      <c r="C4394" s="46" t="s">
        <v>366</v>
      </c>
      <c r="D4394" s="49" t="s">
        <v>473</v>
      </c>
      <c r="E4394" s="46">
        <v>0</v>
      </c>
      <c r="F4394" s="46">
        <v>0</v>
      </c>
      <c r="G4394" s="46">
        <v>0</v>
      </c>
      <c r="H4394" s="46">
        <v>0</v>
      </c>
      <c r="I4394" s="46">
        <v>0</v>
      </c>
      <c r="J4394" s="46">
        <v>0</v>
      </c>
      <c r="K4394" s="46">
        <v>0</v>
      </c>
      <c r="L4394" s="42">
        <v>36543</v>
      </c>
      <c r="M4394" s="42">
        <v>18642</v>
      </c>
      <c r="N4394" s="42">
        <v>17901</v>
      </c>
      <c r="O4394" s="54" t="s">
        <v>499</v>
      </c>
      <c r="P4394" s="54" t="s">
        <v>499</v>
      </c>
      <c r="Q4394" s="54" t="s">
        <v>499</v>
      </c>
      <c r="R4394" s="54" t="s">
        <v>499</v>
      </c>
      <c r="S4394" s="54" t="s">
        <v>499</v>
      </c>
      <c r="T4394" s="54" t="s">
        <v>499</v>
      </c>
      <c r="U4394" s="54" t="s">
        <v>499</v>
      </c>
      <c r="W4394" s="42" t="s">
        <v>469</v>
      </c>
    </row>
    <row r="4395" spans="1:23">
      <c r="A4395" s="49" t="s">
        <v>6663</v>
      </c>
      <c r="B4395" s="46" t="s">
        <v>549</v>
      </c>
      <c r="C4395" s="46" t="s">
        <v>366</v>
      </c>
      <c r="D4395" s="49" t="s">
        <v>201</v>
      </c>
      <c r="E4395" s="46">
        <v>6</v>
      </c>
      <c r="F4395" s="46">
        <v>0</v>
      </c>
      <c r="G4395" s="46">
        <v>6</v>
      </c>
      <c r="H4395" s="46">
        <v>6</v>
      </c>
      <c r="I4395" s="46">
        <v>6</v>
      </c>
      <c r="J4395" s="46">
        <v>6</v>
      </c>
      <c r="K4395" s="46">
        <v>30</v>
      </c>
      <c r="L4395" s="42">
        <v>36543</v>
      </c>
      <c r="M4395" s="42">
        <v>18642</v>
      </c>
      <c r="N4395" s="42">
        <v>17901</v>
      </c>
      <c r="O4395" s="54">
        <v>16.41901321730564</v>
      </c>
      <c r="P4395" s="54" t="s">
        <v>499</v>
      </c>
      <c r="Q4395" s="54">
        <v>16.41901321730564</v>
      </c>
      <c r="R4395" s="54">
        <v>16.41901321730564</v>
      </c>
      <c r="S4395" s="54">
        <v>16.41901321730564</v>
      </c>
      <c r="T4395" s="54">
        <v>16.41901321730564</v>
      </c>
      <c r="U4395" s="54">
        <v>82.095066086528192</v>
      </c>
      <c r="W4395" s="42" t="s">
        <v>469</v>
      </c>
    </row>
    <row r="4396" spans="1:23">
      <c r="A4396" s="49" t="s">
        <v>6664</v>
      </c>
      <c r="B4396" s="46" t="s">
        <v>549</v>
      </c>
      <c r="C4396" s="46" t="s">
        <v>366</v>
      </c>
      <c r="D4396" s="49" t="s">
        <v>151</v>
      </c>
      <c r="E4396" s="46">
        <v>0</v>
      </c>
      <c r="F4396" s="46">
        <v>0</v>
      </c>
      <c r="G4396" s="46">
        <v>0</v>
      </c>
      <c r="H4396" s="46">
        <v>0</v>
      </c>
      <c r="I4396" s="46">
        <v>0</v>
      </c>
      <c r="J4396" s="46">
        <v>0</v>
      </c>
      <c r="K4396" s="46">
        <v>0</v>
      </c>
      <c r="L4396" s="42">
        <v>36543</v>
      </c>
      <c r="M4396" s="42">
        <v>18642</v>
      </c>
      <c r="N4396" s="42">
        <v>17901</v>
      </c>
      <c r="O4396" s="54" t="s">
        <v>499</v>
      </c>
      <c r="P4396" s="54" t="s">
        <v>499</v>
      </c>
      <c r="Q4396" s="54" t="s">
        <v>499</v>
      </c>
      <c r="R4396" s="54" t="s">
        <v>499</v>
      </c>
      <c r="S4396" s="54" t="s">
        <v>499</v>
      </c>
      <c r="T4396" s="54" t="s">
        <v>499</v>
      </c>
      <c r="U4396" s="54" t="s">
        <v>499</v>
      </c>
      <c r="W4396" s="42" t="s">
        <v>469</v>
      </c>
    </row>
    <row r="4397" spans="1:23">
      <c r="A4397" s="49" t="s">
        <v>6665</v>
      </c>
      <c r="B4397" s="46" t="s">
        <v>549</v>
      </c>
      <c r="C4397" s="46" t="s">
        <v>366</v>
      </c>
      <c r="D4397" s="49" t="s">
        <v>95</v>
      </c>
      <c r="E4397" s="46">
        <v>6</v>
      </c>
      <c r="F4397" s="46">
        <v>0</v>
      </c>
      <c r="G4397" s="46">
        <v>6</v>
      </c>
      <c r="H4397" s="46">
        <v>0</v>
      </c>
      <c r="I4397" s="46">
        <v>0</v>
      </c>
      <c r="J4397" s="46">
        <v>0</v>
      </c>
      <c r="K4397" s="46">
        <v>12</v>
      </c>
      <c r="L4397" s="42">
        <v>36543</v>
      </c>
      <c r="M4397" s="42">
        <v>18642</v>
      </c>
      <c r="N4397" s="42">
        <v>17901</v>
      </c>
      <c r="O4397" s="54">
        <v>16.41901321730564</v>
      </c>
      <c r="P4397" s="54" t="s">
        <v>499</v>
      </c>
      <c r="Q4397" s="54">
        <v>16.41901321730564</v>
      </c>
      <c r="R4397" s="54" t="s">
        <v>499</v>
      </c>
      <c r="S4397" s="54" t="s">
        <v>499</v>
      </c>
      <c r="T4397" s="54" t="s">
        <v>499</v>
      </c>
      <c r="U4397" s="54">
        <v>32.83802643461128</v>
      </c>
      <c r="W4397" s="42" t="s">
        <v>469</v>
      </c>
    </row>
    <row r="4398" spans="1:23">
      <c r="A4398" s="49" t="s">
        <v>6666</v>
      </c>
      <c r="B4398" s="46" t="s">
        <v>549</v>
      </c>
      <c r="C4398" s="46" t="s">
        <v>366</v>
      </c>
      <c r="D4398" s="49" t="s">
        <v>154</v>
      </c>
      <c r="E4398" s="46">
        <v>0</v>
      </c>
      <c r="F4398" s="46">
        <v>0</v>
      </c>
      <c r="G4398" s="46">
        <v>0</v>
      </c>
      <c r="H4398" s="46">
        <v>0</v>
      </c>
      <c r="I4398" s="46">
        <v>0</v>
      </c>
      <c r="J4398" s="46">
        <v>0</v>
      </c>
      <c r="K4398" s="46">
        <v>0</v>
      </c>
      <c r="L4398" s="42">
        <v>36543</v>
      </c>
      <c r="M4398" s="42">
        <v>18642</v>
      </c>
      <c r="N4398" s="42">
        <v>17901</v>
      </c>
      <c r="O4398" s="54" t="s">
        <v>499</v>
      </c>
      <c r="P4398" s="54" t="s">
        <v>499</v>
      </c>
      <c r="Q4398" s="54" t="s">
        <v>499</v>
      </c>
      <c r="R4398" s="54" t="s">
        <v>499</v>
      </c>
      <c r="S4398" s="54" t="s">
        <v>499</v>
      </c>
      <c r="T4398" s="54" t="s">
        <v>499</v>
      </c>
      <c r="U4398" s="54" t="s">
        <v>499</v>
      </c>
      <c r="W4398" s="42" t="s">
        <v>469</v>
      </c>
    </row>
    <row r="4399" spans="1:23">
      <c r="A4399" s="49" t="s">
        <v>6667</v>
      </c>
      <c r="B4399" s="46" t="s">
        <v>549</v>
      </c>
      <c r="C4399" s="46" t="s">
        <v>366</v>
      </c>
      <c r="D4399" s="49" t="s">
        <v>155</v>
      </c>
      <c r="E4399" s="46">
        <v>6</v>
      </c>
      <c r="F4399" s="46">
        <v>6</v>
      </c>
      <c r="G4399" s="46">
        <v>12</v>
      </c>
      <c r="H4399" s="46">
        <v>0</v>
      </c>
      <c r="I4399" s="46">
        <v>0</v>
      </c>
      <c r="J4399" s="46">
        <v>6</v>
      </c>
      <c r="K4399" s="46">
        <v>30</v>
      </c>
      <c r="L4399" s="42">
        <v>36543</v>
      </c>
      <c r="M4399" s="42">
        <v>18642</v>
      </c>
      <c r="N4399" s="42">
        <v>17901</v>
      </c>
      <c r="O4399" s="54">
        <v>16.41901321730564</v>
      </c>
      <c r="P4399" s="54">
        <v>16.41901321730564</v>
      </c>
      <c r="Q4399" s="54">
        <v>32.83802643461128</v>
      </c>
      <c r="R4399" s="54" t="s">
        <v>499</v>
      </c>
      <c r="S4399" s="54" t="s">
        <v>499</v>
      </c>
      <c r="T4399" s="54">
        <v>16.41901321730564</v>
      </c>
      <c r="U4399" s="54">
        <v>82.095066086528192</v>
      </c>
      <c r="W4399" s="42" t="s">
        <v>469</v>
      </c>
    </row>
    <row r="4400" spans="1:23">
      <c r="A4400" s="49" t="s">
        <v>6668</v>
      </c>
      <c r="B4400" s="46" t="s">
        <v>549</v>
      </c>
      <c r="C4400" s="46" t="s">
        <v>366</v>
      </c>
      <c r="D4400" s="49" t="s">
        <v>99</v>
      </c>
      <c r="E4400" s="46">
        <v>0</v>
      </c>
      <c r="F4400" s="46">
        <v>0</v>
      </c>
      <c r="G4400" s="46">
        <v>14</v>
      </c>
      <c r="H4400" s="46">
        <v>14</v>
      </c>
      <c r="I4400" s="46">
        <v>6</v>
      </c>
      <c r="J4400" s="46">
        <v>13</v>
      </c>
      <c r="K4400" s="46">
        <v>47</v>
      </c>
      <c r="L4400" s="42">
        <v>36543</v>
      </c>
      <c r="M4400" s="42">
        <v>18642</v>
      </c>
      <c r="N4400" s="42">
        <v>17901</v>
      </c>
      <c r="O4400" s="54" t="s">
        <v>499</v>
      </c>
      <c r="P4400" s="54" t="s">
        <v>499</v>
      </c>
      <c r="Q4400" s="54">
        <v>38.311030840379829</v>
      </c>
      <c r="R4400" s="54">
        <v>38.311030840379829</v>
      </c>
      <c r="S4400" s="54">
        <v>16.41901321730564</v>
      </c>
      <c r="T4400" s="54">
        <v>35.574528637495554</v>
      </c>
      <c r="U4400" s="54">
        <v>128.61560353556087</v>
      </c>
      <c r="W4400" s="42" t="s">
        <v>469</v>
      </c>
    </row>
    <row r="4401" spans="1:23">
      <c r="A4401" s="49" t="s">
        <v>6669</v>
      </c>
      <c r="B4401" s="46" t="s">
        <v>549</v>
      </c>
      <c r="C4401" s="46" t="s">
        <v>366</v>
      </c>
      <c r="D4401" s="49" t="s">
        <v>481</v>
      </c>
      <c r="E4401" s="46">
        <v>0</v>
      </c>
      <c r="F4401" s="46">
        <v>6</v>
      </c>
      <c r="G4401" s="46">
        <v>0</v>
      </c>
      <c r="H4401" s="46">
        <v>6</v>
      </c>
      <c r="I4401" s="46">
        <v>0</v>
      </c>
      <c r="J4401" s="46">
        <v>0</v>
      </c>
      <c r="K4401" s="46">
        <v>12</v>
      </c>
      <c r="L4401" s="42">
        <v>36543</v>
      </c>
      <c r="M4401" s="42">
        <v>18642</v>
      </c>
      <c r="N4401" s="42">
        <v>17901</v>
      </c>
      <c r="O4401" s="54" t="s">
        <v>499</v>
      </c>
      <c r="P4401" s="54">
        <v>16.41901321730564</v>
      </c>
      <c r="Q4401" s="54" t="s">
        <v>499</v>
      </c>
      <c r="R4401" s="54">
        <v>16.41901321730564</v>
      </c>
      <c r="S4401" s="54" t="s">
        <v>499</v>
      </c>
      <c r="T4401" s="54" t="s">
        <v>499</v>
      </c>
      <c r="U4401" s="54">
        <v>32.83802643461128</v>
      </c>
      <c r="W4401" s="42" t="s">
        <v>469</v>
      </c>
    </row>
    <row r="4402" spans="1:23">
      <c r="A4402" s="49" t="s">
        <v>6670</v>
      </c>
      <c r="B4402" s="46" t="s">
        <v>549</v>
      </c>
      <c r="C4402" s="46" t="s">
        <v>366</v>
      </c>
      <c r="D4402" s="49" t="s">
        <v>483</v>
      </c>
      <c r="E4402" s="46">
        <v>6</v>
      </c>
      <c r="F4402" s="46">
        <v>6</v>
      </c>
      <c r="G4402" s="46">
        <v>13</v>
      </c>
      <c r="H4402" s="46">
        <v>17</v>
      </c>
      <c r="I4402" s="46">
        <v>6</v>
      </c>
      <c r="J4402" s="46">
        <v>6</v>
      </c>
      <c r="K4402" s="46">
        <v>54</v>
      </c>
      <c r="L4402" s="42">
        <v>36543</v>
      </c>
      <c r="M4402" s="42">
        <v>18642</v>
      </c>
      <c r="N4402" s="42">
        <v>17901</v>
      </c>
      <c r="O4402" s="54">
        <v>16.41901321730564</v>
      </c>
      <c r="P4402" s="54">
        <v>16.41901321730564</v>
      </c>
      <c r="Q4402" s="54">
        <v>35.574528637495554</v>
      </c>
      <c r="R4402" s="54">
        <v>46.520537449032645</v>
      </c>
      <c r="S4402" s="54">
        <v>16.41901321730564</v>
      </c>
      <c r="T4402" s="54">
        <v>16.41901321730564</v>
      </c>
      <c r="U4402" s="54">
        <v>147.77111895575075</v>
      </c>
      <c r="W4402" s="42" t="s">
        <v>469</v>
      </c>
    </row>
    <row r="4403" spans="1:23">
      <c r="A4403" s="49" t="s">
        <v>6671</v>
      </c>
      <c r="B4403" s="46" t="s">
        <v>549</v>
      </c>
      <c r="C4403" s="46" t="s">
        <v>366</v>
      </c>
      <c r="D4403" s="49" t="s">
        <v>128</v>
      </c>
      <c r="E4403" s="46">
        <v>0</v>
      </c>
      <c r="F4403" s="46">
        <v>0</v>
      </c>
      <c r="G4403" s="46">
        <v>0</v>
      </c>
      <c r="H4403" s="46">
        <v>0</v>
      </c>
      <c r="I4403" s="46">
        <v>0</v>
      </c>
      <c r="J4403" s="46">
        <v>0</v>
      </c>
      <c r="K4403" s="46">
        <v>0</v>
      </c>
      <c r="L4403" s="42">
        <v>36543</v>
      </c>
      <c r="M4403" s="42">
        <v>18642</v>
      </c>
      <c r="N4403" s="42">
        <v>17901</v>
      </c>
      <c r="O4403" s="54" t="s">
        <v>499</v>
      </c>
      <c r="P4403" s="54" t="s">
        <v>499</v>
      </c>
      <c r="Q4403" s="54" t="s">
        <v>499</v>
      </c>
      <c r="R4403" s="54" t="s">
        <v>499</v>
      </c>
      <c r="S4403" s="54" t="s">
        <v>499</v>
      </c>
      <c r="T4403" s="54" t="s">
        <v>499</v>
      </c>
      <c r="U4403" s="54" t="s">
        <v>499</v>
      </c>
      <c r="W4403" s="42" t="s">
        <v>469</v>
      </c>
    </row>
    <row r="4404" spans="1:23">
      <c r="A4404" s="49" t="s">
        <v>6672</v>
      </c>
      <c r="B4404" s="46" t="s">
        <v>549</v>
      </c>
      <c r="C4404" s="46" t="s">
        <v>366</v>
      </c>
      <c r="D4404" s="49" t="s">
        <v>132</v>
      </c>
      <c r="E4404" s="46">
        <v>0</v>
      </c>
      <c r="F4404" s="46">
        <v>0</v>
      </c>
      <c r="G4404" s="46">
        <v>6</v>
      </c>
      <c r="H4404" s="46">
        <v>9</v>
      </c>
      <c r="I4404" s="46">
        <v>6</v>
      </c>
      <c r="J4404" s="46">
        <v>6</v>
      </c>
      <c r="K4404" s="46">
        <v>27</v>
      </c>
      <c r="L4404" s="42">
        <v>36543</v>
      </c>
      <c r="M4404" s="42">
        <v>18642</v>
      </c>
      <c r="N4404" s="42">
        <v>17901</v>
      </c>
      <c r="O4404" s="54" t="s">
        <v>499</v>
      </c>
      <c r="P4404" s="54" t="s">
        <v>499</v>
      </c>
      <c r="Q4404" s="54">
        <v>32.1853878339234</v>
      </c>
      <c r="R4404" s="54">
        <v>48.278081750885093</v>
      </c>
      <c r="S4404" s="54">
        <v>32.1853878339234</v>
      </c>
      <c r="T4404" s="54">
        <v>32.1853878339234</v>
      </c>
      <c r="U4404" s="54">
        <v>144.83424525265531</v>
      </c>
      <c r="W4404" s="42" t="s">
        <v>469</v>
      </c>
    </row>
    <row r="4405" spans="1:23">
      <c r="A4405" s="49" t="s">
        <v>6673</v>
      </c>
      <c r="B4405" s="46" t="s">
        <v>549</v>
      </c>
      <c r="C4405" s="46" t="s">
        <v>366</v>
      </c>
      <c r="D4405" s="49" t="s">
        <v>161</v>
      </c>
      <c r="E4405" s="46">
        <v>0</v>
      </c>
      <c r="F4405" s="46">
        <v>0</v>
      </c>
      <c r="G4405" s="46">
        <v>0</v>
      </c>
      <c r="H4405" s="46">
        <v>0</v>
      </c>
      <c r="I4405" s="46">
        <v>0</v>
      </c>
      <c r="J4405" s="46">
        <v>0</v>
      </c>
      <c r="K4405" s="46">
        <v>0</v>
      </c>
      <c r="L4405" s="42">
        <v>36543</v>
      </c>
      <c r="M4405" s="42">
        <v>18642</v>
      </c>
      <c r="N4405" s="42">
        <v>17901</v>
      </c>
      <c r="O4405" s="54" t="s">
        <v>499</v>
      </c>
      <c r="P4405" s="54" t="s">
        <v>499</v>
      </c>
      <c r="Q4405" s="54" t="s">
        <v>499</v>
      </c>
      <c r="R4405" s="54" t="s">
        <v>499</v>
      </c>
      <c r="S4405" s="54" t="s">
        <v>499</v>
      </c>
      <c r="T4405" s="54" t="s">
        <v>499</v>
      </c>
      <c r="U4405" s="54" t="s">
        <v>499</v>
      </c>
      <c r="W4405" s="42" t="s">
        <v>469</v>
      </c>
    </row>
    <row r="4406" spans="1:23">
      <c r="A4406" s="49" t="s">
        <v>6674</v>
      </c>
      <c r="B4406" s="46" t="s">
        <v>549</v>
      </c>
      <c r="C4406" s="46" t="s">
        <v>366</v>
      </c>
      <c r="D4406" s="49" t="s">
        <v>164</v>
      </c>
      <c r="E4406" s="46">
        <v>23</v>
      </c>
      <c r="F4406" s="46">
        <v>22</v>
      </c>
      <c r="G4406" s="46">
        <v>61</v>
      </c>
      <c r="H4406" s="46">
        <v>56</v>
      </c>
      <c r="I4406" s="46">
        <v>14</v>
      </c>
      <c r="J4406" s="46">
        <v>0</v>
      </c>
      <c r="K4406" s="46">
        <v>176</v>
      </c>
      <c r="L4406" s="42">
        <v>36543</v>
      </c>
      <c r="M4406" s="42">
        <v>18642</v>
      </c>
      <c r="N4406" s="42">
        <v>17901</v>
      </c>
      <c r="O4406" s="54">
        <v>128.48444220993241</v>
      </c>
      <c r="P4406" s="54">
        <v>122.89816211384839</v>
      </c>
      <c r="Q4406" s="54">
        <v>340.76308586112509</v>
      </c>
      <c r="R4406" s="54">
        <v>312.83168538070498</v>
      </c>
      <c r="S4406" s="54">
        <v>78.207921345176246</v>
      </c>
      <c r="T4406" s="54" t="s">
        <v>499</v>
      </c>
      <c r="U4406" s="54">
        <v>983.18529691078709</v>
      </c>
      <c r="W4406" s="42" t="s">
        <v>469</v>
      </c>
    </row>
    <row r="4407" spans="1:23">
      <c r="A4407" s="49" t="s">
        <v>6675</v>
      </c>
      <c r="B4407" s="46" t="s">
        <v>549</v>
      </c>
      <c r="C4407" s="46" t="s">
        <v>366</v>
      </c>
      <c r="D4407" s="49" t="s">
        <v>142</v>
      </c>
      <c r="E4407" s="46">
        <v>0</v>
      </c>
      <c r="F4407" s="46">
        <v>0</v>
      </c>
      <c r="G4407" s="46">
        <v>0</v>
      </c>
      <c r="H4407" s="46">
        <v>0</v>
      </c>
      <c r="I4407" s="46">
        <v>0</v>
      </c>
      <c r="J4407" s="46">
        <v>0</v>
      </c>
      <c r="K4407" s="46">
        <v>0</v>
      </c>
      <c r="L4407" s="42">
        <v>36543</v>
      </c>
      <c r="M4407" s="42">
        <v>18642</v>
      </c>
      <c r="N4407" s="42">
        <v>17901</v>
      </c>
      <c r="O4407" s="54" t="s">
        <v>499</v>
      </c>
      <c r="P4407" s="54" t="s">
        <v>499</v>
      </c>
      <c r="Q4407" s="54" t="s">
        <v>499</v>
      </c>
      <c r="R4407" s="54" t="s">
        <v>499</v>
      </c>
      <c r="S4407" s="54" t="s">
        <v>499</v>
      </c>
      <c r="T4407" s="54" t="s">
        <v>499</v>
      </c>
      <c r="U4407" s="54" t="s">
        <v>499</v>
      </c>
      <c r="W4407" s="42" t="s">
        <v>469</v>
      </c>
    </row>
    <row r="4408" spans="1:23">
      <c r="A4408" s="49" t="s">
        <v>6676</v>
      </c>
      <c r="B4408" s="46" t="s">
        <v>549</v>
      </c>
      <c r="C4408" s="46" t="s">
        <v>366</v>
      </c>
      <c r="D4408" s="49" t="s">
        <v>146</v>
      </c>
      <c r="E4408" s="46">
        <v>6</v>
      </c>
      <c r="F4408" s="46">
        <v>8</v>
      </c>
      <c r="G4408" s="46">
        <v>16</v>
      </c>
      <c r="H4408" s="46">
        <v>11</v>
      </c>
      <c r="I4408" s="46">
        <v>15</v>
      </c>
      <c r="J4408" s="46">
        <v>6</v>
      </c>
      <c r="K4408" s="46">
        <v>62</v>
      </c>
      <c r="L4408" s="42">
        <v>36543</v>
      </c>
      <c r="M4408" s="42">
        <v>18642</v>
      </c>
      <c r="N4408" s="42">
        <v>17901</v>
      </c>
      <c r="O4408" s="54">
        <v>32.1853878339234</v>
      </c>
      <c r="P4408" s="54">
        <v>42.913850445231198</v>
      </c>
      <c r="Q4408" s="54">
        <v>85.827700890462395</v>
      </c>
      <c r="R4408" s="54">
        <v>59.006544362192898</v>
      </c>
      <c r="S4408" s="54">
        <v>80.463469584808493</v>
      </c>
      <c r="T4408" s="54">
        <v>32.1853878339234</v>
      </c>
      <c r="U4408" s="54">
        <v>332.58234095054178</v>
      </c>
      <c r="W4408" s="42" t="s">
        <v>469</v>
      </c>
    </row>
    <row r="4409" spans="1:23">
      <c r="A4409" s="49" t="s">
        <v>6677</v>
      </c>
      <c r="B4409" s="46" t="s">
        <v>549</v>
      </c>
      <c r="C4409" s="46" t="s">
        <v>368</v>
      </c>
      <c r="D4409" s="49" t="s">
        <v>200</v>
      </c>
      <c r="E4409" s="46">
        <v>6</v>
      </c>
      <c r="F4409" s="46">
        <v>0</v>
      </c>
      <c r="G4409" s="46">
        <v>12</v>
      </c>
      <c r="H4409" s="46">
        <v>22</v>
      </c>
      <c r="I4409" s="46">
        <v>15</v>
      </c>
      <c r="J4409" s="46">
        <v>6</v>
      </c>
      <c r="K4409" s="46">
        <v>61</v>
      </c>
      <c r="L4409" s="42">
        <v>27962</v>
      </c>
      <c r="M4409" s="42">
        <v>13650</v>
      </c>
      <c r="N4409" s="42">
        <v>14312</v>
      </c>
      <c r="O4409" s="54">
        <v>21.45769258279093</v>
      </c>
      <c r="P4409" s="54" t="s">
        <v>499</v>
      </c>
      <c r="Q4409" s="54">
        <v>42.91538516558186</v>
      </c>
      <c r="R4409" s="54">
        <v>78.678206136900073</v>
      </c>
      <c r="S4409" s="54">
        <v>53.644231456977323</v>
      </c>
      <c r="T4409" s="54">
        <v>21.45769258279093</v>
      </c>
      <c r="U4409" s="54">
        <v>218.15320792504113</v>
      </c>
      <c r="W4409" s="42" t="s">
        <v>469</v>
      </c>
    </row>
    <row r="4410" spans="1:23">
      <c r="A4410" s="49" t="s">
        <v>6678</v>
      </c>
      <c r="B4410" s="46" t="s">
        <v>549</v>
      </c>
      <c r="C4410" s="46" t="s">
        <v>368</v>
      </c>
      <c r="D4410" s="49" t="s">
        <v>54</v>
      </c>
      <c r="E4410" s="46">
        <v>15</v>
      </c>
      <c r="F4410" s="46">
        <v>35</v>
      </c>
      <c r="G4410" s="46">
        <v>41</v>
      </c>
      <c r="H4410" s="46">
        <v>66</v>
      </c>
      <c r="I4410" s="46">
        <v>32</v>
      </c>
      <c r="J4410" s="46">
        <v>34</v>
      </c>
      <c r="K4410" s="46">
        <v>223</v>
      </c>
      <c r="L4410" s="42">
        <v>27962</v>
      </c>
      <c r="M4410" s="42">
        <v>13650</v>
      </c>
      <c r="N4410" s="42">
        <v>14312</v>
      </c>
      <c r="O4410" s="54">
        <v>109.89010989010988</v>
      </c>
      <c r="P4410" s="54">
        <v>256.41025641025641</v>
      </c>
      <c r="Q4410" s="54">
        <v>300.36630036630038</v>
      </c>
      <c r="R4410" s="54">
        <v>483.5164835164835</v>
      </c>
      <c r="S4410" s="54">
        <v>234.43223443223442</v>
      </c>
      <c r="T4410" s="54">
        <v>249.08424908424908</v>
      </c>
      <c r="U4410" s="54">
        <v>1633.6996336996338</v>
      </c>
      <c r="W4410" s="42" t="s">
        <v>469</v>
      </c>
    </row>
    <row r="4411" spans="1:23">
      <c r="A4411" s="49" t="s">
        <v>6679</v>
      </c>
      <c r="B4411" s="46" t="s">
        <v>549</v>
      </c>
      <c r="C4411" s="46" t="s">
        <v>368</v>
      </c>
      <c r="D4411" s="49" t="s">
        <v>60</v>
      </c>
      <c r="E4411" s="46">
        <v>0</v>
      </c>
      <c r="F4411" s="46">
        <v>0</v>
      </c>
      <c r="G4411" s="46">
        <v>14</v>
      </c>
      <c r="H4411" s="46">
        <v>15</v>
      </c>
      <c r="I4411" s="46">
        <v>6</v>
      </c>
      <c r="J4411" s="46">
        <v>6</v>
      </c>
      <c r="K4411" s="46">
        <v>41</v>
      </c>
      <c r="L4411" s="42">
        <v>27962</v>
      </c>
      <c r="M4411" s="42">
        <v>13650</v>
      </c>
      <c r="N4411" s="42">
        <v>14312</v>
      </c>
      <c r="O4411" s="54" t="s">
        <v>499</v>
      </c>
      <c r="P4411" s="54" t="s">
        <v>499</v>
      </c>
      <c r="Q4411" s="54">
        <v>50.067949359845507</v>
      </c>
      <c r="R4411" s="54">
        <v>53.644231456977323</v>
      </c>
      <c r="S4411" s="54">
        <v>21.45769258279093</v>
      </c>
      <c r="T4411" s="54">
        <v>21.45769258279093</v>
      </c>
      <c r="U4411" s="54">
        <v>146.62756598240469</v>
      </c>
      <c r="W4411" s="42" t="s">
        <v>469</v>
      </c>
    </row>
    <row r="4412" spans="1:23">
      <c r="A4412" s="49" t="s">
        <v>6680</v>
      </c>
      <c r="B4412" s="46" t="s">
        <v>549</v>
      </c>
      <c r="C4412" s="46" t="s">
        <v>368</v>
      </c>
      <c r="D4412" s="49" t="s">
        <v>69</v>
      </c>
      <c r="E4412" s="46">
        <v>0</v>
      </c>
      <c r="F4412" s="46">
        <v>6</v>
      </c>
      <c r="G4412" s="46">
        <v>6</v>
      </c>
      <c r="H4412" s="46">
        <v>6</v>
      </c>
      <c r="I4412" s="46">
        <v>6</v>
      </c>
      <c r="J4412" s="46">
        <v>0</v>
      </c>
      <c r="K4412" s="46">
        <v>24</v>
      </c>
      <c r="L4412" s="42">
        <v>27962</v>
      </c>
      <c r="M4412" s="42">
        <v>13650</v>
      </c>
      <c r="N4412" s="42">
        <v>14312</v>
      </c>
      <c r="O4412" s="54" t="s">
        <v>499</v>
      </c>
      <c r="P4412" s="54">
        <v>43.956043956043956</v>
      </c>
      <c r="Q4412" s="54">
        <v>43.956043956043956</v>
      </c>
      <c r="R4412" s="54">
        <v>43.956043956043956</v>
      </c>
      <c r="S4412" s="54">
        <v>43.956043956043956</v>
      </c>
      <c r="T4412" s="54" t="s">
        <v>499</v>
      </c>
      <c r="U4412" s="54">
        <v>175.82417582417582</v>
      </c>
      <c r="W4412" s="42" t="s">
        <v>469</v>
      </c>
    </row>
    <row r="4413" spans="1:23">
      <c r="A4413" s="49" t="s">
        <v>6681</v>
      </c>
      <c r="B4413" s="46" t="s">
        <v>549</v>
      </c>
      <c r="C4413" s="46" t="s">
        <v>368</v>
      </c>
      <c r="D4413" s="49" t="s">
        <v>64</v>
      </c>
      <c r="E4413" s="46">
        <v>18</v>
      </c>
      <c r="F4413" s="46">
        <v>13</v>
      </c>
      <c r="G4413" s="46">
        <v>31</v>
      </c>
      <c r="H4413" s="46">
        <v>23</v>
      </c>
      <c r="I4413" s="46">
        <v>18</v>
      </c>
      <c r="J4413" s="46">
        <v>16</v>
      </c>
      <c r="K4413" s="46">
        <v>119</v>
      </c>
      <c r="L4413" s="42">
        <v>27962</v>
      </c>
      <c r="M4413" s="42">
        <v>13650</v>
      </c>
      <c r="N4413" s="42">
        <v>14312</v>
      </c>
      <c r="O4413" s="54">
        <v>64.373077748372793</v>
      </c>
      <c r="P4413" s="54">
        <v>46.491667262713683</v>
      </c>
      <c r="Q4413" s="54">
        <v>110.86474501108647</v>
      </c>
      <c r="R4413" s="54">
        <v>82.254488234031896</v>
      </c>
      <c r="S4413" s="54">
        <v>64.373077748372793</v>
      </c>
      <c r="T4413" s="54">
        <v>57.220513554109147</v>
      </c>
      <c r="U4413" s="54">
        <v>425.57756955868683</v>
      </c>
      <c r="W4413" s="42" t="s">
        <v>469</v>
      </c>
    </row>
    <row r="4414" spans="1:23">
      <c r="A4414" s="49" t="s">
        <v>6682</v>
      </c>
      <c r="B4414" s="46" t="s">
        <v>549</v>
      </c>
      <c r="C4414" s="46" t="s">
        <v>368</v>
      </c>
      <c r="D4414" s="49" t="s">
        <v>492</v>
      </c>
      <c r="E4414" s="46">
        <v>6</v>
      </c>
      <c r="F4414" s="46">
        <v>6</v>
      </c>
      <c r="G4414" s="46">
        <v>12</v>
      </c>
      <c r="H4414" s="46">
        <v>12</v>
      </c>
      <c r="I4414" s="46">
        <v>6</v>
      </c>
      <c r="J4414" s="46">
        <v>0</v>
      </c>
      <c r="K4414" s="46">
        <v>42</v>
      </c>
      <c r="L4414" s="42">
        <v>27962</v>
      </c>
      <c r="M4414" s="42">
        <v>13650</v>
      </c>
      <c r="N4414" s="42">
        <v>14312</v>
      </c>
      <c r="O4414" s="54">
        <v>21.45769258279093</v>
      </c>
      <c r="P4414" s="54">
        <v>21.45769258279093</v>
      </c>
      <c r="Q4414" s="54">
        <v>42.91538516558186</v>
      </c>
      <c r="R4414" s="54">
        <v>42.91538516558186</v>
      </c>
      <c r="S4414" s="54">
        <v>21.45769258279093</v>
      </c>
      <c r="T4414" s="54" t="s">
        <v>499</v>
      </c>
      <c r="U4414" s="54">
        <v>150.20384807953653</v>
      </c>
      <c r="W4414" s="42" t="s">
        <v>469</v>
      </c>
    </row>
    <row r="4415" spans="1:23">
      <c r="A4415" s="49" t="s">
        <v>6683</v>
      </c>
      <c r="B4415" s="46" t="s">
        <v>549</v>
      </c>
      <c r="C4415" s="46" t="s">
        <v>368</v>
      </c>
      <c r="D4415" s="49" t="s">
        <v>473</v>
      </c>
      <c r="E4415" s="46">
        <v>0</v>
      </c>
      <c r="F4415" s="46">
        <v>0</v>
      </c>
      <c r="G4415" s="46">
        <v>0</v>
      </c>
      <c r="H4415" s="46">
        <v>6</v>
      </c>
      <c r="I4415" s="46">
        <v>0</v>
      </c>
      <c r="J4415" s="46">
        <v>0</v>
      </c>
      <c r="K4415" s="46">
        <v>6</v>
      </c>
      <c r="L4415" s="42">
        <v>27962</v>
      </c>
      <c r="M4415" s="42">
        <v>13650</v>
      </c>
      <c r="N4415" s="42">
        <v>14312</v>
      </c>
      <c r="O4415" s="54" t="s">
        <v>499</v>
      </c>
      <c r="P4415" s="54" t="s">
        <v>499</v>
      </c>
      <c r="Q4415" s="54" t="s">
        <v>499</v>
      </c>
      <c r="R4415" s="54">
        <v>21.45769258279093</v>
      </c>
      <c r="S4415" s="54" t="s">
        <v>499</v>
      </c>
      <c r="T4415" s="54" t="s">
        <v>499</v>
      </c>
      <c r="U4415" s="54">
        <v>21.45769258279093</v>
      </c>
      <c r="W4415" s="42" t="s">
        <v>469</v>
      </c>
    </row>
    <row r="4416" spans="1:23">
      <c r="A4416" s="49" t="s">
        <v>6684</v>
      </c>
      <c r="B4416" s="46" t="s">
        <v>549</v>
      </c>
      <c r="C4416" s="46" t="s">
        <v>368</v>
      </c>
      <c r="D4416" s="49" t="s">
        <v>201</v>
      </c>
      <c r="E4416" s="46">
        <v>6</v>
      </c>
      <c r="F4416" s="46">
        <v>6</v>
      </c>
      <c r="G4416" s="46">
        <v>7</v>
      </c>
      <c r="H4416" s="46">
        <v>6</v>
      </c>
      <c r="I4416" s="46">
        <v>0</v>
      </c>
      <c r="J4416" s="46">
        <v>0</v>
      </c>
      <c r="K4416" s="46">
        <v>25</v>
      </c>
      <c r="L4416" s="42">
        <v>27962</v>
      </c>
      <c r="M4416" s="42">
        <v>13650</v>
      </c>
      <c r="N4416" s="42">
        <v>14312</v>
      </c>
      <c r="O4416" s="54">
        <v>21.45769258279093</v>
      </c>
      <c r="P4416" s="54">
        <v>21.45769258279093</v>
      </c>
      <c r="Q4416" s="54">
        <v>25.033974679922753</v>
      </c>
      <c r="R4416" s="54">
        <v>21.45769258279093</v>
      </c>
      <c r="S4416" s="54" t="s">
        <v>499</v>
      </c>
      <c r="T4416" s="54" t="s">
        <v>499</v>
      </c>
      <c r="U4416" s="54">
        <v>89.407052428295543</v>
      </c>
      <c r="W4416" s="42" t="s">
        <v>469</v>
      </c>
    </row>
    <row r="4417" spans="1:23">
      <c r="A4417" s="49" t="s">
        <v>6685</v>
      </c>
      <c r="B4417" s="46" t="s">
        <v>549</v>
      </c>
      <c r="C4417" s="46" t="s">
        <v>368</v>
      </c>
      <c r="D4417" s="49" t="s">
        <v>151</v>
      </c>
      <c r="E4417" s="46">
        <v>0</v>
      </c>
      <c r="F4417" s="46">
        <v>0</v>
      </c>
      <c r="G4417" s="46">
        <v>0</v>
      </c>
      <c r="H4417" s="46">
        <v>0</v>
      </c>
      <c r="I4417" s="46">
        <v>0</v>
      </c>
      <c r="J4417" s="46">
        <v>0</v>
      </c>
      <c r="K4417" s="46">
        <v>0</v>
      </c>
      <c r="L4417" s="42">
        <v>27962</v>
      </c>
      <c r="M4417" s="42">
        <v>13650</v>
      </c>
      <c r="N4417" s="42">
        <v>14312</v>
      </c>
      <c r="O4417" s="54" t="s">
        <v>499</v>
      </c>
      <c r="P4417" s="54" t="s">
        <v>499</v>
      </c>
      <c r="Q4417" s="54" t="s">
        <v>499</v>
      </c>
      <c r="R4417" s="54" t="s">
        <v>499</v>
      </c>
      <c r="S4417" s="54" t="s">
        <v>499</v>
      </c>
      <c r="T4417" s="54" t="s">
        <v>499</v>
      </c>
      <c r="U4417" s="54" t="s">
        <v>499</v>
      </c>
      <c r="W4417" s="42" t="s">
        <v>469</v>
      </c>
    </row>
    <row r="4418" spans="1:23">
      <c r="A4418" s="49" t="s">
        <v>6686</v>
      </c>
      <c r="B4418" s="46" t="s">
        <v>549</v>
      </c>
      <c r="C4418" s="46" t="s">
        <v>368</v>
      </c>
      <c r="D4418" s="49" t="s">
        <v>95</v>
      </c>
      <c r="E4418" s="46">
        <v>0</v>
      </c>
      <c r="F4418" s="46">
        <v>0</v>
      </c>
      <c r="G4418" s="46">
        <v>0</v>
      </c>
      <c r="H4418" s="46">
        <v>0</v>
      </c>
      <c r="I4418" s="46">
        <v>0</v>
      </c>
      <c r="J4418" s="46">
        <v>0</v>
      </c>
      <c r="K4418" s="46">
        <v>0</v>
      </c>
      <c r="L4418" s="42">
        <v>27962</v>
      </c>
      <c r="M4418" s="42">
        <v>13650</v>
      </c>
      <c r="N4418" s="42">
        <v>14312</v>
      </c>
      <c r="O4418" s="54" t="s">
        <v>499</v>
      </c>
      <c r="P4418" s="54" t="s">
        <v>499</v>
      </c>
      <c r="Q4418" s="54" t="s">
        <v>499</v>
      </c>
      <c r="R4418" s="54" t="s">
        <v>499</v>
      </c>
      <c r="S4418" s="54" t="s">
        <v>499</v>
      </c>
      <c r="T4418" s="54" t="s">
        <v>499</v>
      </c>
      <c r="U4418" s="54" t="s">
        <v>499</v>
      </c>
      <c r="W4418" s="42" t="s">
        <v>469</v>
      </c>
    </row>
    <row r="4419" spans="1:23">
      <c r="A4419" s="49" t="s">
        <v>6687</v>
      </c>
      <c r="B4419" s="46" t="s">
        <v>549</v>
      </c>
      <c r="C4419" s="46" t="s">
        <v>368</v>
      </c>
      <c r="D4419" s="49" t="s">
        <v>155</v>
      </c>
      <c r="E4419" s="46">
        <v>12</v>
      </c>
      <c r="F4419" s="46">
        <v>12</v>
      </c>
      <c r="G4419" s="46">
        <v>6</v>
      </c>
      <c r="H4419" s="46">
        <v>6</v>
      </c>
      <c r="I4419" s="46">
        <v>0</v>
      </c>
      <c r="J4419" s="46">
        <v>0</v>
      </c>
      <c r="K4419" s="46">
        <v>36</v>
      </c>
      <c r="L4419" s="42">
        <v>27962</v>
      </c>
      <c r="M4419" s="42">
        <v>13650</v>
      </c>
      <c r="N4419" s="42">
        <v>14312</v>
      </c>
      <c r="O4419" s="54">
        <v>42.91538516558186</v>
      </c>
      <c r="P4419" s="54">
        <v>42.91538516558186</v>
      </c>
      <c r="Q4419" s="54">
        <v>21.45769258279093</v>
      </c>
      <c r="R4419" s="54">
        <v>21.45769258279093</v>
      </c>
      <c r="S4419" s="54" t="s">
        <v>499</v>
      </c>
      <c r="T4419" s="54" t="s">
        <v>499</v>
      </c>
      <c r="U4419" s="54">
        <v>128.74615549674559</v>
      </c>
      <c r="W4419" s="42" t="s">
        <v>469</v>
      </c>
    </row>
    <row r="4420" spans="1:23">
      <c r="A4420" s="49" t="s">
        <v>6688</v>
      </c>
      <c r="B4420" s="46" t="s">
        <v>549</v>
      </c>
      <c r="C4420" s="46" t="s">
        <v>368</v>
      </c>
      <c r="D4420" s="49" t="s">
        <v>99</v>
      </c>
      <c r="E4420" s="46">
        <v>6</v>
      </c>
      <c r="F4420" s="46">
        <v>6</v>
      </c>
      <c r="G4420" s="46">
        <v>13</v>
      </c>
      <c r="H4420" s="46">
        <v>21</v>
      </c>
      <c r="I4420" s="46">
        <v>12</v>
      </c>
      <c r="J4420" s="46">
        <v>6</v>
      </c>
      <c r="K4420" s="46">
        <v>64</v>
      </c>
      <c r="L4420" s="42">
        <v>27962</v>
      </c>
      <c r="M4420" s="42">
        <v>13650</v>
      </c>
      <c r="N4420" s="42">
        <v>14312</v>
      </c>
      <c r="O4420" s="54">
        <v>21.45769258279093</v>
      </c>
      <c r="P4420" s="54">
        <v>21.45769258279093</v>
      </c>
      <c r="Q4420" s="54">
        <v>46.491667262713683</v>
      </c>
      <c r="R4420" s="54">
        <v>75.101924039768264</v>
      </c>
      <c r="S4420" s="54">
        <v>42.91538516558186</v>
      </c>
      <c r="T4420" s="54">
        <v>21.45769258279093</v>
      </c>
      <c r="U4420" s="54">
        <v>228.88205421643659</v>
      </c>
      <c r="W4420" s="42" t="s">
        <v>469</v>
      </c>
    </row>
    <row r="4421" spans="1:23">
      <c r="A4421" s="49" t="s">
        <v>6689</v>
      </c>
      <c r="B4421" s="46" t="s">
        <v>549</v>
      </c>
      <c r="C4421" s="46" t="s">
        <v>368</v>
      </c>
      <c r="D4421" s="49" t="s">
        <v>481</v>
      </c>
      <c r="E4421" s="46">
        <v>6</v>
      </c>
      <c r="F4421" s="46">
        <v>0</v>
      </c>
      <c r="G4421" s="46">
        <v>6</v>
      </c>
      <c r="H4421" s="46">
        <v>0</v>
      </c>
      <c r="I4421" s="46">
        <v>0</v>
      </c>
      <c r="J4421" s="46">
        <v>0</v>
      </c>
      <c r="K4421" s="46">
        <v>12</v>
      </c>
      <c r="L4421" s="42">
        <v>27962</v>
      </c>
      <c r="M4421" s="42">
        <v>13650</v>
      </c>
      <c r="N4421" s="42">
        <v>14312</v>
      </c>
      <c r="O4421" s="54">
        <v>21.45769258279093</v>
      </c>
      <c r="P4421" s="54" t="s">
        <v>499</v>
      </c>
      <c r="Q4421" s="54">
        <v>21.45769258279093</v>
      </c>
      <c r="R4421" s="54" t="s">
        <v>499</v>
      </c>
      <c r="S4421" s="54" t="s">
        <v>499</v>
      </c>
      <c r="T4421" s="54" t="s">
        <v>499</v>
      </c>
      <c r="U4421" s="54">
        <v>42.91538516558186</v>
      </c>
      <c r="W4421" s="42" t="s">
        <v>469</v>
      </c>
    </row>
    <row r="4422" spans="1:23">
      <c r="A4422" s="49" t="s">
        <v>6690</v>
      </c>
      <c r="B4422" s="46" t="s">
        <v>549</v>
      </c>
      <c r="C4422" s="46" t="s">
        <v>368</v>
      </c>
      <c r="D4422" s="49" t="s">
        <v>483</v>
      </c>
      <c r="E4422" s="46">
        <v>0</v>
      </c>
      <c r="F4422" s="46">
        <v>0</v>
      </c>
      <c r="G4422" s="46">
        <v>6</v>
      </c>
      <c r="H4422" s="46">
        <v>0</v>
      </c>
      <c r="I4422" s="46">
        <v>6</v>
      </c>
      <c r="J4422" s="46">
        <v>0</v>
      </c>
      <c r="K4422" s="46">
        <v>12</v>
      </c>
      <c r="L4422" s="42">
        <v>27962</v>
      </c>
      <c r="M4422" s="42">
        <v>13650</v>
      </c>
      <c r="N4422" s="42">
        <v>14312</v>
      </c>
      <c r="O4422" s="54" t="s">
        <v>499</v>
      </c>
      <c r="P4422" s="54" t="s">
        <v>499</v>
      </c>
      <c r="Q4422" s="54">
        <v>21.45769258279093</v>
      </c>
      <c r="R4422" s="54" t="s">
        <v>499</v>
      </c>
      <c r="S4422" s="54">
        <v>21.45769258279093</v>
      </c>
      <c r="T4422" s="54" t="s">
        <v>499</v>
      </c>
      <c r="U4422" s="54">
        <v>42.91538516558186</v>
      </c>
      <c r="W4422" s="42" t="s">
        <v>469</v>
      </c>
    </row>
    <row r="4423" spans="1:23">
      <c r="A4423" s="49" t="s">
        <v>6691</v>
      </c>
      <c r="B4423" s="46" t="s">
        <v>549</v>
      </c>
      <c r="C4423" s="46" t="s">
        <v>368</v>
      </c>
      <c r="D4423" s="49" t="s">
        <v>128</v>
      </c>
      <c r="E4423" s="46">
        <v>0</v>
      </c>
      <c r="F4423" s="46">
        <v>0</v>
      </c>
      <c r="G4423" s="46">
        <v>0</v>
      </c>
      <c r="H4423" s="46">
        <v>0</v>
      </c>
      <c r="I4423" s="46">
        <v>0</v>
      </c>
      <c r="J4423" s="46">
        <v>0</v>
      </c>
      <c r="K4423" s="46">
        <v>0</v>
      </c>
      <c r="L4423" s="42">
        <v>27962</v>
      </c>
      <c r="M4423" s="42">
        <v>13650</v>
      </c>
      <c r="N4423" s="42">
        <v>14312</v>
      </c>
      <c r="O4423" s="54" t="s">
        <v>499</v>
      </c>
      <c r="P4423" s="54" t="s">
        <v>499</v>
      </c>
      <c r="Q4423" s="54" t="s">
        <v>499</v>
      </c>
      <c r="R4423" s="54" t="s">
        <v>499</v>
      </c>
      <c r="S4423" s="54" t="s">
        <v>499</v>
      </c>
      <c r="T4423" s="54" t="s">
        <v>499</v>
      </c>
      <c r="U4423" s="54" t="s">
        <v>499</v>
      </c>
      <c r="W4423" s="42" t="s">
        <v>469</v>
      </c>
    </row>
    <row r="4424" spans="1:23">
      <c r="A4424" s="49" t="s">
        <v>6692</v>
      </c>
      <c r="B4424" s="46" t="s">
        <v>549</v>
      </c>
      <c r="C4424" s="46" t="s">
        <v>368</v>
      </c>
      <c r="D4424" s="49" t="s">
        <v>132</v>
      </c>
      <c r="E4424" s="46">
        <v>0</v>
      </c>
      <c r="F4424" s="46">
        <v>0</v>
      </c>
      <c r="G4424" s="46">
        <v>6</v>
      </c>
      <c r="H4424" s="46">
        <v>6</v>
      </c>
      <c r="I4424" s="46">
        <v>6</v>
      </c>
      <c r="J4424" s="46">
        <v>0</v>
      </c>
      <c r="K4424" s="46">
        <v>18</v>
      </c>
      <c r="L4424" s="42">
        <v>27962</v>
      </c>
      <c r="M4424" s="42">
        <v>13650</v>
      </c>
      <c r="N4424" s="42">
        <v>14312</v>
      </c>
      <c r="O4424" s="54" t="s">
        <v>499</v>
      </c>
      <c r="P4424" s="54" t="s">
        <v>499</v>
      </c>
      <c r="Q4424" s="54">
        <v>43.956043956043956</v>
      </c>
      <c r="R4424" s="54">
        <v>43.956043956043956</v>
      </c>
      <c r="S4424" s="54">
        <v>43.956043956043956</v>
      </c>
      <c r="T4424" s="54" t="s">
        <v>499</v>
      </c>
      <c r="U4424" s="54">
        <v>131.86813186813185</v>
      </c>
      <c r="W4424" s="42" t="s">
        <v>469</v>
      </c>
    </row>
    <row r="4425" spans="1:23">
      <c r="A4425" s="49" t="s">
        <v>6693</v>
      </c>
      <c r="B4425" s="46" t="s">
        <v>549</v>
      </c>
      <c r="C4425" s="46" t="s">
        <v>368</v>
      </c>
      <c r="D4425" s="49" t="s">
        <v>161</v>
      </c>
      <c r="E4425" s="46">
        <v>0</v>
      </c>
      <c r="F4425" s="46">
        <v>0</v>
      </c>
      <c r="G4425" s="46">
        <v>0</v>
      </c>
      <c r="H4425" s="46">
        <v>0</v>
      </c>
      <c r="I4425" s="46">
        <v>0</v>
      </c>
      <c r="J4425" s="46">
        <v>0</v>
      </c>
      <c r="K4425" s="46">
        <v>0</v>
      </c>
      <c r="L4425" s="42">
        <v>27962</v>
      </c>
      <c r="M4425" s="42">
        <v>13650</v>
      </c>
      <c r="N4425" s="42">
        <v>14312</v>
      </c>
      <c r="O4425" s="54" t="s">
        <v>499</v>
      </c>
      <c r="P4425" s="54" t="s">
        <v>499</v>
      </c>
      <c r="Q4425" s="54" t="s">
        <v>499</v>
      </c>
      <c r="R4425" s="54" t="s">
        <v>499</v>
      </c>
      <c r="S4425" s="54" t="s">
        <v>499</v>
      </c>
      <c r="T4425" s="54" t="s">
        <v>499</v>
      </c>
      <c r="U4425" s="54" t="s">
        <v>499</v>
      </c>
      <c r="W4425" s="42" t="s">
        <v>469</v>
      </c>
    </row>
    <row r="4426" spans="1:23">
      <c r="A4426" s="49" t="s">
        <v>6694</v>
      </c>
      <c r="B4426" s="46" t="s">
        <v>549</v>
      </c>
      <c r="C4426" s="46" t="s">
        <v>368</v>
      </c>
      <c r="D4426" s="49" t="s">
        <v>164</v>
      </c>
      <c r="E4426" s="46">
        <v>11</v>
      </c>
      <c r="F4426" s="46">
        <v>14</v>
      </c>
      <c r="G4426" s="46">
        <v>40</v>
      </c>
      <c r="H4426" s="46">
        <v>36</v>
      </c>
      <c r="I4426" s="46">
        <v>15</v>
      </c>
      <c r="J4426" s="46">
        <v>0</v>
      </c>
      <c r="K4426" s="46">
        <v>116</v>
      </c>
      <c r="L4426" s="42">
        <v>27962</v>
      </c>
      <c r="M4426" s="42">
        <v>13650</v>
      </c>
      <c r="N4426" s="42">
        <v>14312</v>
      </c>
      <c r="O4426" s="54">
        <v>76.858580212409166</v>
      </c>
      <c r="P4426" s="54">
        <v>97.820011179429841</v>
      </c>
      <c r="Q4426" s="54">
        <v>279.48574622694241</v>
      </c>
      <c r="R4426" s="54">
        <v>251.53717160424819</v>
      </c>
      <c r="S4426" s="54">
        <v>104.8071548351034</v>
      </c>
      <c r="T4426" s="54" t="s">
        <v>499</v>
      </c>
      <c r="U4426" s="54">
        <v>810.50866405813304</v>
      </c>
      <c r="W4426" s="42" t="s">
        <v>469</v>
      </c>
    </row>
    <row r="4427" spans="1:23">
      <c r="A4427" s="49" t="s">
        <v>6695</v>
      </c>
      <c r="B4427" s="46" t="s">
        <v>549</v>
      </c>
      <c r="C4427" s="46" t="s">
        <v>368</v>
      </c>
      <c r="D4427" s="49" t="s">
        <v>142</v>
      </c>
      <c r="E4427" s="46">
        <v>0</v>
      </c>
      <c r="F4427" s="46">
        <v>0</v>
      </c>
      <c r="G4427" s="46">
        <v>0</v>
      </c>
      <c r="H4427" s="46">
        <v>6</v>
      </c>
      <c r="I4427" s="46">
        <v>0</v>
      </c>
      <c r="J4427" s="46">
        <v>0</v>
      </c>
      <c r="K4427" s="46">
        <v>6</v>
      </c>
      <c r="L4427" s="42">
        <v>27962</v>
      </c>
      <c r="M4427" s="42">
        <v>13650</v>
      </c>
      <c r="N4427" s="42">
        <v>14312</v>
      </c>
      <c r="O4427" s="54" t="s">
        <v>499</v>
      </c>
      <c r="P4427" s="54" t="s">
        <v>499</v>
      </c>
      <c r="Q4427" s="54" t="s">
        <v>499</v>
      </c>
      <c r="R4427" s="54">
        <v>21.45769258279093</v>
      </c>
      <c r="S4427" s="54" t="s">
        <v>499</v>
      </c>
      <c r="T4427" s="54" t="s">
        <v>499</v>
      </c>
      <c r="U4427" s="54">
        <v>21.45769258279093</v>
      </c>
      <c r="W4427" s="42" t="s">
        <v>469</v>
      </c>
    </row>
    <row r="4428" spans="1:23">
      <c r="A4428" s="49" t="s">
        <v>6696</v>
      </c>
      <c r="B4428" s="46" t="s">
        <v>549</v>
      </c>
      <c r="C4428" s="46" t="s">
        <v>368</v>
      </c>
      <c r="D4428" s="49" t="s">
        <v>146</v>
      </c>
      <c r="E4428" s="46">
        <v>6</v>
      </c>
      <c r="F4428" s="46">
        <v>0</v>
      </c>
      <c r="G4428" s="46">
        <v>8</v>
      </c>
      <c r="H4428" s="46">
        <v>10</v>
      </c>
      <c r="I4428" s="46">
        <v>12</v>
      </c>
      <c r="J4428" s="46">
        <v>6</v>
      </c>
      <c r="K4428" s="46">
        <v>42</v>
      </c>
      <c r="L4428" s="42">
        <v>27962</v>
      </c>
      <c r="M4428" s="42">
        <v>13650</v>
      </c>
      <c r="N4428" s="42">
        <v>14312</v>
      </c>
      <c r="O4428" s="54">
        <v>43.956043956043956</v>
      </c>
      <c r="P4428" s="54" t="s">
        <v>499</v>
      </c>
      <c r="Q4428" s="54">
        <v>58.608058608058606</v>
      </c>
      <c r="R4428" s="54">
        <v>73.260073260073256</v>
      </c>
      <c r="S4428" s="54">
        <v>87.912087912087912</v>
      </c>
      <c r="T4428" s="54">
        <v>43.956043956043956</v>
      </c>
      <c r="U4428" s="54">
        <v>307.69230769230768</v>
      </c>
      <c r="W4428" s="42" t="s">
        <v>469</v>
      </c>
    </row>
    <row r="4429" spans="1:23">
      <c r="A4429" s="49" t="s">
        <v>6697</v>
      </c>
      <c r="B4429" s="46" t="s">
        <v>549</v>
      </c>
      <c r="C4429" s="46" t="s">
        <v>370</v>
      </c>
      <c r="D4429" s="49" t="s">
        <v>200</v>
      </c>
      <c r="E4429" s="46">
        <v>6</v>
      </c>
      <c r="F4429" s="46">
        <v>6</v>
      </c>
      <c r="G4429" s="46">
        <v>14</v>
      </c>
      <c r="H4429" s="46">
        <v>19</v>
      </c>
      <c r="I4429" s="46">
        <v>11</v>
      </c>
      <c r="J4429" s="46">
        <v>9</v>
      </c>
      <c r="K4429" s="46">
        <v>65</v>
      </c>
      <c r="L4429" s="42">
        <v>42057</v>
      </c>
      <c r="M4429" s="42">
        <v>21514</v>
      </c>
      <c r="N4429" s="42">
        <v>20543</v>
      </c>
      <c r="O4429" s="54">
        <v>14.266352806904914</v>
      </c>
      <c r="P4429" s="54">
        <v>14.266352806904914</v>
      </c>
      <c r="Q4429" s="54">
        <v>33.2881565494448</v>
      </c>
      <c r="R4429" s="54">
        <v>45.176783888532235</v>
      </c>
      <c r="S4429" s="54">
        <v>26.15498014599234</v>
      </c>
      <c r="T4429" s="54">
        <v>21.399529210357372</v>
      </c>
      <c r="U4429" s="54">
        <v>154.5521554081366</v>
      </c>
      <c r="W4429" s="42" t="s">
        <v>469</v>
      </c>
    </row>
    <row r="4430" spans="1:23">
      <c r="A4430" s="49" t="s">
        <v>6698</v>
      </c>
      <c r="B4430" s="46" t="s">
        <v>549</v>
      </c>
      <c r="C4430" s="46" t="s">
        <v>370</v>
      </c>
      <c r="D4430" s="49" t="s">
        <v>54</v>
      </c>
      <c r="E4430" s="46">
        <v>40</v>
      </c>
      <c r="F4430" s="46">
        <v>40</v>
      </c>
      <c r="G4430" s="46">
        <v>77</v>
      </c>
      <c r="H4430" s="46">
        <v>86</v>
      </c>
      <c r="I4430" s="46">
        <v>52</v>
      </c>
      <c r="J4430" s="46">
        <v>48</v>
      </c>
      <c r="K4430" s="46">
        <v>343</v>
      </c>
      <c r="L4430" s="42">
        <v>42057</v>
      </c>
      <c r="M4430" s="42">
        <v>21514</v>
      </c>
      <c r="N4430" s="42">
        <v>20543</v>
      </c>
      <c r="O4430" s="54">
        <v>185.92544389699731</v>
      </c>
      <c r="P4430" s="54">
        <v>185.92544389699731</v>
      </c>
      <c r="Q4430" s="54">
        <v>357.90647950171984</v>
      </c>
      <c r="R4430" s="54">
        <v>399.73970437854422</v>
      </c>
      <c r="S4430" s="54">
        <v>241.70307706609648</v>
      </c>
      <c r="T4430" s="54">
        <v>223.11053267639676</v>
      </c>
      <c r="U4430" s="54">
        <v>1594.310681416752</v>
      </c>
      <c r="W4430" s="42" t="s">
        <v>469</v>
      </c>
    </row>
    <row r="4431" spans="1:23">
      <c r="A4431" s="49" t="s">
        <v>6699</v>
      </c>
      <c r="B4431" s="46" t="s">
        <v>549</v>
      </c>
      <c r="C4431" s="46" t="s">
        <v>370</v>
      </c>
      <c r="D4431" s="49" t="s">
        <v>60</v>
      </c>
      <c r="E4431" s="46">
        <v>6</v>
      </c>
      <c r="F4431" s="46">
        <v>0</v>
      </c>
      <c r="G4431" s="46">
        <v>15</v>
      </c>
      <c r="H4431" s="46">
        <v>17</v>
      </c>
      <c r="I4431" s="46">
        <v>18</v>
      </c>
      <c r="J4431" s="46">
        <v>10</v>
      </c>
      <c r="K4431" s="46">
        <v>66</v>
      </c>
      <c r="L4431" s="42">
        <v>42057</v>
      </c>
      <c r="M4431" s="42">
        <v>21514</v>
      </c>
      <c r="N4431" s="42">
        <v>20543</v>
      </c>
      <c r="O4431" s="54">
        <v>14.266352806904914</v>
      </c>
      <c r="P4431" s="54" t="s">
        <v>499</v>
      </c>
      <c r="Q4431" s="54">
        <v>35.665882017262291</v>
      </c>
      <c r="R4431" s="54">
        <v>40.421332952897259</v>
      </c>
      <c r="S4431" s="54">
        <v>42.799058420714744</v>
      </c>
      <c r="T4431" s="54">
        <v>23.777254678174856</v>
      </c>
      <c r="U4431" s="54">
        <v>156.92988087595407</v>
      </c>
      <c r="W4431" s="42" t="s">
        <v>469</v>
      </c>
    </row>
    <row r="4432" spans="1:23">
      <c r="A4432" s="49" t="s">
        <v>6700</v>
      </c>
      <c r="B4432" s="46" t="s">
        <v>549</v>
      </c>
      <c r="C4432" s="46" t="s">
        <v>370</v>
      </c>
      <c r="D4432" s="49" t="s">
        <v>69</v>
      </c>
      <c r="E4432" s="46">
        <v>0</v>
      </c>
      <c r="F4432" s="46">
        <v>0</v>
      </c>
      <c r="G4432" s="46">
        <v>6</v>
      </c>
      <c r="H4432" s="46">
        <v>8</v>
      </c>
      <c r="I4432" s="46">
        <v>0</v>
      </c>
      <c r="J4432" s="46">
        <v>6</v>
      </c>
      <c r="K4432" s="46">
        <v>20</v>
      </c>
      <c r="L4432" s="42">
        <v>42057</v>
      </c>
      <c r="M4432" s="42">
        <v>21514</v>
      </c>
      <c r="N4432" s="42">
        <v>20543</v>
      </c>
      <c r="O4432" s="54" t="s">
        <v>499</v>
      </c>
      <c r="P4432" s="54" t="s">
        <v>499</v>
      </c>
      <c r="Q4432" s="54">
        <v>27.888816584549595</v>
      </c>
      <c r="R4432" s="54">
        <v>37.185088779399457</v>
      </c>
      <c r="S4432" s="54" t="s">
        <v>499</v>
      </c>
      <c r="T4432" s="54">
        <v>27.888816584549595</v>
      </c>
      <c r="U4432" s="54">
        <v>92.962721948498654</v>
      </c>
      <c r="W4432" s="42" t="s">
        <v>469</v>
      </c>
    </row>
    <row r="4433" spans="1:23">
      <c r="A4433" s="49" t="s">
        <v>6701</v>
      </c>
      <c r="B4433" s="46" t="s">
        <v>549</v>
      </c>
      <c r="C4433" s="46" t="s">
        <v>370</v>
      </c>
      <c r="D4433" s="49" t="s">
        <v>64</v>
      </c>
      <c r="E4433" s="46">
        <v>21</v>
      </c>
      <c r="F4433" s="46">
        <v>12</v>
      </c>
      <c r="G4433" s="46">
        <v>27</v>
      </c>
      <c r="H4433" s="46">
        <v>31</v>
      </c>
      <c r="I4433" s="46">
        <v>32</v>
      </c>
      <c r="J4433" s="46">
        <v>16</v>
      </c>
      <c r="K4433" s="46">
        <v>139</v>
      </c>
      <c r="L4433" s="42">
        <v>42057</v>
      </c>
      <c r="M4433" s="42">
        <v>21514</v>
      </c>
      <c r="N4433" s="42">
        <v>20543</v>
      </c>
      <c r="O4433" s="54">
        <v>49.932234824167203</v>
      </c>
      <c r="P4433" s="54">
        <v>28.532705613809828</v>
      </c>
      <c r="Q4433" s="54">
        <v>64.198587631072115</v>
      </c>
      <c r="R4433" s="54">
        <v>73.709489502342066</v>
      </c>
      <c r="S4433" s="54">
        <v>76.087214970159536</v>
      </c>
      <c r="T4433" s="54">
        <v>38.043607485079768</v>
      </c>
      <c r="U4433" s="54">
        <v>330.50384002663048</v>
      </c>
      <c r="W4433" s="42" t="s">
        <v>469</v>
      </c>
    </row>
    <row r="4434" spans="1:23">
      <c r="A4434" s="49" t="s">
        <v>6702</v>
      </c>
      <c r="B4434" s="46" t="s">
        <v>549</v>
      </c>
      <c r="C4434" s="46" t="s">
        <v>370</v>
      </c>
      <c r="D4434" s="49" t="s">
        <v>492</v>
      </c>
      <c r="E4434" s="46">
        <v>6</v>
      </c>
      <c r="F4434" s="46">
        <v>6</v>
      </c>
      <c r="G4434" s="46">
        <v>16</v>
      </c>
      <c r="H4434" s="46">
        <v>6</v>
      </c>
      <c r="I4434" s="46">
        <v>7</v>
      </c>
      <c r="J4434" s="46">
        <v>0</v>
      </c>
      <c r="K4434" s="46">
        <v>41</v>
      </c>
      <c r="L4434" s="42">
        <v>42057</v>
      </c>
      <c r="M4434" s="42">
        <v>21514</v>
      </c>
      <c r="N4434" s="42">
        <v>20543</v>
      </c>
      <c r="O4434" s="54">
        <v>14.266352806904914</v>
      </c>
      <c r="P4434" s="54">
        <v>14.266352806904914</v>
      </c>
      <c r="Q4434" s="54">
        <v>38.043607485079768</v>
      </c>
      <c r="R4434" s="54">
        <v>14.266352806904914</v>
      </c>
      <c r="S4434" s="54">
        <v>16.6440782747224</v>
      </c>
      <c r="T4434" s="54" t="s">
        <v>499</v>
      </c>
      <c r="U4434" s="54">
        <v>97.486744180516922</v>
      </c>
      <c r="W4434" s="42" t="s">
        <v>469</v>
      </c>
    </row>
    <row r="4435" spans="1:23">
      <c r="A4435" s="49" t="s">
        <v>6703</v>
      </c>
      <c r="B4435" s="46" t="s">
        <v>549</v>
      </c>
      <c r="C4435" s="46" t="s">
        <v>370</v>
      </c>
      <c r="D4435" s="49" t="s">
        <v>473</v>
      </c>
      <c r="E4435" s="46">
        <v>0</v>
      </c>
      <c r="F4435" s="46">
        <v>0</v>
      </c>
      <c r="G4435" s="46">
        <v>0</v>
      </c>
      <c r="H4435" s="46">
        <v>12</v>
      </c>
      <c r="I4435" s="46">
        <v>0</v>
      </c>
      <c r="J4435" s="46">
        <v>0</v>
      </c>
      <c r="K4435" s="46">
        <v>12</v>
      </c>
      <c r="L4435" s="42">
        <v>42057</v>
      </c>
      <c r="M4435" s="42">
        <v>21514</v>
      </c>
      <c r="N4435" s="42">
        <v>20543</v>
      </c>
      <c r="O4435" s="54" t="s">
        <v>499</v>
      </c>
      <c r="P4435" s="54" t="s">
        <v>499</v>
      </c>
      <c r="Q4435" s="54" t="s">
        <v>499</v>
      </c>
      <c r="R4435" s="54">
        <v>28.532705613809828</v>
      </c>
      <c r="S4435" s="54" t="s">
        <v>499</v>
      </c>
      <c r="T4435" s="54" t="s">
        <v>499</v>
      </c>
      <c r="U4435" s="54">
        <v>28.532705613809828</v>
      </c>
      <c r="W4435" s="42" t="s">
        <v>469</v>
      </c>
    </row>
    <row r="4436" spans="1:23">
      <c r="A4436" s="49" t="s">
        <v>6704</v>
      </c>
      <c r="B4436" s="46" t="s">
        <v>549</v>
      </c>
      <c r="C4436" s="46" t="s">
        <v>370</v>
      </c>
      <c r="D4436" s="49" t="s">
        <v>201</v>
      </c>
      <c r="E4436" s="46">
        <v>6</v>
      </c>
      <c r="F4436" s="46">
        <v>0</v>
      </c>
      <c r="G4436" s="46">
        <v>0</v>
      </c>
      <c r="H4436" s="46">
        <v>6</v>
      </c>
      <c r="I4436" s="46">
        <v>0</v>
      </c>
      <c r="J4436" s="46">
        <v>0</v>
      </c>
      <c r="K4436" s="46">
        <v>12</v>
      </c>
      <c r="L4436" s="42">
        <v>42057</v>
      </c>
      <c r="M4436" s="42">
        <v>21514</v>
      </c>
      <c r="N4436" s="42">
        <v>20543</v>
      </c>
      <c r="O4436" s="54">
        <v>14.266352806904914</v>
      </c>
      <c r="P4436" s="54" t="s">
        <v>499</v>
      </c>
      <c r="Q4436" s="54" t="s">
        <v>499</v>
      </c>
      <c r="R4436" s="54">
        <v>14.266352806904914</v>
      </c>
      <c r="S4436" s="54" t="s">
        <v>499</v>
      </c>
      <c r="T4436" s="54" t="s">
        <v>499</v>
      </c>
      <c r="U4436" s="54">
        <v>28.532705613809828</v>
      </c>
      <c r="W4436" s="42" t="s">
        <v>469</v>
      </c>
    </row>
    <row r="4437" spans="1:23">
      <c r="A4437" s="49" t="s">
        <v>6705</v>
      </c>
      <c r="B4437" s="46" t="s">
        <v>549</v>
      </c>
      <c r="C4437" s="46" t="s">
        <v>370</v>
      </c>
      <c r="D4437" s="49" t="s">
        <v>151</v>
      </c>
      <c r="E4437" s="46">
        <v>0</v>
      </c>
      <c r="F4437" s="46">
        <v>0</v>
      </c>
      <c r="G4437" s="46">
        <v>0</v>
      </c>
      <c r="H4437" s="46">
        <v>0</v>
      </c>
      <c r="I4437" s="46">
        <v>0</v>
      </c>
      <c r="J4437" s="46">
        <v>0</v>
      </c>
      <c r="K4437" s="46">
        <v>0</v>
      </c>
      <c r="L4437" s="42">
        <v>42057</v>
      </c>
      <c r="M4437" s="42">
        <v>21514</v>
      </c>
      <c r="N4437" s="42">
        <v>20543</v>
      </c>
      <c r="O4437" s="54" t="s">
        <v>499</v>
      </c>
      <c r="P4437" s="54" t="s">
        <v>499</v>
      </c>
      <c r="Q4437" s="54" t="s">
        <v>499</v>
      </c>
      <c r="R4437" s="54" t="s">
        <v>499</v>
      </c>
      <c r="S4437" s="54" t="s">
        <v>499</v>
      </c>
      <c r="T4437" s="54" t="s">
        <v>499</v>
      </c>
      <c r="U4437" s="54" t="s">
        <v>499</v>
      </c>
      <c r="W4437" s="42" t="s">
        <v>469</v>
      </c>
    </row>
    <row r="4438" spans="1:23">
      <c r="A4438" s="49" t="s">
        <v>6706</v>
      </c>
      <c r="B4438" s="46" t="s">
        <v>549</v>
      </c>
      <c r="C4438" s="46" t="s">
        <v>370</v>
      </c>
      <c r="D4438" s="49" t="s">
        <v>95</v>
      </c>
      <c r="E4438" s="46">
        <v>0</v>
      </c>
      <c r="F4438" s="46">
        <v>0</v>
      </c>
      <c r="G4438" s="46">
        <v>0</v>
      </c>
      <c r="H4438" s="46">
        <v>12</v>
      </c>
      <c r="I4438" s="46">
        <v>0</v>
      </c>
      <c r="J4438" s="46">
        <v>0</v>
      </c>
      <c r="K4438" s="46">
        <v>12</v>
      </c>
      <c r="L4438" s="42">
        <v>42057</v>
      </c>
      <c r="M4438" s="42">
        <v>21514</v>
      </c>
      <c r="N4438" s="42">
        <v>20543</v>
      </c>
      <c r="O4438" s="54" t="s">
        <v>499</v>
      </c>
      <c r="P4438" s="54" t="s">
        <v>499</v>
      </c>
      <c r="Q4438" s="54" t="s">
        <v>499</v>
      </c>
      <c r="R4438" s="54">
        <v>28.532705613809828</v>
      </c>
      <c r="S4438" s="54" t="s">
        <v>499</v>
      </c>
      <c r="T4438" s="54" t="s">
        <v>499</v>
      </c>
      <c r="U4438" s="54">
        <v>28.532705613809828</v>
      </c>
      <c r="W4438" s="42" t="s">
        <v>469</v>
      </c>
    </row>
    <row r="4439" spans="1:23">
      <c r="A4439" s="49" t="s">
        <v>6707</v>
      </c>
      <c r="B4439" s="46" t="s">
        <v>549</v>
      </c>
      <c r="C4439" s="46" t="s">
        <v>370</v>
      </c>
      <c r="D4439" s="49" t="s">
        <v>154</v>
      </c>
      <c r="E4439" s="46">
        <v>0</v>
      </c>
      <c r="F4439" s="46">
        <v>0</v>
      </c>
      <c r="G4439" s="46">
        <v>0</v>
      </c>
      <c r="H4439" s="46">
        <v>0</v>
      </c>
      <c r="I4439" s="46">
        <v>0</v>
      </c>
      <c r="J4439" s="46">
        <v>0</v>
      </c>
      <c r="K4439" s="46">
        <v>0</v>
      </c>
      <c r="L4439" s="42">
        <v>42057</v>
      </c>
      <c r="M4439" s="42">
        <v>21514</v>
      </c>
      <c r="N4439" s="42">
        <v>20543</v>
      </c>
      <c r="O4439" s="54" t="s">
        <v>499</v>
      </c>
      <c r="P4439" s="54" t="s">
        <v>499</v>
      </c>
      <c r="Q4439" s="54" t="s">
        <v>499</v>
      </c>
      <c r="R4439" s="54" t="s">
        <v>499</v>
      </c>
      <c r="S4439" s="54" t="s">
        <v>499</v>
      </c>
      <c r="T4439" s="54" t="s">
        <v>499</v>
      </c>
      <c r="U4439" s="54" t="s">
        <v>499</v>
      </c>
      <c r="W4439" s="42" t="s">
        <v>469</v>
      </c>
    </row>
    <row r="4440" spans="1:23">
      <c r="A4440" s="49" t="s">
        <v>6708</v>
      </c>
      <c r="B4440" s="46" t="s">
        <v>549</v>
      </c>
      <c r="C4440" s="46" t="s">
        <v>370</v>
      </c>
      <c r="D4440" s="49" t="s">
        <v>155</v>
      </c>
      <c r="E4440" s="46">
        <v>7</v>
      </c>
      <c r="F4440" s="46">
        <v>0</v>
      </c>
      <c r="G4440" s="46">
        <v>6</v>
      </c>
      <c r="H4440" s="46">
        <v>6</v>
      </c>
      <c r="I4440" s="46">
        <v>6</v>
      </c>
      <c r="J4440" s="46">
        <v>0</v>
      </c>
      <c r="K4440" s="46">
        <v>25</v>
      </c>
      <c r="L4440" s="42">
        <v>42057</v>
      </c>
      <c r="M4440" s="42">
        <v>21514</v>
      </c>
      <c r="N4440" s="42">
        <v>20543</v>
      </c>
      <c r="O4440" s="54">
        <v>16.6440782747224</v>
      </c>
      <c r="P4440" s="54" t="s">
        <v>499</v>
      </c>
      <c r="Q4440" s="54">
        <v>14.266352806904914</v>
      </c>
      <c r="R4440" s="54">
        <v>14.266352806904914</v>
      </c>
      <c r="S4440" s="54">
        <v>14.266352806904914</v>
      </c>
      <c r="T4440" s="54" t="s">
        <v>499</v>
      </c>
      <c r="U4440" s="54">
        <v>59.443136695437147</v>
      </c>
      <c r="W4440" s="42" t="s">
        <v>469</v>
      </c>
    </row>
    <row r="4441" spans="1:23">
      <c r="A4441" s="49" t="s">
        <v>6709</v>
      </c>
      <c r="B4441" s="46" t="s">
        <v>549</v>
      </c>
      <c r="C4441" s="46" t="s">
        <v>370</v>
      </c>
      <c r="D4441" s="49" t="s">
        <v>99</v>
      </c>
      <c r="E4441" s="46">
        <v>13</v>
      </c>
      <c r="F4441" s="46">
        <v>12</v>
      </c>
      <c r="G4441" s="46">
        <v>25</v>
      </c>
      <c r="H4441" s="46">
        <v>24</v>
      </c>
      <c r="I4441" s="46">
        <v>19</v>
      </c>
      <c r="J4441" s="46">
        <v>6</v>
      </c>
      <c r="K4441" s="46">
        <v>99</v>
      </c>
      <c r="L4441" s="42">
        <v>42057</v>
      </c>
      <c r="M4441" s="42">
        <v>21514</v>
      </c>
      <c r="N4441" s="42">
        <v>20543</v>
      </c>
      <c r="O4441" s="54">
        <v>30.910431081627316</v>
      </c>
      <c r="P4441" s="54">
        <v>28.532705613809828</v>
      </c>
      <c r="Q4441" s="54">
        <v>59.443136695437147</v>
      </c>
      <c r="R4441" s="54">
        <v>57.065411227619656</v>
      </c>
      <c r="S4441" s="54">
        <v>45.176783888532235</v>
      </c>
      <c r="T4441" s="54">
        <v>14.266352806904914</v>
      </c>
      <c r="U4441" s="54">
        <v>235.39482131393112</v>
      </c>
      <c r="W4441" s="42" t="s">
        <v>469</v>
      </c>
    </row>
    <row r="4442" spans="1:23">
      <c r="A4442" s="49" t="s">
        <v>6710</v>
      </c>
      <c r="B4442" s="46" t="s">
        <v>549</v>
      </c>
      <c r="C4442" s="46" t="s">
        <v>370</v>
      </c>
      <c r="D4442" s="49" t="s">
        <v>481</v>
      </c>
      <c r="E4442" s="46">
        <v>0</v>
      </c>
      <c r="F4442" s="46">
        <v>0</v>
      </c>
      <c r="G4442" s="46">
        <v>0</v>
      </c>
      <c r="H4442" s="46">
        <v>0</v>
      </c>
      <c r="I4442" s="46">
        <v>0</v>
      </c>
      <c r="J4442" s="46">
        <v>0</v>
      </c>
      <c r="K4442" s="46">
        <v>0</v>
      </c>
      <c r="L4442" s="42">
        <v>42057</v>
      </c>
      <c r="M4442" s="42">
        <v>21514</v>
      </c>
      <c r="N4442" s="42">
        <v>20543</v>
      </c>
      <c r="O4442" s="54" t="s">
        <v>499</v>
      </c>
      <c r="P4442" s="54" t="s">
        <v>499</v>
      </c>
      <c r="Q4442" s="54" t="s">
        <v>499</v>
      </c>
      <c r="R4442" s="54" t="s">
        <v>499</v>
      </c>
      <c r="S4442" s="54" t="s">
        <v>499</v>
      </c>
      <c r="T4442" s="54" t="s">
        <v>499</v>
      </c>
      <c r="U4442" s="54" t="s">
        <v>499</v>
      </c>
      <c r="W4442" s="42" t="s">
        <v>469</v>
      </c>
    </row>
    <row r="4443" spans="1:23">
      <c r="A4443" s="49" t="s">
        <v>6711</v>
      </c>
      <c r="B4443" s="46" t="s">
        <v>549</v>
      </c>
      <c r="C4443" s="46" t="s">
        <v>370</v>
      </c>
      <c r="D4443" s="49" t="s">
        <v>483</v>
      </c>
      <c r="E4443" s="46">
        <v>6</v>
      </c>
      <c r="F4443" s="46">
        <v>6</v>
      </c>
      <c r="G4443" s="46">
        <v>14</v>
      </c>
      <c r="H4443" s="46">
        <v>13</v>
      </c>
      <c r="I4443" s="46">
        <v>6</v>
      </c>
      <c r="J4443" s="46">
        <v>0</v>
      </c>
      <c r="K4443" s="46">
        <v>45</v>
      </c>
      <c r="L4443" s="42">
        <v>42057</v>
      </c>
      <c r="M4443" s="42">
        <v>21514</v>
      </c>
      <c r="N4443" s="42">
        <v>20543</v>
      </c>
      <c r="O4443" s="54">
        <v>14.266352806904914</v>
      </c>
      <c r="P4443" s="54">
        <v>14.266352806904914</v>
      </c>
      <c r="Q4443" s="54">
        <v>33.2881565494448</v>
      </c>
      <c r="R4443" s="54">
        <v>30.910431081627316</v>
      </c>
      <c r="S4443" s="54">
        <v>14.266352806904914</v>
      </c>
      <c r="T4443" s="54" t="s">
        <v>499</v>
      </c>
      <c r="U4443" s="54">
        <v>106.99764605178687</v>
      </c>
      <c r="W4443" s="42" t="s">
        <v>469</v>
      </c>
    </row>
    <row r="4444" spans="1:23">
      <c r="A4444" s="49" t="s">
        <v>6712</v>
      </c>
      <c r="B4444" s="46" t="s">
        <v>549</v>
      </c>
      <c r="C4444" s="46" t="s">
        <v>370</v>
      </c>
      <c r="D4444" s="49" t="s">
        <v>128</v>
      </c>
      <c r="E4444" s="46">
        <v>6</v>
      </c>
      <c r="F4444" s="46">
        <v>0</v>
      </c>
      <c r="G4444" s="46">
        <v>0</v>
      </c>
      <c r="H4444" s="46">
        <v>0</v>
      </c>
      <c r="I4444" s="46">
        <v>0</v>
      </c>
      <c r="J4444" s="46">
        <v>0</v>
      </c>
      <c r="K4444" s="46">
        <v>6</v>
      </c>
      <c r="L4444" s="42">
        <v>42057</v>
      </c>
      <c r="M4444" s="42">
        <v>21514</v>
      </c>
      <c r="N4444" s="42">
        <v>20543</v>
      </c>
      <c r="O4444" s="54">
        <v>14.266352806904914</v>
      </c>
      <c r="P4444" s="54" t="s">
        <v>499</v>
      </c>
      <c r="Q4444" s="54" t="s">
        <v>499</v>
      </c>
      <c r="R4444" s="54" t="s">
        <v>499</v>
      </c>
      <c r="S4444" s="54" t="s">
        <v>499</v>
      </c>
      <c r="T4444" s="54" t="s">
        <v>499</v>
      </c>
      <c r="U4444" s="54">
        <v>14.266352806904914</v>
      </c>
      <c r="W4444" s="42" t="s">
        <v>469</v>
      </c>
    </row>
    <row r="4445" spans="1:23">
      <c r="A4445" s="49" t="s">
        <v>6713</v>
      </c>
      <c r="B4445" s="46" t="s">
        <v>549</v>
      </c>
      <c r="C4445" s="46" t="s">
        <v>370</v>
      </c>
      <c r="D4445" s="49" t="s">
        <v>132</v>
      </c>
      <c r="E4445" s="46">
        <v>6</v>
      </c>
      <c r="F4445" s="46">
        <v>6</v>
      </c>
      <c r="G4445" s="46">
        <v>6</v>
      </c>
      <c r="H4445" s="46">
        <v>6</v>
      </c>
      <c r="I4445" s="46">
        <v>6</v>
      </c>
      <c r="J4445" s="46">
        <v>6</v>
      </c>
      <c r="K4445" s="46">
        <v>36</v>
      </c>
      <c r="L4445" s="42">
        <v>42057</v>
      </c>
      <c r="M4445" s="42">
        <v>21514</v>
      </c>
      <c r="N4445" s="42">
        <v>20543</v>
      </c>
      <c r="O4445" s="54">
        <v>27.888816584549595</v>
      </c>
      <c r="P4445" s="54">
        <v>27.888816584549595</v>
      </c>
      <c r="Q4445" s="54">
        <v>27.888816584549595</v>
      </c>
      <c r="R4445" s="54">
        <v>27.888816584549595</v>
      </c>
      <c r="S4445" s="54">
        <v>27.888816584549595</v>
      </c>
      <c r="T4445" s="54">
        <v>27.888816584549595</v>
      </c>
      <c r="U4445" s="54">
        <v>167.33289950729758</v>
      </c>
      <c r="W4445" s="42" t="s">
        <v>469</v>
      </c>
    </row>
    <row r="4446" spans="1:23">
      <c r="A4446" s="49" t="s">
        <v>6714</v>
      </c>
      <c r="B4446" s="46" t="s">
        <v>549</v>
      </c>
      <c r="C4446" s="46" t="s">
        <v>370</v>
      </c>
      <c r="D4446" s="49" t="s">
        <v>161</v>
      </c>
      <c r="E4446" s="46">
        <v>6</v>
      </c>
      <c r="F4446" s="46">
        <v>0</v>
      </c>
      <c r="G4446" s="46">
        <v>0</v>
      </c>
      <c r="H4446" s="46">
        <v>0</v>
      </c>
      <c r="I4446" s="46">
        <v>0</v>
      </c>
      <c r="J4446" s="46">
        <v>0</v>
      </c>
      <c r="K4446" s="46">
        <v>6</v>
      </c>
      <c r="L4446" s="42">
        <v>42057</v>
      </c>
      <c r="M4446" s="42">
        <v>21514</v>
      </c>
      <c r="N4446" s="42">
        <v>20543</v>
      </c>
      <c r="O4446" s="54">
        <v>14.266352806904914</v>
      </c>
      <c r="P4446" s="54" t="s">
        <v>499</v>
      </c>
      <c r="Q4446" s="54" t="s">
        <v>499</v>
      </c>
      <c r="R4446" s="54" t="s">
        <v>499</v>
      </c>
      <c r="S4446" s="54" t="s">
        <v>499</v>
      </c>
      <c r="T4446" s="54" t="s">
        <v>499</v>
      </c>
      <c r="U4446" s="54">
        <v>14.266352806904914</v>
      </c>
      <c r="W4446" s="42" t="s">
        <v>469</v>
      </c>
    </row>
    <row r="4447" spans="1:23">
      <c r="A4447" s="49" t="s">
        <v>6715</v>
      </c>
      <c r="B4447" s="46" t="s">
        <v>549</v>
      </c>
      <c r="C4447" s="46" t="s">
        <v>370</v>
      </c>
      <c r="D4447" s="49" t="s">
        <v>164</v>
      </c>
      <c r="E4447" s="46">
        <v>17</v>
      </c>
      <c r="F4447" s="46">
        <v>23</v>
      </c>
      <c r="G4447" s="46">
        <v>45</v>
      </c>
      <c r="H4447" s="46">
        <v>41</v>
      </c>
      <c r="I4447" s="46">
        <v>9</v>
      </c>
      <c r="J4447" s="46">
        <v>0</v>
      </c>
      <c r="K4447" s="46">
        <v>135</v>
      </c>
      <c r="L4447" s="42">
        <v>42057</v>
      </c>
      <c r="M4447" s="42">
        <v>21514</v>
      </c>
      <c r="N4447" s="42">
        <v>20543</v>
      </c>
      <c r="O4447" s="54">
        <v>82.753249281993874</v>
      </c>
      <c r="P4447" s="54">
        <v>111.96027844034464</v>
      </c>
      <c r="Q4447" s="54">
        <v>219.0527186876308</v>
      </c>
      <c r="R4447" s="54">
        <v>199.58136591539696</v>
      </c>
      <c r="S4447" s="54">
        <v>43.810543737526167</v>
      </c>
      <c r="T4447" s="54" t="s">
        <v>499</v>
      </c>
      <c r="U4447" s="54">
        <v>657.15815606289243</v>
      </c>
      <c r="W4447" s="42" t="s">
        <v>469</v>
      </c>
    </row>
    <row r="4448" spans="1:23">
      <c r="A4448" s="49" t="s">
        <v>6716</v>
      </c>
      <c r="B4448" s="46" t="s">
        <v>549</v>
      </c>
      <c r="C4448" s="46" t="s">
        <v>370</v>
      </c>
      <c r="D4448" s="49" t="s">
        <v>142</v>
      </c>
      <c r="E4448" s="46">
        <v>0</v>
      </c>
      <c r="F4448" s="46">
        <v>0</v>
      </c>
      <c r="G4448" s="46">
        <v>0</v>
      </c>
      <c r="H4448" s="46">
        <v>6</v>
      </c>
      <c r="I4448" s="46">
        <v>0</v>
      </c>
      <c r="J4448" s="46">
        <v>0</v>
      </c>
      <c r="K4448" s="46">
        <v>6</v>
      </c>
      <c r="L4448" s="42">
        <v>42057</v>
      </c>
      <c r="M4448" s="42">
        <v>21514</v>
      </c>
      <c r="N4448" s="42">
        <v>20543</v>
      </c>
      <c r="O4448" s="54" t="s">
        <v>499</v>
      </c>
      <c r="P4448" s="54" t="s">
        <v>499</v>
      </c>
      <c r="Q4448" s="54" t="s">
        <v>499</v>
      </c>
      <c r="R4448" s="54">
        <v>14.266352806904914</v>
      </c>
      <c r="S4448" s="54" t="s">
        <v>499</v>
      </c>
      <c r="T4448" s="54" t="s">
        <v>499</v>
      </c>
      <c r="U4448" s="54">
        <v>14.266352806904914</v>
      </c>
      <c r="W4448" s="42" t="s">
        <v>469</v>
      </c>
    </row>
    <row r="4449" spans="1:23">
      <c r="A4449" s="49" t="s">
        <v>6717</v>
      </c>
      <c r="B4449" s="46" t="s">
        <v>549</v>
      </c>
      <c r="C4449" s="46" t="s">
        <v>370</v>
      </c>
      <c r="D4449" s="49" t="s">
        <v>146</v>
      </c>
      <c r="E4449" s="46">
        <v>6</v>
      </c>
      <c r="F4449" s="46">
        <v>8</v>
      </c>
      <c r="G4449" s="46">
        <v>10</v>
      </c>
      <c r="H4449" s="46">
        <v>10</v>
      </c>
      <c r="I4449" s="46">
        <v>6</v>
      </c>
      <c r="J4449" s="46">
        <v>9</v>
      </c>
      <c r="K4449" s="46">
        <v>49</v>
      </c>
      <c r="L4449" s="42">
        <v>42057</v>
      </c>
      <c r="M4449" s="42">
        <v>21514</v>
      </c>
      <c r="N4449" s="42">
        <v>20543</v>
      </c>
      <c r="O4449" s="54">
        <v>27.888816584549595</v>
      </c>
      <c r="P4449" s="54">
        <v>37.185088779399457</v>
      </c>
      <c r="Q4449" s="54">
        <v>46.481360974249327</v>
      </c>
      <c r="R4449" s="54">
        <v>46.481360974249327</v>
      </c>
      <c r="S4449" s="54">
        <v>27.888816584549595</v>
      </c>
      <c r="T4449" s="54">
        <v>41.833224876824396</v>
      </c>
      <c r="U4449" s="54">
        <v>227.75866877382168</v>
      </c>
      <c r="W4449" s="42" t="s">
        <v>469</v>
      </c>
    </row>
    <row r="4450" spans="1:23">
      <c r="A4450" s="49" t="s">
        <v>6718</v>
      </c>
      <c r="B4450" s="46" t="s">
        <v>549</v>
      </c>
      <c r="C4450" s="46" t="s">
        <v>372</v>
      </c>
      <c r="D4450" s="49" t="s">
        <v>200</v>
      </c>
      <c r="E4450" s="46">
        <v>13</v>
      </c>
      <c r="F4450" s="46">
        <v>6</v>
      </c>
      <c r="G4450" s="46">
        <v>15</v>
      </c>
      <c r="H4450" s="46">
        <v>19</v>
      </c>
      <c r="I4450" s="46">
        <v>11</v>
      </c>
      <c r="J4450" s="46">
        <v>12</v>
      </c>
      <c r="K4450" s="46">
        <v>76</v>
      </c>
      <c r="L4450" s="42">
        <v>31909</v>
      </c>
      <c r="M4450" s="42">
        <v>16511</v>
      </c>
      <c r="N4450" s="42">
        <v>15398</v>
      </c>
      <c r="O4450" s="54">
        <v>40.740856811557869</v>
      </c>
      <c r="P4450" s="54">
        <v>18.803472374565168</v>
      </c>
      <c r="Q4450" s="54">
        <v>47.008680936412922</v>
      </c>
      <c r="R4450" s="54">
        <v>59.544329186123036</v>
      </c>
      <c r="S4450" s="54">
        <v>34.473032686702808</v>
      </c>
      <c r="T4450" s="54">
        <v>37.606944749130335</v>
      </c>
      <c r="U4450" s="54">
        <v>238.17731674449215</v>
      </c>
      <c r="W4450" s="42" t="s">
        <v>469</v>
      </c>
    </row>
    <row r="4451" spans="1:23">
      <c r="A4451" s="49" t="s">
        <v>6719</v>
      </c>
      <c r="B4451" s="46" t="s">
        <v>549</v>
      </c>
      <c r="C4451" s="46" t="s">
        <v>372</v>
      </c>
      <c r="D4451" s="49" t="s">
        <v>54</v>
      </c>
      <c r="E4451" s="46">
        <v>20</v>
      </c>
      <c r="F4451" s="46">
        <v>42</v>
      </c>
      <c r="G4451" s="46">
        <v>66</v>
      </c>
      <c r="H4451" s="46">
        <v>62</v>
      </c>
      <c r="I4451" s="46">
        <v>56</v>
      </c>
      <c r="J4451" s="46">
        <v>55</v>
      </c>
      <c r="K4451" s="46">
        <v>301</v>
      </c>
      <c r="L4451" s="42">
        <v>31909</v>
      </c>
      <c r="M4451" s="42">
        <v>16511</v>
      </c>
      <c r="N4451" s="42">
        <v>15398</v>
      </c>
      <c r="O4451" s="54">
        <v>121.13136696747624</v>
      </c>
      <c r="P4451" s="54">
        <v>254.37587063170008</v>
      </c>
      <c r="Q4451" s="54">
        <v>399.73351099267154</v>
      </c>
      <c r="R4451" s="54">
        <v>375.50723759917634</v>
      </c>
      <c r="S4451" s="54">
        <v>339.16782750893344</v>
      </c>
      <c r="T4451" s="54">
        <v>333.11125916055965</v>
      </c>
      <c r="U4451" s="54">
        <v>1823.0270728605174</v>
      </c>
      <c r="W4451" s="42" t="s">
        <v>469</v>
      </c>
    </row>
    <row r="4452" spans="1:23">
      <c r="A4452" s="49" t="s">
        <v>6720</v>
      </c>
      <c r="B4452" s="46" t="s">
        <v>549</v>
      </c>
      <c r="C4452" s="46" t="s">
        <v>372</v>
      </c>
      <c r="D4452" s="49" t="s">
        <v>60</v>
      </c>
      <c r="E4452" s="46">
        <v>12</v>
      </c>
      <c r="F4452" s="46">
        <v>0</v>
      </c>
      <c r="G4452" s="46">
        <v>9</v>
      </c>
      <c r="H4452" s="46">
        <v>0</v>
      </c>
      <c r="I4452" s="46">
        <v>12</v>
      </c>
      <c r="J4452" s="46">
        <v>0</v>
      </c>
      <c r="K4452" s="46">
        <v>33</v>
      </c>
      <c r="L4452" s="42">
        <v>31909</v>
      </c>
      <c r="M4452" s="42">
        <v>16511</v>
      </c>
      <c r="N4452" s="42">
        <v>15398</v>
      </c>
      <c r="O4452" s="54">
        <v>37.606944749130335</v>
      </c>
      <c r="P4452" s="54" t="s">
        <v>499</v>
      </c>
      <c r="Q4452" s="54">
        <v>28.205208561847755</v>
      </c>
      <c r="R4452" s="54" t="s">
        <v>499</v>
      </c>
      <c r="S4452" s="54">
        <v>37.606944749130335</v>
      </c>
      <c r="T4452" s="54" t="s">
        <v>499</v>
      </c>
      <c r="U4452" s="54">
        <v>103.41909806010844</v>
      </c>
      <c r="W4452" s="42" t="s">
        <v>469</v>
      </c>
    </row>
    <row r="4453" spans="1:23">
      <c r="A4453" s="49" t="s">
        <v>6721</v>
      </c>
      <c r="B4453" s="46" t="s">
        <v>549</v>
      </c>
      <c r="C4453" s="46" t="s">
        <v>372</v>
      </c>
      <c r="D4453" s="49" t="s">
        <v>69</v>
      </c>
      <c r="E4453" s="46">
        <v>0</v>
      </c>
      <c r="F4453" s="46">
        <v>6</v>
      </c>
      <c r="G4453" s="46">
        <v>6</v>
      </c>
      <c r="H4453" s="46">
        <v>6</v>
      </c>
      <c r="I4453" s="46">
        <v>6</v>
      </c>
      <c r="J4453" s="46">
        <v>7</v>
      </c>
      <c r="K4453" s="46">
        <v>31</v>
      </c>
      <c r="L4453" s="42">
        <v>31909</v>
      </c>
      <c r="M4453" s="42">
        <v>16511</v>
      </c>
      <c r="N4453" s="42">
        <v>15398</v>
      </c>
      <c r="O4453" s="54" t="s">
        <v>499</v>
      </c>
      <c r="P4453" s="54">
        <v>36.339410090242865</v>
      </c>
      <c r="Q4453" s="54">
        <v>36.339410090242865</v>
      </c>
      <c r="R4453" s="54">
        <v>36.339410090242865</v>
      </c>
      <c r="S4453" s="54">
        <v>36.339410090242865</v>
      </c>
      <c r="T4453" s="54">
        <v>42.39597843861668</v>
      </c>
      <c r="U4453" s="54">
        <v>187.75361879958817</v>
      </c>
      <c r="W4453" s="42" t="s">
        <v>469</v>
      </c>
    </row>
    <row r="4454" spans="1:23">
      <c r="A4454" s="49" t="s">
        <v>6722</v>
      </c>
      <c r="B4454" s="46" t="s">
        <v>549</v>
      </c>
      <c r="C4454" s="46" t="s">
        <v>372</v>
      </c>
      <c r="D4454" s="49" t="s">
        <v>64</v>
      </c>
      <c r="E4454" s="46">
        <v>20</v>
      </c>
      <c r="F4454" s="46">
        <v>18</v>
      </c>
      <c r="G4454" s="46">
        <v>31</v>
      </c>
      <c r="H4454" s="46">
        <v>37</v>
      </c>
      <c r="I4454" s="46">
        <v>27</v>
      </c>
      <c r="J4454" s="46">
        <v>18</v>
      </c>
      <c r="K4454" s="46">
        <v>151</v>
      </c>
      <c r="L4454" s="42">
        <v>31909</v>
      </c>
      <c r="M4454" s="42">
        <v>16511</v>
      </c>
      <c r="N4454" s="42">
        <v>15398</v>
      </c>
      <c r="O4454" s="54">
        <v>62.67824124855057</v>
      </c>
      <c r="P4454" s="54">
        <v>56.41041712369551</v>
      </c>
      <c r="Q4454" s="54">
        <v>97.151273935253371</v>
      </c>
      <c r="R4454" s="54">
        <v>115.95474630981853</v>
      </c>
      <c r="S4454" s="54">
        <v>84.615625685543264</v>
      </c>
      <c r="T4454" s="54">
        <v>56.41041712369551</v>
      </c>
      <c r="U4454" s="54">
        <v>473.22072142655674</v>
      </c>
      <c r="W4454" s="42" t="s">
        <v>469</v>
      </c>
    </row>
    <row r="4455" spans="1:23">
      <c r="A4455" s="49" t="s">
        <v>6723</v>
      </c>
      <c r="B4455" s="46" t="s">
        <v>549</v>
      </c>
      <c r="C4455" s="46" t="s">
        <v>372</v>
      </c>
      <c r="D4455" s="49" t="s">
        <v>492</v>
      </c>
      <c r="E4455" s="46">
        <v>6</v>
      </c>
      <c r="F4455" s="46">
        <v>0</v>
      </c>
      <c r="G4455" s="46">
        <v>13</v>
      </c>
      <c r="H4455" s="46">
        <v>13</v>
      </c>
      <c r="I4455" s="46">
        <v>6</v>
      </c>
      <c r="J4455" s="46">
        <v>6</v>
      </c>
      <c r="K4455" s="46">
        <v>44</v>
      </c>
      <c r="L4455" s="42">
        <v>31909</v>
      </c>
      <c r="M4455" s="42">
        <v>16511</v>
      </c>
      <c r="N4455" s="42">
        <v>15398</v>
      </c>
      <c r="O4455" s="54">
        <v>18.803472374565168</v>
      </c>
      <c r="P4455" s="54" t="s">
        <v>499</v>
      </c>
      <c r="Q4455" s="54">
        <v>40.740856811557869</v>
      </c>
      <c r="R4455" s="54">
        <v>40.740856811557869</v>
      </c>
      <c r="S4455" s="54">
        <v>18.803472374565168</v>
      </c>
      <c r="T4455" s="54">
        <v>18.803472374565168</v>
      </c>
      <c r="U4455" s="54">
        <v>137.89213074681123</v>
      </c>
      <c r="W4455" s="42" t="s">
        <v>469</v>
      </c>
    </row>
    <row r="4456" spans="1:23">
      <c r="A4456" s="49" t="s">
        <v>6724</v>
      </c>
      <c r="B4456" s="46" t="s">
        <v>549</v>
      </c>
      <c r="C4456" s="46" t="s">
        <v>372</v>
      </c>
      <c r="D4456" s="49" t="s">
        <v>473</v>
      </c>
      <c r="E4456" s="46">
        <v>0</v>
      </c>
      <c r="F4456" s="46">
        <v>0</v>
      </c>
      <c r="G4456" s="46">
        <v>6</v>
      </c>
      <c r="H4456" s="46">
        <v>0</v>
      </c>
      <c r="I4456" s="46">
        <v>0</v>
      </c>
      <c r="J4456" s="46">
        <v>0</v>
      </c>
      <c r="K4456" s="46">
        <v>6</v>
      </c>
      <c r="L4456" s="42">
        <v>31909</v>
      </c>
      <c r="M4456" s="42">
        <v>16511</v>
      </c>
      <c r="N4456" s="42">
        <v>15398</v>
      </c>
      <c r="O4456" s="54" t="s">
        <v>499</v>
      </c>
      <c r="P4456" s="54" t="s">
        <v>499</v>
      </c>
      <c r="Q4456" s="54">
        <v>18.803472374565168</v>
      </c>
      <c r="R4456" s="54" t="s">
        <v>499</v>
      </c>
      <c r="S4456" s="54" t="s">
        <v>499</v>
      </c>
      <c r="T4456" s="54" t="s">
        <v>499</v>
      </c>
      <c r="U4456" s="54">
        <v>18.803472374565168</v>
      </c>
      <c r="W4456" s="42" t="s">
        <v>469</v>
      </c>
    </row>
    <row r="4457" spans="1:23">
      <c r="A4457" s="49" t="s">
        <v>6725</v>
      </c>
      <c r="B4457" s="46" t="s">
        <v>549</v>
      </c>
      <c r="C4457" s="46" t="s">
        <v>372</v>
      </c>
      <c r="D4457" s="49" t="s">
        <v>201</v>
      </c>
      <c r="E4457" s="46">
        <v>6</v>
      </c>
      <c r="F4457" s="46">
        <v>0</v>
      </c>
      <c r="G4457" s="46">
        <v>6</v>
      </c>
      <c r="H4457" s="46">
        <v>6</v>
      </c>
      <c r="I4457" s="46">
        <v>6</v>
      </c>
      <c r="J4457" s="46">
        <v>0</v>
      </c>
      <c r="K4457" s="46">
        <v>24</v>
      </c>
      <c r="L4457" s="42">
        <v>31909</v>
      </c>
      <c r="M4457" s="42">
        <v>16511</v>
      </c>
      <c r="N4457" s="42">
        <v>15398</v>
      </c>
      <c r="O4457" s="54">
        <v>18.803472374565168</v>
      </c>
      <c r="P4457" s="54" t="s">
        <v>499</v>
      </c>
      <c r="Q4457" s="54">
        <v>18.803472374565168</v>
      </c>
      <c r="R4457" s="54">
        <v>18.803472374565168</v>
      </c>
      <c r="S4457" s="54">
        <v>18.803472374565168</v>
      </c>
      <c r="T4457" s="54" t="s">
        <v>499</v>
      </c>
      <c r="U4457" s="54">
        <v>75.21388949826067</v>
      </c>
      <c r="W4457" s="42" t="s">
        <v>469</v>
      </c>
    </row>
    <row r="4458" spans="1:23">
      <c r="A4458" s="49" t="s">
        <v>6726</v>
      </c>
      <c r="B4458" s="46" t="s">
        <v>549</v>
      </c>
      <c r="C4458" s="46" t="s">
        <v>372</v>
      </c>
      <c r="D4458" s="49" t="s">
        <v>151</v>
      </c>
      <c r="E4458" s="46">
        <v>6</v>
      </c>
      <c r="F4458" s="46">
        <v>0</v>
      </c>
      <c r="G4458" s="46">
        <v>0</v>
      </c>
      <c r="H4458" s="46">
        <v>0</v>
      </c>
      <c r="I4458" s="46">
        <v>0</v>
      </c>
      <c r="J4458" s="46">
        <v>0</v>
      </c>
      <c r="K4458" s="46">
        <v>6</v>
      </c>
      <c r="L4458" s="42">
        <v>31909</v>
      </c>
      <c r="M4458" s="42">
        <v>16511</v>
      </c>
      <c r="N4458" s="42">
        <v>15398</v>
      </c>
      <c r="O4458" s="54">
        <v>18.803472374565168</v>
      </c>
      <c r="P4458" s="54" t="s">
        <v>499</v>
      </c>
      <c r="Q4458" s="54" t="s">
        <v>499</v>
      </c>
      <c r="R4458" s="54" t="s">
        <v>499</v>
      </c>
      <c r="S4458" s="54" t="s">
        <v>499</v>
      </c>
      <c r="T4458" s="54" t="s">
        <v>499</v>
      </c>
      <c r="U4458" s="54">
        <v>18.803472374565168</v>
      </c>
      <c r="W4458" s="42" t="s">
        <v>469</v>
      </c>
    </row>
    <row r="4459" spans="1:23">
      <c r="A4459" s="49" t="s">
        <v>6727</v>
      </c>
      <c r="B4459" s="46" t="s">
        <v>549</v>
      </c>
      <c r="C4459" s="46" t="s">
        <v>372</v>
      </c>
      <c r="D4459" s="49" t="s">
        <v>95</v>
      </c>
      <c r="E4459" s="46">
        <v>0</v>
      </c>
      <c r="F4459" s="46">
        <v>0</v>
      </c>
      <c r="G4459" s="46">
        <v>6</v>
      </c>
      <c r="H4459" s="46">
        <v>6</v>
      </c>
      <c r="I4459" s="46">
        <v>0</v>
      </c>
      <c r="J4459" s="46">
        <v>0</v>
      </c>
      <c r="K4459" s="46">
        <v>12</v>
      </c>
      <c r="L4459" s="42">
        <v>31909</v>
      </c>
      <c r="M4459" s="42">
        <v>16511</v>
      </c>
      <c r="N4459" s="42">
        <v>15398</v>
      </c>
      <c r="O4459" s="54" t="s">
        <v>499</v>
      </c>
      <c r="P4459" s="54" t="s">
        <v>499</v>
      </c>
      <c r="Q4459" s="54">
        <v>18.803472374565168</v>
      </c>
      <c r="R4459" s="54">
        <v>18.803472374565168</v>
      </c>
      <c r="S4459" s="54" t="s">
        <v>499</v>
      </c>
      <c r="T4459" s="54" t="s">
        <v>499</v>
      </c>
      <c r="U4459" s="54">
        <v>37.606944749130335</v>
      </c>
      <c r="W4459" s="42" t="s">
        <v>469</v>
      </c>
    </row>
    <row r="4460" spans="1:23">
      <c r="A4460" s="49" t="s">
        <v>6728</v>
      </c>
      <c r="B4460" s="46" t="s">
        <v>549</v>
      </c>
      <c r="C4460" s="46" t="s">
        <v>372</v>
      </c>
      <c r="D4460" s="49" t="s">
        <v>155</v>
      </c>
      <c r="E4460" s="46">
        <v>14</v>
      </c>
      <c r="F4460" s="46">
        <v>12</v>
      </c>
      <c r="G4460" s="46">
        <v>6</v>
      </c>
      <c r="H4460" s="46">
        <v>0</v>
      </c>
      <c r="I4460" s="46">
        <v>0</v>
      </c>
      <c r="J4460" s="46">
        <v>0</v>
      </c>
      <c r="K4460" s="46">
        <v>32</v>
      </c>
      <c r="L4460" s="42">
        <v>31909</v>
      </c>
      <c r="M4460" s="42">
        <v>16511</v>
      </c>
      <c r="N4460" s="42">
        <v>15398</v>
      </c>
      <c r="O4460" s="54">
        <v>43.874768873985396</v>
      </c>
      <c r="P4460" s="54">
        <v>37.606944749130335</v>
      </c>
      <c r="Q4460" s="54">
        <v>18.803472374565168</v>
      </c>
      <c r="R4460" s="54" t="s">
        <v>499</v>
      </c>
      <c r="S4460" s="54" t="s">
        <v>499</v>
      </c>
      <c r="T4460" s="54" t="s">
        <v>499</v>
      </c>
      <c r="U4460" s="54">
        <v>100.28518599768091</v>
      </c>
      <c r="W4460" s="42" t="s">
        <v>469</v>
      </c>
    </row>
    <row r="4461" spans="1:23">
      <c r="A4461" s="49" t="s">
        <v>6729</v>
      </c>
      <c r="B4461" s="46" t="s">
        <v>549</v>
      </c>
      <c r="C4461" s="46" t="s">
        <v>372</v>
      </c>
      <c r="D4461" s="49" t="s">
        <v>99</v>
      </c>
      <c r="E4461" s="46">
        <v>14</v>
      </c>
      <c r="F4461" s="46">
        <v>12</v>
      </c>
      <c r="G4461" s="46">
        <v>15</v>
      </c>
      <c r="H4461" s="46">
        <v>20</v>
      </c>
      <c r="I4461" s="46">
        <v>15</v>
      </c>
      <c r="J4461" s="46">
        <v>12</v>
      </c>
      <c r="K4461" s="46">
        <v>88</v>
      </c>
      <c r="L4461" s="42">
        <v>31909</v>
      </c>
      <c r="M4461" s="42">
        <v>16511</v>
      </c>
      <c r="N4461" s="42">
        <v>15398</v>
      </c>
      <c r="O4461" s="54">
        <v>43.874768873985396</v>
      </c>
      <c r="P4461" s="54">
        <v>37.606944749130335</v>
      </c>
      <c r="Q4461" s="54">
        <v>47.008680936412922</v>
      </c>
      <c r="R4461" s="54">
        <v>62.67824124855057</v>
      </c>
      <c r="S4461" s="54">
        <v>47.008680936412922</v>
      </c>
      <c r="T4461" s="54">
        <v>37.606944749130335</v>
      </c>
      <c r="U4461" s="54">
        <v>275.78426149362247</v>
      </c>
      <c r="W4461" s="42" t="s">
        <v>469</v>
      </c>
    </row>
    <row r="4462" spans="1:23">
      <c r="A4462" s="49" t="s">
        <v>6730</v>
      </c>
      <c r="B4462" s="46" t="s">
        <v>549</v>
      </c>
      <c r="C4462" s="46" t="s">
        <v>372</v>
      </c>
      <c r="D4462" s="49" t="s">
        <v>481</v>
      </c>
      <c r="E4462" s="46">
        <v>0</v>
      </c>
      <c r="F4462" s="46">
        <v>0</v>
      </c>
      <c r="G4462" s="46">
        <v>0</v>
      </c>
      <c r="H4462" s="46">
        <v>0</v>
      </c>
      <c r="I4462" s="46">
        <v>0</v>
      </c>
      <c r="J4462" s="46">
        <v>0</v>
      </c>
      <c r="K4462" s="46">
        <v>0</v>
      </c>
      <c r="L4462" s="42">
        <v>31909</v>
      </c>
      <c r="M4462" s="42">
        <v>16511</v>
      </c>
      <c r="N4462" s="42">
        <v>15398</v>
      </c>
      <c r="O4462" s="54" t="s">
        <v>499</v>
      </c>
      <c r="P4462" s="54" t="s">
        <v>499</v>
      </c>
      <c r="Q4462" s="54" t="s">
        <v>499</v>
      </c>
      <c r="R4462" s="54" t="s">
        <v>499</v>
      </c>
      <c r="S4462" s="54" t="s">
        <v>499</v>
      </c>
      <c r="T4462" s="54" t="s">
        <v>499</v>
      </c>
      <c r="U4462" s="54" t="s">
        <v>499</v>
      </c>
      <c r="W4462" s="42" t="s">
        <v>469</v>
      </c>
    </row>
    <row r="4463" spans="1:23">
      <c r="A4463" s="49" t="s">
        <v>6731</v>
      </c>
      <c r="B4463" s="46" t="s">
        <v>549</v>
      </c>
      <c r="C4463" s="46" t="s">
        <v>372</v>
      </c>
      <c r="D4463" s="49" t="s">
        <v>483</v>
      </c>
      <c r="E4463" s="46">
        <v>0</v>
      </c>
      <c r="F4463" s="46">
        <v>6</v>
      </c>
      <c r="G4463" s="46">
        <v>12</v>
      </c>
      <c r="H4463" s="46">
        <v>12</v>
      </c>
      <c r="I4463" s="46">
        <v>12</v>
      </c>
      <c r="J4463" s="46">
        <v>0</v>
      </c>
      <c r="K4463" s="46">
        <v>42</v>
      </c>
      <c r="L4463" s="42">
        <v>31909</v>
      </c>
      <c r="M4463" s="42">
        <v>16511</v>
      </c>
      <c r="N4463" s="42">
        <v>15398</v>
      </c>
      <c r="O4463" s="54" t="s">
        <v>499</v>
      </c>
      <c r="P4463" s="54">
        <v>18.803472374565168</v>
      </c>
      <c r="Q4463" s="54">
        <v>37.606944749130335</v>
      </c>
      <c r="R4463" s="54">
        <v>37.606944749130335</v>
      </c>
      <c r="S4463" s="54">
        <v>37.606944749130335</v>
      </c>
      <c r="T4463" s="54" t="s">
        <v>499</v>
      </c>
      <c r="U4463" s="54">
        <v>131.62430662195618</v>
      </c>
      <c r="W4463" s="42" t="s">
        <v>469</v>
      </c>
    </row>
    <row r="4464" spans="1:23">
      <c r="A4464" s="49" t="s">
        <v>6732</v>
      </c>
      <c r="B4464" s="46" t="s">
        <v>549</v>
      </c>
      <c r="C4464" s="46" t="s">
        <v>372</v>
      </c>
      <c r="D4464" s="49" t="s">
        <v>128</v>
      </c>
      <c r="E4464" s="46">
        <v>0</v>
      </c>
      <c r="F4464" s="46">
        <v>0</v>
      </c>
      <c r="G4464" s="46">
        <v>0</v>
      </c>
      <c r="H4464" s="46">
        <v>0</v>
      </c>
      <c r="I4464" s="46">
        <v>0</v>
      </c>
      <c r="J4464" s="46">
        <v>0</v>
      </c>
      <c r="K4464" s="46">
        <v>0</v>
      </c>
      <c r="L4464" s="42">
        <v>31909</v>
      </c>
      <c r="M4464" s="42">
        <v>16511</v>
      </c>
      <c r="N4464" s="42">
        <v>15398</v>
      </c>
      <c r="O4464" s="54" t="s">
        <v>499</v>
      </c>
      <c r="P4464" s="54" t="s">
        <v>499</v>
      </c>
      <c r="Q4464" s="54" t="s">
        <v>499</v>
      </c>
      <c r="R4464" s="54" t="s">
        <v>499</v>
      </c>
      <c r="S4464" s="54" t="s">
        <v>499</v>
      </c>
      <c r="T4464" s="54" t="s">
        <v>499</v>
      </c>
      <c r="U4464" s="54" t="s">
        <v>499</v>
      </c>
      <c r="W4464" s="42" t="s">
        <v>469</v>
      </c>
    </row>
    <row r="4465" spans="1:23">
      <c r="A4465" s="49" t="s">
        <v>6733</v>
      </c>
      <c r="B4465" s="46" t="s">
        <v>549</v>
      </c>
      <c r="C4465" s="46" t="s">
        <v>372</v>
      </c>
      <c r="D4465" s="49" t="s">
        <v>132</v>
      </c>
      <c r="E4465" s="46">
        <v>0</v>
      </c>
      <c r="F4465" s="46">
        <v>0</v>
      </c>
      <c r="G4465" s="46">
        <v>0</v>
      </c>
      <c r="H4465" s="46">
        <v>6</v>
      </c>
      <c r="I4465" s="46">
        <v>6</v>
      </c>
      <c r="J4465" s="46">
        <v>6</v>
      </c>
      <c r="K4465" s="46">
        <v>18</v>
      </c>
      <c r="L4465" s="42">
        <v>31909</v>
      </c>
      <c r="M4465" s="42">
        <v>16511</v>
      </c>
      <c r="N4465" s="42">
        <v>15398</v>
      </c>
      <c r="O4465" s="54" t="s">
        <v>499</v>
      </c>
      <c r="P4465" s="54" t="s">
        <v>499</v>
      </c>
      <c r="Q4465" s="54" t="s">
        <v>499</v>
      </c>
      <c r="R4465" s="54">
        <v>36.339410090242865</v>
      </c>
      <c r="S4465" s="54">
        <v>36.339410090242865</v>
      </c>
      <c r="T4465" s="54">
        <v>36.339410090242865</v>
      </c>
      <c r="U4465" s="54">
        <v>109.01823027072859</v>
      </c>
      <c r="W4465" s="42" t="s">
        <v>469</v>
      </c>
    </row>
    <row r="4466" spans="1:23">
      <c r="A4466" s="49" t="s">
        <v>6734</v>
      </c>
      <c r="B4466" s="46" t="s">
        <v>549</v>
      </c>
      <c r="C4466" s="46" t="s">
        <v>372</v>
      </c>
      <c r="D4466" s="49" t="s">
        <v>161</v>
      </c>
      <c r="E4466" s="46">
        <v>0</v>
      </c>
      <c r="F4466" s="46">
        <v>0</v>
      </c>
      <c r="G4466" s="46">
        <v>0</v>
      </c>
      <c r="H4466" s="46">
        <v>0</v>
      </c>
      <c r="I4466" s="46">
        <v>0</v>
      </c>
      <c r="J4466" s="46">
        <v>0</v>
      </c>
      <c r="K4466" s="46">
        <v>0</v>
      </c>
      <c r="L4466" s="42">
        <v>31909</v>
      </c>
      <c r="M4466" s="42">
        <v>16511</v>
      </c>
      <c r="N4466" s="42">
        <v>15398</v>
      </c>
      <c r="O4466" s="54" t="s">
        <v>499</v>
      </c>
      <c r="P4466" s="54" t="s">
        <v>499</v>
      </c>
      <c r="Q4466" s="54" t="s">
        <v>499</v>
      </c>
      <c r="R4466" s="54" t="s">
        <v>499</v>
      </c>
      <c r="S4466" s="54" t="s">
        <v>499</v>
      </c>
      <c r="T4466" s="54" t="s">
        <v>499</v>
      </c>
      <c r="U4466" s="54" t="s">
        <v>499</v>
      </c>
      <c r="W4466" s="42" t="s">
        <v>469</v>
      </c>
    </row>
    <row r="4467" spans="1:23">
      <c r="A4467" s="49" t="s">
        <v>6735</v>
      </c>
      <c r="B4467" s="46" t="s">
        <v>549</v>
      </c>
      <c r="C4467" s="46" t="s">
        <v>372</v>
      </c>
      <c r="D4467" s="49" t="s">
        <v>164</v>
      </c>
      <c r="E4467" s="46">
        <v>25</v>
      </c>
      <c r="F4467" s="46">
        <v>26</v>
      </c>
      <c r="G4467" s="46">
        <v>72</v>
      </c>
      <c r="H4467" s="46">
        <v>67</v>
      </c>
      <c r="I4467" s="46">
        <v>15</v>
      </c>
      <c r="J4467" s="46">
        <v>6</v>
      </c>
      <c r="K4467" s="46">
        <v>211</v>
      </c>
      <c r="L4467" s="42">
        <v>31909</v>
      </c>
      <c r="M4467" s="42">
        <v>16511</v>
      </c>
      <c r="N4467" s="42">
        <v>15398</v>
      </c>
      <c r="O4467" s="54">
        <v>162.35874788933629</v>
      </c>
      <c r="P4467" s="54">
        <v>168.85309780490974</v>
      </c>
      <c r="Q4467" s="54">
        <v>467.5931939212885</v>
      </c>
      <c r="R4467" s="54">
        <v>435.12144434342122</v>
      </c>
      <c r="S4467" s="54">
        <v>97.415248733601757</v>
      </c>
      <c r="T4467" s="54">
        <v>38.966099493440709</v>
      </c>
      <c r="U4467" s="54">
        <v>1370.3078321859982</v>
      </c>
      <c r="W4467" s="42" t="s">
        <v>469</v>
      </c>
    </row>
    <row r="4468" spans="1:23">
      <c r="A4468" s="49" t="s">
        <v>6736</v>
      </c>
      <c r="B4468" s="46" t="s">
        <v>549</v>
      </c>
      <c r="C4468" s="46" t="s">
        <v>372</v>
      </c>
      <c r="D4468" s="49" t="s">
        <v>142</v>
      </c>
      <c r="E4468" s="46">
        <v>0</v>
      </c>
      <c r="F4468" s="46">
        <v>0</v>
      </c>
      <c r="G4468" s="46">
        <v>6</v>
      </c>
      <c r="H4468" s="46">
        <v>0</v>
      </c>
      <c r="I4468" s="46">
        <v>0</v>
      </c>
      <c r="J4468" s="46">
        <v>0</v>
      </c>
      <c r="K4468" s="46">
        <v>6</v>
      </c>
      <c r="L4468" s="42">
        <v>31909</v>
      </c>
      <c r="M4468" s="42">
        <v>16511</v>
      </c>
      <c r="N4468" s="42">
        <v>15398</v>
      </c>
      <c r="O4468" s="54" t="s">
        <v>499</v>
      </c>
      <c r="P4468" s="54" t="s">
        <v>499</v>
      </c>
      <c r="Q4468" s="54">
        <v>18.803472374565168</v>
      </c>
      <c r="R4468" s="54" t="s">
        <v>499</v>
      </c>
      <c r="S4468" s="54" t="s">
        <v>499</v>
      </c>
      <c r="T4468" s="54" t="s">
        <v>499</v>
      </c>
      <c r="U4468" s="54">
        <v>18.803472374565168</v>
      </c>
      <c r="W4468" s="42" t="s">
        <v>469</v>
      </c>
    </row>
    <row r="4469" spans="1:23">
      <c r="A4469" s="49" t="s">
        <v>6737</v>
      </c>
      <c r="B4469" s="46" t="s">
        <v>549</v>
      </c>
      <c r="C4469" s="46" t="s">
        <v>372</v>
      </c>
      <c r="D4469" s="49" t="s">
        <v>146</v>
      </c>
      <c r="E4469" s="46">
        <v>6</v>
      </c>
      <c r="F4469" s="46">
        <v>8</v>
      </c>
      <c r="G4469" s="46">
        <v>8</v>
      </c>
      <c r="H4469" s="46">
        <v>14</v>
      </c>
      <c r="I4469" s="46">
        <v>10</v>
      </c>
      <c r="J4469" s="46">
        <v>8</v>
      </c>
      <c r="K4469" s="46">
        <v>54</v>
      </c>
      <c r="L4469" s="42">
        <v>31909</v>
      </c>
      <c r="M4469" s="42">
        <v>16511</v>
      </c>
      <c r="N4469" s="42">
        <v>15398</v>
      </c>
      <c r="O4469" s="54">
        <v>36.339410090242865</v>
      </c>
      <c r="P4469" s="54">
        <v>48.452546786990489</v>
      </c>
      <c r="Q4469" s="54">
        <v>48.452546786990489</v>
      </c>
      <c r="R4469" s="54">
        <v>84.791956877233361</v>
      </c>
      <c r="S4469" s="54">
        <v>60.56568348373812</v>
      </c>
      <c r="T4469" s="54">
        <v>48.452546786990489</v>
      </c>
      <c r="U4469" s="54">
        <v>327.05469081218581</v>
      </c>
      <c r="W4469" s="42" t="s">
        <v>469</v>
      </c>
    </row>
    <row r="4470" spans="1:23">
      <c r="A4470" s="49" t="s">
        <v>6738</v>
      </c>
      <c r="B4470" s="46" t="s">
        <v>549</v>
      </c>
      <c r="C4470" s="46" t="s">
        <v>374</v>
      </c>
      <c r="D4470" s="49" t="s">
        <v>200</v>
      </c>
      <c r="E4470" s="46">
        <v>0</v>
      </c>
      <c r="F4470" s="46">
        <v>0</v>
      </c>
      <c r="G4470" s="46">
        <v>6</v>
      </c>
      <c r="H4470" s="46">
        <v>26</v>
      </c>
      <c r="I4470" s="46">
        <v>12</v>
      </c>
      <c r="J4470" s="46">
        <v>6</v>
      </c>
      <c r="K4470" s="46">
        <v>50</v>
      </c>
      <c r="L4470" s="42">
        <v>33672</v>
      </c>
      <c r="M4470" s="42">
        <v>16734</v>
      </c>
      <c r="N4470" s="42">
        <v>16938</v>
      </c>
      <c r="O4470" s="54" t="s">
        <v>499</v>
      </c>
      <c r="P4470" s="54" t="s">
        <v>499</v>
      </c>
      <c r="Q4470" s="54">
        <v>17.818959372772632</v>
      </c>
      <c r="R4470" s="54">
        <v>77.21549061534806</v>
      </c>
      <c r="S4470" s="54">
        <v>35.637918745545264</v>
      </c>
      <c r="T4470" s="54">
        <v>17.818959372772632</v>
      </c>
      <c r="U4470" s="54">
        <v>148.49132810643857</v>
      </c>
      <c r="W4470" s="42" t="s">
        <v>469</v>
      </c>
    </row>
    <row r="4471" spans="1:23">
      <c r="A4471" s="49" t="s">
        <v>6739</v>
      </c>
      <c r="B4471" s="46" t="s">
        <v>549</v>
      </c>
      <c r="C4471" s="46" t="s">
        <v>374</v>
      </c>
      <c r="D4471" s="49" t="s">
        <v>54</v>
      </c>
      <c r="E4471" s="46">
        <v>16</v>
      </c>
      <c r="F4471" s="46">
        <v>26</v>
      </c>
      <c r="G4471" s="46">
        <v>79</v>
      </c>
      <c r="H4471" s="46">
        <v>74</v>
      </c>
      <c r="I4471" s="46">
        <v>34</v>
      </c>
      <c r="J4471" s="46">
        <v>39</v>
      </c>
      <c r="K4471" s="46">
        <v>268</v>
      </c>
      <c r="L4471" s="42">
        <v>33672</v>
      </c>
      <c r="M4471" s="42">
        <v>16734</v>
      </c>
      <c r="N4471" s="42">
        <v>16938</v>
      </c>
      <c r="O4471" s="54">
        <v>95.613720568901641</v>
      </c>
      <c r="P4471" s="54">
        <v>155.37229592446516</v>
      </c>
      <c r="Q4471" s="54">
        <v>472.09274530895181</v>
      </c>
      <c r="R4471" s="54">
        <v>442.21345763117012</v>
      </c>
      <c r="S4471" s="54">
        <v>203.17915620891597</v>
      </c>
      <c r="T4471" s="54">
        <v>233.05844388669777</v>
      </c>
      <c r="U4471" s="54">
        <v>1601.5298195291023</v>
      </c>
      <c r="W4471" s="42" t="s">
        <v>469</v>
      </c>
    </row>
    <row r="4472" spans="1:23">
      <c r="A4472" s="49" t="s">
        <v>6740</v>
      </c>
      <c r="B4472" s="46" t="s">
        <v>549</v>
      </c>
      <c r="C4472" s="46" t="s">
        <v>374</v>
      </c>
      <c r="D4472" s="49" t="s">
        <v>60</v>
      </c>
      <c r="E4472" s="46">
        <v>6</v>
      </c>
      <c r="F4472" s="46">
        <v>0</v>
      </c>
      <c r="G4472" s="46">
        <v>12</v>
      </c>
      <c r="H4472" s="46">
        <v>12</v>
      </c>
      <c r="I4472" s="46">
        <v>8</v>
      </c>
      <c r="J4472" s="46">
        <v>15</v>
      </c>
      <c r="K4472" s="46">
        <v>53</v>
      </c>
      <c r="L4472" s="42">
        <v>33672</v>
      </c>
      <c r="M4472" s="42">
        <v>16734</v>
      </c>
      <c r="N4472" s="42">
        <v>16938</v>
      </c>
      <c r="O4472" s="54">
        <v>17.818959372772632</v>
      </c>
      <c r="P4472" s="54" t="s">
        <v>499</v>
      </c>
      <c r="Q4472" s="54">
        <v>35.637918745545264</v>
      </c>
      <c r="R4472" s="54">
        <v>35.637918745545264</v>
      </c>
      <c r="S4472" s="54">
        <v>23.758612497030175</v>
      </c>
      <c r="T4472" s="54">
        <v>44.547398431931576</v>
      </c>
      <c r="U4472" s="54">
        <v>157.40080779282491</v>
      </c>
      <c r="W4472" s="42" t="s">
        <v>469</v>
      </c>
    </row>
    <row r="4473" spans="1:23">
      <c r="A4473" s="49" t="s">
        <v>6741</v>
      </c>
      <c r="B4473" s="46" t="s">
        <v>549</v>
      </c>
      <c r="C4473" s="46" t="s">
        <v>374</v>
      </c>
      <c r="D4473" s="49" t="s">
        <v>69</v>
      </c>
      <c r="E4473" s="46">
        <v>0</v>
      </c>
      <c r="F4473" s="46">
        <v>0</v>
      </c>
      <c r="G4473" s="46">
        <v>0</v>
      </c>
      <c r="H4473" s="46">
        <v>6</v>
      </c>
      <c r="I4473" s="46">
        <v>7</v>
      </c>
      <c r="J4473" s="46">
        <v>6</v>
      </c>
      <c r="K4473" s="46">
        <v>19</v>
      </c>
      <c r="L4473" s="42">
        <v>33672</v>
      </c>
      <c r="M4473" s="42">
        <v>16734</v>
      </c>
      <c r="N4473" s="42">
        <v>16938</v>
      </c>
      <c r="O4473" s="54" t="s">
        <v>499</v>
      </c>
      <c r="P4473" s="54" t="s">
        <v>499</v>
      </c>
      <c r="Q4473" s="54" t="s">
        <v>499</v>
      </c>
      <c r="R4473" s="54">
        <v>35.855145213338119</v>
      </c>
      <c r="S4473" s="54">
        <v>41.83100274889447</v>
      </c>
      <c r="T4473" s="54">
        <v>35.855145213338119</v>
      </c>
      <c r="U4473" s="54">
        <v>113.5412931755707</v>
      </c>
      <c r="W4473" s="42" t="s">
        <v>469</v>
      </c>
    </row>
    <row r="4474" spans="1:23">
      <c r="A4474" s="49" t="s">
        <v>6742</v>
      </c>
      <c r="B4474" s="46" t="s">
        <v>549</v>
      </c>
      <c r="C4474" s="46" t="s">
        <v>374</v>
      </c>
      <c r="D4474" s="49" t="s">
        <v>64</v>
      </c>
      <c r="E4474" s="46">
        <v>24</v>
      </c>
      <c r="F4474" s="46">
        <v>12</v>
      </c>
      <c r="G4474" s="46">
        <v>29</v>
      </c>
      <c r="H4474" s="46">
        <v>29</v>
      </c>
      <c r="I4474" s="46">
        <v>22</v>
      </c>
      <c r="J4474" s="46">
        <v>14</v>
      </c>
      <c r="K4474" s="46">
        <v>130</v>
      </c>
      <c r="L4474" s="42">
        <v>33672</v>
      </c>
      <c r="M4474" s="42">
        <v>16734</v>
      </c>
      <c r="N4474" s="42">
        <v>16938</v>
      </c>
      <c r="O4474" s="54">
        <v>71.275837491090527</v>
      </c>
      <c r="P4474" s="54">
        <v>35.637918745545264</v>
      </c>
      <c r="Q4474" s="54">
        <v>86.124970301734379</v>
      </c>
      <c r="R4474" s="54">
        <v>86.124970301734379</v>
      </c>
      <c r="S4474" s="54">
        <v>65.336184366832967</v>
      </c>
      <c r="T4474" s="54">
        <v>41.577571869802803</v>
      </c>
      <c r="U4474" s="54">
        <v>386.07745307674031</v>
      </c>
      <c r="W4474" s="42" t="s">
        <v>469</v>
      </c>
    </row>
    <row r="4475" spans="1:23">
      <c r="A4475" s="49" t="s">
        <v>6743</v>
      </c>
      <c r="B4475" s="46" t="s">
        <v>549</v>
      </c>
      <c r="C4475" s="46" t="s">
        <v>374</v>
      </c>
      <c r="D4475" s="49" t="s">
        <v>492</v>
      </c>
      <c r="E4475" s="46">
        <v>6</v>
      </c>
      <c r="F4475" s="46">
        <v>0</v>
      </c>
      <c r="G4475" s="46">
        <v>6</v>
      </c>
      <c r="H4475" s="46">
        <v>6</v>
      </c>
      <c r="I4475" s="46">
        <v>6</v>
      </c>
      <c r="J4475" s="46">
        <v>0</v>
      </c>
      <c r="K4475" s="46">
        <v>24</v>
      </c>
      <c r="L4475" s="42">
        <v>33672</v>
      </c>
      <c r="M4475" s="42">
        <v>16734</v>
      </c>
      <c r="N4475" s="42">
        <v>16938</v>
      </c>
      <c r="O4475" s="54">
        <v>17.818959372772632</v>
      </c>
      <c r="P4475" s="54" t="s">
        <v>499</v>
      </c>
      <c r="Q4475" s="54">
        <v>17.818959372772632</v>
      </c>
      <c r="R4475" s="54">
        <v>17.818959372772632</v>
      </c>
      <c r="S4475" s="54">
        <v>17.818959372772632</v>
      </c>
      <c r="T4475" s="54" t="s">
        <v>499</v>
      </c>
      <c r="U4475" s="54">
        <v>71.275837491090527</v>
      </c>
      <c r="W4475" s="42" t="s">
        <v>469</v>
      </c>
    </row>
    <row r="4476" spans="1:23">
      <c r="A4476" s="49" t="s">
        <v>6744</v>
      </c>
      <c r="B4476" s="46" t="s">
        <v>549</v>
      </c>
      <c r="C4476" s="46" t="s">
        <v>374</v>
      </c>
      <c r="D4476" s="49" t="s">
        <v>473</v>
      </c>
      <c r="E4476" s="46">
        <v>0</v>
      </c>
      <c r="F4476" s="46">
        <v>0</v>
      </c>
      <c r="G4476" s="46">
        <v>0</v>
      </c>
      <c r="H4476" s="46">
        <v>0</v>
      </c>
      <c r="I4476" s="46">
        <v>0</v>
      </c>
      <c r="J4476" s="46">
        <v>6</v>
      </c>
      <c r="K4476" s="46">
        <v>6</v>
      </c>
      <c r="L4476" s="42">
        <v>33672</v>
      </c>
      <c r="M4476" s="42">
        <v>16734</v>
      </c>
      <c r="N4476" s="42">
        <v>16938</v>
      </c>
      <c r="O4476" s="54" t="s">
        <v>499</v>
      </c>
      <c r="P4476" s="54" t="s">
        <v>499</v>
      </c>
      <c r="Q4476" s="54" t="s">
        <v>499</v>
      </c>
      <c r="R4476" s="54" t="s">
        <v>499</v>
      </c>
      <c r="S4476" s="54" t="s">
        <v>499</v>
      </c>
      <c r="T4476" s="54">
        <v>17.818959372772632</v>
      </c>
      <c r="U4476" s="54">
        <v>17.818959372772632</v>
      </c>
      <c r="W4476" s="42" t="s">
        <v>469</v>
      </c>
    </row>
    <row r="4477" spans="1:23">
      <c r="A4477" s="49" t="s">
        <v>6745</v>
      </c>
      <c r="B4477" s="46" t="s">
        <v>549</v>
      </c>
      <c r="C4477" s="46" t="s">
        <v>374</v>
      </c>
      <c r="D4477" s="49" t="s">
        <v>201</v>
      </c>
      <c r="E4477" s="46">
        <v>9</v>
      </c>
      <c r="F4477" s="46">
        <v>0</v>
      </c>
      <c r="G4477" s="46">
        <v>6</v>
      </c>
      <c r="H4477" s="46">
        <v>12</v>
      </c>
      <c r="I4477" s="46">
        <v>6</v>
      </c>
      <c r="J4477" s="46">
        <v>0</v>
      </c>
      <c r="K4477" s="46">
        <v>33</v>
      </c>
      <c r="L4477" s="42">
        <v>33672</v>
      </c>
      <c r="M4477" s="42">
        <v>16734</v>
      </c>
      <c r="N4477" s="42">
        <v>16938</v>
      </c>
      <c r="O4477" s="54">
        <v>26.728439059158948</v>
      </c>
      <c r="P4477" s="54" t="s">
        <v>499</v>
      </c>
      <c r="Q4477" s="54">
        <v>17.818959372772632</v>
      </c>
      <c r="R4477" s="54">
        <v>35.637918745545264</v>
      </c>
      <c r="S4477" s="54">
        <v>17.818959372772632</v>
      </c>
      <c r="T4477" s="54" t="s">
        <v>499</v>
      </c>
      <c r="U4477" s="54">
        <v>98.004276550249472</v>
      </c>
      <c r="W4477" s="42" t="s">
        <v>469</v>
      </c>
    </row>
    <row r="4478" spans="1:23">
      <c r="A4478" s="49" t="s">
        <v>6746</v>
      </c>
      <c r="B4478" s="46" t="s">
        <v>549</v>
      </c>
      <c r="C4478" s="46" t="s">
        <v>374</v>
      </c>
      <c r="D4478" s="49" t="s">
        <v>151</v>
      </c>
      <c r="E4478" s="46">
        <v>0</v>
      </c>
      <c r="F4478" s="46">
        <v>0</v>
      </c>
      <c r="G4478" s="46">
        <v>0</v>
      </c>
      <c r="H4478" s="46">
        <v>0</v>
      </c>
      <c r="I4478" s="46">
        <v>0</v>
      </c>
      <c r="J4478" s="46">
        <v>0</v>
      </c>
      <c r="K4478" s="46">
        <v>0</v>
      </c>
      <c r="L4478" s="42">
        <v>33672</v>
      </c>
      <c r="M4478" s="42">
        <v>16734</v>
      </c>
      <c r="N4478" s="42">
        <v>16938</v>
      </c>
      <c r="O4478" s="54" t="s">
        <v>499</v>
      </c>
      <c r="P4478" s="54" t="s">
        <v>499</v>
      </c>
      <c r="Q4478" s="54" t="s">
        <v>499</v>
      </c>
      <c r="R4478" s="54" t="s">
        <v>499</v>
      </c>
      <c r="S4478" s="54" t="s">
        <v>499</v>
      </c>
      <c r="T4478" s="54" t="s">
        <v>499</v>
      </c>
      <c r="U4478" s="54" t="s">
        <v>499</v>
      </c>
      <c r="W4478" s="42" t="s">
        <v>469</v>
      </c>
    </row>
    <row r="4479" spans="1:23">
      <c r="A4479" s="49" t="s">
        <v>6747</v>
      </c>
      <c r="B4479" s="46" t="s">
        <v>549</v>
      </c>
      <c r="C4479" s="46" t="s">
        <v>374</v>
      </c>
      <c r="D4479" s="49" t="s">
        <v>95</v>
      </c>
      <c r="E4479" s="46">
        <v>0</v>
      </c>
      <c r="F4479" s="46">
        <v>0</v>
      </c>
      <c r="G4479" s="46">
        <v>6</v>
      </c>
      <c r="H4479" s="46">
        <v>6</v>
      </c>
      <c r="I4479" s="46">
        <v>0</v>
      </c>
      <c r="J4479" s="46">
        <v>0</v>
      </c>
      <c r="K4479" s="46">
        <v>12</v>
      </c>
      <c r="L4479" s="42">
        <v>33672</v>
      </c>
      <c r="M4479" s="42">
        <v>16734</v>
      </c>
      <c r="N4479" s="42">
        <v>16938</v>
      </c>
      <c r="O4479" s="54" t="s">
        <v>499</v>
      </c>
      <c r="P4479" s="54" t="s">
        <v>499</v>
      </c>
      <c r="Q4479" s="54">
        <v>17.818959372772632</v>
      </c>
      <c r="R4479" s="54">
        <v>17.818959372772632</v>
      </c>
      <c r="S4479" s="54" t="s">
        <v>499</v>
      </c>
      <c r="T4479" s="54" t="s">
        <v>499</v>
      </c>
      <c r="U4479" s="54">
        <v>35.637918745545264</v>
      </c>
      <c r="W4479" s="42" t="s">
        <v>469</v>
      </c>
    </row>
    <row r="4480" spans="1:23">
      <c r="A4480" s="49" t="s">
        <v>6748</v>
      </c>
      <c r="B4480" s="46" t="s">
        <v>549</v>
      </c>
      <c r="C4480" s="46" t="s">
        <v>374</v>
      </c>
      <c r="D4480" s="49" t="s">
        <v>154</v>
      </c>
      <c r="E4480" s="46">
        <v>0</v>
      </c>
      <c r="F4480" s="46">
        <v>0</v>
      </c>
      <c r="G4480" s="46">
        <v>0</v>
      </c>
      <c r="H4480" s="46">
        <v>0</v>
      </c>
      <c r="I4480" s="46">
        <v>0</v>
      </c>
      <c r="J4480" s="46">
        <v>0</v>
      </c>
      <c r="K4480" s="46">
        <v>0</v>
      </c>
      <c r="L4480" s="42">
        <v>33672</v>
      </c>
      <c r="M4480" s="42">
        <v>16734</v>
      </c>
      <c r="N4480" s="42">
        <v>16938</v>
      </c>
      <c r="O4480" s="54" t="s">
        <v>499</v>
      </c>
      <c r="P4480" s="54" t="s">
        <v>499</v>
      </c>
      <c r="Q4480" s="54" t="s">
        <v>499</v>
      </c>
      <c r="R4480" s="54" t="s">
        <v>499</v>
      </c>
      <c r="S4480" s="54" t="s">
        <v>499</v>
      </c>
      <c r="T4480" s="54" t="s">
        <v>499</v>
      </c>
      <c r="U4480" s="54" t="s">
        <v>499</v>
      </c>
      <c r="W4480" s="42" t="s">
        <v>469</v>
      </c>
    </row>
    <row r="4481" spans="1:23">
      <c r="A4481" s="49" t="s">
        <v>6749</v>
      </c>
      <c r="B4481" s="46" t="s">
        <v>549</v>
      </c>
      <c r="C4481" s="46" t="s">
        <v>374</v>
      </c>
      <c r="D4481" s="49" t="s">
        <v>155</v>
      </c>
      <c r="E4481" s="46">
        <v>6</v>
      </c>
      <c r="F4481" s="46">
        <v>6</v>
      </c>
      <c r="G4481" s="46">
        <v>0</v>
      </c>
      <c r="H4481" s="46">
        <v>6</v>
      </c>
      <c r="I4481" s="46">
        <v>0</v>
      </c>
      <c r="J4481" s="46">
        <v>0</v>
      </c>
      <c r="K4481" s="46">
        <v>18</v>
      </c>
      <c r="L4481" s="42">
        <v>33672</v>
      </c>
      <c r="M4481" s="42">
        <v>16734</v>
      </c>
      <c r="N4481" s="42">
        <v>16938</v>
      </c>
      <c r="O4481" s="54">
        <v>17.818959372772632</v>
      </c>
      <c r="P4481" s="54">
        <v>17.818959372772632</v>
      </c>
      <c r="Q4481" s="54" t="s">
        <v>499</v>
      </c>
      <c r="R4481" s="54">
        <v>17.818959372772632</v>
      </c>
      <c r="S4481" s="54" t="s">
        <v>499</v>
      </c>
      <c r="T4481" s="54" t="s">
        <v>499</v>
      </c>
      <c r="U4481" s="54">
        <v>53.456878118317896</v>
      </c>
      <c r="W4481" s="42" t="s">
        <v>469</v>
      </c>
    </row>
    <row r="4482" spans="1:23">
      <c r="A4482" s="49" t="s">
        <v>6750</v>
      </c>
      <c r="B4482" s="46" t="s">
        <v>549</v>
      </c>
      <c r="C4482" s="46" t="s">
        <v>374</v>
      </c>
      <c r="D4482" s="49" t="s">
        <v>99</v>
      </c>
      <c r="E4482" s="46">
        <v>15</v>
      </c>
      <c r="F4482" s="46">
        <v>14</v>
      </c>
      <c r="G4482" s="46">
        <v>13</v>
      </c>
      <c r="H4482" s="46">
        <v>23</v>
      </c>
      <c r="I4482" s="46">
        <v>18</v>
      </c>
      <c r="J4482" s="46">
        <v>14</v>
      </c>
      <c r="K4482" s="46">
        <v>97</v>
      </c>
      <c r="L4482" s="42">
        <v>33672</v>
      </c>
      <c r="M4482" s="42">
        <v>16734</v>
      </c>
      <c r="N4482" s="42">
        <v>16938</v>
      </c>
      <c r="O4482" s="54">
        <v>44.547398431931576</v>
      </c>
      <c r="P4482" s="54">
        <v>41.577571869802803</v>
      </c>
      <c r="Q4482" s="54">
        <v>38.60774530767403</v>
      </c>
      <c r="R4482" s="54">
        <v>68.306010928961754</v>
      </c>
      <c r="S4482" s="54">
        <v>53.456878118317896</v>
      </c>
      <c r="T4482" s="54">
        <v>41.577571869802803</v>
      </c>
      <c r="U4482" s="54">
        <v>288.07317652649084</v>
      </c>
      <c r="W4482" s="42" t="s">
        <v>469</v>
      </c>
    </row>
    <row r="4483" spans="1:23">
      <c r="A4483" s="49" t="s">
        <v>6751</v>
      </c>
      <c r="B4483" s="46" t="s">
        <v>549</v>
      </c>
      <c r="C4483" s="46" t="s">
        <v>374</v>
      </c>
      <c r="D4483" s="49" t="s">
        <v>481</v>
      </c>
      <c r="E4483" s="46">
        <v>6</v>
      </c>
      <c r="F4483" s="46">
        <v>0</v>
      </c>
      <c r="G4483" s="46">
        <v>0</v>
      </c>
      <c r="H4483" s="46">
        <v>0</v>
      </c>
      <c r="I4483" s="46">
        <v>0</v>
      </c>
      <c r="J4483" s="46">
        <v>0</v>
      </c>
      <c r="K4483" s="46">
        <v>6</v>
      </c>
      <c r="L4483" s="42">
        <v>33672</v>
      </c>
      <c r="M4483" s="42">
        <v>16734</v>
      </c>
      <c r="N4483" s="42">
        <v>16938</v>
      </c>
      <c r="O4483" s="54">
        <v>17.818959372772632</v>
      </c>
      <c r="P4483" s="54" t="s">
        <v>499</v>
      </c>
      <c r="Q4483" s="54" t="s">
        <v>499</v>
      </c>
      <c r="R4483" s="54" t="s">
        <v>499</v>
      </c>
      <c r="S4483" s="54" t="s">
        <v>499</v>
      </c>
      <c r="T4483" s="54" t="s">
        <v>499</v>
      </c>
      <c r="U4483" s="54">
        <v>17.818959372772632</v>
      </c>
      <c r="W4483" s="42" t="s">
        <v>469</v>
      </c>
    </row>
    <row r="4484" spans="1:23">
      <c r="A4484" s="49" t="s">
        <v>6752</v>
      </c>
      <c r="B4484" s="46" t="s">
        <v>549</v>
      </c>
      <c r="C4484" s="46" t="s">
        <v>374</v>
      </c>
      <c r="D4484" s="49" t="s">
        <v>483</v>
      </c>
      <c r="E4484" s="46">
        <v>6</v>
      </c>
      <c r="F4484" s="46">
        <v>6</v>
      </c>
      <c r="G4484" s="46">
        <v>6</v>
      </c>
      <c r="H4484" s="46">
        <v>12</v>
      </c>
      <c r="I4484" s="46">
        <v>12</v>
      </c>
      <c r="J4484" s="46">
        <v>6</v>
      </c>
      <c r="K4484" s="46">
        <v>48</v>
      </c>
      <c r="L4484" s="42">
        <v>33672</v>
      </c>
      <c r="M4484" s="42">
        <v>16734</v>
      </c>
      <c r="N4484" s="42">
        <v>16938</v>
      </c>
      <c r="O4484" s="54">
        <v>17.818959372772632</v>
      </c>
      <c r="P4484" s="54">
        <v>17.818959372772632</v>
      </c>
      <c r="Q4484" s="54">
        <v>17.818959372772632</v>
      </c>
      <c r="R4484" s="54">
        <v>35.637918745545264</v>
      </c>
      <c r="S4484" s="54">
        <v>35.637918745545264</v>
      </c>
      <c r="T4484" s="54">
        <v>17.818959372772632</v>
      </c>
      <c r="U4484" s="54">
        <v>142.55167498218105</v>
      </c>
      <c r="W4484" s="42" t="s">
        <v>469</v>
      </c>
    </row>
    <row r="4485" spans="1:23">
      <c r="A4485" s="49" t="s">
        <v>6753</v>
      </c>
      <c r="B4485" s="46" t="s">
        <v>549</v>
      </c>
      <c r="C4485" s="46" t="s">
        <v>374</v>
      </c>
      <c r="D4485" s="49" t="s">
        <v>128</v>
      </c>
      <c r="E4485" s="46">
        <v>0</v>
      </c>
      <c r="F4485" s="46">
        <v>6</v>
      </c>
      <c r="G4485" s="46">
        <v>0</v>
      </c>
      <c r="H4485" s="46">
        <v>0</v>
      </c>
      <c r="I4485" s="46">
        <v>0</v>
      </c>
      <c r="J4485" s="46">
        <v>0</v>
      </c>
      <c r="K4485" s="46">
        <v>6</v>
      </c>
      <c r="L4485" s="42">
        <v>33672</v>
      </c>
      <c r="M4485" s="42">
        <v>16734</v>
      </c>
      <c r="N4485" s="42">
        <v>16938</v>
      </c>
      <c r="O4485" s="54" t="s">
        <v>499</v>
      </c>
      <c r="P4485" s="54">
        <v>17.818959372772632</v>
      </c>
      <c r="Q4485" s="54" t="s">
        <v>499</v>
      </c>
      <c r="R4485" s="54" t="s">
        <v>499</v>
      </c>
      <c r="S4485" s="54" t="s">
        <v>499</v>
      </c>
      <c r="T4485" s="54" t="s">
        <v>499</v>
      </c>
      <c r="U4485" s="54">
        <v>17.818959372772632</v>
      </c>
      <c r="W4485" s="42" t="s">
        <v>469</v>
      </c>
    </row>
    <row r="4486" spans="1:23">
      <c r="A4486" s="49" t="s">
        <v>6754</v>
      </c>
      <c r="B4486" s="46" t="s">
        <v>549</v>
      </c>
      <c r="C4486" s="46" t="s">
        <v>374</v>
      </c>
      <c r="D4486" s="49" t="s">
        <v>132</v>
      </c>
      <c r="E4486" s="46">
        <v>0</v>
      </c>
      <c r="F4486" s="46">
        <v>6</v>
      </c>
      <c r="G4486" s="46">
        <v>6</v>
      </c>
      <c r="H4486" s="46">
        <v>8</v>
      </c>
      <c r="I4486" s="46">
        <v>6</v>
      </c>
      <c r="J4486" s="46">
        <v>6</v>
      </c>
      <c r="K4486" s="46">
        <v>32</v>
      </c>
      <c r="L4486" s="42">
        <v>33672</v>
      </c>
      <c r="M4486" s="42">
        <v>16734</v>
      </c>
      <c r="N4486" s="42">
        <v>16938</v>
      </c>
      <c r="O4486" s="54" t="s">
        <v>499</v>
      </c>
      <c r="P4486" s="54">
        <v>35.855145213338119</v>
      </c>
      <c r="Q4486" s="54">
        <v>35.855145213338119</v>
      </c>
      <c r="R4486" s="54">
        <v>47.806860284450821</v>
      </c>
      <c r="S4486" s="54">
        <v>35.855145213338119</v>
      </c>
      <c r="T4486" s="54">
        <v>35.855145213338119</v>
      </c>
      <c r="U4486" s="54">
        <v>191.22744113780328</v>
      </c>
      <c r="W4486" s="42" t="s">
        <v>469</v>
      </c>
    </row>
    <row r="4487" spans="1:23">
      <c r="A4487" s="49" t="s">
        <v>6755</v>
      </c>
      <c r="B4487" s="46" t="s">
        <v>549</v>
      </c>
      <c r="C4487" s="46" t="s">
        <v>374</v>
      </c>
      <c r="D4487" s="49" t="s">
        <v>161</v>
      </c>
      <c r="E4487" s="46">
        <v>0</v>
      </c>
      <c r="F4487" s="46">
        <v>0</v>
      </c>
      <c r="G4487" s="46">
        <v>0</v>
      </c>
      <c r="H4487" s="46">
        <v>0</v>
      </c>
      <c r="I4487" s="46">
        <v>0</v>
      </c>
      <c r="J4487" s="46">
        <v>0</v>
      </c>
      <c r="K4487" s="46">
        <v>0</v>
      </c>
      <c r="L4487" s="42">
        <v>33672</v>
      </c>
      <c r="M4487" s="42">
        <v>16734</v>
      </c>
      <c r="N4487" s="42">
        <v>16938</v>
      </c>
      <c r="O4487" s="54" t="s">
        <v>499</v>
      </c>
      <c r="P4487" s="54" t="s">
        <v>499</v>
      </c>
      <c r="Q4487" s="54" t="s">
        <v>499</v>
      </c>
      <c r="R4487" s="54" t="s">
        <v>499</v>
      </c>
      <c r="S4487" s="54" t="s">
        <v>499</v>
      </c>
      <c r="T4487" s="54" t="s">
        <v>499</v>
      </c>
      <c r="U4487" s="54" t="s">
        <v>499</v>
      </c>
      <c r="W4487" s="42" t="s">
        <v>469</v>
      </c>
    </row>
    <row r="4488" spans="1:23">
      <c r="A4488" s="49" t="s">
        <v>6756</v>
      </c>
      <c r="B4488" s="46" t="s">
        <v>549</v>
      </c>
      <c r="C4488" s="46" t="s">
        <v>374</v>
      </c>
      <c r="D4488" s="49" t="s">
        <v>164</v>
      </c>
      <c r="E4488" s="46">
        <v>25</v>
      </c>
      <c r="F4488" s="46">
        <v>15</v>
      </c>
      <c r="G4488" s="46">
        <v>76</v>
      </c>
      <c r="H4488" s="46">
        <v>84</v>
      </c>
      <c r="I4488" s="46">
        <v>21</v>
      </c>
      <c r="J4488" s="46">
        <v>6</v>
      </c>
      <c r="K4488" s="46">
        <v>227</v>
      </c>
      <c r="L4488" s="42">
        <v>33672</v>
      </c>
      <c r="M4488" s="42">
        <v>16734</v>
      </c>
      <c r="N4488" s="42">
        <v>16938</v>
      </c>
      <c r="O4488" s="54">
        <v>147.59711890423901</v>
      </c>
      <c r="P4488" s="54">
        <v>88.558271342543392</v>
      </c>
      <c r="Q4488" s="54">
        <v>448.69524146888654</v>
      </c>
      <c r="R4488" s="54">
        <v>495.92631951824302</v>
      </c>
      <c r="S4488" s="54">
        <v>123.98157987956075</v>
      </c>
      <c r="T4488" s="54">
        <v>35.423308537017355</v>
      </c>
      <c r="U4488" s="54">
        <v>1340.18183965049</v>
      </c>
      <c r="W4488" s="42" t="s">
        <v>469</v>
      </c>
    </row>
    <row r="4489" spans="1:23">
      <c r="A4489" s="49" t="s">
        <v>6757</v>
      </c>
      <c r="B4489" s="46" t="s">
        <v>549</v>
      </c>
      <c r="C4489" s="46" t="s">
        <v>374</v>
      </c>
      <c r="D4489" s="49" t="s">
        <v>142</v>
      </c>
      <c r="E4489" s="46">
        <v>0</v>
      </c>
      <c r="F4489" s="46">
        <v>0</v>
      </c>
      <c r="G4489" s="46">
        <v>0</v>
      </c>
      <c r="H4489" s="46">
        <v>6</v>
      </c>
      <c r="I4489" s="46">
        <v>0</v>
      </c>
      <c r="J4489" s="46">
        <v>0</v>
      </c>
      <c r="K4489" s="46">
        <v>6</v>
      </c>
      <c r="L4489" s="42">
        <v>33672</v>
      </c>
      <c r="M4489" s="42">
        <v>16734</v>
      </c>
      <c r="N4489" s="42">
        <v>16938</v>
      </c>
      <c r="O4489" s="54" t="s">
        <v>499</v>
      </c>
      <c r="P4489" s="54" t="s">
        <v>499</v>
      </c>
      <c r="Q4489" s="54" t="s">
        <v>499</v>
      </c>
      <c r="R4489" s="54">
        <v>17.818959372772632</v>
      </c>
      <c r="S4489" s="54" t="s">
        <v>499</v>
      </c>
      <c r="T4489" s="54" t="s">
        <v>499</v>
      </c>
      <c r="U4489" s="54">
        <v>17.818959372772632</v>
      </c>
      <c r="W4489" s="42" t="s">
        <v>469</v>
      </c>
    </row>
    <row r="4490" spans="1:23">
      <c r="A4490" s="49" t="s">
        <v>6758</v>
      </c>
      <c r="B4490" s="46" t="s">
        <v>549</v>
      </c>
      <c r="C4490" s="46" t="s">
        <v>374</v>
      </c>
      <c r="D4490" s="49" t="s">
        <v>146</v>
      </c>
      <c r="E4490" s="46">
        <v>0</v>
      </c>
      <c r="F4490" s="46">
        <v>6</v>
      </c>
      <c r="G4490" s="46">
        <v>7</v>
      </c>
      <c r="H4490" s="46">
        <v>12</v>
      </c>
      <c r="I4490" s="46">
        <v>7</v>
      </c>
      <c r="J4490" s="46">
        <v>6</v>
      </c>
      <c r="K4490" s="46">
        <v>38</v>
      </c>
      <c r="L4490" s="42">
        <v>33672</v>
      </c>
      <c r="M4490" s="42">
        <v>16734</v>
      </c>
      <c r="N4490" s="42">
        <v>16938</v>
      </c>
      <c r="O4490" s="54" t="s">
        <v>499</v>
      </c>
      <c r="P4490" s="54">
        <v>35.855145213338119</v>
      </c>
      <c r="Q4490" s="54">
        <v>41.83100274889447</v>
      </c>
      <c r="R4490" s="54">
        <v>71.710290426676238</v>
      </c>
      <c r="S4490" s="54">
        <v>41.83100274889447</v>
      </c>
      <c r="T4490" s="54">
        <v>35.855145213338119</v>
      </c>
      <c r="U4490" s="54">
        <v>227.0825863511414</v>
      </c>
      <c r="W4490" s="42" t="s">
        <v>469</v>
      </c>
    </row>
    <row r="4491" spans="1:23">
      <c r="A4491" s="49" t="s">
        <v>6759</v>
      </c>
      <c r="B4491" s="46" t="s">
        <v>549</v>
      </c>
      <c r="C4491" s="46" t="s">
        <v>377</v>
      </c>
      <c r="D4491" s="49" t="s">
        <v>200</v>
      </c>
      <c r="E4491" s="46">
        <v>6</v>
      </c>
      <c r="F4491" s="46">
        <v>0</v>
      </c>
      <c r="G4491" s="46">
        <v>14</v>
      </c>
      <c r="H4491" s="46">
        <v>34</v>
      </c>
      <c r="I4491" s="46">
        <v>7</v>
      </c>
      <c r="J4491" s="46">
        <v>12</v>
      </c>
      <c r="K4491" s="46">
        <v>73</v>
      </c>
      <c r="L4491" s="42">
        <v>27325</v>
      </c>
      <c r="M4491" s="42">
        <v>14205</v>
      </c>
      <c r="N4491" s="42">
        <v>13120</v>
      </c>
      <c r="O4491" s="54">
        <v>21.957913998170174</v>
      </c>
      <c r="P4491" s="54" t="s">
        <v>499</v>
      </c>
      <c r="Q4491" s="54">
        <v>51.235132662397071</v>
      </c>
      <c r="R4491" s="54">
        <v>124.42817932296433</v>
      </c>
      <c r="S4491" s="54">
        <v>25.617566331198535</v>
      </c>
      <c r="T4491" s="54">
        <v>43.915827996340347</v>
      </c>
      <c r="U4491" s="54">
        <v>267.15462031107046</v>
      </c>
      <c r="W4491" s="42" t="s">
        <v>469</v>
      </c>
    </row>
    <row r="4492" spans="1:23">
      <c r="A4492" s="49" t="s">
        <v>6760</v>
      </c>
      <c r="B4492" s="46" t="s">
        <v>549</v>
      </c>
      <c r="C4492" s="46" t="s">
        <v>377</v>
      </c>
      <c r="D4492" s="49" t="s">
        <v>54</v>
      </c>
      <c r="E4492" s="46">
        <v>22</v>
      </c>
      <c r="F4492" s="46">
        <v>17</v>
      </c>
      <c r="G4492" s="46">
        <v>55</v>
      </c>
      <c r="H4492" s="46">
        <v>83</v>
      </c>
      <c r="I4492" s="46">
        <v>61</v>
      </c>
      <c r="J4492" s="46">
        <v>29</v>
      </c>
      <c r="K4492" s="46">
        <v>267</v>
      </c>
      <c r="L4492" s="42">
        <v>27325</v>
      </c>
      <c r="M4492" s="42">
        <v>14205</v>
      </c>
      <c r="N4492" s="42">
        <v>13120</v>
      </c>
      <c r="O4492" s="54">
        <v>154.87504399859205</v>
      </c>
      <c r="P4492" s="54">
        <v>119.6761703625484</v>
      </c>
      <c r="Q4492" s="54">
        <v>387.18760999648009</v>
      </c>
      <c r="R4492" s="54">
        <v>584.30130235832451</v>
      </c>
      <c r="S4492" s="54">
        <v>429.42625835973251</v>
      </c>
      <c r="T4492" s="54">
        <v>204.15346708905312</v>
      </c>
      <c r="U4492" s="54">
        <v>1879.6198521647309</v>
      </c>
      <c r="W4492" s="42" t="s">
        <v>469</v>
      </c>
    </row>
    <row r="4493" spans="1:23">
      <c r="A4493" s="49" t="s">
        <v>6761</v>
      </c>
      <c r="B4493" s="46" t="s">
        <v>549</v>
      </c>
      <c r="C4493" s="46" t="s">
        <v>377</v>
      </c>
      <c r="D4493" s="49" t="s">
        <v>60</v>
      </c>
      <c r="E4493" s="46">
        <v>0</v>
      </c>
      <c r="F4493" s="46">
        <v>0</v>
      </c>
      <c r="G4493" s="46">
        <v>14</v>
      </c>
      <c r="H4493" s="46">
        <v>14</v>
      </c>
      <c r="I4493" s="46">
        <v>7</v>
      </c>
      <c r="J4493" s="46">
        <v>6</v>
      </c>
      <c r="K4493" s="46">
        <v>41</v>
      </c>
      <c r="L4493" s="42">
        <v>27325</v>
      </c>
      <c r="M4493" s="42">
        <v>14205</v>
      </c>
      <c r="N4493" s="42">
        <v>13120</v>
      </c>
      <c r="O4493" s="54" t="s">
        <v>499</v>
      </c>
      <c r="P4493" s="54" t="s">
        <v>499</v>
      </c>
      <c r="Q4493" s="54">
        <v>51.235132662397071</v>
      </c>
      <c r="R4493" s="54">
        <v>51.235132662397071</v>
      </c>
      <c r="S4493" s="54">
        <v>25.617566331198535</v>
      </c>
      <c r="T4493" s="54">
        <v>21.957913998170174</v>
      </c>
      <c r="U4493" s="54">
        <v>150.04574565416286</v>
      </c>
      <c r="W4493" s="42" t="s">
        <v>469</v>
      </c>
    </row>
    <row r="4494" spans="1:23">
      <c r="A4494" s="49" t="s">
        <v>6762</v>
      </c>
      <c r="B4494" s="46" t="s">
        <v>549</v>
      </c>
      <c r="C4494" s="46" t="s">
        <v>377</v>
      </c>
      <c r="D4494" s="49" t="s">
        <v>69</v>
      </c>
      <c r="E4494" s="46">
        <v>0</v>
      </c>
      <c r="F4494" s="46">
        <v>0</v>
      </c>
      <c r="G4494" s="46">
        <v>6</v>
      </c>
      <c r="H4494" s="46">
        <v>0</v>
      </c>
      <c r="I4494" s="46">
        <v>6</v>
      </c>
      <c r="J4494" s="46">
        <v>6</v>
      </c>
      <c r="K4494" s="46">
        <v>18</v>
      </c>
      <c r="L4494" s="42">
        <v>27325</v>
      </c>
      <c r="M4494" s="42">
        <v>14205</v>
      </c>
      <c r="N4494" s="42">
        <v>13120</v>
      </c>
      <c r="O4494" s="54" t="s">
        <v>499</v>
      </c>
      <c r="P4494" s="54" t="s">
        <v>499</v>
      </c>
      <c r="Q4494" s="54">
        <v>42.238648363252373</v>
      </c>
      <c r="R4494" s="54" t="s">
        <v>499</v>
      </c>
      <c r="S4494" s="54">
        <v>42.238648363252373</v>
      </c>
      <c r="T4494" s="54">
        <v>42.238648363252373</v>
      </c>
      <c r="U4494" s="54">
        <v>126.71594508975714</v>
      </c>
      <c r="W4494" s="42" t="s">
        <v>469</v>
      </c>
    </row>
    <row r="4495" spans="1:23">
      <c r="A4495" s="49" t="s">
        <v>6763</v>
      </c>
      <c r="B4495" s="46" t="s">
        <v>549</v>
      </c>
      <c r="C4495" s="46" t="s">
        <v>377</v>
      </c>
      <c r="D4495" s="49" t="s">
        <v>64</v>
      </c>
      <c r="E4495" s="46">
        <v>23</v>
      </c>
      <c r="F4495" s="46">
        <v>18</v>
      </c>
      <c r="G4495" s="46">
        <v>36</v>
      </c>
      <c r="H4495" s="46">
        <v>34</v>
      </c>
      <c r="I4495" s="46">
        <v>28</v>
      </c>
      <c r="J4495" s="46">
        <v>13</v>
      </c>
      <c r="K4495" s="46">
        <v>152</v>
      </c>
      <c r="L4495" s="42">
        <v>27325</v>
      </c>
      <c r="M4495" s="42">
        <v>14205</v>
      </c>
      <c r="N4495" s="42">
        <v>13120</v>
      </c>
      <c r="O4495" s="54">
        <v>84.172003659652333</v>
      </c>
      <c r="P4495" s="54">
        <v>65.873741994510524</v>
      </c>
      <c r="Q4495" s="54">
        <v>131.74748398902105</v>
      </c>
      <c r="R4495" s="54">
        <v>124.42817932296433</v>
      </c>
      <c r="S4495" s="54">
        <v>102.47026532479414</v>
      </c>
      <c r="T4495" s="54">
        <v>47.575480329368709</v>
      </c>
      <c r="U4495" s="54">
        <v>556.26715462031109</v>
      </c>
      <c r="W4495" s="42" t="s">
        <v>469</v>
      </c>
    </row>
    <row r="4496" spans="1:23">
      <c r="A4496" s="49" t="s">
        <v>6764</v>
      </c>
      <c r="B4496" s="46" t="s">
        <v>549</v>
      </c>
      <c r="C4496" s="46" t="s">
        <v>377</v>
      </c>
      <c r="D4496" s="49" t="s">
        <v>492</v>
      </c>
      <c r="E4496" s="46">
        <v>6</v>
      </c>
      <c r="F4496" s="46">
        <v>0</v>
      </c>
      <c r="G4496" s="46">
        <v>0</v>
      </c>
      <c r="H4496" s="46">
        <v>13</v>
      </c>
      <c r="I4496" s="46">
        <v>0</v>
      </c>
      <c r="J4496" s="46">
        <v>0</v>
      </c>
      <c r="K4496" s="46">
        <v>19</v>
      </c>
      <c r="L4496" s="42">
        <v>27325</v>
      </c>
      <c r="M4496" s="42">
        <v>14205</v>
      </c>
      <c r="N4496" s="42">
        <v>13120</v>
      </c>
      <c r="O4496" s="54">
        <v>21.957913998170174</v>
      </c>
      <c r="P4496" s="54" t="s">
        <v>499</v>
      </c>
      <c r="Q4496" s="54" t="s">
        <v>499</v>
      </c>
      <c r="R4496" s="54">
        <v>47.575480329368709</v>
      </c>
      <c r="S4496" s="54" t="s">
        <v>499</v>
      </c>
      <c r="T4496" s="54" t="s">
        <v>499</v>
      </c>
      <c r="U4496" s="54">
        <v>69.533394327538886</v>
      </c>
      <c r="W4496" s="42" t="s">
        <v>469</v>
      </c>
    </row>
    <row r="4497" spans="1:23">
      <c r="A4497" s="49" t="s">
        <v>6765</v>
      </c>
      <c r="B4497" s="46" t="s">
        <v>549</v>
      </c>
      <c r="C4497" s="46" t="s">
        <v>377</v>
      </c>
      <c r="D4497" s="49" t="s">
        <v>473</v>
      </c>
      <c r="E4497" s="46">
        <v>0</v>
      </c>
      <c r="F4497" s="46">
        <v>0</v>
      </c>
      <c r="G4497" s="46">
        <v>0</v>
      </c>
      <c r="H4497" s="46">
        <v>0</v>
      </c>
      <c r="I4497" s="46">
        <v>0</v>
      </c>
      <c r="J4497" s="46">
        <v>0</v>
      </c>
      <c r="K4497" s="46">
        <v>0</v>
      </c>
      <c r="L4497" s="42">
        <v>27325</v>
      </c>
      <c r="M4497" s="42">
        <v>14205</v>
      </c>
      <c r="N4497" s="42">
        <v>13120</v>
      </c>
      <c r="O4497" s="54" t="s">
        <v>499</v>
      </c>
      <c r="P4497" s="54" t="s">
        <v>499</v>
      </c>
      <c r="Q4497" s="54" t="s">
        <v>499</v>
      </c>
      <c r="R4497" s="54" t="s">
        <v>499</v>
      </c>
      <c r="S4497" s="54" t="s">
        <v>499</v>
      </c>
      <c r="T4497" s="54" t="s">
        <v>499</v>
      </c>
      <c r="U4497" s="54" t="s">
        <v>499</v>
      </c>
      <c r="W4497" s="42" t="s">
        <v>469</v>
      </c>
    </row>
    <row r="4498" spans="1:23">
      <c r="A4498" s="49" t="s">
        <v>6766</v>
      </c>
      <c r="B4498" s="46" t="s">
        <v>549</v>
      </c>
      <c r="C4498" s="46" t="s">
        <v>377</v>
      </c>
      <c r="D4498" s="49" t="s">
        <v>201</v>
      </c>
      <c r="E4498" s="46">
        <v>0</v>
      </c>
      <c r="F4498" s="46">
        <v>6</v>
      </c>
      <c r="G4498" s="46">
        <v>8</v>
      </c>
      <c r="H4498" s="46">
        <v>12</v>
      </c>
      <c r="I4498" s="46">
        <v>12</v>
      </c>
      <c r="J4498" s="46">
        <v>0</v>
      </c>
      <c r="K4498" s="46">
        <v>38</v>
      </c>
      <c r="L4498" s="42">
        <v>27325</v>
      </c>
      <c r="M4498" s="42">
        <v>14205</v>
      </c>
      <c r="N4498" s="42">
        <v>13120</v>
      </c>
      <c r="O4498" s="54" t="s">
        <v>499</v>
      </c>
      <c r="P4498" s="54">
        <v>21.957913998170174</v>
      </c>
      <c r="Q4498" s="54">
        <v>29.277218664226897</v>
      </c>
      <c r="R4498" s="54">
        <v>43.915827996340347</v>
      </c>
      <c r="S4498" s="54">
        <v>43.915827996340347</v>
      </c>
      <c r="T4498" s="54" t="s">
        <v>499</v>
      </c>
      <c r="U4498" s="54">
        <v>139.06678865507777</v>
      </c>
      <c r="W4498" s="42" t="s">
        <v>469</v>
      </c>
    </row>
    <row r="4499" spans="1:23">
      <c r="A4499" s="49" t="s">
        <v>6767</v>
      </c>
      <c r="B4499" s="46" t="s">
        <v>549</v>
      </c>
      <c r="C4499" s="46" t="s">
        <v>377</v>
      </c>
      <c r="D4499" s="49" t="s">
        <v>151</v>
      </c>
      <c r="E4499" s="46">
        <v>0</v>
      </c>
      <c r="F4499" s="46">
        <v>0</v>
      </c>
      <c r="G4499" s="46">
        <v>0</v>
      </c>
      <c r="H4499" s="46">
        <v>0</v>
      </c>
      <c r="I4499" s="46">
        <v>0</v>
      </c>
      <c r="J4499" s="46">
        <v>0</v>
      </c>
      <c r="K4499" s="46">
        <v>0</v>
      </c>
      <c r="L4499" s="42">
        <v>27325</v>
      </c>
      <c r="M4499" s="42">
        <v>14205</v>
      </c>
      <c r="N4499" s="42">
        <v>13120</v>
      </c>
      <c r="O4499" s="54" t="s">
        <v>499</v>
      </c>
      <c r="P4499" s="54" t="s">
        <v>499</v>
      </c>
      <c r="Q4499" s="54" t="s">
        <v>499</v>
      </c>
      <c r="R4499" s="54" t="s">
        <v>499</v>
      </c>
      <c r="S4499" s="54" t="s">
        <v>499</v>
      </c>
      <c r="T4499" s="54" t="s">
        <v>499</v>
      </c>
      <c r="U4499" s="54" t="s">
        <v>499</v>
      </c>
      <c r="W4499" s="42" t="s">
        <v>469</v>
      </c>
    </row>
    <row r="4500" spans="1:23">
      <c r="A4500" s="49" t="s">
        <v>6768</v>
      </c>
      <c r="B4500" s="46" t="s">
        <v>549</v>
      </c>
      <c r="C4500" s="46" t="s">
        <v>377</v>
      </c>
      <c r="D4500" s="49" t="s">
        <v>95</v>
      </c>
      <c r="E4500" s="46">
        <v>0</v>
      </c>
      <c r="F4500" s="46">
        <v>0</v>
      </c>
      <c r="G4500" s="46">
        <v>6</v>
      </c>
      <c r="H4500" s="46">
        <v>6</v>
      </c>
      <c r="I4500" s="46">
        <v>0</v>
      </c>
      <c r="J4500" s="46">
        <v>0</v>
      </c>
      <c r="K4500" s="46">
        <v>12</v>
      </c>
      <c r="L4500" s="42">
        <v>27325</v>
      </c>
      <c r="M4500" s="42">
        <v>14205</v>
      </c>
      <c r="N4500" s="42">
        <v>13120</v>
      </c>
      <c r="O4500" s="54" t="s">
        <v>499</v>
      </c>
      <c r="P4500" s="54" t="s">
        <v>499</v>
      </c>
      <c r="Q4500" s="54">
        <v>21.957913998170174</v>
      </c>
      <c r="R4500" s="54">
        <v>21.957913998170174</v>
      </c>
      <c r="S4500" s="54" t="s">
        <v>499</v>
      </c>
      <c r="T4500" s="54" t="s">
        <v>499</v>
      </c>
      <c r="U4500" s="54">
        <v>43.915827996340347</v>
      </c>
      <c r="W4500" s="42" t="s">
        <v>469</v>
      </c>
    </row>
    <row r="4501" spans="1:23">
      <c r="A4501" s="49" t="s">
        <v>6769</v>
      </c>
      <c r="B4501" s="46" t="s">
        <v>549</v>
      </c>
      <c r="C4501" s="46" t="s">
        <v>377</v>
      </c>
      <c r="D4501" s="49" t="s">
        <v>154</v>
      </c>
      <c r="E4501" s="46">
        <v>0</v>
      </c>
      <c r="F4501" s="46">
        <v>0</v>
      </c>
      <c r="G4501" s="46">
        <v>0</v>
      </c>
      <c r="H4501" s="46">
        <v>0</v>
      </c>
      <c r="I4501" s="46">
        <v>0</v>
      </c>
      <c r="J4501" s="46">
        <v>0</v>
      </c>
      <c r="K4501" s="46">
        <v>0</v>
      </c>
      <c r="L4501" s="42">
        <v>27325</v>
      </c>
      <c r="M4501" s="42">
        <v>14205</v>
      </c>
      <c r="N4501" s="42">
        <v>13120</v>
      </c>
      <c r="O4501" s="54" t="s">
        <v>499</v>
      </c>
      <c r="P4501" s="54" t="s">
        <v>499</v>
      </c>
      <c r="Q4501" s="54" t="s">
        <v>499</v>
      </c>
      <c r="R4501" s="54" t="s">
        <v>499</v>
      </c>
      <c r="S4501" s="54" t="s">
        <v>499</v>
      </c>
      <c r="T4501" s="54" t="s">
        <v>499</v>
      </c>
      <c r="U4501" s="54" t="s">
        <v>499</v>
      </c>
      <c r="W4501" s="42" t="s">
        <v>469</v>
      </c>
    </row>
    <row r="4502" spans="1:23">
      <c r="A4502" s="49" t="s">
        <v>6770</v>
      </c>
      <c r="B4502" s="46" t="s">
        <v>549</v>
      </c>
      <c r="C4502" s="46" t="s">
        <v>377</v>
      </c>
      <c r="D4502" s="49" t="s">
        <v>155</v>
      </c>
      <c r="E4502" s="46">
        <v>16</v>
      </c>
      <c r="F4502" s="46">
        <v>0</v>
      </c>
      <c r="G4502" s="46">
        <v>6</v>
      </c>
      <c r="H4502" s="46">
        <v>0</v>
      </c>
      <c r="I4502" s="46">
        <v>0</v>
      </c>
      <c r="J4502" s="46">
        <v>0</v>
      </c>
      <c r="K4502" s="46">
        <v>22</v>
      </c>
      <c r="L4502" s="42">
        <v>27325</v>
      </c>
      <c r="M4502" s="42">
        <v>14205</v>
      </c>
      <c r="N4502" s="42">
        <v>13120</v>
      </c>
      <c r="O4502" s="54">
        <v>58.554437328453794</v>
      </c>
      <c r="P4502" s="54" t="s">
        <v>499</v>
      </c>
      <c r="Q4502" s="54">
        <v>21.957913998170174</v>
      </c>
      <c r="R4502" s="54" t="s">
        <v>499</v>
      </c>
      <c r="S4502" s="54" t="s">
        <v>499</v>
      </c>
      <c r="T4502" s="54" t="s">
        <v>499</v>
      </c>
      <c r="U4502" s="54">
        <v>80.512351326623971</v>
      </c>
      <c r="W4502" s="42" t="s">
        <v>469</v>
      </c>
    </row>
    <row r="4503" spans="1:23">
      <c r="A4503" s="49" t="s">
        <v>6771</v>
      </c>
      <c r="B4503" s="46" t="s">
        <v>549</v>
      </c>
      <c r="C4503" s="46" t="s">
        <v>377</v>
      </c>
      <c r="D4503" s="49" t="s">
        <v>99</v>
      </c>
      <c r="E4503" s="46">
        <v>12</v>
      </c>
      <c r="F4503" s="46">
        <v>16</v>
      </c>
      <c r="G4503" s="46">
        <v>21</v>
      </c>
      <c r="H4503" s="46">
        <v>27</v>
      </c>
      <c r="I4503" s="46">
        <v>11</v>
      </c>
      <c r="J4503" s="46">
        <v>12</v>
      </c>
      <c r="K4503" s="46">
        <v>99</v>
      </c>
      <c r="L4503" s="42">
        <v>27325</v>
      </c>
      <c r="M4503" s="42">
        <v>14205</v>
      </c>
      <c r="N4503" s="42">
        <v>13120</v>
      </c>
      <c r="O4503" s="54">
        <v>43.915827996340347</v>
      </c>
      <c r="P4503" s="54">
        <v>58.554437328453794</v>
      </c>
      <c r="Q4503" s="54">
        <v>76.85269899359561</v>
      </c>
      <c r="R4503" s="54">
        <v>98.810612991765794</v>
      </c>
      <c r="S4503" s="54">
        <v>40.256175663311986</v>
      </c>
      <c r="T4503" s="54">
        <v>43.915827996340347</v>
      </c>
      <c r="U4503" s="54">
        <v>362.30558096980786</v>
      </c>
      <c r="W4503" s="42" t="s">
        <v>469</v>
      </c>
    </row>
    <row r="4504" spans="1:23">
      <c r="A4504" s="49" t="s">
        <v>6772</v>
      </c>
      <c r="B4504" s="46" t="s">
        <v>549</v>
      </c>
      <c r="C4504" s="46" t="s">
        <v>377</v>
      </c>
      <c r="D4504" s="49" t="s">
        <v>481</v>
      </c>
      <c r="E4504" s="46">
        <v>6</v>
      </c>
      <c r="F4504" s="46">
        <v>0</v>
      </c>
      <c r="G4504" s="46">
        <v>0</v>
      </c>
      <c r="H4504" s="46">
        <v>0</v>
      </c>
      <c r="I4504" s="46">
        <v>0</v>
      </c>
      <c r="J4504" s="46">
        <v>0</v>
      </c>
      <c r="K4504" s="46">
        <v>6</v>
      </c>
      <c r="L4504" s="42">
        <v>27325</v>
      </c>
      <c r="M4504" s="42">
        <v>14205</v>
      </c>
      <c r="N4504" s="42">
        <v>13120</v>
      </c>
      <c r="O4504" s="54">
        <v>21.957913998170174</v>
      </c>
      <c r="P4504" s="54" t="s">
        <v>499</v>
      </c>
      <c r="Q4504" s="54" t="s">
        <v>499</v>
      </c>
      <c r="R4504" s="54" t="s">
        <v>499</v>
      </c>
      <c r="S4504" s="54" t="s">
        <v>499</v>
      </c>
      <c r="T4504" s="54" t="s">
        <v>499</v>
      </c>
      <c r="U4504" s="54">
        <v>21.957913998170174</v>
      </c>
      <c r="W4504" s="42" t="s">
        <v>469</v>
      </c>
    </row>
    <row r="4505" spans="1:23">
      <c r="A4505" s="49" t="s">
        <v>6773</v>
      </c>
      <c r="B4505" s="46" t="s">
        <v>549</v>
      </c>
      <c r="C4505" s="46" t="s">
        <v>377</v>
      </c>
      <c r="D4505" s="49" t="s">
        <v>483</v>
      </c>
      <c r="E4505" s="46">
        <v>0</v>
      </c>
      <c r="F4505" s="46">
        <v>0</v>
      </c>
      <c r="G4505" s="46">
        <v>10</v>
      </c>
      <c r="H4505" s="46">
        <v>12</v>
      </c>
      <c r="I4505" s="46">
        <v>6</v>
      </c>
      <c r="J4505" s="46">
        <v>6</v>
      </c>
      <c r="K4505" s="46">
        <v>34</v>
      </c>
      <c r="L4505" s="42">
        <v>27325</v>
      </c>
      <c r="M4505" s="42">
        <v>14205</v>
      </c>
      <c r="N4505" s="42">
        <v>13120</v>
      </c>
      <c r="O4505" s="54" t="s">
        <v>499</v>
      </c>
      <c r="P4505" s="54" t="s">
        <v>499</v>
      </c>
      <c r="Q4505" s="54">
        <v>36.596523330283624</v>
      </c>
      <c r="R4505" s="54">
        <v>43.915827996340347</v>
      </c>
      <c r="S4505" s="54">
        <v>21.957913998170174</v>
      </c>
      <c r="T4505" s="54">
        <v>21.957913998170174</v>
      </c>
      <c r="U4505" s="54">
        <v>124.42817932296433</v>
      </c>
      <c r="W4505" s="42" t="s">
        <v>469</v>
      </c>
    </row>
    <row r="4506" spans="1:23">
      <c r="A4506" s="49" t="s">
        <v>6774</v>
      </c>
      <c r="B4506" s="46" t="s">
        <v>549</v>
      </c>
      <c r="C4506" s="46" t="s">
        <v>377</v>
      </c>
      <c r="D4506" s="49" t="s">
        <v>128</v>
      </c>
      <c r="E4506" s="46">
        <v>0</v>
      </c>
      <c r="F4506" s="46">
        <v>0</v>
      </c>
      <c r="G4506" s="46">
        <v>0</v>
      </c>
      <c r="H4506" s="46">
        <v>0</v>
      </c>
      <c r="I4506" s="46">
        <v>0</v>
      </c>
      <c r="J4506" s="46">
        <v>0</v>
      </c>
      <c r="K4506" s="46">
        <v>0</v>
      </c>
      <c r="L4506" s="42">
        <v>27325</v>
      </c>
      <c r="M4506" s="42">
        <v>14205</v>
      </c>
      <c r="N4506" s="42">
        <v>13120</v>
      </c>
      <c r="O4506" s="54" t="s">
        <v>499</v>
      </c>
      <c r="P4506" s="54" t="s">
        <v>499</v>
      </c>
      <c r="Q4506" s="54" t="s">
        <v>499</v>
      </c>
      <c r="R4506" s="54" t="s">
        <v>499</v>
      </c>
      <c r="S4506" s="54" t="s">
        <v>499</v>
      </c>
      <c r="T4506" s="54" t="s">
        <v>499</v>
      </c>
      <c r="U4506" s="54" t="s">
        <v>499</v>
      </c>
      <c r="W4506" s="42" t="s">
        <v>469</v>
      </c>
    </row>
    <row r="4507" spans="1:23">
      <c r="A4507" s="49" t="s">
        <v>6775</v>
      </c>
      <c r="B4507" s="46" t="s">
        <v>549</v>
      </c>
      <c r="C4507" s="46" t="s">
        <v>377</v>
      </c>
      <c r="D4507" s="49" t="s">
        <v>132</v>
      </c>
      <c r="E4507" s="46">
        <v>0</v>
      </c>
      <c r="F4507" s="46">
        <v>0</v>
      </c>
      <c r="G4507" s="46">
        <v>6</v>
      </c>
      <c r="H4507" s="46">
        <v>0</v>
      </c>
      <c r="I4507" s="46">
        <v>10</v>
      </c>
      <c r="J4507" s="46">
        <v>6</v>
      </c>
      <c r="K4507" s="46">
        <v>22</v>
      </c>
      <c r="L4507" s="42">
        <v>27325</v>
      </c>
      <c r="M4507" s="42">
        <v>14205</v>
      </c>
      <c r="N4507" s="42">
        <v>13120</v>
      </c>
      <c r="O4507" s="54" t="s">
        <v>499</v>
      </c>
      <c r="P4507" s="54" t="s">
        <v>499</v>
      </c>
      <c r="Q4507" s="54">
        <v>42.238648363252373</v>
      </c>
      <c r="R4507" s="54" t="s">
        <v>499</v>
      </c>
      <c r="S4507" s="54">
        <v>70.397747272087287</v>
      </c>
      <c r="T4507" s="54">
        <v>42.238648363252373</v>
      </c>
      <c r="U4507" s="54">
        <v>154.87504399859205</v>
      </c>
      <c r="W4507" s="42" t="s">
        <v>469</v>
      </c>
    </row>
    <row r="4508" spans="1:23">
      <c r="A4508" s="49" t="s">
        <v>6776</v>
      </c>
      <c r="B4508" s="46" t="s">
        <v>549</v>
      </c>
      <c r="C4508" s="46" t="s">
        <v>377</v>
      </c>
      <c r="D4508" s="49" t="s">
        <v>161</v>
      </c>
      <c r="E4508" s="46">
        <v>0</v>
      </c>
      <c r="F4508" s="46">
        <v>0</v>
      </c>
      <c r="G4508" s="46">
        <v>0</v>
      </c>
      <c r="H4508" s="46">
        <v>0</v>
      </c>
      <c r="I4508" s="46">
        <v>0</v>
      </c>
      <c r="J4508" s="46">
        <v>0</v>
      </c>
      <c r="K4508" s="46">
        <v>0</v>
      </c>
      <c r="L4508" s="42">
        <v>27325</v>
      </c>
      <c r="M4508" s="42">
        <v>14205</v>
      </c>
      <c r="N4508" s="42">
        <v>13120</v>
      </c>
      <c r="O4508" s="54" t="s">
        <v>499</v>
      </c>
      <c r="P4508" s="54" t="s">
        <v>499</v>
      </c>
      <c r="Q4508" s="54" t="s">
        <v>499</v>
      </c>
      <c r="R4508" s="54" t="s">
        <v>499</v>
      </c>
      <c r="S4508" s="54" t="s">
        <v>499</v>
      </c>
      <c r="T4508" s="54" t="s">
        <v>499</v>
      </c>
      <c r="U4508" s="54" t="s">
        <v>499</v>
      </c>
      <c r="W4508" s="42" t="s">
        <v>469</v>
      </c>
    </row>
    <row r="4509" spans="1:23">
      <c r="A4509" s="49" t="s">
        <v>6777</v>
      </c>
      <c r="B4509" s="46" t="s">
        <v>549</v>
      </c>
      <c r="C4509" s="46" t="s">
        <v>377</v>
      </c>
      <c r="D4509" s="49" t="s">
        <v>164</v>
      </c>
      <c r="E4509" s="46">
        <v>27</v>
      </c>
      <c r="F4509" s="46">
        <v>24</v>
      </c>
      <c r="G4509" s="46">
        <v>60</v>
      </c>
      <c r="H4509" s="46">
        <v>76</v>
      </c>
      <c r="I4509" s="46">
        <v>23</v>
      </c>
      <c r="J4509" s="46">
        <v>0</v>
      </c>
      <c r="K4509" s="46">
        <v>210</v>
      </c>
      <c r="L4509" s="42">
        <v>27325</v>
      </c>
      <c r="M4509" s="42">
        <v>14205</v>
      </c>
      <c r="N4509" s="42">
        <v>13120</v>
      </c>
      <c r="O4509" s="54">
        <v>205.79268292682929</v>
      </c>
      <c r="P4509" s="54">
        <v>182.92682926829269</v>
      </c>
      <c r="Q4509" s="54">
        <v>457.3170731707317</v>
      </c>
      <c r="R4509" s="54">
        <v>579.26829268292681</v>
      </c>
      <c r="S4509" s="54">
        <v>175.30487804878049</v>
      </c>
      <c r="T4509" s="54" t="s">
        <v>499</v>
      </c>
      <c r="U4509" s="54">
        <v>1600.6097560975611</v>
      </c>
      <c r="W4509" s="42" t="s">
        <v>469</v>
      </c>
    </row>
    <row r="4510" spans="1:23">
      <c r="A4510" s="49" t="s">
        <v>6778</v>
      </c>
      <c r="B4510" s="46" t="s">
        <v>549</v>
      </c>
      <c r="C4510" s="46" t="s">
        <v>377</v>
      </c>
      <c r="D4510" s="49" t="s">
        <v>142</v>
      </c>
      <c r="E4510" s="46">
        <v>0</v>
      </c>
      <c r="F4510" s="46">
        <v>0</v>
      </c>
      <c r="G4510" s="46">
        <v>0</v>
      </c>
      <c r="H4510" s="46">
        <v>0</v>
      </c>
      <c r="I4510" s="46">
        <v>0</v>
      </c>
      <c r="J4510" s="46">
        <v>0</v>
      </c>
      <c r="K4510" s="46">
        <v>0</v>
      </c>
      <c r="L4510" s="42">
        <v>27325</v>
      </c>
      <c r="M4510" s="42">
        <v>14205</v>
      </c>
      <c r="N4510" s="42">
        <v>13120</v>
      </c>
      <c r="O4510" s="54" t="s">
        <v>499</v>
      </c>
      <c r="P4510" s="54" t="s">
        <v>499</v>
      </c>
      <c r="Q4510" s="54" t="s">
        <v>499</v>
      </c>
      <c r="R4510" s="54" t="s">
        <v>499</v>
      </c>
      <c r="S4510" s="54" t="s">
        <v>499</v>
      </c>
      <c r="T4510" s="54" t="s">
        <v>499</v>
      </c>
      <c r="U4510" s="54" t="s">
        <v>499</v>
      </c>
      <c r="W4510" s="42" t="s">
        <v>469</v>
      </c>
    </row>
    <row r="4511" spans="1:23">
      <c r="A4511" s="49" t="s">
        <v>6779</v>
      </c>
      <c r="B4511" s="46" t="s">
        <v>549</v>
      </c>
      <c r="C4511" s="46" t="s">
        <v>377</v>
      </c>
      <c r="D4511" s="49" t="s">
        <v>146</v>
      </c>
      <c r="E4511" s="46">
        <v>6</v>
      </c>
      <c r="F4511" s="46">
        <v>6</v>
      </c>
      <c r="G4511" s="46">
        <v>6</v>
      </c>
      <c r="H4511" s="46">
        <v>17</v>
      </c>
      <c r="I4511" s="46">
        <v>6</v>
      </c>
      <c r="J4511" s="46">
        <v>6</v>
      </c>
      <c r="K4511" s="46">
        <v>47</v>
      </c>
      <c r="L4511" s="42">
        <v>27325</v>
      </c>
      <c r="M4511" s="42">
        <v>14205</v>
      </c>
      <c r="N4511" s="42">
        <v>13120</v>
      </c>
      <c r="O4511" s="54">
        <v>42.238648363252373</v>
      </c>
      <c r="P4511" s="54">
        <v>42.238648363252373</v>
      </c>
      <c r="Q4511" s="54">
        <v>42.238648363252373</v>
      </c>
      <c r="R4511" s="54">
        <v>119.6761703625484</v>
      </c>
      <c r="S4511" s="54">
        <v>42.238648363252373</v>
      </c>
      <c r="T4511" s="54">
        <v>42.238648363252373</v>
      </c>
      <c r="U4511" s="54">
        <v>330.86941217881025</v>
      </c>
      <c r="W4511" s="42" t="s">
        <v>469</v>
      </c>
    </row>
    <row r="4512" spans="1:23">
      <c r="A4512" s="49" t="s">
        <v>6780</v>
      </c>
      <c r="B4512" s="46" t="s">
        <v>549</v>
      </c>
      <c r="C4512" s="46" t="s">
        <v>379</v>
      </c>
      <c r="D4512" s="49" t="s">
        <v>200</v>
      </c>
      <c r="E4512" s="46">
        <v>0</v>
      </c>
      <c r="F4512" s="46">
        <v>6</v>
      </c>
      <c r="G4512" s="46">
        <v>10</v>
      </c>
      <c r="H4512" s="46">
        <v>21</v>
      </c>
      <c r="I4512" s="46">
        <v>16</v>
      </c>
      <c r="J4512" s="46">
        <v>12</v>
      </c>
      <c r="K4512" s="46">
        <v>65</v>
      </c>
      <c r="L4512" s="42">
        <v>36916</v>
      </c>
      <c r="M4512" s="42">
        <v>19119</v>
      </c>
      <c r="N4512" s="42">
        <v>17797</v>
      </c>
      <c r="O4512" s="54" t="s">
        <v>499</v>
      </c>
      <c r="P4512" s="54">
        <v>16.25311518040958</v>
      </c>
      <c r="Q4512" s="54">
        <v>27.088525300682633</v>
      </c>
      <c r="R4512" s="54">
        <v>56.885903131433523</v>
      </c>
      <c r="S4512" s="54">
        <v>43.341640481092206</v>
      </c>
      <c r="T4512" s="54">
        <v>32.50623036081916</v>
      </c>
      <c r="U4512" s="54">
        <v>176.07541445443709</v>
      </c>
      <c r="W4512" s="42" t="s">
        <v>469</v>
      </c>
    </row>
    <row r="4513" spans="1:23">
      <c r="A4513" s="49" t="s">
        <v>6781</v>
      </c>
      <c r="B4513" s="46" t="s">
        <v>549</v>
      </c>
      <c r="C4513" s="46" t="s">
        <v>379</v>
      </c>
      <c r="D4513" s="49" t="s">
        <v>54</v>
      </c>
      <c r="E4513" s="46">
        <v>16</v>
      </c>
      <c r="F4513" s="46">
        <v>6</v>
      </c>
      <c r="G4513" s="46">
        <v>49</v>
      </c>
      <c r="H4513" s="46">
        <v>50</v>
      </c>
      <c r="I4513" s="46">
        <v>46</v>
      </c>
      <c r="J4513" s="46">
        <v>24</v>
      </c>
      <c r="K4513" s="46">
        <v>191</v>
      </c>
      <c r="L4513" s="42">
        <v>36916</v>
      </c>
      <c r="M4513" s="42">
        <v>19119</v>
      </c>
      <c r="N4513" s="42">
        <v>17797</v>
      </c>
      <c r="O4513" s="54">
        <v>83.686385271196187</v>
      </c>
      <c r="P4513" s="54">
        <v>31.382394476698575</v>
      </c>
      <c r="Q4513" s="54">
        <v>256.28955489303831</v>
      </c>
      <c r="R4513" s="54">
        <v>261.51995397248811</v>
      </c>
      <c r="S4513" s="54">
        <v>240.59835765468904</v>
      </c>
      <c r="T4513" s="54">
        <v>125.5295779067943</v>
      </c>
      <c r="U4513" s="54">
        <v>999.00622417490456</v>
      </c>
      <c r="W4513" s="42" t="s">
        <v>469</v>
      </c>
    </row>
    <row r="4514" spans="1:23">
      <c r="A4514" s="49" t="s">
        <v>6782</v>
      </c>
      <c r="B4514" s="46" t="s">
        <v>549</v>
      </c>
      <c r="C4514" s="46" t="s">
        <v>379</v>
      </c>
      <c r="D4514" s="49" t="s">
        <v>60</v>
      </c>
      <c r="E4514" s="46">
        <v>12</v>
      </c>
      <c r="F4514" s="46">
        <v>12</v>
      </c>
      <c r="G4514" s="46">
        <v>14</v>
      </c>
      <c r="H4514" s="46">
        <v>14</v>
      </c>
      <c r="I4514" s="46">
        <v>16</v>
      </c>
      <c r="J4514" s="46">
        <v>6</v>
      </c>
      <c r="K4514" s="46">
        <v>74</v>
      </c>
      <c r="L4514" s="42">
        <v>36916</v>
      </c>
      <c r="M4514" s="42">
        <v>19119</v>
      </c>
      <c r="N4514" s="42">
        <v>17797</v>
      </c>
      <c r="O4514" s="54">
        <v>32.50623036081916</v>
      </c>
      <c r="P4514" s="54">
        <v>32.50623036081916</v>
      </c>
      <c r="Q4514" s="54">
        <v>37.923935420955686</v>
      </c>
      <c r="R4514" s="54">
        <v>37.923935420955686</v>
      </c>
      <c r="S4514" s="54">
        <v>43.341640481092206</v>
      </c>
      <c r="T4514" s="54">
        <v>16.25311518040958</v>
      </c>
      <c r="U4514" s="54">
        <v>200.45508722505147</v>
      </c>
      <c r="W4514" s="42" t="s">
        <v>469</v>
      </c>
    </row>
    <row r="4515" spans="1:23">
      <c r="A4515" s="49" t="s">
        <v>6783</v>
      </c>
      <c r="B4515" s="46" t="s">
        <v>549</v>
      </c>
      <c r="C4515" s="46" t="s">
        <v>379</v>
      </c>
      <c r="D4515" s="49" t="s">
        <v>69</v>
      </c>
      <c r="E4515" s="46">
        <v>6</v>
      </c>
      <c r="F4515" s="46">
        <v>0</v>
      </c>
      <c r="G4515" s="46">
        <v>6</v>
      </c>
      <c r="H4515" s="46">
        <v>6</v>
      </c>
      <c r="I4515" s="46">
        <v>10</v>
      </c>
      <c r="J4515" s="46">
        <v>6</v>
      </c>
      <c r="K4515" s="46">
        <v>34</v>
      </c>
      <c r="L4515" s="42">
        <v>36916</v>
      </c>
      <c r="M4515" s="42">
        <v>19119</v>
      </c>
      <c r="N4515" s="42">
        <v>17797</v>
      </c>
      <c r="O4515" s="54">
        <v>31.382394476698575</v>
      </c>
      <c r="P4515" s="54" t="s">
        <v>499</v>
      </c>
      <c r="Q4515" s="54">
        <v>31.382394476698575</v>
      </c>
      <c r="R4515" s="54">
        <v>31.382394476698575</v>
      </c>
      <c r="S4515" s="54">
        <v>52.303990794497622</v>
      </c>
      <c r="T4515" s="54">
        <v>31.382394476698575</v>
      </c>
      <c r="U4515" s="54">
        <v>177.83356870129191</v>
      </c>
      <c r="W4515" s="42" t="s">
        <v>469</v>
      </c>
    </row>
    <row r="4516" spans="1:23">
      <c r="A4516" s="49" t="s">
        <v>6784</v>
      </c>
      <c r="B4516" s="46" t="s">
        <v>549</v>
      </c>
      <c r="C4516" s="46" t="s">
        <v>379</v>
      </c>
      <c r="D4516" s="49" t="s">
        <v>64</v>
      </c>
      <c r="E4516" s="46">
        <v>19</v>
      </c>
      <c r="F4516" s="46">
        <v>15</v>
      </c>
      <c r="G4516" s="46">
        <v>35</v>
      </c>
      <c r="H4516" s="46">
        <v>25</v>
      </c>
      <c r="I4516" s="46">
        <v>19</v>
      </c>
      <c r="J4516" s="46">
        <v>12</v>
      </c>
      <c r="K4516" s="46">
        <v>125</v>
      </c>
      <c r="L4516" s="42">
        <v>36916</v>
      </c>
      <c r="M4516" s="42">
        <v>19119</v>
      </c>
      <c r="N4516" s="42">
        <v>17797</v>
      </c>
      <c r="O4516" s="54">
        <v>51.468198071296996</v>
      </c>
      <c r="P4516" s="54">
        <v>40.63278795102395</v>
      </c>
      <c r="Q4516" s="54">
        <v>94.809838552389209</v>
      </c>
      <c r="R4516" s="54">
        <v>67.721313251706576</v>
      </c>
      <c r="S4516" s="54">
        <v>51.468198071296996</v>
      </c>
      <c r="T4516" s="54">
        <v>32.50623036081916</v>
      </c>
      <c r="U4516" s="54">
        <v>338.60656625853289</v>
      </c>
      <c r="W4516" s="42" t="s">
        <v>469</v>
      </c>
    </row>
    <row r="4517" spans="1:23">
      <c r="A4517" s="49" t="s">
        <v>6785</v>
      </c>
      <c r="B4517" s="46" t="s">
        <v>549</v>
      </c>
      <c r="C4517" s="46" t="s">
        <v>379</v>
      </c>
      <c r="D4517" s="49" t="s">
        <v>492</v>
      </c>
      <c r="E4517" s="46">
        <v>6</v>
      </c>
      <c r="F4517" s="46">
        <v>6</v>
      </c>
      <c r="G4517" s="46">
        <v>6</v>
      </c>
      <c r="H4517" s="46">
        <v>12</v>
      </c>
      <c r="I4517" s="46">
        <v>6</v>
      </c>
      <c r="J4517" s="46">
        <v>0</v>
      </c>
      <c r="K4517" s="46">
        <v>36</v>
      </c>
      <c r="L4517" s="42">
        <v>36916</v>
      </c>
      <c r="M4517" s="42">
        <v>19119</v>
      </c>
      <c r="N4517" s="42">
        <v>17797</v>
      </c>
      <c r="O4517" s="54">
        <v>16.25311518040958</v>
      </c>
      <c r="P4517" s="54">
        <v>16.25311518040958</v>
      </c>
      <c r="Q4517" s="54">
        <v>16.25311518040958</v>
      </c>
      <c r="R4517" s="54">
        <v>32.50623036081916</v>
      </c>
      <c r="S4517" s="54">
        <v>16.25311518040958</v>
      </c>
      <c r="T4517" s="54" t="s">
        <v>499</v>
      </c>
      <c r="U4517" s="54">
        <v>97.518691082457465</v>
      </c>
      <c r="W4517" s="42" t="s">
        <v>469</v>
      </c>
    </row>
    <row r="4518" spans="1:23">
      <c r="A4518" s="49" t="s">
        <v>6786</v>
      </c>
      <c r="B4518" s="46" t="s">
        <v>549</v>
      </c>
      <c r="C4518" s="46" t="s">
        <v>379</v>
      </c>
      <c r="D4518" s="49" t="s">
        <v>473</v>
      </c>
      <c r="E4518" s="46">
        <v>0</v>
      </c>
      <c r="F4518" s="46">
        <v>0</v>
      </c>
      <c r="G4518" s="46">
        <v>0</v>
      </c>
      <c r="H4518" s="46">
        <v>6</v>
      </c>
      <c r="I4518" s="46">
        <v>0</v>
      </c>
      <c r="J4518" s="46">
        <v>0</v>
      </c>
      <c r="K4518" s="46">
        <v>6</v>
      </c>
      <c r="L4518" s="42">
        <v>36916</v>
      </c>
      <c r="M4518" s="42">
        <v>19119</v>
      </c>
      <c r="N4518" s="42">
        <v>17797</v>
      </c>
      <c r="O4518" s="54" t="s">
        <v>499</v>
      </c>
      <c r="P4518" s="54" t="s">
        <v>499</v>
      </c>
      <c r="Q4518" s="54" t="s">
        <v>499</v>
      </c>
      <c r="R4518" s="54">
        <v>16.25311518040958</v>
      </c>
      <c r="S4518" s="54" t="s">
        <v>499</v>
      </c>
      <c r="T4518" s="54" t="s">
        <v>499</v>
      </c>
      <c r="U4518" s="54">
        <v>16.25311518040958</v>
      </c>
      <c r="W4518" s="42" t="s">
        <v>469</v>
      </c>
    </row>
    <row r="4519" spans="1:23">
      <c r="A4519" s="49" t="s">
        <v>6787</v>
      </c>
      <c r="B4519" s="46" t="s">
        <v>549</v>
      </c>
      <c r="C4519" s="46" t="s">
        <v>379</v>
      </c>
      <c r="D4519" s="49" t="s">
        <v>201</v>
      </c>
      <c r="E4519" s="46">
        <v>8</v>
      </c>
      <c r="F4519" s="46">
        <v>6</v>
      </c>
      <c r="G4519" s="46">
        <v>7</v>
      </c>
      <c r="H4519" s="46">
        <v>9</v>
      </c>
      <c r="I4519" s="46">
        <v>6</v>
      </c>
      <c r="J4519" s="46">
        <v>0</v>
      </c>
      <c r="K4519" s="46">
        <v>36</v>
      </c>
      <c r="L4519" s="42">
        <v>36916</v>
      </c>
      <c r="M4519" s="42">
        <v>19119</v>
      </c>
      <c r="N4519" s="42">
        <v>17797</v>
      </c>
      <c r="O4519" s="54">
        <v>21.670820240546103</v>
      </c>
      <c r="P4519" s="54">
        <v>16.25311518040958</v>
      </c>
      <c r="Q4519" s="54">
        <v>18.961967710477843</v>
      </c>
      <c r="R4519" s="54">
        <v>24.379672770614366</v>
      </c>
      <c r="S4519" s="54">
        <v>16.25311518040958</v>
      </c>
      <c r="T4519" s="54" t="s">
        <v>499</v>
      </c>
      <c r="U4519" s="54">
        <v>97.518691082457465</v>
      </c>
      <c r="W4519" s="42" t="s">
        <v>469</v>
      </c>
    </row>
    <row r="4520" spans="1:23">
      <c r="A4520" s="49" t="s">
        <v>6788</v>
      </c>
      <c r="B4520" s="46" t="s">
        <v>549</v>
      </c>
      <c r="C4520" s="46" t="s">
        <v>379</v>
      </c>
      <c r="D4520" s="49" t="s">
        <v>151</v>
      </c>
      <c r="E4520" s="46">
        <v>0</v>
      </c>
      <c r="F4520" s="46">
        <v>0</v>
      </c>
      <c r="G4520" s="46">
        <v>0</v>
      </c>
      <c r="H4520" s="46">
        <v>0</v>
      </c>
      <c r="I4520" s="46">
        <v>0</v>
      </c>
      <c r="J4520" s="46">
        <v>0</v>
      </c>
      <c r="K4520" s="46">
        <v>0</v>
      </c>
      <c r="L4520" s="42">
        <v>36916</v>
      </c>
      <c r="M4520" s="42">
        <v>19119</v>
      </c>
      <c r="N4520" s="42">
        <v>17797</v>
      </c>
      <c r="O4520" s="54" t="s">
        <v>499</v>
      </c>
      <c r="P4520" s="54" t="s">
        <v>499</v>
      </c>
      <c r="Q4520" s="54" t="s">
        <v>499</v>
      </c>
      <c r="R4520" s="54" t="s">
        <v>499</v>
      </c>
      <c r="S4520" s="54" t="s">
        <v>499</v>
      </c>
      <c r="T4520" s="54" t="s">
        <v>499</v>
      </c>
      <c r="U4520" s="54" t="s">
        <v>499</v>
      </c>
      <c r="W4520" s="42" t="s">
        <v>469</v>
      </c>
    </row>
    <row r="4521" spans="1:23">
      <c r="A4521" s="49" t="s">
        <v>6789</v>
      </c>
      <c r="B4521" s="46" t="s">
        <v>549</v>
      </c>
      <c r="C4521" s="46" t="s">
        <v>379</v>
      </c>
      <c r="D4521" s="49" t="s">
        <v>95</v>
      </c>
      <c r="E4521" s="46">
        <v>0</v>
      </c>
      <c r="F4521" s="46">
        <v>0</v>
      </c>
      <c r="G4521" s="46">
        <v>6</v>
      </c>
      <c r="H4521" s="46">
        <v>0</v>
      </c>
      <c r="I4521" s="46">
        <v>0</v>
      </c>
      <c r="J4521" s="46">
        <v>0</v>
      </c>
      <c r="K4521" s="46">
        <v>6</v>
      </c>
      <c r="L4521" s="42">
        <v>36916</v>
      </c>
      <c r="M4521" s="42">
        <v>19119</v>
      </c>
      <c r="N4521" s="42">
        <v>17797</v>
      </c>
      <c r="O4521" s="54" t="s">
        <v>499</v>
      </c>
      <c r="P4521" s="54" t="s">
        <v>499</v>
      </c>
      <c r="Q4521" s="54">
        <v>16.25311518040958</v>
      </c>
      <c r="R4521" s="54" t="s">
        <v>499</v>
      </c>
      <c r="S4521" s="54" t="s">
        <v>499</v>
      </c>
      <c r="T4521" s="54" t="s">
        <v>499</v>
      </c>
      <c r="U4521" s="54">
        <v>16.25311518040958</v>
      </c>
      <c r="W4521" s="42" t="s">
        <v>469</v>
      </c>
    </row>
    <row r="4522" spans="1:23">
      <c r="A4522" s="49" t="s">
        <v>6790</v>
      </c>
      <c r="B4522" s="46" t="s">
        <v>549</v>
      </c>
      <c r="C4522" s="46" t="s">
        <v>379</v>
      </c>
      <c r="D4522" s="49" t="s">
        <v>154</v>
      </c>
      <c r="E4522" s="46">
        <v>0</v>
      </c>
      <c r="F4522" s="46">
        <v>0</v>
      </c>
      <c r="G4522" s="46">
        <v>0</v>
      </c>
      <c r="H4522" s="46">
        <v>0</v>
      </c>
      <c r="I4522" s="46">
        <v>0</v>
      </c>
      <c r="J4522" s="46">
        <v>0</v>
      </c>
      <c r="K4522" s="46">
        <v>0</v>
      </c>
      <c r="L4522" s="42">
        <v>36916</v>
      </c>
      <c r="M4522" s="42">
        <v>19119</v>
      </c>
      <c r="N4522" s="42">
        <v>17797</v>
      </c>
      <c r="O4522" s="54" t="s">
        <v>499</v>
      </c>
      <c r="P4522" s="54" t="s">
        <v>499</v>
      </c>
      <c r="Q4522" s="54" t="s">
        <v>499</v>
      </c>
      <c r="R4522" s="54" t="s">
        <v>499</v>
      </c>
      <c r="S4522" s="54" t="s">
        <v>499</v>
      </c>
      <c r="T4522" s="54" t="s">
        <v>499</v>
      </c>
      <c r="U4522" s="54" t="s">
        <v>499</v>
      </c>
      <c r="W4522" s="42" t="s">
        <v>469</v>
      </c>
    </row>
    <row r="4523" spans="1:23">
      <c r="A4523" s="49" t="s">
        <v>6791</v>
      </c>
      <c r="B4523" s="46" t="s">
        <v>549</v>
      </c>
      <c r="C4523" s="46" t="s">
        <v>379</v>
      </c>
      <c r="D4523" s="49" t="s">
        <v>155</v>
      </c>
      <c r="E4523" s="46">
        <v>13</v>
      </c>
      <c r="F4523" s="46">
        <v>0</v>
      </c>
      <c r="G4523" s="46">
        <v>13</v>
      </c>
      <c r="H4523" s="46">
        <v>0</v>
      </c>
      <c r="I4523" s="46">
        <v>0</v>
      </c>
      <c r="J4523" s="46">
        <v>0</v>
      </c>
      <c r="K4523" s="46">
        <v>26</v>
      </c>
      <c r="L4523" s="42">
        <v>36916</v>
      </c>
      <c r="M4523" s="42">
        <v>19119</v>
      </c>
      <c r="N4523" s="42">
        <v>17797</v>
      </c>
      <c r="O4523" s="54">
        <v>35.215082890887416</v>
      </c>
      <c r="P4523" s="54" t="s">
        <v>499</v>
      </c>
      <c r="Q4523" s="54">
        <v>35.215082890887416</v>
      </c>
      <c r="R4523" s="54" t="s">
        <v>499</v>
      </c>
      <c r="S4523" s="54" t="s">
        <v>499</v>
      </c>
      <c r="T4523" s="54" t="s">
        <v>499</v>
      </c>
      <c r="U4523" s="54">
        <v>70.430165781774832</v>
      </c>
      <c r="W4523" s="42" t="s">
        <v>469</v>
      </c>
    </row>
    <row r="4524" spans="1:23">
      <c r="A4524" s="49" t="s">
        <v>6792</v>
      </c>
      <c r="B4524" s="46" t="s">
        <v>549</v>
      </c>
      <c r="C4524" s="46" t="s">
        <v>379</v>
      </c>
      <c r="D4524" s="49" t="s">
        <v>99</v>
      </c>
      <c r="E4524" s="46">
        <v>6</v>
      </c>
      <c r="F4524" s="46">
        <v>6</v>
      </c>
      <c r="G4524" s="46">
        <v>13</v>
      </c>
      <c r="H4524" s="46">
        <v>13</v>
      </c>
      <c r="I4524" s="46">
        <v>0</v>
      </c>
      <c r="J4524" s="46">
        <v>0</v>
      </c>
      <c r="K4524" s="46">
        <v>38</v>
      </c>
      <c r="L4524" s="42">
        <v>36916</v>
      </c>
      <c r="M4524" s="42">
        <v>19119</v>
      </c>
      <c r="N4524" s="42">
        <v>17797</v>
      </c>
      <c r="O4524" s="54">
        <v>16.25311518040958</v>
      </c>
      <c r="P4524" s="54">
        <v>16.25311518040958</v>
      </c>
      <c r="Q4524" s="54">
        <v>35.215082890887416</v>
      </c>
      <c r="R4524" s="54">
        <v>35.215082890887416</v>
      </c>
      <c r="S4524" s="54" t="s">
        <v>499</v>
      </c>
      <c r="T4524" s="54" t="s">
        <v>499</v>
      </c>
      <c r="U4524" s="54">
        <v>102.93639614259399</v>
      </c>
      <c r="W4524" s="42" t="s">
        <v>469</v>
      </c>
    </row>
    <row r="4525" spans="1:23">
      <c r="A4525" s="49" t="s">
        <v>6793</v>
      </c>
      <c r="B4525" s="46" t="s">
        <v>549</v>
      </c>
      <c r="C4525" s="46" t="s">
        <v>379</v>
      </c>
      <c r="D4525" s="49" t="s">
        <v>481</v>
      </c>
      <c r="E4525" s="46">
        <v>0</v>
      </c>
      <c r="F4525" s="46">
        <v>0</v>
      </c>
      <c r="G4525" s="46">
        <v>0</v>
      </c>
      <c r="H4525" s="46">
        <v>0</v>
      </c>
      <c r="I4525" s="46">
        <v>0</v>
      </c>
      <c r="J4525" s="46">
        <v>0</v>
      </c>
      <c r="K4525" s="46">
        <v>0</v>
      </c>
      <c r="L4525" s="42">
        <v>36916</v>
      </c>
      <c r="M4525" s="42">
        <v>19119</v>
      </c>
      <c r="N4525" s="42">
        <v>17797</v>
      </c>
      <c r="O4525" s="54" t="s">
        <v>499</v>
      </c>
      <c r="P4525" s="54" t="s">
        <v>499</v>
      </c>
      <c r="Q4525" s="54" t="s">
        <v>499</v>
      </c>
      <c r="R4525" s="54" t="s">
        <v>499</v>
      </c>
      <c r="S4525" s="54" t="s">
        <v>499</v>
      </c>
      <c r="T4525" s="54" t="s">
        <v>499</v>
      </c>
      <c r="U4525" s="54" t="s">
        <v>499</v>
      </c>
      <c r="W4525" s="42" t="s">
        <v>469</v>
      </c>
    </row>
    <row r="4526" spans="1:23">
      <c r="A4526" s="49" t="s">
        <v>6794</v>
      </c>
      <c r="B4526" s="46" t="s">
        <v>549</v>
      </c>
      <c r="C4526" s="46" t="s">
        <v>379</v>
      </c>
      <c r="D4526" s="49" t="s">
        <v>483</v>
      </c>
      <c r="E4526" s="46">
        <v>6</v>
      </c>
      <c r="F4526" s="46">
        <v>6</v>
      </c>
      <c r="G4526" s="46">
        <v>12</v>
      </c>
      <c r="H4526" s="46">
        <v>13</v>
      </c>
      <c r="I4526" s="46">
        <v>6</v>
      </c>
      <c r="J4526" s="46">
        <v>6</v>
      </c>
      <c r="K4526" s="46">
        <v>49</v>
      </c>
      <c r="L4526" s="42">
        <v>36916</v>
      </c>
      <c r="M4526" s="42">
        <v>19119</v>
      </c>
      <c r="N4526" s="42">
        <v>17797</v>
      </c>
      <c r="O4526" s="54">
        <v>16.25311518040958</v>
      </c>
      <c r="P4526" s="54">
        <v>16.25311518040958</v>
      </c>
      <c r="Q4526" s="54">
        <v>32.50623036081916</v>
      </c>
      <c r="R4526" s="54">
        <v>35.215082890887416</v>
      </c>
      <c r="S4526" s="54">
        <v>16.25311518040958</v>
      </c>
      <c r="T4526" s="54">
        <v>16.25311518040958</v>
      </c>
      <c r="U4526" s="54">
        <v>132.73377397334488</v>
      </c>
      <c r="W4526" s="42" t="s">
        <v>469</v>
      </c>
    </row>
    <row r="4527" spans="1:23">
      <c r="A4527" s="49" t="s">
        <v>6795</v>
      </c>
      <c r="B4527" s="46" t="s">
        <v>549</v>
      </c>
      <c r="C4527" s="46" t="s">
        <v>379</v>
      </c>
      <c r="D4527" s="49" t="s">
        <v>128</v>
      </c>
      <c r="E4527" s="46">
        <v>0</v>
      </c>
      <c r="F4527" s="46">
        <v>0</v>
      </c>
      <c r="G4527" s="46">
        <v>6</v>
      </c>
      <c r="H4527" s="46">
        <v>0</v>
      </c>
      <c r="I4527" s="46">
        <v>0</v>
      </c>
      <c r="J4527" s="46">
        <v>0</v>
      </c>
      <c r="K4527" s="46">
        <v>6</v>
      </c>
      <c r="L4527" s="42">
        <v>36916</v>
      </c>
      <c r="M4527" s="42">
        <v>19119</v>
      </c>
      <c r="N4527" s="42">
        <v>17797</v>
      </c>
      <c r="O4527" s="54" t="s">
        <v>499</v>
      </c>
      <c r="P4527" s="54" t="s">
        <v>499</v>
      </c>
      <c r="Q4527" s="54">
        <v>16.25311518040958</v>
      </c>
      <c r="R4527" s="54" t="s">
        <v>499</v>
      </c>
      <c r="S4527" s="54" t="s">
        <v>499</v>
      </c>
      <c r="T4527" s="54" t="s">
        <v>499</v>
      </c>
      <c r="U4527" s="54">
        <v>16.25311518040958</v>
      </c>
      <c r="W4527" s="42" t="s">
        <v>469</v>
      </c>
    </row>
    <row r="4528" spans="1:23">
      <c r="A4528" s="49" t="s">
        <v>6796</v>
      </c>
      <c r="B4528" s="46" t="s">
        <v>549</v>
      </c>
      <c r="C4528" s="46" t="s">
        <v>379</v>
      </c>
      <c r="D4528" s="49" t="s">
        <v>132</v>
      </c>
      <c r="E4528" s="46">
        <v>6</v>
      </c>
      <c r="F4528" s="46">
        <v>0</v>
      </c>
      <c r="G4528" s="46">
        <v>6</v>
      </c>
      <c r="H4528" s="46">
        <v>6</v>
      </c>
      <c r="I4528" s="46">
        <v>7</v>
      </c>
      <c r="J4528" s="46">
        <v>0</v>
      </c>
      <c r="K4528" s="46">
        <v>25</v>
      </c>
      <c r="L4528" s="42">
        <v>36916</v>
      </c>
      <c r="M4528" s="42">
        <v>19119</v>
      </c>
      <c r="N4528" s="42">
        <v>17797</v>
      </c>
      <c r="O4528" s="54">
        <v>31.382394476698575</v>
      </c>
      <c r="P4528" s="54" t="s">
        <v>499</v>
      </c>
      <c r="Q4528" s="54">
        <v>31.382394476698575</v>
      </c>
      <c r="R4528" s="54">
        <v>31.382394476698575</v>
      </c>
      <c r="S4528" s="54">
        <v>36.612793556148333</v>
      </c>
      <c r="T4528" s="54" t="s">
        <v>499</v>
      </c>
      <c r="U4528" s="54">
        <v>130.75997698624406</v>
      </c>
      <c r="W4528" s="42" t="s">
        <v>469</v>
      </c>
    </row>
    <row r="4529" spans="1:23">
      <c r="A4529" s="49" t="s">
        <v>6797</v>
      </c>
      <c r="B4529" s="46" t="s">
        <v>549</v>
      </c>
      <c r="C4529" s="46" t="s">
        <v>379</v>
      </c>
      <c r="D4529" s="49" t="s">
        <v>161</v>
      </c>
      <c r="E4529" s="46">
        <v>6</v>
      </c>
      <c r="F4529" s="46">
        <v>0</v>
      </c>
      <c r="G4529" s="46">
        <v>0</v>
      </c>
      <c r="H4529" s="46">
        <v>0</v>
      </c>
      <c r="I4529" s="46">
        <v>0</v>
      </c>
      <c r="J4529" s="46">
        <v>0</v>
      </c>
      <c r="K4529" s="46">
        <v>6</v>
      </c>
      <c r="L4529" s="42">
        <v>36916</v>
      </c>
      <c r="M4529" s="42">
        <v>19119</v>
      </c>
      <c r="N4529" s="42">
        <v>17797</v>
      </c>
      <c r="O4529" s="54">
        <v>16.25311518040958</v>
      </c>
      <c r="P4529" s="54" t="s">
        <v>499</v>
      </c>
      <c r="Q4529" s="54" t="s">
        <v>499</v>
      </c>
      <c r="R4529" s="54" t="s">
        <v>499</v>
      </c>
      <c r="S4529" s="54" t="s">
        <v>499</v>
      </c>
      <c r="T4529" s="54" t="s">
        <v>499</v>
      </c>
      <c r="U4529" s="54">
        <v>16.25311518040958</v>
      </c>
      <c r="W4529" s="42" t="s">
        <v>469</v>
      </c>
    </row>
    <row r="4530" spans="1:23">
      <c r="A4530" s="49" t="s">
        <v>6798</v>
      </c>
      <c r="B4530" s="46" t="s">
        <v>549</v>
      </c>
      <c r="C4530" s="46" t="s">
        <v>379</v>
      </c>
      <c r="D4530" s="49" t="s">
        <v>164</v>
      </c>
      <c r="E4530" s="46">
        <v>23</v>
      </c>
      <c r="F4530" s="46">
        <v>20</v>
      </c>
      <c r="G4530" s="46">
        <v>49</v>
      </c>
      <c r="H4530" s="46">
        <v>44</v>
      </c>
      <c r="I4530" s="46">
        <v>16</v>
      </c>
      <c r="J4530" s="46">
        <v>6</v>
      </c>
      <c r="K4530" s="46">
        <v>158</v>
      </c>
      <c r="L4530" s="42">
        <v>36916</v>
      </c>
      <c r="M4530" s="42">
        <v>19119</v>
      </c>
      <c r="N4530" s="42">
        <v>17797</v>
      </c>
      <c r="O4530" s="54">
        <v>129.23526437039951</v>
      </c>
      <c r="P4530" s="54">
        <v>112.37849075686913</v>
      </c>
      <c r="Q4530" s="54">
        <v>275.32730235432939</v>
      </c>
      <c r="R4530" s="54">
        <v>247.2326796651121</v>
      </c>
      <c r="S4530" s="54">
        <v>89.902792605495307</v>
      </c>
      <c r="T4530" s="54">
        <v>33.713547227060744</v>
      </c>
      <c r="U4530" s="54">
        <v>887.79007697926613</v>
      </c>
      <c r="W4530" s="42" t="s">
        <v>469</v>
      </c>
    </row>
    <row r="4531" spans="1:23">
      <c r="A4531" s="49" t="s">
        <v>6799</v>
      </c>
      <c r="B4531" s="46" t="s">
        <v>549</v>
      </c>
      <c r="C4531" s="46" t="s">
        <v>379</v>
      </c>
      <c r="D4531" s="49" t="s">
        <v>142</v>
      </c>
      <c r="E4531" s="46">
        <v>0</v>
      </c>
      <c r="F4531" s="46">
        <v>0</v>
      </c>
      <c r="G4531" s="46">
        <v>0</v>
      </c>
      <c r="H4531" s="46">
        <v>6</v>
      </c>
      <c r="I4531" s="46">
        <v>0</v>
      </c>
      <c r="J4531" s="46">
        <v>0</v>
      </c>
      <c r="K4531" s="46">
        <v>6</v>
      </c>
      <c r="L4531" s="42">
        <v>36916</v>
      </c>
      <c r="M4531" s="42">
        <v>19119</v>
      </c>
      <c r="N4531" s="42">
        <v>17797</v>
      </c>
      <c r="O4531" s="54" t="s">
        <v>499</v>
      </c>
      <c r="P4531" s="54" t="s">
        <v>499</v>
      </c>
      <c r="Q4531" s="54" t="s">
        <v>499</v>
      </c>
      <c r="R4531" s="54">
        <v>16.25311518040958</v>
      </c>
      <c r="S4531" s="54" t="s">
        <v>499</v>
      </c>
      <c r="T4531" s="54" t="s">
        <v>499</v>
      </c>
      <c r="U4531" s="54">
        <v>16.25311518040958</v>
      </c>
      <c r="W4531" s="42" t="s">
        <v>469</v>
      </c>
    </row>
    <row r="4532" spans="1:23">
      <c r="A4532" s="49" t="s">
        <v>6800</v>
      </c>
      <c r="B4532" s="46" t="s">
        <v>549</v>
      </c>
      <c r="C4532" s="46" t="s">
        <v>379</v>
      </c>
      <c r="D4532" s="49" t="s">
        <v>146</v>
      </c>
      <c r="E4532" s="46">
        <v>6</v>
      </c>
      <c r="F4532" s="46">
        <v>6</v>
      </c>
      <c r="G4532" s="46">
        <v>12</v>
      </c>
      <c r="H4532" s="46">
        <v>6</v>
      </c>
      <c r="I4532" s="46">
        <v>0</v>
      </c>
      <c r="J4532" s="46">
        <v>6</v>
      </c>
      <c r="K4532" s="46">
        <v>36</v>
      </c>
      <c r="L4532" s="42">
        <v>36916</v>
      </c>
      <c r="M4532" s="42">
        <v>19119</v>
      </c>
      <c r="N4532" s="42">
        <v>17797</v>
      </c>
      <c r="O4532" s="54">
        <v>31.382394476698575</v>
      </c>
      <c r="P4532" s="54">
        <v>31.382394476698575</v>
      </c>
      <c r="Q4532" s="54">
        <v>62.764788953397151</v>
      </c>
      <c r="R4532" s="54">
        <v>31.382394476698575</v>
      </c>
      <c r="S4532" s="54" t="s">
        <v>499</v>
      </c>
      <c r="T4532" s="54">
        <v>31.382394476698575</v>
      </c>
      <c r="U4532" s="54">
        <v>188.29436686019142</v>
      </c>
      <c r="W4532" s="42" t="s">
        <v>469</v>
      </c>
    </row>
    <row r="4533" spans="1:23">
      <c r="A4533" s="49" t="s">
        <v>6801</v>
      </c>
      <c r="B4533" s="46" t="s">
        <v>549</v>
      </c>
      <c r="C4533" s="46" t="s">
        <v>381</v>
      </c>
      <c r="D4533" s="49" t="s">
        <v>200</v>
      </c>
      <c r="E4533" s="46">
        <v>13</v>
      </c>
      <c r="F4533" s="46">
        <v>6</v>
      </c>
      <c r="G4533" s="46">
        <v>12</v>
      </c>
      <c r="H4533" s="46">
        <v>22</v>
      </c>
      <c r="I4533" s="46">
        <v>8</v>
      </c>
      <c r="J4533" s="46">
        <v>12</v>
      </c>
      <c r="K4533" s="46">
        <v>73</v>
      </c>
      <c r="L4533" s="42">
        <v>28522</v>
      </c>
      <c r="M4533" s="42">
        <v>14780</v>
      </c>
      <c r="N4533" s="42">
        <v>13742</v>
      </c>
      <c r="O4533" s="54">
        <v>45.578851412944395</v>
      </c>
      <c r="P4533" s="54">
        <v>21.036392959820489</v>
      </c>
      <c r="Q4533" s="54">
        <v>42.072785919640978</v>
      </c>
      <c r="R4533" s="54">
        <v>77.133440852675136</v>
      </c>
      <c r="S4533" s="54">
        <v>28.04852394642732</v>
      </c>
      <c r="T4533" s="54">
        <v>42.072785919640978</v>
      </c>
      <c r="U4533" s="54">
        <v>255.94278101114929</v>
      </c>
      <c r="W4533" s="42" t="s">
        <v>469</v>
      </c>
    </row>
    <row r="4534" spans="1:23">
      <c r="A4534" s="49" t="s">
        <v>6802</v>
      </c>
      <c r="B4534" s="46" t="s">
        <v>549</v>
      </c>
      <c r="C4534" s="46" t="s">
        <v>381</v>
      </c>
      <c r="D4534" s="49" t="s">
        <v>54</v>
      </c>
      <c r="E4534" s="46">
        <v>17</v>
      </c>
      <c r="F4534" s="46">
        <v>34</v>
      </c>
      <c r="G4534" s="46">
        <v>49</v>
      </c>
      <c r="H4534" s="46">
        <v>82</v>
      </c>
      <c r="I4534" s="46">
        <v>55</v>
      </c>
      <c r="J4534" s="46">
        <v>52</v>
      </c>
      <c r="K4534" s="46">
        <v>289</v>
      </c>
      <c r="L4534" s="42">
        <v>28522</v>
      </c>
      <c r="M4534" s="42">
        <v>14780</v>
      </c>
      <c r="N4534" s="42">
        <v>13742</v>
      </c>
      <c r="O4534" s="54">
        <v>115.02029769959404</v>
      </c>
      <c r="P4534" s="54">
        <v>230.04059539918808</v>
      </c>
      <c r="Q4534" s="54">
        <v>331.52909336941815</v>
      </c>
      <c r="R4534" s="54">
        <v>554.80378890392421</v>
      </c>
      <c r="S4534" s="54">
        <v>372.12449255751017</v>
      </c>
      <c r="T4534" s="54">
        <v>351.82679296346413</v>
      </c>
      <c r="U4534" s="54">
        <v>1955.3450608930989</v>
      </c>
      <c r="W4534" s="42" t="s">
        <v>469</v>
      </c>
    </row>
    <row r="4535" spans="1:23">
      <c r="A4535" s="49" t="s">
        <v>6803</v>
      </c>
      <c r="B4535" s="46" t="s">
        <v>549</v>
      </c>
      <c r="C4535" s="46" t="s">
        <v>381</v>
      </c>
      <c r="D4535" s="49" t="s">
        <v>60</v>
      </c>
      <c r="E4535" s="46">
        <v>6</v>
      </c>
      <c r="F4535" s="46">
        <v>6</v>
      </c>
      <c r="G4535" s="46">
        <v>13</v>
      </c>
      <c r="H4535" s="46">
        <v>13</v>
      </c>
      <c r="I4535" s="46">
        <v>6</v>
      </c>
      <c r="J4535" s="46">
        <v>12</v>
      </c>
      <c r="K4535" s="46">
        <v>56</v>
      </c>
      <c r="L4535" s="42">
        <v>28522</v>
      </c>
      <c r="M4535" s="42">
        <v>14780</v>
      </c>
      <c r="N4535" s="42">
        <v>13742</v>
      </c>
      <c r="O4535" s="54">
        <v>21.036392959820489</v>
      </c>
      <c r="P4535" s="54">
        <v>21.036392959820489</v>
      </c>
      <c r="Q4535" s="54">
        <v>45.578851412944395</v>
      </c>
      <c r="R4535" s="54">
        <v>45.578851412944395</v>
      </c>
      <c r="S4535" s="54">
        <v>21.036392959820489</v>
      </c>
      <c r="T4535" s="54">
        <v>42.072785919640978</v>
      </c>
      <c r="U4535" s="54">
        <v>196.33966762499125</v>
      </c>
      <c r="W4535" s="42" t="s">
        <v>469</v>
      </c>
    </row>
    <row r="4536" spans="1:23">
      <c r="A4536" s="49" t="s">
        <v>6804</v>
      </c>
      <c r="B4536" s="46" t="s">
        <v>549</v>
      </c>
      <c r="C4536" s="46" t="s">
        <v>381</v>
      </c>
      <c r="D4536" s="49" t="s">
        <v>69</v>
      </c>
      <c r="E4536" s="46">
        <v>0</v>
      </c>
      <c r="F4536" s="46">
        <v>0</v>
      </c>
      <c r="G4536" s="46">
        <v>6</v>
      </c>
      <c r="H4536" s="46">
        <v>0</v>
      </c>
      <c r="I4536" s="46">
        <v>6</v>
      </c>
      <c r="J4536" s="46">
        <v>0</v>
      </c>
      <c r="K4536" s="46">
        <v>12</v>
      </c>
      <c r="L4536" s="42">
        <v>28522</v>
      </c>
      <c r="M4536" s="42">
        <v>14780</v>
      </c>
      <c r="N4536" s="42">
        <v>13742</v>
      </c>
      <c r="O4536" s="54" t="s">
        <v>499</v>
      </c>
      <c r="P4536" s="54" t="s">
        <v>499</v>
      </c>
      <c r="Q4536" s="54">
        <v>40.595399188092017</v>
      </c>
      <c r="R4536" s="54" t="s">
        <v>499</v>
      </c>
      <c r="S4536" s="54">
        <v>40.595399188092017</v>
      </c>
      <c r="T4536" s="54" t="s">
        <v>499</v>
      </c>
      <c r="U4536" s="54">
        <v>81.190798376184034</v>
      </c>
      <c r="W4536" s="42" t="s">
        <v>469</v>
      </c>
    </row>
    <row r="4537" spans="1:23">
      <c r="A4537" s="49" t="s">
        <v>6805</v>
      </c>
      <c r="B4537" s="46" t="s">
        <v>549</v>
      </c>
      <c r="C4537" s="46" t="s">
        <v>381</v>
      </c>
      <c r="D4537" s="49" t="s">
        <v>64</v>
      </c>
      <c r="E4537" s="46">
        <v>18</v>
      </c>
      <c r="F4537" s="46">
        <v>16</v>
      </c>
      <c r="G4537" s="46">
        <v>33</v>
      </c>
      <c r="H4537" s="46">
        <v>28</v>
      </c>
      <c r="I4537" s="46">
        <v>33</v>
      </c>
      <c r="J4537" s="46">
        <v>22</v>
      </c>
      <c r="K4537" s="46">
        <v>150</v>
      </c>
      <c r="L4537" s="42">
        <v>28522</v>
      </c>
      <c r="M4537" s="42">
        <v>14780</v>
      </c>
      <c r="N4537" s="42">
        <v>13742</v>
      </c>
      <c r="O4537" s="54">
        <v>63.109178879461467</v>
      </c>
      <c r="P4537" s="54">
        <v>56.09704789285464</v>
      </c>
      <c r="Q4537" s="54">
        <v>115.70016127901269</v>
      </c>
      <c r="R4537" s="54">
        <v>98.169833812495625</v>
      </c>
      <c r="S4537" s="54">
        <v>115.70016127901269</v>
      </c>
      <c r="T4537" s="54">
        <v>77.133440852675136</v>
      </c>
      <c r="U4537" s="54">
        <v>525.90982399551217</v>
      </c>
      <c r="W4537" s="42" t="s">
        <v>469</v>
      </c>
    </row>
    <row r="4538" spans="1:23">
      <c r="A4538" s="49" t="s">
        <v>6806</v>
      </c>
      <c r="B4538" s="46" t="s">
        <v>549</v>
      </c>
      <c r="C4538" s="46" t="s">
        <v>381</v>
      </c>
      <c r="D4538" s="49" t="s">
        <v>492</v>
      </c>
      <c r="E4538" s="46">
        <v>6</v>
      </c>
      <c r="F4538" s="46">
        <v>6</v>
      </c>
      <c r="G4538" s="46">
        <v>16</v>
      </c>
      <c r="H4538" s="46">
        <v>13</v>
      </c>
      <c r="I4538" s="46">
        <v>7</v>
      </c>
      <c r="J4538" s="46">
        <v>0</v>
      </c>
      <c r="K4538" s="46">
        <v>48</v>
      </c>
      <c r="L4538" s="42">
        <v>28522</v>
      </c>
      <c r="M4538" s="42">
        <v>14780</v>
      </c>
      <c r="N4538" s="42">
        <v>13742</v>
      </c>
      <c r="O4538" s="54">
        <v>21.036392959820489</v>
      </c>
      <c r="P4538" s="54">
        <v>21.036392959820489</v>
      </c>
      <c r="Q4538" s="54">
        <v>56.09704789285464</v>
      </c>
      <c r="R4538" s="54">
        <v>45.578851412944395</v>
      </c>
      <c r="S4538" s="54">
        <v>24.542458453123906</v>
      </c>
      <c r="T4538" s="54" t="s">
        <v>499</v>
      </c>
      <c r="U4538" s="54">
        <v>168.29114367856391</v>
      </c>
      <c r="W4538" s="42" t="s">
        <v>469</v>
      </c>
    </row>
    <row r="4539" spans="1:23">
      <c r="A4539" s="49" t="s">
        <v>6807</v>
      </c>
      <c r="B4539" s="46" t="s">
        <v>549</v>
      </c>
      <c r="C4539" s="46" t="s">
        <v>381</v>
      </c>
      <c r="D4539" s="49" t="s">
        <v>473</v>
      </c>
      <c r="E4539" s="46">
        <v>0</v>
      </c>
      <c r="F4539" s="46">
        <v>0</v>
      </c>
      <c r="G4539" s="46">
        <v>0</v>
      </c>
      <c r="H4539" s="46">
        <v>6</v>
      </c>
      <c r="I4539" s="46">
        <v>0</v>
      </c>
      <c r="J4539" s="46">
        <v>0</v>
      </c>
      <c r="K4539" s="46">
        <v>6</v>
      </c>
      <c r="L4539" s="42">
        <v>28522</v>
      </c>
      <c r="M4539" s="42">
        <v>14780</v>
      </c>
      <c r="N4539" s="42">
        <v>13742</v>
      </c>
      <c r="O4539" s="54" t="s">
        <v>499</v>
      </c>
      <c r="P4539" s="54" t="s">
        <v>499</v>
      </c>
      <c r="Q4539" s="54" t="s">
        <v>499</v>
      </c>
      <c r="R4539" s="54">
        <v>21.036392959820489</v>
      </c>
      <c r="S4539" s="54" t="s">
        <v>499</v>
      </c>
      <c r="T4539" s="54" t="s">
        <v>499</v>
      </c>
      <c r="U4539" s="54">
        <v>21.036392959820489</v>
      </c>
      <c r="W4539" s="42" t="s">
        <v>469</v>
      </c>
    </row>
    <row r="4540" spans="1:23">
      <c r="A4540" s="49" t="s">
        <v>6808</v>
      </c>
      <c r="B4540" s="46" t="s">
        <v>549</v>
      </c>
      <c r="C4540" s="46" t="s">
        <v>381</v>
      </c>
      <c r="D4540" s="49" t="s">
        <v>201</v>
      </c>
      <c r="E4540" s="46">
        <v>0</v>
      </c>
      <c r="F4540" s="46">
        <v>6</v>
      </c>
      <c r="G4540" s="46">
        <v>13</v>
      </c>
      <c r="H4540" s="46">
        <v>12</v>
      </c>
      <c r="I4540" s="46">
        <v>0</v>
      </c>
      <c r="J4540" s="46">
        <v>0</v>
      </c>
      <c r="K4540" s="46">
        <v>31</v>
      </c>
      <c r="L4540" s="42">
        <v>28522</v>
      </c>
      <c r="M4540" s="42">
        <v>14780</v>
      </c>
      <c r="N4540" s="42">
        <v>13742</v>
      </c>
      <c r="O4540" s="54" t="s">
        <v>499</v>
      </c>
      <c r="P4540" s="54">
        <v>21.036392959820489</v>
      </c>
      <c r="Q4540" s="54">
        <v>45.578851412944395</v>
      </c>
      <c r="R4540" s="54">
        <v>42.072785919640978</v>
      </c>
      <c r="S4540" s="54" t="s">
        <v>499</v>
      </c>
      <c r="T4540" s="54" t="s">
        <v>499</v>
      </c>
      <c r="U4540" s="54">
        <v>108.68803029240586</v>
      </c>
      <c r="W4540" s="42" t="s">
        <v>469</v>
      </c>
    </row>
    <row r="4541" spans="1:23">
      <c r="A4541" s="49" t="s">
        <v>6809</v>
      </c>
      <c r="B4541" s="46" t="s">
        <v>549</v>
      </c>
      <c r="C4541" s="46" t="s">
        <v>381</v>
      </c>
      <c r="D4541" s="49" t="s">
        <v>95</v>
      </c>
      <c r="E4541" s="46">
        <v>0</v>
      </c>
      <c r="F4541" s="46">
        <v>6</v>
      </c>
      <c r="G4541" s="46">
        <v>6</v>
      </c>
      <c r="H4541" s="46">
        <v>6</v>
      </c>
      <c r="I4541" s="46">
        <v>0</v>
      </c>
      <c r="J4541" s="46">
        <v>0</v>
      </c>
      <c r="K4541" s="46">
        <v>18</v>
      </c>
      <c r="L4541" s="42">
        <v>28522</v>
      </c>
      <c r="M4541" s="42">
        <v>14780</v>
      </c>
      <c r="N4541" s="42">
        <v>13742</v>
      </c>
      <c r="O4541" s="54" t="s">
        <v>499</v>
      </c>
      <c r="P4541" s="54">
        <v>21.036392959820489</v>
      </c>
      <c r="Q4541" s="54">
        <v>21.036392959820489</v>
      </c>
      <c r="R4541" s="54">
        <v>21.036392959820489</v>
      </c>
      <c r="S4541" s="54" t="s">
        <v>499</v>
      </c>
      <c r="T4541" s="54" t="s">
        <v>499</v>
      </c>
      <c r="U4541" s="54">
        <v>63.109178879461467</v>
      </c>
      <c r="W4541" s="42" t="s">
        <v>469</v>
      </c>
    </row>
    <row r="4542" spans="1:23">
      <c r="A4542" s="49" t="s">
        <v>6810</v>
      </c>
      <c r="B4542" s="46" t="s">
        <v>549</v>
      </c>
      <c r="C4542" s="46" t="s">
        <v>381</v>
      </c>
      <c r="D4542" s="49" t="s">
        <v>154</v>
      </c>
      <c r="E4542" s="46">
        <v>0</v>
      </c>
      <c r="F4542" s="46">
        <v>0</v>
      </c>
      <c r="G4542" s="46">
        <v>0</v>
      </c>
      <c r="H4542" s="46">
        <v>0</v>
      </c>
      <c r="I4542" s="46">
        <v>0</v>
      </c>
      <c r="J4542" s="46">
        <v>0</v>
      </c>
      <c r="K4542" s="46">
        <v>0</v>
      </c>
      <c r="L4542" s="42">
        <v>28522</v>
      </c>
      <c r="M4542" s="42">
        <v>14780</v>
      </c>
      <c r="N4542" s="42">
        <v>13742</v>
      </c>
      <c r="O4542" s="54" t="s">
        <v>499</v>
      </c>
      <c r="P4542" s="54" t="s">
        <v>499</v>
      </c>
      <c r="Q4542" s="54" t="s">
        <v>499</v>
      </c>
      <c r="R4542" s="54" t="s">
        <v>499</v>
      </c>
      <c r="S4542" s="54" t="s">
        <v>499</v>
      </c>
      <c r="T4542" s="54" t="s">
        <v>499</v>
      </c>
      <c r="U4542" s="54" t="s">
        <v>499</v>
      </c>
      <c r="W4542" s="42" t="s">
        <v>469</v>
      </c>
    </row>
    <row r="4543" spans="1:23">
      <c r="A4543" s="49" t="s">
        <v>6811</v>
      </c>
      <c r="B4543" s="46" t="s">
        <v>549</v>
      </c>
      <c r="C4543" s="46" t="s">
        <v>381</v>
      </c>
      <c r="D4543" s="49" t="s">
        <v>155</v>
      </c>
      <c r="E4543" s="46">
        <v>12</v>
      </c>
      <c r="F4543" s="46">
        <v>12</v>
      </c>
      <c r="G4543" s="46">
        <v>6</v>
      </c>
      <c r="H4543" s="46">
        <v>12</v>
      </c>
      <c r="I4543" s="46">
        <v>0</v>
      </c>
      <c r="J4543" s="46">
        <v>0</v>
      </c>
      <c r="K4543" s="46">
        <v>42</v>
      </c>
      <c r="L4543" s="42">
        <v>28522</v>
      </c>
      <c r="M4543" s="42">
        <v>14780</v>
      </c>
      <c r="N4543" s="42">
        <v>13742</v>
      </c>
      <c r="O4543" s="54">
        <v>42.072785919640978</v>
      </c>
      <c r="P4543" s="54">
        <v>42.072785919640978</v>
      </c>
      <c r="Q4543" s="54">
        <v>21.036392959820489</v>
      </c>
      <c r="R4543" s="54">
        <v>42.072785919640978</v>
      </c>
      <c r="S4543" s="54" t="s">
        <v>499</v>
      </c>
      <c r="T4543" s="54" t="s">
        <v>499</v>
      </c>
      <c r="U4543" s="54">
        <v>147.25475071874342</v>
      </c>
      <c r="W4543" s="42" t="s">
        <v>469</v>
      </c>
    </row>
    <row r="4544" spans="1:23">
      <c r="A4544" s="49" t="s">
        <v>6812</v>
      </c>
      <c r="B4544" s="46" t="s">
        <v>549</v>
      </c>
      <c r="C4544" s="46" t="s">
        <v>381</v>
      </c>
      <c r="D4544" s="49" t="s">
        <v>99</v>
      </c>
      <c r="E4544" s="46">
        <v>13</v>
      </c>
      <c r="F4544" s="46">
        <v>13</v>
      </c>
      <c r="G4544" s="46">
        <v>15</v>
      </c>
      <c r="H4544" s="46">
        <v>16</v>
      </c>
      <c r="I4544" s="46">
        <v>6</v>
      </c>
      <c r="J4544" s="46">
        <v>6</v>
      </c>
      <c r="K4544" s="46">
        <v>69</v>
      </c>
      <c r="L4544" s="42">
        <v>28522</v>
      </c>
      <c r="M4544" s="42">
        <v>14780</v>
      </c>
      <c r="N4544" s="42">
        <v>13742</v>
      </c>
      <c r="O4544" s="54">
        <v>45.578851412944395</v>
      </c>
      <c r="P4544" s="54">
        <v>45.578851412944395</v>
      </c>
      <c r="Q4544" s="54">
        <v>52.590982399551223</v>
      </c>
      <c r="R4544" s="54">
        <v>56.09704789285464</v>
      </c>
      <c r="S4544" s="54">
        <v>21.036392959820489</v>
      </c>
      <c r="T4544" s="54">
        <v>21.036392959820489</v>
      </c>
      <c r="U4544" s="54">
        <v>241.91851903793562</v>
      </c>
      <c r="W4544" s="42" t="s">
        <v>469</v>
      </c>
    </row>
    <row r="4545" spans="1:23">
      <c r="A4545" s="49" t="s">
        <v>6813</v>
      </c>
      <c r="B4545" s="46" t="s">
        <v>549</v>
      </c>
      <c r="C4545" s="46" t="s">
        <v>381</v>
      </c>
      <c r="D4545" s="49" t="s">
        <v>481</v>
      </c>
      <c r="E4545" s="46">
        <v>0</v>
      </c>
      <c r="F4545" s="46">
        <v>0</v>
      </c>
      <c r="G4545" s="46">
        <v>0</v>
      </c>
      <c r="H4545" s="46">
        <v>0</v>
      </c>
      <c r="I4545" s="46">
        <v>0</v>
      </c>
      <c r="J4545" s="46">
        <v>0</v>
      </c>
      <c r="K4545" s="46">
        <v>0</v>
      </c>
      <c r="L4545" s="42">
        <v>28522</v>
      </c>
      <c r="M4545" s="42">
        <v>14780</v>
      </c>
      <c r="N4545" s="42">
        <v>13742</v>
      </c>
      <c r="O4545" s="54" t="s">
        <v>499</v>
      </c>
      <c r="P4545" s="54" t="s">
        <v>499</v>
      </c>
      <c r="Q4545" s="54" t="s">
        <v>499</v>
      </c>
      <c r="R4545" s="54" t="s">
        <v>499</v>
      </c>
      <c r="S4545" s="54" t="s">
        <v>499</v>
      </c>
      <c r="T4545" s="54" t="s">
        <v>499</v>
      </c>
      <c r="U4545" s="54" t="s">
        <v>499</v>
      </c>
      <c r="W4545" s="42" t="s">
        <v>469</v>
      </c>
    </row>
    <row r="4546" spans="1:23">
      <c r="A4546" s="49" t="s">
        <v>6814</v>
      </c>
      <c r="B4546" s="46" t="s">
        <v>549</v>
      </c>
      <c r="C4546" s="46" t="s">
        <v>381</v>
      </c>
      <c r="D4546" s="49" t="s">
        <v>483</v>
      </c>
      <c r="E4546" s="46">
        <v>0</v>
      </c>
      <c r="F4546" s="46">
        <v>0</v>
      </c>
      <c r="G4546" s="46">
        <v>12</v>
      </c>
      <c r="H4546" s="46">
        <v>14</v>
      </c>
      <c r="I4546" s="46">
        <v>7</v>
      </c>
      <c r="J4546" s="46">
        <v>0</v>
      </c>
      <c r="K4546" s="46">
        <v>33</v>
      </c>
      <c r="L4546" s="42">
        <v>28522</v>
      </c>
      <c r="M4546" s="42">
        <v>14780</v>
      </c>
      <c r="N4546" s="42">
        <v>13742</v>
      </c>
      <c r="O4546" s="54" t="s">
        <v>499</v>
      </c>
      <c r="P4546" s="54" t="s">
        <v>499</v>
      </c>
      <c r="Q4546" s="54">
        <v>42.072785919640978</v>
      </c>
      <c r="R4546" s="54">
        <v>49.084916906247813</v>
      </c>
      <c r="S4546" s="54">
        <v>24.542458453123906</v>
      </c>
      <c r="T4546" s="54" t="s">
        <v>499</v>
      </c>
      <c r="U4546" s="54">
        <v>115.70016127901269</v>
      </c>
      <c r="W4546" s="42" t="s">
        <v>469</v>
      </c>
    </row>
    <row r="4547" spans="1:23">
      <c r="A4547" s="49" t="s">
        <v>6815</v>
      </c>
      <c r="B4547" s="46" t="s">
        <v>549</v>
      </c>
      <c r="C4547" s="46" t="s">
        <v>381</v>
      </c>
      <c r="D4547" s="49" t="s">
        <v>128</v>
      </c>
      <c r="E4547" s="46">
        <v>6</v>
      </c>
      <c r="F4547" s="46">
        <v>0</v>
      </c>
      <c r="G4547" s="46">
        <v>0</v>
      </c>
      <c r="H4547" s="46">
        <v>6</v>
      </c>
      <c r="I4547" s="46">
        <v>0</v>
      </c>
      <c r="J4547" s="46">
        <v>0</v>
      </c>
      <c r="K4547" s="46">
        <v>12</v>
      </c>
      <c r="L4547" s="42">
        <v>28522</v>
      </c>
      <c r="M4547" s="42">
        <v>14780</v>
      </c>
      <c r="N4547" s="42">
        <v>13742</v>
      </c>
      <c r="O4547" s="54">
        <v>21.036392959820489</v>
      </c>
      <c r="P4547" s="54" t="s">
        <v>499</v>
      </c>
      <c r="Q4547" s="54" t="s">
        <v>499</v>
      </c>
      <c r="R4547" s="54">
        <v>21.036392959820489</v>
      </c>
      <c r="S4547" s="54" t="s">
        <v>499</v>
      </c>
      <c r="T4547" s="54" t="s">
        <v>499</v>
      </c>
      <c r="U4547" s="54">
        <v>42.072785919640978</v>
      </c>
      <c r="W4547" s="42" t="s">
        <v>469</v>
      </c>
    </row>
    <row r="4548" spans="1:23">
      <c r="A4548" s="49" t="s">
        <v>6816</v>
      </c>
      <c r="B4548" s="46" t="s">
        <v>549</v>
      </c>
      <c r="C4548" s="46" t="s">
        <v>381</v>
      </c>
      <c r="D4548" s="49" t="s">
        <v>132</v>
      </c>
      <c r="E4548" s="46">
        <v>6</v>
      </c>
      <c r="F4548" s="46">
        <v>6</v>
      </c>
      <c r="G4548" s="46">
        <v>8</v>
      </c>
      <c r="H4548" s="46">
        <v>0</v>
      </c>
      <c r="I4548" s="46">
        <v>6</v>
      </c>
      <c r="J4548" s="46">
        <v>6</v>
      </c>
      <c r="K4548" s="46">
        <v>32</v>
      </c>
      <c r="L4548" s="42">
        <v>28522</v>
      </c>
      <c r="M4548" s="42">
        <v>14780</v>
      </c>
      <c r="N4548" s="42">
        <v>13742</v>
      </c>
      <c r="O4548" s="54">
        <v>40.595399188092017</v>
      </c>
      <c r="P4548" s="54">
        <v>40.595399188092017</v>
      </c>
      <c r="Q4548" s="54">
        <v>54.127198917456028</v>
      </c>
      <c r="R4548" s="54" t="s">
        <v>499</v>
      </c>
      <c r="S4548" s="54">
        <v>40.595399188092017</v>
      </c>
      <c r="T4548" s="54">
        <v>40.595399188092017</v>
      </c>
      <c r="U4548" s="54">
        <v>216.50879566982411</v>
      </c>
      <c r="W4548" s="42" t="s">
        <v>469</v>
      </c>
    </row>
    <row r="4549" spans="1:23">
      <c r="A4549" s="49" t="s">
        <v>6817</v>
      </c>
      <c r="B4549" s="46" t="s">
        <v>549</v>
      </c>
      <c r="C4549" s="46" t="s">
        <v>381</v>
      </c>
      <c r="D4549" s="49" t="s">
        <v>161</v>
      </c>
      <c r="E4549" s="46">
        <v>0</v>
      </c>
      <c r="F4549" s="46">
        <v>0</v>
      </c>
      <c r="G4549" s="46">
        <v>0</v>
      </c>
      <c r="H4549" s="46">
        <v>0</v>
      </c>
      <c r="I4549" s="46">
        <v>0</v>
      </c>
      <c r="J4549" s="46">
        <v>0</v>
      </c>
      <c r="K4549" s="46">
        <v>0</v>
      </c>
      <c r="L4549" s="42">
        <v>28522</v>
      </c>
      <c r="M4549" s="42">
        <v>14780</v>
      </c>
      <c r="N4549" s="42">
        <v>13742</v>
      </c>
      <c r="O4549" s="54" t="s">
        <v>499</v>
      </c>
      <c r="P4549" s="54" t="s">
        <v>499</v>
      </c>
      <c r="Q4549" s="54" t="s">
        <v>499</v>
      </c>
      <c r="R4549" s="54" t="s">
        <v>499</v>
      </c>
      <c r="S4549" s="54" t="s">
        <v>499</v>
      </c>
      <c r="T4549" s="54" t="s">
        <v>499</v>
      </c>
      <c r="U4549" s="54" t="s">
        <v>499</v>
      </c>
      <c r="W4549" s="42" t="s">
        <v>469</v>
      </c>
    </row>
    <row r="4550" spans="1:23">
      <c r="A4550" s="49" t="s">
        <v>6818</v>
      </c>
      <c r="B4550" s="46" t="s">
        <v>549</v>
      </c>
      <c r="C4550" s="46" t="s">
        <v>381</v>
      </c>
      <c r="D4550" s="49" t="s">
        <v>164</v>
      </c>
      <c r="E4550" s="46">
        <v>25</v>
      </c>
      <c r="F4550" s="46">
        <v>18</v>
      </c>
      <c r="G4550" s="46">
        <v>74</v>
      </c>
      <c r="H4550" s="46">
        <v>84</v>
      </c>
      <c r="I4550" s="46">
        <v>13</v>
      </c>
      <c r="J4550" s="46">
        <v>6</v>
      </c>
      <c r="K4550" s="46">
        <v>220</v>
      </c>
      <c r="L4550" s="42">
        <v>28522</v>
      </c>
      <c r="M4550" s="42">
        <v>14780</v>
      </c>
      <c r="N4550" s="42">
        <v>13742</v>
      </c>
      <c r="O4550" s="54">
        <v>181.92402852568767</v>
      </c>
      <c r="P4550" s="54">
        <v>130.98530053849512</v>
      </c>
      <c r="Q4550" s="54">
        <v>538.49512443603555</v>
      </c>
      <c r="R4550" s="54">
        <v>611.2647358463106</v>
      </c>
      <c r="S4550" s="54">
        <v>94.600494833357587</v>
      </c>
      <c r="T4550" s="54">
        <v>43.661766846165044</v>
      </c>
      <c r="U4550" s="54">
        <v>1600.9314510260515</v>
      </c>
      <c r="W4550" s="42" t="s">
        <v>469</v>
      </c>
    </row>
    <row r="4551" spans="1:23">
      <c r="A4551" s="49" t="s">
        <v>6819</v>
      </c>
      <c r="B4551" s="46" t="s">
        <v>549</v>
      </c>
      <c r="C4551" s="46" t="s">
        <v>381</v>
      </c>
      <c r="D4551" s="49" t="s">
        <v>142</v>
      </c>
      <c r="E4551" s="46">
        <v>12</v>
      </c>
      <c r="F4551" s="46">
        <v>0</v>
      </c>
      <c r="G4551" s="46">
        <v>6</v>
      </c>
      <c r="H4551" s="46">
        <v>0</v>
      </c>
      <c r="I4551" s="46">
        <v>0</v>
      </c>
      <c r="J4551" s="46">
        <v>0</v>
      </c>
      <c r="K4551" s="46">
        <v>18</v>
      </c>
      <c r="L4551" s="42">
        <v>28522</v>
      </c>
      <c r="M4551" s="42">
        <v>14780</v>
      </c>
      <c r="N4551" s="42">
        <v>13742</v>
      </c>
      <c r="O4551" s="54">
        <v>42.072785919640978</v>
      </c>
      <c r="P4551" s="54" t="s">
        <v>499</v>
      </c>
      <c r="Q4551" s="54">
        <v>21.036392959820489</v>
      </c>
      <c r="R4551" s="54" t="s">
        <v>499</v>
      </c>
      <c r="S4551" s="54" t="s">
        <v>499</v>
      </c>
      <c r="T4551" s="54" t="s">
        <v>499</v>
      </c>
      <c r="U4551" s="54">
        <v>63.109178879461467</v>
      </c>
      <c r="W4551" s="42" t="s">
        <v>469</v>
      </c>
    </row>
    <row r="4552" spans="1:23">
      <c r="A4552" s="49" t="s">
        <v>6820</v>
      </c>
      <c r="B4552" s="46" t="s">
        <v>549</v>
      </c>
      <c r="C4552" s="46" t="s">
        <v>381</v>
      </c>
      <c r="D4552" s="49" t="s">
        <v>146</v>
      </c>
      <c r="E4552" s="46">
        <v>6</v>
      </c>
      <c r="F4552" s="46">
        <v>6</v>
      </c>
      <c r="G4552" s="46">
        <v>9</v>
      </c>
      <c r="H4552" s="46">
        <v>8</v>
      </c>
      <c r="I4552" s="46">
        <v>6</v>
      </c>
      <c r="J4552" s="46">
        <v>6</v>
      </c>
      <c r="K4552" s="46">
        <v>41</v>
      </c>
      <c r="L4552" s="42">
        <v>28522</v>
      </c>
      <c r="M4552" s="42">
        <v>14780</v>
      </c>
      <c r="N4552" s="42">
        <v>13742</v>
      </c>
      <c r="O4552" s="54">
        <v>40.595399188092017</v>
      </c>
      <c r="P4552" s="54">
        <v>40.595399188092017</v>
      </c>
      <c r="Q4552" s="54">
        <v>60.893098782138026</v>
      </c>
      <c r="R4552" s="54">
        <v>54.127198917456028</v>
      </c>
      <c r="S4552" s="54">
        <v>40.595399188092017</v>
      </c>
      <c r="T4552" s="54">
        <v>40.595399188092017</v>
      </c>
      <c r="U4552" s="54">
        <v>277.40189445196211</v>
      </c>
      <c r="W4552" s="42" t="s">
        <v>469</v>
      </c>
    </row>
    <row r="4553" spans="1:23">
      <c r="A4553" s="49" t="s">
        <v>6821</v>
      </c>
      <c r="B4553" s="46" t="s">
        <v>549</v>
      </c>
      <c r="C4553" s="46" t="s">
        <v>383</v>
      </c>
      <c r="D4553" s="49" t="s">
        <v>200</v>
      </c>
      <c r="E4553" s="46">
        <v>0</v>
      </c>
      <c r="F4553" s="46">
        <v>0</v>
      </c>
      <c r="G4553" s="46">
        <v>17</v>
      </c>
      <c r="H4553" s="46">
        <v>15</v>
      </c>
      <c r="I4553" s="46">
        <v>12</v>
      </c>
      <c r="J4553" s="46">
        <v>0</v>
      </c>
      <c r="K4553" s="46">
        <v>44</v>
      </c>
      <c r="L4553" s="42">
        <v>29234</v>
      </c>
      <c r="M4553" s="42">
        <v>14975</v>
      </c>
      <c r="N4553" s="42">
        <v>14259</v>
      </c>
      <c r="O4553" s="54" t="s">
        <v>499</v>
      </c>
      <c r="P4553" s="54" t="s">
        <v>499</v>
      </c>
      <c r="Q4553" s="54">
        <v>58.151467469384961</v>
      </c>
      <c r="R4553" s="54">
        <v>51.310118355339675</v>
      </c>
      <c r="S4553" s="54">
        <v>41.048094684271739</v>
      </c>
      <c r="T4553" s="54" t="s">
        <v>499</v>
      </c>
      <c r="U4553" s="54">
        <v>150.50968050899638</v>
      </c>
      <c r="W4553" s="42" t="s">
        <v>469</v>
      </c>
    </row>
    <row r="4554" spans="1:23">
      <c r="A4554" s="49" t="s">
        <v>6822</v>
      </c>
      <c r="B4554" s="46" t="s">
        <v>549</v>
      </c>
      <c r="C4554" s="46" t="s">
        <v>383</v>
      </c>
      <c r="D4554" s="49" t="s">
        <v>54</v>
      </c>
      <c r="E4554" s="46">
        <v>18</v>
      </c>
      <c r="F4554" s="46">
        <v>22</v>
      </c>
      <c r="G4554" s="46">
        <v>38</v>
      </c>
      <c r="H4554" s="46">
        <v>68</v>
      </c>
      <c r="I4554" s="46">
        <v>56</v>
      </c>
      <c r="J4554" s="46">
        <v>24</v>
      </c>
      <c r="K4554" s="46">
        <v>226</v>
      </c>
      <c r="L4554" s="42">
        <v>29234</v>
      </c>
      <c r="M4554" s="42">
        <v>14975</v>
      </c>
      <c r="N4554" s="42">
        <v>14259</v>
      </c>
      <c r="O4554" s="54">
        <v>120.20033388981635</v>
      </c>
      <c r="P4554" s="54">
        <v>146.91151919866445</v>
      </c>
      <c r="Q4554" s="54">
        <v>253.75626043405677</v>
      </c>
      <c r="R4554" s="54">
        <v>454.09015025041737</v>
      </c>
      <c r="S4554" s="54">
        <v>373.95659432387311</v>
      </c>
      <c r="T4554" s="54">
        <v>160.26711185308847</v>
      </c>
      <c r="U4554" s="54">
        <v>1509.1819699499165</v>
      </c>
      <c r="W4554" s="42" t="s">
        <v>469</v>
      </c>
    </row>
    <row r="4555" spans="1:23">
      <c r="A4555" s="49" t="s">
        <v>6823</v>
      </c>
      <c r="B4555" s="46" t="s">
        <v>549</v>
      </c>
      <c r="C4555" s="46" t="s">
        <v>383</v>
      </c>
      <c r="D4555" s="49" t="s">
        <v>60</v>
      </c>
      <c r="E4555" s="46">
        <v>0</v>
      </c>
      <c r="F4555" s="46">
        <v>6</v>
      </c>
      <c r="G4555" s="46">
        <v>12</v>
      </c>
      <c r="H4555" s="46">
        <v>12</v>
      </c>
      <c r="I4555" s="46">
        <v>6</v>
      </c>
      <c r="J4555" s="46">
        <v>12</v>
      </c>
      <c r="K4555" s="46">
        <v>48</v>
      </c>
      <c r="L4555" s="42">
        <v>29234</v>
      </c>
      <c r="M4555" s="42">
        <v>14975</v>
      </c>
      <c r="N4555" s="42">
        <v>14259</v>
      </c>
      <c r="O4555" s="54" t="s">
        <v>499</v>
      </c>
      <c r="P4555" s="54">
        <v>20.524047342135869</v>
      </c>
      <c r="Q4555" s="54">
        <v>41.048094684271739</v>
      </c>
      <c r="R4555" s="54">
        <v>41.048094684271739</v>
      </c>
      <c r="S4555" s="54">
        <v>20.524047342135869</v>
      </c>
      <c r="T4555" s="54">
        <v>41.048094684271739</v>
      </c>
      <c r="U4555" s="54">
        <v>164.19237873708695</v>
      </c>
      <c r="W4555" s="42" t="s">
        <v>469</v>
      </c>
    </row>
    <row r="4556" spans="1:23">
      <c r="A4556" s="49" t="s">
        <v>6824</v>
      </c>
      <c r="B4556" s="46" t="s">
        <v>549</v>
      </c>
      <c r="C4556" s="46" t="s">
        <v>383</v>
      </c>
      <c r="D4556" s="49" t="s">
        <v>69</v>
      </c>
      <c r="E4556" s="46">
        <v>0</v>
      </c>
      <c r="F4556" s="46">
        <v>0</v>
      </c>
      <c r="G4556" s="46">
        <v>6</v>
      </c>
      <c r="H4556" s="46">
        <v>6</v>
      </c>
      <c r="I4556" s="46">
        <v>0</v>
      </c>
      <c r="J4556" s="46">
        <v>0</v>
      </c>
      <c r="K4556" s="46">
        <v>12</v>
      </c>
      <c r="L4556" s="42">
        <v>29234</v>
      </c>
      <c r="M4556" s="42">
        <v>14975</v>
      </c>
      <c r="N4556" s="42">
        <v>14259</v>
      </c>
      <c r="O4556" s="54" t="s">
        <v>499</v>
      </c>
      <c r="P4556" s="54" t="s">
        <v>499</v>
      </c>
      <c r="Q4556" s="54">
        <v>40.066777963272116</v>
      </c>
      <c r="R4556" s="54">
        <v>40.066777963272116</v>
      </c>
      <c r="S4556" s="54" t="s">
        <v>499</v>
      </c>
      <c r="T4556" s="54" t="s">
        <v>499</v>
      </c>
      <c r="U4556" s="54">
        <v>80.133555926544233</v>
      </c>
      <c r="W4556" s="42" t="s">
        <v>469</v>
      </c>
    </row>
    <row r="4557" spans="1:23">
      <c r="A4557" s="49" t="s">
        <v>6825</v>
      </c>
      <c r="B4557" s="46" t="s">
        <v>549</v>
      </c>
      <c r="C4557" s="46" t="s">
        <v>383</v>
      </c>
      <c r="D4557" s="49" t="s">
        <v>64</v>
      </c>
      <c r="E4557" s="46">
        <v>18</v>
      </c>
      <c r="F4557" s="46">
        <v>21</v>
      </c>
      <c r="G4557" s="46">
        <v>40</v>
      </c>
      <c r="H4557" s="46">
        <v>42</v>
      </c>
      <c r="I4557" s="46">
        <v>15</v>
      </c>
      <c r="J4557" s="46">
        <v>12</v>
      </c>
      <c r="K4557" s="46">
        <v>148</v>
      </c>
      <c r="L4557" s="42">
        <v>29234</v>
      </c>
      <c r="M4557" s="42">
        <v>14975</v>
      </c>
      <c r="N4557" s="42">
        <v>14259</v>
      </c>
      <c r="O4557" s="54">
        <v>61.572142026407612</v>
      </c>
      <c r="P4557" s="54">
        <v>71.834165697475541</v>
      </c>
      <c r="Q4557" s="54">
        <v>136.82698228090578</v>
      </c>
      <c r="R4557" s="54">
        <v>143.66833139495108</v>
      </c>
      <c r="S4557" s="54">
        <v>51.310118355339675</v>
      </c>
      <c r="T4557" s="54">
        <v>41.048094684271739</v>
      </c>
      <c r="U4557" s="54">
        <v>506.25983443935144</v>
      </c>
      <c r="W4557" s="42" t="s">
        <v>469</v>
      </c>
    </row>
    <row r="4558" spans="1:23">
      <c r="A4558" s="49" t="s">
        <v>6826</v>
      </c>
      <c r="B4558" s="46" t="s">
        <v>549</v>
      </c>
      <c r="C4558" s="46" t="s">
        <v>383</v>
      </c>
      <c r="D4558" s="49" t="s">
        <v>492</v>
      </c>
      <c r="E4558" s="46">
        <v>0</v>
      </c>
      <c r="F4558" s="46">
        <v>6</v>
      </c>
      <c r="G4558" s="46">
        <v>6</v>
      </c>
      <c r="H4558" s="46">
        <v>12</v>
      </c>
      <c r="I4558" s="46">
        <v>13</v>
      </c>
      <c r="J4558" s="46">
        <v>0</v>
      </c>
      <c r="K4558" s="46">
        <v>37</v>
      </c>
      <c r="L4558" s="42">
        <v>29234</v>
      </c>
      <c r="M4558" s="42">
        <v>14975</v>
      </c>
      <c r="N4558" s="42">
        <v>14259</v>
      </c>
      <c r="O4558" s="54" t="s">
        <v>499</v>
      </c>
      <c r="P4558" s="54">
        <v>20.524047342135869</v>
      </c>
      <c r="Q4558" s="54">
        <v>20.524047342135869</v>
      </c>
      <c r="R4558" s="54">
        <v>41.048094684271739</v>
      </c>
      <c r="S4558" s="54">
        <v>44.468769241294389</v>
      </c>
      <c r="T4558" s="54" t="s">
        <v>499</v>
      </c>
      <c r="U4558" s="54">
        <v>126.56495860983786</v>
      </c>
      <c r="W4558" s="42" t="s">
        <v>469</v>
      </c>
    </row>
    <row r="4559" spans="1:23">
      <c r="A4559" s="49" t="s">
        <v>6827</v>
      </c>
      <c r="B4559" s="46" t="s">
        <v>549</v>
      </c>
      <c r="C4559" s="46" t="s">
        <v>383</v>
      </c>
      <c r="D4559" s="49" t="s">
        <v>473</v>
      </c>
      <c r="E4559" s="46">
        <v>0</v>
      </c>
      <c r="F4559" s="46">
        <v>0</v>
      </c>
      <c r="G4559" s="46">
        <v>0</v>
      </c>
      <c r="H4559" s="46">
        <v>0</v>
      </c>
      <c r="I4559" s="46">
        <v>0</v>
      </c>
      <c r="J4559" s="46">
        <v>0</v>
      </c>
      <c r="K4559" s="46">
        <v>0</v>
      </c>
      <c r="L4559" s="42">
        <v>29234</v>
      </c>
      <c r="M4559" s="42">
        <v>14975</v>
      </c>
      <c r="N4559" s="42">
        <v>14259</v>
      </c>
      <c r="O4559" s="54" t="s">
        <v>499</v>
      </c>
      <c r="P4559" s="54" t="s">
        <v>499</v>
      </c>
      <c r="Q4559" s="54" t="s">
        <v>499</v>
      </c>
      <c r="R4559" s="54" t="s">
        <v>499</v>
      </c>
      <c r="S4559" s="54" t="s">
        <v>499</v>
      </c>
      <c r="T4559" s="54" t="s">
        <v>499</v>
      </c>
      <c r="U4559" s="54" t="s">
        <v>499</v>
      </c>
      <c r="W4559" s="42" t="s">
        <v>469</v>
      </c>
    </row>
    <row r="4560" spans="1:23">
      <c r="A4560" s="49" t="s">
        <v>6828</v>
      </c>
      <c r="B4560" s="46" t="s">
        <v>549</v>
      </c>
      <c r="C4560" s="46" t="s">
        <v>383</v>
      </c>
      <c r="D4560" s="49" t="s">
        <v>201</v>
      </c>
      <c r="E4560" s="46">
        <v>6</v>
      </c>
      <c r="F4560" s="46">
        <v>6</v>
      </c>
      <c r="G4560" s="46">
        <v>12</v>
      </c>
      <c r="H4560" s="46">
        <v>6</v>
      </c>
      <c r="I4560" s="46">
        <v>6</v>
      </c>
      <c r="J4560" s="46">
        <v>6</v>
      </c>
      <c r="K4560" s="46">
        <v>42</v>
      </c>
      <c r="L4560" s="42">
        <v>29234</v>
      </c>
      <c r="M4560" s="42">
        <v>14975</v>
      </c>
      <c r="N4560" s="42">
        <v>14259</v>
      </c>
      <c r="O4560" s="54">
        <v>20.524047342135869</v>
      </c>
      <c r="P4560" s="54">
        <v>20.524047342135869</v>
      </c>
      <c r="Q4560" s="54">
        <v>41.048094684271739</v>
      </c>
      <c r="R4560" s="54">
        <v>20.524047342135869</v>
      </c>
      <c r="S4560" s="54">
        <v>20.524047342135869</v>
      </c>
      <c r="T4560" s="54">
        <v>20.524047342135869</v>
      </c>
      <c r="U4560" s="54">
        <v>143.66833139495108</v>
      </c>
      <c r="W4560" s="42" t="s">
        <v>469</v>
      </c>
    </row>
    <row r="4561" spans="1:23">
      <c r="A4561" s="49" t="s">
        <v>6829</v>
      </c>
      <c r="B4561" s="46" t="s">
        <v>549</v>
      </c>
      <c r="C4561" s="46" t="s">
        <v>383</v>
      </c>
      <c r="D4561" s="49" t="s">
        <v>151</v>
      </c>
      <c r="E4561" s="46">
        <v>0</v>
      </c>
      <c r="F4561" s="46">
        <v>0</v>
      </c>
      <c r="G4561" s="46">
        <v>0</v>
      </c>
      <c r="H4561" s="46">
        <v>0</v>
      </c>
      <c r="I4561" s="46">
        <v>0</v>
      </c>
      <c r="J4561" s="46">
        <v>0</v>
      </c>
      <c r="K4561" s="46">
        <v>0</v>
      </c>
      <c r="L4561" s="42">
        <v>29234</v>
      </c>
      <c r="M4561" s="42">
        <v>14975</v>
      </c>
      <c r="N4561" s="42">
        <v>14259</v>
      </c>
      <c r="O4561" s="54" t="s">
        <v>499</v>
      </c>
      <c r="P4561" s="54" t="s">
        <v>499</v>
      </c>
      <c r="Q4561" s="54" t="s">
        <v>499</v>
      </c>
      <c r="R4561" s="54" t="s">
        <v>499</v>
      </c>
      <c r="S4561" s="54" t="s">
        <v>499</v>
      </c>
      <c r="T4561" s="54" t="s">
        <v>499</v>
      </c>
      <c r="U4561" s="54" t="s">
        <v>499</v>
      </c>
      <c r="W4561" s="42" t="s">
        <v>469</v>
      </c>
    </row>
    <row r="4562" spans="1:23">
      <c r="A4562" s="49" t="s">
        <v>6830</v>
      </c>
      <c r="B4562" s="46" t="s">
        <v>549</v>
      </c>
      <c r="C4562" s="46" t="s">
        <v>383</v>
      </c>
      <c r="D4562" s="49" t="s">
        <v>95</v>
      </c>
      <c r="E4562" s="46">
        <v>0</v>
      </c>
      <c r="F4562" s="46">
        <v>0</v>
      </c>
      <c r="G4562" s="46">
        <v>6</v>
      </c>
      <c r="H4562" s="46">
        <v>6</v>
      </c>
      <c r="I4562" s="46">
        <v>0</v>
      </c>
      <c r="J4562" s="46">
        <v>0</v>
      </c>
      <c r="K4562" s="46">
        <v>12</v>
      </c>
      <c r="L4562" s="42">
        <v>29234</v>
      </c>
      <c r="M4562" s="42">
        <v>14975</v>
      </c>
      <c r="N4562" s="42">
        <v>14259</v>
      </c>
      <c r="O4562" s="54" t="s">
        <v>499</v>
      </c>
      <c r="P4562" s="54" t="s">
        <v>499</v>
      </c>
      <c r="Q4562" s="54">
        <v>20.524047342135869</v>
      </c>
      <c r="R4562" s="54">
        <v>20.524047342135869</v>
      </c>
      <c r="S4562" s="54" t="s">
        <v>499</v>
      </c>
      <c r="T4562" s="54" t="s">
        <v>499</v>
      </c>
      <c r="U4562" s="54">
        <v>41.048094684271739</v>
      </c>
      <c r="W4562" s="42" t="s">
        <v>469</v>
      </c>
    </row>
    <row r="4563" spans="1:23">
      <c r="A4563" s="49" t="s">
        <v>6831</v>
      </c>
      <c r="B4563" s="46" t="s">
        <v>549</v>
      </c>
      <c r="C4563" s="46" t="s">
        <v>383</v>
      </c>
      <c r="D4563" s="49" t="s">
        <v>154</v>
      </c>
      <c r="E4563" s="46">
        <v>0</v>
      </c>
      <c r="F4563" s="46">
        <v>0</v>
      </c>
      <c r="G4563" s="46">
        <v>0</v>
      </c>
      <c r="H4563" s="46">
        <v>0</v>
      </c>
      <c r="I4563" s="46">
        <v>0</v>
      </c>
      <c r="J4563" s="46">
        <v>0</v>
      </c>
      <c r="K4563" s="46">
        <v>0</v>
      </c>
      <c r="L4563" s="42">
        <v>29234</v>
      </c>
      <c r="M4563" s="42">
        <v>14975</v>
      </c>
      <c r="N4563" s="42">
        <v>14259</v>
      </c>
      <c r="O4563" s="54" t="s">
        <v>499</v>
      </c>
      <c r="P4563" s="54" t="s">
        <v>499</v>
      </c>
      <c r="Q4563" s="54" t="s">
        <v>499</v>
      </c>
      <c r="R4563" s="54" t="s">
        <v>499</v>
      </c>
      <c r="S4563" s="54" t="s">
        <v>499</v>
      </c>
      <c r="T4563" s="54" t="s">
        <v>499</v>
      </c>
      <c r="U4563" s="54" t="s">
        <v>499</v>
      </c>
      <c r="W4563" s="42" t="s">
        <v>469</v>
      </c>
    </row>
    <row r="4564" spans="1:23">
      <c r="A4564" s="49" t="s">
        <v>6832</v>
      </c>
      <c r="B4564" s="46" t="s">
        <v>549</v>
      </c>
      <c r="C4564" s="46" t="s">
        <v>383</v>
      </c>
      <c r="D4564" s="49" t="s">
        <v>155</v>
      </c>
      <c r="E4564" s="46">
        <v>12</v>
      </c>
      <c r="F4564" s="46">
        <v>12</v>
      </c>
      <c r="G4564" s="46">
        <v>6</v>
      </c>
      <c r="H4564" s="46">
        <v>12</v>
      </c>
      <c r="I4564" s="46">
        <v>6</v>
      </c>
      <c r="J4564" s="46">
        <v>0</v>
      </c>
      <c r="K4564" s="46">
        <v>48</v>
      </c>
      <c r="L4564" s="42">
        <v>29234</v>
      </c>
      <c r="M4564" s="42">
        <v>14975</v>
      </c>
      <c r="N4564" s="42">
        <v>14259</v>
      </c>
      <c r="O4564" s="54">
        <v>41.048094684271739</v>
      </c>
      <c r="P4564" s="54">
        <v>41.048094684271739</v>
      </c>
      <c r="Q4564" s="54">
        <v>20.524047342135869</v>
      </c>
      <c r="R4564" s="54">
        <v>41.048094684271739</v>
      </c>
      <c r="S4564" s="54">
        <v>20.524047342135869</v>
      </c>
      <c r="T4564" s="54" t="s">
        <v>499</v>
      </c>
      <c r="U4564" s="54">
        <v>164.19237873708695</v>
      </c>
      <c r="W4564" s="42" t="s">
        <v>469</v>
      </c>
    </row>
    <row r="4565" spans="1:23">
      <c r="A4565" s="49" t="s">
        <v>6833</v>
      </c>
      <c r="B4565" s="46" t="s">
        <v>549</v>
      </c>
      <c r="C4565" s="46" t="s">
        <v>383</v>
      </c>
      <c r="D4565" s="49" t="s">
        <v>99</v>
      </c>
      <c r="E4565" s="46">
        <v>6</v>
      </c>
      <c r="F4565" s="46">
        <v>0</v>
      </c>
      <c r="G4565" s="46">
        <v>12</v>
      </c>
      <c r="H4565" s="46">
        <v>12</v>
      </c>
      <c r="I4565" s="46">
        <v>12</v>
      </c>
      <c r="J4565" s="46">
        <v>0</v>
      </c>
      <c r="K4565" s="46">
        <v>42</v>
      </c>
      <c r="L4565" s="42">
        <v>29234</v>
      </c>
      <c r="M4565" s="42">
        <v>14975</v>
      </c>
      <c r="N4565" s="42">
        <v>14259</v>
      </c>
      <c r="O4565" s="54">
        <v>20.524047342135869</v>
      </c>
      <c r="P4565" s="54" t="s">
        <v>499</v>
      </c>
      <c r="Q4565" s="54">
        <v>41.048094684271739</v>
      </c>
      <c r="R4565" s="54">
        <v>41.048094684271739</v>
      </c>
      <c r="S4565" s="54">
        <v>41.048094684271739</v>
      </c>
      <c r="T4565" s="54" t="s">
        <v>499</v>
      </c>
      <c r="U4565" s="54">
        <v>143.66833139495108</v>
      </c>
      <c r="W4565" s="42" t="s">
        <v>469</v>
      </c>
    </row>
    <row r="4566" spans="1:23">
      <c r="A4566" s="49" t="s">
        <v>6834</v>
      </c>
      <c r="B4566" s="46" t="s">
        <v>549</v>
      </c>
      <c r="C4566" s="46" t="s">
        <v>383</v>
      </c>
      <c r="D4566" s="49" t="s">
        <v>481</v>
      </c>
      <c r="E4566" s="46">
        <v>0</v>
      </c>
      <c r="F4566" s="46">
        <v>0</v>
      </c>
      <c r="G4566" s="46">
        <v>0</v>
      </c>
      <c r="H4566" s="46">
        <v>0</v>
      </c>
      <c r="I4566" s="46">
        <v>0</v>
      </c>
      <c r="J4566" s="46">
        <v>0</v>
      </c>
      <c r="K4566" s="46">
        <v>0</v>
      </c>
      <c r="L4566" s="42">
        <v>29234</v>
      </c>
      <c r="M4566" s="42">
        <v>14975</v>
      </c>
      <c r="N4566" s="42">
        <v>14259</v>
      </c>
      <c r="O4566" s="54" t="s">
        <v>499</v>
      </c>
      <c r="P4566" s="54" t="s">
        <v>499</v>
      </c>
      <c r="Q4566" s="54" t="s">
        <v>499</v>
      </c>
      <c r="R4566" s="54" t="s">
        <v>499</v>
      </c>
      <c r="S4566" s="54" t="s">
        <v>499</v>
      </c>
      <c r="T4566" s="54" t="s">
        <v>499</v>
      </c>
      <c r="U4566" s="54" t="s">
        <v>499</v>
      </c>
      <c r="W4566" s="42" t="s">
        <v>469</v>
      </c>
    </row>
    <row r="4567" spans="1:23">
      <c r="A4567" s="49" t="s">
        <v>6835</v>
      </c>
      <c r="B4567" s="46" t="s">
        <v>549</v>
      </c>
      <c r="C4567" s="46" t="s">
        <v>383</v>
      </c>
      <c r="D4567" s="49" t="s">
        <v>483</v>
      </c>
      <c r="E4567" s="46">
        <v>0</v>
      </c>
      <c r="F4567" s="46">
        <v>0</v>
      </c>
      <c r="G4567" s="46">
        <v>6</v>
      </c>
      <c r="H4567" s="46">
        <v>15</v>
      </c>
      <c r="I4567" s="46">
        <v>6</v>
      </c>
      <c r="J4567" s="46">
        <v>0</v>
      </c>
      <c r="K4567" s="46">
        <v>27</v>
      </c>
      <c r="L4567" s="42">
        <v>29234</v>
      </c>
      <c r="M4567" s="42">
        <v>14975</v>
      </c>
      <c r="N4567" s="42">
        <v>14259</v>
      </c>
      <c r="O4567" s="54" t="s">
        <v>499</v>
      </c>
      <c r="P4567" s="54" t="s">
        <v>499</v>
      </c>
      <c r="Q4567" s="54">
        <v>20.524047342135869</v>
      </c>
      <c r="R4567" s="54">
        <v>51.310118355339675</v>
      </c>
      <c r="S4567" s="54">
        <v>20.524047342135869</v>
      </c>
      <c r="T4567" s="54" t="s">
        <v>499</v>
      </c>
      <c r="U4567" s="54">
        <v>92.358213039611414</v>
      </c>
      <c r="W4567" s="42" t="s">
        <v>469</v>
      </c>
    </row>
    <row r="4568" spans="1:23">
      <c r="A4568" s="49" t="s">
        <v>6836</v>
      </c>
      <c r="B4568" s="46" t="s">
        <v>549</v>
      </c>
      <c r="C4568" s="46" t="s">
        <v>383</v>
      </c>
      <c r="D4568" s="49" t="s">
        <v>128</v>
      </c>
      <c r="E4568" s="46">
        <v>0</v>
      </c>
      <c r="F4568" s="46">
        <v>0</v>
      </c>
      <c r="G4568" s="46">
        <v>0</v>
      </c>
      <c r="H4568" s="46">
        <v>0</v>
      </c>
      <c r="I4568" s="46">
        <v>0</v>
      </c>
      <c r="J4568" s="46">
        <v>0</v>
      </c>
      <c r="K4568" s="46">
        <v>0</v>
      </c>
      <c r="L4568" s="42">
        <v>29234</v>
      </c>
      <c r="M4568" s="42">
        <v>14975</v>
      </c>
      <c r="N4568" s="42">
        <v>14259</v>
      </c>
      <c r="O4568" s="54" t="s">
        <v>499</v>
      </c>
      <c r="P4568" s="54" t="s">
        <v>499</v>
      </c>
      <c r="Q4568" s="54" t="s">
        <v>499</v>
      </c>
      <c r="R4568" s="54" t="s">
        <v>499</v>
      </c>
      <c r="S4568" s="54" t="s">
        <v>499</v>
      </c>
      <c r="T4568" s="54" t="s">
        <v>499</v>
      </c>
      <c r="U4568" s="54" t="s">
        <v>499</v>
      </c>
      <c r="W4568" s="42" t="s">
        <v>469</v>
      </c>
    </row>
    <row r="4569" spans="1:23">
      <c r="A4569" s="49" t="s">
        <v>6837</v>
      </c>
      <c r="B4569" s="46" t="s">
        <v>549</v>
      </c>
      <c r="C4569" s="46" t="s">
        <v>383</v>
      </c>
      <c r="D4569" s="49" t="s">
        <v>132</v>
      </c>
      <c r="E4569" s="46">
        <v>6</v>
      </c>
      <c r="F4569" s="46">
        <v>0</v>
      </c>
      <c r="G4569" s="46">
        <v>6</v>
      </c>
      <c r="H4569" s="46">
        <v>9</v>
      </c>
      <c r="I4569" s="46">
        <v>6</v>
      </c>
      <c r="J4569" s="46">
        <v>0</v>
      </c>
      <c r="K4569" s="46">
        <v>27</v>
      </c>
      <c r="L4569" s="42">
        <v>29234</v>
      </c>
      <c r="M4569" s="42">
        <v>14975</v>
      </c>
      <c r="N4569" s="42">
        <v>14259</v>
      </c>
      <c r="O4569" s="54">
        <v>40.066777963272116</v>
      </c>
      <c r="P4569" s="54" t="s">
        <v>499</v>
      </c>
      <c r="Q4569" s="54">
        <v>40.066777963272116</v>
      </c>
      <c r="R4569" s="54">
        <v>60.100166944908175</v>
      </c>
      <c r="S4569" s="54">
        <v>40.066777963272116</v>
      </c>
      <c r="T4569" s="54" t="s">
        <v>499</v>
      </c>
      <c r="U4569" s="54">
        <v>180.30050083472452</v>
      </c>
      <c r="W4569" s="42" t="s">
        <v>469</v>
      </c>
    </row>
    <row r="4570" spans="1:23">
      <c r="A4570" s="49" t="s">
        <v>6838</v>
      </c>
      <c r="B4570" s="46" t="s">
        <v>549</v>
      </c>
      <c r="C4570" s="46" t="s">
        <v>383</v>
      </c>
      <c r="D4570" s="49" t="s">
        <v>161</v>
      </c>
      <c r="E4570" s="46">
        <v>0</v>
      </c>
      <c r="F4570" s="46">
        <v>0</v>
      </c>
      <c r="G4570" s="46">
        <v>0</v>
      </c>
      <c r="H4570" s="46">
        <v>0</v>
      </c>
      <c r="I4570" s="46">
        <v>0</v>
      </c>
      <c r="J4570" s="46">
        <v>0</v>
      </c>
      <c r="K4570" s="46">
        <v>0</v>
      </c>
      <c r="L4570" s="42">
        <v>29234</v>
      </c>
      <c r="M4570" s="42">
        <v>14975</v>
      </c>
      <c r="N4570" s="42">
        <v>14259</v>
      </c>
      <c r="O4570" s="54" t="s">
        <v>499</v>
      </c>
      <c r="P4570" s="54" t="s">
        <v>499</v>
      </c>
      <c r="Q4570" s="54" t="s">
        <v>499</v>
      </c>
      <c r="R4570" s="54" t="s">
        <v>499</v>
      </c>
      <c r="S4570" s="54" t="s">
        <v>499</v>
      </c>
      <c r="T4570" s="54" t="s">
        <v>499</v>
      </c>
      <c r="U4570" s="54" t="s">
        <v>499</v>
      </c>
      <c r="W4570" s="42" t="s">
        <v>469</v>
      </c>
    </row>
    <row r="4571" spans="1:23">
      <c r="A4571" s="49" t="s">
        <v>6839</v>
      </c>
      <c r="B4571" s="46" t="s">
        <v>549</v>
      </c>
      <c r="C4571" s="46" t="s">
        <v>383</v>
      </c>
      <c r="D4571" s="49" t="s">
        <v>164</v>
      </c>
      <c r="E4571" s="46">
        <v>20</v>
      </c>
      <c r="F4571" s="46">
        <v>12</v>
      </c>
      <c r="G4571" s="46">
        <v>45</v>
      </c>
      <c r="H4571" s="46">
        <v>49</v>
      </c>
      <c r="I4571" s="46">
        <v>14</v>
      </c>
      <c r="J4571" s="46">
        <v>0</v>
      </c>
      <c r="K4571" s="46">
        <v>140</v>
      </c>
      <c r="L4571" s="42">
        <v>29234</v>
      </c>
      <c r="M4571" s="42">
        <v>14975</v>
      </c>
      <c r="N4571" s="42">
        <v>14259</v>
      </c>
      <c r="O4571" s="54">
        <v>140.2622904832036</v>
      </c>
      <c r="P4571" s="54">
        <v>84.157374289922146</v>
      </c>
      <c r="Q4571" s="54">
        <v>315.59015358720808</v>
      </c>
      <c r="R4571" s="54">
        <v>343.64261168384877</v>
      </c>
      <c r="S4571" s="54">
        <v>98.183603338242506</v>
      </c>
      <c r="T4571" s="54" t="s">
        <v>499</v>
      </c>
      <c r="U4571" s="54">
        <v>981.83603338242517</v>
      </c>
      <c r="W4571" s="42" t="s">
        <v>469</v>
      </c>
    </row>
    <row r="4572" spans="1:23">
      <c r="A4572" s="49" t="s">
        <v>6840</v>
      </c>
      <c r="B4572" s="46" t="s">
        <v>549</v>
      </c>
      <c r="C4572" s="46" t="s">
        <v>383</v>
      </c>
      <c r="D4572" s="49" t="s">
        <v>142</v>
      </c>
      <c r="E4572" s="46">
        <v>6</v>
      </c>
      <c r="F4572" s="46">
        <v>0</v>
      </c>
      <c r="G4572" s="46">
        <v>0</v>
      </c>
      <c r="H4572" s="46">
        <v>6</v>
      </c>
      <c r="I4572" s="46">
        <v>6</v>
      </c>
      <c r="J4572" s="46">
        <v>0</v>
      </c>
      <c r="K4572" s="46">
        <v>18</v>
      </c>
      <c r="L4572" s="42">
        <v>29234</v>
      </c>
      <c r="M4572" s="42">
        <v>14975</v>
      </c>
      <c r="N4572" s="42">
        <v>14259</v>
      </c>
      <c r="O4572" s="54">
        <v>20.524047342135869</v>
      </c>
      <c r="P4572" s="54" t="s">
        <v>499</v>
      </c>
      <c r="Q4572" s="54" t="s">
        <v>499</v>
      </c>
      <c r="R4572" s="54">
        <v>20.524047342135869</v>
      </c>
      <c r="S4572" s="54">
        <v>20.524047342135869</v>
      </c>
      <c r="T4572" s="54" t="s">
        <v>499</v>
      </c>
      <c r="U4572" s="54">
        <v>61.572142026407612</v>
      </c>
      <c r="W4572" s="42" t="s">
        <v>469</v>
      </c>
    </row>
    <row r="4573" spans="1:23">
      <c r="A4573" s="49" t="s">
        <v>6841</v>
      </c>
      <c r="B4573" s="46" t="s">
        <v>549</v>
      </c>
      <c r="C4573" s="46" t="s">
        <v>383</v>
      </c>
      <c r="D4573" s="49" t="s">
        <v>146</v>
      </c>
      <c r="E4573" s="46">
        <v>6</v>
      </c>
      <c r="F4573" s="46">
        <v>0</v>
      </c>
      <c r="G4573" s="46">
        <v>7</v>
      </c>
      <c r="H4573" s="46">
        <v>20</v>
      </c>
      <c r="I4573" s="46">
        <v>8</v>
      </c>
      <c r="J4573" s="46">
        <v>8</v>
      </c>
      <c r="K4573" s="46">
        <v>49</v>
      </c>
      <c r="L4573" s="42">
        <v>29234</v>
      </c>
      <c r="M4573" s="42">
        <v>14975</v>
      </c>
      <c r="N4573" s="42">
        <v>14259</v>
      </c>
      <c r="O4573" s="54">
        <v>40.066777963272116</v>
      </c>
      <c r="P4573" s="54" t="s">
        <v>499</v>
      </c>
      <c r="Q4573" s="54">
        <v>46.744574290484138</v>
      </c>
      <c r="R4573" s="54">
        <v>133.55592654424041</v>
      </c>
      <c r="S4573" s="54">
        <v>53.422370617696167</v>
      </c>
      <c r="T4573" s="54">
        <v>53.422370617696167</v>
      </c>
      <c r="U4573" s="54">
        <v>327.21202003338902</v>
      </c>
      <c r="W4573" s="42" t="s">
        <v>469</v>
      </c>
    </row>
    <row r="4574" spans="1:23">
      <c r="A4574" s="49" t="s">
        <v>6842</v>
      </c>
      <c r="B4574" s="46" t="s">
        <v>549</v>
      </c>
      <c r="C4574" s="46" t="s">
        <v>385</v>
      </c>
      <c r="D4574" s="49" t="s">
        <v>200</v>
      </c>
      <c r="E4574" s="46">
        <v>0</v>
      </c>
      <c r="F4574" s="46">
        <v>0</v>
      </c>
      <c r="G4574" s="46">
        <v>14</v>
      </c>
      <c r="H4574" s="46">
        <v>21</v>
      </c>
      <c r="I4574" s="46">
        <v>12</v>
      </c>
      <c r="J4574" s="46">
        <v>0</v>
      </c>
      <c r="K4574" s="46">
        <v>47</v>
      </c>
      <c r="L4574" s="42">
        <v>29161</v>
      </c>
      <c r="M4574" s="42">
        <v>15097</v>
      </c>
      <c r="N4574" s="42">
        <v>14064</v>
      </c>
      <c r="O4574" s="54" t="s">
        <v>499</v>
      </c>
      <c r="P4574" s="54" t="s">
        <v>499</v>
      </c>
      <c r="Q4574" s="54">
        <v>48.009327526490857</v>
      </c>
      <c r="R4574" s="54">
        <v>72.013991289736296</v>
      </c>
      <c r="S4574" s="54">
        <v>41.150852165563592</v>
      </c>
      <c r="T4574" s="54" t="s">
        <v>499</v>
      </c>
      <c r="U4574" s="54">
        <v>161.17417098179075</v>
      </c>
      <c r="W4574" s="42" t="s">
        <v>469</v>
      </c>
    </row>
    <row r="4575" spans="1:23">
      <c r="A4575" s="49" t="s">
        <v>6843</v>
      </c>
      <c r="B4575" s="46" t="s">
        <v>549</v>
      </c>
      <c r="C4575" s="46" t="s">
        <v>385</v>
      </c>
      <c r="D4575" s="49" t="s">
        <v>54</v>
      </c>
      <c r="E4575" s="46">
        <v>13</v>
      </c>
      <c r="F4575" s="46">
        <v>34</v>
      </c>
      <c r="G4575" s="46">
        <v>54</v>
      </c>
      <c r="H4575" s="46">
        <v>52</v>
      </c>
      <c r="I4575" s="46">
        <v>45</v>
      </c>
      <c r="J4575" s="46">
        <v>43</v>
      </c>
      <c r="K4575" s="46">
        <v>241</v>
      </c>
      <c r="L4575" s="42">
        <v>29161</v>
      </c>
      <c r="M4575" s="42">
        <v>15097</v>
      </c>
      <c r="N4575" s="42">
        <v>14064</v>
      </c>
      <c r="O4575" s="54">
        <v>86.109823143670923</v>
      </c>
      <c r="P4575" s="54">
        <v>225.21030668344704</v>
      </c>
      <c r="Q4575" s="54">
        <v>357.68695767371003</v>
      </c>
      <c r="R4575" s="54">
        <v>344.43929257468369</v>
      </c>
      <c r="S4575" s="54">
        <v>298.07246472809169</v>
      </c>
      <c r="T4575" s="54">
        <v>284.82479962906535</v>
      </c>
      <c r="U4575" s="54">
        <v>1596.3436444326687</v>
      </c>
      <c r="W4575" s="42" t="s">
        <v>469</v>
      </c>
    </row>
    <row r="4576" spans="1:23">
      <c r="A4576" s="49" t="s">
        <v>6844</v>
      </c>
      <c r="B4576" s="46" t="s">
        <v>549</v>
      </c>
      <c r="C4576" s="46" t="s">
        <v>385</v>
      </c>
      <c r="D4576" s="49" t="s">
        <v>60</v>
      </c>
      <c r="E4576" s="46">
        <v>0</v>
      </c>
      <c r="F4576" s="46">
        <v>0</v>
      </c>
      <c r="G4576" s="46">
        <v>14</v>
      </c>
      <c r="H4576" s="46">
        <v>13</v>
      </c>
      <c r="I4576" s="46">
        <v>12</v>
      </c>
      <c r="J4576" s="46">
        <v>6</v>
      </c>
      <c r="K4576" s="46">
        <v>45</v>
      </c>
      <c r="L4576" s="42">
        <v>29161</v>
      </c>
      <c r="M4576" s="42">
        <v>15097</v>
      </c>
      <c r="N4576" s="42">
        <v>14064</v>
      </c>
      <c r="O4576" s="54" t="s">
        <v>499</v>
      </c>
      <c r="P4576" s="54" t="s">
        <v>499</v>
      </c>
      <c r="Q4576" s="54">
        <v>48.009327526490857</v>
      </c>
      <c r="R4576" s="54">
        <v>44.580089846027228</v>
      </c>
      <c r="S4576" s="54">
        <v>41.150852165563592</v>
      </c>
      <c r="T4576" s="54">
        <v>20.575426082781796</v>
      </c>
      <c r="U4576" s="54">
        <v>154.31569562086349</v>
      </c>
      <c r="W4576" s="42" t="s">
        <v>469</v>
      </c>
    </row>
    <row r="4577" spans="1:23">
      <c r="A4577" s="49" t="s">
        <v>6845</v>
      </c>
      <c r="B4577" s="46" t="s">
        <v>549</v>
      </c>
      <c r="C4577" s="46" t="s">
        <v>385</v>
      </c>
      <c r="D4577" s="49" t="s">
        <v>69</v>
      </c>
      <c r="E4577" s="46">
        <v>0</v>
      </c>
      <c r="F4577" s="46">
        <v>6</v>
      </c>
      <c r="G4577" s="46">
        <v>6</v>
      </c>
      <c r="H4577" s="46">
        <v>6</v>
      </c>
      <c r="I4577" s="46">
        <v>8</v>
      </c>
      <c r="J4577" s="46">
        <v>6</v>
      </c>
      <c r="K4577" s="46">
        <v>32</v>
      </c>
      <c r="L4577" s="42">
        <v>29161</v>
      </c>
      <c r="M4577" s="42">
        <v>15097</v>
      </c>
      <c r="N4577" s="42">
        <v>14064</v>
      </c>
      <c r="O4577" s="54" t="s">
        <v>499</v>
      </c>
      <c r="P4577" s="54">
        <v>39.742995297078892</v>
      </c>
      <c r="Q4577" s="54">
        <v>39.742995297078892</v>
      </c>
      <c r="R4577" s="54">
        <v>39.742995297078892</v>
      </c>
      <c r="S4577" s="54">
        <v>52.990660396105184</v>
      </c>
      <c r="T4577" s="54">
        <v>39.742995297078892</v>
      </c>
      <c r="U4577" s="54">
        <v>211.96264158442074</v>
      </c>
      <c r="W4577" s="42" t="s">
        <v>469</v>
      </c>
    </row>
    <row r="4578" spans="1:23">
      <c r="A4578" s="49" t="s">
        <v>6846</v>
      </c>
      <c r="B4578" s="46" t="s">
        <v>549</v>
      </c>
      <c r="C4578" s="46" t="s">
        <v>385</v>
      </c>
      <c r="D4578" s="49" t="s">
        <v>64</v>
      </c>
      <c r="E4578" s="46">
        <v>20</v>
      </c>
      <c r="F4578" s="46">
        <v>19</v>
      </c>
      <c r="G4578" s="46">
        <v>30</v>
      </c>
      <c r="H4578" s="46">
        <v>30</v>
      </c>
      <c r="I4578" s="46">
        <v>15</v>
      </c>
      <c r="J4578" s="46">
        <v>0</v>
      </c>
      <c r="K4578" s="46">
        <v>114</v>
      </c>
      <c r="L4578" s="42">
        <v>29161</v>
      </c>
      <c r="M4578" s="42">
        <v>15097</v>
      </c>
      <c r="N4578" s="42">
        <v>14064</v>
      </c>
      <c r="O4578" s="54">
        <v>68.584753609272653</v>
      </c>
      <c r="P4578" s="54">
        <v>65.155515928809024</v>
      </c>
      <c r="Q4578" s="54">
        <v>102.877130413909</v>
      </c>
      <c r="R4578" s="54">
        <v>102.877130413909</v>
      </c>
      <c r="S4578" s="54">
        <v>51.4385652069545</v>
      </c>
      <c r="T4578" s="54" t="s">
        <v>499</v>
      </c>
      <c r="U4578" s="54">
        <v>390.93309557285414</v>
      </c>
      <c r="W4578" s="42" t="s">
        <v>469</v>
      </c>
    </row>
    <row r="4579" spans="1:23">
      <c r="A4579" s="49" t="s">
        <v>6847</v>
      </c>
      <c r="B4579" s="46" t="s">
        <v>549</v>
      </c>
      <c r="C4579" s="46" t="s">
        <v>385</v>
      </c>
      <c r="D4579" s="49" t="s">
        <v>492</v>
      </c>
      <c r="E4579" s="46">
        <v>0</v>
      </c>
      <c r="F4579" s="46">
        <v>6</v>
      </c>
      <c r="G4579" s="46">
        <v>6</v>
      </c>
      <c r="H4579" s="46">
        <v>12</v>
      </c>
      <c r="I4579" s="46">
        <v>11</v>
      </c>
      <c r="J4579" s="46">
        <v>6</v>
      </c>
      <c r="K4579" s="46">
        <v>41</v>
      </c>
      <c r="L4579" s="42">
        <v>29161</v>
      </c>
      <c r="M4579" s="42">
        <v>15097</v>
      </c>
      <c r="N4579" s="42">
        <v>14064</v>
      </c>
      <c r="O4579" s="54" t="s">
        <v>499</v>
      </c>
      <c r="P4579" s="54">
        <v>20.575426082781796</v>
      </c>
      <c r="Q4579" s="54">
        <v>20.575426082781796</v>
      </c>
      <c r="R4579" s="54">
        <v>41.150852165563592</v>
      </c>
      <c r="S4579" s="54">
        <v>37.721614485099963</v>
      </c>
      <c r="T4579" s="54">
        <v>20.575426082781796</v>
      </c>
      <c r="U4579" s="54">
        <v>140.59874489900895</v>
      </c>
      <c r="W4579" s="42" t="s">
        <v>469</v>
      </c>
    </row>
    <row r="4580" spans="1:23">
      <c r="A4580" s="49" t="s">
        <v>6848</v>
      </c>
      <c r="B4580" s="46" t="s">
        <v>549</v>
      </c>
      <c r="C4580" s="46" t="s">
        <v>385</v>
      </c>
      <c r="D4580" s="49" t="s">
        <v>473</v>
      </c>
      <c r="E4580" s="46">
        <v>0</v>
      </c>
      <c r="F4580" s="46">
        <v>0</v>
      </c>
      <c r="G4580" s="46">
        <v>0</v>
      </c>
      <c r="H4580" s="46">
        <v>0</v>
      </c>
      <c r="I4580" s="46">
        <v>0</v>
      </c>
      <c r="J4580" s="46">
        <v>0</v>
      </c>
      <c r="K4580" s="46">
        <v>0</v>
      </c>
      <c r="L4580" s="42">
        <v>29161</v>
      </c>
      <c r="M4580" s="42">
        <v>15097</v>
      </c>
      <c r="N4580" s="42">
        <v>14064</v>
      </c>
      <c r="O4580" s="54" t="s">
        <v>499</v>
      </c>
      <c r="P4580" s="54" t="s">
        <v>499</v>
      </c>
      <c r="Q4580" s="54" t="s">
        <v>499</v>
      </c>
      <c r="R4580" s="54" t="s">
        <v>499</v>
      </c>
      <c r="S4580" s="54" t="s">
        <v>499</v>
      </c>
      <c r="T4580" s="54" t="s">
        <v>499</v>
      </c>
      <c r="U4580" s="54" t="s">
        <v>499</v>
      </c>
      <c r="W4580" s="42" t="s">
        <v>469</v>
      </c>
    </row>
    <row r="4581" spans="1:23">
      <c r="A4581" s="49" t="s">
        <v>6849</v>
      </c>
      <c r="B4581" s="46" t="s">
        <v>549</v>
      </c>
      <c r="C4581" s="46" t="s">
        <v>385</v>
      </c>
      <c r="D4581" s="49" t="s">
        <v>201</v>
      </c>
      <c r="E4581" s="46">
        <v>6</v>
      </c>
      <c r="F4581" s="46">
        <v>0</v>
      </c>
      <c r="G4581" s="46">
        <v>6</v>
      </c>
      <c r="H4581" s="46">
        <v>6</v>
      </c>
      <c r="I4581" s="46">
        <v>6</v>
      </c>
      <c r="J4581" s="46">
        <v>0</v>
      </c>
      <c r="K4581" s="46">
        <v>24</v>
      </c>
      <c r="L4581" s="42">
        <v>29161</v>
      </c>
      <c r="M4581" s="42">
        <v>15097</v>
      </c>
      <c r="N4581" s="42">
        <v>14064</v>
      </c>
      <c r="O4581" s="54">
        <v>20.575426082781796</v>
      </c>
      <c r="P4581" s="54" t="s">
        <v>499</v>
      </c>
      <c r="Q4581" s="54">
        <v>20.575426082781796</v>
      </c>
      <c r="R4581" s="54">
        <v>20.575426082781796</v>
      </c>
      <c r="S4581" s="54">
        <v>20.575426082781796</v>
      </c>
      <c r="T4581" s="54" t="s">
        <v>499</v>
      </c>
      <c r="U4581" s="54">
        <v>82.301704331127183</v>
      </c>
      <c r="W4581" s="42" t="s">
        <v>469</v>
      </c>
    </row>
    <row r="4582" spans="1:23">
      <c r="A4582" s="49" t="s">
        <v>6850</v>
      </c>
      <c r="B4582" s="46" t="s">
        <v>549</v>
      </c>
      <c r="C4582" s="46" t="s">
        <v>385</v>
      </c>
      <c r="D4582" s="49" t="s">
        <v>151</v>
      </c>
      <c r="E4582" s="46">
        <v>0</v>
      </c>
      <c r="F4582" s="46">
        <v>0</v>
      </c>
      <c r="G4582" s="46">
        <v>0</v>
      </c>
      <c r="H4582" s="46">
        <v>0</v>
      </c>
      <c r="I4582" s="46">
        <v>0</v>
      </c>
      <c r="J4582" s="46">
        <v>0</v>
      </c>
      <c r="K4582" s="46">
        <v>0</v>
      </c>
      <c r="L4582" s="42">
        <v>29161</v>
      </c>
      <c r="M4582" s="42">
        <v>15097</v>
      </c>
      <c r="N4582" s="42">
        <v>14064</v>
      </c>
      <c r="O4582" s="54" t="s">
        <v>499</v>
      </c>
      <c r="P4582" s="54" t="s">
        <v>499</v>
      </c>
      <c r="Q4582" s="54" t="s">
        <v>499</v>
      </c>
      <c r="R4582" s="54" t="s">
        <v>499</v>
      </c>
      <c r="S4582" s="54" t="s">
        <v>499</v>
      </c>
      <c r="T4582" s="54" t="s">
        <v>499</v>
      </c>
      <c r="U4582" s="54" t="s">
        <v>499</v>
      </c>
      <c r="W4582" s="42" t="s">
        <v>469</v>
      </c>
    </row>
    <row r="4583" spans="1:23">
      <c r="A4583" s="49" t="s">
        <v>6851</v>
      </c>
      <c r="B4583" s="46" t="s">
        <v>549</v>
      </c>
      <c r="C4583" s="46" t="s">
        <v>385</v>
      </c>
      <c r="D4583" s="49" t="s">
        <v>95</v>
      </c>
      <c r="E4583" s="46">
        <v>0</v>
      </c>
      <c r="F4583" s="46">
        <v>0</v>
      </c>
      <c r="G4583" s="46">
        <v>6</v>
      </c>
      <c r="H4583" s="46">
        <v>0</v>
      </c>
      <c r="I4583" s="46">
        <v>0</v>
      </c>
      <c r="J4583" s="46">
        <v>0</v>
      </c>
      <c r="K4583" s="46">
        <v>6</v>
      </c>
      <c r="L4583" s="42">
        <v>29161</v>
      </c>
      <c r="M4583" s="42">
        <v>15097</v>
      </c>
      <c r="N4583" s="42">
        <v>14064</v>
      </c>
      <c r="O4583" s="54" t="s">
        <v>499</v>
      </c>
      <c r="P4583" s="54" t="s">
        <v>499</v>
      </c>
      <c r="Q4583" s="54">
        <v>20.575426082781796</v>
      </c>
      <c r="R4583" s="54" t="s">
        <v>499</v>
      </c>
      <c r="S4583" s="54" t="s">
        <v>499</v>
      </c>
      <c r="T4583" s="54" t="s">
        <v>499</v>
      </c>
      <c r="U4583" s="54">
        <v>20.575426082781796</v>
      </c>
      <c r="W4583" s="42" t="s">
        <v>469</v>
      </c>
    </row>
    <row r="4584" spans="1:23">
      <c r="A4584" s="49" t="s">
        <v>6852</v>
      </c>
      <c r="B4584" s="46" t="s">
        <v>549</v>
      </c>
      <c r="C4584" s="46" t="s">
        <v>385</v>
      </c>
      <c r="D4584" s="49" t="s">
        <v>154</v>
      </c>
      <c r="E4584" s="46">
        <v>0</v>
      </c>
      <c r="F4584" s="46">
        <v>0</v>
      </c>
      <c r="G4584" s="46">
        <v>0</v>
      </c>
      <c r="H4584" s="46">
        <v>0</v>
      </c>
      <c r="I4584" s="46">
        <v>0</v>
      </c>
      <c r="J4584" s="46">
        <v>0</v>
      </c>
      <c r="K4584" s="46">
        <v>0</v>
      </c>
      <c r="L4584" s="42">
        <v>29161</v>
      </c>
      <c r="M4584" s="42">
        <v>15097</v>
      </c>
      <c r="N4584" s="42">
        <v>14064</v>
      </c>
      <c r="O4584" s="54" t="s">
        <v>499</v>
      </c>
      <c r="P4584" s="54" t="s">
        <v>499</v>
      </c>
      <c r="Q4584" s="54" t="s">
        <v>499</v>
      </c>
      <c r="R4584" s="54" t="s">
        <v>499</v>
      </c>
      <c r="S4584" s="54" t="s">
        <v>499</v>
      </c>
      <c r="T4584" s="54" t="s">
        <v>499</v>
      </c>
      <c r="U4584" s="54" t="s">
        <v>499</v>
      </c>
      <c r="W4584" s="42" t="s">
        <v>469</v>
      </c>
    </row>
    <row r="4585" spans="1:23">
      <c r="A4585" s="49" t="s">
        <v>6853</v>
      </c>
      <c r="B4585" s="46" t="s">
        <v>549</v>
      </c>
      <c r="C4585" s="46" t="s">
        <v>385</v>
      </c>
      <c r="D4585" s="49" t="s">
        <v>155</v>
      </c>
      <c r="E4585" s="46">
        <v>14</v>
      </c>
      <c r="F4585" s="46">
        <v>6</v>
      </c>
      <c r="G4585" s="46">
        <v>0</v>
      </c>
      <c r="H4585" s="46">
        <v>6</v>
      </c>
      <c r="I4585" s="46">
        <v>0</v>
      </c>
      <c r="J4585" s="46">
        <v>0</v>
      </c>
      <c r="K4585" s="46">
        <v>26</v>
      </c>
      <c r="L4585" s="42">
        <v>29161</v>
      </c>
      <c r="M4585" s="42">
        <v>15097</v>
      </c>
      <c r="N4585" s="42">
        <v>14064</v>
      </c>
      <c r="O4585" s="54">
        <v>48.009327526490857</v>
      </c>
      <c r="P4585" s="54">
        <v>20.575426082781796</v>
      </c>
      <c r="Q4585" s="54" t="s">
        <v>499</v>
      </c>
      <c r="R4585" s="54">
        <v>20.575426082781796</v>
      </c>
      <c r="S4585" s="54" t="s">
        <v>499</v>
      </c>
      <c r="T4585" s="54" t="s">
        <v>499</v>
      </c>
      <c r="U4585" s="54">
        <v>89.160179692054456</v>
      </c>
      <c r="W4585" s="42" t="s">
        <v>469</v>
      </c>
    </row>
    <row r="4586" spans="1:23">
      <c r="A4586" s="49" t="s">
        <v>6854</v>
      </c>
      <c r="B4586" s="46" t="s">
        <v>549</v>
      </c>
      <c r="C4586" s="46" t="s">
        <v>385</v>
      </c>
      <c r="D4586" s="49" t="s">
        <v>99</v>
      </c>
      <c r="E4586" s="46">
        <v>6</v>
      </c>
      <c r="F4586" s="46">
        <v>6</v>
      </c>
      <c r="G4586" s="46">
        <v>16</v>
      </c>
      <c r="H4586" s="46">
        <v>9</v>
      </c>
      <c r="I4586" s="46">
        <v>7</v>
      </c>
      <c r="J4586" s="46">
        <v>6</v>
      </c>
      <c r="K4586" s="46">
        <v>50</v>
      </c>
      <c r="L4586" s="42">
        <v>29161</v>
      </c>
      <c r="M4586" s="42">
        <v>15097</v>
      </c>
      <c r="N4586" s="42">
        <v>14064</v>
      </c>
      <c r="O4586" s="54">
        <v>20.575426082781796</v>
      </c>
      <c r="P4586" s="54">
        <v>20.575426082781796</v>
      </c>
      <c r="Q4586" s="54">
        <v>54.867802887418129</v>
      </c>
      <c r="R4586" s="54">
        <v>30.863139124172697</v>
      </c>
      <c r="S4586" s="54">
        <v>24.004663763245428</v>
      </c>
      <c r="T4586" s="54">
        <v>20.575426082781796</v>
      </c>
      <c r="U4586" s="54">
        <v>171.46188402318165</v>
      </c>
      <c r="W4586" s="42" t="s">
        <v>469</v>
      </c>
    </row>
    <row r="4587" spans="1:23">
      <c r="A4587" s="49" t="s">
        <v>6855</v>
      </c>
      <c r="B4587" s="46" t="s">
        <v>549</v>
      </c>
      <c r="C4587" s="46" t="s">
        <v>385</v>
      </c>
      <c r="D4587" s="49" t="s">
        <v>481</v>
      </c>
      <c r="E4587" s="46">
        <v>0</v>
      </c>
      <c r="F4587" s="46">
        <v>6</v>
      </c>
      <c r="G4587" s="46">
        <v>0</v>
      </c>
      <c r="H4587" s="46">
        <v>0</v>
      </c>
      <c r="I4587" s="46">
        <v>0</v>
      </c>
      <c r="J4587" s="46">
        <v>0</v>
      </c>
      <c r="K4587" s="46">
        <v>6</v>
      </c>
      <c r="L4587" s="42">
        <v>29161</v>
      </c>
      <c r="M4587" s="42">
        <v>15097</v>
      </c>
      <c r="N4587" s="42">
        <v>14064</v>
      </c>
      <c r="O4587" s="54" t="s">
        <v>499</v>
      </c>
      <c r="P4587" s="54">
        <v>20.575426082781796</v>
      </c>
      <c r="Q4587" s="54" t="s">
        <v>499</v>
      </c>
      <c r="R4587" s="54" t="s">
        <v>499</v>
      </c>
      <c r="S4587" s="54" t="s">
        <v>499</v>
      </c>
      <c r="T4587" s="54" t="s">
        <v>499</v>
      </c>
      <c r="U4587" s="54">
        <v>20.575426082781796</v>
      </c>
      <c r="W4587" s="42" t="s">
        <v>469</v>
      </c>
    </row>
    <row r="4588" spans="1:23">
      <c r="A4588" s="49" t="s">
        <v>6856</v>
      </c>
      <c r="B4588" s="46" t="s">
        <v>549</v>
      </c>
      <c r="C4588" s="46" t="s">
        <v>385</v>
      </c>
      <c r="D4588" s="49" t="s">
        <v>483</v>
      </c>
      <c r="E4588" s="46">
        <v>0</v>
      </c>
      <c r="F4588" s="46">
        <v>0</v>
      </c>
      <c r="G4588" s="46">
        <v>6</v>
      </c>
      <c r="H4588" s="46">
        <v>12</v>
      </c>
      <c r="I4588" s="46">
        <v>0</v>
      </c>
      <c r="J4588" s="46">
        <v>0</v>
      </c>
      <c r="K4588" s="46">
        <v>18</v>
      </c>
      <c r="L4588" s="42">
        <v>29161</v>
      </c>
      <c r="M4588" s="42">
        <v>15097</v>
      </c>
      <c r="N4588" s="42">
        <v>14064</v>
      </c>
      <c r="O4588" s="54" t="s">
        <v>499</v>
      </c>
      <c r="P4588" s="54" t="s">
        <v>499</v>
      </c>
      <c r="Q4588" s="54">
        <v>20.575426082781796</v>
      </c>
      <c r="R4588" s="54">
        <v>41.150852165563592</v>
      </c>
      <c r="S4588" s="54" t="s">
        <v>499</v>
      </c>
      <c r="T4588" s="54" t="s">
        <v>499</v>
      </c>
      <c r="U4588" s="54">
        <v>61.726278248345395</v>
      </c>
      <c r="W4588" s="42" t="s">
        <v>469</v>
      </c>
    </row>
    <row r="4589" spans="1:23">
      <c r="A4589" s="49" t="s">
        <v>6857</v>
      </c>
      <c r="B4589" s="46" t="s">
        <v>549</v>
      </c>
      <c r="C4589" s="46" t="s">
        <v>385</v>
      </c>
      <c r="D4589" s="49" t="s">
        <v>128</v>
      </c>
      <c r="E4589" s="46">
        <v>0</v>
      </c>
      <c r="F4589" s="46">
        <v>0</v>
      </c>
      <c r="G4589" s="46">
        <v>0</v>
      </c>
      <c r="H4589" s="46">
        <v>0</v>
      </c>
      <c r="I4589" s="46">
        <v>0</v>
      </c>
      <c r="J4589" s="46">
        <v>0</v>
      </c>
      <c r="K4589" s="46">
        <v>0</v>
      </c>
      <c r="L4589" s="42">
        <v>29161</v>
      </c>
      <c r="M4589" s="42">
        <v>15097</v>
      </c>
      <c r="N4589" s="42">
        <v>14064</v>
      </c>
      <c r="O4589" s="54" t="s">
        <v>499</v>
      </c>
      <c r="P4589" s="54" t="s">
        <v>499</v>
      </c>
      <c r="Q4589" s="54" t="s">
        <v>499</v>
      </c>
      <c r="R4589" s="54" t="s">
        <v>499</v>
      </c>
      <c r="S4589" s="54" t="s">
        <v>499</v>
      </c>
      <c r="T4589" s="54" t="s">
        <v>499</v>
      </c>
      <c r="U4589" s="54" t="s">
        <v>499</v>
      </c>
      <c r="W4589" s="42" t="s">
        <v>469</v>
      </c>
    </row>
    <row r="4590" spans="1:23">
      <c r="A4590" s="49" t="s">
        <v>6858</v>
      </c>
      <c r="B4590" s="46" t="s">
        <v>549</v>
      </c>
      <c r="C4590" s="46" t="s">
        <v>385</v>
      </c>
      <c r="D4590" s="49" t="s">
        <v>132</v>
      </c>
      <c r="E4590" s="46">
        <v>6</v>
      </c>
      <c r="F4590" s="46">
        <v>6</v>
      </c>
      <c r="G4590" s="46">
        <v>6</v>
      </c>
      <c r="H4590" s="46">
        <v>10</v>
      </c>
      <c r="I4590" s="46">
        <v>0</v>
      </c>
      <c r="J4590" s="46">
        <v>0</v>
      </c>
      <c r="K4590" s="46">
        <v>28</v>
      </c>
      <c r="L4590" s="42">
        <v>29161</v>
      </c>
      <c r="M4590" s="42">
        <v>15097</v>
      </c>
      <c r="N4590" s="42">
        <v>14064</v>
      </c>
      <c r="O4590" s="54">
        <v>39.742995297078892</v>
      </c>
      <c r="P4590" s="54">
        <v>39.742995297078892</v>
      </c>
      <c r="Q4590" s="54">
        <v>39.742995297078892</v>
      </c>
      <c r="R4590" s="54">
        <v>66.238325495131477</v>
      </c>
      <c r="S4590" s="54" t="s">
        <v>499</v>
      </c>
      <c r="T4590" s="54" t="s">
        <v>499</v>
      </c>
      <c r="U4590" s="54">
        <v>185.46731138636815</v>
      </c>
      <c r="W4590" s="42" t="s">
        <v>469</v>
      </c>
    </row>
    <row r="4591" spans="1:23">
      <c r="A4591" s="49" t="s">
        <v>6859</v>
      </c>
      <c r="B4591" s="46" t="s">
        <v>549</v>
      </c>
      <c r="C4591" s="46" t="s">
        <v>385</v>
      </c>
      <c r="D4591" s="49" t="s">
        <v>161</v>
      </c>
      <c r="E4591" s="46">
        <v>0</v>
      </c>
      <c r="F4591" s="46">
        <v>0</v>
      </c>
      <c r="G4591" s="46">
        <v>0</v>
      </c>
      <c r="H4591" s="46">
        <v>0</v>
      </c>
      <c r="I4591" s="46">
        <v>0</v>
      </c>
      <c r="J4591" s="46">
        <v>0</v>
      </c>
      <c r="K4591" s="46">
        <v>0</v>
      </c>
      <c r="L4591" s="42">
        <v>29161</v>
      </c>
      <c r="M4591" s="42">
        <v>15097</v>
      </c>
      <c r="N4591" s="42">
        <v>14064</v>
      </c>
      <c r="O4591" s="54" t="s">
        <v>499</v>
      </c>
      <c r="P4591" s="54" t="s">
        <v>499</v>
      </c>
      <c r="Q4591" s="54" t="s">
        <v>499</v>
      </c>
      <c r="R4591" s="54" t="s">
        <v>499</v>
      </c>
      <c r="S4591" s="54" t="s">
        <v>499</v>
      </c>
      <c r="T4591" s="54" t="s">
        <v>499</v>
      </c>
      <c r="U4591" s="54" t="s">
        <v>499</v>
      </c>
      <c r="W4591" s="42" t="s">
        <v>469</v>
      </c>
    </row>
    <row r="4592" spans="1:23">
      <c r="A4592" s="49" t="s">
        <v>6860</v>
      </c>
      <c r="B4592" s="46" t="s">
        <v>549</v>
      </c>
      <c r="C4592" s="46" t="s">
        <v>385</v>
      </c>
      <c r="D4592" s="49" t="s">
        <v>164</v>
      </c>
      <c r="E4592" s="46">
        <v>18</v>
      </c>
      <c r="F4592" s="46">
        <v>22</v>
      </c>
      <c r="G4592" s="46">
        <v>48</v>
      </c>
      <c r="H4592" s="46">
        <v>44</v>
      </c>
      <c r="I4592" s="46">
        <v>10</v>
      </c>
      <c r="J4592" s="46">
        <v>0</v>
      </c>
      <c r="K4592" s="46">
        <v>142</v>
      </c>
      <c r="L4592" s="42">
        <v>29161</v>
      </c>
      <c r="M4592" s="42">
        <v>15097</v>
      </c>
      <c r="N4592" s="42">
        <v>14064</v>
      </c>
      <c r="O4592" s="54">
        <v>127.98634812286689</v>
      </c>
      <c r="P4592" s="54">
        <v>156.42775881683733</v>
      </c>
      <c r="Q4592" s="54">
        <v>341.29692832764505</v>
      </c>
      <c r="R4592" s="54">
        <v>312.85551763367465</v>
      </c>
      <c r="S4592" s="54">
        <v>71.103526734926049</v>
      </c>
      <c r="T4592" s="54" t="s">
        <v>499</v>
      </c>
      <c r="U4592" s="54">
        <v>1009.6700796359499</v>
      </c>
      <c r="W4592" s="42" t="s">
        <v>469</v>
      </c>
    </row>
    <row r="4593" spans="1:23">
      <c r="A4593" s="49" t="s">
        <v>6861</v>
      </c>
      <c r="B4593" s="46" t="s">
        <v>549</v>
      </c>
      <c r="C4593" s="46" t="s">
        <v>385</v>
      </c>
      <c r="D4593" s="49" t="s">
        <v>142</v>
      </c>
      <c r="E4593" s="46">
        <v>0</v>
      </c>
      <c r="F4593" s="46">
        <v>0</v>
      </c>
      <c r="G4593" s="46">
        <v>0</v>
      </c>
      <c r="H4593" s="46">
        <v>0</v>
      </c>
      <c r="I4593" s="46">
        <v>0</v>
      </c>
      <c r="J4593" s="46">
        <v>0</v>
      </c>
      <c r="K4593" s="46">
        <v>0</v>
      </c>
      <c r="L4593" s="42">
        <v>29161</v>
      </c>
      <c r="M4593" s="42">
        <v>15097</v>
      </c>
      <c r="N4593" s="42">
        <v>14064</v>
      </c>
      <c r="O4593" s="54" t="s">
        <v>499</v>
      </c>
      <c r="P4593" s="54" t="s">
        <v>499</v>
      </c>
      <c r="Q4593" s="54" t="s">
        <v>499</v>
      </c>
      <c r="R4593" s="54" t="s">
        <v>499</v>
      </c>
      <c r="S4593" s="54" t="s">
        <v>499</v>
      </c>
      <c r="T4593" s="54" t="s">
        <v>499</v>
      </c>
      <c r="U4593" s="54" t="s">
        <v>499</v>
      </c>
      <c r="W4593" s="42" t="s">
        <v>469</v>
      </c>
    </row>
    <row r="4594" spans="1:23">
      <c r="A4594" s="49" t="s">
        <v>6862</v>
      </c>
      <c r="B4594" s="46" t="s">
        <v>549</v>
      </c>
      <c r="C4594" s="46" t="s">
        <v>385</v>
      </c>
      <c r="D4594" s="49" t="s">
        <v>146</v>
      </c>
      <c r="E4594" s="46">
        <v>0</v>
      </c>
      <c r="F4594" s="46">
        <v>6</v>
      </c>
      <c r="G4594" s="46">
        <v>7</v>
      </c>
      <c r="H4594" s="46">
        <v>11</v>
      </c>
      <c r="I4594" s="46">
        <v>10</v>
      </c>
      <c r="J4594" s="46">
        <v>7</v>
      </c>
      <c r="K4594" s="46">
        <v>41</v>
      </c>
      <c r="L4594" s="42">
        <v>29161</v>
      </c>
      <c r="M4594" s="42">
        <v>15097</v>
      </c>
      <c r="N4594" s="42">
        <v>14064</v>
      </c>
      <c r="O4594" s="54" t="s">
        <v>499</v>
      </c>
      <c r="P4594" s="54">
        <v>39.742995297078892</v>
      </c>
      <c r="Q4594" s="54">
        <v>46.366827846592038</v>
      </c>
      <c r="R4594" s="54">
        <v>72.86215804464463</v>
      </c>
      <c r="S4594" s="54">
        <v>66.238325495131477</v>
      </c>
      <c r="T4594" s="54">
        <v>46.366827846592038</v>
      </c>
      <c r="U4594" s="54">
        <v>271.57713453003907</v>
      </c>
      <c r="W4594" s="42" t="s">
        <v>469</v>
      </c>
    </row>
    <row r="4595" spans="1:23">
      <c r="A4595" s="49" t="s">
        <v>6863</v>
      </c>
      <c r="B4595" s="46" t="s">
        <v>549</v>
      </c>
      <c r="C4595" s="46" t="s">
        <v>387</v>
      </c>
      <c r="D4595" s="49" t="s">
        <v>200</v>
      </c>
      <c r="E4595" s="46">
        <v>6</v>
      </c>
      <c r="F4595" s="46">
        <v>0</v>
      </c>
      <c r="G4595" s="46">
        <v>6</v>
      </c>
      <c r="H4595" s="46">
        <v>21</v>
      </c>
      <c r="I4595" s="46">
        <v>12</v>
      </c>
      <c r="J4595" s="46">
        <v>12</v>
      </c>
      <c r="K4595" s="46">
        <v>57</v>
      </c>
      <c r="L4595" s="42">
        <v>26643</v>
      </c>
      <c r="M4595" s="42">
        <v>13595</v>
      </c>
      <c r="N4595" s="42">
        <v>13048</v>
      </c>
      <c r="O4595" s="54">
        <v>22.519986488008108</v>
      </c>
      <c r="P4595" s="54" t="s">
        <v>499</v>
      </c>
      <c r="Q4595" s="54">
        <v>22.519986488008108</v>
      </c>
      <c r="R4595" s="54">
        <v>78.819952708028381</v>
      </c>
      <c r="S4595" s="54">
        <v>45.039972976016216</v>
      </c>
      <c r="T4595" s="54">
        <v>45.039972976016216</v>
      </c>
      <c r="U4595" s="54">
        <v>213.93987163607699</v>
      </c>
      <c r="W4595" s="42" t="s">
        <v>469</v>
      </c>
    </row>
    <row r="4596" spans="1:23">
      <c r="A4596" s="49" t="s">
        <v>6864</v>
      </c>
      <c r="B4596" s="46" t="s">
        <v>549</v>
      </c>
      <c r="C4596" s="46" t="s">
        <v>387</v>
      </c>
      <c r="D4596" s="49" t="s">
        <v>54</v>
      </c>
      <c r="E4596" s="46">
        <v>22</v>
      </c>
      <c r="F4596" s="46">
        <v>8</v>
      </c>
      <c r="G4596" s="46">
        <v>48</v>
      </c>
      <c r="H4596" s="46">
        <v>63</v>
      </c>
      <c r="I4596" s="46">
        <v>43</v>
      </c>
      <c r="J4596" s="46">
        <v>18</v>
      </c>
      <c r="K4596" s="46">
        <v>202</v>
      </c>
      <c r="L4596" s="42">
        <v>26643</v>
      </c>
      <c r="M4596" s="42">
        <v>13595</v>
      </c>
      <c r="N4596" s="42">
        <v>13048</v>
      </c>
      <c r="O4596" s="54">
        <v>161.82420007355645</v>
      </c>
      <c r="P4596" s="54">
        <v>58.845163663111443</v>
      </c>
      <c r="Q4596" s="54">
        <v>353.07098197866861</v>
      </c>
      <c r="R4596" s="54">
        <v>463.40566384700259</v>
      </c>
      <c r="S4596" s="54">
        <v>316.29275468922395</v>
      </c>
      <c r="T4596" s="54">
        <v>132.40161824200075</v>
      </c>
      <c r="U4596" s="54">
        <v>1485.8403824935638</v>
      </c>
      <c r="W4596" s="42" t="s">
        <v>469</v>
      </c>
    </row>
    <row r="4597" spans="1:23">
      <c r="A4597" s="49" t="s">
        <v>6865</v>
      </c>
      <c r="B4597" s="46" t="s">
        <v>549</v>
      </c>
      <c r="C4597" s="46" t="s">
        <v>387</v>
      </c>
      <c r="D4597" s="49" t="s">
        <v>60</v>
      </c>
      <c r="E4597" s="46">
        <v>0</v>
      </c>
      <c r="F4597" s="46">
        <v>6</v>
      </c>
      <c r="G4597" s="46">
        <v>6</v>
      </c>
      <c r="H4597" s="46">
        <v>6</v>
      </c>
      <c r="I4597" s="46">
        <v>12</v>
      </c>
      <c r="J4597" s="46">
        <v>6</v>
      </c>
      <c r="K4597" s="46">
        <v>36</v>
      </c>
      <c r="L4597" s="42">
        <v>26643</v>
      </c>
      <c r="M4597" s="42">
        <v>13595</v>
      </c>
      <c r="N4597" s="42">
        <v>13048</v>
      </c>
      <c r="O4597" s="54" t="s">
        <v>499</v>
      </c>
      <c r="P4597" s="54">
        <v>22.519986488008108</v>
      </c>
      <c r="Q4597" s="54">
        <v>22.519986488008108</v>
      </c>
      <c r="R4597" s="54">
        <v>22.519986488008108</v>
      </c>
      <c r="S4597" s="54">
        <v>45.039972976016216</v>
      </c>
      <c r="T4597" s="54">
        <v>22.519986488008108</v>
      </c>
      <c r="U4597" s="54">
        <v>135.11991892804863</v>
      </c>
      <c r="W4597" s="42" t="s">
        <v>469</v>
      </c>
    </row>
    <row r="4598" spans="1:23">
      <c r="A4598" s="49" t="s">
        <v>6866</v>
      </c>
      <c r="B4598" s="46" t="s">
        <v>549</v>
      </c>
      <c r="C4598" s="46" t="s">
        <v>387</v>
      </c>
      <c r="D4598" s="49" t="s">
        <v>69</v>
      </c>
      <c r="E4598" s="46">
        <v>0</v>
      </c>
      <c r="F4598" s="46">
        <v>6</v>
      </c>
      <c r="G4598" s="46">
        <v>6</v>
      </c>
      <c r="H4598" s="46">
        <v>6</v>
      </c>
      <c r="I4598" s="46">
        <v>6</v>
      </c>
      <c r="J4598" s="46">
        <v>0</v>
      </c>
      <c r="K4598" s="46">
        <v>24</v>
      </c>
      <c r="L4598" s="42">
        <v>26643</v>
      </c>
      <c r="M4598" s="42">
        <v>13595</v>
      </c>
      <c r="N4598" s="42">
        <v>13048</v>
      </c>
      <c r="O4598" s="54" t="s">
        <v>499</v>
      </c>
      <c r="P4598" s="54">
        <v>44.133872747333577</v>
      </c>
      <c r="Q4598" s="54">
        <v>44.133872747333577</v>
      </c>
      <c r="R4598" s="54">
        <v>44.133872747333577</v>
      </c>
      <c r="S4598" s="54">
        <v>44.133872747333577</v>
      </c>
      <c r="T4598" s="54" t="s">
        <v>499</v>
      </c>
      <c r="U4598" s="54">
        <v>176.53549098933431</v>
      </c>
      <c r="W4598" s="42" t="s">
        <v>469</v>
      </c>
    </row>
    <row r="4599" spans="1:23">
      <c r="A4599" s="49" t="s">
        <v>6867</v>
      </c>
      <c r="B4599" s="46" t="s">
        <v>549</v>
      </c>
      <c r="C4599" s="46" t="s">
        <v>387</v>
      </c>
      <c r="D4599" s="49" t="s">
        <v>64</v>
      </c>
      <c r="E4599" s="46">
        <v>24</v>
      </c>
      <c r="F4599" s="46">
        <v>12</v>
      </c>
      <c r="G4599" s="46">
        <v>21</v>
      </c>
      <c r="H4599" s="46">
        <v>23</v>
      </c>
      <c r="I4599" s="46">
        <v>18</v>
      </c>
      <c r="J4599" s="46">
        <v>6</v>
      </c>
      <c r="K4599" s="46">
        <v>104</v>
      </c>
      <c r="L4599" s="42">
        <v>26643</v>
      </c>
      <c r="M4599" s="42">
        <v>13595</v>
      </c>
      <c r="N4599" s="42">
        <v>13048</v>
      </c>
      <c r="O4599" s="54">
        <v>90.079945952032432</v>
      </c>
      <c r="P4599" s="54">
        <v>45.039972976016216</v>
      </c>
      <c r="Q4599" s="54">
        <v>78.819952708028381</v>
      </c>
      <c r="R4599" s="54">
        <v>86.326614870697739</v>
      </c>
      <c r="S4599" s="54">
        <v>67.559959464024317</v>
      </c>
      <c r="T4599" s="54">
        <v>22.519986488008108</v>
      </c>
      <c r="U4599" s="54">
        <v>390.34643245880716</v>
      </c>
      <c r="W4599" s="42" t="s">
        <v>469</v>
      </c>
    </row>
    <row r="4600" spans="1:23">
      <c r="A4600" s="49" t="s">
        <v>6868</v>
      </c>
      <c r="B4600" s="46" t="s">
        <v>549</v>
      </c>
      <c r="C4600" s="46" t="s">
        <v>387</v>
      </c>
      <c r="D4600" s="49" t="s">
        <v>492</v>
      </c>
      <c r="E4600" s="46">
        <v>6</v>
      </c>
      <c r="F4600" s="46">
        <v>6</v>
      </c>
      <c r="G4600" s="46">
        <v>12</v>
      </c>
      <c r="H4600" s="46">
        <v>6</v>
      </c>
      <c r="I4600" s="46">
        <v>12</v>
      </c>
      <c r="J4600" s="46">
        <v>6</v>
      </c>
      <c r="K4600" s="46">
        <v>48</v>
      </c>
      <c r="L4600" s="42">
        <v>26643</v>
      </c>
      <c r="M4600" s="42">
        <v>13595</v>
      </c>
      <c r="N4600" s="42">
        <v>13048</v>
      </c>
      <c r="O4600" s="54">
        <v>22.519986488008108</v>
      </c>
      <c r="P4600" s="54">
        <v>22.519986488008108</v>
      </c>
      <c r="Q4600" s="54">
        <v>45.039972976016216</v>
      </c>
      <c r="R4600" s="54">
        <v>22.519986488008108</v>
      </c>
      <c r="S4600" s="54">
        <v>45.039972976016216</v>
      </c>
      <c r="T4600" s="54">
        <v>22.519986488008108</v>
      </c>
      <c r="U4600" s="54">
        <v>180.15989190406486</v>
      </c>
      <c r="W4600" s="42" t="s">
        <v>469</v>
      </c>
    </row>
    <row r="4601" spans="1:23">
      <c r="A4601" s="49" t="s">
        <v>6869</v>
      </c>
      <c r="B4601" s="46" t="s">
        <v>549</v>
      </c>
      <c r="C4601" s="46" t="s">
        <v>387</v>
      </c>
      <c r="D4601" s="49" t="s">
        <v>473</v>
      </c>
      <c r="E4601" s="46">
        <v>0</v>
      </c>
      <c r="F4601" s="46">
        <v>0</v>
      </c>
      <c r="G4601" s="46">
        <v>0</v>
      </c>
      <c r="H4601" s="46">
        <v>0</v>
      </c>
      <c r="I4601" s="46">
        <v>0</v>
      </c>
      <c r="J4601" s="46">
        <v>0</v>
      </c>
      <c r="K4601" s="46">
        <v>0</v>
      </c>
      <c r="L4601" s="42">
        <v>26643</v>
      </c>
      <c r="M4601" s="42">
        <v>13595</v>
      </c>
      <c r="N4601" s="42">
        <v>13048</v>
      </c>
      <c r="O4601" s="54" t="s">
        <v>499</v>
      </c>
      <c r="P4601" s="54" t="s">
        <v>499</v>
      </c>
      <c r="Q4601" s="54" t="s">
        <v>499</v>
      </c>
      <c r="R4601" s="54" t="s">
        <v>499</v>
      </c>
      <c r="S4601" s="54" t="s">
        <v>499</v>
      </c>
      <c r="T4601" s="54" t="s">
        <v>499</v>
      </c>
      <c r="U4601" s="54" t="s">
        <v>499</v>
      </c>
      <c r="W4601" s="42" t="s">
        <v>469</v>
      </c>
    </row>
    <row r="4602" spans="1:23">
      <c r="A4602" s="49" t="s">
        <v>6870</v>
      </c>
      <c r="B4602" s="46" t="s">
        <v>549</v>
      </c>
      <c r="C4602" s="46" t="s">
        <v>387</v>
      </c>
      <c r="D4602" s="49" t="s">
        <v>201</v>
      </c>
      <c r="E4602" s="46">
        <v>0</v>
      </c>
      <c r="F4602" s="46">
        <v>0</v>
      </c>
      <c r="G4602" s="46">
        <v>0</v>
      </c>
      <c r="H4602" s="46">
        <v>6</v>
      </c>
      <c r="I4602" s="46">
        <v>6</v>
      </c>
      <c r="J4602" s="46">
        <v>0</v>
      </c>
      <c r="K4602" s="46">
        <v>12</v>
      </c>
      <c r="L4602" s="42">
        <v>26643</v>
      </c>
      <c r="M4602" s="42">
        <v>13595</v>
      </c>
      <c r="N4602" s="42">
        <v>13048</v>
      </c>
      <c r="O4602" s="54" t="s">
        <v>499</v>
      </c>
      <c r="P4602" s="54" t="s">
        <v>499</v>
      </c>
      <c r="Q4602" s="54" t="s">
        <v>499</v>
      </c>
      <c r="R4602" s="54">
        <v>22.519986488008108</v>
      </c>
      <c r="S4602" s="54">
        <v>22.519986488008108</v>
      </c>
      <c r="T4602" s="54" t="s">
        <v>499</v>
      </c>
      <c r="U4602" s="54">
        <v>45.039972976016216</v>
      </c>
      <c r="W4602" s="42" t="s">
        <v>469</v>
      </c>
    </row>
    <row r="4603" spans="1:23">
      <c r="A4603" s="49" t="s">
        <v>6871</v>
      </c>
      <c r="B4603" s="46" t="s">
        <v>549</v>
      </c>
      <c r="C4603" s="46" t="s">
        <v>387</v>
      </c>
      <c r="D4603" s="49" t="s">
        <v>151</v>
      </c>
      <c r="E4603" s="46">
        <v>0</v>
      </c>
      <c r="F4603" s="46">
        <v>0</v>
      </c>
      <c r="G4603" s="46">
        <v>0</v>
      </c>
      <c r="H4603" s="46">
        <v>0</v>
      </c>
      <c r="I4603" s="46">
        <v>0</v>
      </c>
      <c r="J4603" s="46">
        <v>0</v>
      </c>
      <c r="K4603" s="46">
        <v>0</v>
      </c>
      <c r="L4603" s="42">
        <v>26643</v>
      </c>
      <c r="M4603" s="42">
        <v>13595</v>
      </c>
      <c r="N4603" s="42">
        <v>13048</v>
      </c>
      <c r="O4603" s="54" t="s">
        <v>499</v>
      </c>
      <c r="P4603" s="54" t="s">
        <v>499</v>
      </c>
      <c r="Q4603" s="54" t="s">
        <v>499</v>
      </c>
      <c r="R4603" s="54" t="s">
        <v>499</v>
      </c>
      <c r="S4603" s="54" t="s">
        <v>499</v>
      </c>
      <c r="T4603" s="54" t="s">
        <v>499</v>
      </c>
      <c r="U4603" s="54" t="s">
        <v>499</v>
      </c>
      <c r="W4603" s="42" t="s">
        <v>469</v>
      </c>
    </row>
    <row r="4604" spans="1:23">
      <c r="A4604" s="49" t="s">
        <v>6872</v>
      </c>
      <c r="B4604" s="46" t="s">
        <v>549</v>
      </c>
      <c r="C4604" s="46" t="s">
        <v>387</v>
      </c>
      <c r="D4604" s="49" t="s">
        <v>95</v>
      </c>
      <c r="E4604" s="46">
        <v>0</v>
      </c>
      <c r="F4604" s="46">
        <v>0</v>
      </c>
      <c r="G4604" s="46">
        <v>0</v>
      </c>
      <c r="H4604" s="46">
        <v>0</v>
      </c>
      <c r="I4604" s="46">
        <v>0</v>
      </c>
      <c r="J4604" s="46">
        <v>0</v>
      </c>
      <c r="K4604" s="46">
        <v>0</v>
      </c>
      <c r="L4604" s="42">
        <v>26643</v>
      </c>
      <c r="M4604" s="42">
        <v>13595</v>
      </c>
      <c r="N4604" s="42">
        <v>13048</v>
      </c>
      <c r="O4604" s="54" t="s">
        <v>499</v>
      </c>
      <c r="P4604" s="54" t="s">
        <v>499</v>
      </c>
      <c r="Q4604" s="54" t="s">
        <v>499</v>
      </c>
      <c r="R4604" s="54" t="s">
        <v>499</v>
      </c>
      <c r="S4604" s="54" t="s">
        <v>499</v>
      </c>
      <c r="T4604" s="54" t="s">
        <v>499</v>
      </c>
      <c r="U4604" s="54" t="s">
        <v>499</v>
      </c>
      <c r="W4604" s="42" t="s">
        <v>469</v>
      </c>
    </row>
    <row r="4605" spans="1:23">
      <c r="A4605" s="49" t="s">
        <v>6873</v>
      </c>
      <c r="B4605" s="46" t="s">
        <v>549</v>
      </c>
      <c r="C4605" s="46" t="s">
        <v>387</v>
      </c>
      <c r="D4605" s="49" t="s">
        <v>154</v>
      </c>
      <c r="E4605" s="46">
        <v>0</v>
      </c>
      <c r="F4605" s="46">
        <v>0</v>
      </c>
      <c r="G4605" s="46">
        <v>0</v>
      </c>
      <c r="H4605" s="46">
        <v>0</v>
      </c>
      <c r="I4605" s="46">
        <v>0</v>
      </c>
      <c r="J4605" s="46">
        <v>0</v>
      </c>
      <c r="K4605" s="46">
        <v>0</v>
      </c>
      <c r="L4605" s="42">
        <v>26643</v>
      </c>
      <c r="M4605" s="42">
        <v>13595</v>
      </c>
      <c r="N4605" s="42">
        <v>13048</v>
      </c>
      <c r="O4605" s="54" t="s">
        <v>499</v>
      </c>
      <c r="P4605" s="54" t="s">
        <v>499</v>
      </c>
      <c r="Q4605" s="54" t="s">
        <v>499</v>
      </c>
      <c r="R4605" s="54" t="s">
        <v>499</v>
      </c>
      <c r="S4605" s="54" t="s">
        <v>499</v>
      </c>
      <c r="T4605" s="54" t="s">
        <v>499</v>
      </c>
      <c r="U4605" s="54" t="s">
        <v>499</v>
      </c>
      <c r="W4605" s="42" t="s">
        <v>469</v>
      </c>
    </row>
    <row r="4606" spans="1:23">
      <c r="A4606" s="49" t="s">
        <v>6874</v>
      </c>
      <c r="B4606" s="46" t="s">
        <v>549</v>
      </c>
      <c r="C4606" s="46" t="s">
        <v>387</v>
      </c>
      <c r="D4606" s="49" t="s">
        <v>155</v>
      </c>
      <c r="E4606" s="46">
        <v>16</v>
      </c>
      <c r="F4606" s="46">
        <v>6</v>
      </c>
      <c r="G4606" s="46">
        <v>6</v>
      </c>
      <c r="H4606" s="46">
        <v>6</v>
      </c>
      <c r="I4606" s="46">
        <v>0</v>
      </c>
      <c r="J4606" s="46">
        <v>0</v>
      </c>
      <c r="K4606" s="46">
        <v>34</v>
      </c>
      <c r="L4606" s="42">
        <v>26643</v>
      </c>
      <c r="M4606" s="42">
        <v>13595</v>
      </c>
      <c r="N4606" s="42">
        <v>13048</v>
      </c>
      <c r="O4606" s="54">
        <v>60.053297301354945</v>
      </c>
      <c r="P4606" s="54">
        <v>22.519986488008108</v>
      </c>
      <c r="Q4606" s="54">
        <v>22.519986488008108</v>
      </c>
      <c r="R4606" s="54">
        <v>22.519986488008108</v>
      </c>
      <c r="S4606" s="54" t="s">
        <v>499</v>
      </c>
      <c r="T4606" s="54" t="s">
        <v>499</v>
      </c>
      <c r="U4606" s="54">
        <v>127.61325676537928</v>
      </c>
      <c r="W4606" s="42" t="s">
        <v>469</v>
      </c>
    </row>
    <row r="4607" spans="1:23">
      <c r="A4607" s="49" t="s">
        <v>6875</v>
      </c>
      <c r="B4607" s="46" t="s">
        <v>549</v>
      </c>
      <c r="C4607" s="46" t="s">
        <v>387</v>
      </c>
      <c r="D4607" s="49" t="s">
        <v>99</v>
      </c>
      <c r="E4607" s="46">
        <v>6</v>
      </c>
      <c r="F4607" s="46">
        <v>12</v>
      </c>
      <c r="G4607" s="46">
        <v>12</v>
      </c>
      <c r="H4607" s="46">
        <v>6</v>
      </c>
      <c r="I4607" s="46">
        <v>0</v>
      </c>
      <c r="J4607" s="46">
        <v>6</v>
      </c>
      <c r="K4607" s="46">
        <v>42</v>
      </c>
      <c r="L4607" s="42">
        <v>26643</v>
      </c>
      <c r="M4607" s="42">
        <v>13595</v>
      </c>
      <c r="N4607" s="42">
        <v>13048</v>
      </c>
      <c r="O4607" s="54">
        <v>22.519986488008108</v>
      </c>
      <c r="P4607" s="54">
        <v>45.039972976016216</v>
      </c>
      <c r="Q4607" s="54">
        <v>45.039972976016216</v>
      </c>
      <c r="R4607" s="54">
        <v>22.519986488008108</v>
      </c>
      <c r="S4607" s="54" t="s">
        <v>499</v>
      </c>
      <c r="T4607" s="54">
        <v>22.519986488008108</v>
      </c>
      <c r="U4607" s="54">
        <v>157.63990541605676</v>
      </c>
      <c r="W4607" s="42" t="s">
        <v>469</v>
      </c>
    </row>
    <row r="4608" spans="1:23">
      <c r="A4608" s="49" t="s">
        <v>6876</v>
      </c>
      <c r="B4608" s="46" t="s">
        <v>549</v>
      </c>
      <c r="C4608" s="46" t="s">
        <v>387</v>
      </c>
      <c r="D4608" s="49" t="s">
        <v>481</v>
      </c>
      <c r="E4608" s="46">
        <v>0</v>
      </c>
      <c r="F4608" s="46">
        <v>0</v>
      </c>
      <c r="G4608" s="46">
        <v>0</v>
      </c>
      <c r="H4608" s="46">
        <v>0</v>
      </c>
      <c r="I4608" s="46">
        <v>0</v>
      </c>
      <c r="J4608" s="46">
        <v>0</v>
      </c>
      <c r="K4608" s="46">
        <v>0</v>
      </c>
      <c r="L4608" s="42">
        <v>26643</v>
      </c>
      <c r="M4608" s="42">
        <v>13595</v>
      </c>
      <c r="N4608" s="42">
        <v>13048</v>
      </c>
      <c r="O4608" s="54" t="s">
        <v>499</v>
      </c>
      <c r="P4608" s="54" t="s">
        <v>499</v>
      </c>
      <c r="Q4608" s="54" t="s">
        <v>499</v>
      </c>
      <c r="R4608" s="54" t="s">
        <v>499</v>
      </c>
      <c r="S4608" s="54" t="s">
        <v>499</v>
      </c>
      <c r="T4608" s="54" t="s">
        <v>499</v>
      </c>
      <c r="U4608" s="54" t="s">
        <v>499</v>
      </c>
      <c r="W4608" s="42" t="s">
        <v>469</v>
      </c>
    </row>
    <row r="4609" spans="1:23">
      <c r="A4609" s="49" t="s">
        <v>6877</v>
      </c>
      <c r="B4609" s="46" t="s">
        <v>549</v>
      </c>
      <c r="C4609" s="46" t="s">
        <v>387</v>
      </c>
      <c r="D4609" s="49" t="s">
        <v>483</v>
      </c>
      <c r="E4609" s="46">
        <v>6</v>
      </c>
      <c r="F4609" s="46">
        <v>6</v>
      </c>
      <c r="G4609" s="46">
        <v>6</v>
      </c>
      <c r="H4609" s="46">
        <v>12</v>
      </c>
      <c r="I4609" s="46">
        <v>0</v>
      </c>
      <c r="J4609" s="46">
        <v>0</v>
      </c>
      <c r="K4609" s="46">
        <v>30</v>
      </c>
      <c r="L4609" s="42">
        <v>26643</v>
      </c>
      <c r="M4609" s="42">
        <v>13595</v>
      </c>
      <c r="N4609" s="42">
        <v>13048</v>
      </c>
      <c r="O4609" s="54">
        <v>22.519986488008108</v>
      </c>
      <c r="P4609" s="54">
        <v>22.519986488008108</v>
      </c>
      <c r="Q4609" s="54">
        <v>22.519986488008108</v>
      </c>
      <c r="R4609" s="54">
        <v>45.039972976016216</v>
      </c>
      <c r="S4609" s="54" t="s">
        <v>499</v>
      </c>
      <c r="T4609" s="54" t="s">
        <v>499</v>
      </c>
      <c r="U4609" s="54">
        <v>112.59993244004053</v>
      </c>
      <c r="W4609" s="42" t="s">
        <v>469</v>
      </c>
    </row>
    <row r="4610" spans="1:23">
      <c r="A4610" s="49" t="s">
        <v>6878</v>
      </c>
      <c r="B4610" s="46" t="s">
        <v>549</v>
      </c>
      <c r="C4610" s="46" t="s">
        <v>387</v>
      </c>
      <c r="D4610" s="49" t="s">
        <v>128</v>
      </c>
      <c r="E4610" s="46">
        <v>6</v>
      </c>
      <c r="F4610" s="46">
        <v>0</v>
      </c>
      <c r="G4610" s="46">
        <v>0</v>
      </c>
      <c r="H4610" s="46">
        <v>0</v>
      </c>
      <c r="I4610" s="46">
        <v>0</v>
      </c>
      <c r="J4610" s="46">
        <v>0</v>
      </c>
      <c r="K4610" s="46">
        <v>6</v>
      </c>
      <c r="L4610" s="42">
        <v>26643</v>
      </c>
      <c r="M4610" s="42">
        <v>13595</v>
      </c>
      <c r="N4610" s="42">
        <v>13048</v>
      </c>
      <c r="O4610" s="54">
        <v>22.519986488008108</v>
      </c>
      <c r="P4610" s="54" t="s">
        <v>499</v>
      </c>
      <c r="Q4610" s="54" t="s">
        <v>499</v>
      </c>
      <c r="R4610" s="54" t="s">
        <v>499</v>
      </c>
      <c r="S4610" s="54" t="s">
        <v>499</v>
      </c>
      <c r="T4610" s="54" t="s">
        <v>499</v>
      </c>
      <c r="U4610" s="54">
        <v>22.519986488008108</v>
      </c>
      <c r="W4610" s="42" t="s">
        <v>469</v>
      </c>
    </row>
    <row r="4611" spans="1:23">
      <c r="A4611" s="49" t="s">
        <v>6879</v>
      </c>
      <c r="B4611" s="46" t="s">
        <v>549</v>
      </c>
      <c r="C4611" s="46" t="s">
        <v>387</v>
      </c>
      <c r="D4611" s="49" t="s">
        <v>132</v>
      </c>
      <c r="E4611" s="46">
        <v>0</v>
      </c>
      <c r="F4611" s="46">
        <v>0</v>
      </c>
      <c r="G4611" s="46">
        <v>0</v>
      </c>
      <c r="H4611" s="46">
        <v>6</v>
      </c>
      <c r="I4611" s="46">
        <v>0</v>
      </c>
      <c r="J4611" s="46">
        <v>0</v>
      </c>
      <c r="K4611" s="46">
        <v>6</v>
      </c>
      <c r="L4611" s="42">
        <v>26643</v>
      </c>
      <c r="M4611" s="42">
        <v>13595</v>
      </c>
      <c r="N4611" s="42">
        <v>13048</v>
      </c>
      <c r="O4611" s="54" t="s">
        <v>499</v>
      </c>
      <c r="P4611" s="54" t="s">
        <v>499</v>
      </c>
      <c r="Q4611" s="54" t="s">
        <v>499</v>
      </c>
      <c r="R4611" s="54">
        <v>44.133872747333577</v>
      </c>
      <c r="S4611" s="54" t="s">
        <v>499</v>
      </c>
      <c r="T4611" s="54" t="s">
        <v>499</v>
      </c>
      <c r="U4611" s="54">
        <v>44.133872747333577</v>
      </c>
      <c r="W4611" s="42" t="s">
        <v>469</v>
      </c>
    </row>
    <row r="4612" spans="1:23">
      <c r="A4612" s="49" t="s">
        <v>6880</v>
      </c>
      <c r="B4612" s="46" t="s">
        <v>549</v>
      </c>
      <c r="C4612" s="46" t="s">
        <v>387</v>
      </c>
      <c r="D4612" s="49" t="s">
        <v>161</v>
      </c>
      <c r="E4612" s="46">
        <v>0</v>
      </c>
      <c r="F4612" s="46">
        <v>0</v>
      </c>
      <c r="G4612" s="46">
        <v>0</v>
      </c>
      <c r="H4612" s="46">
        <v>0</v>
      </c>
      <c r="I4612" s="46">
        <v>0</v>
      </c>
      <c r="J4612" s="46">
        <v>0</v>
      </c>
      <c r="K4612" s="46">
        <v>0</v>
      </c>
      <c r="L4612" s="42">
        <v>26643</v>
      </c>
      <c r="M4612" s="42">
        <v>13595</v>
      </c>
      <c r="N4612" s="42">
        <v>13048</v>
      </c>
      <c r="O4612" s="54" t="s">
        <v>499</v>
      </c>
      <c r="P4612" s="54" t="s">
        <v>499</v>
      </c>
      <c r="Q4612" s="54" t="s">
        <v>499</v>
      </c>
      <c r="R4612" s="54" t="s">
        <v>499</v>
      </c>
      <c r="S4612" s="54" t="s">
        <v>499</v>
      </c>
      <c r="T4612" s="54" t="s">
        <v>499</v>
      </c>
      <c r="U4612" s="54" t="s">
        <v>499</v>
      </c>
      <c r="W4612" s="42" t="s">
        <v>469</v>
      </c>
    </row>
    <row r="4613" spans="1:23">
      <c r="A4613" s="49" t="s">
        <v>6881</v>
      </c>
      <c r="B4613" s="46" t="s">
        <v>549</v>
      </c>
      <c r="C4613" s="46" t="s">
        <v>387</v>
      </c>
      <c r="D4613" s="49" t="s">
        <v>164</v>
      </c>
      <c r="E4613" s="46">
        <v>13</v>
      </c>
      <c r="F4613" s="46">
        <v>11</v>
      </c>
      <c r="G4613" s="46">
        <v>39</v>
      </c>
      <c r="H4613" s="46">
        <v>31</v>
      </c>
      <c r="I4613" s="46">
        <v>6</v>
      </c>
      <c r="J4613" s="46">
        <v>0</v>
      </c>
      <c r="K4613" s="46">
        <v>100</v>
      </c>
      <c r="L4613" s="42">
        <v>26643</v>
      </c>
      <c r="M4613" s="42">
        <v>13595</v>
      </c>
      <c r="N4613" s="42">
        <v>13048</v>
      </c>
      <c r="O4613" s="54">
        <v>99.632127529123238</v>
      </c>
      <c r="P4613" s="54">
        <v>84.304107909258121</v>
      </c>
      <c r="Q4613" s="54">
        <v>298.89638258736971</v>
      </c>
      <c r="R4613" s="54">
        <v>237.58430410790928</v>
      </c>
      <c r="S4613" s="54">
        <v>45.984058859595336</v>
      </c>
      <c r="T4613" s="54" t="s">
        <v>499</v>
      </c>
      <c r="U4613" s="54">
        <v>766.40098099325576</v>
      </c>
      <c r="W4613" s="42" t="s">
        <v>469</v>
      </c>
    </row>
    <row r="4614" spans="1:23">
      <c r="A4614" s="49" t="s">
        <v>6882</v>
      </c>
      <c r="B4614" s="46" t="s">
        <v>549</v>
      </c>
      <c r="C4614" s="46" t="s">
        <v>387</v>
      </c>
      <c r="D4614" s="49" t="s">
        <v>142</v>
      </c>
      <c r="E4614" s="46">
        <v>0</v>
      </c>
      <c r="F4614" s="46">
        <v>0</v>
      </c>
      <c r="G4614" s="46">
        <v>6</v>
      </c>
      <c r="H4614" s="46">
        <v>0</v>
      </c>
      <c r="I4614" s="46">
        <v>0</v>
      </c>
      <c r="J4614" s="46">
        <v>0</v>
      </c>
      <c r="K4614" s="46">
        <v>6</v>
      </c>
      <c r="L4614" s="42">
        <v>26643</v>
      </c>
      <c r="M4614" s="42">
        <v>13595</v>
      </c>
      <c r="N4614" s="42">
        <v>13048</v>
      </c>
      <c r="O4614" s="54" t="s">
        <v>499</v>
      </c>
      <c r="P4614" s="54" t="s">
        <v>499</v>
      </c>
      <c r="Q4614" s="54">
        <v>22.519986488008108</v>
      </c>
      <c r="R4614" s="54" t="s">
        <v>499</v>
      </c>
      <c r="S4614" s="54" t="s">
        <v>499</v>
      </c>
      <c r="T4614" s="54" t="s">
        <v>499</v>
      </c>
      <c r="U4614" s="54">
        <v>22.519986488008108</v>
      </c>
      <c r="W4614" s="42" t="s">
        <v>469</v>
      </c>
    </row>
    <row r="4615" spans="1:23">
      <c r="A4615" s="49" t="s">
        <v>6883</v>
      </c>
      <c r="B4615" s="46" t="s">
        <v>549</v>
      </c>
      <c r="C4615" s="46" t="s">
        <v>387</v>
      </c>
      <c r="D4615" s="49" t="s">
        <v>146</v>
      </c>
      <c r="E4615" s="46">
        <v>6</v>
      </c>
      <c r="F4615" s="46">
        <v>0</v>
      </c>
      <c r="G4615" s="46">
        <v>0</v>
      </c>
      <c r="H4615" s="46">
        <v>8</v>
      </c>
      <c r="I4615" s="46">
        <v>9</v>
      </c>
      <c r="J4615" s="46">
        <v>0</v>
      </c>
      <c r="K4615" s="46">
        <v>23</v>
      </c>
      <c r="L4615" s="42">
        <v>26643</v>
      </c>
      <c r="M4615" s="42">
        <v>13595</v>
      </c>
      <c r="N4615" s="42">
        <v>13048</v>
      </c>
      <c r="O4615" s="54">
        <v>44.133872747333577</v>
      </c>
      <c r="P4615" s="54" t="s">
        <v>499</v>
      </c>
      <c r="Q4615" s="54" t="s">
        <v>499</v>
      </c>
      <c r="R4615" s="54">
        <v>58.845163663111443</v>
      </c>
      <c r="S4615" s="54">
        <v>66.200809121000376</v>
      </c>
      <c r="T4615" s="54" t="s">
        <v>499</v>
      </c>
      <c r="U4615" s="54">
        <v>169.17984553144538</v>
      </c>
      <c r="W4615" s="42" t="s">
        <v>469</v>
      </c>
    </row>
    <row r="4616" spans="1:23">
      <c r="A4616" s="49" t="s">
        <v>6884</v>
      </c>
      <c r="B4616" s="46" t="s">
        <v>549</v>
      </c>
      <c r="C4616" s="46" t="s">
        <v>389</v>
      </c>
      <c r="D4616" s="49" t="s">
        <v>200</v>
      </c>
      <c r="E4616" s="46">
        <v>13</v>
      </c>
      <c r="F4616" s="46">
        <v>12</v>
      </c>
      <c r="G4616" s="46">
        <v>6</v>
      </c>
      <c r="H4616" s="46">
        <v>28</v>
      </c>
      <c r="I4616" s="46">
        <v>18</v>
      </c>
      <c r="J4616" s="46">
        <v>15</v>
      </c>
      <c r="K4616" s="46">
        <v>92</v>
      </c>
      <c r="L4616" s="42">
        <v>43102</v>
      </c>
      <c r="M4616" s="42">
        <v>21991</v>
      </c>
      <c r="N4616" s="42">
        <v>21111</v>
      </c>
      <c r="O4616" s="54">
        <v>30.161013410050579</v>
      </c>
      <c r="P4616" s="54">
        <v>27.840935455431303</v>
      </c>
      <c r="Q4616" s="54">
        <v>13.920467727715652</v>
      </c>
      <c r="R4616" s="54">
        <v>64.962182729339702</v>
      </c>
      <c r="S4616" s="54">
        <v>41.761403183146953</v>
      </c>
      <c r="T4616" s="54">
        <v>34.80116931928913</v>
      </c>
      <c r="U4616" s="54">
        <v>213.44717182497334</v>
      </c>
      <c r="W4616" s="42" t="s">
        <v>469</v>
      </c>
    </row>
    <row r="4617" spans="1:23">
      <c r="A4617" s="49" t="s">
        <v>6885</v>
      </c>
      <c r="B4617" s="46" t="s">
        <v>549</v>
      </c>
      <c r="C4617" s="46" t="s">
        <v>389</v>
      </c>
      <c r="D4617" s="49" t="s">
        <v>54</v>
      </c>
      <c r="E4617" s="46">
        <v>19</v>
      </c>
      <c r="F4617" s="46">
        <v>23</v>
      </c>
      <c r="G4617" s="46">
        <v>91</v>
      </c>
      <c r="H4617" s="46">
        <v>109</v>
      </c>
      <c r="I4617" s="46">
        <v>62</v>
      </c>
      <c r="J4617" s="46">
        <v>49</v>
      </c>
      <c r="K4617" s="46">
        <v>353</v>
      </c>
      <c r="L4617" s="42">
        <v>43102</v>
      </c>
      <c r="M4617" s="42">
        <v>21991</v>
      </c>
      <c r="N4617" s="42">
        <v>21111</v>
      </c>
      <c r="O4617" s="54">
        <v>86.398981401482416</v>
      </c>
      <c r="P4617" s="54">
        <v>104.58824064389978</v>
      </c>
      <c r="Q4617" s="54">
        <v>413.80564776499477</v>
      </c>
      <c r="R4617" s="54">
        <v>495.65731435587287</v>
      </c>
      <c r="S4617" s="54">
        <v>281.93351825746896</v>
      </c>
      <c r="T4617" s="54">
        <v>222.81842571961258</v>
      </c>
      <c r="U4617" s="54">
        <v>1605.2021281433315</v>
      </c>
      <c r="W4617" s="42" t="s">
        <v>469</v>
      </c>
    </row>
    <row r="4618" spans="1:23">
      <c r="A4618" s="49" t="s">
        <v>6886</v>
      </c>
      <c r="B4618" s="46" t="s">
        <v>549</v>
      </c>
      <c r="C4618" s="46" t="s">
        <v>389</v>
      </c>
      <c r="D4618" s="49" t="s">
        <v>60</v>
      </c>
      <c r="E4618" s="46">
        <v>0</v>
      </c>
      <c r="F4618" s="46">
        <v>0</v>
      </c>
      <c r="G4618" s="46">
        <v>12</v>
      </c>
      <c r="H4618" s="46">
        <v>13</v>
      </c>
      <c r="I4618" s="46">
        <v>14</v>
      </c>
      <c r="J4618" s="46">
        <v>6</v>
      </c>
      <c r="K4618" s="46">
        <v>45</v>
      </c>
      <c r="L4618" s="42">
        <v>43102</v>
      </c>
      <c r="M4618" s="42">
        <v>21991</v>
      </c>
      <c r="N4618" s="42">
        <v>21111</v>
      </c>
      <c r="O4618" s="54" t="s">
        <v>499</v>
      </c>
      <c r="P4618" s="54" t="s">
        <v>499</v>
      </c>
      <c r="Q4618" s="54">
        <v>27.840935455431303</v>
      </c>
      <c r="R4618" s="54">
        <v>30.161013410050579</v>
      </c>
      <c r="S4618" s="54">
        <v>32.481091364669851</v>
      </c>
      <c r="T4618" s="54">
        <v>13.920467727715652</v>
      </c>
      <c r="U4618" s="54">
        <v>104.40350795786738</v>
      </c>
      <c r="W4618" s="42" t="s">
        <v>469</v>
      </c>
    </row>
    <row r="4619" spans="1:23">
      <c r="A4619" s="49" t="s">
        <v>6887</v>
      </c>
      <c r="B4619" s="46" t="s">
        <v>549</v>
      </c>
      <c r="C4619" s="46" t="s">
        <v>389</v>
      </c>
      <c r="D4619" s="49" t="s">
        <v>69</v>
      </c>
      <c r="E4619" s="46">
        <v>0</v>
      </c>
      <c r="F4619" s="46">
        <v>0</v>
      </c>
      <c r="G4619" s="46">
        <v>8</v>
      </c>
      <c r="H4619" s="46">
        <v>8</v>
      </c>
      <c r="I4619" s="46">
        <v>13</v>
      </c>
      <c r="J4619" s="46">
        <v>6</v>
      </c>
      <c r="K4619" s="46">
        <v>35</v>
      </c>
      <c r="L4619" s="42">
        <v>43102</v>
      </c>
      <c r="M4619" s="42">
        <v>21991</v>
      </c>
      <c r="N4619" s="42">
        <v>21111</v>
      </c>
      <c r="O4619" s="54" t="s">
        <v>499</v>
      </c>
      <c r="P4619" s="54" t="s">
        <v>499</v>
      </c>
      <c r="Q4619" s="54">
        <v>36.378518484834707</v>
      </c>
      <c r="R4619" s="54">
        <v>36.378518484834707</v>
      </c>
      <c r="S4619" s="54">
        <v>59.115092537856398</v>
      </c>
      <c r="T4619" s="54">
        <v>27.283888863626029</v>
      </c>
      <c r="U4619" s="54">
        <v>159.15601837115184</v>
      </c>
      <c r="W4619" s="42" t="s">
        <v>469</v>
      </c>
    </row>
    <row r="4620" spans="1:23">
      <c r="A4620" s="49" t="s">
        <v>6888</v>
      </c>
      <c r="B4620" s="46" t="s">
        <v>549</v>
      </c>
      <c r="C4620" s="46" t="s">
        <v>389</v>
      </c>
      <c r="D4620" s="49" t="s">
        <v>64</v>
      </c>
      <c r="E4620" s="46">
        <v>28</v>
      </c>
      <c r="F4620" s="46">
        <v>26</v>
      </c>
      <c r="G4620" s="46">
        <v>30</v>
      </c>
      <c r="H4620" s="46">
        <v>40</v>
      </c>
      <c r="I4620" s="46">
        <v>32</v>
      </c>
      <c r="J4620" s="46">
        <v>12</v>
      </c>
      <c r="K4620" s="46">
        <v>168</v>
      </c>
      <c r="L4620" s="42">
        <v>43102</v>
      </c>
      <c r="M4620" s="42">
        <v>21991</v>
      </c>
      <c r="N4620" s="42">
        <v>21111</v>
      </c>
      <c r="O4620" s="54">
        <v>64.962182729339702</v>
      </c>
      <c r="P4620" s="54">
        <v>60.322026820101158</v>
      </c>
      <c r="Q4620" s="54">
        <v>69.60233863857826</v>
      </c>
      <c r="R4620" s="54">
        <v>92.803118184771009</v>
      </c>
      <c r="S4620" s="54">
        <v>74.242494547816804</v>
      </c>
      <c r="T4620" s="54">
        <v>27.840935455431303</v>
      </c>
      <c r="U4620" s="54">
        <v>389.77309637603827</v>
      </c>
      <c r="W4620" s="42" t="s">
        <v>469</v>
      </c>
    </row>
    <row r="4621" spans="1:23">
      <c r="A4621" s="49" t="s">
        <v>6889</v>
      </c>
      <c r="B4621" s="46" t="s">
        <v>549</v>
      </c>
      <c r="C4621" s="46" t="s">
        <v>389</v>
      </c>
      <c r="D4621" s="49" t="s">
        <v>492</v>
      </c>
      <c r="E4621" s="46">
        <v>12</v>
      </c>
      <c r="F4621" s="46">
        <v>7</v>
      </c>
      <c r="G4621" s="46">
        <v>12</v>
      </c>
      <c r="H4621" s="46">
        <v>6</v>
      </c>
      <c r="I4621" s="46">
        <v>14</v>
      </c>
      <c r="J4621" s="46">
        <v>0</v>
      </c>
      <c r="K4621" s="46">
        <v>51</v>
      </c>
      <c r="L4621" s="42">
        <v>43102</v>
      </c>
      <c r="M4621" s="42">
        <v>21991</v>
      </c>
      <c r="N4621" s="42">
        <v>21111</v>
      </c>
      <c r="O4621" s="54">
        <v>27.840935455431303</v>
      </c>
      <c r="P4621" s="54">
        <v>16.240545682334925</v>
      </c>
      <c r="Q4621" s="54">
        <v>27.840935455431303</v>
      </c>
      <c r="R4621" s="54">
        <v>13.920467727715652</v>
      </c>
      <c r="S4621" s="54">
        <v>32.481091364669851</v>
      </c>
      <c r="T4621" s="54" t="s">
        <v>499</v>
      </c>
      <c r="U4621" s="54">
        <v>118.32397568558304</v>
      </c>
      <c r="W4621" s="42" t="s">
        <v>469</v>
      </c>
    </row>
    <row r="4622" spans="1:23">
      <c r="A4622" s="49" t="s">
        <v>6890</v>
      </c>
      <c r="B4622" s="46" t="s">
        <v>549</v>
      </c>
      <c r="C4622" s="46" t="s">
        <v>389</v>
      </c>
      <c r="D4622" s="49" t="s">
        <v>473</v>
      </c>
      <c r="E4622" s="46">
        <v>0</v>
      </c>
      <c r="F4622" s="46">
        <v>0</v>
      </c>
      <c r="G4622" s="46">
        <v>0</v>
      </c>
      <c r="H4622" s="46">
        <v>0</v>
      </c>
      <c r="I4622" s="46">
        <v>0</v>
      </c>
      <c r="J4622" s="46">
        <v>0</v>
      </c>
      <c r="K4622" s="46">
        <v>0</v>
      </c>
      <c r="L4622" s="42">
        <v>43102</v>
      </c>
      <c r="M4622" s="42">
        <v>21991</v>
      </c>
      <c r="N4622" s="42">
        <v>21111</v>
      </c>
      <c r="O4622" s="54" t="s">
        <v>499</v>
      </c>
      <c r="P4622" s="54" t="s">
        <v>499</v>
      </c>
      <c r="Q4622" s="54" t="s">
        <v>499</v>
      </c>
      <c r="R4622" s="54" t="s">
        <v>499</v>
      </c>
      <c r="S4622" s="54" t="s">
        <v>499</v>
      </c>
      <c r="T4622" s="54" t="s">
        <v>499</v>
      </c>
      <c r="U4622" s="54" t="s">
        <v>499</v>
      </c>
      <c r="W4622" s="42" t="s">
        <v>469</v>
      </c>
    </row>
    <row r="4623" spans="1:23">
      <c r="A4623" s="49" t="s">
        <v>6891</v>
      </c>
      <c r="B4623" s="46" t="s">
        <v>549</v>
      </c>
      <c r="C4623" s="46" t="s">
        <v>389</v>
      </c>
      <c r="D4623" s="49" t="s">
        <v>201</v>
      </c>
      <c r="E4623" s="46">
        <v>7</v>
      </c>
      <c r="F4623" s="46">
        <v>6</v>
      </c>
      <c r="G4623" s="46">
        <v>16</v>
      </c>
      <c r="H4623" s="46">
        <v>17</v>
      </c>
      <c r="I4623" s="46">
        <v>6</v>
      </c>
      <c r="J4623" s="46">
        <v>0</v>
      </c>
      <c r="K4623" s="46">
        <v>52</v>
      </c>
      <c r="L4623" s="42">
        <v>43102</v>
      </c>
      <c r="M4623" s="42">
        <v>21991</v>
      </c>
      <c r="N4623" s="42">
        <v>21111</v>
      </c>
      <c r="O4623" s="54">
        <v>16.240545682334925</v>
      </c>
      <c r="P4623" s="54">
        <v>13.920467727715652</v>
      </c>
      <c r="Q4623" s="54">
        <v>37.121247273908402</v>
      </c>
      <c r="R4623" s="54">
        <v>39.441325228527681</v>
      </c>
      <c r="S4623" s="54">
        <v>13.920467727715652</v>
      </c>
      <c r="T4623" s="54" t="s">
        <v>499</v>
      </c>
      <c r="U4623" s="54">
        <v>120.64405364020232</v>
      </c>
      <c r="W4623" s="42" t="s">
        <v>469</v>
      </c>
    </row>
    <row r="4624" spans="1:23">
      <c r="A4624" s="49" t="s">
        <v>6892</v>
      </c>
      <c r="B4624" s="46" t="s">
        <v>549</v>
      </c>
      <c r="C4624" s="46" t="s">
        <v>389</v>
      </c>
      <c r="D4624" s="49" t="s">
        <v>151</v>
      </c>
      <c r="E4624" s="46">
        <v>0</v>
      </c>
      <c r="F4624" s="46">
        <v>0</v>
      </c>
      <c r="G4624" s="46">
        <v>0</v>
      </c>
      <c r="H4624" s="46">
        <v>0</v>
      </c>
      <c r="I4624" s="46">
        <v>0</v>
      </c>
      <c r="J4624" s="46">
        <v>0</v>
      </c>
      <c r="K4624" s="46">
        <v>0</v>
      </c>
      <c r="L4624" s="42">
        <v>43102</v>
      </c>
      <c r="M4624" s="42">
        <v>21991</v>
      </c>
      <c r="N4624" s="42">
        <v>21111</v>
      </c>
      <c r="O4624" s="54" t="s">
        <v>499</v>
      </c>
      <c r="P4624" s="54" t="s">
        <v>499</v>
      </c>
      <c r="Q4624" s="54" t="s">
        <v>499</v>
      </c>
      <c r="R4624" s="54" t="s">
        <v>499</v>
      </c>
      <c r="S4624" s="54" t="s">
        <v>499</v>
      </c>
      <c r="T4624" s="54" t="s">
        <v>499</v>
      </c>
      <c r="U4624" s="54" t="s">
        <v>499</v>
      </c>
      <c r="W4624" s="42" t="s">
        <v>469</v>
      </c>
    </row>
    <row r="4625" spans="1:23">
      <c r="A4625" s="49" t="s">
        <v>6893</v>
      </c>
      <c r="B4625" s="46" t="s">
        <v>549</v>
      </c>
      <c r="C4625" s="46" t="s">
        <v>389</v>
      </c>
      <c r="D4625" s="49" t="s">
        <v>95</v>
      </c>
      <c r="E4625" s="46">
        <v>0</v>
      </c>
      <c r="F4625" s="46">
        <v>0</v>
      </c>
      <c r="G4625" s="46">
        <v>0</v>
      </c>
      <c r="H4625" s="46">
        <v>0</v>
      </c>
      <c r="I4625" s="46">
        <v>0</v>
      </c>
      <c r="J4625" s="46">
        <v>0</v>
      </c>
      <c r="K4625" s="46">
        <v>0</v>
      </c>
      <c r="L4625" s="42">
        <v>43102</v>
      </c>
      <c r="M4625" s="42">
        <v>21991</v>
      </c>
      <c r="N4625" s="42">
        <v>21111</v>
      </c>
      <c r="O4625" s="54" t="s">
        <v>499</v>
      </c>
      <c r="P4625" s="54" t="s">
        <v>499</v>
      </c>
      <c r="Q4625" s="54" t="s">
        <v>499</v>
      </c>
      <c r="R4625" s="54" t="s">
        <v>499</v>
      </c>
      <c r="S4625" s="54" t="s">
        <v>499</v>
      </c>
      <c r="T4625" s="54" t="s">
        <v>499</v>
      </c>
      <c r="U4625" s="54" t="s">
        <v>499</v>
      </c>
      <c r="W4625" s="42" t="s">
        <v>469</v>
      </c>
    </row>
    <row r="4626" spans="1:23">
      <c r="A4626" s="49" t="s">
        <v>6894</v>
      </c>
      <c r="B4626" s="46" t="s">
        <v>549</v>
      </c>
      <c r="C4626" s="46" t="s">
        <v>389</v>
      </c>
      <c r="D4626" s="49" t="s">
        <v>154</v>
      </c>
      <c r="E4626" s="46">
        <v>6</v>
      </c>
      <c r="F4626" s="46">
        <v>0</v>
      </c>
      <c r="G4626" s="46">
        <v>0</v>
      </c>
      <c r="H4626" s="46">
        <v>0</v>
      </c>
      <c r="I4626" s="46">
        <v>0</v>
      </c>
      <c r="J4626" s="46">
        <v>0</v>
      </c>
      <c r="K4626" s="46">
        <v>6</v>
      </c>
      <c r="L4626" s="42">
        <v>43102</v>
      </c>
      <c r="M4626" s="42">
        <v>21991</v>
      </c>
      <c r="N4626" s="42">
        <v>21111</v>
      </c>
      <c r="O4626" s="54">
        <v>13.920467727715652</v>
      </c>
      <c r="P4626" s="54" t="s">
        <v>499</v>
      </c>
      <c r="Q4626" s="54" t="s">
        <v>499</v>
      </c>
      <c r="R4626" s="54" t="s">
        <v>499</v>
      </c>
      <c r="S4626" s="54" t="s">
        <v>499</v>
      </c>
      <c r="T4626" s="54" t="s">
        <v>499</v>
      </c>
      <c r="U4626" s="54">
        <v>13.920467727715652</v>
      </c>
      <c r="W4626" s="42" t="s">
        <v>469</v>
      </c>
    </row>
    <row r="4627" spans="1:23">
      <c r="A4627" s="49" t="s">
        <v>6895</v>
      </c>
      <c r="B4627" s="46" t="s">
        <v>549</v>
      </c>
      <c r="C4627" s="46" t="s">
        <v>389</v>
      </c>
      <c r="D4627" s="49" t="s">
        <v>155</v>
      </c>
      <c r="E4627" s="46">
        <v>25</v>
      </c>
      <c r="F4627" s="46">
        <v>6</v>
      </c>
      <c r="G4627" s="46">
        <v>12</v>
      </c>
      <c r="H4627" s="46">
        <v>12</v>
      </c>
      <c r="I4627" s="46">
        <v>12</v>
      </c>
      <c r="J4627" s="46">
        <v>0</v>
      </c>
      <c r="K4627" s="46">
        <v>67</v>
      </c>
      <c r="L4627" s="42">
        <v>43102</v>
      </c>
      <c r="M4627" s="42">
        <v>21991</v>
      </c>
      <c r="N4627" s="42">
        <v>21111</v>
      </c>
      <c r="O4627" s="54">
        <v>58.001948865481886</v>
      </c>
      <c r="P4627" s="54">
        <v>13.920467727715652</v>
      </c>
      <c r="Q4627" s="54">
        <v>27.840935455431303</v>
      </c>
      <c r="R4627" s="54">
        <v>27.840935455431303</v>
      </c>
      <c r="S4627" s="54">
        <v>27.840935455431303</v>
      </c>
      <c r="T4627" s="54" t="s">
        <v>499</v>
      </c>
      <c r="U4627" s="54">
        <v>155.44522295949145</v>
      </c>
      <c r="W4627" s="42" t="s">
        <v>469</v>
      </c>
    </row>
    <row r="4628" spans="1:23">
      <c r="A4628" s="49" t="s">
        <v>6896</v>
      </c>
      <c r="B4628" s="46" t="s">
        <v>549</v>
      </c>
      <c r="C4628" s="46" t="s">
        <v>389</v>
      </c>
      <c r="D4628" s="49" t="s">
        <v>99</v>
      </c>
      <c r="E4628" s="46">
        <v>0</v>
      </c>
      <c r="F4628" s="46">
        <v>0</v>
      </c>
      <c r="G4628" s="46">
        <v>20</v>
      </c>
      <c r="H4628" s="46">
        <v>18</v>
      </c>
      <c r="I4628" s="46">
        <v>12</v>
      </c>
      <c r="J4628" s="46">
        <v>0</v>
      </c>
      <c r="K4628" s="46">
        <v>50</v>
      </c>
      <c r="L4628" s="42">
        <v>43102</v>
      </c>
      <c r="M4628" s="42">
        <v>21991</v>
      </c>
      <c r="N4628" s="42">
        <v>21111</v>
      </c>
      <c r="O4628" s="54" t="s">
        <v>499</v>
      </c>
      <c r="P4628" s="54" t="s">
        <v>499</v>
      </c>
      <c r="Q4628" s="54">
        <v>46.401559092385504</v>
      </c>
      <c r="R4628" s="54">
        <v>41.761403183146953</v>
      </c>
      <c r="S4628" s="54">
        <v>27.840935455431303</v>
      </c>
      <c r="T4628" s="54" t="s">
        <v>499</v>
      </c>
      <c r="U4628" s="54">
        <v>116.00389773096377</v>
      </c>
      <c r="W4628" s="42" t="s">
        <v>469</v>
      </c>
    </row>
    <row r="4629" spans="1:23">
      <c r="A4629" s="49" t="s">
        <v>6897</v>
      </c>
      <c r="B4629" s="46" t="s">
        <v>549</v>
      </c>
      <c r="C4629" s="46" t="s">
        <v>389</v>
      </c>
      <c r="D4629" s="49" t="s">
        <v>481</v>
      </c>
      <c r="E4629" s="46">
        <v>6</v>
      </c>
      <c r="F4629" s="46">
        <v>0</v>
      </c>
      <c r="G4629" s="46">
        <v>6</v>
      </c>
      <c r="H4629" s="46">
        <v>0</v>
      </c>
      <c r="I4629" s="46">
        <v>0</v>
      </c>
      <c r="J4629" s="46">
        <v>0</v>
      </c>
      <c r="K4629" s="46">
        <v>12</v>
      </c>
      <c r="L4629" s="42">
        <v>43102</v>
      </c>
      <c r="M4629" s="42">
        <v>21991</v>
      </c>
      <c r="N4629" s="42">
        <v>21111</v>
      </c>
      <c r="O4629" s="54">
        <v>13.920467727715652</v>
      </c>
      <c r="P4629" s="54" t="s">
        <v>499</v>
      </c>
      <c r="Q4629" s="54">
        <v>13.920467727715652</v>
      </c>
      <c r="R4629" s="54" t="s">
        <v>499</v>
      </c>
      <c r="S4629" s="54" t="s">
        <v>499</v>
      </c>
      <c r="T4629" s="54" t="s">
        <v>499</v>
      </c>
      <c r="U4629" s="54">
        <v>27.840935455431303</v>
      </c>
      <c r="W4629" s="42" t="s">
        <v>469</v>
      </c>
    </row>
    <row r="4630" spans="1:23">
      <c r="A4630" s="49" t="s">
        <v>6898</v>
      </c>
      <c r="B4630" s="46" t="s">
        <v>549</v>
      </c>
      <c r="C4630" s="46" t="s">
        <v>389</v>
      </c>
      <c r="D4630" s="49" t="s">
        <v>483</v>
      </c>
      <c r="E4630" s="46">
        <v>6</v>
      </c>
      <c r="F4630" s="46">
        <v>6</v>
      </c>
      <c r="G4630" s="46">
        <v>14</v>
      </c>
      <c r="H4630" s="46">
        <v>7</v>
      </c>
      <c r="I4630" s="46">
        <v>12</v>
      </c>
      <c r="J4630" s="46">
        <v>0</v>
      </c>
      <c r="K4630" s="46">
        <v>45</v>
      </c>
      <c r="L4630" s="42">
        <v>43102</v>
      </c>
      <c r="M4630" s="42">
        <v>21991</v>
      </c>
      <c r="N4630" s="42">
        <v>21111</v>
      </c>
      <c r="O4630" s="54">
        <v>13.920467727715652</v>
      </c>
      <c r="P4630" s="54">
        <v>13.920467727715652</v>
      </c>
      <c r="Q4630" s="54">
        <v>32.481091364669851</v>
      </c>
      <c r="R4630" s="54">
        <v>16.240545682334925</v>
      </c>
      <c r="S4630" s="54">
        <v>27.840935455431303</v>
      </c>
      <c r="T4630" s="54" t="s">
        <v>499</v>
      </c>
      <c r="U4630" s="54">
        <v>104.40350795786738</v>
      </c>
      <c r="W4630" s="42" t="s">
        <v>469</v>
      </c>
    </row>
    <row r="4631" spans="1:23">
      <c r="A4631" s="49" t="s">
        <v>6899</v>
      </c>
      <c r="B4631" s="46" t="s">
        <v>549</v>
      </c>
      <c r="C4631" s="46" t="s">
        <v>389</v>
      </c>
      <c r="D4631" s="49" t="s">
        <v>128</v>
      </c>
      <c r="E4631" s="46">
        <v>0</v>
      </c>
      <c r="F4631" s="46">
        <v>0</v>
      </c>
      <c r="G4631" s="46">
        <v>0</v>
      </c>
      <c r="H4631" s="46">
        <v>0</v>
      </c>
      <c r="I4631" s="46">
        <v>0</v>
      </c>
      <c r="J4631" s="46">
        <v>0</v>
      </c>
      <c r="K4631" s="46">
        <v>0</v>
      </c>
      <c r="L4631" s="42">
        <v>43102</v>
      </c>
      <c r="M4631" s="42">
        <v>21991</v>
      </c>
      <c r="N4631" s="42">
        <v>21111</v>
      </c>
      <c r="O4631" s="54" t="s">
        <v>499</v>
      </c>
      <c r="P4631" s="54" t="s">
        <v>499</v>
      </c>
      <c r="Q4631" s="54" t="s">
        <v>499</v>
      </c>
      <c r="R4631" s="54" t="s">
        <v>499</v>
      </c>
      <c r="S4631" s="54" t="s">
        <v>499</v>
      </c>
      <c r="T4631" s="54" t="s">
        <v>499</v>
      </c>
      <c r="U4631" s="54" t="s">
        <v>499</v>
      </c>
      <c r="W4631" s="42" t="s">
        <v>469</v>
      </c>
    </row>
    <row r="4632" spans="1:23">
      <c r="A4632" s="49" t="s">
        <v>6900</v>
      </c>
      <c r="B4632" s="46" t="s">
        <v>549</v>
      </c>
      <c r="C4632" s="46" t="s">
        <v>389</v>
      </c>
      <c r="D4632" s="49" t="s">
        <v>132</v>
      </c>
      <c r="E4632" s="46">
        <v>6</v>
      </c>
      <c r="F4632" s="46">
        <v>6</v>
      </c>
      <c r="G4632" s="46">
        <v>6</v>
      </c>
      <c r="H4632" s="46">
        <v>8</v>
      </c>
      <c r="I4632" s="46">
        <v>6</v>
      </c>
      <c r="J4632" s="46">
        <v>6</v>
      </c>
      <c r="K4632" s="46">
        <v>38</v>
      </c>
      <c r="L4632" s="42">
        <v>43102</v>
      </c>
      <c r="M4632" s="42">
        <v>21991</v>
      </c>
      <c r="N4632" s="42">
        <v>21111</v>
      </c>
      <c r="O4632" s="54">
        <v>27.283888863626029</v>
      </c>
      <c r="P4632" s="54">
        <v>27.283888863626029</v>
      </c>
      <c r="Q4632" s="54">
        <v>27.283888863626029</v>
      </c>
      <c r="R4632" s="54">
        <v>36.378518484834707</v>
      </c>
      <c r="S4632" s="54">
        <v>27.283888863626029</v>
      </c>
      <c r="T4632" s="54">
        <v>27.283888863626029</v>
      </c>
      <c r="U4632" s="54">
        <v>172.79796280296483</v>
      </c>
      <c r="W4632" s="42" t="s">
        <v>469</v>
      </c>
    </row>
    <row r="4633" spans="1:23">
      <c r="A4633" s="49" t="s">
        <v>6901</v>
      </c>
      <c r="B4633" s="46" t="s">
        <v>549</v>
      </c>
      <c r="C4633" s="46" t="s">
        <v>389</v>
      </c>
      <c r="D4633" s="49" t="s">
        <v>161</v>
      </c>
      <c r="E4633" s="46">
        <v>6</v>
      </c>
      <c r="F4633" s="46">
        <v>6</v>
      </c>
      <c r="G4633" s="46">
        <v>0</v>
      </c>
      <c r="H4633" s="46">
        <v>0</v>
      </c>
      <c r="I4633" s="46">
        <v>0</v>
      </c>
      <c r="J4633" s="46">
        <v>0</v>
      </c>
      <c r="K4633" s="46">
        <v>12</v>
      </c>
      <c r="L4633" s="42">
        <v>43102</v>
      </c>
      <c r="M4633" s="42">
        <v>21991</v>
      </c>
      <c r="N4633" s="42">
        <v>21111</v>
      </c>
      <c r="O4633" s="54">
        <v>13.920467727715652</v>
      </c>
      <c r="P4633" s="54">
        <v>13.920467727715652</v>
      </c>
      <c r="Q4633" s="54" t="s">
        <v>499</v>
      </c>
      <c r="R4633" s="54" t="s">
        <v>499</v>
      </c>
      <c r="S4633" s="54" t="s">
        <v>499</v>
      </c>
      <c r="T4633" s="54" t="s">
        <v>499</v>
      </c>
      <c r="U4633" s="54">
        <v>27.840935455431303</v>
      </c>
      <c r="W4633" s="42" t="s">
        <v>469</v>
      </c>
    </row>
    <row r="4634" spans="1:23">
      <c r="A4634" s="49" t="s">
        <v>6902</v>
      </c>
      <c r="B4634" s="46" t="s">
        <v>549</v>
      </c>
      <c r="C4634" s="46" t="s">
        <v>389</v>
      </c>
      <c r="D4634" s="49" t="s">
        <v>164</v>
      </c>
      <c r="E4634" s="46">
        <v>31</v>
      </c>
      <c r="F4634" s="46">
        <v>25</v>
      </c>
      <c r="G4634" s="46">
        <v>53</v>
      </c>
      <c r="H4634" s="46">
        <v>62</v>
      </c>
      <c r="I4634" s="46">
        <v>15</v>
      </c>
      <c r="J4634" s="46">
        <v>6</v>
      </c>
      <c r="K4634" s="46">
        <v>192</v>
      </c>
      <c r="L4634" s="42">
        <v>43102</v>
      </c>
      <c r="M4634" s="42">
        <v>21991</v>
      </c>
      <c r="N4634" s="42">
        <v>21111</v>
      </c>
      <c r="O4634" s="54">
        <v>146.84287812041114</v>
      </c>
      <c r="P4634" s="54">
        <v>118.42167590355739</v>
      </c>
      <c r="Q4634" s="54">
        <v>251.05395291554166</v>
      </c>
      <c r="R4634" s="54">
        <v>293.68575624082229</v>
      </c>
      <c r="S4634" s="54">
        <v>71.053005542134429</v>
      </c>
      <c r="T4634" s="54">
        <v>28.421202216853771</v>
      </c>
      <c r="U4634" s="54">
        <v>909.47847093932069</v>
      </c>
      <c r="W4634" s="42" t="s">
        <v>469</v>
      </c>
    </row>
    <row r="4635" spans="1:23">
      <c r="A4635" s="49" t="s">
        <v>6903</v>
      </c>
      <c r="B4635" s="46" t="s">
        <v>549</v>
      </c>
      <c r="C4635" s="46" t="s">
        <v>389</v>
      </c>
      <c r="D4635" s="49" t="s">
        <v>142</v>
      </c>
      <c r="E4635" s="46">
        <v>6</v>
      </c>
      <c r="F4635" s="46">
        <v>0</v>
      </c>
      <c r="G4635" s="46">
        <v>0</v>
      </c>
      <c r="H4635" s="46">
        <v>6</v>
      </c>
      <c r="I4635" s="46">
        <v>0</v>
      </c>
      <c r="J4635" s="46">
        <v>0</v>
      </c>
      <c r="K4635" s="46">
        <v>12</v>
      </c>
      <c r="L4635" s="42">
        <v>43102</v>
      </c>
      <c r="M4635" s="42">
        <v>21991</v>
      </c>
      <c r="N4635" s="42">
        <v>21111</v>
      </c>
      <c r="O4635" s="54">
        <v>13.920467727715652</v>
      </c>
      <c r="P4635" s="54" t="s">
        <v>499</v>
      </c>
      <c r="Q4635" s="54" t="s">
        <v>499</v>
      </c>
      <c r="R4635" s="54">
        <v>13.920467727715652</v>
      </c>
      <c r="S4635" s="54" t="s">
        <v>499</v>
      </c>
      <c r="T4635" s="54" t="s">
        <v>499</v>
      </c>
      <c r="U4635" s="54">
        <v>27.840935455431303</v>
      </c>
      <c r="W4635" s="42" t="s">
        <v>469</v>
      </c>
    </row>
    <row r="4636" spans="1:23">
      <c r="A4636" s="49" t="s">
        <v>6904</v>
      </c>
      <c r="B4636" s="46" t="s">
        <v>549</v>
      </c>
      <c r="C4636" s="46" t="s">
        <v>389</v>
      </c>
      <c r="D4636" s="49" t="s">
        <v>146</v>
      </c>
      <c r="E4636" s="46">
        <v>9</v>
      </c>
      <c r="F4636" s="46">
        <v>6</v>
      </c>
      <c r="G4636" s="46">
        <v>26</v>
      </c>
      <c r="H4636" s="46">
        <v>15</v>
      </c>
      <c r="I4636" s="46">
        <v>8</v>
      </c>
      <c r="J4636" s="46">
        <v>6</v>
      </c>
      <c r="K4636" s="46">
        <v>70</v>
      </c>
      <c r="L4636" s="42">
        <v>43102</v>
      </c>
      <c r="M4636" s="42">
        <v>21991</v>
      </c>
      <c r="N4636" s="42">
        <v>21111</v>
      </c>
      <c r="O4636" s="54">
        <v>40.925833295439041</v>
      </c>
      <c r="P4636" s="54">
        <v>27.283888863626029</v>
      </c>
      <c r="Q4636" s="54">
        <v>118.2301850757128</v>
      </c>
      <c r="R4636" s="54">
        <v>68.20972215906508</v>
      </c>
      <c r="S4636" s="54">
        <v>36.378518484834707</v>
      </c>
      <c r="T4636" s="54">
        <v>27.283888863626029</v>
      </c>
      <c r="U4636" s="54">
        <v>318.31203674230369</v>
      </c>
      <c r="W4636" s="42" t="s">
        <v>469</v>
      </c>
    </row>
    <row r="4637" spans="1:23">
      <c r="A4637" s="49" t="s">
        <v>6905</v>
      </c>
      <c r="B4637" s="46" t="s">
        <v>549</v>
      </c>
      <c r="C4637" s="46" t="s">
        <v>391</v>
      </c>
      <c r="D4637" s="49" t="s">
        <v>200</v>
      </c>
      <c r="E4637" s="46">
        <v>0</v>
      </c>
      <c r="F4637" s="46">
        <v>0</v>
      </c>
      <c r="G4637" s="46">
        <v>16</v>
      </c>
      <c r="H4637" s="46">
        <v>24</v>
      </c>
      <c r="I4637" s="46">
        <v>7</v>
      </c>
      <c r="J4637" s="46">
        <v>0</v>
      </c>
      <c r="K4637" s="46">
        <v>47</v>
      </c>
      <c r="L4637" s="42">
        <v>42160</v>
      </c>
      <c r="M4637" s="42">
        <v>21544</v>
      </c>
      <c r="N4637" s="42">
        <v>20616</v>
      </c>
      <c r="O4637" s="54" t="s">
        <v>499</v>
      </c>
      <c r="P4637" s="54" t="s">
        <v>499</v>
      </c>
      <c r="Q4637" s="54">
        <v>37.950664136622393</v>
      </c>
      <c r="R4637" s="54">
        <v>56.925996204933583</v>
      </c>
      <c r="S4637" s="54">
        <v>16.603415559772294</v>
      </c>
      <c r="T4637" s="54" t="s">
        <v>499</v>
      </c>
      <c r="U4637" s="54">
        <v>111.48007590132828</v>
      </c>
      <c r="W4637" s="42" t="s">
        <v>469</v>
      </c>
    </row>
    <row r="4638" spans="1:23">
      <c r="A4638" s="49" t="s">
        <v>6906</v>
      </c>
      <c r="B4638" s="46" t="s">
        <v>549</v>
      </c>
      <c r="C4638" s="46" t="s">
        <v>391</v>
      </c>
      <c r="D4638" s="49" t="s">
        <v>54</v>
      </c>
      <c r="E4638" s="46">
        <v>48</v>
      </c>
      <c r="F4638" s="46">
        <v>17</v>
      </c>
      <c r="G4638" s="46">
        <v>63</v>
      </c>
      <c r="H4638" s="46">
        <v>91</v>
      </c>
      <c r="I4638" s="46">
        <v>55</v>
      </c>
      <c r="J4638" s="46">
        <v>39</v>
      </c>
      <c r="K4638" s="46">
        <v>313</v>
      </c>
      <c r="L4638" s="42">
        <v>42160</v>
      </c>
      <c r="M4638" s="42">
        <v>21544</v>
      </c>
      <c r="N4638" s="42">
        <v>20616</v>
      </c>
      <c r="O4638" s="54">
        <v>222.79985146676566</v>
      </c>
      <c r="P4638" s="54">
        <v>78.908280727812837</v>
      </c>
      <c r="Q4638" s="54">
        <v>292.42480505012998</v>
      </c>
      <c r="R4638" s="54">
        <v>422.39138507241</v>
      </c>
      <c r="S4638" s="54">
        <v>255.29149647233569</v>
      </c>
      <c r="T4638" s="54">
        <v>181.0248793167471</v>
      </c>
      <c r="U4638" s="54">
        <v>1452.8406981062012</v>
      </c>
      <c r="W4638" s="42" t="s">
        <v>469</v>
      </c>
    </row>
    <row r="4639" spans="1:23">
      <c r="A4639" s="49" t="s">
        <v>6907</v>
      </c>
      <c r="B4639" s="46" t="s">
        <v>549</v>
      </c>
      <c r="C4639" s="46" t="s">
        <v>391</v>
      </c>
      <c r="D4639" s="49" t="s">
        <v>60</v>
      </c>
      <c r="E4639" s="46">
        <v>7</v>
      </c>
      <c r="F4639" s="46">
        <v>0</v>
      </c>
      <c r="G4639" s="46">
        <v>14</v>
      </c>
      <c r="H4639" s="46">
        <v>17</v>
      </c>
      <c r="I4639" s="46">
        <v>12</v>
      </c>
      <c r="J4639" s="46">
        <v>12</v>
      </c>
      <c r="K4639" s="46">
        <v>62</v>
      </c>
      <c r="L4639" s="42">
        <v>42160</v>
      </c>
      <c r="M4639" s="42">
        <v>21544</v>
      </c>
      <c r="N4639" s="42">
        <v>20616</v>
      </c>
      <c r="O4639" s="54">
        <v>16.603415559772294</v>
      </c>
      <c r="P4639" s="54" t="s">
        <v>499</v>
      </c>
      <c r="Q4639" s="54">
        <v>33.206831119544589</v>
      </c>
      <c r="R4639" s="54">
        <v>40.322580645161288</v>
      </c>
      <c r="S4639" s="54">
        <v>28.462998102466791</v>
      </c>
      <c r="T4639" s="54">
        <v>28.462998102466791</v>
      </c>
      <c r="U4639" s="54">
        <v>147.05882352941177</v>
      </c>
      <c r="W4639" s="42" t="s">
        <v>469</v>
      </c>
    </row>
    <row r="4640" spans="1:23">
      <c r="A4640" s="49" t="s">
        <v>6908</v>
      </c>
      <c r="B4640" s="46" t="s">
        <v>549</v>
      </c>
      <c r="C4640" s="46" t="s">
        <v>391</v>
      </c>
      <c r="D4640" s="49" t="s">
        <v>69</v>
      </c>
      <c r="E4640" s="46">
        <v>6</v>
      </c>
      <c r="F4640" s="46">
        <v>6</v>
      </c>
      <c r="G4640" s="46">
        <v>6</v>
      </c>
      <c r="H4640" s="46">
        <v>6</v>
      </c>
      <c r="I4640" s="46">
        <v>6</v>
      </c>
      <c r="J4640" s="46">
        <v>0</v>
      </c>
      <c r="K4640" s="46">
        <v>30</v>
      </c>
      <c r="L4640" s="42">
        <v>42160</v>
      </c>
      <c r="M4640" s="42">
        <v>21544</v>
      </c>
      <c r="N4640" s="42">
        <v>20616</v>
      </c>
      <c r="O4640" s="54">
        <v>27.849981433345707</v>
      </c>
      <c r="P4640" s="54">
        <v>27.849981433345707</v>
      </c>
      <c r="Q4640" s="54">
        <v>27.849981433345707</v>
      </c>
      <c r="R4640" s="54">
        <v>27.849981433345707</v>
      </c>
      <c r="S4640" s="54">
        <v>27.849981433345707</v>
      </c>
      <c r="T4640" s="54" t="s">
        <v>499</v>
      </c>
      <c r="U4640" s="54">
        <v>139.24990716672855</v>
      </c>
      <c r="W4640" s="42" t="s">
        <v>469</v>
      </c>
    </row>
    <row r="4641" spans="1:23">
      <c r="A4641" s="49" t="s">
        <v>6909</v>
      </c>
      <c r="B4641" s="46" t="s">
        <v>549</v>
      </c>
      <c r="C4641" s="46" t="s">
        <v>391</v>
      </c>
      <c r="D4641" s="49" t="s">
        <v>64</v>
      </c>
      <c r="E4641" s="46">
        <v>24</v>
      </c>
      <c r="F4641" s="46">
        <v>22</v>
      </c>
      <c r="G4641" s="46">
        <v>34</v>
      </c>
      <c r="H4641" s="46">
        <v>43</v>
      </c>
      <c r="I4641" s="46">
        <v>17</v>
      </c>
      <c r="J4641" s="46">
        <v>12</v>
      </c>
      <c r="K4641" s="46">
        <v>152</v>
      </c>
      <c r="L4641" s="42">
        <v>42160</v>
      </c>
      <c r="M4641" s="42">
        <v>21544</v>
      </c>
      <c r="N4641" s="42">
        <v>20616</v>
      </c>
      <c r="O4641" s="54">
        <v>56.925996204933583</v>
      </c>
      <c r="P4641" s="54">
        <v>52.182163187855785</v>
      </c>
      <c r="Q4641" s="54">
        <v>80.645161290322577</v>
      </c>
      <c r="R4641" s="54">
        <v>101.99240986717268</v>
      </c>
      <c r="S4641" s="54">
        <v>40.322580645161288</v>
      </c>
      <c r="T4641" s="54">
        <v>28.462998102466791</v>
      </c>
      <c r="U4641" s="54">
        <v>360.53130929791274</v>
      </c>
      <c r="W4641" s="42" t="s">
        <v>469</v>
      </c>
    </row>
    <row r="4642" spans="1:23">
      <c r="A4642" s="49" t="s">
        <v>6910</v>
      </c>
      <c r="B4642" s="46" t="s">
        <v>549</v>
      </c>
      <c r="C4642" s="46" t="s">
        <v>391</v>
      </c>
      <c r="D4642" s="49" t="s">
        <v>492</v>
      </c>
      <c r="E4642" s="46">
        <v>0</v>
      </c>
      <c r="F4642" s="46">
        <v>6</v>
      </c>
      <c r="G4642" s="46">
        <v>13</v>
      </c>
      <c r="H4642" s="46">
        <v>6</v>
      </c>
      <c r="I4642" s="46">
        <v>6</v>
      </c>
      <c r="J4642" s="46">
        <v>0</v>
      </c>
      <c r="K4642" s="46">
        <v>31</v>
      </c>
      <c r="L4642" s="42">
        <v>42160</v>
      </c>
      <c r="M4642" s="42">
        <v>21544</v>
      </c>
      <c r="N4642" s="42">
        <v>20616</v>
      </c>
      <c r="O4642" s="54" t="s">
        <v>499</v>
      </c>
      <c r="P4642" s="54">
        <v>14.231499051233396</v>
      </c>
      <c r="Q4642" s="54">
        <v>30.83491461100569</v>
      </c>
      <c r="R4642" s="54">
        <v>14.231499051233396</v>
      </c>
      <c r="S4642" s="54">
        <v>14.231499051233396</v>
      </c>
      <c r="T4642" s="54" t="s">
        <v>499</v>
      </c>
      <c r="U4642" s="54">
        <v>73.529411764705884</v>
      </c>
      <c r="W4642" s="42" t="s">
        <v>469</v>
      </c>
    </row>
    <row r="4643" spans="1:23">
      <c r="A4643" s="49" t="s">
        <v>6911</v>
      </c>
      <c r="B4643" s="46" t="s">
        <v>549</v>
      </c>
      <c r="C4643" s="46" t="s">
        <v>391</v>
      </c>
      <c r="D4643" s="49" t="s">
        <v>473</v>
      </c>
      <c r="E4643" s="46">
        <v>0</v>
      </c>
      <c r="F4643" s="46">
        <v>0</v>
      </c>
      <c r="G4643" s="46">
        <v>0</v>
      </c>
      <c r="H4643" s="46">
        <v>6</v>
      </c>
      <c r="I4643" s="46">
        <v>0</v>
      </c>
      <c r="J4643" s="46">
        <v>0</v>
      </c>
      <c r="K4643" s="46">
        <v>6</v>
      </c>
      <c r="L4643" s="42">
        <v>42160</v>
      </c>
      <c r="M4643" s="42">
        <v>21544</v>
      </c>
      <c r="N4643" s="42">
        <v>20616</v>
      </c>
      <c r="O4643" s="54" t="s">
        <v>499</v>
      </c>
      <c r="P4643" s="54" t="s">
        <v>499</v>
      </c>
      <c r="Q4643" s="54" t="s">
        <v>499</v>
      </c>
      <c r="R4643" s="54">
        <v>14.231499051233396</v>
      </c>
      <c r="S4643" s="54" t="s">
        <v>499</v>
      </c>
      <c r="T4643" s="54" t="s">
        <v>499</v>
      </c>
      <c r="U4643" s="54">
        <v>14.231499051233396</v>
      </c>
      <c r="W4643" s="42" t="s">
        <v>469</v>
      </c>
    </row>
    <row r="4644" spans="1:23">
      <c r="A4644" s="49" t="s">
        <v>6912</v>
      </c>
      <c r="B4644" s="46" t="s">
        <v>549</v>
      </c>
      <c r="C4644" s="46" t="s">
        <v>391</v>
      </c>
      <c r="D4644" s="49" t="s">
        <v>201</v>
      </c>
      <c r="E4644" s="46">
        <v>6</v>
      </c>
      <c r="F4644" s="46">
        <v>0</v>
      </c>
      <c r="G4644" s="46">
        <v>11</v>
      </c>
      <c r="H4644" s="46">
        <v>13</v>
      </c>
      <c r="I4644" s="46">
        <v>6</v>
      </c>
      <c r="J4644" s="46">
        <v>12</v>
      </c>
      <c r="K4644" s="46">
        <v>48</v>
      </c>
      <c r="L4644" s="42">
        <v>42160</v>
      </c>
      <c r="M4644" s="42">
        <v>21544</v>
      </c>
      <c r="N4644" s="42">
        <v>20616</v>
      </c>
      <c r="O4644" s="54">
        <v>14.231499051233396</v>
      </c>
      <c r="P4644" s="54" t="s">
        <v>499</v>
      </c>
      <c r="Q4644" s="54">
        <v>26.091081593927893</v>
      </c>
      <c r="R4644" s="54">
        <v>30.83491461100569</v>
      </c>
      <c r="S4644" s="54">
        <v>14.231499051233396</v>
      </c>
      <c r="T4644" s="54">
        <v>28.462998102466791</v>
      </c>
      <c r="U4644" s="54">
        <v>113.85199240986717</v>
      </c>
      <c r="W4644" s="42" t="s">
        <v>469</v>
      </c>
    </row>
    <row r="4645" spans="1:23">
      <c r="A4645" s="49" t="s">
        <v>6913</v>
      </c>
      <c r="B4645" s="46" t="s">
        <v>549</v>
      </c>
      <c r="C4645" s="46" t="s">
        <v>391</v>
      </c>
      <c r="D4645" s="49" t="s">
        <v>151</v>
      </c>
      <c r="E4645" s="46">
        <v>0</v>
      </c>
      <c r="F4645" s="46">
        <v>0</v>
      </c>
      <c r="G4645" s="46">
        <v>0</v>
      </c>
      <c r="H4645" s="46">
        <v>0</v>
      </c>
      <c r="I4645" s="46">
        <v>0</v>
      </c>
      <c r="J4645" s="46">
        <v>0</v>
      </c>
      <c r="K4645" s="46">
        <v>0</v>
      </c>
      <c r="L4645" s="42">
        <v>42160</v>
      </c>
      <c r="M4645" s="42">
        <v>21544</v>
      </c>
      <c r="N4645" s="42">
        <v>20616</v>
      </c>
      <c r="O4645" s="54" t="s">
        <v>499</v>
      </c>
      <c r="P4645" s="54" t="s">
        <v>499</v>
      </c>
      <c r="Q4645" s="54" t="s">
        <v>499</v>
      </c>
      <c r="R4645" s="54" t="s">
        <v>499</v>
      </c>
      <c r="S4645" s="54" t="s">
        <v>499</v>
      </c>
      <c r="T4645" s="54" t="s">
        <v>499</v>
      </c>
      <c r="U4645" s="54" t="s">
        <v>499</v>
      </c>
      <c r="W4645" s="42" t="s">
        <v>469</v>
      </c>
    </row>
    <row r="4646" spans="1:23">
      <c r="A4646" s="49" t="s">
        <v>6914</v>
      </c>
      <c r="B4646" s="46" t="s">
        <v>549</v>
      </c>
      <c r="C4646" s="46" t="s">
        <v>391</v>
      </c>
      <c r="D4646" s="49" t="s">
        <v>95</v>
      </c>
      <c r="E4646" s="46">
        <v>0</v>
      </c>
      <c r="F4646" s="46">
        <v>0</v>
      </c>
      <c r="G4646" s="46">
        <v>0</v>
      </c>
      <c r="H4646" s="46">
        <v>0</v>
      </c>
      <c r="I4646" s="46">
        <v>0</v>
      </c>
      <c r="J4646" s="46">
        <v>0</v>
      </c>
      <c r="K4646" s="46">
        <v>0</v>
      </c>
      <c r="L4646" s="42">
        <v>42160</v>
      </c>
      <c r="M4646" s="42">
        <v>21544</v>
      </c>
      <c r="N4646" s="42">
        <v>20616</v>
      </c>
      <c r="O4646" s="54" t="s">
        <v>499</v>
      </c>
      <c r="P4646" s="54" t="s">
        <v>499</v>
      </c>
      <c r="Q4646" s="54" t="s">
        <v>499</v>
      </c>
      <c r="R4646" s="54" t="s">
        <v>499</v>
      </c>
      <c r="S4646" s="54" t="s">
        <v>499</v>
      </c>
      <c r="T4646" s="54" t="s">
        <v>499</v>
      </c>
      <c r="U4646" s="54" t="s">
        <v>499</v>
      </c>
      <c r="W4646" s="42" t="s">
        <v>469</v>
      </c>
    </row>
    <row r="4647" spans="1:23">
      <c r="A4647" s="49" t="s">
        <v>6915</v>
      </c>
      <c r="B4647" s="46" t="s">
        <v>549</v>
      </c>
      <c r="C4647" s="46" t="s">
        <v>391</v>
      </c>
      <c r="D4647" s="49" t="s">
        <v>154</v>
      </c>
      <c r="E4647" s="46">
        <v>0</v>
      </c>
      <c r="F4647" s="46">
        <v>0</v>
      </c>
      <c r="G4647" s="46">
        <v>0</v>
      </c>
      <c r="H4647" s="46">
        <v>0</v>
      </c>
      <c r="I4647" s="46">
        <v>0</v>
      </c>
      <c r="J4647" s="46">
        <v>0</v>
      </c>
      <c r="K4647" s="46">
        <v>0</v>
      </c>
      <c r="L4647" s="42">
        <v>42160</v>
      </c>
      <c r="M4647" s="42">
        <v>21544</v>
      </c>
      <c r="N4647" s="42">
        <v>20616</v>
      </c>
      <c r="O4647" s="54" t="s">
        <v>499</v>
      </c>
      <c r="P4647" s="54" t="s">
        <v>499</v>
      </c>
      <c r="Q4647" s="54" t="s">
        <v>499</v>
      </c>
      <c r="R4647" s="54" t="s">
        <v>499</v>
      </c>
      <c r="S4647" s="54" t="s">
        <v>499</v>
      </c>
      <c r="T4647" s="54" t="s">
        <v>499</v>
      </c>
      <c r="U4647" s="54" t="s">
        <v>499</v>
      </c>
      <c r="W4647" s="42" t="s">
        <v>469</v>
      </c>
    </row>
    <row r="4648" spans="1:23">
      <c r="A4648" s="49" t="s">
        <v>6916</v>
      </c>
      <c r="B4648" s="46" t="s">
        <v>549</v>
      </c>
      <c r="C4648" s="46" t="s">
        <v>391</v>
      </c>
      <c r="D4648" s="49" t="s">
        <v>155</v>
      </c>
      <c r="E4648" s="46">
        <v>7</v>
      </c>
      <c r="F4648" s="46">
        <v>0</v>
      </c>
      <c r="G4648" s="46">
        <v>0</v>
      </c>
      <c r="H4648" s="46">
        <v>0</v>
      </c>
      <c r="I4648" s="46">
        <v>0</v>
      </c>
      <c r="J4648" s="46">
        <v>0</v>
      </c>
      <c r="K4648" s="46">
        <v>7</v>
      </c>
      <c r="L4648" s="42">
        <v>42160</v>
      </c>
      <c r="M4648" s="42">
        <v>21544</v>
      </c>
      <c r="N4648" s="42">
        <v>20616</v>
      </c>
      <c r="O4648" s="54">
        <v>16.603415559772294</v>
      </c>
      <c r="P4648" s="54" t="s">
        <v>499</v>
      </c>
      <c r="Q4648" s="54" t="s">
        <v>499</v>
      </c>
      <c r="R4648" s="54" t="s">
        <v>499</v>
      </c>
      <c r="S4648" s="54" t="s">
        <v>499</v>
      </c>
      <c r="T4648" s="54" t="s">
        <v>499</v>
      </c>
      <c r="U4648" s="54">
        <v>16.603415559772294</v>
      </c>
      <c r="W4648" s="42" t="s">
        <v>469</v>
      </c>
    </row>
    <row r="4649" spans="1:23">
      <c r="A4649" s="49" t="s">
        <v>6917</v>
      </c>
      <c r="B4649" s="46" t="s">
        <v>549</v>
      </c>
      <c r="C4649" s="46" t="s">
        <v>391</v>
      </c>
      <c r="D4649" s="49" t="s">
        <v>99</v>
      </c>
      <c r="E4649" s="46">
        <v>15</v>
      </c>
      <c r="F4649" s="46">
        <v>6</v>
      </c>
      <c r="G4649" s="46">
        <v>20</v>
      </c>
      <c r="H4649" s="46">
        <v>13</v>
      </c>
      <c r="I4649" s="46">
        <v>13</v>
      </c>
      <c r="J4649" s="46">
        <v>6</v>
      </c>
      <c r="K4649" s="46">
        <v>73</v>
      </c>
      <c r="L4649" s="42">
        <v>42160</v>
      </c>
      <c r="M4649" s="42">
        <v>21544</v>
      </c>
      <c r="N4649" s="42">
        <v>20616</v>
      </c>
      <c r="O4649" s="54">
        <v>35.578747628083491</v>
      </c>
      <c r="P4649" s="54">
        <v>14.231499051233396</v>
      </c>
      <c r="Q4649" s="54">
        <v>47.438330170777988</v>
      </c>
      <c r="R4649" s="54">
        <v>30.83491461100569</v>
      </c>
      <c r="S4649" s="54">
        <v>30.83491461100569</v>
      </c>
      <c r="T4649" s="54">
        <v>14.231499051233396</v>
      </c>
      <c r="U4649" s="54">
        <v>173.14990512333964</v>
      </c>
      <c r="W4649" s="42" t="s">
        <v>469</v>
      </c>
    </row>
    <row r="4650" spans="1:23">
      <c r="A4650" s="49" t="s">
        <v>6918</v>
      </c>
      <c r="B4650" s="46" t="s">
        <v>549</v>
      </c>
      <c r="C4650" s="46" t="s">
        <v>391</v>
      </c>
      <c r="D4650" s="49" t="s">
        <v>481</v>
      </c>
      <c r="E4650" s="46">
        <v>6</v>
      </c>
      <c r="F4650" s="46">
        <v>6</v>
      </c>
      <c r="G4650" s="46">
        <v>0</v>
      </c>
      <c r="H4650" s="46">
        <v>0</v>
      </c>
      <c r="I4650" s="46">
        <v>0</v>
      </c>
      <c r="J4650" s="46">
        <v>0</v>
      </c>
      <c r="K4650" s="46">
        <v>12</v>
      </c>
      <c r="L4650" s="42">
        <v>42160</v>
      </c>
      <c r="M4650" s="42">
        <v>21544</v>
      </c>
      <c r="N4650" s="42">
        <v>20616</v>
      </c>
      <c r="O4650" s="54">
        <v>14.231499051233396</v>
      </c>
      <c r="P4650" s="54">
        <v>14.231499051233396</v>
      </c>
      <c r="Q4650" s="54" t="s">
        <v>499</v>
      </c>
      <c r="R4650" s="54" t="s">
        <v>499</v>
      </c>
      <c r="S4650" s="54" t="s">
        <v>499</v>
      </c>
      <c r="T4650" s="54" t="s">
        <v>499</v>
      </c>
      <c r="U4650" s="54">
        <v>28.462998102466791</v>
      </c>
      <c r="W4650" s="42" t="s">
        <v>469</v>
      </c>
    </row>
    <row r="4651" spans="1:23">
      <c r="A4651" s="49" t="s">
        <v>6919</v>
      </c>
      <c r="B4651" s="46" t="s">
        <v>549</v>
      </c>
      <c r="C4651" s="46" t="s">
        <v>391</v>
      </c>
      <c r="D4651" s="49" t="s">
        <v>483</v>
      </c>
      <c r="E4651" s="46">
        <v>0</v>
      </c>
      <c r="F4651" s="46">
        <v>6</v>
      </c>
      <c r="G4651" s="46">
        <v>12</v>
      </c>
      <c r="H4651" s="46">
        <v>12</v>
      </c>
      <c r="I4651" s="46">
        <v>0</v>
      </c>
      <c r="J4651" s="46">
        <v>0</v>
      </c>
      <c r="K4651" s="46">
        <v>30</v>
      </c>
      <c r="L4651" s="42">
        <v>42160</v>
      </c>
      <c r="M4651" s="42">
        <v>21544</v>
      </c>
      <c r="N4651" s="42">
        <v>20616</v>
      </c>
      <c r="O4651" s="54" t="s">
        <v>499</v>
      </c>
      <c r="P4651" s="54">
        <v>14.231499051233396</v>
      </c>
      <c r="Q4651" s="54">
        <v>28.462998102466791</v>
      </c>
      <c r="R4651" s="54">
        <v>28.462998102466791</v>
      </c>
      <c r="S4651" s="54" t="s">
        <v>499</v>
      </c>
      <c r="T4651" s="54" t="s">
        <v>499</v>
      </c>
      <c r="U4651" s="54">
        <v>71.157495256166982</v>
      </c>
      <c r="W4651" s="42" t="s">
        <v>469</v>
      </c>
    </row>
    <row r="4652" spans="1:23">
      <c r="A4652" s="49" t="s">
        <v>6920</v>
      </c>
      <c r="B4652" s="46" t="s">
        <v>549</v>
      </c>
      <c r="C4652" s="46" t="s">
        <v>391</v>
      </c>
      <c r="D4652" s="49" t="s">
        <v>128</v>
      </c>
      <c r="E4652" s="46">
        <v>6</v>
      </c>
      <c r="F4652" s="46">
        <v>6</v>
      </c>
      <c r="G4652" s="46">
        <v>0</v>
      </c>
      <c r="H4652" s="46">
        <v>0</v>
      </c>
      <c r="I4652" s="46">
        <v>0</v>
      </c>
      <c r="J4652" s="46">
        <v>0</v>
      </c>
      <c r="K4652" s="46">
        <v>12</v>
      </c>
      <c r="L4652" s="42">
        <v>42160</v>
      </c>
      <c r="M4652" s="42">
        <v>21544</v>
      </c>
      <c r="N4652" s="42">
        <v>20616</v>
      </c>
      <c r="O4652" s="54">
        <v>14.231499051233396</v>
      </c>
      <c r="P4652" s="54">
        <v>14.231499051233396</v>
      </c>
      <c r="Q4652" s="54" t="s">
        <v>499</v>
      </c>
      <c r="R4652" s="54" t="s">
        <v>499</v>
      </c>
      <c r="S4652" s="54" t="s">
        <v>499</v>
      </c>
      <c r="T4652" s="54" t="s">
        <v>499</v>
      </c>
      <c r="U4652" s="54">
        <v>28.462998102466791</v>
      </c>
      <c r="W4652" s="42" t="s">
        <v>469</v>
      </c>
    </row>
    <row r="4653" spans="1:23">
      <c r="A4653" s="49" t="s">
        <v>6921</v>
      </c>
      <c r="B4653" s="46" t="s">
        <v>549</v>
      </c>
      <c r="C4653" s="46" t="s">
        <v>391</v>
      </c>
      <c r="D4653" s="49" t="s">
        <v>132</v>
      </c>
      <c r="E4653" s="46">
        <v>0</v>
      </c>
      <c r="F4653" s="46">
        <v>0</v>
      </c>
      <c r="G4653" s="46">
        <v>6</v>
      </c>
      <c r="H4653" s="46">
        <v>9</v>
      </c>
      <c r="I4653" s="46">
        <v>6</v>
      </c>
      <c r="J4653" s="46">
        <v>0</v>
      </c>
      <c r="K4653" s="46">
        <v>21</v>
      </c>
      <c r="L4653" s="42">
        <v>42160</v>
      </c>
      <c r="M4653" s="42">
        <v>21544</v>
      </c>
      <c r="N4653" s="42">
        <v>20616</v>
      </c>
      <c r="O4653" s="54" t="s">
        <v>499</v>
      </c>
      <c r="P4653" s="54" t="s">
        <v>499</v>
      </c>
      <c r="Q4653" s="54">
        <v>27.849981433345707</v>
      </c>
      <c r="R4653" s="54">
        <v>41.77497215001857</v>
      </c>
      <c r="S4653" s="54">
        <v>27.849981433345707</v>
      </c>
      <c r="T4653" s="54" t="s">
        <v>499</v>
      </c>
      <c r="U4653" s="54">
        <v>97.474935016709992</v>
      </c>
      <c r="W4653" s="42" t="s">
        <v>469</v>
      </c>
    </row>
    <row r="4654" spans="1:23">
      <c r="A4654" s="49" t="s">
        <v>6922</v>
      </c>
      <c r="B4654" s="46" t="s">
        <v>549</v>
      </c>
      <c r="C4654" s="46" t="s">
        <v>391</v>
      </c>
      <c r="D4654" s="49" t="s">
        <v>161</v>
      </c>
      <c r="E4654" s="46">
        <v>0</v>
      </c>
      <c r="F4654" s="46">
        <v>0</v>
      </c>
      <c r="G4654" s="46">
        <v>0</v>
      </c>
      <c r="H4654" s="46">
        <v>0</v>
      </c>
      <c r="I4654" s="46">
        <v>0</v>
      </c>
      <c r="J4654" s="46">
        <v>0</v>
      </c>
      <c r="K4654" s="46">
        <v>0</v>
      </c>
      <c r="L4654" s="42">
        <v>42160</v>
      </c>
      <c r="M4654" s="42">
        <v>21544</v>
      </c>
      <c r="N4654" s="42">
        <v>20616</v>
      </c>
      <c r="O4654" s="54" t="s">
        <v>499</v>
      </c>
      <c r="P4654" s="54" t="s">
        <v>499</v>
      </c>
      <c r="Q4654" s="54" t="s">
        <v>499</v>
      </c>
      <c r="R4654" s="54" t="s">
        <v>499</v>
      </c>
      <c r="S4654" s="54" t="s">
        <v>499</v>
      </c>
      <c r="T4654" s="54" t="s">
        <v>499</v>
      </c>
      <c r="U4654" s="54" t="s">
        <v>499</v>
      </c>
      <c r="W4654" s="42" t="s">
        <v>469</v>
      </c>
    </row>
    <row r="4655" spans="1:23">
      <c r="A4655" s="49" t="s">
        <v>6923</v>
      </c>
      <c r="B4655" s="46" t="s">
        <v>549</v>
      </c>
      <c r="C4655" s="46" t="s">
        <v>391</v>
      </c>
      <c r="D4655" s="49" t="s">
        <v>164</v>
      </c>
      <c r="E4655" s="46">
        <v>20</v>
      </c>
      <c r="F4655" s="46">
        <v>16</v>
      </c>
      <c r="G4655" s="46">
        <v>47</v>
      </c>
      <c r="H4655" s="46">
        <v>58</v>
      </c>
      <c r="I4655" s="46">
        <v>8</v>
      </c>
      <c r="J4655" s="46">
        <v>6</v>
      </c>
      <c r="K4655" s="46">
        <v>155</v>
      </c>
      <c r="L4655" s="42">
        <v>42160</v>
      </c>
      <c r="M4655" s="42">
        <v>21544</v>
      </c>
      <c r="N4655" s="42">
        <v>20616</v>
      </c>
      <c r="O4655" s="54">
        <v>97.012029491656961</v>
      </c>
      <c r="P4655" s="54">
        <v>77.609623593325566</v>
      </c>
      <c r="Q4655" s="54">
        <v>227.97826930539387</v>
      </c>
      <c r="R4655" s="54">
        <v>281.33488552580519</v>
      </c>
      <c r="S4655" s="54">
        <v>38.804811796662783</v>
      </c>
      <c r="T4655" s="54">
        <v>29.103608847497089</v>
      </c>
      <c r="U4655" s="54">
        <v>751.84322856034146</v>
      </c>
      <c r="W4655" s="42" t="s">
        <v>469</v>
      </c>
    </row>
    <row r="4656" spans="1:23">
      <c r="A4656" s="49" t="s">
        <v>6924</v>
      </c>
      <c r="B4656" s="46" t="s">
        <v>549</v>
      </c>
      <c r="C4656" s="46" t="s">
        <v>391</v>
      </c>
      <c r="D4656" s="49" t="s">
        <v>142</v>
      </c>
      <c r="E4656" s="46">
        <v>0</v>
      </c>
      <c r="F4656" s="46">
        <v>0</v>
      </c>
      <c r="G4656" s="46">
        <v>6</v>
      </c>
      <c r="H4656" s="46">
        <v>0</v>
      </c>
      <c r="I4656" s="46">
        <v>0</v>
      </c>
      <c r="J4656" s="46">
        <v>0</v>
      </c>
      <c r="K4656" s="46">
        <v>6</v>
      </c>
      <c r="L4656" s="42">
        <v>42160</v>
      </c>
      <c r="M4656" s="42">
        <v>21544</v>
      </c>
      <c r="N4656" s="42">
        <v>20616</v>
      </c>
      <c r="O4656" s="54" t="s">
        <v>499</v>
      </c>
      <c r="P4656" s="54" t="s">
        <v>499</v>
      </c>
      <c r="Q4656" s="54">
        <v>14.231499051233396</v>
      </c>
      <c r="R4656" s="54" t="s">
        <v>499</v>
      </c>
      <c r="S4656" s="54" t="s">
        <v>499</v>
      </c>
      <c r="T4656" s="54" t="s">
        <v>499</v>
      </c>
      <c r="U4656" s="54">
        <v>14.231499051233396</v>
      </c>
      <c r="W4656" s="42" t="s">
        <v>469</v>
      </c>
    </row>
    <row r="4657" spans="1:23">
      <c r="A4657" s="49" t="s">
        <v>6925</v>
      </c>
      <c r="B4657" s="46" t="s">
        <v>549</v>
      </c>
      <c r="C4657" s="46" t="s">
        <v>391</v>
      </c>
      <c r="D4657" s="49" t="s">
        <v>146</v>
      </c>
      <c r="E4657" s="46">
        <v>10</v>
      </c>
      <c r="F4657" s="46">
        <v>6</v>
      </c>
      <c r="G4657" s="46">
        <v>12</v>
      </c>
      <c r="H4657" s="46">
        <v>11</v>
      </c>
      <c r="I4657" s="46">
        <v>11</v>
      </c>
      <c r="J4657" s="46">
        <v>6</v>
      </c>
      <c r="K4657" s="46">
        <v>56</v>
      </c>
      <c r="L4657" s="42">
        <v>42160</v>
      </c>
      <c r="M4657" s="42">
        <v>21544</v>
      </c>
      <c r="N4657" s="42">
        <v>20616</v>
      </c>
      <c r="O4657" s="54">
        <v>46.416635722242852</v>
      </c>
      <c r="P4657" s="54">
        <v>27.849981433345707</v>
      </c>
      <c r="Q4657" s="54">
        <v>55.699962866691415</v>
      </c>
      <c r="R4657" s="54">
        <v>51.058299294467133</v>
      </c>
      <c r="S4657" s="54">
        <v>51.058299294467133</v>
      </c>
      <c r="T4657" s="54">
        <v>27.849981433345707</v>
      </c>
      <c r="U4657" s="54">
        <v>259.93316004456</v>
      </c>
      <c r="W4657" s="42" t="s">
        <v>469</v>
      </c>
    </row>
    <row r="4658" spans="1:23">
      <c r="A4658" s="49" t="s">
        <v>6926</v>
      </c>
      <c r="B4658" s="46" t="s">
        <v>549</v>
      </c>
      <c r="C4658" s="46" t="s">
        <v>393</v>
      </c>
      <c r="D4658" s="49" t="s">
        <v>200</v>
      </c>
      <c r="E4658" s="46">
        <v>0</v>
      </c>
      <c r="F4658" s="46">
        <v>0</v>
      </c>
      <c r="G4658" s="46">
        <v>6</v>
      </c>
      <c r="H4658" s="46">
        <v>15</v>
      </c>
      <c r="I4658" s="46">
        <v>12</v>
      </c>
      <c r="J4658" s="46">
        <v>6</v>
      </c>
      <c r="K4658" s="46">
        <v>39</v>
      </c>
      <c r="L4658" s="42">
        <v>24185</v>
      </c>
      <c r="M4658" s="42">
        <v>12417</v>
      </c>
      <c r="N4658" s="42">
        <v>11768</v>
      </c>
      <c r="O4658" s="54" t="s">
        <v>499</v>
      </c>
      <c r="P4658" s="54" t="s">
        <v>499</v>
      </c>
      <c r="Q4658" s="54">
        <v>24.808765763903246</v>
      </c>
      <c r="R4658" s="54">
        <v>62.021914409758118</v>
      </c>
      <c r="S4658" s="54">
        <v>49.617531527806491</v>
      </c>
      <c r="T4658" s="54">
        <v>24.808765763903246</v>
      </c>
      <c r="U4658" s="54">
        <v>161.25697746537111</v>
      </c>
      <c r="W4658" s="42" t="s">
        <v>469</v>
      </c>
    </row>
    <row r="4659" spans="1:23">
      <c r="A4659" s="49" t="s">
        <v>6927</v>
      </c>
      <c r="B4659" s="46" t="s">
        <v>549</v>
      </c>
      <c r="C4659" s="46" t="s">
        <v>393</v>
      </c>
      <c r="D4659" s="49" t="s">
        <v>54</v>
      </c>
      <c r="E4659" s="46">
        <v>16</v>
      </c>
      <c r="F4659" s="46">
        <v>18</v>
      </c>
      <c r="G4659" s="46">
        <v>58</v>
      </c>
      <c r="H4659" s="46">
        <v>50</v>
      </c>
      <c r="I4659" s="46">
        <v>32</v>
      </c>
      <c r="J4659" s="46">
        <v>22</v>
      </c>
      <c r="K4659" s="46">
        <v>196</v>
      </c>
      <c r="L4659" s="42">
        <v>24185</v>
      </c>
      <c r="M4659" s="42">
        <v>12417</v>
      </c>
      <c r="N4659" s="42">
        <v>11768</v>
      </c>
      <c r="O4659" s="54">
        <v>128.8556011919143</v>
      </c>
      <c r="P4659" s="54">
        <v>144.96255134090359</v>
      </c>
      <c r="Q4659" s="54">
        <v>467.10155432068939</v>
      </c>
      <c r="R4659" s="54">
        <v>402.67375372473219</v>
      </c>
      <c r="S4659" s="54">
        <v>257.71120238382861</v>
      </c>
      <c r="T4659" s="54">
        <v>177.17645163888218</v>
      </c>
      <c r="U4659" s="54">
        <v>1578.4811146009501</v>
      </c>
      <c r="W4659" s="42" t="s">
        <v>469</v>
      </c>
    </row>
    <row r="4660" spans="1:23">
      <c r="A4660" s="49" t="s">
        <v>6928</v>
      </c>
      <c r="B4660" s="46" t="s">
        <v>549</v>
      </c>
      <c r="C4660" s="46" t="s">
        <v>393</v>
      </c>
      <c r="D4660" s="49" t="s">
        <v>60</v>
      </c>
      <c r="E4660" s="46">
        <v>0</v>
      </c>
      <c r="F4660" s="46">
        <v>0</v>
      </c>
      <c r="G4660" s="46">
        <v>0</v>
      </c>
      <c r="H4660" s="46">
        <v>6</v>
      </c>
      <c r="I4660" s="46">
        <v>6</v>
      </c>
      <c r="J4660" s="46">
        <v>6</v>
      </c>
      <c r="K4660" s="46">
        <v>18</v>
      </c>
      <c r="L4660" s="42">
        <v>24185</v>
      </c>
      <c r="M4660" s="42">
        <v>12417</v>
      </c>
      <c r="N4660" s="42">
        <v>11768</v>
      </c>
      <c r="O4660" s="54" t="s">
        <v>499</v>
      </c>
      <c r="P4660" s="54" t="s">
        <v>499</v>
      </c>
      <c r="Q4660" s="54" t="s">
        <v>499</v>
      </c>
      <c r="R4660" s="54">
        <v>24.808765763903246</v>
      </c>
      <c r="S4660" s="54">
        <v>24.808765763903246</v>
      </c>
      <c r="T4660" s="54">
        <v>24.808765763903246</v>
      </c>
      <c r="U4660" s="54">
        <v>74.42629729170973</v>
      </c>
      <c r="W4660" s="42" t="s">
        <v>469</v>
      </c>
    </row>
    <row r="4661" spans="1:23">
      <c r="A4661" s="49" t="s">
        <v>6929</v>
      </c>
      <c r="B4661" s="46" t="s">
        <v>549</v>
      </c>
      <c r="C4661" s="46" t="s">
        <v>393</v>
      </c>
      <c r="D4661" s="49" t="s">
        <v>69</v>
      </c>
      <c r="E4661" s="46">
        <v>0</v>
      </c>
      <c r="F4661" s="46">
        <v>6</v>
      </c>
      <c r="G4661" s="46">
        <v>0</v>
      </c>
      <c r="H4661" s="46">
        <v>0</v>
      </c>
      <c r="I4661" s="46">
        <v>6</v>
      </c>
      <c r="J4661" s="46">
        <v>0</v>
      </c>
      <c r="K4661" s="46">
        <v>12</v>
      </c>
      <c r="L4661" s="42">
        <v>24185</v>
      </c>
      <c r="M4661" s="42">
        <v>12417</v>
      </c>
      <c r="N4661" s="42">
        <v>11768</v>
      </c>
      <c r="O4661" s="54" t="s">
        <v>499</v>
      </c>
      <c r="P4661" s="54">
        <v>48.320850446967867</v>
      </c>
      <c r="Q4661" s="54" t="s">
        <v>499</v>
      </c>
      <c r="R4661" s="54" t="s">
        <v>499</v>
      </c>
      <c r="S4661" s="54">
        <v>48.320850446967867</v>
      </c>
      <c r="T4661" s="54" t="s">
        <v>499</v>
      </c>
      <c r="U4661" s="54">
        <v>96.641700893935734</v>
      </c>
      <c r="W4661" s="42" t="s">
        <v>469</v>
      </c>
    </row>
    <row r="4662" spans="1:23">
      <c r="A4662" s="49" t="s">
        <v>6930</v>
      </c>
      <c r="B4662" s="46" t="s">
        <v>549</v>
      </c>
      <c r="C4662" s="46" t="s">
        <v>393</v>
      </c>
      <c r="D4662" s="49" t="s">
        <v>64</v>
      </c>
      <c r="E4662" s="46">
        <v>14</v>
      </c>
      <c r="F4662" s="46">
        <v>12</v>
      </c>
      <c r="G4662" s="46">
        <v>25</v>
      </c>
      <c r="H4662" s="46">
        <v>18</v>
      </c>
      <c r="I4662" s="46">
        <v>16</v>
      </c>
      <c r="J4662" s="46">
        <v>6</v>
      </c>
      <c r="K4662" s="46">
        <v>91</v>
      </c>
      <c r="L4662" s="42">
        <v>24185</v>
      </c>
      <c r="M4662" s="42">
        <v>12417</v>
      </c>
      <c r="N4662" s="42">
        <v>11768</v>
      </c>
      <c r="O4662" s="54">
        <v>57.887120115774238</v>
      </c>
      <c r="P4662" s="54">
        <v>49.617531527806491</v>
      </c>
      <c r="Q4662" s="54">
        <v>103.36985734959686</v>
      </c>
      <c r="R4662" s="54">
        <v>74.42629729170973</v>
      </c>
      <c r="S4662" s="54">
        <v>66.156708703741984</v>
      </c>
      <c r="T4662" s="54">
        <v>24.808765763903246</v>
      </c>
      <c r="U4662" s="54">
        <v>376.26628075253257</v>
      </c>
      <c r="W4662" s="42" t="s">
        <v>469</v>
      </c>
    </row>
    <row r="4663" spans="1:23">
      <c r="A4663" s="49" t="s">
        <v>6931</v>
      </c>
      <c r="B4663" s="46" t="s">
        <v>549</v>
      </c>
      <c r="C4663" s="46" t="s">
        <v>393</v>
      </c>
      <c r="D4663" s="49" t="s">
        <v>492</v>
      </c>
      <c r="E4663" s="46">
        <v>0</v>
      </c>
      <c r="F4663" s="46">
        <v>0</v>
      </c>
      <c r="G4663" s="46">
        <v>12</v>
      </c>
      <c r="H4663" s="46">
        <v>12</v>
      </c>
      <c r="I4663" s="46">
        <v>0</v>
      </c>
      <c r="J4663" s="46">
        <v>0</v>
      </c>
      <c r="K4663" s="46">
        <v>24</v>
      </c>
      <c r="L4663" s="42">
        <v>24185</v>
      </c>
      <c r="M4663" s="42">
        <v>12417</v>
      </c>
      <c r="N4663" s="42">
        <v>11768</v>
      </c>
      <c r="O4663" s="54" t="s">
        <v>499</v>
      </c>
      <c r="P4663" s="54" t="s">
        <v>499</v>
      </c>
      <c r="Q4663" s="54">
        <v>49.617531527806491</v>
      </c>
      <c r="R4663" s="54">
        <v>49.617531527806491</v>
      </c>
      <c r="S4663" s="54" t="s">
        <v>499</v>
      </c>
      <c r="T4663" s="54" t="s">
        <v>499</v>
      </c>
      <c r="U4663" s="54">
        <v>99.235063055612983</v>
      </c>
      <c r="W4663" s="42" t="s">
        <v>469</v>
      </c>
    </row>
    <row r="4664" spans="1:23">
      <c r="A4664" s="49" t="s">
        <v>6932</v>
      </c>
      <c r="B4664" s="46" t="s">
        <v>549</v>
      </c>
      <c r="C4664" s="46" t="s">
        <v>393</v>
      </c>
      <c r="D4664" s="49" t="s">
        <v>473</v>
      </c>
      <c r="E4664" s="46">
        <v>0</v>
      </c>
      <c r="F4664" s="46">
        <v>0</v>
      </c>
      <c r="G4664" s="46">
        <v>0</v>
      </c>
      <c r="H4664" s="46">
        <v>12</v>
      </c>
      <c r="I4664" s="46">
        <v>0</v>
      </c>
      <c r="J4664" s="46">
        <v>0</v>
      </c>
      <c r="K4664" s="46">
        <v>12</v>
      </c>
      <c r="L4664" s="42">
        <v>24185</v>
      </c>
      <c r="M4664" s="42">
        <v>12417</v>
      </c>
      <c r="N4664" s="42">
        <v>11768</v>
      </c>
      <c r="O4664" s="54" t="s">
        <v>499</v>
      </c>
      <c r="P4664" s="54" t="s">
        <v>499</v>
      </c>
      <c r="Q4664" s="54" t="s">
        <v>499</v>
      </c>
      <c r="R4664" s="54">
        <v>49.617531527806491</v>
      </c>
      <c r="S4664" s="54" t="s">
        <v>499</v>
      </c>
      <c r="T4664" s="54" t="s">
        <v>499</v>
      </c>
      <c r="U4664" s="54">
        <v>49.617531527806491</v>
      </c>
      <c r="W4664" s="42" t="s">
        <v>469</v>
      </c>
    </row>
    <row r="4665" spans="1:23">
      <c r="A4665" s="49" t="s">
        <v>6933</v>
      </c>
      <c r="B4665" s="46" t="s">
        <v>549</v>
      </c>
      <c r="C4665" s="46" t="s">
        <v>393</v>
      </c>
      <c r="D4665" s="49" t="s">
        <v>201</v>
      </c>
      <c r="E4665" s="46">
        <v>0</v>
      </c>
      <c r="F4665" s="46">
        <v>0</v>
      </c>
      <c r="G4665" s="46">
        <v>6</v>
      </c>
      <c r="H4665" s="46">
        <v>12</v>
      </c>
      <c r="I4665" s="46">
        <v>0</v>
      </c>
      <c r="J4665" s="46">
        <v>0</v>
      </c>
      <c r="K4665" s="46">
        <v>18</v>
      </c>
      <c r="L4665" s="42">
        <v>24185</v>
      </c>
      <c r="M4665" s="42">
        <v>12417</v>
      </c>
      <c r="N4665" s="42">
        <v>11768</v>
      </c>
      <c r="O4665" s="54" t="s">
        <v>499</v>
      </c>
      <c r="P4665" s="54" t="s">
        <v>499</v>
      </c>
      <c r="Q4665" s="54">
        <v>24.808765763903246</v>
      </c>
      <c r="R4665" s="54">
        <v>49.617531527806491</v>
      </c>
      <c r="S4665" s="54" t="s">
        <v>499</v>
      </c>
      <c r="T4665" s="54" t="s">
        <v>499</v>
      </c>
      <c r="U4665" s="54">
        <v>74.42629729170973</v>
      </c>
      <c r="W4665" s="42" t="s">
        <v>469</v>
      </c>
    </row>
    <row r="4666" spans="1:23">
      <c r="A4666" s="49" t="s">
        <v>6934</v>
      </c>
      <c r="B4666" s="46" t="s">
        <v>549</v>
      </c>
      <c r="C4666" s="46" t="s">
        <v>393</v>
      </c>
      <c r="D4666" s="49" t="s">
        <v>151</v>
      </c>
      <c r="E4666" s="46">
        <v>0</v>
      </c>
      <c r="F4666" s="46">
        <v>0</v>
      </c>
      <c r="G4666" s="46">
        <v>0</v>
      </c>
      <c r="H4666" s="46">
        <v>0</v>
      </c>
      <c r="I4666" s="46">
        <v>0</v>
      </c>
      <c r="J4666" s="46">
        <v>0</v>
      </c>
      <c r="K4666" s="46">
        <v>0</v>
      </c>
      <c r="L4666" s="42">
        <v>24185</v>
      </c>
      <c r="M4666" s="42">
        <v>12417</v>
      </c>
      <c r="N4666" s="42">
        <v>11768</v>
      </c>
      <c r="O4666" s="54" t="s">
        <v>499</v>
      </c>
      <c r="P4666" s="54" t="s">
        <v>499</v>
      </c>
      <c r="Q4666" s="54" t="s">
        <v>499</v>
      </c>
      <c r="R4666" s="54" t="s">
        <v>499</v>
      </c>
      <c r="S4666" s="54" t="s">
        <v>499</v>
      </c>
      <c r="T4666" s="54" t="s">
        <v>499</v>
      </c>
      <c r="U4666" s="54" t="s">
        <v>499</v>
      </c>
      <c r="W4666" s="42" t="s">
        <v>469</v>
      </c>
    </row>
    <row r="4667" spans="1:23">
      <c r="A4667" s="49" t="s">
        <v>6935</v>
      </c>
      <c r="B4667" s="46" t="s">
        <v>549</v>
      </c>
      <c r="C4667" s="46" t="s">
        <v>393</v>
      </c>
      <c r="D4667" s="49" t="s">
        <v>95</v>
      </c>
      <c r="E4667" s="46">
        <v>0</v>
      </c>
      <c r="F4667" s="46">
        <v>0</v>
      </c>
      <c r="G4667" s="46">
        <v>0</v>
      </c>
      <c r="H4667" s="46">
        <v>0</v>
      </c>
      <c r="I4667" s="46">
        <v>0</v>
      </c>
      <c r="J4667" s="46">
        <v>0</v>
      </c>
      <c r="K4667" s="46">
        <v>0</v>
      </c>
      <c r="L4667" s="42">
        <v>24185</v>
      </c>
      <c r="M4667" s="42">
        <v>12417</v>
      </c>
      <c r="N4667" s="42">
        <v>11768</v>
      </c>
      <c r="O4667" s="54" t="s">
        <v>499</v>
      </c>
      <c r="P4667" s="54" t="s">
        <v>499</v>
      </c>
      <c r="Q4667" s="54" t="s">
        <v>499</v>
      </c>
      <c r="R4667" s="54" t="s">
        <v>499</v>
      </c>
      <c r="S4667" s="54" t="s">
        <v>499</v>
      </c>
      <c r="T4667" s="54" t="s">
        <v>499</v>
      </c>
      <c r="U4667" s="54" t="s">
        <v>499</v>
      </c>
      <c r="W4667" s="42" t="s">
        <v>469</v>
      </c>
    </row>
    <row r="4668" spans="1:23">
      <c r="A4668" s="49" t="s">
        <v>6936</v>
      </c>
      <c r="B4668" s="46" t="s">
        <v>549</v>
      </c>
      <c r="C4668" s="46" t="s">
        <v>393</v>
      </c>
      <c r="D4668" s="49" t="s">
        <v>154</v>
      </c>
      <c r="E4668" s="46">
        <v>0</v>
      </c>
      <c r="F4668" s="46">
        <v>0</v>
      </c>
      <c r="G4668" s="46">
        <v>0</v>
      </c>
      <c r="H4668" s="46">
        <v>0</v>
      </c>
      <c r="I4668" s="46">
        <v>0</v>
      </c>
      <c r="J4668" s="46">
        <v>0</v>
      </c>
      <c r="K4668" s="46">
        <v>0</v>
      </c>
      <c r="L4668" s="42">
        <v>24185</v>
      </c>
      <c r="M4668" s="42">
        <v>12417</v>
      </c>
      <c r="N4668" s="42">
        <v>11768</v>
      </c>
      <c r="O4668" s="54" t="s">
        <v>499</v>
      </c>
      <c r="P4668" s="54" t="s">
        <v>499</v>
      </c>
      <c r="Q4668" s="54" t="s">
        <v>499</v>
      </c>
      <c r="R4668" s="54" t="s">
        <v>499</v>
      </c>
      <c r="S4668" s="54" t="s">
        <v>499</v>
      </c>
      <c r="T4668" s="54" t="s">
        <v>499</v>
      </c>
      <c r="U4668" s="54" t="s">
        <v>499</v>
      </c>
      <c r="W4668" s="42" t="s">
        <v>469</v>
      </c>
    </row>
    <row r="4669" spans="1:23">
      <c r="A4669" s="49" t="s">
        <v>6937</v>
      </c>
      <c r="B4669" s="46" t="s">
        <v>549</v>
      </c>
      <c r="C4669" s="46" t="s">
        <v>393</v>
      </c>
      <c r="D4669" s="49" t="s">
        <v>155</v>
      </c>
      <c r="E4669" s="46">
        <v>9</v>
      </c>
      <c r="F4669" s="46">
        <v>6</v>
      </c>
      <c r="G4669" s="46">
        <v>6</v>
      </c>
      <c r="H4669" s="46">
        <v>6</v>
      </c>
      <c r="I4669" s="46">
        <v>6</v>
      </c>
      <c r="J4669" s="46">
        <v>0</v>
      </c>
      <c r="K4669" s="46">
        <v>33</v>
      </c>
      <c r="L4669" s="42">
        <v>24185</v>
      </c>
      <c r="M4669" s="42">
        <v>12417</v>
      </c>
      <c r="N4669" s="42">
        <v>11768</v>
      </c>
      <c r="O4669" s="54">
        <v>37.213148645854865</v>
      </c>
      <c r="P4669" s="54">
        <v>24.808765763903246</v>
      </c>
      <c r="Q4669" s="54">
        <v>24.808765763903246</v>
      </c>
      <c r="R4669" s="54">
        <v>24.808765763903246</v>
      </c>
      <c r="S4669" s="54">
        <v>24.808765763903246</v>
      </c>
      <c r="T4669" s="54" t="s">
        <v>499</v>
      </c>
      <c r="U4669" s="54">
        <v>136.44821170146784</v>
      </c>
      <c r="W4669" s="42" t="s">
        <v>469</v>
      </c>
    </row>
    <row r="4670" spans="1:23">
      <c r="A4670" s="49" t="s">
        <v>6938</v>
      </c>
      <c r="B4670" s="46" t="s">
        <v>549</v>
      </c>
      <c r="C4670" s="46" t="s">
        <v>393</v>
      </c>
      <c r="D4670" s="49" t="s">
        <v>99</v>
      </c>
      <c r="E4670" s="46">
        <v>0</v>
      </c>
      <c r="F4670" s="46">
        <v>0</v>
      </c>
      <c r="G4670" s="46">
        <v>14</v>
      </c>
      <c r="H4670" s="46">
        <v>14</v>
      </c>
      <c r="I4670" s="46">
        <v>7</v>
      </c>
      <c r="J4670" s="46">
        <v>6</v>
      </c>
      <c r="K4670" s="46">
        <v>41</v>
      </c>
      <c r="L4670" s="42">
        <v>24185</v>
      </c>
      <c r="M4670" s="42">
        <v>12417</v>
      </c>
      <c r="N4670" s="42">
        <v>11768</v>
      </c>
      <c r="O4670" s="54" t="s">
        <v>499</v>
      </c>
      <c r="P4670" s="54" t="s">
        <v>499</v>
      </c>
      <c r="Q4670" s="54">
        <v>57.887120115774238</v>
      </c>
      <c r="R4670" s="54">
        <v>57.887120115774238</v>
      </c>
      <c r="S4670" s="54">
        <v>28.943560057887119</v>
      </c>
      <c r="T4670" s="54">
        <v>24.808765763903246</v>
      </c>
      <c r="U4670" s="54">
        <v>169.52656605333885</v>
      </c>
      <c r="W4670" s="42" t="s">
        <v>469</v>
      </c>
    </row>
    <row r="4671" spans="1:23">
      <c r="A4671" s="49" t="s">
        <v>6939</v>
      </c>
      <c r="B4671" s="46" t="s">
        <v>549</v>
      </c>
      <c r="C4671" s="46" t="s">
        <v>393</v>
      </c>
      <c r="D4671" s="49" t="s">
        <v>481</v>
      </c>
      <c r="E4671" s="46">
        <v>0</v>
      </c>
      <c r="F4671" s="46">
        <v>0</v>
      </c>
      <c r="G4671" s="46">
        <v>0</v>
      </c>
      <c r="H4671" s="46">
        <v>0</v>
      </c>
      <c r="I4671" s="46">
        <v>0</v>
      </c>
      <c r="J4671" s="46">
        <v>0</v>
      </c>
      <c r="K4671" s="46">
        <v>0</v>
      </c>
      <c r="L4671" s="42">
        <v>24185</v>
      </c>
      <c r="M4671" s="42">
        <v>12417</v>
      </c>
      <c r="N4671" s="42">
        <v>11768</v>
      </c>
      <c r="O4671" s="54" t="s">
        <v>499</v>
      </c>
      <c r="P4671" s="54" t="s">
        <v>499</v>
      </c>
      <c r="Q4671" s="54" t="s">
        <v>499</v>
      </c>
      <c r="R4671" s="54" t="s">
        <v>499</v>
      </c>
      <c r="S4671" s="54" t="s">
        <v>499</v>
      </c>
      <c r="T4671" s="54" t="s">
        <v>499</v>
      </c>
      <c r="U4671" s="54" t="s">
        <v>499</v>
      </c>
      <c r="W4671" s="42" t="s">
        <v>469</v>
      </c>
    </row>
    <row r="4672" spans="1:23">
      <c r="A4672" s="49" t="s">
        <v>6940</v>
      </c>
      <c r="B4672" s="46" t="s">
        <v>549</v>
      </c>
      <c r="C4672" s="46" t="s">
        <v>393</v>
      </c>
      <c r="D4672" s="49" t="s">
        <v>483</v>
      </c>
      <c r="E4672" s="46">
        <v>6</v>
      </c>
      <c r="F4672" s="46">
        <v>6</v>
      </c>
      <c r="G4672" s="46">
        <v>14</v>
      </c>
      <c r="H4672" s="46">
        <v>6</v>
      </c>
      <c r="I4672" s="46">
        <v>0</v>
      </c>
      <c r="J4672" s="46">
        <v>6</v>
      </c>
      <c r="K4672" s="46">
        <v>38</v>
      </c>
      <c r="L4672" s="42">
        <v>24185</v>
      </c>
      <c r="M4672" s="42">
        <v>12417</v>
      </c>
      <c r="N4672" s="42">
        <v>11768</v>
      </c>
      <c r="O4672" s="54">
        <v>24.808765763903246</v>
      </c>
      <c r="P4672" s="54">
        <v>24.808765763903246</v>
      </c>
      <c r="Q4672" s="54">
        <v>57.887120115774238</v>
      </c>
      <c r="R4672" s="54">
        <v>24.808765763903246</v>
      </c>
      <c r="S4672" s="54" t="s">
        <v>499</v>
      </c>
      <c r="T4672" s="54">
        <v>24.808765763903246</v>
      </c>
      <c r="U4672" s="54">
        <v>157.12218317138723</v>
      </c>
      <c r="W4672" s="42" t="s">
        <v>469</v>
      </c>
    </row>
    <row r="4673" spans="1:23">
      <c r="A4673" s="49" t="s">
        <v>6941</v>
      </c>
      <c r="B4673" s="46" t="s">
        <v>549</v>
      </c>
      <c r="C4673" s="46" t="s">
        <v>393</v>
      </c>
      <c r="D4673" s="49" t="s">
        <v>128</v>
      </c>
      <c r="E4673" s="46">
        <v>6</v>
      </c>
      <c r="F4673" s="46">
        <v>0</v>
      </c>
      <c r="G4673" s="46">
        <v>0</v>
      </c>
      <c r="H4673" s="46">
        <v>0</v>
      </c>
      <c r="I4673" s="46">
        <v>0</v>
      </c>
      <c r="J4673" s="46">
        <v>0</v>
      </c>
      <c r="K4673" s="46">
        <v>6</v>
      </c>
      <c r="L4673" s="42">
        <v>24185</v>
      </c>
      <c r="M4673" s="42">
        <v>12417</v>
      </c>
      <c r="N4673" s="42">
        <v>11768</v>
      </c>
      <c r="O4673" s="54">
        <v>24.808765763903246</v>
      </c>
      <c r="P4673" s="54" t="s">
        <v>499</v>
      </c>
      <c r="Q4673" s="54" t="s">
        <v>499</v>
      </c>
      <c r="R4673" s="54" t="s">
        <v>499</v>
      </c>
      <c r="S4673" s="54" t="s">
        <v>499</v>
      </c>
      <c r="T4673" s="54" t="s">
        <v>499</v>
      </c>
      <c r="U4673" s="54">
        <v>24.808765763903246</v>
      </c>
      <c r="W4673" s="42" t="s">
        <v>469</v>
      </c>
    </row>
    <row r="4674" spans="1:23">
      <c r="A4674" s="49" t="s">
        <v>6942</v>
      </c>
      <c r="B4674" s="46" t="s">
        <v>549</v>
      </c>
      <c r="C4674" s="46" t="s">
        <v>393</v>
      </c>
      <c r="D4674" s="49" t="s">
        <v>132</v>
      </c>
      <c r="E4674" s="46">
        <v>0</v>
      </c>
      <c r="F4674" s="46">
        <v>0</v>
      </c>
      <c r="G4674" s="46">
        <v>0</v>
      </c>
      <c r="H4674" s="46">
        <v>6</v>
      </c>
      <c r="I4674" s="46">
        <v>6</v>
      </c>
      <c r="J4674" s="46">
        <v>0</v>
      </c>
      <c r="K4674" s="46">
        <v>12</v>
      </c>
      <c r="L4674" s="42">
        <v>24185</v>
      </c>
      <c r="M4674" s="42">
        <v>12417</v>
      </c>
      <c r="N4674" s="42">
        <v>11768</v>
      </c>
      <c r="O4674" s="54" t="s">
        <v>499</v>
      </c>
      <c r="P4674" s="54" t="s">
        <v>499</v>
      </c>
      <c r="Q4674" s="54" t="s">
        <v>499</v>
      </c>
      <c r="R4674" s="54">
        <v>48.320850446967867</v>
      </c>
      <c r="S4674" s="54">
        <v>48.320850446967867</v>
      </c>
      <c r="T4674" s="54" t="s">
        <v>499</v>
      </c>
      <c r="U4674" s="54">
        <v>96.641700893935734</v>
      </c>
      <c r="W4674" s="42" t="s">
        <v>469</v>
      </c>
    </row>
    <row r="4675" spans="1:23">
      <c r="A4675" s="49" t="s">
        <v>6943</v>
      </c>
      <c r="B4675" s="46" t="s">
        <v>549</v>
      </c>
      <c r="C4675" s="46" t="s">
        <v>393</v>
      </c>
      <c r="D4675" s="49" t="s">
        <v>164</v>
      </c>
      <c r="E4675" s="46">
        <v>16</v>
      </c>
      <c r="F4675" s="46">
        <v>13</v>
      </c>
      <c r="G4675" s="46">
        <v>41</v>
      </c>
      <c r="H4675" s="46">
        <v>32</v>
      </c>
      <c r="I4675" s="46">
        <v>12</v>
      </c>
      <c r="J4675" s="46">
        <v>0</v>
      </c>
      <c r="K4675" s="46">
        <v>114</v>
      </c>
      <c r="L4675" s="42">
        <v>24185</v>
      </c>
      <c r="M4675" s="42">
        <v>12417</v>
      </c>
      <c r="N4675" s="42">
        <v>11768</v>
      </c>
      <c r="O4675" s="54">
        <v>135.96193065941534</v>
      </c>
      <c r="P4675" s="54">
        <v>110.46906866077498</v>
      </c>
      <c r="Q4675" s="54">
        <v>348.40244731475184</v>
      </c>
      <c r="R4675" s="54">
        <v>271.92386131883069</v>
      </c>
      <c r="S4675" s="54">
        <v>101.97144799456153</v>
      </c>
      <c r="T4675" s="54" t="s">
        <v>499</v>
      </c>
      <c r="U4675" s="54">
        <v>968.72875594833442</v>
      </c>
      <c r="W4675" s="42" t="s">
        <v>469</v>
      </c>
    </row>
    <row r="4676" spans="1:23">
      <c r="A4676" s="49" t="s">
        <v>6944</v>
      </c>
      <c r="B4676" s="46" t="s">
        <v>549</v>
      </c>
      <c r="C4676" s="46" t="s">
        <v>393</v>
      </c>
      <c r="D4676" s="49" t="s">
        <v>142</v>
      </c>
      <c r="E4676" s="46">
        <v>0</v>
      </c>
      <c r="F4676" s="46">
        <v>0</v>
      </c>
      <c r="G4676" s="46">
        <v>0</v>
      </c>
      <c r="H4676" s="46">
        <v>0</v>
      </c>
      <c r="I4676" s="46">
        <v>0</v>
      </c>
      <c r="J4676" s="46">
        <v>0</v>
      </c>
      <c r="K4676" s="46">
        <v>0</v>
      </c>
      <c r="L4676" s="42">
        <v>24185</v>
      </c>
      <c r="M4676" s="42">
        <v>12417</v>
      </c>
      <c r="N4676" s="42">
        <v>11768</v>
      </c>
      <c r="O4676" s="54" t="s">
        <v>499</v>
      </c>
      <c r="P4676" s="54" t="s">
        <v>499</v>
      </c>
      <c r="Q4676" s="54" t="s">
        <v>499</v>
      </c>
      <c r="R4676" s="54" t="s">
        <v>499</v>
      </c>
      <c r="S4676" s="54" t="s">
        <v>499</v>
      </c>
      <c r="T4676" s="54" t="s">
        <v>499</v>
      </c>
      <c r="U4676" s="54" t="s">
        <v>499</v>
      </c>
      <c r="W4676" s="42" t="s">
        <v>469</v>
      </c>
    </row>
    <row r="4677" spans="1:23">
      <c r="A4677" s="49" t="s">
        <v>6945</v>
      </c>
      <c r="B4677" s="46" t="s">
        <v>549</v>
      </c>
      <c r="C4677" s="46" t="s">
        <v>393</v>
      </c>
      <c r="D4677" s="49" t="s">
        <v>146</v>
      </c>
      <c r="E4677" s="46">
        <v>6</v>
      </c>
      <c r="F4677" s="46">
        <v>6</v>
      </c>
      <c r="G4677" s="46">
        <v>11</v>
      </c>
      <c r="H4677" s="46">
        <v>13</v>
      </c>
      <c r="I4677" s="46">
        <v>6</v>
      </c>
      <c r="J4677" s="46">
        <v>6</v>
      </c>
      <c r="K4677" s="46">
        <v>48</v>
      </c>
      <c r="L4677" s="42">
        <v>24185</v>
      </c>
      <c r="M4677" s="42">
        <v>12417</v>
      </c>
      <c r="N4677" s="42">
        <v>11768</v>
      </c>
      <c r="O4677" s="54">
        <v>48.320850446967867</v>
      </c>
      <c r="P4677" s="54">
        <v>48.320850446967867</v>
      </c>
      <c r="Q4677" s="54">
        <v>88.588225819441092</v>
      </c>
      <c r="R4677" s="54">
        <v>104.69517596843038</v>
      </c>
      <c r="S4677" s="54">
        <v>48.320850446967867</v>
      </c>
      <c r="T4677" s="54">
        <v>48.320850446967867</v>
      </c>
      <c r="U4677" s="54">
        <v>386.56680357574294</v>
      </c>
      <c r="W4677" s="42" t="s">
        <v>469</v>
      </c>
    </row>
    <row r="4678" spans="1:23">
      <c r="A4678" s="49" t="s">
        <v>6946</v>
      </c>
      <c r="B4678" s="46" t="s">
        <v>549</v>
      </c>
      <c r="C4678" s="46" t="s">
        <v>395</v>
      </c>
      <c r="D4678" s="49" t="s">
        <v>200</v>
      </c>
      <c r="E4678" s="46">
        <v>6</v>
      </c>
      <c r="F4678" s="46">
        <v>0</v>
      </c>
      <c r="G4678" s="46">
        <v>12</v>
      </c>
      <c r="H4678" s="46">
        <v>25</v>
      </c>
      <c r="I4678" s="46">
        <v>14</v>
      </c>
      <c r="J4678" s="46">
        <v>0</v>
      </c>
      <c r="K4678" s="46">
        <v>57</v>
      </c>
      <c r="L4678" s="42">
        <v>39974</v>
      </c>
      <c r="M4678" s="42">
        <v>20241</v>
      </c>
      <c r="N4678" s="42">
        <v>19733</v>
      </c>
      <c r="O4678" s="54">
        <v>15.009756341622055</v>
      </c>
      <c r="P4678" s="54" t="s">
        <v>499</v>
      </c>
      <c r="Q4678" s="54">
        <v>30.019512683244109</v>
      </c>
      <c r="R4678" s="54">
        <v>62.540651423425231</v>
      </c>
      <c r="S4678" s="54">
        <v>35.022764797118128</v>
      </c>
      <c r="T4678" s="54" t="s">
        <v>499</v>
      </c>
      <c r="U4678" s="54">
        <v>142.59268524540951</v>
      </c>
      <c r="W4678" s="42" t="s">
        <v>469</v>
      </c>
    </row>
    <row r="4679" spans="1:23">
      <c r="A4679" s="49" t="s">
        <v>6947</v>
      </c>
      <c r="B4679" s="46" t="s">
        <v>549</v>
      </c>
      <c r="C4679" s="46" t="s">
        <v>395</v>
      </c>
      <c r="D4679" s="49" t="s">
        <v>54</v>
      </c>
      <c r="E4679" s="46">
        <v>26</v>
      </c>
      <c r="F4679" s="46">
        <v>21</v>
      </c>
      <c r="G4679" s="46">
        <v>64</v>
      </c>
      <c r="H4679" s="46">
        <v>92</v>
      </c>
      <c r="I4679" s="46">
        <v>59</v>
      </c>
      <c r="J4679" s="46">
        <v>39</v>
      </c>
      <c r="K4679" s="46">
        <v>301</v>
      </c>
      <c r="L4679" s="42">
        <v>39974</v>
      </c>
      <c r="M4679" s="42">
        <v>20241</v>
      </c>
      <c r="N4679" s="42">
        <v>19733</v>
      </c>
      <c r="O4679" s="54">
        <v>128.45215157353886</v>
      </c>
      <c r="P4679" s="54">
        <v>103.74981473247371</v>
      </c>
      <c r="Q4679" s="54">
        <v>316.18991156563408</v>
      </c>
      <c r="R4679" s="54">
        <v>454.522997875599</v>
      </c>
      <c r="S4679" s="54">
        <v>291.48757472456896</v>
      </c>
      <c r="T4679" s="54">
        <v>192.67822736030828</v>
      </c>
      <c r="U4679" s="54">
        <v>1487.080677832123</v>
      </c>
      <c r="W4679" s="42" t="s">
        <v>469</v>
      </c>
    </row>
    <row r="4680" spans="1:23">
      <c r="A4680" s="49" t="s">
        <v>6948</v>
      </c>
      <c r="B4680" s="46" t="s">
        <v>549</v>
      </c>
      <c r="C4680" s="46" t="s">
        <v>395</v>
      </c>
      <c r="D4680" s="49" t="s">
        <v>60</v>
      </c>
      <c r="E4680" s="46">
        <v>0</v>
      </c>
      <c r="F4680" s="46">
        <v>0</v>
      </c>
      <c r="G4680" s="46">
        <v>6</v>
      </c>
      <c r="H4680" s="46">
        <v>12</v>
      </c>
      <c r="I4680" s="46">
        <v>12</v>
      </c>
      <c r="J4680" s="46">
        <v>6</v>
      </c>
      <c r="K4680" s="46">
        <v>36</v>
      </c>
      <c r="L4680" s="42">
        <v>39974</v>
      </c>
      <c r="M4680" s="42">
        <v>20241</v>
      </c>
      <c r="N4680" s="42">
        <v>19733</v>
      </c>
      <c r="O4680" s="54" t="s">
        <v>499</v>
      </c>
      <c r="P4680" s="54" t="s">
        <v>499</v>
      </c>
      <c r="Q4680" s="54">
        <v>15.009756341622055</v>
      </c>
      <c r="R4680" s="54">
        <v>30.019512683244109</v>
      </c>
      <c r="S4680" s="54">
        <v>30.019512683244109</v>
      </c>
      <c r="T4680" s="54">
        <v>15.009756341622055</v>
      </c>
      <c r="U4680" s="54">
        <v>90.058538049732334</v>
      </c>
      <c r="W4680" s="42" t="s">
        <v>469</v>
      </c>
    </row>
    <row r="4681" spans="1:23">
      <c r="A4681" s="49" t="s">
        <v>6949</v>
      </c>
      <c r="B4681" s="46" t="s">
        <v>549</v>
      </c>
      <c r="C4681" s="46" t="s">
        <v>395</v>
      </c>
      <c r="D4681" s="49" t="s">
        <v>69</v>
      </c>
      <c r="E4681" s="46">
        <v>6</v>
      </c>
      <c r="F4681" s="46">
        <v>0</v>
      </c>
      <c r="G4681" s="46">
        <v>6</v>
      </c>
      <c r="H4681" s="46">
        <v>6</v>
      </c>
      <c r="I4681" s="46">
        <v>6</v>
      </c>
      <c r="J4681" s="46">
        <v>0</v>
      </c>
      <c r="K4681" s="46">
        <v>24</v>
      </c>
      <c r="L4681" s="42">
        <v>39974</v>
      </c>
      <c r="M4681" s="42">
        <v>20241</v>
      </c>
      <c r="N4681" s="42">
        <v>19733</v>
      </c>
      <c r="O4681" s="54">
        <v>29.642804209278196</v>
      </c>
      <c r="P4681" s="54" t="s">
        <v>499</v>
      </c>
      <c r="Q4681" s="54">
        <v>29.642804209278196</v>
      </c>
      <c r="R4681" s="54">
        <v>29.642804209278196</v>
      </c>
      <c r="S4681" s="54">
        <v>29.642804209278196</v>
      </c>
      <c r="T4681" s="54" t="s">
        <v>499</v>
      </c>
      <c r="U4681" s="54">
        <v>118.57121683711279</v>
      </c>
      <c r="W4681" s="42" t="s">
        <v>469</v>
      </c>
    </row>
    <row r="4682" spans="1:23">
      <c r="A4682" s="49" t="s">
        <v>6950</v>
      </c>
      <c r="B4682" s="46" t="s">
        <v>549</v>
      </c>
      <c r="C4682" s="46" t="s">
        <v>395</v>
      </c>
      <c r="D4682" s="49" t="s">
        <v>64</v>
      </c>
      <c r="E4682" s="46">
        <v>21</v>
      </c>
      <c r="F4682" s="46">
        <v>24</v>
      </c>
      <c r="G4682" s="46">
        <v>20</v>
      </c>
      <c r="H4682" s="46">
        <v>33</v>
      </c>
      <c r="I4682" s="46">
        <v>21</v>
      </c>
      <c r="J4682" s="46">
        <v>12</v>
      </c>
      <c r="K4682" s="46">
        <v>131</v>
      </c>
      <c r="L4682" s="42">
        <v>39974</v>
      </c>
      <c r="M4682" s="42">
        <v>20241</v>
      </c>
      <c r="N4682" s="42">
        <v>19733</v>
      </c>
      <c r="O4682" s="54">
        <v>52.534147195677185</v>
      </c>
      <c r="P4682" s="54">
        <v>60.039025366488218</v>
      </c>
      <c r="Q4682" s="54">
        <v>50.032521138740186</v>
      </c>
      <c r="R4682" s="54">
        <v>82.553659878921295</v>
      </c>
      <c r="S4682" s="54">
        <v>52.534147195677185</v>
      </c>
      <c r="T4682" s="54">
        <v>30.019512683244109</v>
      </c>
      <c r="U4682" s="54">
        <v>327.71301345874821</v>
      </c>
      <c r="W4682" s="42" t="s">
        <v>469</v>
      </c>
    </row>
    <row r="4683" spans="1:23">
      <c r="A4683" s="49" t="s">
        <v>6951</v>
      </c>
      <c r="B4683" s="46" t="s">
        <v>549</v>
      </c>
      <c r="C4683" s="46" t="s">
        <v>395</v>
      </c>
      <c r="D4683" s="49" t="s">
        <v>492</v>
      </c>
      <c r="E4683" s="46">
        <v>0</v>
      </c>
      <c r="F4683" s="46">
        <v>12</v>
      </c>
      <c r="G4683" s="46">
        <v>8</v>
      </c>
      <c r="H4683" s="46">
        <v>6</v>
      </c>
      <c r="I4683" s="46">
        <v>6</v>
      </c>
      <c r="J4683" s="46">
        <v>0</v>
      </c>
      <c r="K4683" s="46">
        <v>32</v>
      </c>
      <c r="L4683" s="42">
        <v>39974</v>
      </c>
      <c r="M4683" s="42">
        <v>20241</v>
      </c>
      <c r="N4683" s="42">
        <v>19733</v>
      </c>
      <c r="O4683" s="54" t="s">
        <v>499</v>
      </c>
      <c r="P4683" s="54">
        <v>30.019512683244109</v>
      </c>
      <c r="Q4683" s="54">
        <v>20.01300845549607</v>
      </c>
      <c r="R4683" s="54">
        <v>15.009756341622055</v>
      </c>
      <c r="S4683" s="54">
        <v>15.009756341622055</v>
      </c>
      <c r="T4683" s="54" t="s">
        <v>499</v>
      </c>
      <c r="U4683" s="54">
        <v>80.052033821984281</v>
      </c>
      <c r="W4683" s="42" t="s">
        <v>469</v>
      </c>
    </row>
    <row r="4684" spans="1:23">
      <c r="A4684" s="49" t="s">
        <v>6952</v>
      </c>
      <c r="B4684" s="46" t="s">
        <v>549</v>
      </c>
      <c r="C4684" s="46" t="s">
        <v>395</v>
      </c>
      <c r="D4684" s="49" t="s">
        <v>473</v>
      </c>
      <c r="E4684" s="46">
        <v>0</v>
      </c>
      <c r="F4684" s="46">
        <v>0</v>
      </c>
      <c r="G4684" s="46">
        <v>0</v>
      </c>
      <c r="H4684" s="46">
        <v>12</v>
      </c>
      <c r="I4684" s="46">
        <v>0</v>
      </c>
      <c r="J4684" s="46">
        <v>0</v>
      </c>
      <c r="K4684" s="46">
        <v>12</v>
      </c>
      <c r="L4684" s="42">
        <v>39974</v>
      </c>
      <c r="M4684" s="42">
        <v>20241</v>
      </c>
      <c r="N4684" s="42">
        <v>19733</v>
      </c>
      <c r="O4684" s="54" t="s">
        <v>499</v>
      </c>
      <c r="P4684" s="54" t="s">
        <v>499</v>
      </c>
      <c r="Q4684" s="54" t="s">
        <v>499</v>
      </c>
      <c r="R4684" s="54">
        <v>30.019512683244109</v>
      </c>
      <c r="S4684" s="54" t="s">
        <v>499</v>
      </c>
      <c r="T4684" s="54" t="s">
        <v>499</v>
      </c>
      <c r="U4684" s="54">
        <v>30.019512683244109</v>
      </c>
      <c r="W4684" s="42" t="s">
        <v>469</v>
      </c>
    </row>
    <row r="4685" spans="1:23">
      <c r="A4685" s="49" t="s">
        <v>6953</v>
      </c>
      <c r="B4685" s="46" t="s">
        <v>549</v>
      </c>
      <c r="C4685" s="46" t="s">
        <v>395</v>
      </c>
      <c r="D4685" s="49" t="s">
        <v>201</v>
      </c>
      <c r="E4685" s="46">
        <v>0</v>
      </c>
      <c r="F4685" s="46">
        <v>6</v>
      </c>
      <c r="G4685" s="46">
        <v>12</v>
      </c>
      <c r="H4685" s="46">
        <v>13</v>
      </c>
      <c r="I4685" s="46">
        <v>6</v>
      </c>
      <c r="J4685" s="46">
        <v>0</v>
      </c>
      <c r="K4685" s="46">
        <v>37</v>
      </c>
      <c r="L4685" s="42">
        <v>39974</v>
      </c>
      <c r="M4685" s="42">
        <v>20241</v>
      </c>
      <c r="N4685" s="42">
        <v>19733</v>
      </c>
      <c r="O4685" s="54" t="s">
        <v>499</v>
      </c>
      <c r="P4685" s="54">
        <v>15.009756341622055</v>
      </c>
      <c r="Q4685" s="54">
        <v>30.019512683244109</v>
      </c>
      <c r="R4685" s="54">
        <v>32.521138740181115</v>
      </c>
      <c r="S4685" s="54">
        <v>15.009756341622055</v>
      </c>
      <c r="T4685" s="54" t="s">
        <v>499</v>
      </c>
      <c r="U4685" s="54">
        <v>92.560164106669333</v>
      </c>
      <c r="W4685" s="42" t="s">
        <v>469</v>
      </c>
    </row>
    <row r="4686" spans="1:23">
      <c r="A4686" s="49" t="s">
        <v>6954</v>
      </c>
      <c r="B4686" s="46" t="s">
        <v>549</v>
      </c>
      <c r="C4686" s="46" t="s">
        <v>395</v>
      </c>
      <c r="D4686" s="49" t="s">
        <v>151</v>
      </c>
      <c r="E4686" s="46">
        <v>0</v>
      </c>
      <c r="F4686" s="46">
        <v>0</v>
      </c>
      <c r="G4686" s="46">
        <v>0</v>
      </c>
      <c r="H4686" s="46">
        <v>0</v>
      </c>
      <c r="I4686" s="46">
        <v>0</v>
      </c>
      <c r="J4686" s="46">
        <v>0</v>
      </c>
      <c r="K4686" s="46">
        <v>0</v>
      </c>
      <c r="L4686" s="42">
        <v>39974</v>
      </c>
      <c r="M4686" s="42">
        <v>20241</v>
      </c>
      <c r="N4686" s="42">
        <v>19733</v>
      </c>
      <c r="O4686" s="54" t="s">
        <v>499</v>
      </c>
      <c r="P4686" s="54" t="s">
        <v>499</v>
      </c>
      <c r="Q4686" s="54" t="s">
        <v>499</v>
      </c>
      <c r="R4686" s="54" t="s">
        <v>499</v>
      </c>
      <c r="S4686" s="54" t="s">
        <v>499</v>
      </c>
      <c r="T4686" s="54" t="s">
        <v>499</v>
      </c>
      <c r="U4686" s="54" t="s">
        <v>499</v>
      </c>
      <c r="W4686" s="42" t="s">
        <v>469</v>
      </c>
    </row>
    <row r="4687" spans="1:23">
      <c r="A4687" s="49" t="s">
        <v>6955</v>
      </c>
      <c r="B4687" s="46" t="s">
        <v>549</v>
      </c>
      <c r="C4687" s="46" t="s">
        <v>395</v>
      </c>
      <c r="D4687" s="49" t="s">
        <v>95</v>
      </c>
      <c r="E4687" s="46">
        <v>0</v>
      </c>
      <c r="F4687" s="46">
        <v>0</v>
      </c>
      <c r="G4687" s="46">
        <v>0</v>
      </c>
      <c r="H4687" s="46">
        <v>0</v>
      </c>
      <c r="I4687" s="46">
        <v>0</v>
      </c>
      <c r="J4687" s="46">
        <v>0</v>
      </c>
      <c r="K4687" s="46">
        <v>0</v>
      </c>
      <c r="L4687" s="42">
        <v>39974</v>
      </c>
      <c r="M4687" s="42">
        <v>20241</v>
      </c>
      <c r="N4687" s="42">
        <v>19733</v>
      </c>
      <c r="O4687" s="54" t="s">
        <v>499</v>
      </c>
      <c r="P4687" s="54" t="s">
        <v>499</v>
      </c>
      <c r="Q4687" s="54" t="s">
        <v>499</v>
      </c>
      <c r="R4687" s="54" t="s">
        <v>499</v>
      </c>
      <c r="S4687" s="54" t="s">
        <v>499</v>
      </c>
      <c r="T4687" s="54" t="s">
        <v>499</v>
      </c>
      <c r="U4687" s="54" t="s">
        <v>499</v>
      </c>
      <c r="W4687" s="42" t="s">
        <v>469</v>
      </c>
    </row>
    <row r="4688" spans="1:23">
      <c r="A4688" s="49" t="s">
        <v>6956</v>
      </c>
      <c r="B4688" s="46" t="s">
        <v>549</v>
      </c>
      <c r="C4688" s="46" t="s">
        <v>395</v>
      </c>
      <c r="D4688" s="49" t="s">
        <v>154</v>
      </c>
      <c r="E4688" s="46">
        <v>0</v>
      </c>
      <c r="F4688" s="46">
        <v>0</v>
      </c>
      <c r="G4688" s="46">
        <v>0</v>
      </c>
      <c r="H4688" s="46">
        <v>0</v>
      </c>
      <c r="I4688" s="46">
        <v>0</v>
      </c>
      <c r="J4688" s="46">
        <v>0</v>
      </c>
      <c r="K4688" s="46">
        <v>0</v>
      </c>
      <c r="L4688" s="42">
        <v>39974</v>
      </c>
      <c r="M4688" s="42">
        <v>20241</v>
      </c>
      <c r="N4688" s="42">
        <v>19733</v>
      </c>
      <c r="O4688" s="54" t="s">
        <v>499</v>
      </c>
      <c r="P4688" s="54" t="s">
        <v>499</v>
      </c>
      <c r="Q4688" s="54" t="s">
        <v>499</v>
      </c>
      <c r="R4688" s="54" t="s">
        <v>499</v>
      </c>
      <c r="S4688" s="54" t="s">
        <v>499</v>
      </c>
      <c r="T4688" s="54" t="s">
        <v>499</v>
      </c>
      <c r="U4688" s="54" t="s">
        <v>499</v>
      </c>
      <c r="W4688" s="42" t="s">
        <v>469</v>
      </c>
    </row>
    <row r="4689" spans="1:23">
      <c r="A4689" s="49" t="s">
        <v>6957</v>
      </c>
      <c r="B4689" s="46" t="s">
        <v>549</v>
      </c>
      <c r="C4689" s="46" t="s">
        <v>395</v>
      </c>
      <c r="D4689" s="49" t="s">
        <v>155</v>
      </c>
      <c r="E4689" s="46">
        <v>16</v>
      </c>
      <c r="F4689" s="46">
        <v>12</v>
      </c>
      <c r="G4689" s="46">
        <v>12</v>
      </c>
      <c r="H4689" s="46">
        <v>6</v>
      </c>
      <c r="I4689" s="46">
        <v>0</v>
      </c>
      <c r="J4689" s="46">
        <v>0</v>
      </c>
      <c r="K4689" s="46">
        <v>46</v>
      </c>
      <c r="L4689" s="42">
        <v>39974</v>
      </c>
      <c r="M4689" s="42">
        <v>20241</v>
      </c>
      <c r="N4689" s="42">
        <v>19733</v>
      </c>
      <c r="O4689" s="54">
        <v>40.026016910992141</v>
      </c>
      <c r="P4689" s="54">
        <v>30.019512683244109</v>
      </c>
      <c r="Q4689" s="54">
        <v>30.019512683244109</v>
      </c>
      <c r="R4689" s="54">
        <v>15.009756341622055</v>
      </c>
      <c r="S4689" s="54" t="s">
        <v>499</v>
      </c>
      <c r="T4689" s="54" t="s">
        <v>499</v>
      </c>
      <c r="U4689" s="54">
        <v>115.07479861910241</v>
      </c>
      <c r="W4689" s="42" t="s">
        <v>469</v>
      </c>
    </row>
    <row r="4690" spans="1:23">
      <c r="A4690" s="49" t="s">
        <v>6958</v>
      </c>
      <c r="B4690" s="46" t="s">
        <v>549</v>
      </c>
      <c r="C4690" s="46" t="s">
        <v>395</v>
      </c>
      <c r="D4690" s="49" t="s">
        <v>99</v>
      </c>
      <c r="E4690" s="46">
        <v>13</v>
      </c>
      <c r="F4690" s="46">
        <v>6</v>
      </c>
      <c r="G4690" s="46">
        <v>12</v>
      </c>
      <c r="H4690" s="46">
        <v>15</v>
      </c>
      <c r="I4690" s="46">
        <v>6</v>
      </c>
      <c r="J4690" s="46">
        <v>0</v>
      </c>
      <c r="K4690" s="46">
        <v>52</v>
      </c>
      <c r="L4690" s="42">
        <v>39974</v>
      </c>
      <c r="M4690" s="42">
        <v>20241</v>
      </c>
      <c r="N4690" s="42">
        <v>19733</v>
      </c>
      <c r="O4690" s="54">
        <v>32.521138740181115</v>
      </c>
      <c r="P4690" s="54">
        <v>15.009756341622055</v>
      </c>
      <c r="Q4690" s="54">
        <v>30.019512683244109</v>
      </c>
      <c r="R4690" s="54">
        <v>37.524390854055135</v>
      </c>
      <c r="S4690" s="54">
        <v>15.009756341622055</v>
      </c>
      <c r="T4690" s="54" t="s">
        <v>499</v>
      </c>
      <c r="U4690" s="54">
        <v>130.08455496072446</v>
      </c>
      <c r="W4690" s="42" t="s">
        <v>469</v>
      </c>
    </row>
    <row r="4691" spans="1:23">
      <c r="A4691" s="49" t="s">
        <v>6959</v>
      </c>
      <c r="B4691" s="46" t="s">
        <v>549</v>
      </c>
      <c r="C4691" s="46" t="s">
        <v>395</v>
      </c>
      <c r="D4691" s="49" t="s">
        <v>481</v>
      </c>
      <c r="E4691" s="46">
        <v>0</v>
      </c>
      <c r="F4691" s="46">
        <v>0</v>
      </c>
      <c r="G4691" s="46">
        <v>0</v>
      </c>
      <c r="H4691" s="46">
        <v>0</v>
      </c>
      <c r="I4691" s="46">
        <v>0</v>
      </c>
      <c r="J4691" s="46">
        <v>0</v>
      </c>
      <c r="K4691" s="46">
        <v>0</v>
      </c>
      <c r="L4691" s="42">
        <v>39974</v>
      </c>
      <c r="M4691" s="42">
        <v>20241</v>
      </c>
      <c r="N4691" s="42">
        <v>19733</v>
      </c>
      <c r="O4691" s="54" t="s">
        <v>499</v>
      </c>
      <c r="P4691" s="54" t="s">
        <v>499</v>
      </c>
      <c r="Q4691" s="54" t="s">
        <v>499</v>
      </c>
      <c r="R4691" s="54" t="s">
        <v>499</v>
      </c>
      <c r="S4691" s="54" t="s">
        <v>499</v>
      </c>
      <c r="T4691" s="54" t="s">
        <v>499</v>
      </c>
      <c r="U4691" s="54" t="s">
        <v>499</v>
      </c>
      <c r="W4691" s="42" t="s">
        <v>469</v>
      </c>
    </row>
    <row r="4692" spans="1:23">
      <c r="A4692" s="49" t="s">
        <v>6960</v>
      </c>
      <c r="B4692" s="46" t="s">
        <v>549</v>
      </c>
      <c r="C4692" s="46" t="s">
        <v>395</v>
      </c>
      <c r="D4692" s="49" t="s">
        <v>483</v>
      </c>
      <c r="E4692" s="46">
        <v>12</v>
      </c>
      <c r="F4692" s="46">
        <v>6</v>
      </c>
      <c r="G4692" s="46">
        <v>8</v>
      </c>
      <c r="H4692" s="46">
        <v>12</v>
      </c>
      <c r="I4692" s="46">
        <v>6</v>
      </c>
      <c r="J4692" s="46">
        <v>0</v>
      </c>
      <c r="K4692" s="46">
        <v>44</v>
      </c>
      <c r="L4692" s="42">
        <v>39974</v>
      </c>
      <c r="M4692" s="42">
        <v>20241</v>
      </c>
      <c r="N4692" s="42">
        <v>19733</v>
      </c>
      <c r="O4692" s="54">
        <v>30.019512683244109</v>
      </c>
      <c r="P4692" s="54">
        <v>15.009756341622055</v>
      </c>
      <c r="Q4692" s="54">
        <v>20.01300845549607</v>
      </c>
      <c r="R4692" s="54">
        <v>30.019512683244109</v>
      </c>
      <c r="S4692" s="54">
        <v>15.009756341622055</v>
      </c>
      <c r="T4692" s="54" t="s">
        <v>499</v>
      </c>
      <c r="U4692" s="54">
        <v>110.0715465052284</v>
      </c>
      <c r="W4692" s="42" t="s">
        <v>469</v>
      </c>
    </row>
    <row r="4693" spans="1:23">
      <c r="A4693" s="49" t="s">
        <v>6961</v>
      </c>
      <c r="B4693" s="46" t="s">
        <v>549</v>
      </c>
      <c r="C4693" s="46" t="s">
        <v>395</v>
      </c>
      <c r="D4693" s="49" t="s">
        <v>128</v>
      </c>
      <c r="E4693" s="46">
        <v>0</v>
      </c>
      <c r="F4693" s="46">
        <v>0</v>
      </c>
      <c r="G4693" s="46">
        <v>6</v>
      </c>
      <c r="H4693" s="46">
        <v>0</v>
      </c>
      <c r="I4693" s="46">
        <v>0</v>
      </c>
      <c r="J4693" s="46">
        <v>0</v>
      </c>
      <c r="K4693" s="46">
        <v>6</v>
      </c>
      <c r="L4693" s="42">
        <v>39974</v>
      </c>
      <c r="M4693" s="42">
        <v>20241</v>
      </c>
      <c r="N4693" s="42">
        <v>19733</v>
      </c>
      <c r="O4693" s="54" t="s">
        <v>499</v>
      </c>
      <c r="P4693" s="54" t="s">
        <v>499</v>
      </c>
      <c r="Q4693" s="54">
        <v>15.009756341622055</v>
      </c>
      <c r="R4693" s="54" t="s">
        <v>499</v>
      </c>
      <c r="S4693" s="54" t="s">
        <v>499</v>
      </c>
      <c r="T4693" s="54" t="s">
        <v>499</v>
      </c>
      <c r="U4693" s="54">
        <v>15.009756341622055</v>
      </c>
      <c r="W4693" s="42" t="s">
        <v>469</v>
      </c>
    </row>
    <row r="4694" spans="1:23">
      <c r="A4694" s="49" t="s">
        <v>6962</v>
      </c>
      <c r="B4694" s="46" t="s">
        <v>549</v>
      </c>
      <c r="C4694" s="46" t="s">
        <v>395</v>
      </c>
      <c r="D4694" s="49" t="s">
        <v>132</v>
      </c>
      <c r="E4694" s="46">
        <v>0</v>
      </c>
      <c r="F4694" s="46">
        <v>6</v>
      </c>
      <c r="G4694" s="46">
        <v>6</v>
      </c>
      <c r="H4694" s="46">
        <v>10</v>
      </c>
      <c r="I4694" s="46">
        <v>6</v>
      </c>
      <c r="J4694" s="46">
        <v>6</v>
      </c>
      <c r="K4694" s="46">
        <v>34</v>
      </c>
      <c r="L4694" s="42">
        <v>39974</v>
      </c>
      <c r="M4694" s="42">
        <v>20241</v>
      </c>
      <c r="N4694" s="42">
        <v>19733</v>
      </c>
      <c r="O4694" s="54" t="s">
        <v>499</v>
      </c>
      <c r="P4694" s="54">
        <v>29.642804209278196</v>
      </c>
      <c r="Q4694" s="54">
        <v>29.642804209278196</v>
      </c>
      <c r="R4694" s="54">
        <v>49.404673682130337</v>
      </c>
      <c r="S4694" s="54">
        <v>29.642804209278196</v>
      </c>
      <c r="T4694" s="54">
        <v>29.642804209278196</v>
      </c>
      <c r="U4694" s="54">
        <v>167.97589051924311</v>
      </c>
      <c r="W4694" s="42" t="s">
        <v>469</v>
      </c>
    </row>
    <row r="4695" spans="1:23">
      <c r="A4695" s="49" t="s">
        <v>6963</v>
      </c>
      <c r="B4695" s="46" t="s">
        <v>549</v>
      </c>
      <c r="C4695" s="46" t="s">
        <v>395</v>
      </c>
      <c r="D4695" s="49" t="s">
        <v>161</v>
      </c>
      <c r="E4695" s="46">
        <v>0</v>
      </c>
      <c r="F4695" s="46">
        <v>0</v>
      </c>
      <c r="G4695" s="46">
        <v>0</v>
      </c>
      <c r="H4695" s="46">
        <v>0</v>
      </c>
      <c r="I4695" s="46">
        <v>0</v>
      </c>
      <c r="J4695" s="46">
        <v>0</v>
      </c>
      <c r="K4695" s="46">
        <v>0</v>
      </c>
      <c r="L4695" s="42">
        <v>39974</v>
      </c>
      <c r="M4695" s="42">
        <v>20241</v>
      </c>
      <c r="N4695" s="42">
        <v>19733</v>
      </c>
      <c r="O4695" s="54" t="s">
        <v>499</v>
      </c>
      <c r="P4695" s="54" t="s">
        <v>499</v>
      </c>
      <c r="Q4695" s="54" t="s">
        <v>499</v>
      </c>
      <c r="R4695" s="54" t="s">
        <v>499</v>
      </c>
      <c r="S4695" s="54" t="s">
        <v>499</v>
      </c>
      <c r="T4695" s="54" t="s">
        <v>499</v>
      </c>
      <c r="U4695" s="54" t="s">
        <v>499</v>
      </c>
      <c r="W4695" s="42" t="s">
        <v>469</v>
      </c>
    </row>
    <row r="4696" spans="1:23">
      <c r="A4696" s="49" t="s">
        <v>6964</v>
      </c>
      <c r="B4696" s="46" t="s">
        <v>549</v>
      </c>
      <c r="C4696" s="46" t="s">
        <v>395</v>
      </c>
      <c r="D4696" s="49" t="s">
        <v>164</v>
      </c>
      <c r="E4696" s="46">
        <v>20</v>
      </c>
      <c r="F4696" s="46">
        <v>12</v>
      </c>
      <c r="G4696" s="46">
        <v>70</v>
      </c>
      <c r="H4696" s="46">
        <v>52</v>
      </c>
      <c r="I4696" s="46">
        <v>9</v>
      </c>
      <c r="J4696" s="46">
        <v>6</v>
      </c>
      <c r="K4696" s="46">
        <v>169</v>
      </c>
      <c r="L4696" s="42">
        <v>39974</v>
      </c>
      <c r="M4696" s="42">
        <v>20241</v>
      </c>
      <c r="N4696" s="42">
        <v>19733</v>
      </c>
      <c r="O4696" s="54">
        <v>101.35306339634116</v>
      </c>
      <c r="P4696" s="54">
        <v>60.811838037804691</v>
      </c>
      <c r="Q4696" s="54">
        <v>354.73572188719402</v>
      </c>
      <c r="R4696" s="54">
        <v>263.51796483048702</v>
      </c>
      <c r="S4696" s="54">
        <v>45.608878528353522</v>
      </c>
      <c r="T4696" s="54">
        <v>30.405919018902345</v>
      </c>
      <c r="U4696" s="54">
        <v>856.43338569908281</v>
      </c>
      <c r="W4696" s="42" t="s">
        <v>469</v>
      </c>
    </row>
    <row r="4697" spans="1:23">
      <c r="A4697" s="49" t="s">
        <v>6965</v>
      </c>
      <c r="B4697" s="46" t="s">
        <v>549</v>
      </c>
      <c r="C4697" s="46" t="s">
        <v>395</v>
      </c>
      <c r="D4697" s="49" t="s">
        <v>142</v>
      </c>
      <c r="E4697" s="46">
        <v>6</v>
      </c>
      <c r="F4697" s="46">
        <v>0</v>
      </c>
      <c r="G4697" s="46">
        <v>0</v>
      </c>
      <c r="H4697" s="46">
        <v>6</v>
      </c>
      <c r="I4697" s="46">
        <v>0</v>
      </c>
      <c r="J4697" s="46">
        <v>0</v>
      </c>
      <c r="K4697" s="46">
        <v>12</v>
      </c>
      <c r="L4697" s="42">
        <v>39974</v>
      </c>
      <c r="M4697" s="42">
        <v>20241</v>
      </c>
      <c r="N4697" s="42">
        <v>19733</v>
      </c>
      <c r="O4697" s="54">
        <v>15.009756341622055</v>
      </c>
      <c r="P4697" s="54" t="s">
        <v>499</v>
      </c>
      <c r="Q4697" s="54" t="s">
        <v>499</v>
      </c>
      <c r="R4697" s="54">
        <v>15.009756341622055</v>
      </c>
      <c r="S4697" s="54" t="s">
        <v>499</v>
      </c>
      <c r="T4697" s="54" t="s">
        <v>499</v>
      </c>
      <c r="U4697" s="54">
        <v>30.019512683244109</v>
      </c>
      <c r="W4697" s="42" t="s">
        <v>469</v>
      </c>
    </row>
    <row r="4698" spans="1:23">
      <c r="A4698" s="49" t="s">
        <v>6966</v>
      </c>
      <c r="B4698" s="46" t="s">
        <v>549</v>
      </c>
      <c r="C4698" s="46" t="s">
        <v>395</v>
      </c>
      <c r="D4698" s="49" t="s">
        <v>146</v>
      </c>
      <c r="E4698" s="46">
        <v>9</v>
      </c>
      <c r="F4698" s="46">
        <v>6</v>
      </c>
      <c r="G4698" s="46">
        <v>25</v>
      </c>
      <c r="H4698" s="46">
        <v>18</v>
      </c>
      <c r="I4698" s="46">
        <v>6</v>
      </c>
      <c r="J4698" s="46">
        <v>0</v>
      </c>
      <c r="K4698" s="46">
        <v>64</v>
      </c>
      <c r="L4698" s="42">
        <v>39974</v>
      </c>
      <c r="M4698" s="42">
        <v>20241</v>
      </c>
      <c r="N4698" s="42">
        <v>19733</v>
      </c>
      <c r="O4698" s="54">
        <v>44.464206313917295</v>
      </c>
      <c r="P4698" s="54">
        <v>29.642804209278196</v>
      </c>
      <c r="Q4698" s="54">
        <v>123.51168420532582</v>
      </c>
      <c r="R4698" s="54">
        <v>88.928412627834589</v>
      </c>
      <c r="S4698" s="54">
        <v>29.642804209278196</v>
      </c>
      <c r="T4698" s="54" t="s">
        <v>499</v>
      </c>
      <c r="U4698" s="54">
        <v>316.18991156563408</v>
      </c>
      <c r="W4698" s="42" t="s">
        <v>469</v>
      </c>
    </row>
    <row r="4699" spans="1:23">
      <c r="A4699" s="49" t="s">
        <v>6967</v>
      </c>
      <c r="B4699" s="46" t="s">
        <v>549</v>
      </c>
      <c r="C4699" s="46" t="s">
        <v>397</v>
      </c>
      <c r="D4699" s="49" t="s">
        <v>200</v>
      </c>
      <c r="E4699" s="46">
        <v>6</v>
      </c>
      <c r="F4699" s="46">
        <v>6</v>
      </c>
      <c r="G4699" s="46">
        <v>12</v>
      </c>
      <c r="H4699" s="46">
        <v>17</v>
      </c>
      <c r="I4699" s="46">
        <v>12</v>
      </c>
      <c r="J4699" s="46">
        <v>0</v>
      </c>
      <c r="K4699" s="46">
        <v>53</v>
      </c>
      <c r="L4699" s="42">
        <v>27390</v>
      </c>
      <c r="M4699" s="42">
        <v>14158</v>
      </c>
      <c r="N4699" s="42">
        <v>13232</v>
      </c>
      <c r="O4699" s="54">
        <v>21.90580503833516</v>
      </c>
      <c r="P4699" s="54">
        <v>21.90580503833516</v>
      </c>
      <c r="Q4699" s="54">
        <v>43.81161007667032</v>
      </c>
      <c r="R4699" s="54">
        <v>62.066447608616286</v>
      </c>
      <c r="S4699" s="54">
        <v>43.81161007667032</v>
      </c>
      <c r="T4699" s="54" t="s">
        <v>499</v>
      </c>
      <c r="U4699" s="54">
        <v>193.50127783862723</v>
      </c>
      <c r="W4699" s="42" t="s">
        <v>469</v>
      </c>
    </row>
    <row r="4700" spans="1:23">
      <c r="A4700" s="49" t="s">
        <v>6968</v>
      </c>
      <c r="B4700" s="46" t="s">
        <v>549</v>
      </c>
      <c r="C4700" s="46" t="s">
        <v>397</v>
      </c>
      <c r="D4700" s="49" t="s">
        <v>54</v>
      </c>
      <c r="E4700" s="46">
        <v>15</v>
      </c>
      <c r="F4700" s="46">
        <v>33</v>
      </c>
      <c r="G4700" s="46">
        <v>42</v>
      </c>
      <c r="H4700" s="46">
        <v>37</v>
      </c>
      <c r="I4700" s="46">
        <v>47</v>
      </c>
      <c r="J4700" s="46">
        <v>22</v>
      </c>
      <c r="K4700" s="46">
        <v>196</v>
      </c>
      <c r="L4700" s="42">
        <v>27390</v>
      </c>
      <c r="M4700" s="42">
        <v>14158</v>
      </c>
      <c r="N4700" s="42">
        <v>13232</v>
      </c>
      <c r="O4700" s="54">
        <v>105.94716767905071</v>
      </c>
      <c r="P4700" s="54">
        <v>233.08376889391155</v>
      </c>
      <c r="Q4700" s="54">
        <v>296.652069501342</v>
      </c>
      <c r="R4700" s="54">
        <v>261.33634694165841</v>
      </c>
      <c r="S4700" s="54">
        <v>331.96779206102553</v>
      </c>
      <c r="T4700" s="54">
        <v>155.38917926260771</v>
      </c>
      <c r="U4700" s="54">
        <v>1384.3763243395961</v>
      </c>
      <c r="W4700" s="42" t="s">
        <v>469</v>
      </c>
    </row>
    <row r="4701" spans="1:23">
      <c r="A4701" s="49" t="s">
        <v>6969</v>
      </c>
      <c r="B4701" s="46" t="s">
        <v>549</v>
      </c>
      <c r="C4701" s="46" t="s">
        <v>397</v>
      </c>
      <c r="D4701" s="49" t="s">
        <v>60</v>
      </c>
      <c r="E4701" s="46">
        <v>0</v>
      </c>
      <c r="F4701" s="46">
        <v>0</v>
      </c>
      <c r="G4701" s="46">
        <v>0</v>
      </c>
      <c r="H4701" s="46">
        <v>6</v>
      </c>
      <c r="I4701" s="46">
        <v>6</v>
      </c>
      <c r="J4701" s="46">
        <v>6</v>
      </c>
      <c r="K4701" s="46">
        <v>18</v>
      </c>
      <c r="L4701" s="42">
        <v>27390</v>
      </c>
      <c r="M4701" s="42">
        <v>14158</v>
      </c>
      <c r="N4701" s="42">
        <v>13232</v>
      </c>
      <c r="O4701" s="54" t="s">
        <v>499</v>
      </c>
      <c r="P4701" s="54" t="s">
        <v>499</v>
      </c>
      <c r="Q4701" s="54" t="s">
        <v>499</v>
      </c>
      <c r="R4701" s="54">
        <v>21.90580503833516</v>
      </c>
      <c r="S4701" s="54">
        <v>21.90580503833516</v>
      </c>
      <c r="T4701" s="54">
        <v>21.90580503833516</v>
      </c>
      <c r="U4701" s="54">
        <v>65.71741511500548</v>
      </c>
      <c r="W4701" s="42" t="s">
        <v>469</v>
      </c>
    </row>
    <row r="4702" spans="1:23">
      <c r="A4702" s="49" t="s">
        <v>6970</v>
      </c>
      <c r="B4702" s="46" t="s">
        <v>549</v>
      </c>
      <c r="C4702" s="46" t="s">
        <v>397</v>
      </c>
      <c r="D4702" s="49" t="s">
        <v>69</v>
      </c>
      <c r="E4702" s="46">
        <v>0</v>
      </c>
      <c r="F4702" s="46">
        <v>0</v>
      </c>
      <c r="G4702" s="46">
        <v>6</v>
      </c>
      <c r="H4702" s="46">
        <v>6</v>
      </c>
      <c r="I4702" s="46">
        <v>7</v>
      </c>
      <c r="J4702" s="46">
        <v>0</v>
      </c>
      <c r="K4702" s="46">
        <v>19</v>
      </c>
      <c r="L4702" s="42">
        <v>27390</v>
      </c>
      <c r="M4702" s="42">
        <v>14158</v>
      </c>
      <c r="N4702" s="42">
        <v>13232</v>
      </c>
      <c r="O4702" s="54" t="s">
        <v>499</v>
      </c>
      <c r="P4702" s="54" t="s">
        <v>499</v>
      </c>
      <c r="Q4702" s="54">
        <v>42.378867071620284</v>
      </c>
      <c r="R4702" s="54">
        <v>42.378867071620284</v>
      </c>
      <c r="S4702" s="54">
        <v>49.442011583556997</v>
      </c>
      <c r="T4702" s="54" t="s">
        <v>499</v>
      </c>
      <c r="U4702" s="54">
        <v>134.19974572679757</v>
      </c>
      <c r="W4702" s="42" t="s">
        <v>469</v>
      </c>
    </row>
    <row r="4703" spans="1:23">
      <c r="A4703" s="49" t="s">
        <v>6971</v>
      </c>
      <c r="B4703" s="46" t="s">
        <v>549</v>
      </c>
      <c r="C4703" s="46" t="s">
        <v>397</v>
      </c>
      <c r="D4703" s="49" t="s">
        <v>64</v>
      </c>
      <c r="E4703" s="46">
        <v>18</v>
      </c>
      <c r="F4703" s="46">
        <v>6</v>
      </c>
      <c r="G4703" s="46">
        <v>27</v>
      </c>
      <c r="H4703" s="46">
        <v>28</v>
      </c>
      <c r="I4703" s="46">
        <v>17</v>
      </c>
      <c r="J4703" s="46">
        <v>12</v>
      </c>
      <c r="K4703" s="46">
        <v>108</v>
      </c>
      <c r="L4703" s="42">
        <v>27390</v>
      </c>
      <c r="M4703" s="42">
        <v>14158</v>
      </c>
      <c r="N4703" s="42">
        <v>13232</v>
      </c>
      <c r="O4703" s="54">
        <v>65.71741511500548</v>
      </c>
      <c r="P4703" s="54">
        <v>21.90580503833516</v>
      </c>
      <c r="Q4703" s="54">
        <v>98.57612267250822</v>
      </c>
      <c r="R4703" s="54">
        <v>102.2270901788974</v>
      </c>
      <c r="S4703" s="54">
        <v>62.066447608616286</v>
      </c>
      <c r="T4703" s="54">
        <v>43.81161007667032</v>
      </c>
      <c r="U4703" s="54">
        <v>394.30449069003288</v>
      </c>
      <c r="W4703" s="42" t="s">
        <v>469</v>
      </c>
    </row>
    <row r="4704" spans="1:23">
      <c r="A4704" s="49" t="s">
        <v>6972</v>
      </c>
      <c r="B4704" s="46" t="s">
        <v>549</v>
      </c>
      <c r="C4704" s="46" t="s">
        <v>397</v>
      </c>
      <c r="D4704" s="49" t="s">
        <v>492</v>
      </c>
      <c r="E4704" s="46">
        <v>6</v>
      </c>
      <c r="F4704" s="46">
        <v>0</v>
      </c>
      <c r="G4704" s="46">
        <v>7</v>
      </c>
      <c r="H4704" s="46">
        <v>12</v>
      </c>
      <c r="I4704" s="46">
        <v>0</v>
      </c>
      <c r="J4704" s="46">
        <v>6</v>
      </c>
      <c r="K4704" s="46">
        <v>31</v>
      </c>
      <c r="L4704" s="42">
        <v>27390</v>
      </c>
      <c r="M4704" s="42">
        <v>14158</v>
      </c>
      <c r="N4704" s="42">
        <v>13232</v>
      </c>
      <c r="O4704" s="54">
        <v>21.90580503833516</v>
      </c>
      <c r="P4704" s="54" t="s">
        <v>499</v>
      </c>
      <c r="Q4704" s="54">
        <v>25.55677254472435</v>
      </c>
      <c r="R4704" s="54">
        <v>43.81161007667032</v>
      </c>
      <c r="S4704" s="54" t="s">
        <v>499</v>
      </c>
      <c r="T4704" s="54">
        <v>21.90580503833516</v>
      </c>
      <c r="U4704" s="54">
        <v>113.17999269806499</v>
      </c>
      <c r="W4704" s="42" t="s">
        <v>469</v>
      </c>
    </row>
    <row r="4705" spans="1:23">
      <c r="A4705" s="49" t="s">
        <v>6973</v>
      </c>
      <c r="B4705" s="46" t="s">
        <v>549</v>
      </c>
      <c r="C4705" s="46" t="s">
        <v>397</v>
      </c>
      <c r="D4705" s="49" t="s">
        <v>473</v>
      </c>
      <c r="E4705" s="46">
        <v>0</v>
      </c>
      <c r="F4705" s="46">
        <v>0</v>
      </c>
      <c r="G4705" s="46">
        <v>6</v>
      </c>
      <c r="H4705" s="46">
        <v>0</v>
      </c>
      <c r="I4705" s="46">
        <v>0</v>
      </c>
      <c r="J4705" s="46">
        <v>0</v>
      </c>
      <c r="K4705" s="46">
        <v>6</v>
      </c>
      <c r="L4705" s="42">
        <v>27390</v>
      </c>
      <c r="M4705" s="42">
        <v>14158</v>
      </c>
      <c r="N4705" s="42">
        <v>13232</v>
      </c>
      <c r="O4705" s="54" t="s">
        <v>499</v>
      </c>
      <c r="P4705" s="54" t="s">
        <v>499</v>
      </c>
      <c r="Q4705" s="54">
        <v>21.90580503833516</v>
      </c>
      <c r="R4705" s="54" t="s">
        <v>499</v>
      </c>
      <c r="S4705" s="54" t="s">
        <v>499</v>
      </c>
      <c r="T4705" s="54" t="s">
        <v>499</v>
      </c>
      <c r="U4705" s="54">
        <v>21.90580503833516</v>
      </c>
      <c r="W4705" s="42" t="s">
        <v>469</v>
      </c>
    </row>
    <row r="4706" spans="1:23">
      <c r="A4706" s="49" t="s">
        <v>6974</v>
      </c>
      <c r="B4706" s="46" t="s">
        <v>549</v>
      </c>
      <c r="C4706" s="46" t="s">
        <v>397</v>
      </c>
      <c r="D4706" s="49" t="s">
        <v>201</v>
      </c>
      <c r="E4706" s="46">
        <v>12</v>
      </c>
      <c r="F4706" s="46">
        <v>6</v>
      </c>
      <c r="G4706" s="46">
        <v>6</v>
      </c>
      <c r="H4706" s="46">
        <v>0</v>
      </c>
      <c r="I4706" s="46">
        <v>0</v>
      </c>
      <c r="J4706" s="46">
        <v>0</v>
      </c>
      <c r="K4706" s="46">
        <v>24</v>
      </c>
      <c r="L4706" s="42">
        <v>27390</v>
      </c>
      <c r="M4706" s="42">
        <v>14158</v>
      </c>
      <c r="N4706" s="42">
        <v>13232</v>
      </c>
      <c r="O4706" s="54">
        <v>43.81161007667032</v>
      </c>
      <c r="P4706" s="54">
        <v>21.90580503833516</v>
      </c>
      <c r="Q4706" s="54">
        <v>21.90580503833516</v>
      </c>
      <c r="R4706" s="54" t="s">
        <v>499</v>
      </c>
      <c r="S4706" s="54" t="s">
        <v>499</v>
      </c>
      <c r="T4706" s="54" t="s">
        <v>499</v>
      </c>
      <c r="U4706" s="54">
        <v>87.62322015334064</v>
      </c>
      <c r="W4706" s="42" t="s">
        <v>469</v>
      </c>
    </row>
    <row r="4707" spans="1:23">
      <c r="A4707" s="49" t="s">
        <v>6975</v>
      </c>
      <c r="B4707" s="46" t="s">
        <v>549</v>
      </c>
      <c r="C4707" s="46" t="s">
        <v>397</v>
      </c>
      <c r="D4707" s="49" t="s">
        <v>151</v>
      </c>
      <c r="E4707" s="46">
        <v>0</v>
      </c>
      <c r="F4707" s="46">
        <v>0</v>
      </c>
      <c r="G4707" s="46">
        <v>0</v>
      </c>
      <c r="H4707" s="46">
        <v>0</v>
      </c>
      <c r="I4707" s="46">
        <v>0</v>
      </c>
      <c r="J4707" s="46">
        <v>0</v>
      </c>
      <c r="K4707" s="46">
        <v>0</v>
      </c>
      <c r="L4707" s="42">
        <v>27390</v>
      </c>
      <c r="M4707" s="42">
        <v>14158</v>
      </c>
      <c r="N4707" s="42">
        <v>13232</v>
      </c>
      <c r="O4707" s="54" t="s">
        <v>499</v>
      </c>
      <c r="P4707" s="54" t="s">
        <v>499</v>
      </c>
      <c r="Q4707" s="54" t="s">
        <v>499</v>
      </c>
      <c r="R4707" s="54" t="s">
        <v>499</v>
      </c>
      <c r="S4707" s="54" t="s">
        <v>499</v>
      </c>
      <c r="T4707" s="54" t="s">
        <v>499</v>
      </c>
      <c r="U4707" s="54" t="s">
        <v>499</v>
      </c>
      <c r="W4707" s="42" t="s">
        <v>469</v>
      </c>
    </row>
    <row r="4708" spans="1:23">
      <c r="A4708" s="49" t="s">
        <v>6976</v>
      </c>
      <c r="B4708" s="46" t="s">
        <v>549</v>
      </c>
      <c r="C4708" s="46" t="s">
        <v>397</v>
      </c>
      <c r="D4708" s="49" t="s">
        <v>95</v>
      </c>
      <c r="E4708" s="46">
        <v>0</v>
      </c>
      <c r="F4708" s="46">
        <v>0</v>
      </c>
      <c r="G4708" s="46">
        <v>0</v>
      </c>
      <c r="H4708" s="46">
        <v>0</v>
      </c>
      <c r="I4708" s="46">
        <v>0</v>
      </c>
      <c r="J4708" s="46">
        <v>0</v>
      </c>
      <c r="K4708" s="46">
        <v>0</v>
      </c>
      <c r="L4708" s="42">
        <v>27390</v>
      </c>
      <c r="M4708" s="42">
        <v>14158</v>
      </c>
      <c r="N4708" s="42">
        <v>13232</v>
      </c>
      <c r="O4708" s="54" t="s">
        <v>499</v>
      </c>
      <c r="P4708" s="54" t="s">
        <v>499</v>
      </c>
      <c r="Q4708" s="54" t="s">
        <v>499</v>
      </c>
      <c r="R4708" s="54" t="s">
        <v>499</v>
      </c>
      <c r="S4708" s="54" t="s">
        <v>499</v>
      </c>
      <c r="T4708" s="54" t="s">
        <v>499</v>
      </c>
      <c r="U4708" s="54" t="s">
        <v>499</v>
      </c>
      <c r="W4708" s="42" t="s">
        <v>469</v>
      </c>
    </row>
    <row r="4709" spans="1:23">
      <c r="A4709" s="49" t="s">
        <v>6977</v>
      </c>
      <c r="B4709" s="46" t="s">
        <v>549</v>
      </c>
      <c r="C4709" s="46" t="s">
        <v>397</v>
      </c>
      <c r="D4709" s="49" t="s">
        <v>154</v>
      </c>
      <c r="E4709" s="46">
        <v>0</v>
      </c>
      <c r="F4709" s="46">
        <v>0</v>
      </c>
      <c r="G4709" s="46">
        <v>0</v>
      </c>
      <c r="H4709" s="46">
        <v>0</v>
      </c>
      <c r="I4709" s="46">
        <v>0</v>
      </c>
      <c r="J4709" s="46">
        <v>0</v>
      </c>
      <c r="K4709" s="46">
        <v>0</v>
      </c>
      <c r="L4709" s="42">
        <v>27390</v>
      </c>
      <c r="M4709" s="42">
        <v>14158</v>
      </c>
      <c r="N4709" s="42">
        <v>13232</v>
      </c>
      <c r="O4709" s="54" t="s">
        <v>499</v>
      </c>
      <c r="P4709" s="54" t="s">
        <v>499</v>
      </c>
      <c r="Q4709" s="54" t="s">
        <v>499</v>
      </c>
      <c r="R4709" s="54" t="s">
        <v>499</v>
      </c>
      <c r="S4709" s="54" t="s">
        <v>499</v>
      </c>
      <c r="T4709" s="54" t="s">
        <v>499</v>
      </c>
      <c r="U4709" s="54" t="s">
        <v>499</v>
      </c>
      <c r="W4709" s="42" t="s">
        <v>469</v>
      </c>
    </row>
    <row r="4710" spans="1:23">
      <c r="A4710" s="49" t="s">
        <v>6978</v>
      </c>
      <c r="B4710" s="46" t="s">
        <v>549</v>
      </c>
      <c r="C4710" s="46" t="s">
        <v>397</v>
      </c>
      <c r="D4710" s="49" t="s">
        <v>155</v>
      </c>
      <c r="E4710" s="46">
        <v>15</v>
      </c>
      <c r="F4710" s="46">
        <v>0</v>
      </c>
      <c r="G4710" s="46">
        <v>12</v>
      </c>
      <c r="H4710" s="46">
        <v>12</v>
      </c>
      <c r="I4710" s="46">
        <v>0</v>
      </c>
      <c r="J4710" s="46">
        <v>0</v>
      </c>
      <c r="K4710" s="46">
        <v>39</v>
      </c>
      <c r="L4710" s="42">
        <v>27390</v>
      </c>
      <c r="M4710" s="42">
        <v>14158</v>
      </c>
      <c r="N4710" s="42">
        <v>13232</v>
      </c>
      <c r="O4710" s="54">
        <v>54.764512595837893</v>
      </c>
      <c r="P4710" s="54" t="s">
        <v>499</v>
      </c>
      <c r="Q4710" s="54">
        <v>43.81161007667032</v>
      </c>
      <c r="R4710" s="54">
        <v>43.81161007667032</v>
      </c>
      <c r="S4710" s="54" t="s">
        <v>499</v>
      </c>
      <c r="T4710" s="54" t="s">
        <v>499</v>
      </c>
      <c r="U4710" s="54">
        <v>142.38773274917853</v>
      </c>
      <c r="W4710" s="42" t="s">
        <v>469</v>
      </c>
    </row>
    <row r="4711" spans="1:23">
      <c r="A4711" s="49" t="s">
        <v>6979</v>
      </c>
      <c r="B4711" s="46" t="s">
        <v>549</v>
      </c>
      <c r="C4711" s="46" t="s">
        <v>397</v>
      </c>
      <c r="D4711" s="49" t="s">
        <v>99</v>
      </c>
      <c r="E4711" s="46">
        <v>0</v>
      </c>
      <c r="F4711" s="46">
        <v>6</v>
      </c>
      <c r="G4711" s="46">
        <v>12</v>
      </c>
      <c r="H4711" s="46">
        <v>14</v>
      </c>
      <c r="I4711" s="46">
        <v>6</v>
      </c>
      <c r="J4711" s="46">
        <v>6</v>
      </c>
      <c r="K4711" s="46">
        <v>44</v>
      </c>
      <c r="L4711" s="42">
        <v>27390</v>
      </c>
      <c r="M4711" s="42">
        <v>14158</v>
      </c>
      <c r="N4711" s="42">
        <v>13232</v>
      </c>
      <c r="O4711" s="54" t="s">
        <v>499</v>
      </c>
      <c r="P4711" s="54">
        <v>21.90580503833516</v>
      </c>
      <c r="Q4711" s="54">
        <v>43.81161007667032</v>
      </c>
      <c r="R4711" s="54">
        <v>51.113545089448699</v>
      </c>
      <c r="S4711" s="54">
        <v>21.90580503833516</v>
      </c>
      <c r="T4711" s="54">
        <v>21.90580503833516</v>
      </c>
      <c r="U4711" s="54">
        <v>160.64257028112451</v>
      </c>
      <c r="W4711" s="42" t="s">
        <v>469</v>
      </c>
    </row>
    <row r="4712" spans="1:23">
      <c r="A4712" s="49" t="s">
        <v>6980</v>
      </c>
      <c r="B4712" s="46" t="s">
        <v>549</v>
      </c>
      <c r="C4712" s="46" t="s">
        <v>397</v>
      </c>
      <c r="D4712" s="49" t="s">
        <v>481</v>
      </c>
      <c r="E4712" s="46">
        <v>0</v>
      </c>
      <c r="F4712" s="46">
        <v>0</v>
      </c>
      <c r="G4712" s="46">
        <v>0</v>
      </c>
      <c r="H4712" s="46">
        <v>0</v>
      </c>
      <c r="I4712" s="46">
        <v>0</v>
      </c>
      <c r="J4712" s="46">
        <v>0</v>
      </c>
      <c r="K4712" s="46">
        <v>0</v>
      </c>
      <c r="L4712" s="42">
        <v>27390</v>
      </c>
      <c r="M4712" s="42">
        <v>14158</v>
      </c>
      <c r="N4712" s="42">
        <v>13232</v>
      </c>
      <c r="O4712" s="54" t="s">
        <v>499</v>
      </c>
      <c r="P4712" s="54" t="s">
        <v>499</v>
      </c>
      <c r="Q4712" s="54" t="s">
        <v>499</v>
      </c>
      <c r="R4712" s="54" t="s">
        <v>499</v>
      </c>
      <c r="S4712" s="54" t="s">
        <v>499</v>
      </c>
      <c r="T4712" s="54" t="s">
        <v>499</v>
      </c>
      <c r="U4712" s="54" t="s">
        <v>499</v>
      </c>
      <c r="W4712" s="42" t="s">
        <v>469</v>
      </c>
    </row>
    <row r="4713" spans="1:23">
      <c r="A4713" s="49" t="s">
        <v>6981</v>
      </c>
      <c r="B4713" s="46" t="s">
        <v>549</v>
      </c>
      <c r="C4713" s="46" t="s">
        <v>397</v>
      </c>
      <c r="D4713" s="49" t="s">
        <v>483</v>
      </c>
      <c r="E4713" s="46">
        <v>0</v>
      </c>
      <c r="F4713" s="46">
        <v>0</v>
      </c>
      <c r="G4713" s="46">
        <v>12</v>
      </c>
      <c r="H4713" s="46">
        <v>12</v>
      </c>
      <c r="I4713" s="46">
        <v>6</v>
      </c>
      <c r="J4713" s="46">
        <v>0</v>
      </c>
      <c r="K4713" s="46">
        <v>30</v>
      </c>
      <c r="L4713" s="42">
        <v>27390</v>
      </c>
      <c r="M4713" s="42">
        <v>14158</v>
      </c>
      <c r="N4713" s="42">
        <v>13232</v>
      </c>
      <c r="O4713" s="54" t="s">
        <v>499</v>
      </c>
      <c r="P4713" s="54" t="s">
        <v>499</v>
      </c>
      <c r="Q4713" s="54">
        <v>43.81161007667032</v>
      </c>
      <c r="R4713" s="54">
        <v>43.81161007667032</v>
      </c>
      <c r="S4713" s="54">
        <v>21.90580503833516</v>
      </c>
      <c r="T4713" s="54" t="s">
        <v>499</v>
      </c>
      <c r="U4713" s="54">
        <v>109.52902519167579</v>
      </c>
      <c r="W4713" s="42" t="s">
        <v>469</v>
      </c>
    </row>
    <row r="4714" spans="1:23">
      <c r="A4714" s="49" t="s">
        <v>6982</v>
      </c>
      <c r="B4714" s="46" t="s">
        <v>549</v>
      </c>
      <c r="C4714" s="46" t="s">
        <v>397</v>
      </c>
      <c r="D4714" s="49" t="s">
        <v>128</v>
      </c>
      <c r="E4714" s="46">
        <v>0</v>
      </c>
      <c r="F4714" s="46">
        <v>0</v>
      </c>
      <c r="G4714" s="46">
        <v>0</v>
      </c>
      <c r="H4714" s="46">
        <v>0</v>
      </c>
      <c r="I4714" s="46">
        <v>0</v>
      </c>
      <c r="J4714" s="46">
        <v>0</v>
      </c>
      <c r="K4714" s="46">
        <v>0</v>
      </c>
      <c r="L4714" s="42">
        <v>27390</v>
      </c>
      <c r="M4714" s="42">
        <v>14158</v>
      </c>
      <c r="N4714" s="42">
        <v>13232</v>
      </c>
      <c r="O4714" s="54" t="s">
        <v>499</v>
      </c>
      <c r="P4714" s="54" t="s">
        <v>499</v>
      </c>
      <c r="Q4714" s="54" t="s">
        <v>499</v>
      </c>
      <c r="R4714" s="54" t="s">
        <v>499</v>
      </c>
      <c r="S4714" s="54" t="s">
        <v>499</v>
      </c>
      <c r="T4714" s="54" t="s">
        <v>499</v>
      </c>
      <c r="U4714" s="54" t="s">
        <v>499</v>
      </c>
      <c r="W4714" s="42" t="s">
        <v>469</v>
      </c>
    </row>
    <row r="4715" spans="1:23">
      <c r="A4715" s="49" t="s">
        <v>6983</v>
      </c>
      <c r="B4715" s="46" t="s">
        <v>549</v>
      </c>
      <c r="C4715" s="46" t="s">
        <v>397</v>
      </c>
      <c r="D4715" s="49" t="s">
        <v>132</v>
      </c>
      <c r="E4715" s="46">
        <v>6</v>
      </c>
      <c r="F4715" s="46">
        <v>0</v>
      </c>
      <c r="G4715" s="46">
        <v>6</v>
      </c>
      <c r="H4715" s="46">
        <v>8</v>
      </c>
      <c r="I4715" s="46">
        <v>6</v>
      </c>
      <c r="J4715" s="46">
        <v>0</v>
      </c>
      <c r="K4715" s="46">
        <v>26</v>
      </c>
      <c r="L4715" s="42">
        <v>27390</v>
      </c>
      <c r="M4715" s="42">
        <v>14158</v>
      </c>
      <c r="N4715" s="42">
        <v>13232</v>
      </c>
      <c r="O4715" s="54">
        <v>42.378867071620284</v>
      </c>
      <c r="P4715" s="54" t="s">
        <v>499</v>
      </c>
      <c r="Q4715" s="54">
        <v>42.378867071620284</v>
      </c>
      <c r="R4715" s="54">
        <v>56.50515609549371</v>
      </c>
      <c r="S4715" s="54">
        <v>42.378867071620284</v>
      </c>
      <c r="T4715" s="54" t="s">
        <v>499</v>
      </c>
      <c r="U4715" s="54">
        <v>183.64175731035456</v>
      </c>
      <c r="W4715" s="42" t="s">
        <v>469</v>
      </c>
    </row>
    <row r="4716" spans="1:23">
      <c r="A4716" s="49" t="s">
        <v>6984</v>
      </c>
      <c r="B4716" s="46" t="s">
        <v>549</v>
      </c>
      <c r="C4716" s="46" t="s">
        <v>397</v>
      </c>
      <c r="D4716" s="49" t="s">
        <v>161</v>
      </c>
      <c r="E4716" s="46">
        <v>0</v>
      </c>
      <c r="F4716" s="46">
        <v>0</v>
      </c>
      <c r="G4716" s="46">
        <v>0</v>
      </c>
      <c r="H4716" s="46">
        <v>6</v>
      </c>
      <c r="I4716" s="46">
        <v>0</v>
      </c>
      <c r="J4716" s="46">
        <v>0</v>
      </c>
      <c r="K4716" s="46">
        <v>6</v>
      </c>
      <c r="L4716" s="42">
        <v>27390</v>
      </c>
      <c r="M4716" s="42">
        <v>14158</v>
      </c>
      <c r="N4716" s="42">
        <v>13232</v>
      </c>
      <c r="O4716" s="54" t="s">
        <v>499</v>
      </c>
      <c r="P4716" s="54" t="s">
        <v>499</v>
      </c>
      <c r="Q4716" s="54" t="s">
        <v>499</v>
      </c>
      <c r="R4716" s="54">
        <v>21.90580503833516</v>
      </c>
      <c r="S4716" s="54" t="s">
        <v>499</v>
      </c>
      <c r="T4716" s="54" t="s">
        <v>499</v>
      </c>
      <c r="U4716" s="54">
        <v>21.90580503833516</v>
      </c>
      <c r="W4716" s="42" t="s">
        <v>469</v>
      </c>
    </row>
    <row r="4717" spans="1:23">
      <c r="A4717" s="49" t="s">
        <v>6985</v>
      </c>
      <c r="B4717" s="46" t="s">
        <v>549</v>
      </c>
      <c r="C4717" s="46" t="s">
        <v>397</v>
      </c>
      <c r="D4717" s="49" t="s">
        <v>164</v>
      </c>
      <c r="E4717" s="46">
        <v>19</v>
      </c>
      <c r="F4717" s="46">
        <v>22</v>
      </c>
      <c r="G4717" s="46">
        <v>38</v>
      </c>
      <c r="H4717" s="46">
        <v>38</v>
      </c>
      <c r="I4717" s="46">
        <v>9</v>
      </c>
      <c r="J4717" s="46">
        <v>0</v>
      </c>
      <c r="K4717" s="46">
        <v>126</v>
      </c>
      <c r="L4717" s="42">
        <v>27390</v>
      </c>
      <c r="M4717" s="42">
        <v>14158</v>
      </c>
      <c r="N4717" s="42">
        <v>13232</v>
      </c>
      <c r="O4717" s="54">
        <v>143.5912938331318</v>
      </c>
      <c r="P4717" s="54">
        <v>166.26360338573156</v>
      </c>
      <c r="Q4717" s="54">
        <v>287.1825876662636</v>
      </c>
      <c r="R4717" s="54">
        <v>287.1825876662636</v>
      </c>
      <c r="S4717" s="54">
        <v>68.016928657799284</v>
      </c>
      <c r="T4717" s="54" t="s">
        <v>499</v>
      </c>
      <c r="U4717" s="54">
        <v>952.23700120918988</v>
      </c>
      <c r="W4717" s="42" t="s">
        <v>469</v>
      </c>
    </row>
    <row r="4718" spans="1:23">
      <c r="A4718" s="49" t="s">
        <v>6986</v>
      </c>
      <c r="B4718" s="46" t="s">
        <v>549</v>
      </c>
      <c r="C4718" s="46" t="s">
        <v>397</v>
      </c>
      <c r="D4718" s="49" t="s">
        <v>142</v>
      </c>
      <c r="E4718" s="46">
        <v>0</v>
      </c>
      <c r="F4718" s="46">
        <v>0</v>
      </c>
      <c r="G4718" s="46">
        <v>0</v>
      </c>
      <c r="H4718" s="46">
        <v>0</v>
      </c>
      <c r="I4718" s="46">
        <v>0</v>
      </c>
      <c r="J4718" s="46">
        <v>0</v>
      </c>
      <c r="K4718" s="46">
        <v>0</v>
      </c>
      <c r="L4718" s="42">
        <v>27390</v>
      </c>
      <c r="M4718" s="42">
        <v>14158</v>
      </c>
      <c r="N4718" s="42">
        <v>13232</v>
      </c>
      <c r="O4718" s="54" t="s">
        <v>499</v>
      </c>
      <c r="P4718" s="54" t="s">
        <v>499</v>
      </c>
      <c r="Q4718" s="54" t="s">
        <v>499</v>
      </c>
      <c r="R4718" s="54" t="s">
        <v>499</v>
      </c>
      <c r="S4718" s="54" t="s">
        <v>499</v>
      </c>
      <c r="T4718" s="54" t="s">
        <v>499</v>
      </c>
      <c r="U4718" s="54" t="s">
        <v>499</v>
      </c>
      <c r="W4718" s="42" t="s">
        <v>469</v>
      </c>
    </row>
    <row r="4719" spans="1:23">
      <c r="A4719" s="49" t="s">
        <v>6987</v>
      </c>
      <c r="B4719" s="46" t="s">
        <v>549</v>
      </c>
      <c r="C4719" s="46" t="s">
        <v>397</v>
      </c>
      <c r="D4719" s="49" t="s">
        <v>146</v>
      </c>
      <c r="E4719" s="46">
        <v>0</v>
      </c>
      <c r="F4719" s="46">
        <v>0</v>
      </c>
      <c r="G4719" s="46">
        <v>8</v>
      </c>
      <c r="H4719" s="46">
        <v>12</v>
      </c>
      <c r="I4719" s="46">
        <v>7</v>
      </c>
      <c r="J4719" s="46">
        <v>6</v>
      </c>
      <c r="K4719" s="46">
        <v>33</v>
      </c>
      <c r="L4719" s="42">
        <v>27390</v>
      </c>
      <c r="M4719" s="42">
        <v>14158</v>
      </c>
      <c r="N4719" s="42">
        <v>13232</v>
      </c>
      <c r="O4719" s="54" t="s">
        <v>499</v>
      </c>
      <c r="P4719" s="54" t="s">
        <v>499</v>
      </c>
      <c r="Q4719" s="54">
        <v>56.50515609549371</v>
      </c>
      <c r="R4719" s="54">
        <v>84.757734143240569</v>
      </c>
      <c r="S4719" s="54">
        <v>49.442011583556997</v>
      </c>
      <c r="T4719" s="54">
        <v>42.378867071620284</v>
      </c>
      <c r="U4719" s="54">
        <v>233.08376889391155</v>
      </c>
      <c r="W4719" s="42" t="s">
        <v>469</v>
      </c>
    </row>
    <row r="4720" spans="1:23">
      <c r="A4720" s="49" t="s">
        <v>6988</v>
      </c>
      <c r="B4720" s="46" t="s">
        <v>549</v>
      </c>
      <c r="C4720" s="46" t="s">
        <v>399</v>
      </c>
      <c r="D4720" s="49" t="s">
        <v>200</v>
      </c>
      <c r="E4720" s="46">
        <v>0</v>
      </c>
      <c r="F4720" s="46">
        <v>0</v>
      </c>
      <c r="G4720" s="46">
        <v>18</v>
      </c>
      <c r="H4720" s="46">
        <v>19</v>
      </c>
      <c r="I4720" s="46">
        <v>14</v>
      </c>
      <c r="J4720" s="46">
        <v>0</v>
      </c>
      <c r="K4720" s="46">
        <v>51</v>
      </c>
      <c r="L4720" s="42">
        <v>31103</v>
      </c>
      <c r="M4720" s="42">
        <v>15760</v>
      </c>
      <c r="N4720" s="42">
        <v>15343</v>
      </c>
      <c r="O4720" s="54" t="s">
        <v>499</v>
      </c>
      <c r="P4720" s="54" t="s">
        <v>499</v>
      </c>
      <c r="Q4720" s="54">
        <v>57.872230974504063</v>
      </c>
      <c r="R4720" s="54">
        <v>61.087354917532075</v>
      </c>
      <c r="S4720" s="54">
        <v>45.011735202392053</v>
      </c>
      <c r="T4720" s="54" t="s">
        <v>499</v>
      </c>
      <c r="U4720" s="54">
        <v>163.97132109442819</v>
      </c>
      <c r="W4720" s="42" t="s">
        <v>469</v>
      </c>
    </row>
    <row r="4721" spans="1:23">
      <c r="A4721" s="49" t="s">
        <v>6989</v>
      </c>
      <c r="B4721" s="46" t="s">
        <v>549</v>
      </c>
      <c r="C4721" s="46" t="s">
        <v>399</v>
      </c>
      <c r="D4721" s="49" t="s">
        <v>54</v>
      </c>
      <c r="E4721" s="46">
        <v>11</v>
      </c>
      <c r="F4721" s="46">
        <v>18</v>
      </c>
      <c r="G4721" s="46">
        <v>48</v>
      </c>
      <c r="H4721" s="46">
        <v>49</v>
      </c>
      <c r="I4721" s="46">
        <v>43</v>
      </c>
      <c r="J4721" s="46">
        <v>29</v>
      </c>
      <c r="K4721" s="46">
        <v>198</v>
      </c>
      <c r="L4721" s="42">
        <v>31103</v>
      </c>
      <c r="M4721" s="42">
        <v>15760</v>
      </c>
      <c r="N4721" s="42">
        <v>15343</v>
      </c>
      <c r="O4721" s="54">
        <v>69.796954314720807</v>
      </c>
      <c r="P4721" s="54">
        <v>114.21319796954316</v>
      </c>
      <c r="Q4721" s="54">
        <v>304.56852791878174</v>
      </c>
      <c r="R4721" s="54">
        <v>310.91370558375633</v>
      </c>
      <c r="S4721" s="54">
        <v>272.84263959390859</v>
      </c>
      <c r="T4721" s="54">
        <v>184.01015228426397</v>
      </c>
      <c r="U4721" s="54">
        <v>1256.3451776649747</v>
      </c>
      <c r="W4721" s="42" t="s">
        <v>469</v>
      </c>
    </row>
    <row r="4722" spans="1:23">
      <c r="A4722" s="49" t="s">
        <v>6990</v>
      </c>
      <c r="B4722" s="46" t="s">
        <v>549</v>
      </c>
      <c r="C4722" s="46" t="s">
        <v>399</v>
      </c>
      <c r="D4722" s="49" t="s">
        <v>60</v>
      </c>
      <c r="E4722" s="46">
        <v>6</v>
      </c>
      <c r="F4722" s="46">
        <v>6</v>
      </c>
      <c r="G4722" s="46">
        <v>12</v>
      </c>
      <c r="H4722" s="46">
        <v>13</v>
      </c>
      <c r="I4722" s="46">
        <v>13</v>
      </c>
      <c r="J4722" s="46">
        <v>7</v>
      </c>
      <c r="K4722" s="46">
        <v>57</v>
      </c>
      <c r="L4722" s="42">
        <v>31103</v>
      </c>
      <c r="M4722" s="42">
        <v>15760</v>
      </c>
      <c r="N4722" s="42">
        <v>15343</v>
      </c>
      <c r="O4722" s="54">
        <v>19.290743658168022</v>
      </c>
      <c r="P4722" s="54">
        <v>19.290743658168022</v>
      </c>
      <c r="Q4722" s="54">
        <v>38.581487316336045</v>
      </c>
      <c r="R4722" s="54">
        <v>41.796611259364049</v>
      </c>
      <c r="S4722" s="54">
        <v>41.796611259364049</v>
      </c>
      <c r="T4722" s="54">
        <v>22.505867601196027</v>
      </c>
      <c r="U4722" s="54">
        <v>183.26206475259622</v>
      </c>
      <c r="W4722" s="42" t="s">
        <v>469</v>
      </c>
    </row>
    <row r="4723" spans="1:23">
      <c r="A4723" s="49" t="s">
        <v>6991</v>
      </c>
      <c r="B4723" s="46" t="s">
        <v>549</v>
      </c>
      <c r="C4723" s="46" t="s">
        <v>399</v>
      </c>
      <c r="D4723" s="49" t="s">
        <v>69</v>
      </c>
      <c r="E4723" s="46">
        <v>0</v>
      </c>
      <c r="F4723" s="46">
        <v>0</v>
      </c>
      <c r="G4723" s="46">
        <v>6</v>
      </c>
      <c r="H4723" s="46">
        <v>6</v>
      </c>
      <c r="I4723" s="46">
        <v>6</v>
      </c>
      <c r="J4723" s="46">
        <v>6</v>
      </c>
      <c r="K4723" s="46">
        <v>24</v>
      </c>
      <c r="L4723" s="42">
        <v>31103</v>
      </c>
      <c r="M4723" s="42">
        <v>15760</v>
      </c>
      <c r="N4723" s="42">
        <v>15343</v>
      </c>
      <c r="O4723" s="54" t="s">
        <v>499</v>
      </c>
      <c r="P4723" s="54" t="s">
        <v>499</v>
      </c>
      <c r="Q4723" s="54">
        <v>38.071065989847718</v>
      </c>
      <c r="R4723" s="54">
        <v>38.071065989847718</v>
      </c>
      <c r="S4723" s="54">
        <v>38.071065989847718</v>
      </c>
      <c r="T4723" s="54">
        <v>38.071065989847718</v>
      </c>
      <c r="U4723" s="54">
        <v>152.28426395939087</v>
      </c>
      <c r="W4723" s="42" t="s">
        <v>469</v>
      </c>
    </row>
    <row r="4724" spans="1:23">
      <c r="A4724" s="49" t="s">
        <v>6992</v>
      </c>
      <c r="B4724" s="46" t="s">
        <v>549</v>
      </c>
      <c r="C4724" s="46" t="s">
        <v>399</v>
      </c>
      <c r="D4724" s="49" t="s">
        <v>64</v>
      </c>
      <c r="E4724" s="46">
        <v>21</v>
      </c>
      <c r="F4724" s="46">
        <v>16</v>
      </c>
      <c r="G4724" s="46">
        <v>27</v>
      </c>
      <c r="H4724" s="46">
        <v>18</v>
      </c>
      <c r="I4724" s="46">
        <v>19</v>
      </c>
      <c r="J4724" s="46">
        <v>12</v>
      </c>
      <c r="K4724" s="46">
        <v>113</v>
      </c>
      <c r="L4724" s="42">
        <v>31103</v>
      </c>
      <c r="M4724" s="42">
        <v>15760</v>
      </c>
      <c r="N4724" s="42">
        <v>15343</v>
      </c>
      <c r="O4724" s="54">
        <v>67.517602803588076</v>
      </c>
      <c r="P4724" s="54">
        <v>51.441983088448062</v>
      </c>
      <c r="Q4724" s="54">
        <v>86.808346461756102</v>
      </c>
      <c r="R4724" s="54">
        <v>57.872230974504063</v>
      </c>
      <c r="S4724" s="54">
        <v>61.087354917532075</v>
      </c>
      <c r="T4724" s="54">
        <v>38.581487316336045</v>
      </c>
      <c r="U4724" s="54">
        <v>363.30900556216443</v>
      </c>
      <c r="W4724" s="42" t="s">
        <v>469</v>
      </c>
    </row>
    <row r="4725" spans="1:23">
      <c r="A4725" s="49" t="s">
        <v>6993</v>
      </c>
      <c r="B4725" s="46" t="s">
        <v>549</v>
      </c>
      <c r="C4725" s="46" t="s">
        <v>399</v>
      </c>
      <c r="D4725" s="49" t="s">
        <v>492</v>
      </c>
      <c r="E4725" s="46">
        <v>6</v>
      </c>
      <c r="F4725" s="46">
        <v>6</v>
      </c>
      <c r="G4725" s="46">
        <v>10</v>
      </c>
      <c r="H4725" s="46">
        <v>6</v>
      </c>
      <c r="I4725" s="46">
        <v>6</v>
      </c>
      <c r="J4725" s="46">
        <v>6</v>
      </c>
      <c r="K4725" s="46">
        <v>40</v>
      </c>
      <c r="L4725" s="42">
        <v>31103</v>
      </c>
      <c r="M4725" s="42">
        <v>15760</v>
      </c>
      <c r="N4725" s="42">
        <v>15343</v>
      </c>
      <c r="O4725" s="54">
        <v>19.290743658168022</v>
      </c>
      <c r="P4725" s="54">
        <v>19.290743658168022</v>
      </c>
      <c r="Q4725" s="54">
        <v>32.151239430280036</v>
      </c>
      <c r="R4725" s="54">
        <v>19.290743658168022</v>
      </c>
      <c r="S4725" s="54">
        <v>19.290743658168022</v>
      </c>
      <c r="T4725" s="54">
        <v>19.290743658168022</v>
      </c>
      <c r="U4725" s="54">
        <v>128.60495772112014</v>
      </c>
      <c r="W4725" s="42" t="s">
        <v>469</v>
      </c>
    </row>
    <row r="4726" spans="1:23">
      <c r="A4726" s="49" t="s">
        <v>6994</v>
      </c>
      <c r="B4726" s="46" t="s">
        <v>549</v>
      </c>
      <c r="C4726" s="46" t="s">
        <v>399</v>
      </c>
      <c r="D4726" s="49" t="s">
        <v>473</v>
      </c>
      <c r="E4726" s="46">
        <v>0</v>
      </c>
      <c r="F4726" s="46">
        <v>0</v>
      </c>
      <c r="G4726" s="46">
        <v>6</v>
      </c>
      <c r="H4726" s="46">
        <v>0</v>
      </c>
      <c r="I4726" s="46">
        <v>0</v>
      </c>
      <c r="J4726" s="46">
        <v>0</v>
      </c>
      <c r="K4726" s="46">
        <v>6</v>
      </c>
      <c r="L4726" s="42">
        <v>31103</v>
      </c>
      <c r="M4726" s="42">
        <v>15760</v>
      </c>
      <c r="N4726" s="42">
        <v>15343</v>
      </c>
      <c r="O4726" s="54" t="s">
        <v>499</v>
      </c>
      <c r="P4726" s="54" t="s">
        <v>499</v>
      </c>
      <c r="Q4726" s="54">
        <v>19.290743658168022</v>
      </c>
      <c r="R4726" s="54" t="s">
        <v>499</v>
      </c>
      <c r="S4726" s="54" t="s">
        <v>499</v>
      </c>
      <c r="T4726" s="54" t="s">
        <v>499</v>
      </c>
      <c r="U4726" s="54">
        <v>19.290743658168022</v>
      </c>
      <c r="W4726" s="42" t="s">
        <v>469</v>
      </c>
    </row>
    <row r="4727" spans="1:23">
      <c r="A4727" s="49" t="s">
        <v>6995</v>
      </c>
      <c r="B4727" s="46" t="s">
        <v>549</v>
      </c>
      <c r="C4727" s="46" t="s">
        <v>399</v>
      </c>
      <c r="D4727" s="49" t="s">
        <v>201</v>
      </c>
      <c r="E4727" s="46">
        <v>6</v>
      </c>
      <c r="F4727" s="46">
        <v>6</v>
      </c>
      <c r="G4727" s="46">
        <v>12</v>
      </c>
      <c r="H4727" s="46">
        <v>6</v>
      </c>
      <c r="I4727" s="46">
        <v>6</v>
      </c>
      <c r="J4727" s="46">
        <v>0</v>
      </c>
      <c r="K4727" s="46">
        <v>36</v>
      </c>
      <c r="L4727" s="42">
        <v>31103</v>
      </c>
      <c r="M4727" s="42">
        <v>15760</v>
      </c>
      <c r="N4727" s="42">
        <v>15343</v>
      </c>
      <c r="O4727" s="54">
        <v>19.290743658168022</v>
      </c>
      <c r="P4727" s="54">
        <v>19.290743658168022</v>
      </c>
      <c r="Q4727" s="54">
        <v>38.581487316336045</v>
      </c>
      <c r="R4727" s="54">
        <v>19.290743658168022</v>
      </c>
      <c r="S4727" s="54">
        <v>19.290743658168022</v>
      </c>
      <c r="T4727" s="54" t="s">
        <v>499</v>
      </c>
      <c r="U4727" s="54">
        <v>115.74446194900813</v>
      </c>
      <c r="W4727" s="42" t="s">
        <v>469</v>
      </c>
    </row>
    <row r="4728" spans="1:23">
      <c r="A4728" s="49" t="s">
        <v>6996</v>
      </c>
      <c r="B4728" s="46" t="s">
        <v>549</v>
      </c>
      <c r="C4728" s="46" t="s">
        <v>399</v>
      </c>
      <c r="D4728" s="49" t="s">
        <v>151</v>
      </c>
      <c r="E4728" s="46">
        <v>0</v>
      </c>
      <c r="F4728" s="46">
        <v>0</v>
      </c>
      <c r="G4728" s="46">
        <v>0</v>
      </c>
      <c r="H4728" s="46">
        <v>0</v>
      </c>
      <c r="I4728" s="46">
        <v>0</v>
      </c>
      <c r="J4728" s="46">
        <v>0</v>
      </c>
      <c r="K4728" s="46">
        <v>0</v>
      </c>
      <c r="L4728" s="42">
        <v>31103</v>
      </c>
      <c r="M4728" s="42">
        <v>15760</v>
      </c>
      <c r="N4728" s="42">
        <v>15343</v>
      </c>
      <c r="O4728" s="54" t="s">
        <v>499</v>
      </c>
      <c r="P4728" s="54" t="s">
        <v>499</v>
      </c>
      <c r="Q4728" s="54" t="s">
        <v>499</v>
      </c>
      <c r="R4728" s="54" t="s">
        <v>499</v>
      </c>
      <c r="S4728" s="54" t="s">
        <v>499</v>
      </c>
      <c r="T4728" s="54" t="s">
        <v>499</v>
      </c>
      <c r="U4728" s="54" t="s">
        <v>499</v>
      </c>
      <c r="W4728" s="42" t="s">
        <v>469</v>
      </c>
    </row>
    <row r="4729" spans="1:23">
      <c r="A4729" s="49" t="s">
        <v>6997</v>
      </c>
      <c r="B4729" s="46" t="s">
        <v>549</v>
      </c>
      <c r="C4729" s="46" t="s">
        <v>399</v>
      </c>
      <c r="D4729" s="49" t="s">
        <v>95</v>
      </c>
      <c r="E4729" s="46">
        <v>0</v>
      </c>
      <c r="F4729" s="46">
        <v>6</v>
      </c>
      <c r="G4729" s="46">
        <v>6</v>
      </c>
      <c r="H4729" s="46">
        <v>0</v>
      </c>
      <c r="I4729" s="46">
        <v>0</v>
      </c>
      <c r="J4729" s="46">
        <v>0</v>
      </c>
      <c r="K4729" s="46">
        <v>12</v>
      </c>
      <c r="L4729" s="42">
        <v>31103</v>
      </c>
      <c r="M4729" s="42">
        <v>15760</v>
      </c>
      <c r="N4729" s="42">
        <v>15343</v>
      </c>
      <c r="O4729" s="54" t="s">
        <v>499</v>
      </c>
      <c r="P4729" s="54">
        <v>19.290743658168022</v>
      </c>
      <c r="Q4729" s="54">
        <v>19.290743658168022</v>
      </c>
      <c r="R4729" s="54" t="s">
        <v>499</v>
      </c>
      <c r="S4729" s="54" t="s">
        <v>499</v>
      </c>
      <c r="T4729" s="54" t="s">
        <v>499</v>
      </c>
      <c r="U4729" s="54">
        <v>38.581487316336045</v>
      </c>
      <c r="W4729" s="42" t="s">
        <v>469</v>
      </c>
    </row>
    <row r="4730" spans="1:23">
      <c r="A4730" s="49" t="s">
        <v>6998</v>
      </c>
      <c r="B4730" s="46" t="s">
        <v>549</v>
      </c>
      <c r="C4730" s="46" t="s">
        <v>399</v>
      </c>
      <c r="D4730" s="49" t="s">
        <v>154</v>
      </c>
      <c r="E4730" s="46">
        <v>0</v>
      </c>
      <c r="F4730" s="46">
        <v>0</v>
      </c>
      <c r="G4730" s="46">
        <v>0</v>
      </c>
      <c r="H4730" s="46">
        <v>0</v>
      </c>
      <c r="I4730" s="46">
        <v>0</v>
      </c>
      <c r="J4730" s="46">
        <v>0</v>
      </c>
      <c r="K4730" s="46">
        <v>0</v>
      </c>
      <c r="L4730" s="42">
        <v>31103</v>
      </c>
      <c r="M4730" s="42">
        <v>15760</v>
      </c>
      <c r="N4730" s="42">
        <v>15343</v>
      </c>
      <c r="O4730" s="54" t="s">
        <v>499</v>
      </c>
      <c r="P4730" s="54" t="s">
        <v>499</v>
      </c>
      <c r="Q4730" s="54" t="s">
        <v>499</v>
      </c>
      <c r="R4730" s="54" t="s">
        <v>499</v>
      </c>
      <c r="S4730" s="54" t="s">
        <v>499</v>
      </c>
      <c r="T4730" s="54" t="s">
        <v>499</v>
      </c>
      <c r="U4730" s="54" t="s">
        <v>499</v>
      </c>
      <c r="W4730" s="42" t="s">
        <v>469</v>
      </c>
    </row>
    <row r="4731" spans="1:23">
      <c r="A4731" s="49" t="s">
        <v>6999</v>
      </c>
      <c r="B4731" s="46" t="s">
        <v>549</v>
      </c>
      <c r="C4731" s="46" t="s">
        <v>399</v>
      </c>
      <c r="D4731" s="49" t="s">
        <v>155</v>
      </c>
      <c r="E4731" s="46">
        <v>17</v>
      </c>
      <c r="F4731" s="46">
        <v>12</v>
      </c>
      <c r="G4731" s="46">
        <v>12</v>
      </c>
      <c r="H4731" s="46">
        <v>6</v>
      </c>
      <c r="I4731" s="46">
        <v>0</v>
      </c>
      <c r="J4731" s="46">
        <v>0</v>
      </c>
      <c r="K4731" s="46">
        <v>47</v>
      </c>
      <c r="L4731" s="42">
        <v>31103</v>
      </c>
      <c r="M4731" s="42">
        <v>15760</v>
      </c>
      <c r="N4731" s="42">
        <v>15343</v>
      </c>
      <c r="O4731" s="54">
        <v>54.657107031476066</v>
      </c>
      <c r="P4731" s="54">
        <v>38.581487316336045</v>
      </c>
      <c r="Q4731" s="54">
        <v>38.581487316336045</v>
      </c>
      <c r="R4731" s="54">
        <v>19.290743658168022</v>
      </c>
      <c r="S4731" s="54" t="s">
        <v>499</v>
      </c>
      <c r="T4731" s="54" t="s">
        <v>499</v>
      </c>
      <c r="U4731" s="54">
        <v>151.11082532231617</v>
      </c>
      <c r="W4731" s="42" t="s">
        <v>469</v>
      </c>
    </row>
    <row r="4732" spans="1:23">
      <c r="A4732" s="49" t="s">
        <v>7000</v>
      </c>
      <c r="B4732" s="46" t="s">
        <v>549</v>
      </c>
      <c r="C4732" s="46" t="s">
        <v>399</v>
      </c>
      <c r="D4732" s="49" t="s">
        <v>99</v>
      </c>
      <c r="E4732" s="46">
        <v>0</v>
      </c>
      <c r="F4732" s="46">
        <v>6</v>
      </c>
      <c r="G4732" s="46">
        <v>14</v>
      </c>
      <c r="H4732" s="46">
        <v>14</v>
      </c>
      <c r="I4732" s="46">
        <v>12</v>
      </c>
      <c r="J4732" s="46">
        <v>0</v>
      </c>
      <c r="K4732" s="46">
        <v>46</v>
      </c>
      <c r="L4732" s="42">
        <v>31103</v>
      </c>
      <c r="M4732" s="42">
        <v>15760</v>
      </c>
      <c r="N4732" s="42">
        <v>15343</v>
      </c>
      <c r="O4732" s="54" t="s">
        <v>499</v>
      </c>
      <c r="P4732" s="54">
        <v>19.290743658168022</v>
      </c>
      <c r="Q4732" s="54">
        <v>45.011735202392053</v>
      </c>
      <c r="R4732" s="54">
        <v>45.011735202392053</v>
      </c>
      <c r="S4732" s="54">
        <v>38.581487316336045</v>
      </c>
      <c r="T4732" s="54" t="s">
        <v>499</v>
      </c>
      <c r="U4732" s="54">
        <v>147.89570137928817</v>
      </c>
      <c r="W4732" s="42" t="s">
        <v>469</v>
      </c>
    </row>
    <row r="4733" spans="1:23">
      <c r="A4733" s="49" t="s">
        <v>7001</v>
      </c>
      <c r="B4733" s="46" t="s">
        <v>549</v>
      </c>
      <c r="C4733" s="46" t="s">
        <v>399</v>
      </c>
      <c r="D4733" s="49" t="s">
        <v>481</v>
      </c>
      <c r="E4733" s="46">
        <v>0</v>
      </c>
      <c r="F4733" s="46">
        <v>0</v>
      </c>
      <c r="G4733" s="46">
        <v>0</v>
      </c>
      <c r="H4733" s="46">
        <v>0</v>
      </c>
      <c r="I4733" s="46">
        <v>0</v>
      </c>
      <c r="J4733" s="46">
        <v>0</v>
      </c>
      <c r="K4733" s="46">
        <v>0</v>
      </c>
      <c r="L4733" s="42">
        <v>31103</v>
      </c>
      <c r="M4733" s="42">
        <v>15760</v>
      </c>
      <c r="N4733" s="42">
        <v>15343</v>
      </c>
      <c r="O4733" s="54" t="s">
        <v>499</v>
      </c>
      <c r="P4733" s="54" t="s">
        <v>499</v>
      </c>
      <c r="Q4733" s="54" t="s">
        <v>499</v>
      </c>
      <c r="R4733" s="54" t="s">
        <v>499</v>
      </c>
      <c r="S4733" s="54" t="s">
        <v>499</v>
      </c>
      <c r="T4733" s="54" t="s">
        <v>499</v>
      </c>
      <c r="U4733" s="54" t="s">
        <v>499</v>
      </c>
      <c r="W4733" s="42" t="s">
        <v>469</v>
      </c>
    </row>
    <row r="4734" spans="1:23">
      <c r="A4734" s="49" t="s">
        <v>7002</v>
      </c>
      <c r="B4734" s="46" t="s">
        <v>549</v>
      </c>
      <c r="C4734" s="46" t="s">
        <v>399</v>
      </c>
      <c r="D4734" s="49" t="s">
        <v>483</v>
      </c>
      <c r="E4734" s="46">
        <v>0</v>
      </c>
      <c r="F4734" s="46">
        <v>0</v>
      </c>
      <c r="G4734" s="46">
        <v>9</v>
      </c>
      <c r="H4734" s="46">
        <v>15</v>
      </c>
      <c r="I4734" s="46">
        <v>6</v>
      </c>
      <c r="J4734" s="46">
        <v>0</v>
      </c>
      <c r="K4734" s="46">
        <v>30</v>
      </c>
      <c r="L4734" s="42">
        <v>31103</v>
      </c>
      <c r="M4734" s="42">
        <v>15760</v>
      </c>
      <c r="N4734" s="42">
        <v>15343</v>
      </c>
      <c r="O4734" s="54" t="s">
        <v>499</v>
      </c>
      <c r="P4734" s="54" t="s">
        <v>499</v>
      </c>
      <c r="Q4734" s="54">
        <v>28.936115487252032</v>
      </c>
      <c r="R4734" s="54">
        <v>48.226859145420057</v>
      </c>
      <c r="S4734" s="54">
        <v>19.290743658168022</v>
      </c>
      <c r="T4734" s="54" t="s">
        <v>499</v>
      </c>
      <c r="U4734" s="54">
        <v>96.453718290840115</v>
      </c>
      <c r="W4734" s="42" t="s">
        <v>469</v>
      </c>
    </row>
    <row r="4735" spans="1:23">
      <c r="A4735" s="49" t="s">
        <v>7003</v>
      </c>
      <c r="B4735" s="46" t="s">
        <v>549</v>
      </c>
      <c r="C4735" s="46" t="s">
        <v>399</v>
      </c>
      <c r="D4735" s="49" t="s">
        <v>128</v>
      </c>
      <c r="E4735" s="46">
        <v>6</v>
      </c>
      <c r="F4735" s="46">
        <v>0</v>
      </c>
      <c r="G4735" s="46">
        <v>0</v>
      </c>
      <c r="H4735" s="46">
        <v>0</v>
      </c>
      <c r="I4735" s="46">
        <v>0</v>
      </c>
      <c r="J4735" s="46">
        <v>0</v>
      </c>
      <c r="K4735" s="46">
        <v>6</v>
      </c>
      <c r="L4735" s="42">
        <v>31103</v>
      </c>
      <c r="M4735" s="42">
        <v>15760</v>
      </c>
      <c r="N4735" s="42">
        <v>15343</v>
      </c>
      <c r="O4735" s="54">
        <v>19.290743658168022</v>
      </c>
      <c r="P4735" s="54" t="s">
        <v>499</v>
      </c>
      <c r="Q4735" s="54" t="s">
        <v>499</v>
      </c>
      <c r="R4735" s="54" t="s">
        <v>499</v>
      </c>
      <c r="S4735" s="54" t="s">
        <v>499</v>
      </c>
      <c r="T4735" s="54" t="s">
        <v>499</v>
      </c>
      <c r="U4735" s="54">
        <v>19.290743658168022</v>
      </c>
      <c r="W4735" s="42" t="s">
        <v>469</v>
      </c>
    </row>
    <row r="4736" spans="1:23">
      <c r="A4736" s="49" t="s">
        <v>7004</v>
      </c>
      <c r="B4736" s="46" t="s">
        <v>549</v>
      </c>
      <c r="C4736" s="46" t="s">
        <v>399</v>
      </c>
      <c r="D4736" s="49" t="s">
        <v>132</v>
      </c>
      <c r="E4736" s="46">
        <v>6</v>
      </c>
      <c r="F4736" s="46">
        <v>0</v>
      </c>
      <c r="G4736" s="46">
        <v>0</v>
      </c>
      <c r="H4736" s="46">
        <v>6</v>
      </c>
      <c r="I4736" s="46">
        <v>6</v>
      </c>
      <c r="J4736" s="46">
        <v>6</v>
      </c>
      <c r="K4736" s="46">
        <v>24</v>
      </c>
      <c r="L4736" s="42">
        <v>31103</v>
      </c>
      <c r="M4736" s="42">
        <v>15760</v>
      </c>
      <c r="N4736" s="42">
        <v>15343</v>
      </c>
      <c r="O4736" s="54">
        <v>38.071065989847718</v>
      </c>
      <c r="P4736" s="54" t="s">
        <v>499</v>
      </c>
      <c r="Q4736" s="54" t="s">
        <v>499</v>
      </c>
      <c r="R4736" s="54">
        <v>38.071065989847718</v>
      </c>
      <c r="S4736" s="54">
        <v>38.071065989847718</v>
      </c>
      <c r="T4736" s="54">
        <v>38.071065989847718</v>
      </c>
      <c r="U4736" s="54">
        <v>152.28426395939087</v>
      </c>
      <c r="W4736" s="42" t="s">
        <v>469</v>
      </c>
    </row>
    <row r="4737" spans="1:23">
      <c r="A4737" s="49" t="s">
        <v>7005</v>
      </c>
      <c r="B4737" s="46" t="s">
        <v>549</v>
      </c>
      <c r="C4737" s="46" t="s">
        <v>399</v>
      </c>
      <c r="D4737" s="49" t="s">
        <v>161</v>
      </c>
      <c r="E4737" s="46">
        <v>6</v>
      </c>
      <c r="F4737" s="46">
        <v>0</v>
      </c>
      <c r="G4737" s="46">
        <v>0</v>
      </c>
      <c r="H4737" s="46">
        <v>0</v>
      </c>
      <c r="I4737" s="46">
        <v>0</v>
      </c>
      <c r="J4737" s="46">
        <v>0</v>
      </c>
      <c r="K4737" s="46">
        <v>6</v>
      </c>
      <c r="L4737" s="42">
        <v>31103</v>
      </c>
      <c r="M4737" s="42">
        <v>15760</v>
      </c>
      <c r="N4737" s="42">
        <v>15343</v>
      </c>
      <c r="O4737" s="54">
        <v>19.290743658168022</v>
      </c>
      <c r="P4737" s="54" t="s">
        <v>499</v>
      </c>
      <c r="Q4737" s="54" t="s">
        <v>499</v>
      </c>
      <c r="R4737" s="54" t="s">
        <v>499</v>
      </c>
      <c r="S4737" s="54" t="s">
        <v>499</v>
      </c>
      <c r="T4737" s="54" t="s">
        <v>499</v>
      </c>
      <c r="U4737" s="54">
        <v>19.290743658168022</v>
      </c>
      <c r="W4737" s="42" t="s">
        <v>469</v>
      </c>
    </row>
    <row r="4738" spans="1:23">
      <c r="A4738" s="49" t="s">
        <v>7006</v>
      </c>
      <c r="B4738" s="46" t="s">
        <v>549</v>
      </c>
      <c r="C4738" s="46" t="s">
        <v>399</v>
      </c>
      <c r="D4738" s="49" t="s">
        <v>164</v>
      </c>
      <c r="E4738" s="46">
        <v>21</v>
      </c>
      <c r="F4738" s="46">
        <v>19</v>
      </c>
      <c r="G4738" s="46">
        <v>36</v>
      </c>
      <c r="H4738" s="46">
        <v>34</v>
      </c>
      <c r="I4738" s="46">
        <v>12</v>
      </c>
      <c r="J4738" s="46">
        <v>0</v>
      </c>
      <c r="K4738" s="46">
        <v>122</v>
      </c>
      <c r="L4738" s="42">
        <v>31103</v>
      </c>
      <c r="M4738" s="42">
        <v>15760</v>
      </c>
      <c r="N4738" s="42">
        <v>15343</v>
      </c>
      <c r="O4738" s="54">
        <v>136.87023398292382</v>
      </c>
      <c r="P4738" s="54">
        <v>123.83497360359773</v>
      </c>
      <c r="Q4738" s="54">
        <v>234.63468682786939</v>
      </c>
      <c r="R4738" s="54">
        <v>221.59942644854328</v>
      </c>
      <c r="S4738" s="54">
        <v>78.211562275956467</v>
      </c>
      <c r="T4738" s="54" t="s">
        <v>499</v>
      </c>
      <c r="U4738" s="54">
        <v>795.15088313889066</v>
      </c>
      <c r="W4738" s="42" t="s">
        <v>469</v>
      </c>
    </row>
    <row r="4739" spans="1:23">
      <c r="A4739" s="49" t="s">
        <v>7007</v>
      </c>
      <c r="B4739" s="46" t="s">
        <v>549</v>
      </c>
      <c r="C4739" s="46" t="s">
        <v>399</v>
      </c>
      <c r="D4739" s="49" t="s">
        <v>142</v>
      </c>
      <c r="E4739" s="46">
        <v>6</v>
      </c>
      <c r="F4739" s="46">
        <v>0</v>
      </c>
      <c r="G4739" s="46">
        <v>0</v>
      </c>
      <c r="H4739" s="46">
        <v>0</v>
      </c>
      <c r="I4739" s="46">
        <v>6</v>
      </c>
      <c r="J4739" s="46">
        <v>0</v>
      </c>
      <c r="K4739" s="46">
        <v>12</v>
      </c>
      <c r="L4739" s="42">
        <v>31103</v>
      </c>
      <c r="M4739" s="42">
        <v>15760</v>
      </c>
      <c r="N4739" s="42">
        <v>15343</v>
      </c>
      <c r="O4739" s="54">
        <v>19.290743658168022</v>
      </c>
      <c r="P4739" s="54" t="s">
        <v>499</v>
      </c>
      <c r="Q4739" s="54" t="s">
        <v>499</v>
      </c>
      <c r="R4739" s="54" t="s">
        <v>499</v>
      </c>
      <c r="S4739" s="54">
        <v>19.290743658168022</v>
      </c>
      <c r="T4739" s="54" t="s">
        <v>499</v>
      </c>
      <c r="U4739" s="54">
        <v>38.581487316336045</v>
      </c>
      <c r="W4739" s="42" t="s">
        <v>469</v>
      </c>
    </row>
    <row r="4740" spans="1:23">
      <c r="A4740" s="49" t="s">
        <v>7008</v>
      </c>
      <c r="B4740" s="46" t="s">
        <v>549</v>
      </c>
      <c r="C4740" s="46" t="s">
        <v>399</v>
      </c>
      <c r="D4740" s="49" t="s">
        <v>146</v>
      </c>
      <c r="E4740" s="46">
        <v>8</v>
      </c>
      <c r="F4740" s="46">
        <v>0</v>
      </c>
      <c r="G4740" s="46">
        <v>12</v>
      </c>
      <c r="H4740" s="46">
        <v>9</v>
      </c>
      <c r="I4740" s="46">
        <v>6</v>
      </c>
      <c r="J4740" s="46">
        <v>0</v>
      </c>
      <c r="K4740" s="46">
        <v>35</v>
      </c>
      <c r="L4740" s="42">
        <v>31103</v>
      </c>
      <c r="M4740" s="42">
        <v>15760</v>
      </c>
      <c r="N4740" s="42">
        <v>15343</v>
      </c>
      <c r="O4740" s="54">
        <v>50.761421319796959</v>
      </c>
      <c r="P4740" s="54" t="s">
        <v>499</v>
      </c>
      <c r="Q4740" s="54">
        <v>76.142131979695435</v>
      </c>
      <c r="R4740" s="54">
        <v>57.10659898477158</v>
      </c>
      <c r="S4740" s="54">
        <v>38.071065989847718</v>
      </c>
      <c r="T4740" s="54" t="s">
        <v>499</v>
      </c>
      <c r="U4740" s="54">
        <v>222.08121827411168</v>
      </c>
      <c r="W4740" s="42" t="s">
        <v>469</v>
      </c>
    </row>
    <row r="4741" spans="1:23">
      <c r="A4741" s="49" t="s">
        <v>7009</v>
      </c>
      <c r="B4741" s="46" t="s">
        <v>549</v>
      </c>
      <c r="C4741" s="46" t="s">
        <v>401</v>
      </c>
      <c r="D4741" s="49" t="s">
        <v>200</v>
      </c>
      <c r="E4741" s="46">
        <v>6</v>
      </c>
      <c r="F4741" s="46">
        <v>0</v>
      </c>
      <c r="G4741" s="46">
        <v>12</v>
      </c>
      <c r="H4741" s="46">
        <v>11</v>
      </c>
      <c r="I4741" s="46">
        <v>12</v>
      </c>
      <c r="J4741" s="46">
        <v>12</v>
      </c>
      <c r="K4741" s="46">
        <v>53</v>
      </c>
      <c r="L4741" s="42">
        <v>28239</v>
      </c>
      <c r="M4741" s="42">
        <v>14388</v>
      </c>
      <c r="N4741" s="42">
        <v>13851</v>
      </c>
      <c r="O4741" s="54">
        <v>21.247211303516412</v>
      </c>
      <c r="P4741" s="54" t="s">
        <v>499</v>
      </c>
      <c r="Q4741" s="54">
        <v>42.494422607032824</v>
      </c>
      <c r="R4741" s="54">
        <v>38.953220723113425</v>
      </c>
      <c r="S4741" s="54">
        <v>42.494422607032824</v>
      </c>
      <c r="T4741" s="54">
        <v>42.494422607032824</v>
      </c>
      <c r="U4741" s="54">
        <v>187.68369984772832</v>
      </c>
      <c r="W4741" s="42" t="s">
        <v>469</v>
      </c>
    </row>
    <row r="4742" spans="1:23">
      <c r="A4742" s="49" t="s">
        <v>7010</v>
      </c>
      <c r="B4742" s="46" t="s">
        <v>549</v>
      </c>
      <c r="C4742" s="46" t="s">
        <v>401</v>
      </c>
      <c r="D4742" s="49" t="s">
        <v>54</v>
      </c>
      <c r="E4742" s="46">
        <v>31</v>
      </c>
      <c r="F4742" s="46">
        <v>7</v>
      </c>
      <c r="G4742" s="46">
        <v>28</v>
      </c>
      <c r="H4742" s="46">
        <v>66</v>
      </c>
      <c r="I4742" s="46">
        <v>34</v>
      </c>
      <c r="J4742" s="46">
        <v>34</v>
      </c>
      <c r="K4742" s="46">
        <v>200</v>
      </c>
      <c r="L4742" s="42">
        <v>28239</v>
      </c>
      <c r="M4742" s="42">
        <v>14388</v>
      </c>
      <c r="N4742" s="42">
        <v>13851</v>
      </c>
      <c r="O4742" s="54">
        <v>215.45732554906866</v>
      </c>
      <c r="P4742" s="54">
        <v>48.651654156241314</v>
      </c>
      <c r="Q4742" s="54">
        <v>194.60661662496526</v>
      </c>
      <c r="R4742" s="54">
        <v>458.71559633027528</v>
      </c>
      <c r="S4742" s="54">
        <v>236.30803447317211</v>
      </c>
      <c r="T4742" s="54">
        <v>236.30803447317211</v>
      </c>
      <c r="U4742" s="54">
        <v>1390.0472616068946</v>
      </c>
      <c r="W4742" s="42" t="s">
        <v>469</v>
      </c>
    </row>
    <row r="4743" spans="1:23">
      <c r="A4743" s="49" t="s">
        <v>7011</v>
      </c>
      <c r="B4743" s="46" t="s">
        <v>549</v>
      </c>
      <c r="C4743" s="46" t="s">
        <v>401</v>
      </c>
      <c r="D4743" s="49" t="s">
        <v>60</v>
      </c>
      <c r="E4743" s="46">
        <v>0</v>
      </c>
      <c r="F4743" s="46">
        <v>0</v>
      </c>
      <c r="G4743" s="46">
        <v>12</v>
      </c>
      <c r="H4743" s="46">
        <v>12</v>
      </c>
      <c r="I4743" s="46">
        <v>6</v>
      </c>
      <c r="J4743" s="46">
        <v>6</v>
      </c>
      <c r="K4743" s="46">
        <v>36</v>
      </c>
      <c r="L4743" s="42">
        <v>28239</v>
      </c>
      <c r="M4743" s="42">
        <v>14388</v>
      </c>
      <c r="N4743" s="42">
        <v>13851</v>
      </c>
      <c r="O4743" s="54" t="s">
        <v>499</v>
      </c>
      <c r="P4743" s="54" t="s">
        <v>499</v>
      </c>
      <c r="Q4743" s="54">
        <v>42.494422607032824</v>
      </c>
      <c r="R4743" s="54">
        <v>42.494422607032824</v>
      </c>
      <c r="S4743" s="54">
        <v>21.247211303516412</v>
      </c>
      <c r="T4743" s="54">
        <v>21.247211303516412</v>
      </c>
      <c r="U4743" s="54">
        <v>127.48326782109848</v>
      </c>
      <c r="W4743" s="42" t="s">
        <v>469</v>
      </c>
    </row>
    <row r="4744" spans="1:23">
      <c r="A4744" s="49" t="s">
        <v>7012</v>
      </c>
      <c r="B4744" s="46" t="s">
        <v>549</v>
      </c>
      <c r="C4744" s="46" t="s">
        <v>401</v>
      </c>
      <c r="D4744" s="49" t="s">
        <v>69</v>
      </c>
      <c r="E4744" s="46">
        <v>0</v>
      </c>
      <c r="F4744" s="46">
        <v>0</v>
      </c>
      <c r="G4744" s="46">
        <v>6</v>
      </c>
      <c r="H4744" s="46">
        <v>0</v>
      </c>
      <c r="I4744" s="46">
        <v>7</v>
      </c>
      <c r="J4744" s="46">
        <v>7</v>
      </c>
      <c r="K4744" s="46">
        <v>20</v>
      </c>
      <c r="L4744" s="42">
        <v>28239</v>
      </c>
      <c r="M4744" s="42">
        <v>14388</v>
      </c>
      <c r="N4744" s="42">
        <v>13851</v>
      </c>
      <c r="O4744" s="54" t="s">
        <v>499</v>
      </c>
      <c r="P4744" s="54" t="s">
        <v>499</v>
      </c>
      <c r="Q4744" s="54">
        <v>41.701417848206837</v>
      </c>
      <c r="R4744" s="54" t="s">
        <v>499</v>
      </c>
      <c r="S4744" s="54">
        <v>48.651654156241314</v>
      </c>
      <c r="T4744" s="54">
        <v>48.651654156241314</v>
      </c>
      <c r="U4744" s="54">
        <v>139.00472616068947</v>
      </c>
      <c r="W4744" s="42" t="s">
        <v>469</v>
      </c>
    </row>
    <row r="4745" spans="1:23">
      <c r="A4745" s="49" t="s">
        <v>7013</v>
      </c>
      <c r="B4745" s="46" t="s">
        <v>549</v>
      </c>
      <c r="C4745" s="46" t="s">
        <v>401</v>
      </c>
      <c r="D4745" s="49" t="s">
        <v>64</v>
      </c>
      <c r="E4745" s="46">
        <v>15</v>
      </c>
      <c r="F4745" s="46">
        <v>14</v>
      </c>
      <c r="G4745" s="46">
        <v>21</v>
      </c>
      <c r="H4745" s="46">
        <v>28</v>
      </c>
      <c r="I4745" s="46">
        <v>14</v>
      </c>
      <c r="J4745" s="46">
        <v>14</v>
      </c>
      <c r="K4745" s="46">
        <v>106</v>
      </c>
      <c r="L4745" s="42">
        <v>28239</v>
      </c>
      <c r="M4745" s="42">
        <v>14388</v>
      </c>
      <c r="N4745" s="42">
        <v>13851</v>
      </c>
      <c r="O4745" s="54">
        <v>53.118028258791036</v>
      </c>
      <c r="P4745" s="54">
        <v>49.576826374871629</v>
      </c>
      <c r="Q4745" s="54">
        <v>74.365239562307451</v>
      </c>
      <c r="R4745" s="54">
        <v>99.153652749743259</v>
      </c>
      <c r="S4745" s="54">
        <v>49.576826374871629</v>
      </c>
      <c r="T4745" s="54">
        <v>49.576826374871629</v>
      </c>
      <c r="U4745" s="54">
        <v>375.36739969545664</v>
      </c>
      <c r="W4745" s="42" t="s">
        <v>469</v>
      </c>
    </row>
    <row r="4746" spans="1:23">
      <c r="A4746" s="49" t="s">
        <v>7014</v>
      </c>
      <c r="B4746" s="46" t="s">
        <v>549</v>
      </c>
      <c r="C4746" s="46" t="s">
        <v>401</v>
      </c>
      <c r="D4746" s="49" t="s">
        <v>492</v>
      </c>
      <c r="E4746" s="46">
        <v>6</v>
      </c>
      <c r="F4746" s="46">
        <v>6</v>
      </c>
      <c r="G4746" s="46">
        <v>8</v>
      </c>
      <c r="H4746" s="46">
        <v>8</v>
      </c>
      <c r="I4746" s="46">
        <v>0</v>
      </c>
      <c r="J4746" s="46">
        <v>0</v>
      </c>
      <c r="K4746" s="46">
        <v>28</v>
      </c>
      <c r="L4746" s="42">
        <v>28239</v>
      </c>
      <c r="M4746" s="42">
        <v>14388</v>
      </c>
      <c r="N4746" s="42">
        <v>13851</v>
      </c>
      <c r="O4746" s="54">
        <v>21.247211303516412</v>
      </c>
      <c r="P4746" s="54">
        <v>21.247211303516412</v>
      </c>
      <c r="Q4746" s="54">
        <v>28.329615071355221</v>
      </c>
      <c r="R4746" s="54">
        <v>28.329615071355221</v>
      </c>
      <c r="S4746" s="54" t="s">
        <v>499</v>
      </c>
      <c r="T4746" s="54" t="s">
        <v>499</v>
      </c>
      <c r="U4746" s="54">
        <v>99.153652749743259</v>
      </c>
      <c r="W4746" s="42" t="s">
        <v>469</v>
      </c>
    </row>
    <row r="4747" spans="1:23">
      <c r="A4747" s="49" t="s">
        <v>7015</v>
      </c>
      <c r="B4747" s="46" t="s">
        <v>549</v>
      </c>
      <c r="C4747" s="46" t="s">
        <v>401</v>
      </c>
      <c r="D4747" s="49" t="s">
        <v>473</v>
      </c>
      <c r="E4747" s="46">
        <v>0</v>
      </c>
      <c r="F4747" s="46">
        <v>0</v>
      </c>
      <c r="G4747" s="46">
        <v>0</v>
      </c>
      <c r="H4747" s="46">
        <v>6</v>
      </c>
      <c r="I4747" s="46">
        <v>0</v>
      </c>
      <c r="J4747" s="46">
        <v>0</v>
      </c>
      <c r="K4747" s="46">
        <v>6</v>
      </c>
      <c r="L4747" s="42">
        <v>28239</v>
      </c>
      <c r="M4747" s="42">
        <v>14388</v>
      </c>
      <c r="N4747" s="42">
        <v>13851</v>
      </c>
      <c r="O4747" s="54" t="s">
        <v>499</v>
      </c>
      <c r="P4747" s="54" t="s">
        <v>499</v>
      </c>
      <c r="Q4747" s="54" t="s">
        <v>499</v>
      </c>
      <c r="R4747" s="54">
        <v>21.247211303516412</v>
      </c>
      <c r="S4747" s="54" t="s">
        <v>499</v>
      </c>
      <c r="T4747" s="54" t="s">
        <v>499</v>
      </c>
      <c r="U4747" s="54">
        <v>21.247211303516412</v>
      </c>
      <c r="W4747" s="42" t="s">
        <v>469</v>
      </c>
    </row>
    <row r="4748" spans="1:23">
      <c r="A4748" s="49" t="s">
        <v>7016</v>
      </c>
      <c r="B4748" s="46" t="s">
        <v>549</v>
      </c>
      <c r="C4748" s="46" t="s">
        <v>401</v>
      </c>
      <c r="D4748" s="49" t="s">
        <v>201</v>
      </c>
      <c r="E4748" s="46">
        <v>0</v>
      </c>
      <c r="F4748" s="46">
        <v>6</v>
      </c>
      <c r="G4748" s="46">
        <v>6</v>
      </c>
      <c r="H4748" s="46">
        <v>12</v>
      </c>
      <c r="I4748" s="46">
        <v>0</v>
      </c>
      <c r="J4748" s="46">
        <v>0</v>
      </c>
      <c r="K4748" s="46">
        <v>24</v>
      </c>
      <c r="L4748" s="42">
        <v>28239</v>
      </c>
      <c r="M4748" s="42">
        <v>14388</v>
      </c>
      <c r="N4748" s="42">
        <v>13851</v>
      </c>
      <c r="O4748" s="54" t="s">
        <v>499</v>
      </c>
      <c r="P4748" s="54">
        <v>21.247211303516412</v>
      </c>
      <c r="Q4748" s="54">
        <v>21.247211303516412</v>
      </c>
      <c r="R4748" s="54">
        <v>42.494422607032824</v>
      </c>
      <c r="S4748" s="54" t="s">
        <v>499</v>
      </c>
      <c r="T4748" s="54" t="s">
        <v>499</v>
      </c>
      <c r="U4748" s="54">
        <v>84.988845214065648</v>
      </c>
      <c r="W4748" s="42" t="s">
        <v>469</v>
      </c>
    </row>
    <row r="4749" spans="1:23">
      <c r="A4749" s="49" t="s">
        <v>7017</v>
      </c>
      <c r="B4749" s="46" t="s">
        <v>549</v>
      </c>
      <c r="C4749" s="46" t="s">
        <v>401</v>
      </c>
      <c r="D4749" s="49" t="s">
        <v>151</v>
      </c>
      <c r="E4749" s="46">
        <v>0</v>
      </c>
      <c r="F4749" s="46">
        <v>0</v>
      </c>
      <c r="G4749" s="46">
        <v>0</v>
      </c>
      <c r="H4749" s="46">
        <v>0</v>
      </c>
      <c r="I4749" s="46">
        <v>0</v>
      </c>
      <c r="J4749" s="46">
        <v>0</v>
      </c>
      <c r="K4749" s="46">
        <v>0</v>
      </c>
      <c r="L4749" s="42">
        <v>28239</v>
      </c>
      <c r="M4749" s="42">
        <v>14388</v>
      </c>
      <c r="N4749" s="42">
        <v>13851</v>
      </c>
      <c r="O4749" s="54" t="s">
        <v>499</v>
      </c>
      <c r="P4749" s="54" t="s">
        <v>499</v>
      </c>
      <c r="Q4749" s="54" t="s">
        <v>499</v>
      </c>
      <c r="R4749" s="54" t="s">
        <v>499</v>
      </c>
      <c r="S4749" s="54" t="s">
        <v>499</v>
      </c>
      <c r="T4749" s="54" t="s">
        <v>499</v>
      </c>
      <c r="U4749" s="54" t="s">
        <v>499</v>
      </c>
      <c r="W4749" s="42" t="s">
        <v>469</v>
      </c>
    </row>
    <row r="4750" spans="1:23">
      <c r="A4750" s="49" t="s">
        <v>7018</v>
      </c>
      <c r="B4750" s="46" t="s">
        <v>549</v>
      </c>
      <c r="C4750" s="46" t="s">
        <v>401</v>
      </c>
      <c r="D4750" s="49" t="s">
        <v>95</v>
      </c>
      <c r="E4750" s="46">
        <v>0</v>
      </c>
      <c r="F4750" s="46">
        <v>0</v>
      </c>
      <c r="G4750" s="46">
        <v>0</v>
      </c>
      <c r="H4750" s="46">
        <v>0</v>
      </c>
      <c r="I4750" s="46">
        <v>0</v>
      </c>
      <c r="J4750" s="46">
        <v>0</v>
      </c>
      <c r="K4750" s="46">
        <v>0</v>
      </c>
      <c r="L4750" s="42">
        <v>28239</v>
      </c>
      <c r="M4750" s="42">
        <v>14388</v>
      </c>
      <c r="N4750" s="42">
        <v>13851</v>
      </c>
      <c r="O4750" s="54" t="s">
        <v>499</v>
      </c>
      <c r="P4750" s="54" t="s">
        <v>499</v>
      </c>
      <c r="Q4750" s="54" t="s">
        <v>499</v>
      </c>
      <c r="R4750" s="54" t="s">
        <v>499</v>
      </c>
      <c r="S4750" s="54" t="s">
        <v>499</v>
      </c>
      <c r="T4750" s="54" t="s">
        <v>499</v>
      </c>
      <c r="U4750" s="54" t="s">
        <v>499</v>
      </c>
      <c r="W4750" s="42" t="s">
        <v>469</v>
      </c>
    </row>
    <row r="4751" spans="1:23">
      <c r="A4751" s="49" t="s">
        <v>7019</v>
      </c>
      <c r="B4751" s="46" t="s">
        <v>549</v>
      </c>
      <c r="C4751" s="46" t="s">
        <v>401</v>
      </c>
      <c r="D4751" s="49" t="s">
        <v>154</v>
      </c>
      <c r="E4751" s="46">
        <v>0</v>
      </c>
      <c r="F4751" s="46">
        <v>0</v>
      </c>
      <c r="G4751" s="46">
        <v>0</v>
      </c>
      <c r="H4751" s="46">
        <v>0</v>
      </c>
      <c r="I4751" s="46">
        <v>0</v>
      </c>
      <c r="J4751" s="46">
        <v>0</v>
      </c>
      <c r="K4751" s="46">
        <v>0</v>
      </c>
      <c r="L4751" s="42">
        <v>28239</v>
      </c>
      <c r="M4751" s="42">
        <v>14388</v>
      </c>
      <c r="N4751" s="42">
        <v>13851</v>
      </c>
      <c r="O4751" s="54" t="s">
        <v>499</v>
      </c>
      <c r="P4751" s="54" t="s">
        <v>499</v>
      </c>
      <c r="Q4751" s="54" t="s">
        <v>499</v>
      </c>
      <c r="R4751" s="54" t="s">
        <v>499</v>
      </c>
      <c r="S4751" s="54" t="s">
        <v>499</v>
      </c>
      <c r="T4751" s="54" t="s">
        <v>499</v>
      </c>
      <c r="U4751" s="54" t="s">
        <v>499</v>
      </c>
      <c r="W4751" s="42" t="s">
        <v>469</v>
      </c>
    </row>
    <row r="4752" spans="1:23">
      <c r="A4752" s="49" t="s">
        <v>7020</v>
      </c>
      <c r="B4752" s="46" t="s">
        <v>549</v>
      </c>
      <c r="C4752" s="46" t="s">
        <v>401</v>
      </c>
      <c r="D4752" s="49" t="s">
        <v>155</v>
      </c>
      <c r="E4752" s="46">
        <v>15</v>
      </c>
      <c r="F4752" s="46">
        <v>0</v>
      </c>
      <c r="G4752" s="46">
        <v>0</v>
      </c>
      <c r="H4752" s="46">
        <v>12</v>
      </c>
      <c r="I4752" s="46">
        <v>6</v>
      </c>
      <c r="J4752" s="46">
        <v>0</v>
      </c>
      <c r="K4752" s="46">
        <v>33</v>
      </c>
      <c r="L4752" s="42">
        <v>28239</v>
      </c>
      <c r="M4752" s="42">
        <v>14388</v>
      </c>
      <c r="N4752" s="42">
        <v>13851</v>
      </c>
      <c r="O4752" s="54">
        <v>53.118028258791036</v>
      </c>
      <c r="P4752" s="54" t="s">
        <v>499</v>
      </c>
      <c r="Q4752" s="54" t="s">
        <v>499</v>
      </c>
      <c r="R4752" s="54">
        <v>42.494422607032824</v>
      </c>
      <c r="S4752" s="54">
        <v>21.247211303516412</v>
      </c>
      <c r="T4752" s="54" t="s">
        <v>499</v>
      </c>
      <c r="U4752" s="54">
        <v>116.85966216934027</v>
      </c>
      <c r="W4752" s="42" t="s">
        <v>469</v>
      </c>
    </row>
    <row r="4753" spans="1:23">
      <c r="A4753" s="49" t="s">
        <v>7021</v>
      </c>
      <c r="B4753" s="46" t="s">
        <v>549</v>
      </c>
      <c r="C4753" s="46" t="s">
        <v>401</v>
      </c>
      <c r="D4753" s="49" t="s">
        <v>99</v>
      </c>
      <c r="E4753" s="46">
        <v>0</v>
      </c>
      <c r="F4753" s="46">
        <v>0</v>
      </c>
      <c r="G4753" s="46">
        <v>6</v>
      </c>
      <c r="H4753" s="46">
        <v>12</v>
      </c>
      <c r="I4753" s="46">
        <v>6</v>
      </c>
      <c r="J4753" s="46">
        <v>6</v>
      </c>
      <c r="K4753" s="46">
        <v>30</v>
      </c>
      <c r="L4753" s="42">
        <v>28239</v>
      </c>
      <c r="M4753" s="42">
        <v>14388</v>
      </c>
      <c r="N4753" s="42">
        <v>13851</v>
      </c>
      <c r="O4753" s="54" t="s">
        <v>499</v>
      </c>
      <c r="P4753" s="54" t="s">
        <v>499</v>
      </c>
      <c r="Q4753" s="54">
        <v>21.247211303516412</v>
      </c>
      <c r="R4753" s="54">
        <v>42.494422607032824</v>
      </c>
      <c r="S4753" s="54">
        <v>21.247211303516412</v>
      </c>
      <c r="T4753" s="54">
        <v>21.247211303516412</v>
      </c>
      <c r="U4753" s="54">
        <v>106.23605651758207</v>
      </c>
      <c r="W4753" s="42" t="s">
        <v>469</v>
      </c>
    </row>
    <row r="4754" spans="1:23">
      <c r="A4754" s="49" t="s">
        <v>7022</v>
      </c>
      <c r="B4754" s="46" t="s">
        <v>549</v>
      </c>
      <c r="C4754" s="46" t="s">
        <v>401</v>
      </c>
      <c r="D4754" s="49" t="s">
        <v>481</v>
      </c>
      <c r="E4754" s="46">
        <v>0</v>
      </c>
      <c r="F4754" s="46">
        <v>0</v>
      </c>
      <c r="G4754" s="46">
        <v>0</v>
      </c>
      <c r="H4754" s="46">
        <v>0</v>
      </c>
      <c r="I4754" s="46">
        <v>0</v>
      </c>
      <c r="J4754" s="46">
        <v>0</v>
      </c>
      <c r="K4754" s="46">
        <v>0</v>
      </c>
      <c r="L4754" s="42">
        <v>28239</v>
      </c>
      <c r="M4754" s="42">
        <v>14388</v>
      </c>
      <c r="N4754" s="42">
        <v>13851</v>
      </c>
      <c r="O4754" s="54" t="s">
        <v>499</v>
      </c>
      <c r="P4754" s="54" t="s">
        <v>499</v>
      </c>
      <c r="Q4754" s="54" t="s">
        <v>499</v>
      </c>
      <c r="R4754" s="54" t="s">
        <v>499</v>
      </c>
      <c r="S4754" s="54" t="s">
        <v>499</v>
      </c>
      <c r="T4754" s="54" t="s">
        <v>499</v>
      </c>
      <c r="U4754" s="54" t="s">
        <v>499</v>
      </c>
      <c r="W4754" s="42" t="s">
        <v>469</v>
      </c>
    </row>
    <row r="4755" spans="1:23">
      <c r="A4755" s="49" t="s">
        <v>7023</v>
      </c>
      <c r="B4755" s="46" t="s">
        <v>549</v>
      </c>
      <c r="C4755" s="46" t="s">
        <v>401</v>
      </c>
      <c r="D4755" s="49" t="s">
        <v>483</v>
      </c>
      <c r="E4755" s="46">
        <v>6</v>
      </c>
      <c r="F4755" s="46">
        <v>0</v>
      </c>
      <c r="G4755" s="46">
        <v>12</v>
      </c>
      <c r="H4755" s="46">
        <v>7</v>
      </c>
      <c r="I4755" s="46">
        <v>6</v>
      </c>
      <c r="J4755" s="46">
        <v>0</v>
      </c>
      <c r="K4755" s="46">
        <v>31</v>
      </c>
      <c r="L4755" s="42">
        <v>28239</v>
      </c>
      <c r="M4755" s="42">
        <v>14388</v>
      </c>
      <c r="N4755" s="42">
        <v>13851</v>
      </c>
      <c r="O4755" s="54">
        <v>21.247211303516412</v>
      </c>
      <c r="P4755" s="54" t="s">
        <v>499</v>
      </c>
      <c r="Q4755" s="54">
        <v>42.494422607032824</v>
      </c>
      <c r="R4755" s="54">
        <v>24.788413187435815</v>
      </c>
      <c r="S4755" s="54">
        <v>21.247211303516412</v>
      </c>
      <c r="T4755" s="54" t="s">
        <v>499</v>
      </c>
      <c r="U4755" s="54">
        <v>109.77725840150147</v>
      </c>
      <c r="W4755" s="42" t="s">
        <v>469</v>
      </c>
    </row>
    <row r="4756" spans="1:23">
      <c r="A4756" s="49" t="s">
        <v>7024</v>
      </c>
      <c r="B4756" s="46" t="s">
        <v>549</v>
      </c>
      <c r="C4756" s="46" t="s">
        <v>401</v>
      </c>
      <c r="D4756" s="49" t="s">
        <v>128</v>
      </c>
      <c r="E4756" s="46">
        <v>6</v>
      </c>
      <c r="F4756" s="46">
        <v>0</v>
      </c>
      <c r="G4756" s="46">
        <v>0</v>
      </c>
      <c r="H4756" s="46">
        <v>0</v>
      </c>
      <c r="I4756" s="46">
        <v>0</v>
      </c>
      <c r="J4756" s="46">
        <v>0</v>
      </c>
      <c r="K4756" s="46">
        <v>6</v>
      </c>
      <c r="L4756" s="42">
        <v>28239</v>
      </c>
      <c r="M4756" s="42">
        <v>14388</v>
      </c>
      <c r="N4756" s="42">
        <v>13851</v>
      </c>
      <c r="O4756" s="54">
        <v>21.247211303516412</v>
      </c>
      <c r="P4756" s="54" t="s">
        <v>499</v>
      </c>
      <c r="Q4756" s="54" t="s">
        <v>499</v>
      </c>
      <c r="R4756" s="54" t="s">
        <v>499</v>
      </c>
      <c r="S4756" s="54" t="s">
        <v>499</v>
      </c>
      <c r="T4756" s="54" t="s">
        <v>499</v>
      </c>
      <c r="U4756" s="54">
        <v>21.247211303516412</v>
      </c>
      <c r="W4756" s="42" t="s">
        <v>469</v>
      </c>
    </row>
    <row r="4757" spans="1:23">
      <c r="A4757" s="49" t="s">
        <v>7025</v>
      </c>
      <c r="B4757" s="46" t="s">
        <v>549</v>
      </c>
      <c r="C4757" s="46" t="s">
        <v>401</v>
      </c>
      <c r="D4757" s="49" t="s">
        <v>132</v>
      </c>
      <c r="E4757" s="46">
        <v>6</v>
      </c>
      <c r="F4757" s="46">
        <v>0</v>
      </c>
      <c r="G4757" s="46">
        <v>6</v>
      </c>
      <c r="H4757" s="46">
        <v>6</v>
      </c>
      <c r="I4757" s="46">
        <v>6</v>
      </c>
      <c r="J4757" s="46">
        <v>0</v>
      </c>
      <c r="K4757" s="46">
        <v>24</v>
      </c>
      <c r="L4757" s="42">
        <v>28239</v>
      </c>
      <c r="M4757" s="42">
        <v>14388</v>
      </c>
      <c r="N4757" s="42">
        <v>13851</v>
      </c>
      <c r="O4757" s="54">
        <v>41.701417848206837</v>
      </c>
      <c r="P4757" s="54" t="s">
        <v>499</v>
      </c>
      <c r="Q4757" s="54">
        <v>41.701417848206837</v>
      </c>
      <c r="R4757" s="54">
        <v>41.701417848206837</v>
      </c>
      <c r="S4757" s="54">
        <v>41.701417848206837</v>
      </c>
      <c r="T4757" s="54" t="s">
        <v>499</v>
      </c>
      <c r="U4757" s="54">
        <v>166.80567139282735</v>
      </c>
      <c r="W4757" s="42" t="s">
        <v>469</v>
      </c>
    </row>
    <row r="4758" spans="1:23">
      <c r="A4758" s="49" t="s">
        <v>7026</v>
      </c>
      <c r="B4758" s="46" t="s">
        <v>549</v>
      </c>
      <c r="C4758" s="46" t="s">
        <v>401</v>
      </c>
      <c r="D4758" s="49" t="s">
        <v>161</v>
      </c>
      <c r="E4758" s="46">
        <v>0</v>
      </c>
      <c r="F4758" s="46">
        <v>0</v>
      </c>
      <c r="G4758" s="46">
        <v>0</v>
      </c>
      <c r="H4758" s="46">
        <v>0</v>
      </c>
      <c r="I4758" s="46">
        <v>0</v>
      </c>
      <c r="J4758" s="46">
        <v>0</v>
      </c>
      <c r="K4758" s="46">
        <v>0</v>
      </c>
      <c r="L4758" s="42">
        <v>28239</v>
      </c>
      <c r="M4758" s="42">
        <v>14388</v>
      </c>
      <c r="N4758" s="42">
        <v>13851</v>
      </c>
      <c r="O4758" s="54" t="s">
        <v>499</v>
      </c>
      <c r="P4758" s="54" t="s">
        <v>499</v>
      </c>
      <c r="Q4758" s="54" t="s">
        <v>499</v>
      </c>
      <c r="R4758" s="54" t="s">
        <v>499</v>
      </c>
      <c r="S4758" s="54" t="s">
        <v>499</v>
      </c>
      <c r="T4758" s="54" t="s">
        <v>499</v>
      </c>
      <c r="U4758" s="54" t="s">
        <v>499</v>
      </c>
      <c r="W4758" s="42" t="s">
        <v>469</v>
      </c>
    </row>
    <row r="4759" spans="1:23">
      <c r="A4759" s="49" t="s">
        <v>7027</v>
      </c>
      <c r="B4759" s="46" t="s">
        <v>549</v>
      </c>
      <c r="C4759" s="46" t="s">
        <v>401</v>
      </c>
      <c r="D4759" s="49" t="s">
        <v>164</v>
      </c>
      <c r="E4759" s="46">
        <v>26</v>
      </c>
      <c r="F4759" s="46">
        <v>16</v>
      </c>
      <c r="G4759" s="46">
        <v>44</v>
      </c>
      <c r="H4759" s="46">
        <v>31</v>
      </c>
      <c r="I4759" s="46">
        <v>6</v>
      </c>
      <c r="J4759" s="46">
        <v>0</v>
      </c>
      <c r="K4759" s="46">
        <v>123</v>
      </c>
      <c r="L4759" s="42">
        <v>28239</v>
      </c>
      <c r="M4759" s="42">
        <v>14388</v>
      </c>
      <c r="N4759" s="42">
        <v>13851</v>
      </c>
      <c r="O4759" s="54">
        <v>187.71207855028516</v>
      </c>
      <c r="P4759" s="54">
        <v>115.51512526171395</v>
      </c>
      <c r="Q4759" s="54">
        <v>317.6665944697134</v>
      </c>
      <c r="R4759" s="54">
        <v>223.81055519457081</v>
      </c>
      <c r="S4759" s="54">
        <v>43.318171973142732</v>
      </c>
      <c r="T4759" s="54" t="s">
        <v>499</v>
      </c>
      <c r="U4759" s="54">
        <v>888.0225254494261</v>
      </c>
      <c r="W4759" s="42" t="s">
        <v>469</v>
      </c>
    </row>
    <row r="4760" spans="1:23">
      <c r="A4760" s="49" t="s">
        <v>7028</v>
      </c>
      <c r="B4760" s="46" t="s">
        <v>549</v>
      </c>
      <c r="C4760" s="46" t="s">
        <v>401</v>
      </c>
      <c r="D4760" s="49" t="s">
        <v>142</v>
      </c>
      <c r="E4760" s="46">
        <v>12</v>
      </c>
      <c r="F4760" s="46">
        <v>0</v>
      </c>
      <c r="G4760" s="46">
        <v>0</v>
      </c>
      <c r="H4760" s="46">
        <v>0</v>
      </c>
      <c r="I4760" s="46">
        <v>0</v>
      </c>
      <c r="J4760" s="46">
        <v>0</v>
      </c>
      <c r="K4760" s="46">
        <v>12</v>
      </c>
      <c r="L4760" s="42">
        <v>28239</v>
      </c>
      <c r="M4760" s="42">
        <v>14388</v>
      </c>
      <c r="N4760" s="42">
        <v>13851</v>
      </c>
      <c r="O4760" s="54">
        <v>42.494422607032824</v>
      </c>
      <c r="P4760" s="54" t="s">
        <v>499</v>
      </c>
      <c r="Q4760" s="54" t="s">
        <v>499</v>
      </c>
      <c r="R4760" s="54" t="s">
        <v>499</v>
      </c>
      <c r="S4760" s="54" t="s">
        <v>499</v>
      </c>
      <c r="T4760" s="54" t="s">
        <v>499</v>
      </c>
      <c r="U4760" s="54">
        <v>42.494422607032824</v>
      </c>
      <c r="W4760" s="42" t="s">
        <v>469</v>
      </c>
    </row>
    <row r="4761" spans="1:23">
      <c r="A4761" s="49" t="s">
        <v>7029</v>
      </c>
      <c r="B4761" s="46" t="s">
        <v>549</v>
      </c>
      <c r="C4761" s="46" t="s">
        <v>401</v>
      </c>
      <c r="D4761" s="49" t="s">
        <v>146</v>
      </c>
      <c r="E4761" s="46">
        <v>6</v>
      </c>
      <c r="F4761" s="46">
        <v>6</v>
      </c>
      <c r="G4761" s="46">
        <v>10</v>
      </c>
      <c r="H4761" s="46">
        <v>17</v>
      </c>
      <c r="I4761" s="46">
        <v>7</v>
      </c>
      <c r="J4761" s="46">
        <v>6</v>
      </c>
      <c r="K4761" s="46">
        <v>52</v>
      </c>
      <c r="L4761" s="42">
        <v>28239</v>
      </c>
      <c r="M4761" s="42">
        <v>14388</v>
      </c>
      <c r="N4761" s="42">
        <v>13851</v>
      </c>
      <c r="O4761" s="54">
        <v>41.701417848206837</v>
      </c>
      <c r="P4761" s="54">
        <v>41.701417848206837</v>
      </c>
      <c r="Q4761" s="54">
        <v>69.502363080344736</v>
      </c>
      <c r="R4761" s="54">
        <v>118.15401723658606</v>
      </c>
      <c r="S4761" s="54">
        <v>48.651654156241314</v>
      </c>
      <c r="T4761" s="54">
        <v>41.701417848206837</v>
      </c>
      <c r="U4761" s="54">
        <v>361.4122880177926</v>
      </c>
      <c r="W4761" s="42" t="s">
        <v>469</v>
      </c>
    </row>
    <row r="4762" spans="1:23">
      <c r="A4762" s="49" t="s">
        <v>7030</v>
      </c>
      <c r="B4762" s="46" t="s">
        <v>549</v>
      </c>
      <c r="C4762" s="46" t="s">
        <v>403</v>
      </c>
      <c r="D4762" s="49" t="s">
        <v>200</v>
      </c>
      <c r="E4762" s="46">
        <v>0</v>
      </c>
      <c r="F4762" s="46">
        <v>0</v>
      </c>
      <c r="G4762" s="46">
        <v>6</v>
      </c>
      <c r="H4762" s="46">
        <v>18</v>
      </c>
      <c r="I4762" s="46">
        <v>7</v>
      </c>
      <c r="J4762" s="46">
        <v>6</v>
      </c>
      <c r="K4762" s="46">
        <v>37</v>
      </c>
      <c r="L4762" s="42">
        <v>31003</v>
      </c>
      <c r="M4762" s="42">
        <v>15750</v>
      </c>
      <c r="N4762" s="42">
        <v>15253</v>
      </c>
      <c r="O4762" s="54" t="s">
        <v>499</v>
      </c>
      <c r="P4762" s="54" t="s">
        <v>499</v>
      </c>
      <c r="Q4762" s="54">
        <v>19.352965842015287</v>
      </c>
      <c r="R4762" s="54">
        <v>58.058897526045868</v>
      </c>
      <c r="S4762" s="54">
        <v>22.578460149017836</v>
      </c>
      <c r="T4762" s="54">
        <v>19.352965842015287</v>
      </c>
      <c r="U4762" s="54">
        <v>119.34328935909429</v>
      </c>
      <c r="W4762" s="42" t="s">
        <v>469</v>
      </c>
    </row>
    <row r="4763" spans="1:23">
      <c r="A4763" s="49" t="s">
        <v>7031</v>
      </c>
      <c r="B4763" s="46" t="s">
        <v>549</v>
      </c>
      <c r="C4763" s="46" t="s">
        <v>403</v>
      </c>
      <c r="D4763" s="49" t="s">
        <v>54</v>
      </c>
      <c r="E4763" s="46">
        <v>22</v>
      </c>
      <c r="F4763" s="46">
        <v>16</v>
      </c>
      <c r="G4763" s="46">
        <v>59</v>
      </c>
      <c r="H4763" s="46">
        <v>77</v>
      </c>
      <c r="I4763" s="46">
        <v>40</v>
      </c>
      <c r="J4763" s="46">
        <v>35</v>
      </c>
      <c r="K4763" s="46">
        <v>249</v>
      </c>
      <c r="L4763" s="42">
        <v>31003</v>
      </c>
      <c r="M4763" s="42">
        <v>15750</v>
      </c>
      <c r="N4763" s="42">
        <v>15253</v>
      </c>
      <c r="O4763" s="54">
        <v>139.68253968253967</v>
      </c>
      <c r="P4763" s="54">
        <v>101.58730158730158</v>
      </c>
      <c r="Q4763" s="54">
        <v>374.60317460317458</v>
      </c>
      <c r="R4763" s="54">
        <v>488.88888888888886</v>
      </c>
      <c r="S4763" s="54">
        <v>253.96825396825398</v>
      </c>
      <c r="T4763" s="54">
        <v>222.22222222222223</v>
      </c>
      <c r="U4763" s="54">
        <v>1580.9523809523807</v>
      </c>
      <c r="W4763" s="42" t="s">
        <v>469</v>
      </c>
    </row>
    <row r="4764" spans="1:23">
      <c r="A4764" s="49" t="s">
        <v>7032</v>
      </c>
      <c r="B4764" s="46" t="s">
        <v>549</v>
      </c>
      <c r="C4764" s="46" t="s">
        <v>403</v>
      </c>
      <c r="D4764" s="49" t="s">
        <v>60</v>
      </c>
      <c r="E4764" s="46">
        <v>0</v>
      </c>
      <c r="F4764" s="46">
        <v>12</v>
      </c>
      <c r="G4764" s="46">
        <v>6</v>
      </c>
      <c r="H4764" s="46">
        <v>6</v>
      </c>
      <c r="I4764" s="46">
        <v>6</v>
      </c>
      <c r="J4764" s="46">
        <v>6</v>
      </c>
      <c r="K4764" s="46">
        <v>36</v>
      </c>
      <c r="L4764" s="42">
        <v>31003</v>
      </c>
      <c r="M4764" s="42">
        <v>15750</v>
      </c>
      <c r="N4764" s="42">
        <v>15253</v>
      </c>
      <c r="O4764" s="54" t="s">
        <v>499</v>
      </c>
      <c r="P4764" s="54">
        <v>38.705931684030574</v>
      </c>
      <c r="Q4764" s="54">
        <v>19.352965842015287</v>
      </c>
      <c r="R4764" s="54">
        <v>19.352965842015287</v>
      </c>
      <c r="S4764" s="54">
        <v>19.352965842015287</v>
      </c>
      <c r="T4764" s="54">
        <v>19.352965842015287</v>
      </c>
      <c r="U4764" s="54">
        <v>116.11779505209174</v>
      </c>
      <c r="W4764" s="42" t="s">
        <v>469</v>
      </c>
    </row>
    <row r="4765" spans="1:23">
      <c r="A4765" s="49" t="s">
        <v>7033</v>
      </c>
      <c r="B4765" s="46" t="s">
        <v>549</v>
      </c>
      <c r="C4765" s="46" t="s">
        <v>403</v>
      </c>
      <c r="D4765" s="49" t="s">
        <v>69</v>
      </c>
      <c r="E4765" s="46">
        <v>0</v>
      </c>
      <c r="F4765" s="46">
        <v>0</v>
      </c>
      <c r="G4765" s="46">
        <v>8</v>
      </c>
      <c r="H4765" s="46">
        <v>0</v>
      </c>
      <c r="I4765" s="46">
        <v>0</v>
      </c>
      <c r="J4765" s="46">
        <v>6</v>
      </c>
      <c r="K4765" s="46">
        <v>14</v>
      </c>
      <c r="L4765" s="42">
        <v>31003</v>
      </c>
      <c r="M4765" s="42">
        <v>15750</v>
      </c>
      <c r="N4765" s="42">
        <v>15253</v>
      </c>
      <c r="O4765" s="54" t="s">
        <v>499</v>
      </c>
      <c r="P4765" s="54" t="s">
        <v>499</v>
      </c>
      <c r="Q4765" s="54">
        <v>50.793650793650791</v>
      </c>
      <c r="R4765" s="54" t="s">
        <v>499</v>
      </c>
      <c r="S4765" s="54" t="s">
        <v>499</v>
      </c>
      <c r="T4765" s="54">
        <v>38.095238095238095</v>
      </c>
      <c r="U4765" s="54">
        <v>88.8888888888889</v>
      </c>
      <c r="W4765" s="42" t="s">
        <v>469</v>
      </c>
    </row>
    <row r="4766" spans="1:23">
      <c r="A4766" s="49" t="s">
        <v>7034</v>
      </c>
      <c r="B4766" s="46" t="s">
        <v>549</v>
      </c>
      <c r="C4766" s="46" t="s">
        <v>403</v>
      </c>
      <c r="D4766" s="49" t="s">
        <v>64</v>
      </c>
      <c r="E4766" s="46">
        <v>13</v>
      </c>
      <c r="F4766" s="46">
        <v>20</v>
      </c>
      <c r="G4766" s="46">
        <v>26</v>
      </c>
      <c r="H4766" s="46">
        <v>25</v>
      </c>
      <c r="I4766" s="46">
        <v>16</v>
      </c>
      <c r="J4766" s="46">
        <v>12</v>
      </c>
      <c r="K4766" s="46">
        <v>112</v>
      </c>
      <c r="L4766" s="42">
        <v>31003</v>
      </c>
      <c r="M4766" s="42">
        <v>15750</v>
      </c>
      <c r="N4766" s="42">
        <v>15253</v>
      </c>
      <c r="O4766" s="54">
        <v>41.93142599103313</v>
      </c>
      <c r="P4766" s="54">
        <v>64.509886140050966</v>
      </c>
      <c r="Q4766" s="54">
        <v>83.86285198206626</v>
      </c>
      <c r="R4766" s="54">
        <v>80.637357675063697</v>
      </c>
      <c r="S4766" s="54">
        <v>51.60790891204077</v>
      </c>
      <c r="T4766" s="54">
        <v>38.705931684030574</v>
      </c>
      <c r="U4766" s="54">
        <v>361.25536238428538</v>
      </c>
      <c r="W4766" s="42" t="s">
        <v>469</v>
      </c>
    </row>
    <row r="4767" spans="1:23">
      <c r="A4767" s="49" t="s">
        <v>7035</v>
      </c>
      <c r="B4767" s="46" t="s">
        <v>549</v>
      </c>
      <c r="C4767" s="46" t="s">
        <v>403</v>
      </c>
      <c r="D4767" s="49" t="s">
        <v>492</v>
      </c>
      <c r="E4767" s="46">
        <v>6</v>
      </c>
      <c r="F4767" s="46">
        <v>0</v>
      </c>
      <c r="G4767" s="46">
        <v>6</v>
      </c>
      <c r="H4767" s="46">
        <v>6</v>
      </c>
      <c r="I4767" s="46">
        <v>0</v>
      </c>
      <c r="J4767" s="46">
        <v>0</v>
      </c>
      <c r="K4767" s="46">
        <v>18</v>
      </c>
      <c r="L4767" s="42">
        <v>31003</v>
      </c>
      <c r="M4767" s="42">
        <v>15750</v>
      </c>
      <c r="N4767" s="42">
        <v>15253</v>
      </c>
      <c r="O4767" s="54">
        <v>19.352965842015287</v>
      </c>
      <c r="P4767" s="54" t="s">
        <v>499</v>
      </c>
      <c r="Q4767" s="54">
        <v>19.352965842015287</v>
      </c>
      <c r="R4767" s="54">
        <v>19.352965842015287</v>
      </c>
      <c r="S4767" s="54" t="s">
        <v>499</v>
      </c>
      <c r="T4767" s="54" t="s">
        <v>499</v>
      </c>
      <c r="U4767" s="54">
        <v>58.058897526045868</v>
      </c>
      <c r="W4767" s="42" t="s">
        <v>469</v>
      </c>
    </row>
    <row r="4768" spans="1:23">
      <c r="A4768" s="49" t="s">
        <v>7036</v>
      </c>
      <c r="B4768" s="46" t="s">
        <v>549</v>
      </c>
      <c r="C4768" s="46" t="s">
        <v>403</v>
      </c>
      <c r="D4768" s="49" t="s">
        <v>473</v>
      </c>
      <c r="E4768" s="46">
        <v>0</v>
      </c>
      <c r="F4768" s="46">
        <v>6</v>
      </c>
      <c r="G4768" s="46">
        <v>0</v>
      </c>
      <c r="H4768" s="46">
        <v>0</v>
      </c>
      <c r="I4768" s="46">
        <v>0</v>
      </c>
      <c r="J4768" s="46">
        <v>0</v>
      </c>
      <c r="K4768" s="46">
        <v>6</v>
      </c>
      <c r="L4768" s="42">
        <v>31003</v>
      </c>
      <c r="M4768" s="42">
        <v>15750</v>
      </c>
      <c r="N4768" s="42">
        <v>15253</v>
      </c>
      <c r="O4768" s="54" t="s">
        <v>499</v>
      </c>
      <c r="P4768" s="54">
        <v>19.352965842015287</v>
      </c>
      <c r="Q4768" s="54" t="s">
        <v>499</v>
      </c>
      <c r="R4768" s="54" t="s">
        <v>499</v>
      </c>
      <c r="S4768" s="54" t="s">
        <v>499</v>
      </c>
      <c r="T4768" s="54" t="s">
        <v>499</v>
      </c>
      <c r="U4768" s="54">
        <v>19.352965842015287</v>
      </c>
      <c r="W4768" s="42" t="s">
        <v>469</v>
      </c>
    </row>
    <row r="4769" spans="1:23">
      <c r="A4769" s="49" t="s">
        <v>7037</v>
      </c>
      <c r="B4769" s="46" t="s">
        <v>549</v>
      </c>
      <c r="C4769" s="46" t="s">
        <v>403</v>
      </c>
      <c r="D4769" s="49" t="s">
        <v>201</v>
      </c>
      <c r="E4769" s="46">
        <v>0</v>
      </c>
      <c r="F4769" s="46">
        <v>0</v>
      </c>
      <c r="G4769" s="46">
        <v>12</v>
      </c>
      <c r="H4769" s="46">
        <v>0</v>
      </c>
      <c r="I4769" s="46">
        <v>6</v>
      </c>
      <c r="J4769" s="46">
        <v>0</v>
      </c>
      <c r="K4769" s="46">
        <v>18</v>
      </c>
      <c r="L4769" s="42">
        <v>31003</v>
      </c>
      <c r="M4769" s="42">
        <v>15750</v>
      </c>
      <c r="N4769" s="42">
        <v>15253</v>
      </c>
      <c r="O4769" s="54" t="s">
        <v>499</v>
      </c>
      <c r="P4769" s="54" t="s">
        <v>499</v>
      </c>
      <c r="Q4769" s="54">
        <v>38.705931684030574</v>
      </c>
      <c r="R4769" s="54" t="s">
        <v>499</v>
      </c>
      <c r="S4769" s="54">
        <v>19.352965842015287</v>
      </c>
      <c r="T4769" s="54" t="s">
        <v>499</v>
      </c>
      <c r="U4769" s="54">
        <v>58.058897526045868</v>
      </c>
      <c r="W4769" s="42" t="s">
        <v>469</v>
      </c>
    </row>
    <row r="4770" spans="1:23">
      <c r="A4770" s="49" t="s">
        <v>7038</v>
      </c>
      <c r="B4770" s="46" t="s">
        <v>549</v>
      </c>
      <c r="C4770" s="46" t="s">
        <v>403</v>
      </c>
      <c r="D4770" s="49" t="s">
        <v>151</v>
      </c>
      <c r="E4770" s="46">
        <v>0</v>
      </c>
      <c r="F4770" s="46">
        <v>0</v>
      </c>
      <c r="G4770" s="46">
        <v>0</v>
      </c>
      <c r="H4770" s="46">
        <v>0</v>
      </c>
      <c r="I4770" s="46">
        <v>0</v>
      </c>
      <c r="J4770" s="46">
        <v>0</v>
      </c>
      <c r="K4770" s="46">
        <v>0</v>
      </c>
      <c r="L4770" s="42">
        <v>31003</v>
      </c>
      <c r="M4770" s="42">
        <v>15750</v>
      </c>
      <c r="N4770" s="42">
        <v>15253</v>
      </c>
      <c r="O4770" s="54" t="s">
        <v>499</v>
      </c>
      <c r="P4770" s="54" t="s">
        <v>499</v>
      </c>
      <c r="Q4770" s="54" t="s">
        <v>499</v>
      </c>
      <c r="R4770" s="54" t="s">
        <v>499</v>
      </c>
      <c r="S4770" s="54" t="s">
        <v>499</v>
      </c>
      <c r="T4770" s="54" t="s">
        <v>499</v>
      </c>
      <c r="U4770" s="54" t="s">
        <v>499</v>
      </c>
      <c r="W4770" s="42" t="s">
        <v>469</v>
      </c>
    </row>
    <row r="4771" spans="1:23">
      <c r="A4771" s="49" t="s">
        <v>7039</v>
      </c>
      <c r="B4771" s="46" t="s">
        <v>549</v>
      </c>
      <c r="C4771" s="46" t="s">
        <v>403</v>
      </c>
      <c r="D4771" s="49" t="s">
        <v>95</v>
      </c>
      <c r="E4771" s="46">
        <v>6</v>
      </c>
      <c r="F4771" s="46">
        <v>0</v>
      </c>
      <c r="G4771" s="46">
        <v>0</v>
      </c>
      <c r="H4771" s="46">
        <v>0</v>
      </c>
      <c r="I4771" s="46">
        <v>0</v>
      </c>
      <c r="J4771" s="46">
        <v>0</v>
      </c>
      <c r="K4771" s="46">
        <v>6</v>
      </c>
      <c r="L4771" s="42">
        <v>31003</v>
      </c>
      <c r="M4771" s="42">
        <v>15750</v>
      </c>
      <c r="N4771" s="42">
        <v>15253</v>
      </c>
      <c r="O4771" s="54">
        <v>19.352965842015287</v>
      </c>
      <c r="P4771" s="54" t="s">
        <v>499</v>
      </c>
      <c r="Q4771" s="54" t="s">
        <v>499</v>
      </c>
      <c r="R4771" s="54" t="s">
        <v>499</v>
      </c>
      <c r="S4771" s="54" t="s">
        <v>499</v>
      </c>
      <c r="T4771" s="54" t="s">
        <v>499</v>
      </c>
      <c r="U4771" s="54">
        <v>19.352965842015287</v>
      </c>
      <c r="W4771" s="42" t="s">
        <v>469</v>
      </c>
    </row>
    <row r="4772" spans="1:23">
      <c r="A4772" s="49" t="s">
        <v>7040</v>
      </c>
      <c r="B4772" s="46" t="s">
        <v>549</v>
      </c>
      <c r="C4772" s="46" t="s">
        <v>403</v>
      </c>
      <c r="D4772" s="49" t="s">
        <v>154</v>
      </c>
      <c r="E4772" s="46">
        <v>0</v>
      </c>
      <c r="F4772" s="46">
        <v>0</v>
      </c>
      <c r="G4772" s="46">
        <v>0</v>
      </c>
      <c r="H4772" s="46">
        <v>0</v>
      </c>
      <c r="I4772" s="46">
        <v>0</v>
      </c>
      <c r="J4772" s="46">
        <v>0</v>
      </c>
      <c r="K4772" s="46">
        <v>0</v>
      </c>
      <c r="L4772" s="42">
        <v>31003</v>
      </c>
      <c r="M4772" s="42">
        <v>15750</v>
      </c>
      <c r="N4772" s="42">
        <v>15253</v>
      </c>
      <c r="O4772" s="54" t="s">
        <v>499</v>
      </c>
      <c r="P4772" s="54" t="s">
        <v>499</v>
      </c>
      <c r="Q4772" s="54" t="s">
        <v>499</v>
      </c>
      <c r="R4772" s="54" t="s">
        <v>499</v>
      </c>
      <c r="S4772" s="54" t="s">
        <v>499</v>
      </c>
      <c r="T4772" s="54" t="s">
        <v>499</v>
      </c>
      <c r="U4772" s="54" t="s">
        <v>499</v>
      </c>
      <c r="W4772" s="42" t="s">
        <v>469</v>
      </c>
    </row>
    <row r="4773" spans="1:23">
      <c r="A4773" s="49" t="s">
        <v>7041</v>
      </c>
      <c r="B4773" s="46" t="s">
        <v>549</v>
      </c>
      <c r="C4773" s="46" t="s">
        <v>403</v>
      </c>
      <c r="D4773" s="49" t="s">
        <v>155</v>
      </c>
      <c r="E4773" s="46">
        <v>14</v>
      </c>
      <c r="F4773" s="46">
        <v>6</v>
      </c>
      <c r="G4773" s="46">
        <v>12</v>
      </c>
      <c r="H4773" s="46">
        <v>12</v>
      </c>
      <c r="I4773" s="46">
        <v>0</v>
      </c>
      <c r="J4773" s="46">
        <v>0</v>
      </c>
      <c r="K4773" s="46">
        <v>44</v>
      </c>
      <c r="L4773" s="42">
        <v>31003</v>
      </c>
      <c r="M4773" s="42">
        <v>15750</v>
      </c>
      <c r="N4773" s="42">
        <v>15253</v>
      </c>
      <c r="O4773" s="54">
        <v>45.156920298035672</v>
      </c>
      <c r="P4773" s="54">
        <v>19.352965842015287</v>
      </c>
      <c r="Q4773" s="54">
        <v>38.705931684030574</v>
      </c>
      <c r="R4773" s="54">
        <v>38.705931684030574</v>
      </c>
      <c r="S4773" s="54" t="s">
        <v>499</v>
      </c>
      <c r="T4773" s="54" t="s">
        <v>499</v>
      </c>
      <c r="U4773" s="54">
        <v>141.92174950811213</v>
      </c>
      <c r="W4773" s="42" t="s">
        <v>469</v>
      </c>
    </row>
    <row r="4774" spans="1:23">
      <c r="A4774" s="49" t="s">
        <v>7042</v>
      </c>
      <c r="B4774" s="46" t="s">
        <v>549</v>
      </c>
      <c r="C4774" s="46" t="s">
        <v>403</v>
      </c>
      <c r="D4774" s="49" t="s">
        <v>99</v>
      </c>
      <c r="E4774" s="46">
        <v>12</v>
      </c>
      <c r="F4774" s="46">
        <v>14</v>
      </c>
      <c r="G4774" s="46">
        <v>11</v>
      </c>
      <c r="H4774" s="46">
        <v>12</v>
      </c>
      <c r="I4774" s="46">
        <v>12</v>
      </c>
      <c r="J4774" s="46">
        <v>6</v>
      </c>
      <c r="K4774" s="46">
        <v>67</v>
      </c>
      <c r="L4774" s="42">
        <v>31003</v>
      </c>
      <c r="M4774" s="42">
        <v>15750</v>
      </c>
      <c r="N4774" s="42">
        <v>15253</v>
      </c>
      <c r="O4774" s="54">
        <v>38.705931684030574</v>
      </c>
      <c r="P4774" s="54">
        <v>45.156920298035672</v>
      </c>
      <c r="Q4774" s="54">
        <v>35.480437377028032</v>
      </c>
      <c r="R4774" s="54">
        <v>38.705931684030574</v>
      </c>
      <c r="S4774" s="54">
        <v>38.705931684030574</v>
      </c>
      <c r="T4774" s="54">
        <v>19.352965842015287</v>
      </c>
      <c r="U4774" s="54">
        <v>216.10811856917073</v>
      </c>
      <c r="W4774" s="42" t="s">
        <v>469</v>
      </c>
    </row>
    <row r="4775" spans="1:23">
      <c r="A4775" s="49" t="s">
        <v>7043</v>
      </c>
      <c r="B4775" s="46" t="s">
        <v>549</v>
      </c>
      <c r="C4775" s="46" t="s">
        <v>403</v>
      </c>
      <c r="D4775" s="49" t="s">
        <v>481</v>
      </c>
      <c r="E4775" s="46">
        <v>6</v>
      </c>
      <c r="F4775" s="46">
        <v>0</v>
      </c>
      <c r="G4775" s="46">
        <v>0</v>
      </c>
      <c r="H4775" s="46">
        <v>0</v>
      </c>
      <c r="I4775" s="46">
        <v>0</v>
      </c>
      <c r="J4775" s="46">
        <v>0</v>
      </c>
      <c r="K4775" s="46">
        <v>6</v>
      </c>
      <c r="L4775" s="42">
        <v>31003</v>
      </c>
      <c r="M4775" s="42">
        <v>15750</v>
      </c>
      <c r="N4775" s="42">
        <v>15253</v>
      </c>
      <c r="O4775" s="54">
        <v>19.352965842015287</v>
      </c>
      <c r="P4775" s="54" t="s">
        <v>499</v>
      </c>
      <c r="Q4775" s="54" t="s">
        <v>499</v>
      </c>
      <c r="R4775" s="54" t="s">
        <v>499</v>
      </c>
      <c r="S4775" s="54" t="s">
        <v>499</v>
      </c>
      <c r="T4775" s="54" t="s">
        <v>499</v>
      </c>
      <c r="U4775" s="54">
        <v>19.352965842015287</v>
      </c>
      <c r="W4775" s="42" t="s">
        <v>469</v>
      </c>
    </row>
    <row r="4776" spans="1:23">
      <c r="A4776" s="49" t="s">
        <v>7044</v>
      </c>
      <c r="B4776" s="46" t="s">
        <v>549</v>
      </c>
      <c r="C4776" s="46" t="s">
        <v>403</v>
      </c>
      <c r="D4776" s="49" t="s">
        <v>483</v>
      </c>
      <c r="E4776" s="46">
        <v>6</v>
      </c>
      <c r="F4776" s="46">
        <v>6</v>
      </c>
      <c r="G4776" s="46">
        <v>12</v>
      </c>
      <c r="H4776" s="46">
        <v>6</v>
      </c>
      <c r="I4776" s="46">
        <v>6</v>
      </c>
      <c r="J4776" s="46">
        <v>0</v>
      </c>
      <c r="K4776" s="46">
        <v>36</v>
      </c>
      <c r="L4776" s="42">
        <v>31003</v>
      </c>
      <c r="M4776" s="42">
        <v>15750</v>
      </c>
      <c r="N4776" s="42">
        <v>15253</v>
      </c>
      <c r="O4776" s="54">
        <v>19.352965842015287</v>
      </c>
      <c r="P4776" s="54">
        <v>19.352965842015287</v>
      </c>
      <c r="Q4776" s="54">
        <v>38.705931684030574</v>
      </c>
      <c r="R4776" s="54">
        <v>19.352965842015287</v>
      </c>
      <c r="S4776" s="54">
        <v>19.352965842015287</v>
      </c>
      <c r="T4776" s="54" t="s">
        <v>499</v>
      </c>
      <c r="U4776" s="54">
        <v>116.11779505209174</v>
      </c>
      <c r="W4776" s="42" t="s">
        <v>469</v>
      </c>
    </row>
    <row r="4777" spans="1:23">
      <c r="A4777" s="49" t="s">
        <v>7045</v>
      </c>
      <c r="B4777" s="46" t="s">
        <v>549</v>
      </c>
      <c r="C4777" s="46" t="s">
        <v>403</v>
      </c>
      <c r="D4777" s="49" t="s">
        <v>128</v>
      </c>
      <c r="E4777" s="46">
        <v>6</v>
      </c>
      <c r="F4777" s="46">
        <v>0</v>
      </c>
      <c r="G4777" s="46">
        <v>0</v>
      </c>
      <c r="H4777" s="46">
        <v>0</v>
      </c>
      <c r="I4777" s="46">
        <v>0</v>
      </c>
      <c r="J4777" s="46">
        <v>0</v>
      </c>
      <c r="K4777" s="46">
        <v>6</v>
      </c>
      <c r="L4777" s="42">
        <v>31003</v>
      </c>
      <c r="M4777" s="42">
        <v>15750</v>
      </c>
      <c r="N4777" s="42">
        <v>15253</v>
      </c>
      <c r="O4777" s="54">
        <v>19.352965842015287</v>
      </c>
      <c r="P4777" s="54" t="s">
        <v>499</v>
      </c>
      <c r="Q4777" s="54" t="s">
        <v>499</v>
      </c>
      <c r="R4777" s="54" t="s">
        <v>499</v>
      </c>
      <c r="S4777" s="54" t="s">
        <v>499</v>
      </c>
      <c r="T4777" s="54" t="s">
        <v>499</v>
      </c>
      <c r="U4777" s="54">
        <v>19.352965842015287</v>
      </c>
      <c r="W4777" s="42" t="s">
        <v>469</v>
      </c>
    </row>
    <row r="4778" spans="1:23">
      <c r="A4778" s="49" t="s">
        <v>7046</v>
      </c>
      <c r="B4778" s="46" t="s">
        <v>549</v>
      </c>
      <c r="C4778" s="46" t="s">
        <v>403</v>
      </c>
      <c r="D4778" s="49" t="s">
        <v>132</v>
      </c>
      <c r="E4778" s="46">
        <v>6</v>
      </c>
      <c r="F4778" s="46">
        <v>0</v>
      </c>
      <c r="G4778" s="46">
        <v>6</v>
      </c>
      <c r="H4778" s="46">
        <v>9</v>
      </c>
      <c r="I4778" s="46">
        <v>6</v>
      </c>
      <c r="J4778" s="46">
        <v>0</v>
      </c>
      <c r="K4778" s="46">
        <v>27</v>
      </c>
      <c r="L4778" s="42">
        <v>31003</v>
      </c>
      <c r="M4778" s="42">
        <v>15750</v>
      </c>
      <c r="N4778" s="42">
        <v>15253</v>
      </c>
      <c r="O4778" s="54">
        <v>38.095238095238095</v>
      </c>
      <c r="P4778" s="54" t="s">
        <v>499</v>
      </c>
      <c r="Q4778" s="54">
        <v>38.095238095238095</v>
      </c>
      <c r="R4778" s="54">
        <v>57.142857142857146</v>
      </c>
      <c r="S4778" s="54">
        <v>38.095238095238095</v>
      </c>
      <c r="T4778" s="54" t="s">
        <v>499</v>
      </c>
      <c r="U4778" s="54">
        <v>171.42857142857142</v>
      </c>
      <c r="W4778" s="42" t="s">
        <v>469</v>
      </c>
    </row>
    <row r="4779" spans="1:23">
      <c r="A4779" s="49" t="s">
        <v>7047</v>
      </c>
      <c r="B4779" s="46" t="s">
        <v>549</v>
      </c>
      <c r="C4779" s="46" t="s">
        <v>403</v>
      </c>
      <c r="D4779" s="49" t="s">
        <v>161</v>
      </c>
      <c r="E4779" s="46">
        <v>0</v>
      </c>
      <c r="F4779" s="46">
        <v>0</v>
      </c>
      <c r="G4779" s="46">
        <v>0</v>
      </c>
      <c r="H4779" s="46">
        <v>0</v>
      </c>
      <c r="I4779" s="46">
        <v>0</v>
      </c>
      <c r="J4779" s="46">
        <v>0</v>
      </c>
      <c r="K4779" s="46">
        <v>0</v>
      </c>
      <c r="L4779" s="42">
        <v>31003</v>
      </c>
      <c r="M4779" s="42">
        <v>15750</v>
      </c>
      <c r="N4779" s="42">
        <v>15253</v>
      </c>
      <c r="O4779" s="54" t="s">
        <v>499</v>
      </c>
      <c r="P4779" s="54" t="s">
        <v>499</v>
      </c>
      <c r="Q4779" s="54" t="s">
        <v>499</v>
      </c>
      <c r="R4779" s="54" t="s">
        <v>499</v>
      </c>
      <c r="S4779" s="54" t="s">
        <v>499</v>
      </c>
      <c r="T4779" s="54" t="s">
        <v>499</v>
      </c>
      <c r="U4779" s="54" t="s">
        <v>499</v>
      </c>
      <c r="W4779" s="42" t="s">
        <v>469</v>
      </c>
    </row>
    <row r="4780" spans="1:23">
      <c r="A4780" s="49" t="s">
        <v>7048</v>
      </c>
      <c r="B4780" s="46" t="s">
        <v>549</v>
      </c>
      <c r="C4780" s="46" t="s">
        <v>403</v>
      </c>
      <c r="D4780" s="49" t="s">
        <v>164</v>
      </c>
      <c r="E4780" s="46">
        <v>18</v>
      </c>
      <c r="F4780" s="46">
        <v>29</v>
      </c>
      <c r="G4780" s="46">
        <v>91</v>
      </c>
      <c r="H4780" s="46">
        <v>50</v>
      </c>
      <c r="I4780" s="46">
        <v>11</v>
      </c>
      <c r="J4780" s="46">
        <v>6</v>
      </c>
      <c r="K4780" s="46">
        <v>205</v>
      </c>
      <c r="L4780" s="42">
        <v>31003</v>
      </c>
      <c r="M4780" s="42">
        <v>15750</v>
      </c>
      <c r="N4780" s="42">
        <v>15253</v>
      </c>
      <c r="O4780" s="54">
        <v>118.00957188749753</v>
      </c>
      <c r="P4780" s="54">
        <v>190.1265324854127</v>
      </c>
      <c r="Q4780" s="54">
        <v>596.60394676457088</v>
      </c>
      <c r="R4780" s="54">
        <v>327.80436635415987</v>
      </c>
      <c r="S4780" s="54">
        <v>72.116960597915167</v>
      </c>
      <c r="T4780" s="54">
        <v>39.336523962499179</v>
      </c>
      <c r="U4780" s="54">
        <v>1343.9979020520555</v>
      </c>
      <c r="W4780" s="42" t="s">
        <v>469</v>
      </c>
    </row>
    <row r="4781" spans="1:23">
      <c r="A4781" s="49" t="s">
        <v>7049</v>
      </c>
      <c r="B4781" s="46" t="s">
        <v>549</v>
      </c>
      <c r="C4781" s="46" t="s">
        <v>403</v>
      </c>
      <c r="D4781" s="49" t="s">
        <v>142</v>
      </c>
      <c r="E4781" s="46">
        <v>6</v>
      </c>
      <c r="F4781" s="46">
        <v>6</v>
      </c>
      <c r="G4781" s="46">
        <v>0</v>
      </c>
      <c r="H4781" s="46">
        <v>0</v>
      </c>
      <c r="I4781" s="46">
        <v>0</v>
      </c>
      <c r="J4781" s="46">
        <v>0</v>
      </c>
      <c r="K4781" s="46">
        <v>12</v>
      </c>
      <c r="L4781" s="42">
        <v>31003</v>
      </c>
      <c r="M4781" s="42">
        <v>15750</v>
      </c>
      <c r="N4781" s="42">
        <v>15253</v>
      </c>
      <c r="O4781" s="54">
        <v>19.352965842015287</v>
      </c>
      <c r="P4781" s="54">
        <v>19.352965842015287</v>
      </c>
      <c r="Q4781" s="54" t="s">
        <v>499</v>
      </c>
      <c r="R4781" s="54" t="s">
        <v>499</v>
      </c>
      <c r="S4781" s="54" t="s">
        <v>499</v>
      </c>
      <c r="T4781" s="54" t="s">
        <v>499</v>
      </c>
      <c r="U4781" s="54">
        <v>38.705931684030574</v>
      </c>
      <c r="W4781" s="42" t="s">
        <v>469</v>
      </c>
    </row>
    <row r="4782" spans="1:23">
      <c r="A4782" s="49" t="s">
        <v>7050</v>
      </c>
      <c r="B4782" s="46" t="s">
        <v>549</v>
      </c>
      <c r="C4782" s="46" t="s">
        <v>403</v>
      </c>
      <c r="D4782" s="49" t="s">
        <v>146</v>
      </c>
      <c r="E4782" s="46">
        <v>6</v>
      </c>
      <c r="F4782" s="46">
        <v>6</v>
      </c>
      <c r="G4782" s="46">
        <v>8</v>
      </c>
      <c r="H4782" s="46">
        <v>10</v>
      </c>
      <c r="I4782" s="46">
        <v>11</v>
      </c>
      <c r="J4782" s="46">
        <v>0</v>
      </c>
      <c r="K4782" s="46">
        <v>41</v>
      </c>
      <c r="L4782" s="42">
        <v>31003</v>
      </c>
      <c r="M4782" s="42">
        <v>15750</v>
      </c>
      <c r="N4782" s="42">
        <v>15253</v>
      </c>
      <c r="O4782" s="54">
        <v>38.095238095238095</v>
      </c>
      <c r="P4782" s="54">
        <v>38.095238095238095</v>
      </c>
      <c r="Q4782" s="54">
        <v>50.793650793650791</v>
      </c>
      <c r="R4782" s="54">
        <v>63.492063492063494</v>
      </c>
      <c r="S4782" s="54">
        <v>69.841269841269835</v>
      </c>
      <c r="T4782" s="54" t="s">
        <v>499</v>
      </c>
      <c r="U4782" s="54">
        <v>260.31746031746036</v>
      </c>
      <c r="W4782" s="42" t="s">
        <v>469</v>
      </c>
    </row>
    <row r="4783" spans="1:23">
      <c r="A4783" s="49" t="s">
        <v>7051</v>
      </c>
      <c r="B4783" s="46" t="s">
        <v>549</v>
      </c>
      <c r="C4783" s="46" t="s">
        <v>405</v>
      </c>
      <c r="D4783" s="49" t="s">
        <v>200</v>
      </c>
      <c r="E4783" s="46">
        <v>0</v>
      </c>
      <c r="F4783" s="46">
        <v>6</v>
      </c>
      <c r="G4783" s="46">
        <v>18</v>
      </c>
      <c r="H4783" s="46">
        <v>17</v>
      </c>
      <c r="I4783" s="46">
        <v>13</v>
      </c>
      <c r="J4783" s="46">
        <v>6</v>
      </c>
      <c r="K4783" s="46">
        <v>60</v>
      </c>
      <c r="L4783" s="42">
        <v>30526</v>
      </c>
      <c r="M4783" s="42">
        <v>15570</v>
      </c>
      <c r="N4783" s="42">
        <v>14956</v>
      </c>
      <c r="O4783" s="54" t="s">
        <v>499</v>
      </c>
      <c r="P4783" s="54">
        <v>19.65537574526633</v>
      </c>
      <c r="Q4783" s="54">
        <v>58.966127235798993</v>
      </c>
      <c r="R4783" s="54">
        <v>55.690231278254601</v>
      </c>
      <c r="S4783" s="54">
        <v>42.586647448077052</v>
      </c>
      <c r="T4783" s="54">
        <v>19.65537574526633</v>
      </c>
      <c r="U4783" s="54">
        <v>196.55375745266332</v>
      </c>
      <c r="W4783" s="42" t="s">
        <v>469</v>
      </c>
    </row>
    <row r="4784" spans="1:23">
      <c r="A4784" s="49" t="s">
        <v>7052</v>
      </c>
      <c r="B4784" s="46" t="s">
        <v>549</v>
      </c>
      <c r="C4784" s="46" t="s">
        <v>405</v>
      </c>
      <c r="D4784" s="49" t="s">
        <v>54</v>
      </c>
      <c r="E4784" s="46">
        <v>7</v>
      </c>
      <c r="F4784" s="46">
        <v>17</v>
      </c>
      <c r="G4784" s="46">
        <v>64</v>
      </c>
      <c r="H4784" s="46">
        <v>76</v>
      </c>
      <c r="I4784" s="46">
        <v>48</v>
      </c>
      <c r="J4784" s="46">
        <v>39</v>
      </c>
      <c r="K4784" s="46">
        <v>251</v>
      </c>
      <c r="L4784" s="42">
        <v>30526</v>
      </c>
      <c r="M4784" s="42">
        <v>15570</v>
      </c>
      <c r="N4784" s="42">
        <v>14956</v>
      </c>
      <c r="O4784" s="54">
        <v>44.958253050738598</v>
      </c>
      <c r="P4784" s="54">
        <v>109.18432883750802</v>
      </c>
      <c r="Q4784" s="54">
        <v>411.04688503532435</v>
      </c>
      <c r="R4784" s="54">
        <v>488.11817597944764</v>
      </c>
      <c r="S4784" s="54">
        <v>308.28516377649328</v>
      </c>
      <c r="T4784" s="54">
        <v>250.48169556840077</v>
      </c>
      <c r="U4784" s="54">
        <v>1612.0745022479125</v>
      </c>
      <c r="W4784" s="42" t="s">
        <v>469</v>
      </c>
    </row>
    <row r="4785" spans="1:23">
      <c r="A4785" s="49" t="s">
        <v>7053</v>
      </c>
      <c r="B4785" s="46" t="s">
        <v>549</v>
      </c>
      <c r="C4785" s="46" t="s">
        <v>405</v>
      </c>
      <c r="D4785" s="49" t="s">
        <v>60</v>
      </c>
      <c r="E4785" s="46">
        <v>6</v>
      </c>
      <c r="F4785" s="46">
        <v>0</v>
      </c>
      <c r="G4785" s="46">
        <v>6</v>
      </c>
      <c r="H4785" s="46">
        <v>6</v>
      </c>
      <c r="I4785" s="46">
        <v>12</v>
      </c>
      <c r="J4785" s="46">
        <v>6</v>
      </c>
      <c r="K4785" s="46">
        <v>36</v>
      </c>
      <c r="L4785" s="42">
        <v>30526</v>
      </c>
      <c r="M4785" s="42">
        <v>15570</v>
      </c>
      <c r="N4785" s="42">
        <v>14956</v>
      </c>
      <c r="O4785" s="54">
        <v>19.65537574526633</v>
      </c>
      <c r="P4785" s="54" t="s">
        <v>499</v>
      </c>
      <c r="Q4785" s="54">
        <v>19.65537574526633</v>
      </c>
      <c r="R4785" s="54">
        <v>19.65537574526633</v>
      </c>
      <c r="S4785" s="54">
        <v>39.31075149053266</v>
      </c>
      <c r="T4785" s="54">
        <v>19.65537574526633</v>
      </c>
      <c r="U4785" s="54">
        <v>117.93225447159799</v>
      </c>
      <c r="W4785" s="42" t="s">
        <v>469</v>
      </c>
    </row>
    <row r="4786" spans="1:23">
      <c r="A4786" s="49" t="s">
        <v>7054</v>
      </c>
      <c r="B4786" s="46" t="s">
        <v>549</v>
      </c>
      <c r="C4786" s="46" t="s">
        <v>405</v>
      </c>
      <c r="D4786" s="49" t="s">
        <v>69</v>
      </c>
      <c r="E4786" s="46">
        <v>0</v>
      </c>
      <c r="F4786" s="46">
        <v>6</v>
      </c>
      <c r="G4786" s="46">
        <v>6</v>
      </c>
      <c r="H4786" s="46">
        <v>0</v>
      </c>
      <c r="I4786" s="46">
        <v>6</v>
      </c>
      <c r="J4786" s="46">
        <v>6</v>
      </c>
      <c r="K4786" s="46">
        <v>24</v>
      </c>
      <c r="L4786" s="42">
        <v>30526</v>
      </c>
      <c r="M4786" s="42">
        <v>15570</v>
      </c>
      <c r="N4786" s="42">
        <v>14956</v>
      </c>
      <c r="O4786" s="54" t="s">
        <v>499</v>
      </c>
      <c r="P4786" s="54">
        <v>38.53564547206166</v>
      </c>
      <c r="Q4786" s="54">
        <v>38.53564547206166</v>
      </c>
      <c r="R4786" s="54" t="s">
        <v>499</v>
      </c>
      <c r="S4786" s="54">
        <v>38.53564547206166</v>
      </c>
      <c r="T4786" s="54">
        <v>38.53564547206166</v>
      </c>
      <c r="U4786" s="54">
        <v>154.14258188824664</v>
      </c>
      <c r="W4786" s="42" t="s">
        <v>469</v>
      </c>
    </row>
    <row r="4787" spans="1:23">
      <c r="A4787" s="49" t="s">
        <v>7055</v>
      </c>
      <c r="B4787" s="46" t="s">
        <v>549</v>
      </c>
      <c r="C4787" s="46" t="s">
        <v>405</v>
      </c>
      <c r="D4787" s="49" t="s">
        <v>64</v>
      </c>
      <c r="E4787" s="46">
        <v>19</v>
      </c>
      <c r="F4787" s="46">
        <v>14</v>
      </c>
      <c r="G4787" s="46">
        <v>29</v>
      </c>
      <c r="H4787" s="46">
        <v>19</v>
      </c>
      <c r="I4787" s="46">
        <v>21</v>
      </c>
      <c r="J4787" s="46">
        <v>12</v>
      </c>
      <c r="K4787" s="46">
        <v>114</v>
      </c>
      <c r="L4787" s="42">
        <v>30526</v>
      </c>
      <c r="M4787" s="42">
        <v>15570</v>
      </c>
      <c r="N4787" s="42">
        <v>14956</v>
      </c>
      <c r="O4787" s="54">
        <v>62.242023193343378</v>
      </c>
      <c r="P4787" s="54">
        <v>45.862543405621437</v>
      </c>
      <c r="Q4787" s="54">
        <v>95.000982768787253</v>
      </c>
      <c r="R4787" s="54">
        <v>62.242023193343378</v>
      </c>
      <c r="S4787" s="54">
        <v>68.793815108432156</v>
      </c>
      <c r="T4787" s="54">
        <v>39.31075149053266</v>
      </c>
      <c r="U4787" s="54">
        <v>373.45213916006026</v>
      </c>
      <c r="W4787" s="42" t="s">
        <v>469</v>
      </c>
    </row>
    <row r="4788" spans="1:23">
      <c r="A4788" s="49" t="s">
        <v>7056</v>
      </c>
      <c r="B4788" s="46" t="s">
        <v>549</v>
      </c>
      <c r="C4788" s="46" t="s">
        <v>405</v>
      </c>
      <c r="D4788" s="49" t="s">
        <v>492</v>
      </c>
      <c r="E4788" s="46">
        <v>6</v>
      </c>
      <c r="F4788" s="46">
        <v>0</v>
      </c>
      <c r="G4788" s="46">
        <v>12</v>
      </c>
      <c r="H4788" s="46">
        <v>12</v>
      </c>
      <c r="I4788" s="46">
        <v>6</v>
      </c>
      <c r="J4788" s="46">
        <v>0</v>
      </c>
      <c r="K4788" s="46">
        <v>36</v>
      </c>
      <c r="L4788" s="42">
        <v>30526</v>
      </c>
      <c r="M4788" s="42">
        <v>15570</v>
      </c>
      <c r="N4788" s="42">
        <v>14956</v>
      </c>
      <c r="O4788" s="54">
        <v>19.65537574526633</v>
      </c>
      <c r="P4788" s="54" t="s">
        <v>499</v>
      </c>
      <c r="Q4788" s="54">
        <v>39.31075149053266</v>
      </c>
      <c r="R4788" s="54">
        <v>39.31075149053266</v>
      </c>
      <c r="S4788" s="54">
        <v>19.65537574526633</v>
      </c>
      <c r="T4788" s="54" t="s">
        <v>499</v>
      </c>
      <c r="U4788" s="54">
        <v>117.93225447159799</v>
      </c>
      <c r="W4788" s="42" t="s">
        <v>469</v>
      </c>
    </row>
    <row r="4789" spans="1:23">
      <c r="A4789" s="49" t="s">
        <v>7057</v>
      </c>
      <c r="B4789" s="46" t="s">
        <v>549</v>
      </c>
      <c r="C4789" s="46" t="s">
        <v>405</v>
      </c>
      <c r="D4789" s="49" t="s">
        <v>473</v>
      </c>
      <c r="E4789" s="46">
        <v>0</v>
      </c>
      <c r="F4789" s="46">
        <v>0</v>
      </c>
      <c r="G4789" s="46">
        <v>0</v>
      </c>
      <c r="H4789" s="46">
        <v>0</v>
      </c>
      <c r="I4789" s="46">
        <v>0</v>
      </c>
      <c r="J4789" s="46">
        <v>0</v>
      </c>
      <c r="K4789" s="46">
        <v>0</v>
      </c>
      <c r="L4789" s="42">
        <v>30526</v>
      </c>
      <c r="M4789" s="42">
        <v>15570</v>
      </c>
      <c r="N4789" s="42">
        <v>14956</v>
      </c>
      <c r="O4789" s="54" t="s">
        <v>499</v>
      </c>
      <c r="P4789" s="54" t="s">
        <v>499</v>
      </c>
      <c r="Q4789" s="54" t="s">
        <v>499</v>
      </c>
      <c r="R4789" s="54" t="s">
        <v>499</v>
      </c>
      <c r="S4789" s="54" t="s">
        <v>499</v>
      </c>
      <c r="T4789" s="54" t="s">
        <v>499</v>
      </c>
      <c r="U4789" s="54" t="s">
        <v>499</v>
      </c>
      <c r="W4789" s="42" t="s">
        <v>469</v>
      </c>
    </row>
    <row r="4790" spans="1:23">
      <c r="A4790" s="49" t="s">
        <v>7058</v>
      </c>
      <c r="B4790" s="46" t="s">
        <v>549</v>
      </c>
      <c r="C4790" s="46" t="s">
        <v>405</v>
      </c>
      <c r="D4790" s="49" t="s">
        <v>201</v>
      </c>
      <c r="E4790" s="46">
        <v>6</v>
      </c>
      <c r="F4790" s="46">
        <v>6</v>
      </c>
      <c r="G4790" s="46">
        <v>6</v>
      </c>
      <c r="H4790" s="46">
        <v>6</v>
      </c>
      <c r="I4790" s="46">
        <v>6</v>
      </c>
      <c r="J4790" s="46">
        <v>0</v>
      </c>
      <c r="K4790" s="46">
        <v>30</v>
      </c>
      <c r="L4790" s="42">
        <v>30526</v>
      </c>
      <c r="M4790" s="42">
        <v>15570</v>
      </c>
      <c r="N4790" s="42">
        <v>14956</v>
      </c>
      <c r="O4790" s="54">
        <v>19.65537574526633</v>
      </c>
      <c r="P4790" s="54">
        <v>19.65537574526633</v>
      </c>
      <c r="Q4790" s="54">
        <v>19.65537574526633</v>
      </c>
      <c r="R4790" s="54">
        <v>19.65537574526633</v>
      </c>
      <c r="S4790" s="54">
        <v>19.65537574526633</v>
      </c>
      <c r="T4790" s="54" t="s">
        <v>499</v>
      </c>
      <c r="U4790" s="54">
        <v>98.27687872633166</v>
      </c>
      <c r="W4790" s="42" t="s">
        <v>469</v>
      </c>
    </row>
    <row r="4791" spans="1:23">
      <c r="A4791" s="49" t="s">
        <v>7059</v>
      </c>
      <c r="B4791" s="46" t="s">
        <v>549</v>
      </c>
      <c r="C4791" s="46" t="s">
        <v>405</v>
      </c>
      <c r="D4791" s="49" t="s">
        <v>151</v>
      </c>
      <c r="E4791" s="46">
        <v>0</v>
      </c>
      <c r="F4791" s="46">
        <v>0</v>
      </c>
      <c r="G4791" s="46">
        <v>0</v>
      </c>
      <c r="H4791" s="46">
        <v>0</v>
      </c>
      <c r="I4791" s="46">
        <v>0</v>
      </c>
      <c r="J4791" s="46">
        <v>0</v>
      </c>
      <c r="K4791" s="46">
        <v>0</v>
      </c>
      <c r="L4791" s="42">
        <v>30526</v>
      </c>
      <c r="M4791" s="42">
        <v>15570</v>
      </c>
      <c r="N4791" s="42">
        <v>14956</v>
      </c>
      <c r="O4791" s="54" t="s">
        <v>499</v>
      </c>
      <c r="P4791" s="54" t="s">
        <v>499</v>
      </c>
      <c r="Q4791" s="54" t="s">
        <v>499</v>
      </c>
      <c r="R4791" s="54" t="s">
        <v>499</v>
      </c>
      <c r="S4791" s="54" t="s">
        <v>499</v>
      </c>
      <c r="T4791" s="54" t="s">
        <v>499</v>
      </c>
      <c r="U4791" s="54" t="s">
        <v>499</v>
      </c>
      <c r="W4791" s="42" t="s">
        <v>469</v>
      </c>
    </row>
    <row r="4792" spans="1:23">
      <c r="A4792" s="49" t="s">
        <v>7060</v>
      </c>
      <c r="B4792" s="46" t="s">
        <v>549</v>
      </c>
      <c r="C4792" s="46" t="s">
        <v>405</v>
      </c>
      <c r="D4792" s="49" t="s">
        <v>95</v>
      </c>
      <c r="E4792" s="46">
        <v>0</v>
      </c>
      <c r="F4792" s="46">
        <v>0</v>
      </c>
      <c r="G4792" s="46">
        <v>0</v>
      </c>
      <c r="H4792" s="46">
        <v>0</v>
      </c>
      <c r="I4792" s="46">
        <v>0</v>
      </c>
      <c r="J4792" s="46">
        <v>0</v>
      </c>
      <c r="K4792" s="46">
        <v>0</v>
      </c>
      <c r="L4792" s="42">
        <v>30526</v>
      </c>
      <c r="M4792" s="42">
        <v>15570</v>
      </c>
      <c r="N4792" s="42">
        <v>14956</v>
      </c>
      <c r="O4792" s="54" t="s">
        <v>499</v>
      </c>
      <c r="P4792" s="54" t="s">
        <v>499</v>
      </c>
      <c r="Q4792" s="54" t="s">
        <v>499</v>
      </c>
      <c r="R4792" s="54" t="s">
        <v>499</v>
      </c>
      <c r="S4792" s="54" t="s">
        <v>499</v>
      </c>
      <c r="T4792" s="54" t="s">
        <v>499</v>
      </c>
      <c r="U4792" s="54" t="s">
        <v>499</v>
      </c>
      <c r="W4792" s="42" t="s">
        <v>469</v>
      </c>
    </row>
    <row r="4793" spans="1:23">
      <c r="A4793" s="49" t="s">
        <v>7061</v>
      </c>
      <c r="B4793" s="46" t="s">
        <v>549</v>
      </c>
      <c r="C4793" s="46" t="s">
        <v>405</v>
      </c>
      <c r="D4793" s="49" t="s">
        <v>154</v>
      </c>
      <c r="E4793" s="46">
        <v>0</v>
      </c>
      <c r="F4793" s="46">
        <v>0</v>
      </c>
      <c r="G4793" s="46">
        <v>0</v>
      </c>
      <c r="H4793" s="46">
        <v>0</v>
      </c>
      <c r="I4793" s="46">
        <v>0</v>
      </c>
      <c r="J4793" s="46">
        <v>0</v>
      </c>
      <c r="K4793" s="46">
        <v>0</v>
      </c>
      <c r="L4793" s="42">
        <v>30526</v>
      </c>
      <c r="M4793" s="42">
        <v>15570</v>
      </c>
      <c r="N4793" s="42">
        <v>14956</v>
      </c>
      <c r="O4793" s="54" t="s">
        <v>499</v>
      </c>
      <c r="P4793" s="54" t="s">
        <v>499</v>
      </c>
      <c r="Q4793" s="54" t="s">
        <v>499</v>
      </c>
      <c r="R4793" s="54" t="s">
        <v>499</v>
      </c>
      <c r="S4793" s="54" t="s">
        <v>499</v>
      </c>
      <c r="T4793" s="54" t="s">
        <v>499</v>
      </c>
      <c r="U4793" s="54" t="s">
        <v>499</v>
      </c>
      <c r="W4793" s="42" t="s">
        <v>469</v>
      </c>
    </row>
    <row r="4794" spans="1:23">
      <c r="A4794" s="49" t="s">
        <v>7062</v>
      </c>
      <c r="B4794" s="46" t="s">
        <v>549</v>
      </c>
      <c r="C4794" s="46" t="s">
        <v>405</v>
      </c>
      <c r="D4794" s="49" t="s">
        <v>155</v>
      </c>
      <c r="E4794" s="46">
        <v>13</v>
      </c>
      <c r="F4794" s="46">
        <v>6</v>
      </c>
      <c r="G4794" s="46">
        <v>6</v>
      </c>
      <c r="H4794" s="46">
        <v>6</v>
      </c>
      <c r="I4794" s="46">
        <v>0</v>
      </c>
      <c r="J4794" s="46">
        <v>0</v>
      </c>
      <c r="K4794" s="46">
        <v>31</v>
      </c>
      <c r="L4794" s="42">
        <v>30526</v>
      </c>
      <c r="M4794" s="42">
        <v>15570</v>
      </c>
      <c r="N4794" s="42">
        <v>14956</v>
      </c>
      <c r="O4794" s="54">
        <v>42.586647448077052</v>
      </c>
      <c r="P4794" s="54">
        <v>19.65537574526633</v>
      </c>
      <c r="Q4794" s="54">
        <v>19.65537574526633</v>
      </c>
      <c r="R4794" s="54">
        <v>19.65537574526633</v>
      </c>
      <c r="S4794" s="54" t="s">
        <v>499</v>
      </c>
      <c r="T4794" s="54" t="s">
        <v>499</v>
      </c>
      <c r="U4794" s="54">
        <v>101.55277468387604</v>
      </c>
      <c r="W4794" s="42" t="s">
        <v>469</v>
      </c>
    </row>
    <row r="4795" spans="1:23">
      <c r="A4795" s="49" t="s">
        <v>7063</v>
      </c>
      <c r="B4795" s="46" t="s">
        <v>549</v>
      </c>
      <c r="C4795" s="46" t="s">
        <v>405</v>
      </c>
      <c r="D4795" s="49" t="s">
        <v>99</v>
      </c>
      <c r="E4795" s="46">
        <v>7</v>
      </c>
      <c r="F4795" s="46">
        <v>0</v>
      </c>
      <c r="G4795" s="46">
        <v>6</v>
      </c>
      <c r="H4795" s="46">
        <v>12</v>
      </c>
      <c r="I4795" s="46">
        <v>0</v>
      </c>
      <c r="J4795" s="46">
        <v>6</v>
      </c>
      <c r="K4795" s="46">
        <v>31</v>
      </c>
      <c r="L4795" s="42">
        <v>30526</v>
      </c>
      <c r="M4795" s="42">
        <v>15570</v>
      </c>
      <c r="N4795" s="42">
        <v>14956</v>
      </c>
      <c r="O4795" s="54">
        <v>22.931271702810719</v>
      </c>
      <c r="P4795" s="54" t="s">
        <v>499</v>
      </c>
      <c r="Q4795" s="54">
        <v>19.65537574526633</v>
      </c>
      <c r="R4795" s="54">
        <v>39.31075149053266</v>
      </c>
      <c r="S4795" s="54" t="s">
        <v>499</v>
      </c>
      <c r="T4795" s="54">
        <v>19.65537574526633</v>
      </c>
      <c r="U4795" s="54">
        <v>101.55277468387604</v>
      </c>
      <c r="W4795" s="42" t="s">
        <v>469</v>
      </c>
    </row>
    <row r="4796" spans="1:23">
      <c r="A4796" s="49" t="s">
        <v>7064</v>
      </c>
      <c r="B4796" s="46" t="s">
        <v>549</v>
      </c>
      <c r="C4796" s="46" t="s">
        <v>405</v>
      </c>
      <c r="D4796" s="49" t="s">
        <v>481</v>
      </c>
      <c r="E4796" s="46">
        <v>0</v>
      </c>
      <c r="F4796" s="46">
        <v>0</v>
      </c>
      <c r="G4796" s="46">
        <v>0</v>
      </c>
      <c r="H4796" s="46">
        <v>0</v>
      </c>
      <c r="I4796" s="46">
        <v>0</v>
      </c>
      <c r="J4796" s="46">
        <v>0</v>
      </c>
      <c r="K4796" s="46">
        <v>0</v>
      </c>
      <c r="L4796" s="42">
        <v>30526</v>
      </c>
      <c r="M4796" s="42">
        <v>15570</v>
      </c>
      <c r="N4796" s="42">
        <v>14956</v>
      </c>
      <c r="O4796" s="54" t="s">
        <v>499</v>
      </c>
      <c r="P4796" s="54" t="s">
        <v>499</v>
      </c>
      <c r="Q4796" s="54" t="s">
        <v>499</v>
      </c>
      <c r="R4796" s="54" t="s">
        <v>499</v>
      </c>
      <c r="S4796" s="54" t="s">
        <v>499</v>
      </c>
      <c r="T4796" s="54" t="s">
        <v>499</v>
      </c>
      <c r="U4796" s="54" t="s">
        <v>499</v>
      </c>
      <c r="W4796" s="42" t="s">
        <v>469</v>
      </c>
    </row>
    <row r="4797" spans="1:23">
      <c r="A4797" s="49" t="s">
        <v>7065</v>
      </c>
      <c r="B4797" s="46" t="s">
        <v>549</v>
      </c>
      <c r="C4797" s="46" t="s">
        <v>405</v>
      </c>
      <c r="D4797" s="49" t="s">
        <v>483</v>
      </c>
      <c r="E4797" s="46">
        <v>0</v>
      </c>
      <c r="F4797" s="46">
        <v>6</v>
      </c>
      <c r="G4797" s="46">
        <v>6</v>
      </c>
      <c r="H4797" s="46">
        <v>6</v>
      </c>
      <c r="I4797" s="46">
        <v>6</v>
      </c>
      <c r="J4797" s="46">
        <v>0</v>
      </c>
      <c r="K4797" s="46">
        <v>24</v>
      </c>
      <c r="L4797" s="42">
        <v>30526</v>
      </c>
      <c r="M4797" s="42">
        <v>15570</v>
      </c>
      <c r="N4797" s="42">
        <v>14956</v>
      </c>
      <c r="O4797" s="54" t="s">
        <v>499</v>
      </c>
      <c r="P4797" s="54">
        <v>19.65537574526633</v>
      </c>
      <c r="Q4797" s="54">
        <v>19.65537574526633</v>
      </c>
      <c r="R4797" s="54">
        <v>19.65537574526633</v>
      </c>
      <c r="S4797" s="54">
        <v>19.65537574526633</v>
      </c>
      <c r="T4797" s="54" t="s">
        <v>499</v>
      </c>
      <c r="U4797" s="54">
        <v>78.621502981065319</v>
      </c>
      <c r="W4797" s="42" t="s">
        <v>469</v>
      </c>
    </row>
    <row r="4798" spans="1:23">
      <c r="A4798" s="49" t="s">
        <v>7066</v>
      </c>
      <c r="B4798" s="46" t="s">
        <v>549</v>
      </c>
      <c r="C4798" s="46" t="s">
        <v>405</v>
      </c>
      <c r="D4798" s="49" t="s">
        <v>128</v>
      </c>
      <c r="E4798" s="46">
        <v>0</v>
      </c>
      <c r="F4798" s="46">
        <v>0</v>
      </c>
      <c r="G4798" s="46">
        <v>0</v>
      </c>
      <c r="H4798" s="46">
        <v>0</v>
      </c>
      <c r="I4798" s="46">
        <v>0</v>
      </c>
      <c r="J4798" s="46">
        <v>0</v>
      </c>
      <c r="K4798" s="46">
        <v>0</v>
      </c>
      <c r="L4798" s="42">
        <v>30526</v>
      </c>
      <c r="M4798" s="42">
        <v>15570</v>
      </c>
      <c r="N4798" s="42">
        <v>14956</v>
      </c>
      <c r="O4798" s="54" t="s">
        <v>499</v>
      </c>
      <c r="P4798" s="54" t="s">
        <v>499</v>
      </c>
      <c r="Q4798" s="54" t="s">
        <v>499</v>
      </c>
      <c r="R4798" s="54" t="s">
        <v>499</v>
      </c>
      <c r="S4798" s="54" t="s">
        <v>499</v>
      </c>
      <c r="T4798" s="54" t="s">
        <v>499</v>
      </c>
      <c r="U4798" s="54" t="s">
        <v>499</v>
      </c>
      <c r="W4798" s="42" t="s">
        <v>469</v>
      </c>
    </row>
    <row r="4799" spans="1:23">
      <c r="A4799" s="49" t="s">
        <v>7067</v>
      </c>
      <c r="B4799" s="46" t="s">
        <v>549</v>
      </c>
      <c r="C4799" s="46" t="s">
        <v>405</v>
      </c>
      <c r="D4799" s="49" t="s">
        <v>132</v>
      </c>
      <c r="E4799" s="46">
        <v>0</v>
      </c>
      <c r="F4799" s="46">
        <v>0</v>
      </c>
      <c r="G4799" s="46">
        <v>6</v>
      </c>
      <c r="H4799" s="46">
        <v>8</v>
      </c>
      <c r="I4799" s="46">
        <v>6</v>
      </c>
      <c r="J4799" s="46">
        <v>6</v>
      </c>
      <c r="K4799" s="46">
        <v>26</v>
      </c>
      <c r="L4799" s="42">
        <v>30526</v>
      </c>
      <c r="M4799" s="42">
        <v>15570</v>
      </c>
      <c r="N4799" s="42">
        <v>14956</v>
      </c>
      <c r="O4799" s="54" t="s">
        <v>499</v>
      </c>
      <c r="P4799" s="54" t="s">
        <v>499</v>
      </c>
      <c r="Q4799" s="54">
        <v>38.53564547206166</v>
      </c>
      <c r="R4799" s="54">
        <v>51.380860629415544</v>
      </c>
      <c r="S4799" s="54">
        <v>38.53564547206166</v>
      </c>
      <c r="T4799" s="54">
        <v>38.53564547206166</v>
      </c>
      <c r="U4799" s="54">
        <v>166.98779704560053</v>
      </c>
      <c r="W4799" s="42" t="s">
        <v>469</v>
      </c>
    </row>
    <row r="4800" spans="1:23">
      <c r="A4800" s="49" t="s">
        <v>7068</v>
      </c>
      <c r="B4800" s="46" t="s">
        <v>549</v>
      </c>
      <c r="C4800" s="46" t="s">
        <v>405</v>
      </c>
      <c r="D4800" s="49" t="s">
        <v>161</v>
      </c>
      <c r="E4800" s="46">
        <v>0</v>
      </c>
      <c r="F4800" s="46">
        <v>0</v>
      </c>
      <c r="G4800" s="46">
        <v>0</v>
      </c>
      <c r="H4800" s="46">
        <v>0</v>
      </c>
      <c r="I4800" s="46">
        <v>0</v>
      </c>
      <c r="J4800" s="46">
        <v>0</v>
      </c>
      <c r="K4800" s="46">
        <v>0</v>
      </c>
      <c r="L4800" s="42">
        <v>30526</v>
      </c>
      <c r="M4800" s="42">
        <v>15570</v>
      </c>
      <c r="N4800" s="42">
        <v>14956</v>
      </c>
      <c r="O4800" s="54" t="s">
        <v>499</v>
      </c>
      <c r="P4800" s="54" t="s">
        <v>499</v>
      </c>
      <c r="Q4800" s="54" t="s">
        <v>499</v>
      </c>
      <c r="R4800" s="54" t="s">
        <v>499</v>
      </c>
      <c r="S4800" s="54" t="s">
        <v>499</v>
      </c>
      <c r="T4800" s="54" t="s">
        <v>499</v>
      </c>
      <c r="U4800" s="54" t="s">
        <v>499</v>
      </c>
      <c r="W4800" s="42" t="s">
        <v>469</v>
      </c>
    </row>
    <row r="4801" spans="1:23">
      <c r="A4801" s="49" t="s">
        <v>7069</v>
      </c>
      <c r="B4801" s="46" t="s">
        <v>549</v>
      </c>
      <c r="C4801" s="46" t="s">
        <v>405</v>
      </c>
      <c r="D4801" s="49" t="s">
        <v>164</v>
      </c>
      <c r="E4801" s="46">
        <v>18</v>
      </c>
      <c r="F4801" s="46">
        <v>16</v>
      </c>
      <c r="G4801" s="46">
        <v>67</v>
      </c>
      <c r="H4801" s="46">
        <v>28</v>
      </c>
      <c r="I4801" s="46">
        <v>9</v>
      </c>
      <c r="J4801" s="46">
        <v>0</v>
      </c>
      <c r="K4801" s="46">
        <v>138</v>
      </c>
      <c r="L4801" s="42">
        <v>30526</v>
      </c>
      <c r="M4801" s="42">
        <v>15570</v>
      </c>
      <c r="N4801" s="42">
        <v>14956</v>
      </c>
      <c r="O4801" s="54">
        <v>120.35303557100829</v>
      </c>
      <c r="P4801" s="54">
        <v>106.98047606311847</v>
      </c>
      <c r="Q4801" s="54">
        <v>447.98074351430864</v>
      </c>
      <c r="R4801" s="54">
        <v>187.21583311045734</v>
      </c>
      <c r="S4801" s="54">
        <v>60.176517785504146</v>
      </c>
      <c r="T4801" s="54" t="s">
        <v>499</v>
      </c>
      <c r="U4801" s="54">
        <v>922.70660604439684</v>
      </c>
      <c r="W4801" s="42" t="s">
        <v>469</v>
      </c>
    </row>
    <row r="4802" spans="1:23">
      <c r="A4802" s="49" t="s">
        <v>7070</v>
      </c>
      <c r="B4802" s="46" t="s">
        <v>549</v>
      </c>
      <c r="C4802" s="46" t="s">
        <v>405</v>
      </c>
      <c r="D4802" s="49" t="s">
        <v>142</v>
      </c>
      <c r="E4802" s="46">
        <v>0</v>
      </c>
      <c r="F4802" s="46">
        <v>0</v>
      </c>
      <c r="G4802" s="46">
        <v>0</v>
      </c>
      <c r="H4802" s="46">
        <v>6</v>
      </c>
      <c r="I4802" s="46">
        <v>0</v>
      </c>
      <c r="J4802" s="46">
        <v>0</v>
      </c>
      <c r="K4802" s="46">
        <v>6</v>
      </c>
      <c r="L4802" s="42">
        <v>30526</v>
      </c>
      <c r="M4802" s="42">
        <v>15570</v>
      </c>
      <c r="N4802" s="42">
        <v>14956</v>
      </c>
      <c r="O4802" s="54" t="s">
        <v>499</v>
      </c>
      <c r="P4802" s="54" t="s">
        <v>499</v>
      </c>
      <c r="Q4802" s="54" t="s">
        <v>499</v>
      </c>
      <c r="R4802" s="54">
        <v>19.65537574526633</v>
      </c>
      <c r="S4802" s="54" t="s">
        <v>499</v>
      </c>
      <c r="T4802" s="54" t="s">
        <v>499</v>
      </c>
      <c r="U4802" s="54">
        <v>19.65537574526633</v>
      </c>
      <c r="W4802" s="42" t="s">
        <v>469</v>
      </c>
    </row>
    <row r="4803" spans="1:23">
      <c r="A4803" s="49" t="s">
        <v>7071</v>
      </c>
      <c r="B4803" s="46" t="s">
        <v>549</v>
      </c>
      <c r="C4803" s="46" t="s">
        <v>405</v>
      </c>
      <c r="D4803" s="49" t="s">
        <v>146</v>
      </c>
      <c r="E4803" s="46">
        <v>6</v>
      </c>
      <c r="F4803" s="46">
        <v>6</v>
      </c>
      <c r="G4803" s="46">
        <v>18</v>
      </c>
      <c r="H4803" s="46">
        <v>11</v>
      </c>
      <c r="I4803" s="46">
        <v>8</v>
      </c>
      <c r="J4803" s="46">
        <v>6</v>
      </c>
      <c r="K4803" s="46">
        <v>55</v>
      </c>
      <c r="L4803" s="42">
        <v>30526</v>
      </c>
      <c r="M4803" s="42">
        <v>15570</v>
      </c>
      <c r="N4803" s="42">
        <v>14956</v>
      </c>
      <c r="O4803" s="54">
        <v>38.53564547206166</v>
      </c>
      <c r="P4803" s="54">
        <v>38.53564547206166</v>
      </c>
      <c r="Q4803" s="54">
        <v>115.60693641618498</v>
      </c>
      <c r="R4803" s="54">
        <v>70.648683365446374</v>
      </c>
      <c r="S4803" s="54">
        <v>51.380860629415544</v>
      </c>
      <c r="T4803" s="54">
        <v>38.53564547206166</v>
      </c>
      <c r="U4803" s="54">
        <v>353.24341682723184</v>
      </c>
      <c r="W4803" s="42" t="s">
        <v>469</v>
      </c>
    </row>
    <row r="4804" spans="1:23">
      <c r="A4804" s="49" t="s">
        <v>7072</v>
      </c>
      <c r="B4804" s="46" t="s">
        <v>549</v>
      </c>
      <c r="C4804" s="46" t="s">
        <v>407</v>
      </c>
      <c r="D4804" s="49" t="s">
        <v>200</v>
      </c>
      <c r="E4804" s="46">
        <v>0</v>
      </c>
      <c r="F4804" s="46">
        <v>0</v>
      </c>
      <c r="G4804" s="46">
        <v>13</v>
      </c>
      <c r="H4804" s="46">
        <v>21</v>
      </c>
      <c r="I4804" s="46">
        <v>11</v>
      </c>
      <c r="J4804" s="46">
        <v>6</v>
      </c>
      <c r="K4804" s="46">
        <v>51</v>
      </c>
      <c r="L4804" s="42">
        <v>32753</v>
      </c>
      <c r="M4804" s="42">
        <v>16743</v>
      </c>
      <c r="N4804" s="42">
        <v>16010</v>
      </c>
      <c r="O4804" s="54" t="s">
        <v>499</v>
      </c>
      <c r="P4804" s="54" t="s">
        <v>499</v>
      </c>
      <c r="Q4804" s="54">
        <v>39.691020669862297</v>
      </c>
      <c r="R4804" s="54">
        <v>64.116264159008338</v>
      </c>
      <c r="S4804" s="54">
        <v>33.584709797575798</v>
      </c>
      <c r="T4804" s="54">
        <v>18.318932616859524</v>
      </c>
      <c r="U4804" s="54">
        <v>155.71092724330595</v>
      </c>
      <c r="W4804" s="42" t="s">
        <v>469</v>
      </c>
    </row>
    <row r="4805" spans="1:23">
      <c r="A4805" s="49" t="s">
        <v>7073</v>
      </c>
      <c r="B4805" s="46" t="s">
        <v>549</v>
      </c>
      <c r="C4805" s="46" t="s">
        <v>407</v>
      </c>
      <c r="D4805" s="49" t="s">
        <v>54</v>
      </c>
      <c r="E4805" s="46">
        <v>19</v>
      </c>
      <c r="F4805" s="46">
        <v>13</v>
      </c>
      <c r="G4805" s="46">
        <v>54</v>
      </c>
      <c r="H4805" s="46">
        <v>74</v>
      </c>
      <c r="I4805" s="46">
        <v>51</v>
      </c>
      <c r="J4805" s="46">
        <v>45</v>
      </c>
      <c r="K4805" s="46">
        <v>256</v>
      </c>
      <c r="L4805" s="42">
        <v>32753</v>
      </c>
      <c r="M4805" s="42">
        <v>16743</v>
      </c>
      <c r="N4805" s="42">
        <v>16010</v>
      </c>
      <c r="O4805" s="54">
        <v>113.48026040733441</v>
      </c>
      <c r="P4805" s="54">
        <v>77.644388699755112</v>
      </c>
      <c r="Q4805" s="54">
        <v>322.52284536821361</v>
      </c>
      <c r="R4805" s="54">
        <v>441.97575106014455</v>
      </c>
      <c r="S4805" s="54">
        <v>304.60490951442392</v>
      </c>
      <c r="T4805" s="54">
        <v>268.76903780684461</v>
      </c>
      <c r="U4805" s="54">
        <v>1528.9971928567161</v>
      </c>
      <c r="W4805" s="42" t="s">
        <v>469</v>
      </c>
    </row>
    <row r="4806" spans="1:23">
      <c r="A4806" s="49" t="s">
        <v>7074</v>
      </c>
      <c r="B4806" s="46" t="s">
        <v>549</v>
      </c>
      <c r="C4806" s="46" t="s">
        <v>407</v>
      </c>
      <c r="D4806" s="49" t="s">
        <v>60</v>
      </c>
      <c r="E4806" s="46">
        <v>12</v>
      </c>
      <c r="F4806" s="46">
        <v>6</v>
      </c>
      <c r="G4806" s="46">
        <v>12</v>
      </c>
      <c r="H4806" s="46">
        <v>12</v>
      </c>
      <c r="I4806" s="46">
        <v>6</v>
      </c>
      <c r="J4806" s="46">
        <v>6</v>
      </c>
      <c r="K4806" s="46">
        <v>54</v>
      </c>
      <c r="L4806" s="42">
        <v>32753</v>
      </c>
      <c r="M4806" s="42">
        <v>16743</v>
      </c>
      <c r="N4806" s="42">
        <v>16010</v>
      </c>
      <c r="O4806" s="54">
        <v>36.637865233719047</v>
      </c>
      <c r="P4806" s="54">
        <v>18.318932616859524</v>
      </c>
      <c r="Q4806" s="54">
        <v>36.637865233719047</v>
      </c>
      <c r="R4806" s="54">
        <v>36.637865233719047</v>
      </c>
      <c r="S4806" s="54">
        <v>18.318932616859524</v>
      </c>
      <c r="T4806" s="54">
        <v>18.318932616859524</v>
      </c>
      <c r="U4806" s="54">
        <v>164.87039355173573</v>
      </c>
      <c r="W4806" s="42" t="s">
        <v>469</v>
      </c>
    </row>
    <row r="4807" spans="1:23">
      <c r="A4807" s="49" t="s">
        <v>7075</v>
      </c>
      <c r="B4807" s="46" t="s">
        <v>549</v>
      </c>
      <c r="C4807" s="46" t="s">
        <v>407</v>
      </c>
      <c r="D4807" s="49" t="s">
        <v>69</v>
      </c>
      <c r="E4807" s="46">
        <v>0</v>
      </c>
      <c r="F4807" s="46">
        <v>0</v>
      </c>
      <c r="G4807" s="46">
        <v>0</v>
      </c>
      <c r="H4807" s="46">
        <v>6</v>
      </c>
      <c r="I4807" s="46">
        <v>6</v>
      </c>
      <c r="J4807" s="46">
        <v>0</v>
      </c>
      <c r="K4807" s="46">
        <v>12</v>
      </c>
      <c r="L4807" s="42">
        <v>32753</v>
      </c>
      <c r="M4807" s="42">
        <v>16743</v>
      </c>
      <c r="N4807" s="42">
        <v>16010</v>
      </c>
      <c r="O4807" s="54" t="s">
        <v>499</v>
      </c>
      <c r="P4807" s="54" t="s">
        <v>499</v>
      </c>
      <c r="Q4807" s="54" t="s">
        <v>499</v>
      </c>
      <c r="R4807" s="54">
        <v>35.835871707579287</v>
      </c>
      <c r="S4807" s="54">
        <v>35.835871707579287</v>
      </c>
      <c r="T4807" s="54" t="s">
        <v>499</v>
      </c>
      <c r="U4807" s="54">
        <v>71.671743415158573</v>
      </c>
      <c r="W4807" s="42" t="s">
        <v>469</v>
      </c>
    </row>
    <row r="4808" spans="1:23">
      <c r="A4808" s="49" t="s">
        <v>7076</v>
      </c>
      <c r="B4808" s="46" t="s">
        <v>549</v>
      </c>
      <c r="C4808" s="46" t="s">
        <v>407</v>
      </c>
      <c r="D4808" s="49" t="s">
        <v>64</v>
      </c>
      <c r="E4808" s="46">
        <v>22</v>
      </c>
      <c r="F4808" s="46">
        <v>16</v>
      </c>
      <c r="G4808" s="46">
        <v>25</v>
      </c>
      <c r="H4808" s="46">
        <v>27</v>
      </c>
      <c r="I4808" s="46">
        <v>20</v>
      </c>
      <c r="J4808" s="46">
        <v>14</v>
      </c>
      <c r="K4808" s="46">
        <v>124</v>
      </c>
      <c r="L4808" s="42">
        <v>32753</v>
      </c>
      <c r="M4808" s="42">
        <v>16743</v>
      </c>
      <c r="N4808" s="42">
        <v>16010</v>
      </c>
      <c r="O4808" s="54">
        <v>67.169419595151595</v>
      </c>
      <c r="P4808" s="54">
        <v>48.850486978292068</v>
      </c>
      <c r="Q4808" s="54">
        <v>76.328885903581352</v>
      </c>
      <c r="R4808" s="54">
        <v>82.435196775867865</v>
      </c>
      <c r="S4808" s="54">
        <v>61.063108722865081</v>
      </c>
      <c r="T4808" s="54">
        <v>42.744176106005554</v>
      </c>
      <c r="U4808" s="54">
        <v>378.59127408176352</v>
      </c>
      <c r="W4808" s="42" t="s">
        <v>469</v>
      </c>
    </row>
    <row r="4809" spans="1:23">
      <c r="A4809" s="49" t="s">
        <v>7077</v>
      </c>
      <c r="B4809" s="46" t="s">
        <v>549</v>
      </c>
      <c r="C4809" s="46" t="s">
        <v>407</v>
      </c>
      <c r="D4809" s="49" t="s">
        <v>492</v>
      </c>
      <c r="E4809" s="46">
        <v>0</v>
      </c>
      <c r="F4809" s="46">
        <v>6</v>
      </c>
      <c r="G4809" s="46">
        <v>6</v>
      </c>
      <c r="H4809" s="46">
        <v>7</v>
      </c>
      <c r="I4809" s="46">
        <v>8</v>
      </c>
      <c r="J4809" s="46">
        <v>0</v>
      </c>
      <c r="K4809" s="46">
        <v>27</v>
      </c>
      <c r="L4809" s="42">
        <v>32753</v>
      </c>
      <c r="M4809" s="42">
        <v>16743</v>
      </c>
      <c r="N4809" s="42">
        <v>16010</v>
      </c>
      <c r="O4809" s="54" t="s">
        <v>499</v>
      </c>
      <c r="P4809" s="54">
        <v>18.318932616859524</v>
      </c>
      <c r="Q4809" s="54">
        <v>18.318932616859524</v>
      </c>
      <c r="R4809" s="54">
        <v>21.372088053002777</v>
      </c>
      <c r="S4809" s="54">
        <v>24.425243489146034</v>
      </c>
      <c r="T4809" s="54" t="s">
        <v>499</v>
      </c>
      <c r="U4809" s="54">
        <v>82.435196775867865</v>
      </c>
      <c r="W4809" s="42" t="s">
        <v>469</v>
      </c>
    </row>
    <row r="4810" spans="1:23">
      <c r="A4810" s="49" t="s">
        <v>7078</v>
      </c>
      <c r="B4810" s="46" t="s">
        <v>549</v>
      </c>
      <c r="C4810" s="46" t="s">
        <v>407</v>
      </c>
      <c r="D4810" s="49" t="s">
        <v>473</v>
      </c>
      <c r="E4810" s="46">
        <v>0</v>
      </c>
      <c r="F4810" s="46">
        <v>0</v>
      </c>
      <c r="G4810" s="46">
        <v>0</v>
      </c>
      <c r="H4810" s="46">
        <v>6</v>
      </c>
      <c r="I4810" s="46">
        <v>0</v>
      </c>
      <c r="J4810" s="46">
        <v>0</v>
      </c>
      <c r="K4810" s="46">
        <v>6</v>
      </c>
      <c r="L4810" s="42">
        <v>32753</v>
      </c>
      <c r="M4810" s="42">
        <v>16743</v>
      </c>
      <c r="N4810" s="42">
        <v>16010</v>
      </c>
      <c r="O4810" s="54" t="s">
        <v>499</v>
      </c>
      <c r="P4810" s="54" t="s">
        <v>499</v>
      </c>
      <c r="Q4810" s="54" t="s">
        <v>499</v>
      </c>
      <c r="R4810" s="54">
        <v>18.318932616859524</v>
      </c>
      <c r="S4810" s="54" t="s">
        <v>499</v>
      </c>
      <c r="T4810" s="54" t="s">
        <v>499</v>
      </c>
      <c r="U4810" s="54">
        <v>18.318932616859524</v>
      </c>
      <c r="W4810" s="42" t="s">
        <v>469</v>
      </c>
    </row>
    <row r="4811" spans="1:23">
      <c r="A4811" s="49" t="s">
        <v>7079</v>
      </c>
      <c r="B4811" s="46" t="s">
        <v>549</v>
      </c>
      <c r="C4811" s="46" t="s">
        <v>407</v>
      </c>
      <c r="D4811" s="49" t="s">
        <v>201</v>
      </c>
      <c r="E4811" s="46">
        <v>6</v>
      </c>
      <c r="F4811" s="46">
        <v>6</v>
      </c>
      <c r="G4811" s="46">
        <v>8</v>
      </c>
      <c r="H4811" s="46">
        <v>7</v>
      </c>
      <c r="I4811" s="46">
        <v>6</v>
      </c>
      <c r="J4811" s="46">
        <v>6</v>
      </c>
      <c r="K4811" s="46">
        <v>39</v>
      </c>
      <c r="L4811" s="42">
        <v>32753</v>
      </c>
      <c r="M4811" s="42">
        <v>16743</v>
      </c>
      <c r="N4811" s="42">
        <v>16010</v>
      </c>
      <c r="O4811" s="54">
        <v>18.318932616859524</v>
      </c>
      <c r="P4811" s="54">
        <v>18.318932616859524</v>
      </c>
      <c r="Q4811" s="54">
        <v>24.425243489146034</v>
      </c>
      <c r="R4811" s="54">
        <v>21.372088053002777</v>
      </c>
      <c r="S4811" s="54">
        <v>18.318932616859524</v>
      </c>
      <c r="T4811" s="54">
        <v>18.318932616859524</v>
      </c>
      <c r="U4811" s="54">
        <v>119.07306200958691</v>
      </c>
      <c r="W4811" s="42" t="s">
        <v>469</v>
      </c>
    </row>
    <row r="4812" spans="1:23">
      <c r="A4812" s="49" t="s">
        <v>7080</v>
      </c>
      <c r="B4812" s="46" t="s">
        <v>549</v>
      </c>
      <c r="C4812" s="46" t="s">
        <v>407</v>
      </c>
      <c r="D4812" s="49" t="s">
        <v>151</v>
      </c>
      <c r="E4812" s="46">
        <v>0</v>
      </c>
      <c r="F4812" s="46">
        <v>0</v>
      </c>
      <c r="G4812" s="46">
        <v>0</v>
      </c>
      <c r="H4812" s="46">
        <v>0</v>
      </c>
      <c r="I4812" s="46">
        <v>0</v>
      </c>
      <c r="J4812" s="46">
        <v>0</v>
      </c>
      <c r="K4812" s="46">
        <v>0</v>
      </c>
      <c r="L4812" s="42">
        <v>32753</v>
      </c>
      <c r="M4812" s="42">
        <v>16743</v>
      </c>
      <c r="N4812" s="42">
        <v>16010</v>
      </c>
      <c r="O4812" s="54" t="s">
        <v>499</v>
      </c>
      <c r="P4812" s="54" t="s">
        <v>499</v>
      </c>
      <c r="Q4812" s="54" t="s">
        <v>499</v>
      </c>
      <c r="R4812" s="54" t="s">
        <v>499</v>
      </c>
      <c r="S4812" s="54" t="s">
        <v>499</v>
      </c>
      <c r="T4812" s="54" t="s">
        <v>499</v>
      </c>
      <c r="U4812" s="54" t="s">
        <v>499</v>
      </c>
      <c r="W4812" s="42" t="s">
        <v>469</v>
      </c>
    </row>
    <row r="4813" spans="1:23">
      <c r="A4813" s="49" t="s">
        <v>7081</v>
      </c>
      <c r="B4813" s="46" t="s">
        <v>549</v>
      </c>
      <c r="C4813" s="46" t="s">
        <v>407</v>
      </c>
      <c r="D4813" s="49" t="s">
        <v>95</v>
      </c>
      <c r="E4813" s="46">
        <v>0</v>
      </c>
      <c r="F4813" s="46">
        <v>0</v>
      </c>
      <c r="G4813" s="46">
        <v>0</v>
      </c>
      <c r="H4813" s="46">
        <v>0</v>
      </c>
      <c r="I4813" s="46">
        <v>0</v>
      </c>
      <c r="J4813" s="46">
        <v>0</v>
      </c>
      <c r="K4813" s="46">
        <v>0</v>
      </c>
      <c r="L4813" s="42">
        <v>32753</v>
      </c>
      <c r="M4813" s="42">
        <v>16743</v>
      </c>
      <c r="N4813" s="42">
        <v>16010</v>
      </c>
      <c r="O4813" s="54" t="s">
        <v>499</v>
      </c>
      <c r="P4813" s="54" t="s">
        <v>499</v>
      </c>
      <c r="Q4813" s="54" t="s">
        <v>499</v>
      </c>
      <c r="R4813" s="54" t="s">
        <v>499</v>
      </c>
      <c r="S4813" s="54" t="s">
        <v>499</v>
      </c>
      <c r="T4813" s="54" t="s">
        <v>499</v>
      </c>
      <c r="U4813" s="54" t="s">
        <v>499</v>
      </c>
      <c r="W4813" s="42" t="s">
        <v>469</v>
      </c>
    </row>
    <row r="4814" spans="1:23">
      <c r="A4814" s="49" t="s">
        <v>7082</v>
      </c>
      <c r="B4814" s="46" t="s">
        <v>549</v>
      </c>
      <c r="C4814" s="46" t="s">
        <v>407</v>
      </c>
      <c r="D4814" s="49" t="s">
        <v>154</v>
      </c>
      <c r="E4814" s="46">
        <v>0</v>
      </c>
      <c r="F4814" s="46">
        <v>0</v>
      </c>
      <c r="G4814" s="46">
        <v>0</v>
      </c>
      <c r="H4814" s="46">
        <v>0</v>
      </c>
      <c r="I4814" s="46">
        <v>0</v>
      </c>
      <c r="J4814" s="46">
        <v>0</v>
      </c>
      <c r="K4814" s="46">
        <v>0</v>
      </c>
      <c r="L4814" s="42">
        <v>32753</v>
      </c>
      <c r="M4814" s="42">
        <v>16743</v>
      </c>
      <c r="N4814" s="42">
        <v>16010</v>
      </c>
      <c r="O4814" s="54" t="s">
        <v>499</v>
      </c>
      <c r="P4814" s="54" t="s">
        <v>499</v>
      </c>
      <c r="Q4814" s="54" t="s">
        <v>499</v>
      </c>
      <c r="R4814" s="54" t="s">
        <v>499</v>
      </c>
      <c r="S4814" s="54" t="s">
        <v>499</v>
      </c>
      <c r="T4814" s="54" t="s">
        <v>499</v>
      </c>
      <c r="U4814" s="54" t="s">
        <v>499</v>
      </c>
      <c r="W4814" s="42" t="s">
        <v>469</v>
      </c>
    </row>
    <row r="4815" spans="1:23">
      <c r="A4815" s="49" t="s">
        <v>7083</v>
      </c>
      <c r="B4815" s="46" t="s">
        <v>549</v>
      </c>
      <c r="C4815" s="46" t="s">
        <v>407</v>
      </c>
      <c r="D4815" s="49" t="s">
        <v>155</v>
      </c>
      <c r="E4815" s="46">
        <v>13</v>
      </c>
      <c r="F4815" s="46">
        <v>6</v>
      </c>
      <c r="G4815" s="46">
        <v>6</v>
      </c>
      <c r="H4815" s="46">
        <v>0</v>
      </c>
      <c r="I4815" s="46">
        <v>0</v>
      </c>
      <c r="J4815" s="46">
        <v>0</v>
      </c>
      <c r="K4815" s="46">
        <v>25</v>
      </c>
      <c r="L4815" s="42">
        <v>32753</v>
      </c>
      <c r="M4815" s="42">
        <v>16743</v>
      </c>
      <c r="N4815" s="42">
        <v>16010</v>
      </c>
      <c r="O4815" s="54">
        <v>39.691020669862297</v>
      </c>
      <c r="P4815" s="54">
        <v>18.318932616859524</v>
      </c>
      <c r="Q4815" s="54">
        <v>18.318932616859524</v>
      </c>
      <c r="R4815" s="54" t="s">
        <v>499</v>
      </c>
      <c r="S4815" s="54" t="s">
        <v>499</v>
      </c>
      <c r="T4815" s="54" t="s">
        <v>499</v>
      </c>
      <c r="U4815" s="54">
        <v>76.328885903581352</v>
      </c>
      <c r="W4815" s="42" t="s">
        <v>469</v>
      </c>
    </row>
    <row r="4816" spans="1:23">
      <c r="A4816" s="49" t="s">
        <v>7084</v>
      </c>
      <c r="B4816" s="46" t="s">
        <v>549</v>
      </c>
      <c r="C4816" s="46" t="s">
        <v>407</v>
      </c>
      <c r="D4816" s="49" t="s">
        <v>99</v>
      </c>
      <c r="E4816" s="46">
        <v>6</v>
      </c>
      <c r="F4816" s="46">
        <v>6</v>
      </c>
      <c r="G4816" s="46">
        <v>6</v>
      </c>
      <c r="H4816" s="46">
        <v>6</v>
      </c>
      <c r="I4816" s="46">
        <v>12</v>
      </c>
      <c r="J4816" s="46">
        <v>0</v>
      </c>
      <c r="K4816" s="46">
        <v>36</v>
      </c>
      <c r="L4816" s="42">
        <v>32753</v>
      </c>
      <c r="M4816" s="42">
        <v>16743</v>
      </c>
      <c r="N4816" s="42">
        <v>16010</v>
      </c>
      <c r="O4816" s="54">
        <v>18.318932616859524</v>
      </c>
      <c r="P4816" s="54">
        <v>18.318932616859524</v>
      </c>
      <c r="Q4816" s="54">
        <v>18.318932616859524</v>
      </c>
      <c r="R4816" s="54">
        <v>18.318932616859524</v>
      </c>
      <c r="S4816" s="54">
        <v>36.637865233719047</v>
      </c>
      <c r="T4816" s="54" t="s">
        <v>499</v>
      </c>
      <c r="U4816" s="54">
        <v>109.91359570115715</v>
      </c>
      <c r="W4816" s="42" t="s">
        <v>469</v>
      </c>
    </row>
    <row r="4817" spans="1:23">
      <c r="A4817" s="49" t="s">
        <v>7085</v>
      </c>
      <c r="B4817" s="46" t="s">
        <v>549</v>
      </c>
      <c r="C4817" s="46" t="s">
        <v>407</v>
      </c>
      <c r="D4817" s="49" t="s">
        <v>481</v>
      </c>
      <c r="E4817" s="46">
        <v>0</v>
      </c>
      <c r="F4817" s="46">
        <v>0</v>
      </c>
      <c r="G4817" s="46">
        <v>0</v>
      </c>
      <c r="H4817" s="46">
        <v>6</v>
      </c>
      <c r="I4817" s="46">
        <v>0</v>
      </c>
      <c r="J4817" s="46">
        <v>0</v>
      </c>
      <c r="K4817" s="46">
        <v>6</v>
      </c>
      <c r="L4817" s="42">
        <v>32753</v>
      </c>
      <c r="M4817" s="42">
        <v>16743</v>
      </c>
      <c r="N4817" s="42">
        <v>16010</v>
      </c>
      <c r="O4817" s="54" t="s">
        <v>499</v>
      </c>
      <c r="P4817" s="54" t="s">
        <v>499</v>
      </c>
      <c r="Q4817" s="54" t="s">
        <v>499</v>
      </c>
      <c r="R4817" s="54">
        <v>18.318932616859524</v>
      </c>
      <c r="S4817" s="54" t="s">
        <v>499</v>
      </c>
      <c r="T4817" s="54" t="s">
        <v>499</v>
      </c>
      <c r="U4817" s="54">
        <v>18.318932616859524</v>
      </c>
      <c r="W4817" s="42" t="s">
        <v>469</v>
      </c>
    </row>
    <row r="4818" spans="1:23">
      <c r="A4818" s="49" t="s">
        <v>7086</v>
      </c>
      <c r="B4818" s="46" t="s">
        <v>549</v>
      </c>
      <c r="C4818" s="46" t="s">
        <v>407</v>
      </c>
      <c r="D4818" s="49" t="s">
        <v>483</v>
      </c>
      <c r="E4818" s="46">
        <v>12</v>
      </c>
      <c r="F4818" s="46">
        <v>12</v>
      </c>
      <c r="G4818" s="46">
        <v>12</v>
      </c>
      <c r="H4818" s="46">
        <v>6</v>
      </c>
      <c r="I4818" s="46">
        <v>0</v>
      </c>
      <c r="J4818" s="46">
        <v>0</v>
      </c>
      <c r="K4818" s="46">
        <v>42</v>
      </c>
      <c r="L4818" s="42">
        <v>32753</v>
      </c>
      <c r="M4818" s="42">
        <v>16743</v>
      </c>
      <c r="N4818" s="42">
        <v>16010</v>
      </c>
      <c r="O4818" s="54">
        <v>36.637865233719047</v>
      </c>
      <c r="P4818" s="54">
        <v>36.637865233719047</v>
      </c>
      <c r="Q4818" s="54">
        <v>36.637865233719047</v>
      </c>
      <c r="R4818" s="54">
        <v>18.318932616859524</v>
      </c>
      <c r="S4818" s="54" t="s">
        <v>499</v>
      </c>
      <c r="T4818" s="54" t="s">
        <v>499</v>
      </c>
      <c r="U4818" s="54">
        <v>128.23252831801668</v>
      </c>
      <c r="W4818" s="42" t="s">
        <v>469</v>
      </c>
    </row>
    <row r="4819" spans="1:23">
      <c r="A4819" s="49" t="s">
        <v>7087</v>
      </c>
      <c r="B4819" s="46" t="s">
        <v>549</v>
      </c>
      <c r="C4819" s="46" t="s">
        <v>407</v>
      </c>
      <c r="D4819" s="49" t="s">
        <v>128</v>
      </c>
      <c r="E4819" s="46">
        <v>0</v>
      </c>
      <c r="F4819" s="46">
        <v>0</v>
      </c>
      <c r="G4819" s="46">
        <v>0</v>
      </c>
      <c r="H4819" s="46">
        <v>6</v>
      </c>
      <c r="I4819" s="46">
        <v>0</v>
      </c>
      <c r="J4819" s="46">
        <v>0</v>
      </c>
      <c r="K4819" s="46">
        <v>6</v>
      </c>
      <c r="L4819" s="42">
        <v>32753</v>
      </c>
      <c r="M4819" s="42">
        <v>16743</v>
      </c>
      <c r="N4819" s="42">
        <v>16010</v>
      </c>
      <c r="O4819" s="54" t="s">
        <v>499</v>
      </c>
      <c r="P4819" s="54" t="s">
        <v>499</v>
      </c>
      <c r="Q4819" s="54" t="s">
        <v>499</v>
      </c>
      <c r="R4819" s="54">
        <v>18.318932616859524</v>
      </c>
      <c r="S4819" s="54" t="s">
        <v>499</v>
      </c>
      <c r="T4819" s="54" t="s">
        <v>499</v>
      </c>
      <c r="U4819" s="54">
        <v>18.318932616859524</v>
      </c>
      <c r="W4819" s="42" t="s">
        <v>469</v>
      </c>
    </row>
    <row r="4820" spans="1:23">
      <c r="A4820" s="49" t="s">
        <v>7088</v>
      </c>
      <c r="B4820" s="46" t="s">
        <v>549</v>
      </c>
      <c r="C4820" s="46" t="s">
        <v>407</v>
      </c>
      <c r="D4820" s="49" t="s">
        <v>132</v>
      </c>
      <c r="E4820" s="46">
        <v>6</v>
      </c>
      <c r="F4820" s="46">
        <v>0</v>
      </c>
      <c r="G4820" s="46">
        <v>6</v>
      </c>
      <c r="H4820" s="46">
        <v>6</v>
      </c>
      <c r="I4820" s="46">
        <v>6</v>
      </c>
      <c r="J4820" s="46">
        <v>6</v>
      </c>
      <c r="K4820" s="46">
        <v>30</v>
      </c>
      <c r="L4820" s="42">
        <v>32753</v>
      </c>
      <c r="M4820" s="42">
        <v>16743</v>
      </c>
      <c r="N4820" s="42">
        <v>16010</v>
      </c>
      <c r="O4820" s="54">
        <v>35.835871707579287</v>
      </c>
      <c r="P4820" s="54" t="s">
        <v>499</v>
      </c>
      <c r="Q4820" s="54">
        <v>35.835871707579287</v>
      </c>
      <c r="R4820" s="54">
        <v>35.835871707579287</v>
      </c>
      <c r="S4820" s="54">
        <v>35.835871707579287</v>
      </c>
      <c r="T4820" s="54">
        <v>35.835871707579287</v>
      </c>
      <c r="U4820" s="54">
        <v>179.17935853789643</v>
      </c>
      <c r="W4820" s="42" t="s">
        <v>469</v>
      </c>
    </row>
    <row r="4821" spans="1:23">
      <c r="A4821" s="49" t="s">
        <v>7089</v>
      </c>
      <c r="B4821" s="46" t="s">
        <v>549</v>
      </c>
      <c r="C4821" s="46" t="s">
        <v>407</v>
      </c>
      <c r="D4821" s="49" t="s">
        <v>161</v>
      </c>
      <c r="E4821" s="46">
        <v>0</v>
      </c>
      <c r="F4821" s="46">
        <v>0</v>
      </c>
      <c r="G4821" s="46">
        <v>0</v>
      </c>
      <c r="H4821" s="46">
        <v>0</v>
      </c>
      <c r="I4821" s="46">
        <v>0</v>
      </c>
      <c r="J4821" s="46">
        <v>0</v>
      </c>
      <c r="K4821" s="46">
        <v>0</v>
      </c>
      <c r="L4821" s="42">
        <v>32753</v>
      </c>
      <c r="M4821" s="42">
        <v>16743</v>
      </c>
      <c r="N4821" s="42">
        <v>16010</v>
      </c>
      <c r="O4821" s="54" t="s">
        <v>499</v>
      </c>
      <c r="P4821" s="54" t="s">
        <v>499</v>
      </c>
      <c r="Q4821" s="54" t="s">
        <v>499</v>
      </c>
      <c r="R4821" s="54" t="s">
        <v>499</v>
      </c>
      <c r="S4821" s="54" t="s">
        <v>499</v>
      </c>
      <c r="T4821" s="54" t="s">
        <v>499</v>
      </c>
      <c r="U4821" s="54" t="s">
        <v>499</v>
      </c>
      <c r="W4821" s="42" t="s">
        <v>469</v>
      </c>
    </row>
    <row r="4822" spans="1:23">
      <c r="A4822" s="49" t="s">
        <v>7090</v>
      </c>
      <c r="B4822" s="46" t="s">
        <v>549</v>
      </c>
      <c r="C4822" s="46" t="s">
        <v>407</v>
      </c>
      <c r="D4822" s="49" t="s">
        <v>164</v>
      </c>
      <c r="E4822" s="46">
        <v>24</v>
      </c>
      <c r="F4822" s="46">
        <v>30</v>
      </c>
      <c r="G4822" s="46">
        <v>56</v>
      </c>
      <c r="H4822" s="46">
        <v>38</v>
      </c>
      <c r="I4822" s="46">
        <v>10</v>
      </c>
      <c r="J4822" s="46">
        <v>6</v>
      </c>
      <c r="K4822" s="46">
        <v>164</v>
      </c>
      <c r="L4822" s="42">
        <v>32753</v>
      </c>
      <c r="M4822" s="42">
        <v>16743</v>
      </c>
      <c r="N4822" s="42">
        <v>16010</v>
      </c>
      <c r="O4822" s="54">
        <v>149.90630855715179</v>
      </c>
      <c r="P4822" s="54">
        <v>187.38288569643973</v>
      </c>
      <c r="Q4822" s="54">
        <v>349.78138663335415</v>
      </c>
      <c r="R4822" s="54">
        <v>237.35165521549033</v>
      </c>
      <c r="S4822" s="54">
        <v>62.460961898813238</v>
      </c>
      <c r="T4822" s="54">
        <v>37.476577139287947</v>
      </c>
      <c r="U4822" s="54">
        <v>1024.3597751405373</v>
      </c>
      <c r="W4822" s="42" t="s">
        <v>469</v>
      </c>
    </row>
    <row r="4823" spans="1:23">
      <c r="A4823" s="49" t="s">
        <v>7091</v>
      </c>
      <c r="B4823" s="46" t="s">
        <v>549</v>
      </c>
      <c r="C4823" s="46" t="s">
        <v>407</v>
      </c>
      <c r="D4823" s="49" t="s">
        <v>142</v>
      </c>
      <c r="E4823" s="46">
        <v>6</v>
      </c>
      <c r="F4823" s="46">
        <v>0</v>
      </c>
      <c r="G4823" s="46">
        <v>0</v>
      </c>
      <c r="H4823" s="46">
        <v>0</v>
      </c>
      <c r="I4823" s="46">
        <v>0</v>
      </c>
      <c r="J4823" s="46">
        <v>0</v>
      </c>
      <c r="K4823" s="46">
        <v>6</v>
      </c>
      <c r="L4823" s="42">
        <v>32753</v>
      </c>
      <c r="M4823" s="42">
        <v>16743</v>
      </c>
      <c r="N4823" s="42">
        <v>16010</v>
      </c>
      <c r="O4823" s="54">
        <v>18.318932616859524</v>
      </c>
      <c r="P4823" s="54" t="s">
        <v>499</v>
      </c>
      <c r="Q4823" s="54" t="s">
        <v>499</v>
      </c>
      <c r="R4823" s="54" t="s">
        <v>499</v>
      </c>
      <c r="S4823" s="54" t="s">
        <v>499</v>
      </c>
      <c r="T4823" s="54" t="s">
        <v>499</v>
      </c>
      <c r="U4823" s="54">
        <v>18.318932616859524</v>
      </c>
      <c r="W4823" s="42" t="s">
        <v>469</v>
      </c>
    </row>
    <row r="4824" spans="1:23">
      <c r="A4824" s="49" t="s">
        <v>7092</v>
      </c>
      <c r="B4824" s="46" t="s">
        <v>549</v>
      </c>
      <c r="C4824" s="46" t="s">
        <v>407</v>
      </c>
      <c r="D4824" s="49" t="s">
        <v>146</v>
      </c>
      <c r="E4824" s="46">
        <v>6</v>
      </c>
      <c r="F4824" s="46">
        <v>0</v>
      </c>
      <c r="G4824" s="46">
        <v>15</v>
      </c>
      <c r="H4824" s="46">
        <v>9</v>
      </c>
      <c r="I4824" s="46">
        <v>8</v>
      </c>
      <c r="J4824" s="46">
        <v>0</v>
      </c>
      <c r="K4824" s="46">
        <v>38</v>
      </c>
      <c r="L4824" s="42">
        <v>32753</v>
      </c>
      <c r="M4824" s="42">
        <v>16743</v>
      </c>
      <c r="N4824" s="42">
        <v>16010</v>
      </c>
      <c r="O4824" s="54">
        <v>35.835871707579287</v>
      </c>
      <c r="P4824" s="54" t="s">
        <v>499</v>
      </c>
      <c r="Q4824" s="54">
        <v>89.589679268948217</v>
      </c>
      <c r="R4824" s="54">
        <v>53.75380756136893</v>
      </c>
      <c r="S4824" s="54">
        <v>47.781162276772378</v>
      </c>
      <c r="T4824" s="54" t="s">
        <v>499</v>
      </c>
      <c r="U4824" s="54">
        <v>226.96052081466883</v>
      </c>
      <c r="W4824" s="42" t="s">
        <v>469</v>
      </c>
    </row>
    <row r="4825" spans="1:23">
      <c r="A4825" s="49" t="s">
        <v>7093</v>
      </c>
      <c r="B4825" s="46" t="s">
        <v>549</v>
      </c>
      <c r="C4825" s="46" t="s">
        <v>409</v>
      </c>
      <c r="D4825" s="49" t="s">
        <v>200</v>
      </c>
      <c r="E4825" s="46">
        <v>0</v>
      </c>
      <c r="F4825" s="46">
        <v>0</v>
      </c>
      <c r="G4825" s="46">
        <v>6</v>
      </c>
      <c r="H4825" s="46">
        <v>15</v>
      </c>
      <c r="I4825" s="46">
        <v>6</v>
      </c>
      <c r="J4825" s="46">
        <v>6</v>
      </c>
      <c r="K4825" s="46">
        <v>33</v>
      </c>
      <c r="L4825" s="42">
        <v>28394</v>
      </c>
      <c r="M4825" s="42">
        <v>14388</v>
      </c>
      <c r="N4825" s="42">
        <v>14006</v>
      </c>
      <c r="O4825" s="54" t="s">
        <v>499</v>
      </c>
      <c r="P4825" s="54" t="s">
        <v>499</v>
      </c>
      <c r="Q4825" s="54">
        <v>21.131224906670422</v>
      </c>
      <c r="R4825" s="54">
        <v>52.828062266676064</v>
      </c>
      <c r="S4825" s="54">
        <v>21.131224906670422</v>
      </c>
      <c r="T4825" s="54">
        <v>21.131224906670422</v>
      </c>
      <c r="U4825" s="54">
        <v>116.22173698668733</v>
      </c>
      <c r="W4825" s="42" t="s">
        <v>469</v>
      </c>
    </row>
    <row r="4826" spans="1:23">
      <c r="A4826" s="49" t="s">
        <v>7094</v>
      </c>
      <c r="B4826" s="46" t="s">
        <v>549</v>
      </c>
      <c r="C4826" s="46" t="s">
        <v>409</v>
      </c>
      <c r="D4826" s="49" t="s">
        <v>54</v>
      </c>
      <c r="E4826" s="46">
        <v>13</v>
      </c>
      <c r="F4826" s="46">
        <v>9</v>
      </c>
      <c r="G4826" s="46">
        <v>55</v>
      </c>
      <c r="H4826" s="46">
        <v>61</v>
      </c>
      <c r="I4826" s="46">
        <v>39</v>
      </c>
      <c r="J4826" s="46">
        <v>21</v>
      </c>
      <c r="K4826" s="46">
        <v>198</v>
      </c>
      <c r="L4826" s="42">
        <v>28394</v>
      </c>
      <c r="M4826" s="42">
        <v>14388</v>
      </c>
      <c r="N4826" s="42">
        <v>14006</v>
      </c>
      <c r="O4826" s="54">
        <v>90.353072004448151</v>
      </c>
      <c r="P4826" s="54">
        <v>62.55212677231026</v>
      </c>
      <c r="Q4826" s="54">
        <v>382.26299694189601</v>
      </c>
      <c r="R4826" s="54">
        <v>423.96441479010292</v>
      </c>
      <c r="S4826" s="54">
        <v>271.05921601334444</v>
      </c>
      <c r="T4826" s="54">
        <v>145.95496246872392</v>
      </c>
      <c r="U4826" s="54">
        <v>1376.1467889908258</v>
      </c>
      <c r="W4826" s="42" t="s">
        <v>469</v>
      </c>
    </row>
    <row r="4827" spans="1:23">
      <c r="A4827" s="49" t="s">
        <v>7095</v>
      </c>
      <c r="B4827" s="46" t="s">
        <v>549</v>
      </c>
      <c r="C4827" s="46" t="s">
        <v>409</v>
      </c>
      <c r="D4827" s="49" t="s">
        <v>60</v>
      </c>
      <c r="E4827" s="46">
        <v>0</v>
      </c>
      <c r="F4827" s="46">
        <v>6</v>
      </c>
      <c r="G4827" s="46">
        <v>12</v>
      </c>
      <c r="H4827" s="46">
        <v>14</v>
      </c>
      <c r="I4827" s="46">
        <v>6</v>
      </c>
      <c r="J4827" s="46">
        <v>13</v>
      </c>
      <c r="K4827" s="46">
        <v>51</v>
      </c>
      <c r="L4827" s="42">
        <v>28394</v>
      </c>
      <c r="M4827" s="42">
        <v>14388</v>
      </c>
      <c r="N4827" s="42">
        <v>14006</v>
      </c>
      <c r="O4827" s="54" t="s">
        <v>499</v>
      </c>
      <c r="P4827" s="54">
        <v>21.131224906670422</v>
      </c>
      <c r="Q4827" s="54">
        <v>42.262449813340844</v>
      </c>
      <c r="R4827" s="54">
        <v>49.306191448897657</v>
      </c>
      <c r="S4827" s="54">
        <v>21.131224906670422</v>
      </c>
      <c r="T4827" s="54">
        <v>45.78432063111925</v>
      </c>
      <c r="U4827" s="54">
        <v>179.61541170669861</v>
      </c>
      <c r="W4827" s="42" t="s">
        <v>469</v>
      </c>
    </row>
    <row r="4828" spans="1:23">
      <c r="A4828" s="49" t="s">
        <v>7096</v>
      </c>
      <c r="B4828" s="46" t="s">
        <v>549</v>
      </c>
      <c r="C4828" s="46" t="s">
        <v>409</v>
      </c>
      <c r="D4828" s="49" t="s">
        <v>69</v>
      </c>
      <c r="E4828" s="46">
        <v>6</v>
      </c>
      <c r="F4828" s="46">
        <v>0</v>
      </c>
      <c r="G4828" s="46">
        <v>6</v>
      </c>
      <c r="H4828" s="46">
        <v>8</v>
      </c>
      <c r="I4828" s="46">
        <v>6</v>
      </c>
      <c r="J4828" s="46">
        <v>6</v>
      </c>
      <c r="K4828" s="46">
        <v>32</v>
      </c>
      <c r="L4828" s="42">
        <v>28394</v>
      </c>
      <c r="M4828" s="42">
        <v>14388</v>
      </c>
      <c r="N4828" s="42">
        <v>14006</v>
      </c>
      <c r="O4828" s="54">
        <v>41.701417848206837</v>
      </c>
      <c r="P4828" s="54" t="s">
        <v>499</v>
      </c>
      <c r="Q4828" s="54">
        <v>41.701417848206837</v>
      </c>
      <c r="R4828" s="54">
        <v>55.60189046427579</v>
      </c>
      <c r="S4828" s="54">
        <v>41.701417848206837</v>
      </c>
      <c r="T4828" s="54">
        <v>41.701417848206837</v>
      </c>
      <c r="U4828" s="54">
        <v>222.40756185710316</v>
      </c>
      <c r="W4828" s="42" t="s">
        <v>469</v>
      </c>
    </row>
    <row r="4829" spans="1:23">
      <c r="A4829" s="49" t="s">
        <v>7097</v>
      </c>
      <c r="B4829" s="46" t="s">
        <v>549</v>
      </c>
      <c r="C4829" s="46" t="s">
        <v>409</v>
      </c>
      <c r="D4829" s="49" t="s">
        <v>64</v>
      </c>
      <c r="E4829" s="46">
        <v>7</v>
      </c>
      <c r="F4829" s="46">
        <v>13</v>
      </c>
      <c r="G4829" s="46">
        <v>20</v>
      </c>
      <c r="H4829" s="46">
        <v>18</v>
      </c>
      <c r="I4829" s="46">
        <v>18</v>
      </c>
      <c r="J4829" s="46">
        <v>12</v>
      </c>
      <c r="K4829" s="46">
        <v>88</v>
      </c>
      <c r="L4829" s="42">
        <v>28394</v>
      </c>
      <c r="M4829" s="42">
        <v>14388</v>
      </c>
      <c r="N4829" s="42">
        <v>14006</v>
      </c>
      <c r="O4829" s="54">
        <v>24.653095724448828</v>
      </c>
      <c r="P4829" s="54">
        <v>45.78432063111925</v>
      </c>
      <c r="Q4829" s="54">
        <v>70.437416355568075</v>
      </c>
      <c r="R4829" s="54">
        <v>63.393674720011276</v>
      </c>
      <c r="S4829" s="54">
        <v>63.393674720011276</v>
      </c>
      <c r="T4829" s="54">
        <v>42.262449813340844</v>
      </c>
      <c r="U4829" s="54">
        <v>309.92463196449955</v>
      </c>
      <c r="W4829" s="42" t="s">
        <v>469</v>
      </c>
    </row>
    <row r="4830" spans="1:23">
      <c r="A4830" s="49" t="s">
        <v>7098</v>
      </c>
      <c r="B4830" s="46" t="s">
        <v>549</v>
      </c>
      <c r="C4830" s="46" t="s">
        <v>409</v>
      </c>
      <c r="D4830" s="49" t="s">
        <v>492</v>
      </c>
      <c r="E4830" s="46">
        <v>0</v>
      </c>
      <c r="F4830" s="46">
        <v>6</v>
      </c>
      <c r="G4830" s="46">
        <v>9</v>
      </c>
      <c r="H4830" s="46">
        <v>9</v>
      </c>
      <c r="I4830" s="46">
        <v>6</v>
      </c>
      <c r="J4830" s="46">
        <v>0</v>
      </c>
      <c r="K4830" s="46">
        <v>30</v>
      </c>
      <c r="L4830" s="42">
        <v>28394</v>
      </c>
      <c r="M4830" s="42">
        <v>14388</v>
      </c>
      <c r="N4830" s="42">
        <v>14006</v>
      </c>
      <c r="O4830" s="54" t="s">
        <v>499</v>
      </c>
      <c r="P4830" s="54">
        <v>21.131224906670422</v>
      </c>
      <c r="Q4830" s="54">
        <v>31.696837360005638</v>
      </c>
      <c r="R4830" s="54">
        <v>31.696837360005638</v>
      </c>
      <c r="S4830" s="54">
        <v>21.131224906670422</v>
      </c>
      <c r="T4830" s="54" t="s">
        <v>499</v>
      </c>
      <c r="U4830" s="54">
        <v>105.65612453335213</v>
      </c>
      <c r="W4830" s="42" t="s">
        <v>469</v>
      </c>
    </row>
    <row r="4831" spans="1:23">
      <c r="A4831" s="49" t="s">
        <v>7099</v>
      </c>
      <c r="B4831" s="46" t="s">
        <v>549</v>
      </c>
      <c r="C4831" s="46" t="s">
        <v>409</v>
      </c>
      <c r="D4831" s="49" t="s">
        <v>473</v>
      </c>
      <c r="E4831" s="46">
        <v>0</v>
      </c>
      <c r="F4831" s="46">
        <v>0</v>
      </c>
      <c r="G4831" s="46">
        <v>0</v>
      </c>
      <c r="H4831" s="46">
        <v>0</v>
      </c>
      <c r="I4831" s="46">
        <v>0</v>
      </c>
      <c r="J4831" s="46">
        <v>0</v>
      </c>
      <c r="K4831" s="46">
        <v>0</v>
      </c>
      <c r="L4831" s="42">
        <v>28394</v>
      </c>
      <c r="M4831" s="42">
        <v>14388</v>
      </c>
      <c r="N4831" s="42">
        <v>14006</v>
      </c>
      <c r="O4831" s="54" t="s">
        <v>499</v>
      </c>
      <c r="P4831" s="54" t="s">
        <v>499</v>
      </c>
      <c r="Q4831" s="54" t="s">
        <v>499</v>
      </c>
      <c r="R4831" s="54" t="s">
        <v>499</v>
      </c>
      <c r="S4831" s="54" t="s">
        <v>499</v>
      </c>
      <c r="T4831" s="54" t="s">
        <v>499</v>
      </c>
      <c r="U4831" s="54" t="s">
        <v>499</v>
      </c>
      <c r="W4831" s="42" t="s">
        <v>469</v>
      </c>
    </row>
    <row r="4832" spans="1:23">
      <c r="A4832" s="49" t="s">
        <v>7100</v>
      </c>
      <c r="B4832" s="46" t="s">
        <v>549</v>
      </c>
      <c r="C4832" s="46" t="s">
        <v>409</v>
      </c>
      <c r="D4832" s="49" t="s">
        <v>201</v>
      </c>
      <c r="E4832" s="46">
        <v>0</v>
      </c>
      <c r="F4832" s="46">
        <v>6</v>
      </c>
      <c r="G4832" s="46">
        <v>12</v>
      </c>
      <c r="H4832" s="46">
        <v>6</v>
      </c>
      <c r="I4832" s="46">
        <v>6</v>
      </c>
      <c r="J4832" s="46">
        <v>0</v>
      </c>
      <c r="K4832" s="46">
        <v>30</v>
      </c>
      <c r="L4832" s="42">
        <v>28394</v>
      </c>
      <c r="M4832" s="42">
        <v>14388</v>
      </c>
      <c r="N4832" s="42">
        <v>14006</v>
      </c>
      <c r="O4832" s="54" t="s">
        <v>499</v>
      </c>
      <c r="P4832" s="54">
        <v>21.131224906670422</v>
      </c>
      <c r="Q4832" s="54">
        <v>42.262449813340844</v>
      </c>
      <c r="R4832" s="54">
        <v>21.131224906670422</v>
      </c>
      <c r="S4832" s="54">
        <v>21.131224906670422</v>
      </c>
      <c r="T4832" s="54" t="s">
        <v>499</v>
      </c>
      <c r="U4832" s="54">
        <v>105.65612453335213</v>
      </c>
      <c r="W4832" s="42" t="s">
        <v>469</v>
      </c>
    </row>
    <row r="4833" spans="1:23">
      <c r="A4833" s="49" t="s">
        <v>7101</v>
      </c>
      <c r="B4833" s="46" t="s">
        <v>549</v>
      </c>
      <c r="C4833" s="46" t="s">
        <v>409</v>
      </c>
      <c r="D4833" s="49" t="s">
        <v>151</v>
      </c>
      <c r="E4833" s="46">
        <v>0</v>
      </c>
      <c r="F4833" s="46">
        <v>0</v>
      </c>
      <c r="G4833" s="46">
        <v>0</v>
      </c>
      <c r="H4833" s="46">
        <v>0</v>
      </c>
      <c r="I4833" s="46">
        <v>0</v>
      </c>
      <c r="J4833" s="46">
        <v>0</v>
      </c>
      <c r="K4833" s="46">
        <v>0</v>
      </c>
      <c r="L4833" s="42">
        <v>28394</v>
      </c>
      <c r="M4833" s="42">
        <v>14388</v>
      </c>
      <c r="N4833" s="42">
        <v>14006</v>
      </c>
      <c r="O4833" s="54" t="s">
        <v>499</v>
      </c>
      <c r="P4833" s="54" t="s">
        <v>499</v>
      </c>
      <c r="Q4833" s="54" t="s">
        <v>499</v>
      </c>
      <c r="R4833" s="54" t="s">
        <v>499</v>
      </c>
      <c r="S4833" s="54" t="s">
        <v>499</v>
      </c>
      <c r="T4833" s="54" t="s">
        <v>499</v>
      </c>
      <c r="U4833" s="54" t="s">
        <v>499</v>
      </c>
      <c r="W4833" s="42" t="s">
        <v>469</v>
      </c>
    </row>
    <row r="4834" spans="1:23">
      <c r="A4834" s="49" t="s">
        <v>7102</v>
      </c>
      <c r="B4834" s="46" t="s">
        <v>549</v>
      </c>
      <c r="C4834" s="46" t="s">
        <v>409</v>
      </c>
      <c r="D4834" s="49" t="s">
        <v>95</v>
      </c>
      <c r="E4834" s="46">
        <v>0</v>
      </c>
      <c r="F4834" s="46">
        <v>0</v>
      </c>
      <c r="G4834" s="46">
        <v>0</v>
      </c>
      <c r="H4834" s="46">
        <v>0</v>
      </c>
      <c r="I4834" s="46">
        <v>0</v>
      </c>
      <c r="J4834" s="46">
        <v>0</v>
      </c>
      <c r="K4834" s="46">
        <v>0</v>
      </c>
      <c r="L4834" s="42">
        <v>28394</v>
      </c>
      <c r="M4834" s="42">
        <v>14388</v>
      </c>
      <c r="N4834" s="42">
        <v>14006</v>
      </c>
      <c r="O4834" s="54" t="s">
        <v>499</v>
      </c>
      <c r="P4834" s="54" t="s">
        <v>499</v>
      </c>
      <c r="Q4834" s="54" t="s">
        <v>499</v>
      </c>
      <c r="R4834" s="54" t="s">
        <v>499</v>
      </c>
      <c r="S4834" s="54" t="s">
        <v>499</v>
      </c>
      <c r="T4834" s="54" t="s">
        <v>499</v>
      </c>
      <c r="U4834" s="54" t="s">
        <v>499</v>
      </c>
      <c r="W4834" s="42" t="s">
        <v>469</v>
      </c>
    </row>
    <row r="4835" spans="1:23">
      <c r="A4835" s="49" t="s">
        <v>7103</v>
      </c>
      <c r="B4835" s="46" t="s">
        <v>549</v>
      </c>
      <c r="C4835" s="46" t="s">
        <v>409</v>
      </c>
      <c r="D4835" s="49" t="s">
        <v>154</v>
      </c>
      <c r="E4835" s="46">
        <v>0</v>
      </c>
      <c r="F4835" s="46">
        <v>0</v>
      </c>
      <c r="G4835" s="46">
        <v>0</v>
      </c>
      <c r="H4835" s="46">
        <v>0</v>
      </c>
      <c r="I4835" s="46">
        <v>0</v>
      </c>
      <c r="J4835" s="46">
        <v>0</v>
      </c>
      <c r="K4835" s="46">
        <v>0</v>
      </c>
      <c r="L4835" s="42">
        <v>28394</v>
      </c>
      <c r="M4835" s="42">
        <v>14388</v>
      </c>
      <c r="N4835" s="42">
        <v>14006</v>
      </c>
      <c r="O4835" s="54" t="s">
        <v>499</v>
      </c>
      <c r="P4835" s="54" t="s">
        <v>499</v>
      </c>
      <c r="Q4835" s="54" t="s">
        <v>499</v>
      </c>
      <c r="R4835" s="54" t="s">
        <v>499</v>
      </c>
      <c r="S4835" s="54" t="s">
        <v>499</v>
      </c>
      <c r="T4835" s="54" t="s">
        <v>499</v>
      </c>
      <c r="U4835" s="54" t="s">
        <v>499</v>
      </c>
      <c r="W4835" s="42" t="s">
        <v>469</v>
      </c>
    </row>
    <row r="4836" spans="1:23">
      <c r="A4836" s="49" t="s">
        <v>7104</v>
      </c>
      <c r="B4836" s="46" t="s">
        <v>549</v>
      </c>
      <c r="C4836" s="46" t="s">
        <v>409</v>
      </c>
      <c r="D4836" s="49" t="s">
        <v>155</v>
      </c>
      <c r="E4836" s="46">
        <v>6</v>
      </c>
      <c r="F4836" s="46">
        <v>0</v>
      </c>
      <c r="G4836" s="46">
        <v>6</v>
      </c>
      <c r="H4836" s="46">
        <v>0</v>
      </c>
      <c r="I4836" s="46">
        <v>0</v>
      </c>
      <c r="J4836" s="46">
        <v>6</v>
      </c>
      <c r="K4836" s="46">
        <v>18</v>
      </c>
      <c r="L4836" s="42">
        <v>28394</v>
      </c>
      <c r="M4836" s="42">
        <v>14388</v>
      </c>
      <c r="N4836" s="42">
        <v>14006</v>
      </c>
      <c r="O4836" s="54">
        <v>21.131224906670422</v>
      </c>
      <c r="P4836" s="54" t="s">
        <v>499</v>
      </c>
      <c r="Q4836" s="54">
        <v>21.131224906670422</v>
      </c>
      <c r="R4836" s="54" t="s">
        <v>499</v>
      </c>
      <c r="S4836" s="54" t="s">
        <v>499</v>
      </c>
      <c r="T4836" s="54">
        <v>21.131224906670422</v>
      </c>
      <c r="U4836" s="54">
        <v>63.393674720011276</v>
      </c>
      <c r="W4836" s="42" t="s">
        <v>469</v>
      </c>
    </row>
    <row r="4837" spans="1:23">
      <c r="A4837" s="49" t="s">
        <v>7105</v>
      </c>
      <c r="B4837" s="46" t="s">
        <v>549</v>
      </c>
      <c r="C4837" s="46" t="s">
        <v>409</v>
      </c>
      <c r="D4837" s="49" t="s">
        <v>99</v>
      </c>
      <c r="E4837" s="46">
        <v>0</v>
      </c>
      <c r="F4837" s="46">
        <v>6</v>
      </c>
      <c r="G4837" s="46">
        <v>13</v>
      </c>
      <c r="H4837" s="46">
        <v>6</v>
      </c>
      <c r="I4837" s="46">
        <v>6</v>
      </c>
      <c r="J4837" s="46">
        <v>12</v>
      </c>
      <c r="K4837" s="46">
        <v>43</v>
      </c>
      <c r="L4837" s="42">
        <v>28394</v>
      </c>
      <c r="M4837" s="42">
        <v>14388</v>
      </c>
      <c r="N4837" s="42">
        <v>14006</v>
      </c>
      <c r="O4837" s="54" t="s">
        <v>499</v>
      </c>
      <c r="P4837" s="54">
        <v>21.131224906670422</v>
      </c>
      <c r="Q4837" s="54">
        <v>45.78432063111925</v>
      </c>
      <c r="R4837" s="54">
        <v>21.131224906670422</v>
      </c>
      <c r="S4837" s="54">
        <v>21.131224906670422</v>
      </c>
      <c r="T4837" s="54">
        <v>42.262449813340844</v>
      </c>
      <c r="U4837" s="54">
        <v>151.44044516447136</v>
      </c>
      <c r="W4837" s="42" t="s">
        <v>469</v>
      </c>
    </row>
    <row r="4838" spans="1:23">
      <c r="A4838" s="49" t="s">
        <v>7106</v>
      </c>
      <c r="B4838" s="46" t="s">
        <v>549</v>
      </c>
      <c r="C4838" s="46" t="s">
        <v>409</v>
      </c>
      <c r="D4838" s="49" t="s">
        <v>481</v>
      </c>
      <c r="E4838" s="46">
        <v>0</v>
      </c>
      <c r="F4838" s="46">
        <v>0</v>
      </c>
      <c r="G4838" s="46">
        <v>6</v>
      </c>
      <c r="H4838" s="46">
        <v>0</v>
      </c>
      <c r="I4838" s="46">
        <v>0</v>
      </c>
      <c r="J4838" s="46">
        <v>0</v>
      </c>
      <c r="K4838" s="46">
        <v>6</v>
      </c>
      <c r="L4838" s="42">
        <v>28394</v>
      </c>
      <c r="M4838" s="42">
        <v>14388</v>
      </c>
      <c r="N4838" s="42">
        <v>14006</v>
      </c>
      <c r="O4838" s="54" t="s">
        <v>499</v>
      </c>
      <c r="P4838" s="54" t="s">
        <v>499</v>
      </c>
      <c r="Q4838" s="54">
        <v>21.131224906670422</v>
      </c>
      <c r="R4838" s="54" t="s">
        <v>499</v>
      </c>
      <c r="S4838" s="54" t="s">
        <v>499</v>
      </c>
      <c r="T4838" s="54" t="s">
        <v>499</v>
      </c>
      <c r="U4838" s="54">
        <v>21.131224906670422</v>
      </c>
      <c r="W4838" s="42" t="s">
        <v>469</v>
      </c>
    </row>
    <row r="4839" spans="1:23">
      <c r="A4839" s="49" t="s">
        <v>7107</v>
      </c>
      <c r="B4839" s="46" t="s">
        <v>549</v>
      </c>
      <c r="C4839" s="46" t="s">
        <v>409</v>
      </c>
      <c r="D4839" s="49" t="s">
        <v>483</v>
      </c>
      <c r="E4839" s="46">
        <v>12</v>
      </c>
      <c r="F4839" s="46">
        <v>0</v>
      </c>
      <c r="G4839" s="46">
        <v>12</v>
      </c>
      <c r="H4839" s="46">
        <v>6</v>
      </c>
      <c r="I4839" s="46">
        <v>12</v>
      </c>
      <c r="J4839" s="46">
        <v>0</v>
      </c>
      <c r="K4839" s="46">
        <v>42</v>
      </c>
      <c r="L4839" s="42">
        <v>28394</v>
      </c>
      <c r="M4839" s="42">
        <v>14388</v>
      </c>
      <c r="N4839" s="42">
        <v>14006</v>
      </c>
      <c r="O4839" s="54">
        <v>42.262449813340844</v>
      </c>
      <c r="P4839" s="54" t="s">
        <v>499</v>
      </c>
      <c r="Q4839" s="54">
        <v>42.262449813340844</v>
      </c>
      <c r="R4839" s="54">
        <v>21.131224906670422</v>
      </c>
      <c r="S4839" s="54">
        <v>42.262449813340844</v>
      </c>
      <c r="T4839" s="54" t="s">
        <v>499</v>
      </c>
      <c r="U4839" s="54">
        <v>147.91857434669296</v>
      </c>
      <c r="W4839" s="42" t="s">
        <v>469</v>
      </c>
    </row>
    <row r="4840" spans="1:23">
      <c r="A4840" s="49" t="s">
        <v>7108</v>
      </c>
      <c r="B4840" s="46" t="s">
        <v>549</v>
      </c>
      <c r="C4840" s="46" t="s">
        <v>409</v>
      </c>
      <c r="D4840" s="49" t="s">
        <v>128</v>
      </c>
      <c r="E4840" s="46">
        <v>0</v>
      </c>
      <c r="F4840" s="46">
        <v>0</v>
      </c>
      <c r="G4840" s="46">
        <v>0</v>
      </c>
      <c r="H4840" s="46">
        <v>0</v>
      </c>
      <c r="I4840" s="46">
        <v>0</v>
      </c>
      <c r="J4840" s="46">
        <v>0</v>
      </c>
      <c r="K4840" s="46">
        <v>0</v>
      </c>
      <c r="L4840" s="42">
        <v>28394</v>
      </c>
      <c r="M4840" s="42">
        <v>14388</v>
      </c>
      <c r="N4840" s="42">
        <v>14006</v>
      </c>
      <c r="O4840" s="54" t="s">
        <v>499</v>
      </c>
      <c r="P4840" s="54" t="s">
        <v>499</v>
      </c>
      <c r="Q4840" s="54" t="s">
        <v>499</v>
      </c>
      <c r="R4840" s="54" t="s">
        <v>499</v>
      </c>
      <c r="S4840" s="54" t="s">
        <v>499</v>
      </c>
      <c r="T4840" s="54" t="s">
        <v>499</v>
      </c>
      <c r="U4840" s="54" t="s">
        <v>499</v>
      </c>
      <c r="W4840" s="42" t="s">
        <v>469</v>
      </c>
    </row>
    <row r="4841" spans="1:23">
      <c r="A4841" s="49" t="s">
        <v>7109</v>
      </c>
      <c r="B4841" s="46" t="s">
        <v>549</v>
      </c>
      <c r="C4841" s="46" t="s">
        <v>409</v>
      </c>
      <c r="D4841" s="49" t="s">
        <v>132</v>
      </c>
      <c r="E4841" s="46">
        <v>6</v>
      </c>
      <c r="F4841" s="46">
        <v>0</v>
      </c>
      <c r="G4841" s="46">
        <v>6</v>
      </c>
      <c r="H4841" s="46">
        <v>6</v>
      </c>
      <c r="I4841" s="46">
        <v>0</v>
      </c>
      <c r="J4841" s="46">
        <v>0</v>
      </c>
      <c r="K4841" s="46">
        <v>18</v>
      </c>
      <c r="L4841" s="42">
        <v>28394</v>
      </c>
      <c r="M4841" s="42">
        <v>14388</v>
      </c>
      <c r="N4841" s="42">
        <v>14006</v>
      </c>
      <c r="O4841" s="54">
        <v>41.701417848206837</v>
      </c>
      <c r="P4841" s="54" t="s">
        <v>499</v>
      </c>
      <c r="Q4841" s="54">
        <v>41.701417848206837</v>
      </c>
      <c r="R4841" s="54">
        <v>41.701417848206837</v>
      </c>
      <c r="S4841" s="54" t="s">
        <v>499</v>
      </c>
      <c r="T4841" s="54" t="s">
        <v>499</v>
      </c>
      <c r="U4841" s="54">
        <v>125.10425354462052</v>
      </c>
      <c r="W4841" s="42" t="s">
        <v>469</v>
      </c>
    </row>
    <row r="4842" spans="1:23">
      <c r="A4842" s="49" t="s">
        <v>7110</v>
      </c>
      <c r="B4842" s="46" t="s">
        <v>549</v>
      </c>
      <c r="C4842" s="46" t="s">
        <v>409</v>
      </c>
      <c r="D4842" s="49" t="s">
        <v>161</v>
      </c>
      <c r="E4842" s="46">
        <v>0</v>
      </c>
      <c r="F4842" s="46">
        <v>0</v>
      </c>
      <c r="G4842" s="46">
        <v>0</v>
      </c>
      <c r="H4842" s="46">
        <v>0</v>
      </c>
      <c r="I4842" s="46">
        <v>0</v>
      </c>
      <c r="J4842" s="46">
        <v>0</v>
      </c>
      <c r="K4842" s="46">
        <v>0</v>
      </c>
      <c r="L4842" s="42">
        <v>28394</v>
      </c>
      <c r="M4842" s="42">
        <v>14388</v>
      </c>
      <c r="N4842" s="42">
        <v>14006</v>
      </c>
      <c r="O4842" s="54" t="s">
        <v>499</v>
      </c>
      <c r="P4842" s="54" t="s">
        <v>499</v>
      </c>
      <c r="Q4842" s="54" t="s">
        <v>499</v>
      </c>
      <c r="R4842" s="54" t="s">
        <v>499</v>
      </c>
      <c r="S4842" s="54" t="s">
        <v>499</v>
      </c>
      <c r="T4842" s="54" t="s">
        <v>499</v>
      </c>
      <c r="U4842" s="54" t="s">
        <v>499</v>
      </c>
      <c r="W4842" s="42" t="s">
        <v>469</v>
      </c>
    </row>
    <row r="4843" spans="1:23">
      <c r="A4843" s="49" t="s">
        <v>7111</v>
      </c>
      <c r="B4843" s="46" t="s">
        <v>549</v>
      </c>
      <c r="C4843" s="46" t="s">
        <v>409</v>
      </c>
      <c r="D4843" s="49" t="s">
        <v>164</v>
      </c>
      <c r="E4843" s="46">
        <v>25</v>
      </c>
      <c r="F4843" s="46">
        <v>14</v>
      </c>
      <c r="G4843" s="46">
        <v>48</v>
      </c>
      <c r="H4843" s="46">
        <v>36</v>
      </c>
      <c r="I4843" s="46">
        <v>7</v>
      </c>
      <c r="J4843" s="46">
        <v>6</v>
      </c>
      <c r="K4843" s="46">
        <v>136</v>
      </c>
      <c r="L4843" s="42">
        <v>28394</v>
      </c>
      <c r="M4843" s="42">
        <v>14388</v>
      </c>
      <c r="N4843" s="42">
        <v>14006</v>
      </c>
      <c r="O4843" s="54">
        <v>178.49493074396688</v>
      </c>
      <c r="P4843" s="54">
        <v>99.957161216621458</v>
      </c>
      <c r="Q4843" s="54">
        <v>342.71026702841641</v>
      </c>
      <c r="R4843" s="54">
        <v>257.03270027131231</v>
      </c>
      <c r="S4843" s="54">
        <v>49.978580608310729</v>
      </c>
      <c r="T4843" s="54">
        <v>42.838783378552051</v>
      </c>
      <c r="U4843" s="54">
        <v>971.01242324717975</v>
      </c>
      <c r="W4843" s="42" t="s">
        <v>469</v>
      </c>
    </row>
    <row r="4844" spans="1:23">
      <c r="A4844" s="49" t="s">
        <v>7112</v>
      </c>
      <c r="B4844" s="46" t="s">
        <v>549</v>
      </c>
      <c r="C4844" s="46" t="s">
        <v>409</v>
      </c>
      <c r="D4844" s="49" t="s">
        <v>142</v>
      </c>
      <c r="E4844" s="46">
        <v>6</v>
      </c>
      <c r="F4844" s="46">
        <v>0</v>
      </c>
      <c r="G4844" s="46">
        <v>0</v>
      </c>
      <c r="H4844" s="46">
        <v>0</v>
      </c>
      <c r="I4844" s="46">
        <v>0</v>
      </c>
      <c r="J4844" s="46">
        <v>0</v>
      </c>
      <c r="K4844" s="46">
        <v>6</v>
      </c>
      <c r="L4844" s="42">
        <v>28394</v>
      </c>
      <c r="M4844" s="42">
        <v>14388</v>
      </c>
      <c r="N4844" s="42">
        <v>14006</v>
      </c>
      <c r="O4844" s="54">
        <v>21.131224906670422</v>
      </c>
      <c r="P4844" s="54" t="s">
        <v>499</v>
      </c>
      <c r="Q4844" s="54" t="s">
        <v>499</v>
      </c>
      <c r="R4844" s="54" t="s">
        <v>499</v>
      </c>
      <c r="S4844" s="54" t="s">
        <v>499</v>
      </c>
      <c r="T4844" s="54" t="s">
        <v>499</v>
      </c>
      <c r="U4844" s="54">
        <v>21.131224906670422</v>
      </c>
      <c r="W4844" s="42" t="s">
        <v>469</v>
      </c>
    </row>
    <row r="4845" spans="1:23">
      <c r="A4845" s="49" t="s">
        <v>7113</v>
      </c>
      <c r="B4845" s="46" t="s">
        <v>549</v>
      </c>
      <c r="C4845" s="46" t="s">
        <v>409</v>
      </c>
      <c r="D4845" s="49" t="s">
        <v>146</v>
      </c>
      <c r="E4845" s="46">
        <v>6</v>
      </c>
      <c r="F4845" s="46">
        <v>6</v>
      </c>
      <c r="G4845" s="46">
        <v>0</v>
      </c>
      <c r="H4845" s="46">
        <v>7</v>
      </c>
      <c r="I4845" s="46">
        <v>10</v>
      </c>
      <c r="J4845" s="46">
        <v>6</v>
      </c>
      <c r="K4845" s="46">
        <v>35</v>
      </c>
      <c r="L4845" s="42">
        <v>28394</v>
      </c>
      <c r="M4845" s="42">
        <v>14388</v>
      </c>
      <c r="N4845" s="42">
        <v>14006</v>
      </c>
      <c r="O4845" s="54">
        <v>41.701417848206837</v>
      </c>
      <c r="P4845" s="54">
        <v>41.701417848206837</v>
      </c>
      <c r="Q4845" s="54" t="s">
        <v>499</v>
      </c>
      <c r="R4845" s="54">
        <v>48.651654156241314</v>
      </c>
      <c r="S4845" s="54">
        <v>69.502363080344736</v>
      </c>
      <c r="T4845" s="54">
        <v>41.701417848206837</v>
      </c>
      <c r="U4845" s="54">
        <v>243.25827078120653</v>
      </c>
      <c r="W4845" s="42" t="s">
        <v>469</v>
      </c>
    </row>
    <row r="4846" spans="1:23">
      <c r="A4846" s="49" t="s">
        <v>7114</v>
      </c>
      <c r="B4846" s="46" t="s">
        <v>549</v>
      </c>
      <c r="C4846" s="46" t="s">
        <v>411</v>
      </c>
      <c r="D4846" s="49" t="s">
        <v>200</v>
      </c>
      <c r="E4846" s="46">
        <v>0</v>
      </c>
      <c r="F4846" s="46">
        <v>0</v>
      </c>
      <c r="G4846" s="46">
        <v>15</v>
      </c>
      <c r="H4846" s="46">
        <v>24</v>
      </c>
      <c r="I4846" s="46">
        <v>16</v>
      </c>
      <c r="J4846" s="46">
        <v>0</v>
      </c>
      <c r="K4846" s="46">
        <v>55</v>
      </c>
      <c r="L4846" s="42">
        <v>27186</v>
      </c>
      <c r="M4846" s="42">
        <v>13932</v>
      </c>
      <c r="N4846" s="42">
        <v>13254</v>
      </c>
      <c r="O4846" s="54" t="s">
        <v>499</v>
      </c>
      <c r="P4846" s="54" t="s">
        <v>499</v>
      </c>
      <c r="Q4846" s="54">
        <v>55.175457956301031</v>
      </c>
      <c r="R4846" s="54">
        <v>88.280732730081667</v>
      </c>
      <c r="S4846" s="54">
        <v>58.853821820054442</v>
      </c>
      <c r="T4846" s="54" t="s">
        <v>499</v>
      </c>
      <c r="U4846" s="54">
        <v>202.31001250643715</v>
      </c>
      <c r="W4846" s="42" t="s">
        <v>469</v>
      </c>
    </row>
    <row r="4847" spans="1:23">
      <c r="A4847" s="49" t="s">
        <v>7115</v>
      </c>
      <c r="B4847" s="46" t="s">
        <v>549</v>
      </c>
      <c r="C4847" s="46" t="s">
        <v>411</v>
      </c>
      <c r="D4847" s="49" t="s">
        <v>54</v>
      </c>
      <c r="E4847" s="46">
        <v>6</v>
      </c>
      <c r="F4847" s="46">
        <v>8</v>
      </c>
      <c r="G4847" s="46">
        <v>50</v>
      </c>
      <c r="H4847" s="46">
        <v>56</v>
      </c>
      <c r="I4847" s="46">
        <v>38</v>
      </c>
      <c r="J4847" s="46">
        <v>26</v>
      </c>
      <c r="K4847" s="46">
        <v>184</v>
      </c>
      <c r="L4847" s="42">
        <v>27186</v>
      </c>
      <c r="M4847" s="42">
        <v>13932</v>
      </c>
      <c r="N4847" s="42">
        <v>13254</v>
      </c>
      <c r="O4847" s="54">
        <v>43.066322136089575</v>
      </c>
      <c r="P4847" s="54">
        <v>57.421762848119442</v>
      </c>
      <c r="Q4847" s="54">
        <v>358.88601780074646</v>
      </c>
      <c r="R4847" s="54">
        <v>401.9523399368361</v>
      </c>
      <c r="S4847" s="54">
        <v>272.75337352856735</v>
      </c>
      <c r="T4847" s="54">
        <v>186.62072925638816</v>
      </c>
      <c r="U4847" s="54">
        <v>1320.7005455067472</v>
      </c>
      <c r="W4847" s="42" t="s">
        <v>469</v>
      </c>
    </row>
    <row r="4848" spans="1:23">
      <c r="A4848" s="49" t="s">
        <v>7116</v>
      </c>
      <c r="B4848" s="46" t="s">
        <v>549</v>
      </c>
      <c r="C4848" s="46" t="s">
        <v>411</v>
      </c>
      <c r="D4848" s="49" t="s">
        <v>60</v>
      </c>
      <c r="E4848" s="46">
        <v>12</v>
      </c>
      <c r="F4848" s="46">
        <v>0</v>
      </c>
      <c r="G4848" s="46">
        <v>13</v>
      </c>
      <c r="H4848" s="46">
        <v>6</v>
      </c>
      <c r="I4848" s="46">
        <v>6</v>
      </c>
      <c r="J4848" s="46">
        <v>6</v>
      </c>
      <c r="K4848" s="46">
        <v>43</v>
      </c>
      <c r="L4848" s="42">
        <v>27186</v>
      </c>
      <c r="M4848" s="42">
        <v>13932</v>
      </c>
      <c r="N4848" s="42">
        <v>13254</v>
      </c>
      <c r="O4848" s="54">
        <v>44.140366365040833</v>
      </c>
      <c r="P4848" s="54" t="s">
        <v>499</v>
      </c>
      <c r="Q4848" s="54">
        <v>47.81873022879423</v>
      </c>
      <c r="R4848" s="54">
        <v>22.070183182520417</v>
      </c>
      <c r="S4848" s="54">
        <v>22.070183182520417</v>
      </c>
      <c r="T4848" s="54">
        <v>22.070183182520417</v>
      </c>
      <c r="U4848" s="54">
        <v>158.1696461413963</v>
      </c>
      <c r="W4848" s="42" t="s">
        <v>469</v>
      </c>
    </row>
    <row r="4849" spans="1:23">
      <c r="A4849" s="49" t="s">
        <v>7117</v>
      </c>
      <c r="B4849" s="46" t="s">
        <v>549</v>
      </c>
      <c r="C4849" s="46" t="s">
        <v>411</v>
      </c>
      <c r="D4849" s="49" t="s">
        <v>69</v>
      </c>
      <c r="E4849" s="46">
        <v>0</v>
      </c>
      <c r="F4849" s="46">
        <v>6</v>
      </c>
      <c r="G4849" s="46">
        <v>6</v>
      </c>
      <c r="H4849" s="46">
        <v>0</v>
      </c>
      <c r="I4849" s="46">
        <v>0</v>
      </c>
      <c r="J4849" s="46">
        <v>6</v>
      </c>
      <c r="K4849" s="46">
        <v>18</v>
      </c>
      <c r="L4849" s="42">
        <v>27186</v>
      </c>
      <c r="M4849" s="42">
        <v>13932</v>
      </c>
      <c r="N4849" s="42">
        <v>13254</v>
      </c>
      <c r="O4849" s="54" t="s">
        <v>499</v>
      </c>
      <c r="P4849" s="54">
        <v>43.066322136089575</v>
      </c>
      <c r="Q4849" s="54">
        <v>43.066322136089575</v>
      </c>
      <c r="R4849" s="54" t="s">
        <v>499</v>
      </c>
      <c r="S4849" s="54" t="s">
        <v>499</v>
      </c>
      <c r="T4849" s="54">
        <v>43.066322136089575</v>
      </c>
      <c r="U4849" s="54">
        <v>129.19896640826875</v>
      </c>
      <c r="W4849" s="42" t="s">
        <v>469</v>
      </c>
    </row>
    <row r="4850" spans="1:23">
      <c r="A4850" s="49" t="s">
        <v>7118</v>
      </c>
      <c r="B4850" s="46" t="s">
        <v>549</v>
      </c>
      <c r="C4850" s="46" t="s">
        <v>411</v>
      </c>
      <c r="D4850" s="49" t="s">
        <v>64</v>
      </c>
      <c r="E4850" s="46">
        <v>20</v>
      </c>
      <c r="F4850" s="46">
        <v>18</v>
      </c>
      <c r="G4850" s="46">
        <v>28</v>
      </c>
      <c r="H4850" s="46">
        <v>16</v>
      </c>
      <c r="I4850" s="46">
        <v>6</v>
      </c>
      <c r="J4850" s="46">
        <v>12</v>
      </c>
      <c r="K4850" s="46">
        <v>100</v>
      </c>
      <c r="L4850" s="42">
        <v>27186</v>
      </c>
      <c r="M4850" s="42">
        <v>13932</v>
      </c>
      <c r="N4850" s="42">
        <v>13254</v>
      </c>
      <c r="O4850" s="54">
        <v>73.567277275068051</v>
      </c>
      <c r="P4850" s="54">
        <v>66.210549547561243</v>
      </c>
      <c r="Q4850" s="54">
        <v>102.99418818509527</v>
      </c>
      <c r="R4850" s="54">
        <v>58.853821820054442</v>
      </c>
      <c r="S4850" s="54">
        <v>22.070183182520417</v>
      </c>
      <c r="T4850" s="54">
        <v>44.140366365040833</v>
      </c>
      <c r="U4850" s="54">
        <v>367.83638637534028</v>
      </c>
      <c r="W4850" s="42" t="s">
        <v>469</v>
      </c>
    </row>
    <row r="4851" spans="1:23">
      <c r="A4851" s="49" t="s">
        <v>7119</v>
      </c>
      <c r="B4851" s="46" t="s">
        <v>549</v>
      </c>
      <c r="C4851" s="46" t="s">
        <v>411</v>
      </c>
      <c r="D4851" s="49" t="s">
        <v>492</v>
      </c>
      <c r="E4851" s="46">
        <v>6</v>
      </c>
      <c r="F4851" s="46">
        <v>0</v>
      </c>
      <c r="G4851" s="46">
        <v>6</v>
      </c>
      <c r="H4851" s="46">
        <v>12</v>
      </c>
      <c r="I4851" s="46">
        <v>0</v>
      </c>
      <c r="J4851" s="46">
        <v>6</v>
      </c>
      <c r="K4851" s="46">
        <v>30</v>
      </c>
      <c r="L4851" s="42">
        <v>27186</v>
      </c>
      <c r="M4851" s="42">
        <v>13932</v>
      </c>
      <c r="N4851" s="42">
        <v>13254</v>
      </c>
      <c r="O4851" s="54">
        <v>22.070183182520417</v>
      </c>
      <c r="P4851" s="54" t="s">
        <v>499</v>
      </c>
      <c r="Q4851" s="54">
        <v>22.070183182520417</v>
      </c>
      <c r="R4851" s="54">
        <v>44.140366365040833</v>
      </c>
      <c r="S4851" s="54" t="s">
        <v>499</v>
      </c>
      <c r="T4851" s="54">
        <v>22.070183182520417</v>
      </c>
      <c r="U4851" s="54">
        <v>110.35091591260206</v>
      </c>
      <c r="W4851" s="42" t="s">
        <v>469</v>
      </c>
    </row>
    <row r="4852" spans="1:23">
      <c r="A4852" s="49" t="s">
        <v>7120</v>
      </c>
      <c r="B4852" s="46" t="s">
        <v>549</v>
      </c>
      <c r="C4852" s="46" t="s">
        <v>411</v>
      </c>
      <c r="D4852" s="49" t="s">
        <v>473</v>
      </c>
      <c r="E4852" s="46">
        <v>0</v>
      </c>
      <c r="F4852" s="46">
        <v>0</v>
      </c>
      <c r="G4852" s="46">
        <v>0</v>
      </c>
      <c r="H4852" s="46">
        <v>6</v>
      </c>
      <c r="I4852" s="46">
        <v>6</v>
      </c>
      <c r="J4852" s="46">
        <v>0</v>
      </c>
      <c r="K4852" s="46">
        <v>12</v>
      </c>
      <c r="L4852" s="42">
        <v>27186</v>
      </c>
      <c r="M4852" s="42">
        <v>13932</v>
      </c>
      <c r="N4852" s="42">
        <v>13254</v>
      </c>
      <c r="O4852" s="54" t="s">
        <v>499</v>
      </c>
      <c r="P4852" s="54" t="s">
        <v>499</v>
      </c>
      <c r="Q4852" s="54" t="s">
        <v>499</v>
      </c>
      <c r="R4852" s="54">
        <v>22.070183182520417</v>
      </c>
      <c r="S4852" s="54">
        <v>22.070183182520417</v>
      </c>
      <c r="T4852" s="54" t="s">
        <v>499</v>
      </c>
      <c r="U4852" s="54">
        <v>44.140366365040833</v>
      </c>
      <c r="W4852" s="42" t="s">
        <v>469</v>
      </c>
    </row>
    <row r="4853" spans="1:23">
      <c r="A4853" s="49" t="s">
        <v>7121</v>
      </c>
      <c r="B4853" s="46" t="s">
        <v>549</v>
      </c>
      <c r="C4853" s="46" t="s">
        <v>411</v>
      </c>
      <c r="D4853" s="49" t="s">
        <v>201</v>
      </c>
      <c r="E4853" s="46">
        <v>0</v>
      </c>
      <c r="F4853" s="46">
        <v>0</v>
      </c>
      <c r="G4853" s="46">
        <v>12</v>
      </c>
      <c r="H4853" s="46">
        <v>0</v>
      </c>
      <c r="I4853" s="46">
        <v>0</v>
      </c>
      <c r="J4853" s="46">
        <v>0</v>
      </c>
      <c r="K4853" s="46">
        <v>12</v>
      </c>
      <c r="L4853" s="42">
        <v>27186</v>
      </c>
      <c r="M4853" s="42">
        <v>13932</v>
      </c>
      <c r="N4853" s="42">
        <v>13254</v>
      </c>
      <c r="O4853" s="54" t="s">
        <v>499</v>
      </c>
      <c r="P4853" s="54" t="s">
        <v>499</v>
      </c>
      <c r="Q4853" s="54">
        <v>44.140366365040833</v>
      </c>
      <c r="R4853" s="54" t="s">
        <v>499</v>
      </c>
      <c r="S4853" s="54" t="s">
        <v>499</v>
      </c>
      <c r="T4853" s="54" t="s">
        <v>499</v>
      </c>
      <c r="U4853" s="54">
        <v>44.140366365040833</v>
      </c>
      <c r="W4853" s="42" t="s">
        <v>469</v>
      </c>
    </row>
    <row r="4854" spans="1:23">
      <c r="A4854" s="49" t="s">
        <v>7122</v>
      </c>
      <c r="B4854" s="46" t="s">
        <v>549</v>
      </c>
      <c r="C4854" s="46" t="s">
        <v>411</v>
      </c>
      <c r="D4854" s="49" t="s">
        <v>151</v>
      </c>
      <c r="E4854" s="46">
        <v>0</v>
      </c>
      <c r="F4854" s="46">
        <v>0</v>
      </c>
      <c r="G4854" s="46">
        <v>0</v>
      </c>
      <c r="H4854" s="46">
        <v>0</v>
      </c>
      <c r="I4854" s="46">
        <v>0</v>
      </c>
      <c r="J4854" s="46">
        <v>0</v>
      </c>
      <c r="K4854" s="46">
        <v>0</v>
      </c>
      <c r="L4854" s="42">
        <v>27186</v>
      </c>
      <c r="M4854" s="42">
        <v>13932</v>
      </c>
      <c r="N4854" s="42">
        <v>13254</v>
      </c>
      <c r="O4854" s="54" t="s">
        <v>499</v>
      </c>
      <c r="P4854" s="54" t="s">
        <v>499</v>
      </c>
      <c r="Q4854" s="54" t="s">
        <v>499</v>
      </c>
      <c r="R4854" s="54" t="s">
        <v>499</v>
      </c>
      <c r="S4854" s="54" t="s">
        <v>499</v>
      </c>
      <c r="T4854" s="54" t="s">
        <v>499</v>
      </c>
      <c r="U4854" s="54" t="s">
        <v>499</v>
      </c>
      <c r="W4854" s="42" t="s">
        <v>469</v>
      </c>
    </row>
    <row r="4855" spans="1:23">
      <c r="A4855" s="49" t="s">
        <v>7123</v>
      </c>
      <c r="B4855" s="46" t="s">
        <v>549</v>
      </c>
      <c r="C4855" s="46" t="s">
        <v>411</v>
      </c>
      <c r="D4855" s="49" t="s">
        <v>95</v>
      </c>
      <c r="E4855" s="46">
        <v>0</v>
      </c>
      <c r="F4855" s="46">
        <v>0</v>
      </c>
      <c r="G4855" s="46">
        <v>0</v>
      </c>
      <c r="H4855" s="46">
        <v>0</v>
      </c>
      <c r="I4855" s="46">
        <v>0</v>
      </c>
      <c r="J4855" s="46">
        <v>0</v>
      </c>
      <c r="K4855" s="46">
        <v>0</v>
      </c>
      <c r="L4855" s="42">
        <v>27186</v>
      </c>
      <c r="M4855" s="42">
        <v>13932</v>
      </c>
      <c r="N4855" s="42">
        <v>13254</v>
      </c>
      <c r="O4855" s="54" t="s">
        <v>499</v>
      </c>
      <c r="P4855" s="54" t="s">
        <v>499</v>
      </c>
      <c r="Q4855" s="54" t="s">
        <v>499</v>
      </c>
      <c r="R4855" s="54" t="s">
        <v>499</v>
      </c>
      <c r="S4855" s="54" t="s">
        <v>499</v>
      </c>
      <c r="T4855" s="54" t="s">
        <v>499</v>
      </c>
      <c r="U4855" s="54" t="s">
        <v>499</v>
      </c>
      <c r="W4855" s="42" t="s">
        <v>469</v>
      </c>
    </row>
    <row r="4856" spans="1:23">
      <c r="A4856" s="49" t="s">
        <v>7124</v>
      </c>
      <c r="B4856" s="46" t="s">
        <v>549</v>
      </c>
      <c r="C4856" s="46" t="s">
        <v>411</v>
      </c>
      <c r="D4856" s="49" t="s">
        <v>154</v>
      </c>
      <c r="E4856" s="46">
        <v>0</v>
      </c>
      <c r="F4856" s="46">
        <v>0</v>
      </c>
      <c r="G4856" s="46">
        <v>0</v>
      </c>
      <c r="H4856" s="46">
        <v>0</v>
      </c>
      <c r="I4856" s="46">
        <v>0</v>
      </c>
      <c r="J4856" s="46">
        <v>0</v>
      </c>
      <c r="K4856" s="46">
        <v>0</v>
      </c>
      <c r="L4856" s="42">
        <v>27186</v>
      </c>
      <c r="M4856" s="42">
        <v>13932</v>
      </c>
      <c r="N4856" s="42">
        <v>13254</v>
      </c>
      <c r="O4856" s="54" t="s">
        <v>499</v>
      </c>
      <c r="P4856" s="54" t="s">
        <v>499</v>
      </c>
      <c r="Q4856" s="54" t="s">
        <v>499</v>
      </c>
      <c r="R4856" s="54" t="s">
        <v>499</v>
      </c>
      <c r="S4856" s="54" t="s">
        <v>499</v>
      </c>
      <c r="T4856" s="54" t="s">
        <v>499</v>
      </c>
      <c r="U4856" s="54" t="s">
        <v>499</v>
      </c>
      <c r="W4856" s="42" t="s">
        <v>469</v>
      </c>
    </row>
    <row r="4857" spans="1:23">
      <c r="A4857" s="49" t="s">
        <v>7125</v>
      </c>
      <c r="B4857" s="46" t="s">
        <v>549</v>
      </c>
      <c r="C4857" s="46" t="s">
        <v>411</v>
      </c>
      <c r="D4857" s="49" t="s">
        <v>155</v>
      </c>
      <c r="E4857" s="46">
        <v>6</v>
      </c>
      <c r="F4857" s="46">
        <v>6</v>
      </c>
      <c r="G4857" s="46">
        <v>0</v>
      </c>
      <c r="H4857" s="46">
        <v>0</v>
      </c>
      <c r="I4857" s="46">
        <v>0</v>
      </c>
      <c r="J4857" s="46">
        <v>0</v>
      </c>
      <c r="K4857" s="46">
        <v>12</v>
      </c>
      <c r="L4857" s="42">
        <v>27186</v>
      </c>
      <c r="M4857" s="42">
        <v>13932</v>
      </c>
      <c r="N4857" s="42">
        <v>13254</v>
      </c>
      <c r="O4857" s="54">
        <v>22.070183182520417</v>
      </c>
      <c r="P4857" s="54">
        <v>22.070183182520417</v>
      </c>
      <c r="Q4857" s="54" t="s">
        <v>499</v>
      </c>
      <c r="R4857" s="54" t="s">
        <v>499</v>
      </c>
      <c r="S4857" s="54" t="s">
        <v>499</v>
      </c>
      <c r="T4857" s="54" t="s">
        <v>499</v>
      </c>
      <c r="U4857" s="54">
        <v>44.140366365040833</v>
      </c>
      <c r="W4857" s="42" t="s">
        <v>469</v>
      </c>
    </row>
    <row r="4858" spans="1:23">
      <c r="A4858" s="49" t="s">
        <v>7126</v>
      </c>
      <c r="B4858" s="46" t="s">
        <v>549</v>
      </c>
      <c r="C4858" s="46" t="s">
        <v>411</v>
      </c>
      <c r="D4858" s="49" t="s">
        <v>99</v>
      </c>
      <c r="E4858" s="46">
        <v>6</v>
      </c>
      <c r="F4858" s="46">
        <v>6</v>
      </c>
      <c r="G4858" s="46">
        <v>6</v>
      </c>
      <c r="H4858" s="46">
        <v>6</v>
      </c>
      <c r="I4858" s="46">
        <v>6</v>
      </c>
      <c r="J4858" s="46">
        <v>6</v>
      </c>
      <c r="K4858" s="46">
        <v>36</v>
      </c>
      <c r="L4858" s="42">
        <v>27186</v>
      </c>
      <c r="M4858" s="42">
        <v>13932</v>
      </c>
      <c r="N4858" s="42">
        <v>13254</v>
      </c>
      <c r="O4858" s="54">
        <v>22.070183182520417</v>
      </c>
      <c r="P4858" s="54">
        <v>22.070183182520417</v>
      </c>
      <c r="Q4858" s="54">
        <v>22.070183182520417</v>
      </c>
      <c r="R4858" s="54">
        <v>22.070183182520417</v>
      </c>
      <c r="S4858" s="54">
        <v>22.070183182520417</v>
      </c>
      <c r="T4858" s="54">
        <v>22.070183182520417</v>
      </c>
      <c r="U4858" s="54">
        <v>132.42109909512249</v>
      </c>
      <c r="W4858" s="42" t="s">
        <v>469</v>
      </c>
    </row>
    <row r="4859" spans="1:23">
      <c r="A4859" s="49" t="s">
        <v>7127</v>
      </c>
      <c r="B4859" s="46" t="s">
        <v>549</v>
      </c>
      <c r="C4859" s="46" t="s">
        <v>411</v>
      </c>
      <c r="D4859" s="49" t="s">
        <v>481</v>
      </c>
      <c r="E4859" s="46">
        <v>0</v>
      </c>
      <c r="F4859" s="46">
        <v>0</v>
      </c>
      <c r="G4859" s="46">
        <v>0</v>
      </c>
      <c r="H4859" s="46">
        <v>0</v>
      </c>
      <c r="I4859" s="46">
        <v>0</v>
      </c>
      <c r="J4859" s="46">
        <v>0</v>
      </c>
      <c r="K4859" s="46">
        <v>0</v>
      </c>
      <c r="L4859" s="42">
        <v>27186</v>
      </c>
      <c r="M4859" s="42">
        <v>13932</v>
      </c>
      <c r="N4859" s="42">
        <v>13254</v>
      </c>
      <c r="O4859" s="54" t="s">
        <v>499</v>
      </c>
      <c r="P4859" s="54" t="s">
        <v>499</v>
      </c>
      <c r="Q4859" s="54" t="s">
        <v>499</v>
      </c>
      <c r="R4859" s="54" t="s">
        <v>499</v>
      </c>
      <c r="S4859" s="54" t="s">
        <v>499</v>
      </c>
      <c r="T4859" s="54" t="s">
        <v>499</v>
      </c>
      <c r="U4859" s="54" t="s">
        <v>499</v>
      </c>
      <c r="W4859" s="42" t="s">
        <v>469</v>
      </c>
    </row>
    <row r="4860" spans="1:23">
      <c r="A4860" s="49" t="s">
        <v>7128</v>
      </c>
      <c r="B4860" s="46" t="s">
        <v>549</v>
      </c>
      <c r="C4860" s="46" t="s">
        <v>411</v>
      </c>
      <c r="D4860" s="49" t="s">
        <v>483</v>
      </c>
      <c r="E4860" s="46">
        <v>6</v>
      </c>
      <c r="F4860" s="46">
        <v>0</v>
      </c>
      <c r="G4860" s="46">
        <v>14</v>
      </c>
      <c r="H4860" s="46">
        <v>6</v>
      </c>
      <c r="I4860" s="46">
        <v>0</v>
      </c>
      <c r="J4860" s="46">
        <v>6</v>
      </c>
      <c r="K4860" s="46">
        <v>32</v>
      </c>
      <c r="L4860" s="42">
        <v>27186</v>
      </c>
      <c r="M4860" s="42">
        <v>13932</v>
      </c>
      <c r="N4860" s="42">
        <v>13254</v>
      </c>
      <c r="O4860" s="54">
        <v>22.070183182520417</v>
      </c>
      <c r="P4860" s="54" t="s">
        <v>499</v>
      </c>
      <c r="Q4860" s="54">
        <v>51.497094092547634</v>
      </c>
      <c r="R4860" s="54">
        <v>22.070183182520417</v>
      </c>
      <c r="S4860" s="54" t="s">
        <v>499</v>
      </c>
      <c r="T4860" s="54">
        <v>22.070183182520417</v>
      </c>
      <c r="U4860" s="54">
        <v>117.70764364010888</v>
      </c>
      <c r="W4860" s="42" t="s">
        <v>469</v>
      </c>
    </row>
    <row r="4861" spans="1:23">
      <c r="A4861" s="49" t="s">
        <v>7129</v>
      </c>
      <c r="B4861" s="46" t="s">
        <v>549</v>
      </c>
      <c r="C4861" s="46" t="s">
        <v>411</v>
      </c>
      <c r="D4861" s="49" t="s">
        <v>128</v>
      </c>
      <c r="E4861" s="46">
        <v>0</v>
      </c>
      <c r="F4861" s="46">
        <v>0</v>
      </c>
      <c r="G4861" s="46">
        <v>0</v>
      </c>
      <c r="H4861" s="46">
        <v>0</v>
      </c>
      <c r="I4861" s="46">
        <v>0</v>
      </c>
      <c r="J4861" s="46">
        <v>0</v>
      </c>
      <c r="K4861" s="46">
        <v>0</v>
      </c>
      <c r="L4861" s="42">
        <v>27186</v>
      </c>
      <c r="M4861" s="42">
        <v>13932</v>
      </c>
      <c r="N4861" s="42">
        <v>13254</v>
      </c>
      <c r="O4861" s="54" t="s">
        <v>499</v>
      </c>
      <c r="P4861" s="54" t="s">
        <v>499</v>
      </c>
      <c r="Q4861" s="54" t="s">
        <v>499</v>
      </c>
      <c r="R4861" s="54" t="s">
        <v>499</v>
      </c>
      <c r="S4861" s="54" t="s">
        <v>499</v>
      </c>
      <c r="T4861" s="54" t="s">
        <v>499</v>
      </c>
      <c r="U4861" s="54" t="s">
        <v>499</v>
      </c>
      <c r="W4861" s="42" t="s">
        <v>469</v>
      </c>
    </row>
    <row r="4862" spans="1:23">
      <c r="A4862" s="49" t="s">
        <v>7130</v>
      </c>
      <c r="B4862" s="46" t="s">
        <v>549</v>
      </c>
      <c r="C4862" s="46" t="s">
        <v>411</v>
      </c>
      <c r="D4862" s="49" t="s">
        <v>132</v>
      </c>
      <c r="E4862" s="46">
        <v>6</v>
      </c>
      <c r="F4862" s="46">
        <v>0</v>
      </c>
      <c r="G4862" s="46">
        <v>6</v>
      </c>
      <c r="H4862" s="46">
        <v>6</v>
      </c>
      <c r="I4862" s="46">
        <v>0</v>
      </c>
      <c r="J4862" s="46">
        <v>6</v>
      </c>
      <c r="K4862" s="46">
        <v>24</v>
      </c>
      <c r="L4862" s="42">
        <v>27186</v>
      </c>
      <c r="M4862" s="42">
        <v>13932</v>
      </c>
      <c r="N4862" s="42">
        <v>13254</v>
      </c>
      <c r="O4862" s="54">
        <v>43.066322136089575</v>
      </c>
      <c r="P4862" s="54" t="s">
        <v>499</v>
      </c>
      <c r="Q4862" s="54">
        <v>43.066322136089575</v>
      </c>
      <c r="R4862" s="54">
        <v>43.066322136089575</v>
      </c>
      <c r="S4862" s="54" t="s">
        <v>499</v>
      </c>
      <c r="T4862" s="54">
        <v>43.066322136089575</v>
      </c>
      <c r="U4862" s="54">
        <v>172.2652885443583</v>
      </c>
      <c r="W4862" s="42" t="s">
        <v>469</v>
      </c>
    </row>
    <row r="4863" spans="1:23">
      <c r="A4863" s="49" t="s">
        <v>7131</v>
      </c>
      <c r="B4863" s="46" t="s">
        <v>549</v>
      </c>
      <c r="C4863" s="46" t="s">
        <v>411</v>
      </c>
      <c r="D4863" s="49" t="s">
        <v>161</v>
      </c>
      <c r="E4863" s="46">
        <v>0</v>
      </c>
      <c r="F4863" s="46">
        <v>0</v>
      </c>
      <c r="G4863" s="46">
        <v>0</v>
      </c>
      <c r="H4863" s="46">
        <v>0</v>
      </c>
      <c r="I4863" s="46">
        <v>0</v>
      </c>
      <c r="J4863" s="46">
        <v>0</v>
      </c>
      <c r="K4863" s="46">
        <v>0</v>
      </c>
      <c r="L4863" s="42">
        <v>27186</v>
      </c>
      <c r="M4863" s="42">
        <v>13932</v>
      </c>
      <c r="N4863" s="42">
        <v>13254</v>
      </c>
      <c r="O4863" s="54" t="s">
        <v>499</v>
      </c>
      <c r="P4863" s="54" t="s">
        <v>499</v>
      </c>
      <c r="Q4863" s="54" t="s">
        <v>499</v>
      </c>
      <c r="R4863" s="54" t="s">
        <v>499</v>
      </c>
      <c r="S4863" s="54" t="s">
        <v>499</v>
      </c>
      <c r="T4863" s="54" t="s">
        <v>499</v>
      </c>
      <c r="U4863" s="54" t="s">
        <v>499</v>
      </c>
      <c r="W4863" s="42" t="s">
        <v>469</v>
      </c>
    </row>
    <row r="4864" spans="1:23">
      <c r="A4864" s="49" t="s">
        <v>7132</v>
      </c>
      <c r="B4864" s="46" t="s">
        <v>549</v>
      </c>
      <c r="C4864" s="46" t="s">
        <v>411</v>
      </c>
      <c r="D4864" s="49" t="s">
        <v>164</v>
      </c>
      <c r="E4864" s="46">
        <v>14</v>
      </c>
      <c r="F4864" s="46">
        <v>13</v>
      </c>
      <c r="G4864" s="46">
        <v>46</v>
      </c>
      <c r="H4864" s="46">
        <v>23</v>
      </c>
      <c r="I4864" s="46">
        <v>8</v>
      </c>
      <c r="J4864" s="46">
        <v>0</v>
      </c>
      <c r="K4864" s="46">
        <v>104</v>
      </c>
      <c r="L4864" s="42">
        <v>27186</v>
      </c>
      <c r="M4864" s="42">
        <v>13932</v>
      </c>
      <c r="N4864" s="42">
        <v>13254</v>
      </c>
      <c r="O4864" s="54">
        <v>105.62848951259998</v>
      </c>
      <c r="P4864" s="54">
        <v>98.083597404557125</v>
      </c>
      <c r="Q4864" s="54">
        <v>347.06503696997129</v>
      </c>
      <c r="R4864" s="54">
        <v>173.53251848498564</v>
      </c>
      <c r="S4864" s="54">
        <v>60.359136864342837</v>
      </c>
      <c r="T4864" s="54" t="s">
        <v>499</v>
      </c>
      <c r="U4864" s="54">
        <v>784.668779236457</v>
      </c>
      <c r="W4864" s="42" t="s">
        <v>469</v>
      </c>
    </row>
    <row r="4865" spans="1:23">
      <c r="A4865" s="49" t="s">
        <v>7133</v>
      </c>
      <c r="B4865" s="46" t="s">
        <v>549</v>
      </c>
      <c r="C4865" s="46" t="s">
        <v>411</v>
      </c>
      <c r="D4865" s="49" t="s">
        <v>142</v>
      </c>
      <c r="E4865" s="46">
        <v>0</v>
      </c>
      <c r="F4865" s="46">
        <v>0</v>
      </c>
      <c r="G4865" s="46">
        <v>0</v>
      </c>
      <c r="H4865" s="46">
        <v>0</v>
      </c>
      <c r="I4865" s="46">
        <v>0</v>
      </c>
      <c r="J4865" s="46">
        <v>0</v>
      </c>
      <c r="K4865" s="46">
        <v>0</v>
      </c>
      <c r="L4865" s="42">
        <v>27186</v>
      </c>
      <c r="M4865" s="42">
        <v>13932</v>
      </c>
      <c r="N4865" s="42">
        <v>13254</v>
      </c>
      <c r="O4865" s="54" t="s">
        <v>499</v>
      </c>
      <c r="P4865" s="54" t="s">
        <v>499</v>
      </c>
      <c r="Q4865" s="54" t="s">
        <v>499</v>
      </c>
      <c r="R4865" s="54" t="s">
        <v>499</v>
      </c>
      <c r="S4865" s="54" t="s">
        <v>499</v>
      </c>
      <c r="T4865" s="54" t="s">
        <v>499</v>
      </c>
      <c r="U4865" s="54" t="s">
        <v>499</v>
      </c>
      <c r="W4865" s="42" t="s">
        <v>469</v>
      </c>
    </row>
    <row r="4866" spans="1:23">
      <c r="A4866" s="49" t="s">
        <v>7134</v>
      </c>
      <c r="B4866" s="46" t="s">
        <v>549</v>
      </c>
      <c r="C4866" s="46" t="s">
        <v>411</v>
      </c>
      <c r="D4866" s="49" t="s">
        <v>146</v>
      </c>
      <c r="E4866" s="46">
        <v>6</v>
      </c>
      <c r="F4866" s="46">
        <v>8</v>
      </c>
      <c r="G4866" s="46">
        <v>9</v>
      </c>
      <c r="H4866" s="46">
        <v>6</v>
      </c>
      <c r="I4866" s="46">
        <v>6</v>
      </c>
      <c r="J4866" s="46">
        <v>6</v>
      </c>
      <c r="K4866" s="46">
        <v>41</v>
      </c>
      <c r="L4866" s="42">
        <v>27186</v>
      </c>
      <c r="M4866" s="42">
        <v>13932</v>
      </c>
      <c r="N4866" s="42">
        <v>13254</v>
      </c>
      <c r="O4866" s="54">
        <v>43.066322136089575</v>
      </c>
      <c r="P4866" s="54">
        <v>57.421762848119442</v>
      </c>
      <c r="Q4866" s="54">
        <v>64.599483204134373</v>
      </c>
      <c r="R4866" s="54">
        <v>43.066322136089575</v>
      </c>
      <c r="S4866" s="54">
        <v>43.066322136089575</v>
      </c>
      <c r="T4866" s="54">
        <v>43.066322136089575</v>
      </c>
      <c r="U4866" s="54">
        <v>294.28653459661211</v>
      </c>
      <c r="W4866" s="42" t="s">
        <v>469</v>
      </c>
    </row>
    <row r="4867" spans="1:23">
      <c r="A4867" s="49" t="s">
        <v>7135</v>
      </c>
      <c r="B4867" s="46" t="s">
        <v>549</v>
      </c>
      <c r="C4867" s="46" t="s">
        <v>413</v>
      </c>
      <c r="D4867" s="49" t="s">
        <v>200</v>
      </c>
      <c r="E4867" s="46">
        <v>12</v>
      </c>
      <c r="F4867" s="46">
        <v>0</v>
      </c>
      <c r="G4867" s="46">
        <v>8</v>
      </c>
      <c r="H4867" s="46">
        <v>18</v>
      </c>
      <c r="I4867" s="46">
        <v>18</v>
      </c>
      <c r="J4867" s="46">
        <v>7</v>
      </c>
      <c r="K4867" s="46">
        <v>63</v>
      </c>
      <c r="L4867" s="42">
        <v>36701</v>
      </c>
      <c r="M4867" s="42">
        <v>18763</v>
      </c>
      <c r="N4867" s="42">
        <v>17938</v>
      </c>
      <c r="O4867" s="54">
        <v>32.696656766845592</v>
      </c>
      <c r="P4867" s="54" t="s">
        <v>499</v>
      </c>
      <c r="Q4867" s="54">
        <v>21.797771177897058</v>
      </c>
      <c r="R4867" s="54">
        <v>49.044985150268381</v>
      </c>
      <c r="S4867" s="54">
        <v>49.044985150268381</v>
      </c>
      <c r="T4867" s="54">
        <v>19.073049780659929</v>
      </c>
      <c r="U4867" s="54">
        <v>171.65744802593935</v>
      </c>
      <c r="W4867" s="42" t="s">
        <v>469</v>
      </c>
    </row>
    <row r="4868" spans="1:23">
      <c r="A4868" s="49" t="s">
        <v>7136</v>
      </c>
      <c r="B4868" s="46" t="s">
        <v>549</v>
      </c>
      <c r="C4868" s="46" t="s">
        <v>413</v>
      </c>
      <c r="D4868" s="49" t="s">
        <v>54</v>
      </c>
      <c r="E4868" s="46">
        <v>28</v>
      </c>
      <c r="F4868" s="46">
        <v>16</v>
      </c>
      <c r="G4868" s="46">
        <v>74</v>
      </c>
      <c r="H4868" s="46">
        <v>83</v>
      </c>
      <c r="I4868" s="46">
        <v>48</v>
      </c>
      <c r="J4868" s="46">
        <v>49</v>
      </c>
      <c r="K4868" s="46">
        <v>298</v>
      </c>
      <c r="L4868" s="42">
        <v>36701</v>
      </c>
      <c r="M4868" s="42">
        <v>18763</v>
      </c>
      <c r="N4868" s="42">
        <v>17938</v>
      </c>
      <c r="O4868" s="54">
        <v>149.22986729201088</v>
      </c>
      <c r="P4868" s="54">
        <v>85.274209881149062</v>
      </c>
      <c r="Q4868" s="54">
        <v>394.39322070031443</v>
      </c>
      <c r="R4868" s="54">
        <v>442.35996375846076</v>
      </c>
      <c r="S4868" s="54">
        <v>255.82262964344721</v>
      </c>
      <c r="T4868" s="54">
        <v>261.15226776101906</v>
      </c>
      <c r="U4868" s="54">
        <v>1588.2321590364015</v>
      </c>
      <c r="W4868" s="42" t="s">
        <v>469</v>
      </c>
    </row>
    <row r="4869" spans="1:23">
      <c r="A4869" s="49" t="s">
        <v>7137</v>
      </c>
      <c r="B4869" s="46" t="s">
        <v>549</v>
      </c>
      <c r="C4869" s="46" t="s">
        <v>413</v>
      </c>
      <c r="D4869" s="49" t="s">
        <v>60</v>
      </c>
      <c r="E4869" s="46">
        <v>6</v>
      </c>
      <c r="F4869" s="46">
        <v>6</v>
      </c>
      <c r="G4869" s="46">
        <v>12</v>
      </c>
      <c r="H4869" s="46">
        <v>14</v>
      </c>
      <c r="I4869" s="46">
        <v>6</v>
      </c>
      <c r="J4869" s="46">
        <v>12</v>
      </c>
      <c r="K4869" s="46">
        <v>56</v>
      </c>
      <c r="L4869" s="42">
        <v>36701</v>
      </c>
      <c r="M4869" s="42">
        <v>18763</v>
      </c>
      <c r="N4869" s="42">
        <v>17938</v>
      </c>
      <c r="O4869" s="54">
        <v>16.348328383422796</v>
      </c>
      <c r="P4869" s="54">
        <v>16.348328383422796</v>
      </c>
      <c r="Q4869" s="54">
        <v>32.696656766845592</v>
      </c>
      <c r="R4869" s="54">
        <v>38.146099561319858</v>
      </c>
      <c r="S4869" s="54">
        <v>16.348328383422796</v>
      </c>
      <c r="T4869" s="54">
        <v>32.696656766845592</v>
      </c>
      <c r="U4869" s="54">
        <v>152.58439824527943</v>
      </c>
      <c r="W4869" s="42" t="s">
        <v>469</v>
      </c>
    </row>
    <row r="4870" spans="1:23">
      <c r="A4870" s="49" t="s">
        <v>7138</v>
      </c>
      <c r="B4870" s="46" t="s">
        <v>549</v>
      </c>
      <c r="C4870" s="46" t="s">
        <v>413</v>
      </c>
      <c r="D4870" s="49" t="s">
        <v>69</v>
      </c>
      <c r="E4870" s="46">
        <v>0</v>
      </c>
      <c r="F4870" s="46">
        <v>0</v>
      </c>
      <c r="G4870" s="46">
        <v>0</v>
      </c>
      <c r="H4870" s="46">
        <v>10</v>
      </c>
      <c r="I4870" s="46">
        <v>6</v>
      </c>
      <c r="J4870" s="46">
        <v>6</v>
      </c>
      <c r="K4870" s="46">
        <v>22</v>
      </c>
      <c r="L4870" s="42">
        <v>36701</v>
      </c>
      <c r="M4870" s="42">
        <v>18763</v>
      </c>
      <c r="N4870" s="42">
        <v>17938</v>
      </c>
      <c r="O4870" s="54" t="s">
        <v>499</v>
      </c>
      <c r="P4870" s="54" t="s">
        <v>499</v>
      </c>
      <c r="Q4870" s="54" t="s">
        <v>499</v>
      </c>
      <c r="R4870" s="54">
        <v>53.296381175718167</v>
      </c>
      <c r="S4870" s="54">
        <v>31.977828705430902</v>
      </c>
      <c r="T4870" s="54">
        <v>31.977828705430902</v>
      </c>
      <c r="U4870" s="54">
        <v>117.25203858657996</v>
      </c>
      <c r="W4870" s="42" t="s">
        <v>469</v>
      </c>
    </row>
    <row r="4871" spans="1:23">
      <c r="A4871" s="49" t="s">
        <v>7139</v>
      </c>
      <c r="B4871" s="46" t="s">
        <v>549</v>
      </c>
      <c r="C4871" s="46" t="s">
        <v>413</v>
      </c>
      <c r="D4871" s="49" t="s">
        <v>64</v>
      </c>
      <c r="E4871" s="46">
        <v>20</v>
      </c>
      <c r="F4871" s="46">
        <v>15</v>
      </c>
      <c r="G4871" s="46">
        <v>44</v>
      </c>
      <c r="H4871" s="46">
        <v>36</v>
      </c>
      <c r="I4871" s="46">
        <v>21</v>
      </c>
      <c r="J4871" s="46">
        <v>18</v>
      </c>
      <c r="K4871" s="46">
        <v>154</v>
      </c>
      <c r="L4871" s="42">
        <v>36701</v>
      </c>
      <c r="M4871" s="42">
        <v>18763</v>
      </c>
      <c r="N4871" s="42">
        <v>17938</v>
      </c>
      <c r="O4871" s="54">
        <v>54.494427944742647</v>
      </c>
      <c r="P4871" s="54">
        <v>40.870820958556983</v>
      </c>
      <c r="Q4871" s="54">
        <v>119.88774147843382</v>
      </c>
      <c r="R4871" s="54">
        <v>98.089970300536763</v>
      </c>
      <c r="S4871" s="54">
        <v>57.219149341979787</v>
      </c>
      <c r="T4871" s="54">
        <v>49.044985150268381</v>
      </c>
      <c r="U4871" s="54">
        <v>419.60709517451841</v>
      </c>
      <c r="W4871" s="42" t="s">
        <v>469</v>
      </c>
    </row>
    <row r="4872" spans="1:23">
      <c r="A4872" s="49" t="s">
        <v>7140</v>
      </c>
      <c r="B4872" s="46" t="s">
        <v>549</v>
      </c>
      <c r="C4872" s="46" t="s">
        <v>413</v>
      </c>
      <c r="D4872" s="49" t="s">
        <v>492</v>
      </c>
      <c r="E4872" s="46">
        <v>12</v>
      </c>
      <c r="F4872" s="46">
        <v>6</v>
      </c>
      <c r="G4872" s="46">
        <v>12</v>
      </c>
      <c r="H4872" s="46">
        <v>16</v>
      </c>
      <c r="I4872" s="46">
        <v>13</v>
      </c>
      <c r="J4872" s="46">
        <v>6</v>
      </c>
      <c r="K4872" s="46">
        <v>65</v>
      </c>
      <c r="L4872" s="42">
        <v>36701</v>
      </c>
      <c r="M4872" s="42">
        <v>18763</v>
      </c>
      <c r="N4872" s="42">
        <v>17938</v>
      </c>
      <c r="O4872" s="54">
        <v>32.696656766845592</v>
      </c>
      <c r="P4872" s="54">
        <v>16.348328383422796</v>
      </c>
      <c r="Q4872" s="54">
        <v>32.696656766845592</v>
      </c>
      <c r="R4872" s="54">
        <v>43.595542355794116</v>
      </c>
      <c r="S4872" s="54">
        <v>35.421378164082725</v>
      </c>
      <c r="T4872" s="54">
        <v>16.348328383422796</v>
      </c>
      <c r="U4872" s="54">
        <v>177.10689082041361</v>
      </c>
      <c r="W4872" s="42" t="s">
        <v>469</v>
      </c>
    </row>
    <row r="4873" spans="1:23">
      <c r="A4873" s="49" t="s">
        <v>7141</v>
      </c>
      <c r="B4873" s="46" t="s">
        <v>549</v>
      </c>
      <c r="C4873" s="46" t="s">
        <v>413</v>
      </c>
      <c r="D4873" s="49" t="s">
        <v>473</v>
      </c>
      <c r="E4873" s="46">
        <v>0</v>
      </c>
      <c r="F4873" s="46">
        <v>0</v>
      </c>
      <c r="G4873" s="46">
        <v>0</v>
      </c>
      <c r="H4873" s="46">
        <v>6</v>
      </c>
      <c r="I4873" s="46">
        <v>0</v>
      </c>
      <c r="J4873" s="46">
        <v>0</v>
      </c>
      <c r="K4873" s="46">
        <v>6</v>
      </c>
      <c r="L4873" s="42">
        <v>36701</v>
      </c>
      <c r="M4873" s="42">
        <v>18763</v>
      </c>
      <c r="N4873" s="42">
        <v>17938</v>
      </c>
      <c r="O4873" s="54" t="s">
        <v>499</v>
      </c>
      <c r="P4873" s="54" t="s">
        <v>499</v>
      </c>
      <c r="Q4873" s="54" t="s">
        <v>499</v>
      </c>
      <c r="R4873" s="54">
        <v>16.348328383422796</v>
      </c>
      <c r="S4873" s="54" t="s">
        <v>499</v>
      </c>
      <c r="T4873" s="54" t="s">
        <v>499</v>
      </c>
      <c r="U4873" s="54">
        <v>16.348328383422796</v>
      </c>
      <c r="W4873" s="42" t="s">
        <v>469</v>
      </c>
    </row>
    <row r="4874" spans="1:23">
      <c r="A4874" s="49" t="s">
        <v>7142</v>
      </c>
      <c r="B4874" s="46" t="s">
        <v>549</v>
      </c>
      <c r="C4874" s="46" t="s">
        <v>413</v>
      </c>
      <c r="D4874" s="49" t="s">
        <v>201</v>
      </c>
      <c r="E4874" s="46">
        <v>6</v>
      </c>
      <c r="F4874" s="46">
        <v>0</v>
      </c>
      <c r="G4874" s="46">
        <v>12</v>
      </c>
      <c r="H4874" s="46">
        <v>8</v>
      </c>
      <c r="I4874" s="46">
        <v>6</v>
      </c>
      <c r="J4874" s="46">
        <v>6</v>
      </c>
      <c r="K4874" s="46">
        <v>38</v>
      </c>
      <c r="L4874" s="42">
        <v>36701</v>
      </c>
      <c r="M4874" s="42">
        <v>18763</v>
      </c>
      <c r="N4874" s="42">
        <v>17938</v>
      </c>
      <c r="O4874" s="54">
        <v>16.348328383422796</v>
      </c>
      <c r="P4874" s="54" t="s">
        <v>499</v>
      </c>
      <c r="Q4874" s="54">
        <v>32.696656766845592</v>
      </c>
      <c r="R4874" s="54">
        <v>21.797771177897058</v>
      </c>
      <c r="S4874" s="54">
        <v>16.348328383422796</v>
      </c>
      <c r="T4874" s="54">
        <v>16.348328383422796</v>
      </c>
      <c r="U4874" s="54">
        <v>103.53941309501104</v>
      </c>
      <c r="W4874" s="42" t="s">
        <v>469</v>
      </c>
    </row>
    <row r="4875" spans="1:23">
      <c r="A4875" s="49" t="s">
        <v>7143</v>
      </c>
      <c r="B4875" s="46" t="s">
        <v>549</v>
      </c>
      <c r="C4875" s="46" t="s">
        <v>413</v>
      </c>
      <c r="D4875" s="49" t="s">
        <v>151</v>
      </c>
      <c r="E4875" s="46">
        <v>0</v>
      </c>
      <c r="F4875" s="46">
        <v>0</v>
      </c>
      <c r="G4875" s="46">
        <v>0</v>
      </c>
      <c r="H4875" s="46">
        <v>0</v>
      </c>
      <c r="I4875" s="46">
        <v>0</v>
      </c>
      <c r="J4875" s="46">
        <v>0</v>
      </c>
      <c r="K4875" s="46">
        <v>0</v>
      </c>
      <c r="L4875" s="42">
        <v>36701</v>
      </c>
      <c r="M4875" s="42">
        <v>18763</v>
      </c>
      <c r="N4875" s="42">
        <v>17938</v>
      </c>
      <c r="O4875" s="54" t="s">
        <v>499</v>
      </c>
      <c r="P4875" s="54" t="s">
        <v>499</v>
      </c>
      <c r="Q4875" s="54" t="s">
        <v>499</v>
      </c>
      <c r="R4875" s="54" t="s">
        <v>499</v>
      </c>
      <c r="S4875" s="54" t="s">
        <v>499</v>
      </c>
      <c r="T4875" s="54" t="s">
        <v>499</v>
      </c>
      <c r="U4875" s="54" t="s">
        <v>499</v>
      </c>
      <c r="W4875" s="42" t="s">
        <v>469</v>
      </c>
    </row>
    <row r="4876" spans="1:23">
      <c r="A4876" s="49" t="s">
        <v>7144</v>
      </c>
      <c r="B4876" s="46" t="s">
        <v>549</v>
      </c>
      <c r="C4876" s="46" t="s">
        <v>413</v>
      </c>
      <c r="D4876" s="49" t="s">
        <v>95</v>
      </c>
      <c r="E4876" s="46">
        <v>0</v>
      </c>
      <c r="F4876" s="46">
        <v>0</v>
      </c>
      <c r="G4876" s="46">
        <v>0</v>
      </c>
      <c r="H4876" s="46">
        <v>12</v>
      </c>
      <c r="I4876" s="46">
        <v>0</v>
      </c>
      <c r="J4876" s="46">
        <v>0</v>
      </c>
      <c r="K4876" s="46">
        <v>12</v>
      </c>
      <c r="L4876" s="42">
        <v>36701</v>
      </c>
      <c r="M4876" s="42">
        <v>18763</v>
      </c>
      <c r="N4876" s="42">
        <v>17938</v>
      </c>
      <c r="O4876" s="54" t="s">
        <v>499</v>
      </c>
      <c r="P4876" s="54" t="s">
        <v>499</v>
      </c>
      <c r="Q4876" s="54" t="s">
        <v>499</v>
      </c>
      <c r="R4876" s="54">
        <v>32.696656766845592</v>
      </c>
      <c r="S4876" s="54" t="s">
        <v>499</v>
      </c>
      <c r="T4876" s="54" t="s">
        <v>499</v>
      </c>
      <c r="U4876" s="54">
        <v>32.696656766845592</v>
      </c>
      <c r="W4876" s="42" t="s">
        <v>469</v>
      </c>
    </row>
    <row r="4877" spans="1:23">
      <c r="A4877" s="49" t="s">
        <v>7145</v>
      </c>
      <c r="B4877" s="46" t="s">
        <v>549</v>
      </c>
      <c r="C4877" s="46" t="s">
        <v>413</v>
      </c>
      <c r="D4877" s="49" t="s">
        <v>155</v>
      </c>
      <c r="E4877" s="46">
        <v>19</v>
      </c>
      <c r="F4877" s="46">
        <v>6</v>
      </c>
      <c r="G4877" s="46">
        <v>12</v>
      </c>
      <c r="H4877" s="46">
        <v>0</v>
      </c>
      <c r="I4877" s="46">
        <v>0</v>
      </c>
      <c r="J4877" s="46">
        <v>0</v>
      </c>
      <c r="K4877" s="46">
        <v>37</v>
      </c>
      <c r="L4877" s="42">
        <v>36701</v>
      </c>
      <c r="M4877" s="42">
        <v>18763</v>
      </c>
      <c r="N4877" s="42">
        <v>17938</v>
      </c>
      <c r="O4877" s="54">
        <v>51.769706547505521</v>
      </c>
      <c r="P4877" s="54">
        <v>16.348328383422796</v>
      </c>
      <c r="Q4877" s="54">
        <v>32.696656766845592</v>
      </c>
      <c r="R4877" s="54" t="s">
        <v>499</v>
      </c>
      <c r="S4877" s="54" t="s">
        <v>499</v>
      </c>
      <c r="T4877" s="54" t="s">
        <v>499</v>
      </c>
      <c r="U4877" s="54">
        <v>100.81469169777391</v>
      </c>
      <c r="W4877" s="42" t="s">
        <v>469</v>
      </c>
    </row>
    <row r="4878" spans="1:23">
      <c r="A4878" s="49" t="s">
        <v>7146</v>
      </c>
      <c r="B4878" s="46" t="s">
        <v>549</v>
      </c>
      <c r="C4878" s="46" t="s">
        <v>413</v>
      </c>
      <c r="D4878" s="49" t="s">
        <v>99</v>
      </c>
      <c r="E4878" s="46">
        <v>12</v>
      </c>
      <c r="F4878" s="46">
        <v>12</v>
      </c>
      <c r="G4878" s="46">
        <v>12</v>
      </c>
      <c r="H4878" s="46">
        <v>6</v>
      </c>
      <c r="I4878" s="46">
        <v>13</v>
      </c>
      <c r="J4878" s="46">
        <v>0</v>
      </c>
      <c r="K4878" s="46">
        <v>55</v>
      </c>
      <c r="L4878" s="42">
        <v>36701</v>
      </c>
      <c r="M4878" s="42">
        <v>18763</v>
      </c>
      <c r="N4878" s="42">
        <v>17938</v>
      </c>
      <c r="O4878" s="54">
        <v>32.696656766845592</v>
      </c>
      <c r="P4878" s="54">
        <v>32.696656766845592</v>
      </c>
      <c r="Q4878" s="54">
        <v>32.696656766845592</v>
      </c>
      <c r="R4878" s="54">
        <v>16.348328383422796</v>
      </c>
      <c r="S4878" s="54">
        <v>35.421378164082725</v>
      </c>
      <c r="T4878" s="54" t="s">
        <v>499</v>
      </c>
      <c r="U4878" s="54">
        <v>149.85967684804228</v>
      </c>
      <c r="W4878" s="42" t="s">
        <v>469</v>
      </c>
    </row>
    <row r="4879" spans="1:23">
      <c r="A4879" s="49" t="s">
        <v>7147</v>
      </c>
      <c r="B4879" s="46" t="s">
        <v>549</v>
      </c>
      <c r="C4879" s="46" t="s">
        <v>413</v>
      </c>
      <c r="D4879" s="49" t="s">
        <v>481</v>
      </c>
      <c r="E4879" s="46">
        <v>0</v>
      </c>
      <c r="F4879" s="46">
        <v>6</v>
      </c>
      <c r="G4879" s="46">
        <v>0</v>
      </c>
      <c r="H4879" s="46">
        <v>0</v>
      </c>
      <c r="I4879" s="46">
        <v>0</v>
      </c>
      <c r="J4879" s="46">
        <v>0</v>
      </c>
      <c r="K4879" s="46">
        <v>6</v>
      </c>
      <c r="L4879" s="42">
        <v>36701</v>
      </c>
      <c r="M4879" s="42">
        <v>18763</v>
      </c>
      <c r="N4879" s="42">
        <v>17938</v>
      </c>
      <c r="O4879" s="54" t="s">
        <v>499</v>
      </c>
      <c r="P4879" s="54">
        <v>16.348328383422796</v>
      </c>
      <c r="Q4879" s="54" t="s">
        <v>499</v>
      </c>
      <c r="R4879" s="54" t="s">
        <v>499</v>
      </c>
      <c r="S4879" s="54" t="s">
        <v>499</v>
      </c>
      <c r="T4879" s="54" t="s">
        <v>499</v>
      </c>
      <c r="U4879" s="54">
        <v>16.348328383422796</v>
      </c>
      <c r="W4879" s="42" t="s">
        <v>469</v>
      </c>
    </row>
    <row r="4880" spans="1:23">
      <c r="A4880" s="49" t="s">
        <v>7148</v>
      </c>
      <c r="B4880" s="46" t="s">
        <v>549</v>
      </c>
      <c r="C4880" s="46" t="s">
        <v>413</v>
      </c>
      <c r="D4880" s="49" t="s">
        <v>483</v>
      </c>
      <c r="E4880" s="46">
        <v>0</v>
      </c>
      <c r="F4880" s="46">
        <v>6</v>
      </c>
      <c r="G4880" s="46">
        <v>13</v>
      </c>
      <c r="H4880" s="46">
        <v>13</v>
      </c>
      <c r="I4880" s="46">
        <v>6</v>
      </c>
      <c r="J4880" s="46">
        <v>6</v>
      </c>
      <c r="K4880" s="46">
        <v>44</v>
      </c>
      <c r="L4880" s="42">
        <v>36701</v>
      </c>
      <c r="M4880" s="42">
        <v>18763</v>
      </c>
      <c r="N4880" s="42">
        <v>17938</v>
      </c>
      <c r="O4880" s="54" t="s">
        <v>499</v>
      </c>
      <c r="P4880" s="54">
        <v>16.348328383422796</v>
      </c>
      <c r="Q4880" s="54">
        <v>35.421378164082725</v>
      </c>
      <c r="R4880" s="54">
        <v>35.421378164082725</v>
      </c>
      <c r="S4880" s="54">
        <v>16.348328383422796</v>
      </c>
      <c r="T4880" s="54">
        <v>16.348328383422796</v>
      </c>
      <c r="U4880" s="54">
        <v>119.88774147843382</v>
      </c>
      <c r="W4880" s="42" t="s">
        <v>469</v>
      </c>
    </row>
    <row r="4881" spans="1:23">
      <c r="A4881" s="49" t="s">
        <v>7149</v>
      </c>
      <c r="B4881" s="46" t="s">
        <v>549</v>
      </c>
      <c r="C4881" s="46" t="s">
        <v>413</v>
      </c>
      <c r="D4881" s="49" t="s">
        <v>128</v>
      </c>
      <c r="E4881" s="46">
        <v>6</v>
      </c>
      <c r="F4881" s="46">
        <v>0</v>
      </c>
      <c r="G4881" s="46">
        <v>0</v>
      </c>
      <c r="H4881" s="46">
        <v>0</v>
      </c>
      <c r="I4881" s="46">
        <v>0</v>
      </c>
      <c r="J4881" s="46">
        <v>0</v>
      </c>
      <c r="K4881" s="46">
        <v>6</v>
      </c>
      <c r="L4881" s="42">
        <v>36701</v>
      </c>
      <c r="M4881" s="42">
        <v>18763</v>
      </c>
      <c r="N4881" s="42">
        <v>17938</v>
      </c>
      <c r="O4881" s="54">
        <v>16.348328383422796</v>
      </c>
      <c r="P4881" s="54" t="s">
        <v>499</v>
      </c>
      <c r="Q4881" s="54" t="s">
        <v>499</v>
      </c>
      <c r="R4881" s="54" t="s">
        <v>499</v>
      </c>
      <c r="S4881" s="54" t="s">
        <v>499</v>
      </c>
      <c r="T4881" s="54" t="s">
        <v>499</v>
      </c>
      <c r="U4881" s="54">
        <v>16.348328383422796</v>
      </c>
      <c r="W4881" s="42" t="s">
        <v>469</v>
      </c>
    </row>
    <row r="4882" spans="1:23">
      <c r="A4882" s="49" t="s">
        <v>7150</v>
      </c>
      <c r="B4882" s="46" t="s">
        <v>549</v>
      </c>
      <c r="C4882" s="46" t="s">
        <v>413</v>
      </c>
      <c r="D4882" s="49" t="s">
        <v>132</v>
      </c>
      <c r="E4882" s="46">
        <v>0</v>
      </c>
      <c r="F4882" s="46">
        <v>6</v>
      </c>
      <c r="G4882" s="46">
        <v>12</v>
      </c>
      <c r="H4882" s="46">
        <v>6</v>
      </c>
      <c r="I4882" s="46">
        <v>6</v>
      </c>
      <c r="J4882" s="46">
        <v>0</v>
      </c>
      <c r="K4882" s="46">
        <v>30</v>
      </c>
      <c r="L4882" s="42">
        <v>36701</v>
      </c>
      <c r="M4882" s="42">
        <v>18763</v>
      </c>
      <c r="N4882" s="42">
        <v>17938</v>
      </c>
      <c r="O4882" s="54" t="s">
        <v>499</v>
      </c>
      <c r="P4882" s="54">
        <v>31.977828705430902</v>
      </c>
      <c r="Q4882" s="54">
        <v>63.955657410861804</v>
      </c>
      <c r="R4882" s="54">
        <v>31.977828705430902</v>
      </c>
      <c r="S4882" s="54">
        <v>31.977828705430902</v>
      </c>
      <c r="T4882" s="54" t="s">
        <v>499</v>
      </c>
      <c r="U4882" s="54">
        <v>159.88914352715449</v>
      </c>
      <c r="W4882" s="42" t="s">
        <v>469</v>
      </c>
    </row>
    <row r="4883" spans="1:23">
      <c r="A4883" s="49" t="s">
        <v>7151</v>
      </c>
      <c r="B4883" s="46" t="s">
        <v>549</v>
      </c>
      <c r="C4883" s="46" t="s">
        <v>413</v>
      </c>
      <c r="D4883" s="49" t="s">
        <v>161</v>
      </c>
      <c r="E4883" s="46">
        <v>0</v>
      </c>
      <c r="F4883" s="46">
        <v>0</v>
      </c>
      <c r="G4883" s="46">
        <v>0</v>
      </c>
      <c r="H4883" s="46">
        <v>0</v>
      </c>
      <c r="I4883" s="46">
        <v>0</v>
      </c>
      <c r="J4883" s="46">
        <v>0</v>
      </c>
      <c r="K4883" s="46">
        <v>0</v>
      </c>
      <c r="L4883" s="42">
        <v>36701</v>
      </c>
      <c r="M4883" s="42">
        <v>18763</v>
      </c>
      <c r="N4883" s="42">
        <v>17938</v>
      </c>
      <c r="O4883" s="54" t="s">
        <v>499</v>
      </c>
      <c r="P4883" s="54" t="s">
        <v>499</v>
      </c>
      <c r="Q4883" s="54" t="s">
        <v>499</v>
      </c>
      <c r="R4883" s="54" t="s">
        <v>499</v>
      </c>
      <c r="S4883" s="54" t="s">
        <v>499</v>
      </c>
      <c r="T4883" s="54" t="s">
        <v>499</v>
      </c>
      <c r="U4883" s="54" t="s">
        <v>499</v>
      </c>
      <c r="W4883" s="42" t="s">
        <v>469</v>
      </c>
    </row>
    <row r="4884" spans="1:23">
      <c r="A4884" s="49" t="s">
        <v>7152</v>
      </c>
      <c r="B4884" s="46" t="s">
        <v>549</v>
      </c>
      <c r="C4884" s="46" t="s">
        <v>413</v>
      </c>
      <c r="D4884" s="49" t="s">
        <v>164</v>
      </c>
      <c r="E4884" s="46">
        <v>17</v>
      </c>
      <c r="F4884" s="46">
        <v>21</v>
      </c>
      <c r="G4884" s="46">
        <v>68</v>
      </c>
      <c r="H4884" s="46">
        <v>44</v>
      </c>
      <c r="I4884" s="46">
        <v>13</v>
      </c>
      <c r="J4884" s="46">
        <v>0</v>
      </c>
      <c r="K4884" s="46">
        <v>163</v>
      </c>
      <c r="L4884" s="42">
        <v>36701</v>
      </c>
      <c r="M4884" s="42">
        <v>18763</v>
      </c>
      <c r="N4884" s="42">
        <v>17938</v>
      </c>
      <c r="O4884" s="54">
        <v>94.7708774668302</v>
      </c>
      <c r="P4884" s="54">
        <v>117.06990745902553</v>
      </c>
      <c r="Q4884" s="54">
        <v>379.0835098673208</v>
      </c>
      <c r="R4884" s="54">
        <v>245.28932991414874</v>
      </c>
      <c r="S4884" s="54">
        <v>72.471847474634856</v>
      </c>
      <c r="T4884" s="54" t="s">
        <v>499</v>
      </c>
      <c r="U4884" s="54">
        <v>908.68547218196011</v>
      </c>
      <c r="W4884" s="42" t="s">
        <v>469</v>
      </c>
    </row>
    <row r="4885" spans="1:23">
      <c r="A4885" s="49" t="s">
        <v>7153</v>
      </c>
      <c r="B4885" s="46" t="s">
        <v>549</v>
      </c>
      <c r="C4885" s="46" t="s">
        <v>413</v>
      </c>
      <c r="D4885" s="49" t="s">
        <v>142</v>
      </c>
      <c r="E4885" s="46">
        <v>6</v>
      </c>
      <c r="F4885" s="46">
        <v>0</v>
      </c>
      <c r="G4885" s="46">
        <v>0</v>
      </c>
      <c r="H4885" s="46">
        <v>0</v>
      </c>
      <c r="I4885" s="46">
        <v>0</v>
      </c>
      <c r="J4885" s="46">
        <v>0</v>
      </c>
      <c r="K4885" s="46">
        <v>6</v>
      </c>
      <c r="L4885" s="42">
        <v>36701</v>
      </c>
      <c r="M4885" s="42">
        <v>18763</v>
      </c>
      <c r="N4885" s="42">
        <v>17938</v>
      </c>
      <c r="O4885" s="54">
        <v>16.348328383422796</v>
      </c>
      <c r="P4885" s="54" t="s">
        <v>499</v>
      </c>
      <c r="Q4885" s="54" t="s">
        <v>499</v>
      </c>
      <c r="R4885" s="54" t="s">
        <v>499</v>
      </c>
      <c r="S4885" s="54" t="s">
        <v>499</v>
      </c>
      <c r="T4885" s="54" t="s">
        <v>499</v>
      </c>
      <c r="U4885" s="54">
        <v>16.348328383422796</v>
      </c>
      <c r="W4885" s="42" t="s">
        <v>469</v>
      </c>
    </row>
    <row r="4886" spans="1:23">
      <c r="A4886" s="49" t="s">
        <v>7154</v>
      </c>
      <c r="B4886" s="46" t="s">
        <v>549</v>
      </c>
      <c r="C4886" s="46" t="s">
        <v>413</v>
      </c>
      <c r="D4886" s="49" t="s">
        <v>146</v>
      </c>
      <c r="E4886" s="46">
        <v>9</v>
      </c>
      <c r="F4886" s="46">
        <v>6</v>
      </c>
      <c r="G4886" s="46">
        <v>13</v>
      </c>
      <c r="H4886" s="46">
        <v>12</v>
      </c>
      <c r="I4886" s="46">
        <v>8</v>
      </c>
      <c r="J4886" s="46">
        <v>6</v>
      </c>
      <c r="K4886" s="46">
        <v>54</v>
      </c>
      <c r="L4886" s="42">
        <v>36701</v>
      </c>
      <c r="M4886" s="42">
        <v>18763</v>
      </c>
      <c r="N4886" s="42">
        <v>17938</v>
      </c>
      <c r="O4886" s="54">
        <v>47.966743058146349</v>
      </c>
      <c r="P4886" s="54">
        <v>31.977828705430902</v>
      </c>
      <c r="Q4886" s="54">
        <v>69.285295528433622</v>
      </c>
      <c r="R4886" s="54">
        <v>63.955657410861804</v>
      </c>
      <c r="S4886" s="54">
        <v>42.637104940574531</v>
      </c>
      <c r="T4886" s="54">
        <v>31.977828705430902</v>
      </c>
      <c r="U4886" s="54">
        <v>287.80045834887812</v>
      </c>
      <c r="W4886" s="42" t="s">
        <v>469</v>
      </c>
    </row>
    <row r="4887" spans="1:23">
      <c r="A4887" s="49" t="s">
        <v>7155</v>
      </c>
      <c r="B4887" s="46" t="s">
        <v>549</v>
      </c>
      <c r="C4887" s="46" t="s">
        <v>415</v>
      </c>
      <c r="D4887" s="49" t="s">
        <v>200</v>
      </c>
      <c r="E4887" s="46">
        <v>12</v>
      </c>
      <c r="F4887" s="46">
        <v>0</v>
      </c>
      <c r="G4887" s="46">
        <v>18</v>
      </c>
      <c r="H4887" s="46">
        <v>17</v>
      </c>
      <c r="I4887" s="46">
        <v>12</v>
      </c>
      <c r="J4887" s="46">
        <v>6</v>
      </c>
      <c r="K4887" s="46">
        <v>65</v>
      </c>
      <c r="L4887" s="42">
        <v>33097</v>
      </c>
      <c r="M4887" s="42">
        <v>16842</v>
      </c>
      <c r="N4887" s="42">
        <v>16255</v>
      </c>
      <c r="O4887" s="54">
        <v>36.257062573647161</v>
      </c>
      <c r="P4887" s="54" t="s">
        <v>499</v>
      </c>
      <c r="Q4887" s="54">
        <v>54.385593860470742</v>
      </c>
      <c r="R4887" s="54">
        <v>51.364171979333477</v>
      </c>
      <c r="S4887" s="54">
        <v>36.257062573647161</v>
      </c>
      <c r="T4887" s="54">
        <v>18.128531286823581</v>
      </c>
      <c r="U4887" s="54">
        <v>196.39242227392208</v>
      </c>
      <c r="W4887" s="42" t="s">
        <v>469</v>
      </c>
    </row>
    <row r="4888" spans="1:23">
      <c r="A4888" s="49" t="s">
        <v>7156</v>
      </c>
      <c r="B4888" s="46" t="s">
        <v>549</v>
      </c>
      <c r="C4888" s="46" t="s">
        <v>415</v>
      </c>
      <c r="D4888" s="49" t="s">
        <v>54</v>
      </c>
      <c r="E4888" s="46">
        <v>19</v>
      </c>
      <c r="F4888" s="46">
        <v>20</v>
      </c>
      <c r="G4888" s="46">
        <v>62</v>
      </c>
      <c r="H4888" s="46">
        <v>76</v>
      </c>
      <c r="I4888" s="46">
        <v>52</v>
      </c>
      <c r="J4888" s="46">
        <v>29</v>
      </c>
      <c r="K4888" s="46">
        <v>258</v>
      </c>
      <c r="L4888" s="42">
        <v>33097</v>
      </c>
      <c r="M4888" s="42">
        <v>16842</v>
      </c>
      <c r="N4888" s="42">
        <v>16255</v>
      </c>
      <c r="O4888" s="54">
        <v>112.81320508253177</v>
      </c>
      <c r="P4888" s="54">
        <v>118.75074219213869</v>
      </c>
      <c r="Q4888" s="54">
        <v>368.12730079562999</v>
      </c>
      <c r="R4888" s="54">
        <v>451.25282033012707</v>
      </c>
      <c r="S4888" s="54">
        <v>308.75192969956066</v>
      </c>
      <c r="T4888" s="54">
        <v>172.18857617860112</v>
      </c>
      <c r="U4888" s="54">
        <v>1531.8845742785893</v>
      </c>
      <c r="W4888" s="42" t="s">
        <v>469</v>
      </c>
    </row>
    <row r="4889" spans="1:23">
      <c r="A4889" s="49" t="s">
        <v>7157</v>
      </c>
      <c r="B4889" s="46" t="s">
        <v>549</v>
      </c>
      <c r="C4889" s="46" t="s">
        <v>415</v>
      </c>
      <c r="D4889" s="49" t="s">
        <v>60</v>
      </c>
      <c r="E4889" s="46">
        <v>6</v>
      </c>
      <c r="F4889" s="46">
        <v>12</v>
      </c>
      <c r="G4889" s="46">
        <v>0</v>
      </c>
      <c r="H4889" s="46">
        <v>13</v>
      </c>
      <c r="I4889" s="46">
        <v>6</v>
      </c>
      <c r="J4889" s="46">
        <v>6</v>
      </c>
      <c r="K4889" s="46">
        <v>43</v>
      </c>
      <c r="L4889" s="42">
        <v>33097</v>
      </c>
      <c r="M4889" s="42">
        <v>16842</v>
      </c>
      <c r="N4889" s="42">
        <v>16255</v>
      </c>
      <c r="O4889" s="54">
        <v>18.128531286823581</v>
      </c>
      <c r="P4889" s="54">
        <v>36.257062573647161</v>
      </c>
      <c r="Q4889" s="54" t="s">
        <v>499</v>
      </c>
      <c r="R4889" s="54">
        <v>39.278484454784426</v>
      </c>
      <c r="S4889" s="54">
        <v>18.128531286823581</v>
      </c>
      <c r="T4889" s="54">
        <v>18.128531286823581</v>
      </c>
      <c r="U4889" s="54">
        <v>129.9211408889023</v>
      </c>
      <c r="W4889" s="42" t="s">
        <v>469</v>
      </c>
    </row>
    <row r="4890" spans="1:23">
      <c r="A4890" s="49" t="s">
        <v>7158</v>
      </c>
      <c r="B4890" s="46" t="s">
        <v>549</v>
      </c>
      <c r="C4890" s="46" t="s">
        <v>415</v>
      </c>
      <c r="D4890" s="49" t="s">
        <v>69</v>
      </c>
      <c r="E4890" s="46">
        <v>0</v>
      </c>
      <c r="F4890" s="46">
        <v>0</v>
      </c>
      <c r="G4890" s="46">
        <v>6</v>
      </c>
      <c r="H4890" s="46">
        <v>8</v>
      </c>
      <c r="I4890" s="46">
        <v>6</v>
      </c>
      <c r="J4890" s="46">
        <v>0</v>
      </c>
      <c r="K4890" s="46">
        <v>20</v>
      </c>
      <c r="L4890" s="42">
        <v>33097</v>
      </c>
      <c r="M4890" s="42">
        <v>16842</v>
      </c>
      <c r="N4890" s="42">
        <v>16255</v>
      </c>
      <c r="O4890" s="54" t="s">
        <v>499</v>
      </c>
      <c r="P4890" s="54" t="s">
        <v>499</v>
      </c>
      <c r="Q4890" s="54">
        <v>35.625222657641608</v>
      </c>
      <c r="R4890" s="54">
        <v>47.500296876855479</v>
      </c>
      <c r="S4890" s="54">
        <v>35.625222657641608</v>
      </c>
      <c r="T4890" s="54" t="s">
        <v>499</v>
      </c>
      <c r="U4890" s="54">
        <v>118.75074219213869</v>
      </c>
      <c r="W4890" s="42" t="s">
        <v>469</v>
      </c>
    </row>
    <row r="4891" spans="1:23">
      <c r="A4891" s="49" t="s">
        <v>7159</v>
      </c>
      <c r="B4891" s="46" t="s">
        <v>549</v>
      </c>
      <c r="C4891" s="46" t="s">
        <v>415</v>
      </c>
      <c r="D4891" s="49" t="s">
        <v>64</v>
      </c>
      <c r="E4891" s="46">
        <v>19</v>
      </c>
      <c r="F4891" s="46">
        <v>22</v>
      </c>
      <c r="G4891" s="46">
        <v>24</v>
      </c>
      <c r="H4891" s="46">
        <v>36</v>
      </c>
      <c r="I4891" s="46">
        <v>20</v>
      </c>
      <c r="J4891" s="46">
        <v>18</v>
      </c>
      <c r="K4891" s="46">
        <v>139</v>
      </c>
      <c r="L4891" s="42">
        <v>33097</v>
      </c>
      <c r="M4891" s="42">
        <v>16842</v>
      </c>
      <c r="N4891" s="42">
        <v>16255</v>
      </c>
      <c r="O4891" s="54">
        <v>57.407015741608006</v>
      </c>
      <c r="P4891" s="54">
        <v>66.471281385019793</v>
      </c>
      <c r="Q4891" s="54">
        <v>72.514125147294322</v>
      </c>
      <c r="R4891" s="54">
        <v>108.77118772094148</v>
      </c>
      <c r="S4891" s="54">
        <v>60.428437622745271</v>
      </c>
      <c r="T4891" s="54">
        <v>54.385593860470742</v>
      </c>
      <c r="U4891" s="54">
        <v>419.97764147807965</v>
      </c>
      <c r="W4891" s="42" t="s">
        <v>469</v>
      </c>
    </row>
    <row r="4892" spans="1:23">
      <c r="A4892" s="49" t="s">
        <v>7160</v>
      </c>
      <c r="B4892" s="46" t="s">
        <v>549</v>
      </c>
      <c r="C4892" s="46" t="s">
        <v>415</v>
      </c>
      <c r="D4892" s="49" t="s">
        <v>492</v>
      </c>
      <c r="E4892" s="46">
        <v>6</v>
      </c>
      <c r="F4892" s="46">
        <v>0</v>
      </c>
      <c r="G4892" s="46">
        <v>6</v>
      </c>
      <c r="H4892" s="46">
        <v>7</v>
      </c>
      <c r="I4892" s="46">
        <v>0</v>
      </c>
      <c r="J4892" s="46">
        <v>6</v>
      </c>
      <c r="K4892" s="46">
        <v>25</v>
      </c>
      <c r="L4892" s="42">
        <v>33097</v>
      </c>
      <c r="M4892" s="42">
        <v>16842</v>
      </c>
      <c r="N4892" s="42">
        <v>16255</v>
      </c>
      <c r="O4892" s="54">
        <v>18.128531286823581</v>
      </c>
      <c r="P4892" s="54" t="s">
        <v>499</v>
      </c>
      <c r="Q4892" s="54">
        <v>18.128531286823581</v>
      </c>
      <c r="R4892" s="54">
        <v>21.149953167960845</v>
      </c>
      <c r="S4892" s="54" t="s">
        <v>499</v>
      </c>
      <c r="T4892" s="54">
        <v>18.128531286823581</v>
      </c>
      <c r="U4892" s="54">
        <v>75.53554702843158</v>
      </c>
      <c r="W4892" s="42" t="s">
        <v>469</v>
      </c>
    </row>
    <row r="4893" spans="1:23">
      <c r="A4893" s="49" t="s">
        <v>7161</v>
      </c>
      <c r="B4893" s="46" t="s">
        <v>549</v>
      </c>
      <c r="C4893" s="46" t="s">
        <v>415</v>
      </c>
      <c r="D4893" s="49" t="s">
        <v>473</v>
      </c>
      <c r="E4893" s="46">
        <v>0</v>
      </c>
      <c r="F4893" s="46">
        <v>0</v>
      </c>
      <c r="G4893" s="46">
        <v>0</v>
      </c>
      <c r="H4893" s="46">
        <v>6</v>
      </c>
      <c r="I4893" s="46">
        <v>0</v>
      </c>
      <c r="J4893" s="46">
        <v>0</v>
      </c>
      <c r="K4893" s="46">
        <v>6</v>
      </c>
      <c r="L4893" s="42">
        <v>33097</v>
      </c>
      <c r="M4893" s="42">
        <v>16842</v>
      </c>
      <c r="N4893" s="42">
        <v>16255</v>
      </c>
      <c r="O4893" s="54" t="s">
        <v>499</v>
      </c>
      <c r="P4893" s="54" t="s">
        <v>499</v>
      </c>
      <c r="Q4893" s="54" t="s">
        <v>499</v>
      </c>
      <c r="R4893" s="54">
        <v>18.128531286823581</v>
      </c>
      <c r="S4893" s="54" t="s">
        <v>499</v>
      </c>
      <c r="T4893" s="54" t="s">
        <v>499</v>
      </c>
      <c r="U4893" s="54">
        <v>18.128531286823581</v>
      </c>
      <c r="W4893" s="42" t="s">
        <v>469</v>
      </c>
    </row>
    <row r="4894" spans="1:23">
      <c r="A4894" s="49" t="s">
        <v>7162</v>
      </c>
      <c r="B4894" s="46" t="s">
        <v>549</v>
      </c>
      <c r="C4894" s="46" t="s">
        <v>415</v>
      </c>
      <c r="D4894" s="49" t="s">
        <v>201</v>
      </c>
      <c r="E4894" s="46">
        <v>0</v>
      </c>
      <c r="F4894" s="46">
        <v>6</v>
      </c>
      <c r="G4894" s="46">
        <v>13</v>
      </c>
      <c r="H4894" s="46">
        <v>6</v>
      </c>
      <c r="I4894" s="46">
        <v>0</v>
      </c>
      <c r="J4894" s="46">
        <v>0</v>
      </c>
      <c r="K4894" s="46">
        <v>25</v>
      </c>
      <c r="L4894" s="42">
        <v>33097</v>
      </c>
      <c r="M4894" s="42">
        <v>16842</v>
      </c>
      <c r="N4894" s="42">
        <v>16255</v>
      </c>
      <c r="O4894" s="54" t="s">
        <v>499</v>
      </c>
      <c r="P4894" s="54">
        <v>18.128531286823581</v>
      </c>
      <c r="Q4894" s="54">
        <v>39.278484454784426</v>
      </c>
      <c r="R4894" s="54">
        <v>18.128531286823581</v>
      </c>
      <c r="S4894" s="54" t="s">
        <v>499</v>
      </c>
      <c r="T4894" s="54" t="s">
        <v>499</v>
      </c>
      <c r="U4894" s="54">
        <v>75.53554702843158</v>
      </c>
      <c r="W4894" s="42" t="s">
        <v>469</v>
      </c>
    </row>
    <row r="4895" spans="1:23">
      <c r="A4895" s="49" t="s">
        <v>7163</v>
      </c>
      <c r="B4895" s="46" t="s">
        <v>549</v>
      </c>
      <c r="C4895" s="46" t="s">
        <v>415</v>
      </c>
      <c r="D4895" s="49" t="s">
        <v>151</v>
      </c>
      <c r="E4895" s="46">
        <v>0</v>
      </c>
      <c r="F4895" s="46">
        <v>0</v>
      </c>
      <c r="G4895" s="46">
        <v>0</v>
      </c>
      <c r="H4895" s="46">
        <v>0</v>
      </c>
      <c r="I4895" s="46">
        <v>0</v>
      </c>
      <c r="J4895" s="46">
        <v>0</v>
      </c>
      <c r="K4895" s="46">
        <v>0</v>
      </c>
      <c r="L4895" s="42">
        <v>33097</v>
      </c>
      <c r="M4895" s="42">
        <v>16842</v>
      </c>
      <c r="N4895" s="42">
        <v>16255</v>
      </c>
      <c r="O4895" s="54" t="s">
        <v>499</v>
      </c>
      <c r="P4895" s="54" t="s">
        <v>499</v>
      </c>
      <c r="Q4895" s="54" t="s">
        <v>499</v>
      </c>
      <c r="R4895" s="54" t="s">
        <v>499</v>
      </c>
      <c r="S4895" s="54" t="s">
        <v>499</v>
      </c>
      <c r="T4895" s="54" t="s">
        <v>499</v>
      </c>
      <c r="U4895" s="54" t="s">
        <v>499</v>
      </c>
      <c r="W4895" s="42" t="s">
        <v>469</v>
      </c>
    </row>
    <row r="4896" spans="1:23">
      <c r="A4896" s="49" t="s">
        <v>7164</v>
      </c>
      <c r="B4896" s="46" t="s">
        <v>549</v>
      </c>
      <c r="C4896" s="46" t="s">
        <v>415</v>
      </c>
      <c r="D4896" s="49" t="s">
        <v>95</v>
      </c>
      <c r="E4896" s="46">
        <v>0</v>
      </c>
      <c r="F4896" s="46">
        <v>0</v>
      </c>
      <c r="G4896" s="46">
        <v>0</v>
      </c>
      <c r="H4896" s="46">
        <v>0</v>
      </c>
      <c r="I4896" s="46">
        <v>0</v>
      </c>
      <c r="J4896" s="46">
        <v>0</v>
      </c>
      <c r="K4896" s="46">
        <v>0</v>
      </c>
      <c r="L4896" s="42">
        <v>33097</v>
      </c>
      <c r="M4896" s="42">
        <v>16842</v>
      </c>
      <c r="N4896" s="42">
        <v>16255</v>
      </c>
      <c r="O4896" s="54" t="s">
        <v>499</v>
      </c>
      <c r="P4896" s="54" t="s">
        <v>499</v>
      </c>
      <c r="Q4896" s="54" t="s">
        <v>499</v>
      </c>
      <c r="R4896" s="54" t="s">
        <v>499</v>
      </c>
      <c r="S4896" s="54" t="s">
        <v>499</v>
      </c>
      <c r="T4896" s="54" t="s">
        <v>499</v>
      </c>
      <c r="U4896" s="54" t="s">
        <v>499</v>
      </c>
      <c r="W4896" s="42" t="s">
        <v>469</v>
      </c>
    </row>
    <row r="4897" spans="1:23">
      <c r="A4897" s="49" t="s">
        <v>7165</v>
      </c>
      <c r="B4897" s="46" t="s">
        <v>549</v>
      </c>
      <c r="C4897" s="46" t="s">
        <v>415</v>
      </c>
      <c r="D4897" s="49" t="s">
        <v>154</v>
      </c>
      <c r="E4897" s="46">
        <v>0</v>
      </c>
      <c r="F4897" s="46">
        <v>0</v>
      </c>
      <c r="G4897" s="46">
        <v>0</v>
      </c>
      <c r="H4897" s="46">
        <v>0</v>
      </c>
      <c r="I4897" s="46">
        <v>0</v>
      </c>
      <c r="J4897" s="46">
        <v>0</v>
      </c>
      <c r="K4897" s="46">
        <v>0</v>
      </c>
      <c r="L4897" s="42">
        <v>33097</v>
      </c>
      <c r="M4897" s="42">
        <v>16842</v>
      </c>
      <c r="N4897" s="42">
        <v>16255</v>
      </c>
      <c r="O4897" s="54" t="s">
        <v>499</v>
      </c>
      <c r="P4897" s="54" t="s">
        <v>499</v>
      </c>
      <c r="Q4897" s="54" t="s">
        <v>499</v>
      </c>
      <c r="R4897" s="54" t="s">
        <v>499</v>
      </c>
      <c r="S4897" s="54" t="s">
        <v>499</v>
      </c>
      <c r="T4897" s="54" t="s">
        <v>499</v>
      </c>
      <c r="U4897" s="54" t="s">
        <v>499</v>
      </c>
      <c r="W4897" s="42" t="s">
        <v>469</v>
      </c>
    </row>
    <row r="4898" spans="1:23">
      <c r="A4898" s="49" t="s">
        <v>7166</v>
      </c>
      <c r="B4898" s="46" t="s">
        <v>549</v>
      </c>
      <c r="C4898" s="46" t="s">
        <v>415</v>
      </c>
      <c r="D4898" s="49" t="s">
        <v>155</v>
      </c>
      <c r="E4898" s="46">
        <v>12</v>
      </c>
      <c r="F4898" s="46">
        <v>6</v>
      </c>
      <c r="G4898" s="46">
        <v>6</v>
      </c>
      <c r="H4898" s="46">
        <v>6</v>
      </c>
      <c r="I4898" s="46">
        <v>6</v>
      </c>
      <c r="J4898" s="46">
        <v>0</v>
      </c>
      <c r="K4898" s="46">
        <v>36</v>
      </c>
      <c r="L4898" s="42">
        <v>33097</v>
      </c>
      <c r="M4898" s="42">
        <v>16842</v>
      </c>
      <c r="N4898" s="42">
        <v>16255</v>
      </c>
      <c r="O4898" s="54">
        <v>36.257062573647161</v>
      </c>
      <c r="P4898" s="54">
        <v>18.128531286823581</v>
      </c>
      <c r="Q4898" s="54">
        <v>18.128531286823581</v>
      </c>
      <c r="R4898" s="54">
        <v>18.128531286823581</v>
      </c>
      <c r="S4898" s="54">
        <v>18.128531286823581</v>
      </c>
      <c r="T4898" s="54" t="s">
        <v>499</v>
      </c>
      <c r="U4898" s="54">
        <v>108.77118772094148</v>
      </c>
      <c r="W4898" s="42" t="s">
        <v>469</v>
      </c>
    </row>
    <row r="4899" spans="1:23">
      <c r="A4899" s="49" t="s">
        <v>7167</v>
      </c>
      <c r="B4899" s="46" t="s">
        <v>549</v>
      </c>
      <c r="C4899" s="46" t="s">
        <v>415</v>
      </c>
      <c r="D4899" s="49" t="s">
        <v>99</v>
      </c>
      <c r="E4899" s="46">
        <v>0</v>
      </c>
      <c r="F4899" s="46">
        <v>6</v>
      </c>
      <c r="G4899" s="46">
        <v>14</v>
      </c>
      <c r="H4899" s="46">
        <v>0</v>
      </c>
      <c r="I4899" s="46">
        <v>0</v>
      </c>
      <c r="J4899" s="46">
        <v>0</v>
      </c>
      <c r="K4899" s="46">
        <v>20</v>
      </c>
      <c r="L4899" s="42">
        <v>33097</v>
      </c>
      <c r="M4899" s="42">
        <v>16842</v>
      </c>
      <c r="N4899" s="42">
        <v>16255</v>
      </c>
      <c r="O4899" s="54" t="s">
        <v>499</v>
      </c>
      <c r="P4899" s="54">
        <v>18.128531286823581</v>
      </c>
      <c r="Q4899" s="54">
        <v>42.29990633592169</v>
      </c>
      <c r="R4899" s="54" t="s">
        <v>499</v>
      </c>
      <c r="S4899" s="54" t="s">
        <v>499</v>
      </c>
      <c r="T4899" s="54" t="s">
        <v>499</v>
      </c>
      <c r="U4899" s="54">
        <v>60.428437622745271</v>
      </c>
      <c r="W4899" s="42" t="s">
        <v>469</v>
      </c>
    </row>
    <row r="4900" spans="1:23">
      <c r="A4900" s="49" t="s">
        <v>7168</v>
      </c>
      <c r="B4900" s="46" t="s">
        <v>549</v>
      </c>
      <c r="C4900" s="46" t="s">
        <v>415</v>
      </c>
      <c r="D4900" s="49" t="s">
        <v>481</v>
      </c>
      <c r="E4900" s="46">
        <v>0</v>
      </c>
      <c r="F4900" s="46">
        <v>0</v>
      </c>
      <c r="G4900" s="46">
        <v>0</v>
      </c>
      <c r="H4900" s="46">
        <v>6</v>
      </c>
      <c r="I4900" s="46">
        <v>0</v>
      </c>
      <c r="J4900" s="46">
        <v>0</v>
      </c>
      <c r="K4900" s="46">
        <v>6</v>
      </c>
      <c r="L4900" s="42">
        <v>33097</v>
      </c>
      <c r="M4900" s="42">
        <v>16842</v>
      </c>
      <c r="N4900" s="42">
        <v>16255</v>
      </c>
      <c r="O4900" s="54" t="s">
        <v>499</v>
      </c>
      <c r="P4900" s="54" t="s">
        <v>499</v>
      </c>
      <c r="Q4900" s="54" t="s">
        <v>499</v>
      </c>
      <c r="R4900" s="54">
        <v>18.128531286823581</v>
      </c>
      <c r="S4900" s="54" t="s">
        <v>499</v>
      </c>
      <c r="T4900" s="54" t="s">
        <v>499</v>
      </c>
      <c r="U4900" s="54">
        <v>18.128531286823581</v>
      </c>
      <c r="W4900" s="42" t="s">
        <v>469</v>
      </c>
    </row>
    <row r="4901" spans="1:23">
      <c r="A4901" s="49" t="s">
        <v>7169</v>
      </c>
      <c r="B4901" s="46" t="s">
        <v>549</v>
      </c>
      <c r="C4901" s="46" t="s">
        <v>415</v>
      </c>
      <c r="D4901" s="49" t="s">
        <v>483</v>
      </c>
      <c r="E4901" s="46">
        <v>6</v>
      </c>
      <c r="F4901" s="46">
        <v>0</v>
      </c>
      <c r="G4901" s="46">
        <v>12</v>
      </c>
      <c r="H4901" s="46">
        <v>19</v>
      </c>
      <c r="I4901" s="46">
        <v>0</v>
      </c>
      <c r="J4901" s="46">
        <v>0</v>
      </c>
      <c r="K4901" s="46">
        <v>37</v>
      </c>
      <c r="L4901" s="42">
        <v>33097</v>
      </c>
      <c r="M4901" s="42">
        <v>16842</v>
      </c>
      <c r="N4901" s="42">
        <v>16255</v>
      </c>
      <c r="O4901" s="54">
        <v>18.128531286823581</v>
      </c>
      <c r="P4901" s="54" t="s">
        <v>499</v>
      </c>
      <c r="Q4901" s="54">
        <v>36.257062573647161</v>
      </c>
      <c r="R4901" s="54">
        <v>57.407015741608006</v>
      </c>
      <c r="S4901" s="54" t="s">
        <v>499</v>
      </c>
      <c r="T4901" s="54" t="s">
        <v>499</v>
      </c>
      <c r="U4901" s="54">
        <v>111.79260960207874</v>
      </c>
      <c r="W4901" s="42" t="s">
        <v>469</v>
      </c>
    </row>
    <row r="4902" spans="1:23">
      <c r="A4902" s="49" t="s">
        <v>7170</v>
      </c>
      <c r="B4902" s="46" t="s">
        <v>549</v>
      </c>
      <c r="C4902" s="46" t="s">
        <v>415</v>
      </c>
      <c r="D4902" s="49" t="s">
        <v>128</v>
      </c>
      <c r="E4902" s="46">
        <v>7</v>
      </c>
      <c r="F4902" s="46">
        <v>0</v>
      </c>
      <c r="G4902" s="46">
        <v>0</v>
      </c>
      <c r="H4902" s="46">
        <v>0</v>
      </c>
      <c r="I4902" s="46">
        <v>0</v>
      </c>
      <c r="J4902" s="46">
        <v>0</v>
      </c>
      <c r="K4902" s="46">
        <v>7</v>
      </c>
      <c r="L4902" s="42">
        <v>33097</v>
      </c>
      <c r="M4902" s="42">
        <v>16842</v>
      </c>
      <c r="N4902" s="42">
        <v>16255</v>
      </c>
      <c r="O4902" s="54">
        <v>21.149953167960845</v>
      </c>
      <c r="P4902" s="54" t="s">
        <v>499</v>
      </c>
      <c r="Q4902" s="54" t="s">
        <v>499</v>
      </c>
      <c r="R4902" s="54" t="s">
        <v>499</v>
      </c>
      <c r="S4902" s="54" t="s">
        <v>499</v>
      </c>
      <c r="T4902" s="54" t="s">
        <v>499</v>
      </c>
      <c r="U4902" s="54">
        <v>21.149953167960845</v>
      </c>
      <c r="W4902" s="42" t="s">
        <v>469</v>
      </c>
    </row>
    <row r="4903" spans="1:23">
      <c r="A4903" s="49" t="s">
        <v>7171</v>
      </c>
      <c r="B4903" s="46" t="s">
        <v>549</v>
      </c>
      <c r="C4903" s="46" t="s">
        <v>415</v>
      </c>
      <c r="D4903" s="49" t="s">
        <v>132</v>
      </c>
      <c r="E4903" s="46">
        <v>6</v>
      </c>
      <c r="F4903" s="46">
        <v>0</v>
      </c>
      <c r="G4903" s="46">
        <v>6</v>
      </c>
      <c r="H4903" s="46">
        <v>13</v>
      </c>
      <c r="I4903" s="46">
        <v>0</v>
      </c>
      <c r="J4903" s="46">
        <v>0</v>
      </c>
      <c r="K4903" s="46">
        <v>25</v>
      </c>
      <c r="L4903" s="42">
        <v>33097</v>
      </c>
      <c r="M4903" s="42">
        <v>16842</v>
      </c>
      <c r="N4903" s="42">
        <v>16255</v>
      </c>
      <c r="O4903" s="54">
        <v>35.625222657641608</v>
      </c>
      <c r="P4903" s="54" t="s">
        <v>499</v>
      </c>
      <c r="Q4903" s="54">
        <v>35.625222657641608</v>
      </c>
      <c r="R4903" s="54">
        <v>77.187982424890166</v>
      </c>
      <c r="S4903" s="54" t="s">
        <v>499</v>
      </c>
      <c r="T4903" s="54" t="s">
        <v>499</v>
      </c>
      <c r="U4903" s="54">
        <v>148.43842774017338</v>
      </c>
      <c r="W4903" s="42" t="s">
        <v>469</v>
      </c>
    </row>
    <row r="4904" spans="1:23">
      <c r="A4904" s="49" t="s">
        <v>7172</v>
      </c>
      <c r="B4904" s="46" t="s">
        <v>549</v>
      </c>
      <c r="C4904" s="46" t="s">
        <v>415</v>
      </c>
      <c r="D4904" s="49" t="s">
        <v>161</v>
      </c>
      <c r="E4904" s="46">
        <v>0</v>
      </c>
      <c r="F4904" s="46">
        <v>0</v>
      </c>
      <c r="G4904" s="46">
        <v>0</v>
      </c>
      <c r="H4904" s="46">
        <v>0</v>
      </c>
      <c r="I4904" s="46">
        <v>0</v>
      </c>
      <c r="J4904" s="46">
        <v>0</v>
      </c>
      <c r="K4904" s="46">
        <v>0</v>
      </c>
      <c r="L4904" s="42">
        <v>33097</v>
      </c>
      <c r="M4904" s="42">
        <v>16842</v>
      </c>
      <c r="N4904" s="42">
        <v>16255</v>
      </c>
      <c r="O4904" s="54" t="s">
        <v>499</v>
      </c>
      <c r="P4904" s="54" t="s">
        <v>499</v>
      </c>
      <c r="Q4904" s="54" t="s">
        <v>499</v>
      </c>
      <c r="R4904" s="54" t="s">
        <v>499</v>
      </c>
      <c r="S4904" s="54" t="s">
        <v>499</v>
      </c>
      <c r="T4904" s="54" t="s">
        <v>499</v>
      </c>
      <c r="U4904" s="54" t="s">
        <v>499</v>
      </c>
      <c r="W4904" s="42" t="s">
        <v>469</v>
      </c>
    </row>
    <row r="4905" spans="1:23">
      <c r="A4905" s="49" t="s">
        <v>7173</v>
      </c>
      <c r="B4905" s="46" t="s">
        <v>549</v>
      </c>
      <c r="C4905" s="46" t="s">
        <v>415</v>
      </c>
      <c r="D4905" s="49" t="s">
        <v>164</v>
      </c>
      <c r="E4905" s="46">
        <v>23</v>
      </c>
      <c r="F4905" s="46">
        <v>21</v>
      </c>
      <c r="G4905" s="46">
        <v>42</v>
      </c>
      <c r="H4905" s="46">
        <v>39</v>
      </c>
      <c r="I4905" s="46">
        <v>14</v>
      </c>
      <c r="J4905" s="46">
        <v>0</v>
      </c>
      <c r="K4905" s="46">
        <v>139</v>
      </c>
      <c r="L4905" s="42">
        <v>33097</v>
      </c>
      <c r="M4905" s="42">
        <v>16842</v>
      </c>
      <c r="N4905" s="42">
        <v>16255</v>
      </c>
      <c r="O4905" s="54">
        <v>141.49492463857277</v>
      </c>
      <c r="P4905" s="54">
        <v>129.19101814826206</v>
      </c>
      <c r="Q4905" s="54">
        <v>258.38203629652412</v>
      </c>
      <c r="R4905" s="54">
        <v>239.92617656105813</v>
      </c>
      <c r="S4905" s="54">
        <v>86.127345432174721</v>
      </c>
      <c r="T4905" s="54" t="s">
        <v>499</v>
      </c>
      <c r="U4905" s="54">
        <v>855.12150107659181</v>
      </c>
      <c r="W4905" s="42" t="s">
        <v>469</v>
      </c>
    </row>
    <row r="4906" spans="1:23">
      <c r="A4906" s="49" t="s">
        <v>7174</v>
      </c>
      <c r="B4906" s="46" t="s">
        <v>549</v>
      </c>
      <c r="C4906" s="46" t="s">
        <v>415</v>
      </c>
      <c r="D4906" s="49" t="s">
        <v>142</v>
      </c>
      <c r="E4906" s="46">
        <v>6</v>
      </c>
      <c r="F4906" s="46">
        <v>0</v>
      </c>
      <c r="G4906" s="46">
        <v>0</v>
      </c>
      <c r="H4906" s="46">
        <v>0</v>
      </c>
      <c r="I4906" s="46">
        <v>0</v>
      </c>
      <c r="J4906" s="46">
        <v>0</v>
      </c>
      <c r="K4906" s="46">
        <v>6</v>
      </c>
      <c r="L4906" s="42">
        <v>33097</v>
      </c>
      <c r="M4906" s="42">
        <v>16842</v>
      </c>
      <c r="N4906" s="42">
        <v>16255</v>
      </c>
      <c r="O4906" s="54">
        <v>18.128531286823581</v>
      </c>
      <c r="P4906" s="54" t="s">
        <v>499</v>
      </c>
      <c r="Q4906" s="54" t="s">
        <v>499</v>
      </c>
      <c r="R4906" s="54" t="s">
        <v>499</v>
      </c>
      <c r="S4906" s="54" t="s">
        <v>499</v>
      </c>
      <c r="T4906" s="54" t="s">
        <v>499</v>
      </c>
      <c r="U4906" s="54">
        <v>18.128531286823581</v>
      </c>
      <c r="W4906" s="42" t="s">
        <v>469</v>
      </c>
    </row>
    <row r="4907" spans="1:23">
      <c r="A4907" s="49" t="s">
        <v>7175</v>
      </c>
      <c r="B4907" s="46" t="s">
        <v>549</v>
      </c>
      <c r="C4907" s="46" t="s">
        <v>415</v>
      </c>
      <c r="D4907" s="49" t="s">
        <v>146</v>
      </c>
      <c r="E4907" s="46">
        <v>9</v>
      </c>
      <c r="F4907" s="46">
        <v>6</v>
      </c>
      <c r="G4907" s="46">
        <v>10</v>
      </c>
      <c r="H4907" s="46">
        <v>13</v>
      </c>
      <c r="I4907" s="46">
        <v>9</v>
      </c>
      <c r="J4907" s="46">
        <v>6</v>
      </c>
      <c r="K4907" s="46">
        <v>53</v>
      </c>
      <c r="L4907" s="42">
        <v>33097</v>
      </c>
      <c r="M4907" s="42">
        <v>16842</v>
      </c>
      <c r="N4907" s="42">
        <v>16255</v>
      </c>
      <c r="O4907" s="54">
        <v>53.437833986462415</v>
      </c>
      <c r="P4907" s="54">
        <v>35.625222657641608</v>
      </c>
      <c r="Q4907" s="54">
        <v>59.375371096069344</v>
      </c>
      <c r="R4907" s="54">
        <v>77.187982424890166</v>
      </c>
      <c r="S4907" s="54">
        <v>53.437833986462415</v>
      </c>
      <c r="T4907" s="54">
        <v>35.625222657641608</v>
      </c>
      <c r="U4907" s="54">
        <v>314.68946680916758</v>
      </c>
      <c r="W4907" s="42" t="s">
        <v>469</v>
      </c>
    </row>
    <row r="4908" spans="1:23">
      <c r="A4908" s="49" t="s">
        <v>7176</v>
      </c>
      <c r="B4908" s="46" t="s">
        <v>549</v>
      </c>
      <c r="C4908" s="46" t="s">
        <v>417</v>
      </c>
      <c r="D4908" s="49" t="s">
        <v>200</v>
      </c>
      <c r="E4908" s="46">
        <v>12</v>
      </c>
      <c r="F4908" s="46">
        <v>6</v>
      </c>
      <c r="G4908" s="46">
        <v>12</v>
      </c>
      <c r="H4908" s="46">
        <v>19</v>
      </c>
      <c r="I4908" s="46">
        <v>15</v>
      </c>
      <c r="J4908" s="46">
        <v>12</v>
      </c>
      <c r="K4908" s="46">
        <v>76</v>
      </c>
      <c r="L4908" s="42">
        <v>29325</v>
      </c>
      <c r="M4908" s="42">
        <v>15006</v>
      </c>
      <c r="N4908" s="42">
        <v>14319</v>
      </c>
      <c r="O4908" s="54">
        <v>40.92071611253197</v>
      </c>
      <c r="P4908" s="54">
        <v>20.460358056265985</v>
      </c>
      <c r="Q4908" s="54">
        <v>40.92071611253197</v>
      </c>
      <c r="R4908" s="54">
        <v>64.791133844842292</v>
      </c>
      <c r="S4908" s="54">
        <v>51.150895140664957</v>
      </c>
      <c r="T4908" s="54">
        <v>40.92071611253197</v>
      </c>
      <c r="U4908" s="54">
        <v>259.16453537936917</v>
      </c>
      <c r="W4908" s="42" t="s">
        <v>469</v>
      </c>
    </row>
    <row r="4909" spans="1:23">
      <c r="A4909" s="49" t="s">
        <v>7177</v>
      </c>
      <c r="B4909" s="46" t="s">
        <v>549</v>
      </c>
      <c r="C4909" s="46" t="s">
        <v>417</v>
      </c>
      <c r="D4909" s="49" t="s">
        <v>54</v>
      </c>
      <c r="E4909" s="46">
        <v>31</v>
      </c>
      <c r="F4909" s="46">
        <v>11</v>
      </c>
      <c r="G4909" s="46">
        <v>47</v>
      </c>
      <c r="H4909" s="46">
        <v>59</v>
      </c>
      <c r="I4909" s="46">
        <v>41</v>
      </c>
      <c r="J4909" s="46">
        <v>29</v>
      </c>
      <c r="K4909" s="46">
        <v>218</v>
      </c>
      <c r="L4909" s="42">
        <v>29325</v>
      </c>
      <c r="M4909" s="42">
        <v>15006</v>
      </c>
      <c r="N4909" s="42">
        <v>14319</v>
      </c>
      <c r="O4909" s="54">
        <v>206.5840330534453</v>
      </c>
      <c r="P4909" s="54">
        <v>73.304011728641882</v>
      </c>
      <c r="Q4909" s="54">
        <v>313.20805011328804</v>
      </c>
      <c r="R4909" s="54">
        <v>393.17606290817008</v>
      </c>
      <c r="S4909" s="54">
        <v>273.22404371584702</v>
      </c>
      <c r="T4909" s="54">
        <v>193.25603092096495</v>
      </c>
      <c r="U4909" s="54">
        <v>1452.7522324403574</v>
      </c>
      <c r="W4909" s="42" t="s">
        <v>469</v>
      </c>
    </row>
    <row r="4910" spans="1:23">
      <c r="A4910" s="49" t="s">
        <v>7178</v>
      </c>
      <c r="B4910" s="46" t="s">
        <v>549</v>
      </c>
      <c r="C4910" s="46" t="s">
        <v>417</v>
      </c>
      <c r="D4910" s="49" t="s">
        <v>60</v>
      </c>
      <c r="E4910" s="46">
        <v>6</v>
      </c>
      <c r="F4910" s="46">
        <v>12</v>
      </c>
      <c r="G4910" s="46">
        <v>12</v>
      </c>
      <c r="H4910" s="46">
        <v>12</v>
      </c>
      <c r="I4910" s="46">
        <v>12</v>
      </c>
      <c r="J4910" s="46">
        <v>6</v>
      </c>
      <c r="K4910" s="46">
        <v>60</v>
      </c>
      <c r="L4910" s="42">
        <v>29325</v>
      </c>
      <c r="M4910" s="42">
        <v>15006</v>
      </c>
      <c r="N4910" s="42">
        <v>14319</v>
      </c>
      <c r="O4910" s="54">
        <v>20.460358056265985</v>
      </c>
      <c r="P4910" s="54">
        <v>40.92071611253197</v>
      </c>
      <c r="Q4910" s="54">
        <v>40.92071611253197</v>
      </c>
      <c r="R4910" s="54">
        <v>40.92071611253197</v>
      </c>
      <c r="S4910" s="54">
        <v>40.92071611253197</v>
      </c>
      <c r="T4910" s="54">
        <v>20.460358056265985</v>
      </c>
      <c r="U4910" s="54">
        <v>204.60358056265983</v>
      </c>
      <c r="W4910" s="42" t="s">
        <v>469</v>
      </c>
    </row>
    <row r="4911" spans="1:23">
      <c r="A4911" s="49" t="s">
        <v>7179</v>
      </c>
      <c r="B4911" s="46" t="s">
        <v>549</v>
      </c>
      <c r="C4911" s="46" t="s">
        <v>417</v>
      </c>
      <c r="D4911" s="49" t="s">
        <v>69</v>
      </c>
      <c r="E4911" s="46">
        <v>0</v>
      </c>
      <c r="F4911" s="46">
        <v>0</v>
      </c>
      <c r="G4911" s="46">
        <v>6</v>
      </c>
      <c r="H4911" s="46">
        <v>6</v>
      </c>
      <c r="I4911" s="46">
        <v>6</v>
      </c>
      <c r="J4911" s="46">
        <v>6</v>
      </c>
      <c r="K4911" s="46">
        <v>24</v>
      </c>
      <c r="L4911" s="42">
        <v>29325</v>
      </c>
      <c r="M4911" s="42">
        <v>15006</v>
      </c>
      <c r="N4911" s="42">
        <v>14319</v>
      </c>
      <c r="O4911" s="54" t="s">
        <v>499</v>
      </c>
      <c r="P4911" s="54" t="s">
        <v>499</v>
      </c>
      <c r="Q4911" s="54">
        <v>39.984006397441021</v>
      </c>
      <c r="R4911" s="54">
        <v>39.984006397441021</v>
      </c>
      <c r="S4911" s="54">
        <v>39.984006397441021</v>
      </c>
      <c r="T4911" s="54">
        <v>39.984006397441021</v>
      </c>
      <c r="U4911" s="54">
        <v>159.93602558976409</v>
      </c>
      <c r="W4911" s="42" t="s">
        <v>469</v>
      </c>
    </row>
    <row r="4912" spans="1:23">
      <c r="A4912" s="49" t="s">
        <v>7180</v>
      </c>
      <c r="B4912" s="46" t="s">
        <v>549</v>
      </c>
      <c r="C4912" s="46" t="s">
        <v>417</v>
      </c>
      <c r="D4912" s="49" t="s">
        <v>64</v>
      </c>
      <c r="E4912" s="46">
        <v>19</v>
      </c>
      <c r="F4912" s="46">
        <v>13</v>
      </c>
      <c r="G4912" s="46">
        <v>19</v>
      </c>
      <c r="H4912" s="46">
        <v>27</v>
      </c>
      <c r="I4912" s="46">
        <v>22</v>
      </c>
      <c r="J4912" s="46">
        <v>6</v>
      </c>
      <c r="K4912" s="46">
        <v>106</v>
      </c>
      <c r="L4912" s="42">
        <v>29325</v>
      </c>
      <c r="M4912" s="42">
        <v>15006</v>
      </c>
      <c r="N4912" s="42">
        <v>14319</v>
      </c>
      <c r="O4912" s="54">
        <v>64.791133844842292</v>
      </c>
      <c r="P4912" s="54">
        <v>44.330775788576297</v>
      </c>
      <c r="Q4912" s="54">
        <v>64.791133844842292</v>
      </c>
      <c r="R4912" s="54">
        <v>92.071611253196934</v>
      </c>
      <c r="S4912" s="54">
        <v>75.021312872975273</v>
      </c>
      <c r="T4912" s="54">
        <v>20.460358056265985</v>
      </c>
      <c r="U4912" s="54">
        <v>361.46632566069906</v>
      </c>
      <c r="W4912" s="42" t="s">
        <v>469</v>
      </c>
    </row>
    <row r="4913" spans="1:23">
      <c r="A4913" s="49" t="s">
        <v>7181</v>
      </c>
      <c r="B4913" s="46" t="s">
        <v>549</v>
      </c>
      <c r="C4913" s="46" t="s">
        <v>417</v>
      </c>
      <c r="D4913" s="49" t="s">
        <v>492</v>
      </c>
      <c r="E4913" s="46">
        <v>6</v>
      </c>
      <c r="F4913" s="46">
        <v>6</v>
      </c>
      <c r="G4913" s="46">
        <v>6</v>
      </c>
      <c r="H4913" s="46">
        <v>7</v>
      </c>
      <c r="I4913" s="46">
        <v>6</v>
      </c>
      <c r="J4913" s="46">
        <v>0</v>
      </c>
      <c r="K4913" s="46">
        <v>31</v>
      </c>
      <c r="L4913" s="42">
        <v>29325</v>
      </c>
      <c r="M4913" s="42">
        <v>15006</v>
      </c>
      <c r="N4913" s="42">
        <v>14319</v>
      </c>
      <c r="O4913" s="54">
        <v>20.460358056265985</v>
      </c>
      <c r="P4913" s="54">
        <v>20.460358056265985</v>
      </c>
      <c r="Q4913" s="54">
        <v>20.460358056265985</v>
      </c>
      <c r="R4913" s="54">
        <v>23.870417732310315</v>
      </c>
      <c r="S4913" s="54">
        <v>20.460358056265985</v>
      </c>
      <c r="T4913" s="54" t="s">
        <v>499</v>
      </c>
      <c r="U4913" s="54">
        <v>105.71184995737426</v>
      </c>
      <c r="W4913" s="42" t="s">
        <v>469</v>
      </c>
    </row>
    <row r="4914" spans="1:23">
      <c r="A4914" s="49" t="s">
        <v>7182</v>
      </c>
      <c r="B4914" s="46" t="s">
        <v>549</v>
      </c>
      <c r="C4914" s="46" t="s">
        <v>417</v>
      </c>
      <c r="D4914" s="49" t="s">
        <v>473</v>
      </c>
      <c r="E4914" s="46">
        <v>0</v>
      </c>
      <c r="F4914" s="46">
        <v>0</v>
      </c>
      <c r="G4914" s="46">
        <v>0</v>
      </c>
      <c r="H4914" s="46">
        <v>0</v>
      </c>
      <c r="I4914" s="46">
        <v>0</v>
      </c>
      <c r="J4914" s="46">
        <v>0</v>
      </c>
      <c r="K4914" s="46">
        <v>0</v>
      </c>
      <c r="L4914" s="42">
        <v>29325</v>
      </c>
      <c r="M4914" s="42">
        <v>15006</v>
      </c>
      <c r="N4914" s="42">
        <v>14319</v>
      </c>
      <c r="O4914" s="54" t="s">
        <v>499</v>
      </c>
      <c r="P4914" s="54" t="s">
        <v>499</v>
      </c>
      <c r="Q4914" s="54" t="s">
        <v>499</v>
      </c>
      <c r="R4914" s="54" t="s">
        <v>499</v>
      </c>
      <c r="S4914" s="54" t="s">
        <v>499</v>
      </c>
      <c r="T4914" s="54" t="s">
        <v>499</v>
      </c>
      <c r="U4914" s="54" t="s">
        <v>499</v>
      </c>
      <c r="W4914" s="42" t="s">
        <v>469</v>
      </c>
    </row>
    <row r="4915" spans="1:23">
      <c r="A4915" s="49" t="s">
        <v>7183</v>
      </c>
      <c r="B4915" s="46" t="s">
        <v>549</v>
      </c>
      <c r="C4915" s="46" t="s">
        <v>417</v>
      </c>
      <c r="D4915" s="49" t="s">
        <v>201</v>
      </c>
      <c r="E4915" s="46">
        <v>0</v>
      </c>
      <c r="F4915" s="46">
        <v>6</v>
      </c>
      <c r="G4915" s="46">
        <v>12</v>
      </c>
      <c r="H4915" s="46">
        <v>6</v>
      </c>
      <c r="I4915" s="46">
        <v>6</v>
      </c>
      <c r="J4915" s="46">
        <v>0</v>
      </c>
      <c r="K4915" s="46">
        <v>30</v>
      </c>
      <c r="L4915" s="42">
        <v>29325</v>
      </c>
      <c r="M4915" s="42">
        <v>15006</v>
      </c>
      <c r="N4915" s="42">
        <v>14319</v>
      </c>
      <c r="O4915" s="54" t="s">
        <v>499</v>
      </c>
      <c r="P4915" s="54">
        <v>20.460358056265985</v>
      </c>
      <c r="Q4915" s="54">
        <v>40.92071611253197</v>
      </c>
      <c r="R4915" s="54">
        <v>20.460358056265985</v>
      </c>
      <c r="S4915" s="54">
        <v>20.460358056265985</v>
      </c>
      <c r="T4915" s="54" t="s">
        <v>499</v>
      </c>
      <c r="U4915" s="54">
        <v>102.30179028132991</v>
      </c>
      <c r="W4915" s="42" t="s">
        <v>469</v>
      </c>
    </row>
    <row r="4916" spans="1:23">
      <c r="A4916" s="49" t="s">
        <v>7184</v>
      </c>
      <c r="B4916" s="46" t="s">
        <v>549</v>
      </c>
      <c r="C4916" s="46" t="s">
        <v>417</v>
      </c>
      <c r="D4916" s="49" t="s">
        <v>151</v>
      </c>
      <c r="E4916" s="46">
        <v>0</v>
      </c>
      <c r="F4916" s="46">
        <v>0</v>
      </c>
      <c r="G4916" s="46">
        <v>0</v>
      </c>
      <c r="H4916" s="46">
        <v>0</v>
      </c>
      <c r="I4916" s="46">
        <v>0</v>
      </c>
      <c r="J4916" s="46">
        <v>0</v>
      </c>
      <c r="K4916" s="46">
        <v>0</v>
      </c>
      <c r="L4916" s="42">
        <v>29325</v>
      </c>
      <c r="M4916" s="42">
        <v>15006</v>
      </c>
      <c r="N4916" s="42">
        <v>14319</v>
      </c>
      <c r="O4916" s="54" t="s">
        <v>499</v>
      </c>
      <c r="P4916" s="54" t="s">
        <v>499</v>
      </c>
      <c r="Q4916" s="54" t="s">
        <v>499</v>
      </c>
      <c r="R4916" s="54" t="s">
        <v>499</v>
      </c>
      <c r="S4916" s="54" t="s">
        <v>499</v>
      </c>
      <c r="T4916" s="54" t="s">
        <v>499</v>
      </c>
      <c r="U4916" s="54" t="s">
        <v>499</v>
      </c>
      <c r="W4916" s="42" t="s">
        <v>469</v>
      </c>
    </row>
    <row r="4917" spans="1:23">
      <c r="A4917" s="49" t="s">
        <v>7185</v>
      </c>
      <c r="B4917" s="46" t="s">
        <v>549</v>
      </c>
      <c r="C4917" s="46" t="s">
        <v>417</v>
      </c>
      <c r="D4917" s="49" t="s">
        <v>95</v>
      </c>
      <c r="E4917" s="46">
        <v>0</v>
      </c>
      <c r="F4917" s="46">
        <v>0</v>
      </c>
      <c r="G4917" s="46">
        <v>0</v>
      </c>
      <c r="H4917" s="46">
        <v>6</v>
      </c>
      <c r="I4917" s="46">
        <v>0</v>
      </c>
      <c r="J4917" s="46">
        <v>0</v>
      </c>
      <c r="K4917" s="46">
        <v>6</v>
      </c>
      <c r="L4917" s="42">
        <v>29325</v>
      </c>
      <c r="M4917" s="42">
        <v>15006</v>
      </c>
      <c r="N4917" s="42">
        <v>14319</v>
      </c>
      <c r="O4917" s="54" t="s">
        <v>499</v>
      </c>
      <c r="P4917" s="54" t="s">
        <v>499</v>
      </c>
      <c r="Q4917" s="54" t="s">
        <v>499</v>
      </c>
      <c r="R4917" s="54">
        <v>20.460358056265985</v>
      </c>
      <c r="S4917" s="54" t="s">
        <v>499</v>
      </c>
      <c r="T4917" s="54" t="s">
        <v>499</v>
      </c>
      <c r="U4917" s="54">
        <v>20.460358056265985</v>
      </c>
      <c r="W4917" s="42" t="s">
        <v>469</v>
      </c>
    </row>
    <row r="4918" spans="1:23">
      <c r="A4918" s="49" t="s">
        <v>7186</v>
      </c>
      <c r="B4918" s="46" t="s">
        <v>549</v>
      </c>
      <c r="C4918" s="46" t="s">
        <v>417</v>
      </c>
      <c r="D4918" s="49" t="s">
        <v>154</v>
      </c>
      <c r="E4918" s="46">
        <v>0</v>
      </c>
      <c r="F4918" s="46">
        <v>0</v>
      </c>
      <c r="G4918" s="46">
        <v>0</v>
      </c>
      <c r="H4918" s="46">
        <v>0</v>
      </c>
      <c r="I4918" s="46">
        <v>0</v>
      </c>
      <c r="J4918" s="46">
        <v>0</v>
      </c>
      <c r="K4918" s="46">
        <v>0</v>
      </c>
      <c r="L4918" s="42">
        <v>29325</v>
      </c>
      <c r="M4918" s="42">
        <v>15006</v>
      </c>
      <c r="N4918" s="42">
        <v>14319</v>
      </c>
      <c r="O4918" s="54" t="s">
        <v>499</v>
      </c>
      <c r="P4918" s="54" t="s">
        <v>499</v>
      </c>
      <c r="Q4918" s="54" t="s">
        <v>499</v>
      </c>
      <c r="R4918" s="54" t="s">
        <v>499</v>
      </c>
      <c r="S4918" s="54" t="s">
        <v>499</v>
      </c>
      <c r="T4918" s="54" t="s">
        <v>499</v>
      </c>
      <c r="U4918" s="54" t="s">
        <v>499</v>
      </c>
      <c r="W4918" s="42" t="s">
        <v>469</v>
      </c>
    </row>
    <row r="4919" spans="1:23">
      <c r="A4919" s="49" t="s">
        <v>7187</v>
      </c>
      <c r="B4919" s="46" t="s">
        <v>549</v>
      </c>
      <c r="C4919" s="46" t="s">
        <v>417</v>
      </c>
      <c r="D4919" s="49" t="s">
        <v>155</v>
      </c>
      <c r="E4919" s="46">
        <v>15</v>
      </c>
      <c r="F4919" s="46">
        <v>6</v>
      </c>
      <c r="G4919" s="46">
        <v>12</v>
      </c>
      <c r="H4919" s="46">
        <v>6</v>
      </c>
      <c r="I4919" s="46">
        <v>0</v>
      </c>
      <c r="J4919" s="46">
        <v>0</v>
      </c>
      <c r="K4919" s="46">
        <v>39</v>
      </c>
      <c r="L4919" s="42">
        <v>29325</v>
      </c>
      <c r="M4919" s="42">
        <v>15006</v>
      </c>
      <c r="N4919" s="42">
        <v>14319</v>
      </c>
      <c r="O4919" s="54">
        <v>51.150895140664957</v>
      </c>
      <c r="P4919" s="54">
        <v>20.460358056265985</v>
      </c>
      <c r="Q4919" s="54">
        <v>40.92071611253197</v>
      </c>
      <c r="R4919" s="54">
        <v>20.460358056265985</v>
      </c>
      <c r="S4919" s="54" t="s">
        <v>499</v>
      </c>
      <c r="T4919" s="54" t="s">
        <v>499</v>
      </c>
      <c r="U4919" s="54">
        <v>132.9923273657289</v>
      </c>
      <c r="W4919" s="42" t="s">
        <v>469</v>
      </c>
    </row>
    <row r="4920" spans="1:23">
      <c r="A4920" s="49" t="s">
        <v>7188</v>
      </c>
      <c r="B4920" s="46" t="s">
        <v>549</v>
      </c>
      <c r="C4920" s="46" t="s">
        <v>417</v>
      </c>
      <c r="D4920" s="49" t="s">
        <v>99</v>
      </c>
      <c r="E4920" s="46">
        <v>0</v>
      </c>
      <c r="F4920" s="46">
        <v>6</v>
      </c>
      <c r="G4920" s="46">
        <v>12</v>
      </c>
      <c r="H4920" s="46">
        <v>8</v>
      </c>
      <c r="I4920" s="46">
        <v>12</v>
      </c>
      <c r="J4920" s="46">
        <v>0</v>
      </c>
      <c r="K4920" s="46">
        <v>38</v>
      </c>
      <c r="L4920" s="42">
        <v>29325</v>
      </c>
      <c r="M4920" s="42">
        <v>15006</v>
      </c>
      <c r="N4920" s="42">
        <v>14319</v>
      </c>
      <c r="O4920" s="54" t="s">
        <v>499</v>
      </c>
      <c r="P4920" s="54">
        <v>20.460358056265985</v>
      </c>
      <c r="Q4920" s="54">
        <v>40.92071611253197</v>
      </c>
      <c r="R4920" s="54">
        <v>27.280477408354649</v>
      </c>
      <c r="S4920" s="54">
        <v>40.92071611253197</v>
      </c>
      <c r="T4920" s="54" t="s">
        <v>499</v>
      </c>
      <c r="U4920" s="54">
        <v>129.58226768968458</v>
      </c>
      <c r="W4920" s="42" t="s">
        <v>469</v>
      </c>
    </row>
    <row r="4921" spans="1:23">
      <c r="A4921" s="49" t="s">
        <v>7189</v>
      </c>
      <c r="B4921" s="46" t="s">
        <v>549</v>
      </c>
      <c r="C4921" s="46" t="s">
        <v>417</v>
      </c>
      <c r="D4921" s="49" t="s">
        <v>481</v>
      </c>
      <c r="E4921" s="46">
        <v>0</v>
      </c>
      <c r="F4921" s="46">
        <v>0</v>
      </c>
      <c r="G4921" s="46">
        <v>0</v>
      </c>
      <c r="H4921" s="46">
        <v>0</v>
      </c>
      <c r="I4921" s="46">
        <v>0</v>
      </c>
      <c r="J4921" s="46">
        <v>0</v>
      </c>
      <c r="K4921" s="46">
        <v>0</v>
      </c>
      <c r="L4921" s="42">
        <v>29325</v>
      </c>
      <c r="M4921" s="42">
        <v>15006</v>
      </c>
      <c r="N4921" s="42">
        <v>14319</v>
      </c>
      <c r="O4921" s="54" t="s">
        <v>499</v>
      </c>
      <c r="P4921" s="54" t="s">
        <v>499</v>
      </c>
      <c r="Q4921" s="54" t="s">
        <v>499</v>
      </c>
      <c r="R4921" s="54" t="s">
        <v>499</v>
      </c>
      <c r="S4921" s="54" t="s">
        <v>499</v>
      </c>
      <c r="T4921" s="54" t="s">
        <v>499</v>
      </c>
      <c r="U4921" s="54" t="s">
        <v>499</v>
      </c>
      <c r="W4921" s="42" t="s">
        <v>469</v>
      </c>
    </row>
    <row r="4922" spans="1:23">
      <c r="A4922" s="49" t="s">
        <v>7190</v>
      </c>
      <c r="B4922" s="46" t="s">
        <v>549</v>
      </c>
      <c r="C4922" s="46" t="s">
        <v>417</v>
      </c>
      <c r="D4922" s="49" t="s">
        <v>483</v>
      </c>
      <c r="E4922" s="46">
        <v>12</v>
      </c>
      <c r="F4922" s="46">
        <v>0</v>
      </c>
      <c r="G4922" s="46">
        <v>6</v>
      </c>
      <c r="H4922" s="46">
        <v>12</v>
      </c>
      <c r="I4922" s="46">
        <v>12</v>
      </c>
      <c r="J4922" s="46">
        <v>6</v>
      </c>
      <c r="K4922" s="46">
        <v>48</v>
      </c>
      <c r="L4922" s="42">
        <v>29325</v>
      </c>
      <c r="M4922" s="42">
        <v>15006</v>
      </c>
      <c r="N4922" s="42">
        <v>14319</v>
      </c>
      <c r="O4922" s="54">
        <v>40.92071611253197</v>
      </c>
      <c r="P4922" s="54" t="s">
        <v>499</v>
      </c>
      <c r="Q4922" s="54">
        <v>20.460358056265985</v>
      </c>
      <c r="R4922" s="54">
        <v>40.92071611253197</v>
      </c>
      <c r="S4922" s="54">
        <v>40.92071611253197</v>
      </c>
      <c r="T4922" s="54">
        <v>20.460358056265985</v>
      </c>
      <c r="U4922" s="54">
        <v>163.68286445012788</v>
      </c>
      <c r="W4922" s="42" t="s">
        <v>469</v>
      </c>
    </row>
    <row r="4923" spans="1:23">
      <c r="A4923" s="49" t="s">
        <v>7191</v>
      </c>
      <c r="B4923" s="46" t="s">
        <v>549</v>
      </c>
      <c r="C4923" s="46" t="s">
        <v>417</v>
      </c>
      <c r="D4923" s="49" t="s">
        <v>128</v>
      </c>
      <c r="E4923" s="46">
        <v>6</v>
      </c>
      <c r="F4923" s="46">
        <v>0</v>
      </c>
      <c r="G4923" s="46">
        <v>0</v>
      </c>
      <c r="H4923" s="46">
        <v>0</v>
      </c>
      <c r="I4923" s="46">
        <v>0</v>
      </c>
      <c r="J4923" s="46">
        <v>0</v>
      </c>
      <c r="K4923" s="46">
        <v>6</v>
      </c>
      <c r="L4923" s="42">
        <v>29325</v>
      </c>
      <c r="M4923" s="42">
        <v>15006</v>
      </c>
      <c r="N4923" s="42">
        <v>14319</v>
      </c>
      <c r="O4923" s="54">
        <v>20.460358056265985</v>
      </c>
      <c r="P4923" s="54" t="s">
        <v>499</v>
      </c>
      <c r="Q4923" s="54" t="s">
        <v>499</v>
      </c>
      <c r="R4923" s="54" t="s">
        <v>499</v>
      </c>
      <c r="S4923" s="54" t="s">
        <v>499</v>
      </c>
      <c r="T4923" s="54" t="s">
        <v>499</v>
      </c>
      <c r="U4923" s="54">
        <v>20.460358056265985</v>
      </c>
      <c r="W4923" s="42" t="s">
        <v>469</v>
      </c>
    </row>
    <row r="4924" spans="1:23">
      <c r="A4924" s="49" t="s">
        <v>7192</v>
      </c>
      <c r="B4924" s="46" t="s">
        <v>549</v>
      </c>
      <c r="C4924" s="46" t="s">
        <v>417</v>
      </c>
      <c r="D4924" s="49" t="s">
        <v>132</v>
      </c>
      <c r="E4924" s="46">
        <v>6</v>
      </c>
      <c r="F4924" s="46">
        <v>6</v>
      </c>
      <c r="G4924" s="46">
        <v>6</v>
      </c>
      <c r="H4924" s="46">
        <v>8</v>
      </c>
      <c r="I4924" s="46">
        <v>6</v>
      </c>
      <c r="J4924" s="46">
        <v>0</v>
      </c>
      <c r="K4924" s="46">
        <v>32</v>
      </c>
      <c r="L4924" s="42">
        <v>29325</v>
      </c>
      <c r="M4924" s="42">
        <v>15006</v>
      </c>
      <c r="N4924" s="42">
        <v>14319</v>
      </c>
      <c r="O4924" s="54">
        <v>39.984006397441021</v>
      </c>
      <c r="P4924" s="54">
        <v>39.984006397441021</v>
      </c>
      <c r="Q4924" s="54">
        <v>39.984006397441021</v>
      </c>
      <c r="R4924" s="54">
        <v>53.312008529921364</v>
      </c>
      <c r="S4924" s="54">
        <v>39.984006397441021</v>
      </c>
      <c r="T4924" s="54" t="s">
        <v>499</v>
      </c>
      <c r="U4924" s="54">
        <v>213.24803411968546</v>
      </c>
      <c r="W4924" s="42" t="s">
        <v>469</v>
      </c>
    </row>
    <row r="4925" spans="1:23">
      <c r="A4925" s="49" t="s">
        <v>7193</v>
      </c>
      <c r="B4925" s="46" t="s">
        <v>549</v>
      </c>
      <c r="C4925" s="46" t="s">
        <v>417</v>
      </c>
      <c r="D4925" s="49" t="s">
        <v>161</v>
      </c>
      <c r="E4925" s="46">
        <v>0</v>
      </c>
      <c r="F4925" s="46">
        <v>0</v>
      </c>
      <c r="G4925" s="46">
        <v>0</v>
      </c>
      <c r="H4925" s="46">
        <v>0</v>
      </c>
      <c r="I4925" s="46">
        <v>0</v>
      </c>
      <c r="J4925" s="46">
        <v>0</v>
      </c>
      <c r="K4925" s="46">
        <v>0</v>
      </c>
      <c r="L4925" s="42">
        <v>29325</v>
      </c>
      <c r="M4925" s="42">
        <v>15006</v>
      </c>
      <c r="N4925" s="42">
        <v>14319</v>
      </c>
      <c r="O4925" s="54" t="s">
        <v>499</v>
      </c>
      <c r="P4925" s="54" t="s">
        <v>499</v>
      </c>
      <c r="Q4925" s="54" t="s">
        <v>499</v>
      </c>
      <c r="R4925" s="54" t="s">
        <v>499</v>
      </c>
      <c r="S4925" s="54" t="s">
        <v>499</v>
      </c>
      <c r="T4925" s="54" t="s">
        <v>499</v>
      </c>
      <c r="U4925" s="54" t="s">
        <v>499</v>
      </c>
      <c r="W4925" s="42" t="s">
        <v>469</v>
      </c>
    </row>
    <row r="4926" spans="1:23">
      <c r="A4926" s="49" t="s">
        <v>7194</v>
      </c>
      <c r="B4926" s="46" t="s">
        <v>549</v>
      </c>
      <c r="C4926" s="46" t="s">
        <v>417</v>
      </c>
      <c r="D4926" s="49" t="s">
        <v>164</v>
      </c>
      <c r="E4926" s="46">
        <v>26</v>
      </c>
      <c r="F4926" s="46">
        <v>21</v>
      </c>
      <c r="G4926" s="46">
        <v>45</v>
      </c>
      <c r="H4926" s="46">
        <v>44</v>
      </c>
      <c r="I4926" s="46">
        <v>7</v>
      </c>
      <c r="J4926" s="46">
        <v>6</v>
      </c>
      <c r="K4926" s="46">
        <v>149</v>
      </c>
      <c r="L4926" s="42">
        <v>29325</v>
      </c>
      <c r="M4926" s="42">
        <v>15006</v>
      </c>
      <c r="N4926" s="42">
        <v>14319</v>
      </c>
      <c r="O4926" s="54">
        <v>181.57692576297228</v>
      </c>
      <c r="P4926" s="54">
        <v>146.65828619316991</v>
      </c>
      <c r="Q4926" s="54">
        <v>314.26775612822127</v>
      </c>
      <c r="R4926" s="54">
        <v>307.28402821426079</v>
      </c>
      <c r="S4926" s="54">
        <v>48.886095397723309</v>
      </c>
      <c r="T4926" s="54">
        <v>41.902367483762831</v>
      </c>
      <c r="U4926" s="54">
        <v>1040.5754591801103</v>
      </c>
      <c r="W4926" s="42" t="s">
        <v>469</v>
      </c>
    </row>
    <row r="4927" spans="1:23">
      <c r="A4927" s="49" t="s">
        <v>7195</v>
      </c>
      <c r="B4927" s="46" t="s">
        <v>549</v>
      </c>
      <c r="C4927" s="46" t="s">
        <v>417</v>
      </c>
      <c r="D4927" s="49" t="s">
        <v>142</v>
      </c>
      <c r="E4927" s="46">
        <v>0</v>
      </c>
      <c r="F4927" s="46">
        <v>0</v>
      </c>
      <c r="G4927" s="46">
        <v>0</v>
      </c>
      <c r="H4927" s="46">
        <v>0</v>
      </c>
      <c r="I4927" s="46">
        <v>0</v>
      </c>
      <c r="J4927" s="46">
        <v>0</v>
      </c>
      <c r="K4927" s="46">
        <v>0</v>
      </c>
      <c r="L4927" s="42">
        <v>29325</v>
      </c>
      <c r="M4927" s="42">
        <v>15006</v>
      </c>
      <c r="N4927" s="42">
        <v>14319</v>
      </c>
      <c r="O4927" s="54" t="s">
        <v>499</v>
      </c>
      <c r="P4927" s="54" t="s">
        <v>499</v>
      </c>
      <c r="Q4927" s="54" t="s">
        <v>499</v>
      </c>
      <c r="R4927" s="54" t="s">
        <v>499</v>
      </c>
      <c r="S4927" s="54" t="s">
        <v>499</v>
      </c>
      <c r="T4927" s="54" t="s">
        <v>499</v>
      </c>
      <c r="U4927" s="54" t="s">
        <v>499</v>
      </c>
      <c r="W4927" s="42" t="s">
        <v>469</v>
      </c>
    </row>
    <row r="4928" spans="1:23">
      <c r="A4928" s="49" t="s">
        <v>7196</v>
      </c>
      <c r="B4928" s="46" t="s">
        <v>549</v>
      </c>
      <c r="C4928" s="46" t="s">
        <v>417</v>
      </c>
      <c r="D4928" s="49" t="s">
        <v>146</v>
      </c>
      <c r="E4928" s="46">
        <v>6</v>
      </c>
      <c r="F4928" s="46">
        <v>6</v>
      </c>
      <c r="G4928" s="46">
        <v>8</v>
      </c>
      <c r="H4928" s="46">
        <v>12</v>
      </c>
      <c r="I4928" s="46">
        <v>0</v>
      </c>
      <c r="J4928" s="46">
        <v>8</v>
      </c>
      <c r="K4928" s="46">
        <v>40</v>
      </c>
      <c r="L4928" s="42">
        <v>29325</v>
      </c>
      <c r="M4928" s="42">
        <v>15006</v>
      </c>
      <c r="N4928" s="42">
        <v>14319</v>
      </c>
      <c r="O4928" s="54">
        <v>39.984006397441021</v>
      </c>
      <c r="P4928" s="54">
        <v>39.984006397441021</v>
      </c>
      <c r="Q4928" s="54">
        <v>53.312008529921364</v>
      </c>
      <c r="R4928" s="54">
        <v>79.968012794882043</v>
      </c>
      <c r="S4928" s="54" t="s">
        <v>499</v>
      </c>
      <c r="T4928" s="54">
        <v>53.312008529921364</v>
      </c>
      <c r="U4928" s="54">
        <v>266.56004264960683</v>
      </c>
      <c r="W4928" s="42" t="s">
        <v>469</v>
      </c>
    </row>
    <row r="4929" spans="1:23">
      <c r="A4929" s="49" t="s">
        <v>7197</v>
      </c>
      <c r="B4929" s="46" t="s">
        <v>549</v>
      </c>
      <c r="C4929" s="46" t="s">
        <v>419</v>
      </c>
      <c r="D4929" s="49" t="s">
        <v>200</v>
      </c>
      <c r="E4929" s="46">
        <v>7</v>
      </c>
      <c r="F4929" s="46">
        <v>6</v>
      </c>
      <c r="G4929" s="46">
        <v>8</v>
      </c>
      <c r="H4929" s="46">
        <v>20</v>
      </c>
      <c r="I4929" s="46">
        <v>13</v>
      </c>
      <c r="J4929" s="46">
        <v>6</v>
      </c>
      <c r="K4929" s="46">
        <v>60</v>
      </c>
      <c r="L4929" s="42">
        <v>27073</v>
      </c>
      <c r="M4929" s="42">
        <v>13918</v>
      </c>
      <c r="N4929" s="42">
        <v>13155</v>
      </c>
      <c r="O4929" s="54">
        <v>25.856018911830972</v>
      </c>
      <c r="P4929" s="54">
        <v>22.162301924426551</v>
      </c>
      <c r="Q4929" s="54">
        <v>29.549735899235401</v>
      </c>
      <c r="R4929" s="54">
        <v>73.874339748088502</v>
      </c>
      <c r="S4929" s="54">
        <v>48.018320836257523</v>
      </c>
      <c r="T4929" s="54">
        <v>22.162301924426551</v>
      </c>
      <c r="U4929" s="54">
        <v>221.62301924426552</v>
      </c>
      <c r="W4929" s="42" t="s">
        <v>469</v>
      </c>
    </row>
    <row r="4930" spans="1:23">
      <c r="A4930" s="49" t="s">
        <v>7198</v>
      </c>
      <c r="B4930" s="46" t="s">
        <v>549</v>
      </c>
      <c r="C4930" s="46" t="s">
        <v>419</v>
      </c>
      <c r="D4930" s="49" t="s">
        <v>54</v>
      </c>
      <c r="E4930" s="46">
        <v>23</v>
      </c>
      <c r="F4930" s="46">
        <v>34</v>
      </c>
      <c r="G4930" s="46">
        <v>77</v>
      </c>
      <c r="H4930" s="46">
        <v>63</v>
      </c>
      <c r="I4930" s="46">
        <v>46</v>
      </c>
      <c r="J4930" s="46">
        <v>37</v>
      </c>
      <c r="K4930" s="46">
        <v>280</v>
      </c>
      <c r="L4930" s="42">
        <v>27073</v>
      </c>
      <c r="M4930" s="42">
        <v>13918</v>
      </c>
      <c r="N4930" s="42">
        <v>13155</v>
      </c>
      <c r="O4930" s="54">
        <v>165.25362839488432</v>
      </c>
      <c r="P4930" s="54">
        <v>244.28797240982897</v>
      </c>
      <c r="Q4930" s="54">
        <v>553.24040810461281</v>
      </c>
      <c r="R4930" s="54">
        <v>452.65124299468317</v>
      </c>
      <c r="S4930" s="54">
        <v>330.50725678976863</v>
      </c>
      <c r="T4930" s="54">
        <v>265.84279350481393</v>
      </c>
      <c r="U4930" s="54">
        <v>2011.7833021985919</v>
      </c>
      <c r="W4930" s="42" t="s">
        <v>469</v>
      </c>
    </row>
    <row r="4931" spans="1:23">
      <c r="A4931" s="49" t="s">
        <v>7199</v>
      </c>
      <c r="B4931" s="46" t="s">
        <v>549</v>
      </c>
      <c r="C4931" s="46" t="s">
        <v>419</v>
      </c>
      <c r="D4931" s="49" t="s">
        <v>60</v>
      </c>
      <c r="E4931" s="46">
        <v>0</v>
      </c>
      <c r="F4931" s="46">
        <v>12</v>
      </c>
      <c r="G4931" s="46">
        <v>6</v>
      </c>
      <c r="H4931" s="46">
        <v>6</v>
      </c>
      <c r="I4931" s="46">
        <v>12</v>
      </c>
      <c r="J4931" s="46">
        <v>12</v>
      </c>
      <c r="K4931" s="46">
        <v>48</v>
      </c>
      <c r="L4931" s="42">
        <v>27073</v>
      </c>
      <c r="M4931" s="42">
        <v>13918</v>
      </c>
      <c r="N4931" s="42">
        <v>13155</v>
      </c>
      <c r="O4931" s="54" t="s">
        <v>499</v>
      </c>
      <c r="P4931" s="54">
        <v>44.324603848853101</v>
      </c>
      <c r="Q4931" s="54">
        <v>22.162301924426551</v>
      </c>
      <c r="R4931" s="54">
        <v>22.162301924426551</v>
      </c>
      <c r="S4931" s="54">
        <v>44.324603848853101</v>
      </c>
      <c r="T4931" s="54">
        <v>44.324603848853101</v>
      </c>
      <c r="U4931" s="54">
        <v>177.29841539541241</v>
      </c>
      <c r="W4931" s="42" t="s">
        <v>469</v>
      </c>
    </row>
    <row r="4932" spans="1:23">
      <c r="A4932" s="49" t="s">
        <v>7200</v>
      </c>
      <c r="B4932" s="46" t="s">
        <v>549</v>
      </c>
      <c r="C4932" s="46" t="s">
        <v>419</v>
      </c>
      <c r="D4932" s="49" t="s">
        <v>69</v>
      </c>
      <c r="E4932" s="46">
        <v>0</v>
      </c>
      <c r="F4932" s="46">
        <v>6</v>
      </c>
      <c r="G4932" s="46">
        <v>0</v>
      </c>
      <c r="H4932" s="46">
        <v>0</v>
      </c>
      <c r="I4932" s="46">
        <v>0</v>
      </c>
      <c r="J4932" s="46">
        <v>6</v>
      </c>
      <c r="K4932" s="46">
        <v>12</v>
      </c>
      <c r="L4932" s="42">
        <v>27073</v>
      </c>
      <c r="M4932" s="42">
        <v>13918</v>
      </c>
      <c r="N4932" s="42">
        <v>13155</v>
      </c>
      <c r="O4932" s="54" t="s">
        <v>499</v>
      </c>
      <c r="P4932" s="54">
        <v>43.109642189969826</v>
      </c>
      <c r="Q4932" s="54" t="s">
        <v>499</v>
      </c>
      <c r="R4932" s="54" t="s">
        <v>499</v>
      </c>
      <c r="S4932" s="54" t="s">
        <v>499</v>
      </c>
      <c r="T4932" s="54">
        <v>43.109642189969826</v>
      </c>
      <c r="U4932" s="54">
        <v>86.219284379939651</v>
      </c>
      <c r="W4932" s="42" t="s">
        <v>469</v>
      </c>
    </row>
    <row r="4933" spans="1:23">
      <c r="A4933" s="49" t="s">
        <v>7201</v>
      </c>
      <c r="B4933" s="46" t="s">
        <v>549</v>
      </c>
      <c r="C4933" s="46" t="s">
        <v>419</v>
      </c>
      <c r="D4933" s="49" t="s">
        <v>64</v>
      </c>
      <c r="E4933" s="46">
        <v>22</v>
      </c>
      <c r="F4933" s="46">
        <v>15</v>
      </c>
      <c r="G4933" s="46">
        <v>34</v>
      </c>
      <c r="H4933" s="46">
        <v>23</v>
      </c>
      <c r="I4933" s="46">
        <v>15</v>
      </c>
      <c r="J4933" s="46">
        <v>14</v>
      </c>
      <c r="K4933" s="46">
        <v>123</v>
      </c>
      <c r="L4933" s="42">
        <v>27073</v>
      </c>
      <c r="M4933" s="42">
        <v>13918</v>
      </c>
      <c r="N4933" s="42">
        <v>13155</v>
      </c>
      <c r="O4933" s="54">
        <v>81.261773722897345</v>
      </c>
      <c r="P4933" s="54">
        <v>55.40575481106638</v>
      </c>
      <c r="Q4933" s="54">
        <v>125.58637757175046</v>
      </c>
      <c r="R4933" s="54">
        <v>84.955490710301774</v>
      </c>
      <c r="S4933" s="54">
        <v>55.40575481106638</v>
      </c>
      <c r="T4933" s="54">
        <v>51.712037823661944</v>
      </c>
      <c r="U4933" s="54">
        <v>454.3271894507443</v>
      </c>
      <c r="W4933" s="42" t="s">
        <v>469</v>
      </c>
    </row>
    <row r="4934" spans="1:23">
      <c r="A4934" s="49" t="s">
        <v>7202</v>
      </c>
      <c r="B4934" s="46" t="s">
        <v>549</v>
      </c>
      <c r="C4934" s="46" t="s">
        <v>419</v>
      </c>
      <c r="D4934" s="49" t="s">
        <v>492</v>
      </c>
      <c r="E4934" s="46">
        <v>0</v>
      </c>
      <c r="F4934" s="46">
        <v>0</v>
      </c>
      <c r="G4934" s="46">
        <v>13</v>
      </c>
      <c r="H4934" s="46">
        <v>12</v>
      </c>
      <c r="I4934" s="46">
        <v>12</v>
      </c>
      <c r="J4934" s="46">
        <v>6</v>
      </c>
      <c r="K4934" s="46">
        <v>43</v>
      </c>
      <c r="L4934" s="42">
        <v>27073</v>
      </c>
      <c r="M4934" s="42">
        <v>13918</v>
      </c>
      <c r="N4934" s="42">
        <v>13155</v>
      </c>
      <c r="O4934" s="54" t="s">
        <v>499</v>
      </c>
      <c r="P4934" s="54" t="s">
        <v>499</v>
      </c>
      <c r="Q4934" s="54">
        <v>48.018320836257523</v>
      </c>
      <c r="R4934" s="54">
        <v>44.324603848853101</v>
      </c>
      <c r="S4934" s="54">
        <v>44.324603848853101</v>
      </c>
      <c r="T4934" s="54">
        <v>22.162301924426551</v>
      </c>
      <c r="U4934" s="54">
        <v>158.82983045839026</v>
      </c>
      <c r="W4934" s="42" t="s">
        <v>469</v>
      </c>
    </row>
    <row r="4935" spans="1:23">
      <c r="A4935" s="49" t="s">
        <v>7203</v>
      </c>
      <c r="B4935" s="46" t="s">
        <v>549</v>
      </c>
      <c r="C4935" s="46" t="s">
        <v>419</v>
      </c>
      <c r="D4935" s="49" t="s">
        <v>473</v>
      </c>
      <c r="E4935" s="46">
        <v>0</v>
      </c>
      <c r="F4935" s="46">
        <v>0</v>
      </c>
      <c r="G4935" s="46">
        <v>0</v>
      </c>
      <c r="H4935" s="46">
        <v>0</v>
      </c>
      <c r="I4935" s="46">
        <v>6</v>
      </c>
      <c r="J4935" s="46">
        <v>0</v>
      </c>
      <c r="K4935" s="46">
        <v>6</v>
      </c>
      <c r="L4935" s="42">
        <v>27073</v>
      </c>
      <c r="M4935" s="42">
        <v>13918</v>
      </c>
      <c r="N4935" s="42">
        <v>13155</v>
      </c>
      <c r="O4935" s="54" t="s">
        <v>499</v>
      </c>
      <c r="P4935" s="54" t="s">
        <v>499</v>
      </c>
      <c r="Q4935" s="54" t="s">
        <v>499</v>
      </c>
      <c r="R4935" s="54" t="s">
        <v>499</v>
      </c>
      <c r="S4935" s="54">
        <v>22.162301924426551</v>
      </c>
      <c r="T4935" s="54" t="s">
        <v>499</v>
      </c>
      <c r="U4935" s="54">
        <v>22.162301924426551</v>
      </c>
      <c r="W4935" s="42" t="s">
        <v>469</v>
      </c>
    </row>
    <row r="4936" spans="1:23">
      <c r="A4936" s="49" t="s">
        <v>7204</v>
      </c>
      <c r="B4936" s="46" t="s">
        <v>549</v>
      </c>
      <c r="C4936" s="46" t="s">
        <v>419</v>
      </c>
      <c r="D4936" s="49" t="s">
        <v>201</v>
      </c>
      <c r="E4936" s="46">
        <v>6</v>
      </c>
      <c r="F4936" s="46">
        <v>6</v>
      </c>
      <c r="G4936" s="46">
        <v>9</v>
      </c>
      <c r="H4936" s="46">
        <v>12</v>
      </c>
      <c r="I4936" s="46">
        <v>6</v>
      </c>
      <c r="J4936" s="46">
        <v>0</v>
      </c>
      <c r="K4936" s="46">
        <v>39</v>
      </c>
      <c r="L4936" s="42">
        <v>27073</v>
      </c>
      <c r="M4936" s="42">
        <v>13918</v>
      </c>
      <c r="N4936" s="42">
        <v>13155</v>
      </c>
      <c r="O4936" s="54">
        <v>22.162301924426551</v>
      </c>
      <c r="P4936" s="54">
        <v>22.162301924426551</v>
      </c>
      <c r="Q4936" s="54">
        <v>33.24345288663983</v>
      </c>
      <c r="R4936" s="54">
        <v>44.324603848853101</v>
      </c>
      <c r="S4936" s="54">
        <v>22.162301924426551</v>
      </c>
      <c r="T4936" s="54" t="s">
        <v>499</v>
      </c>
      <c r="U4936" s="54">
        <v>144.05496250877258</v>
      </c>
      <c r="W4936" s="42" t="s">
        <v>469</v>
      </c>
    </row>
    <row r="4937" spans="1:23">
      <c r="A4937" s="49" t="s">
        <v>7205</v>
      </c>
      <c r="B4937" s="46" t="s">
        <v>549</v>
      </c>
      <c r="C4937" s="46" t="s">
        <v>419</v>
      </c>
      <c r="D4937" s="49" t="s">
        <v>151</v>
      </c>
      <c r="E4937" s="46">
        <v>0</v>
      </c>
      <c r="F4937" s="46">
        <v>0</v>
      </c>
      <c r="G4937" s="46">
        <v>0</v>
      </c>
      <c r="H4937" s="46">
        <v>0</v>
      </c>
      <c r="I4937" s="46">
        <v>0</v>
      </c>
      <c r="J4937" s="46">
        <v>0</v>
      </c>
      <c r="K4937" s="46">
        <v>0</v>
      </c>
      <c r="L4937" s="42">
        <v>27073</v>
      </c>
      <c r="M4937" s="42">
        <v>13918</v>
      </c>
      <c r="N4937" s="42">
        <v>13155</v>
      </c>
      <c r="O4937" s="54" t="s">
        <v>499</v>
      </c>
      <c r="P4937" s="54" t="s">
        <v>499</v>
      </c>
      <c r="Q4937" s="54" t="s">
        <v>499</v>
      </c>
      <c r="R4937" s="54" t="s">
        <v>499</v>
      </c>
      <c r="S4937" s="54" t="s">
        <v>499</v>
      </c>
      <c r="T4937" s="54" t="s">
        <v>499</v>
      </c>
      <c r="U4937" s="54" t="s">
        <v>499</v>
      </c>
      <c r="W4937" s="42" t="s">
        <v>469</v>
      </c>
    </row>
    <row r="4938" spans="1:23">
      <c r="A4938" s="49" t="s">
        <v>7206</v>
      </c>
      <c r="B4938" s="46" t="s">
        <v>549</v>
      </c>
      <c r="C4938" s="46" t="s">
        <v>419</v>
      </c>
      <c r="D4938" s="49" t="s">
        <v>95</v>
      </c>
      <c r="E4938" s="46">
        <v>0</v>
      </c>
      <c r="F4938" s="46">
        <v>0</v>
      </c>
      <c r="G4938" s="46">
        <v>6</v>
      </c>
      <c r="H4938" s="46">
        <v>0</v>
      </c>
      <c r="I4938" s="46">
        <v>0</v>
      </c>
      <c r="J4938" s="46">
        <v>0</v>
      </c>
      <c r="K4938" s="46">
        <v>6</v>
      </c>
      <c r="L4938" s="42">
        <v>27073</v>
      </c>
      <c r="M4938" s="42">
        <v>13918</v>
      </c>
      <c r="N4938" s="42">
        <v>13155</v>
      </c>
      <c r="O4938" s="54" t="s">
        <v>499</v>
      </c>
      <c r="P4938" s="54" t="s">
        <v>499</v>
      </c>
      <c r="Q4938" s="54">
        <v>22.162301924426551</v>
      </c>
      <c r="R4938" s="54" t="s">
        <v>499</v>
      </c>
      <c r="S4938" s="54" t="s">
        <v>499</v>
      </c>
      <c r="T4938" s="54" t="s">
        <v>499</v>
      </c>
      <c r="U4938" s="54">
        <v>22.162301924426551</v>
      </c>
      <c r="W4938" s="42" t="s">
        <v>469</v>
      </c>
    </row>
    <row r="4939" spans="1:23">
      <c r="A4939" s="49" t="s">
        <v>7207</v>
      </c>
      <c r="B4939" s="46" t="s">
        <v>549</v>
      </c>
      <c r="C4939" s="46" t="s">
        <v>419</v>
      </c>
      <c r="D4939" s="49" t="s">
        <v>154</v>
      </c>
      <c r="E4939" s="46">
        <v>0</v>
      </c>
      <c r="F4939" s="46">
        <v>6</v>
      </c>
      <c r="G4939" s="46">
        <v>0</v>
      </c>
      <c r="H4939" s="46">
        <v>0</v>
      </c>
      <c r="I4939" s="46">
        <v>0</v>
      </c>
      <c r="J4939" s="46">
        <v>0</v>
      </c>
      <c r="K4939" s="46">
        <v>6</v>
      </c>
      <c r="L4939" s="42">
        <v>27073</v>
      </c>
      <c r="M4939" s="42">
        <v>13918</v>
      </c>
      <c r="N4939" s="42">
        <v>13155</v>
      </c>
      <c r="O4939" s="54" t="s">
        <v>499</v>
      </c>
      <c r="P4939" s="54">
        <v>22.162301924426551</v>
      </c>
      <c r="Q4939" s="54" t="s">
        <v>499</v>
      </c>
      <c r="R4939" s="54" t="s">
        <v>499</v>
      </c>
      <c r="S4939" s="54" t="s">
        <v>499</v>
      </c>
      <c r="T4939" s="54" t="s">
        <v>499</v>
      </c>
      <c r="U4939" s="54">
        <v>22.162301924426551</v>
      </c>
      <c r="W4939" s="42" t="s">
        <v>469</v>
      </c>
    </row>
    <row r="4940" spans="1:23">
      <c r="A4940" s="49" t="s">
        <v>7208</v>
      </c>
      <c r="B4940" s="46" t="s">
        <v>549</v>
      </c>
      <c r="C4940" s="46" t="s">
        <v>419</v>
      </c>
      <c r="D4940" s="49" t="s">
        <v>155</v>
      </c>
      <c r="E4940" s="46">
        <v>12</v>
      </c>
      <c r="F4940" s="46">
        <v>0</v>
      </c>
      <c r="G4940" s="46">
        <v>6</v>
      </c>
      <c r="H4940" s="46">
        <v>0</v>
      </c>
      <c r="I4940" s="46">
        <v>0</v>
      </c>
      <c r="J4940" s="46">
        <v>0</v>
      </c>
      <c r="K4940" s="46">
        <v>18</v>
      </c>
      <c r="L4940" s="42">
        <v>27073</v>
      </c>
      <c r="M4940" s="42">
        <v>13918</v>
      </c>
      <c r="N4940" s="42">
        <v>13155</v>
      </c>
      <c r="O4940" s="54">
        <v>44.324603848853101</v>
      </c>
      <c r="P4940" s="54" t="s">
        <v>499</v>
      </c>
      <c r="Q4940" s="54">
        <v>22.162301924426551</v>
      </c>
      <c r="R4940" s="54" t="s">
        <v>499</v>
      </c>
      <c r="S4940" s="54" t="s">
        <v>499</v>
      </c>
      <c r="T4940" s="54" t="s">
        <v>499</v>
      </c>
      <c r="U4940" s="54">
        <v>66.486905773279659</v>
      </c>
      <c r="W4940" s="42" t="s">
        <v>469</v>
      </c>
    </row>
    <row r="4941" spans="1:23">
      <c r="A4941" s="49" t="s">
        <v>7209</v>
      </c>
      <c r="B4941" s="46" t="s">
        <v>549</v>
      </c>
      <c r="C4941" s="46" t="s">
        <v>419</v>
      </c>
      <c r="D4941" s="49" t="s">
        <v>99</v>
      </c>
      <c r="E4941" s="46">
        <v>6</v>
      </c>
      <c r="F4941" s="46">
        <v>12</v>
      </c>
      <c r="G4941" s="46">
        <v>15</v>
      </c>
      <c r="H4941" s="46">
        <v>12</v>
      </c>
      <c r="I4941" s="46">
        <v>6</v>
      </c>
      <c r="J4941" s="46">
        <v>6</v>
      </c>
      <c r="K4941" s="46">
        <v>57</v>
      </c>
      <c r="L4941" s="42">
        <v>27073</v>
      </c>
      <c r="M4941" s="42">
        <v>13918</v>
      </c>
      <c r="N4941" s="42">
        <v>13155</v>
      </c>
      <c r="O4941" s="54">
        <v>22.162301924426551</v>
      </c>
      <c r="P4941" s="54">
        <v>44.324603848853101</v>
      </c>
      <c r="Q4941" s="54">
        <v>55.40575481106638</v>
      </c>
      <c r="R4941" s="54">
        <v>44.324603848853101</v>
      </c>
      <c r="S4941" s="54">
        <v>22.162301924426551</v>
      </c>
      <c r="T4941" s="54">
        <v>22.162301924426551</v>
      </c>
      <c r="U4941" s="54">
        <v>210.54186828205223</v>
      </c>
      <c r="W4941" s="42" t="s">
        <v>469</v>
      </c>
    </row>
    <row r="4942" spans="1:23">
      <c r="A4942" s="49" t="s">
        <v>7210</v>
      </c>
      <c r="B4942" s="46" t="s">
        <v>549</v>
      </c>
      <c r="C4942" s="46" t="s">
        <v>419</v>
      </c>
      <c r="D4942" s="49" t="s">
        <v>481</v>
      </c>
      <c r="E4942" s="46">
        <v>0</v>
      </c>
      <c r="F4942" s="46">
        <v>0</v>
      </c>
      <c r="G4942" s="46">
        <v>0</v>
      </c>
      <c r="H4942" s="46">
        <v>6</v>
      </c>
      <c r="I4942" s="46">
        <v>0</v>
      </c>
      <c r="J4942" s="46">
        <v>0</v>
      </c>
      <c r="K4942" s="46">
        <v>6</v>
      </c>
      <c r="L4942" s="42">
        <v>27073</v>
      </c>
      <c r="M4942" s="42">
        <v>13918</v>
      </c>
      <c r="N4942" s="42">
        <v>13155</v>
      </c>
      <c r="O4942" s="54" t="s">
        <v>499</v>
      </c>
      <c r="P4942" s="54" t="s">
        <v>499</v>
      </c>
      <c r="Q4942" s="54" t="s">
        <v>499</v>
      </c>
      <c r="R4942" s="54">
        <v>22.162301924426551</v>
      </c>
      <c r="S4942" s="54" t="s">
        <v>499</v>
      </c>
      <c r="T4942" s="54" t="s">
        <v>499</v>
      </c>
      <c r="U4942" s="54">
        <v>22.162301924426551</v>
      </c>
      <c r="W4942" s="42" t="s">
        <v>469</v>
      </c>
    </row>
    <row r="4943" spans="1:23">
      <c r="A4943" s="49" t="s">
        <v>7211</v>
      </c>
      <c r="B4943" s="46" t="s">
        <v>549</v>
      </c>
      <c r="C4943" s="46" t="s">
        <v>419</v>
      </c>
      <c r="D4943" s="49" t="s">
        <v>483</v>
      </c>
      <c r="E4943" s="46">
        <v>12</v>
      </c>
      <c r="F4943" s="46">
        <v>0</v>
      </c>
      <c r="G4943" s="46">
        <v>17</v>
      </c>
      <c r="H4943" s="46">
        <v>6</v>
      </c>
      <c r="I4943" s="46">
        <v>12</v>
      </c>
      <c r="J4943" s="46">
        <v>0</v>
      </c>
      <c r="K4943" s="46">
        <v>47</v>
      </c>
      <c r="L4943" s="42">
        <v>27073</v>
      </c>
      <c r="M4943" s="42">
        <v>13918</v>
      </c>
      <c r="N4943" s="42">
        <v>13155</v>
      </c>
      <c r="O4943" s="54">
        <v>44.324603848853101</v>
      </c>
      <c r="P4943" s="54" t="s">
        <v>499</v>
      </c>
      <c r="Q4943" s="54">
        <v>62.79318878587523</v>
      </c>
      <c r="R4943" s="54">
        <v>22.162301924426551</v>
      </c>
      <c r="S4943" s="54">
        <v>44.324603848853101</v>
      </c>
      <c r="T4943" s="54" t="s">
        <v>499</v>
      </c>
      <c r="U4943" s="54">
        <v>173.60469840800798</v>
      </c>
      <c r="W4943" s="42" t="s">
        <v>469</v>
      </c>
    </row>
    <row r="4944" spans="1:23">
      <c r="A4944" s="49" t="s">
        <v>7212</v>
      </c>
      <c r="B4944" s="46" t="s">
        <v>549</v>
      </c>
      <c r="C4944" s="46" t="s">
        <v>419</v>
      </c>
      <c r="D4944" s="49" t="s">
        <v>128</v>
      </c>
      <c r="E4944" s="46">
        <v>0</v>
      </c>
      <c r="F4944" s="46">
        <v>0</v>
      </c>
      <c r="G4944" s="46">
        <v>0</v>
      </c>
      <c r="H4944" s="46">
        <v>0</v>
      </c>
      <c r="I4944" s="46">
        <v>0</v>
      </c>
      <c r="J4944" s="46">
        <v>0</v>
      </c>
      <c r="K4944" s="46">
        <v>0</v>
      </c>
      <c r="L4944" s="42">
        <v>27073</v>
      </c>
      <c r="M4944" s="42">
        <v>13918</v>
      </c>
      <c r="N4944" s="42">
        <v>13155</v>
      </c>
      <c r="O4944" s="54" t="s">
        <v>499</v>
      </c>
      <c r="P4944" s="54" t="s">
        <v>499</v>
      </c>
      <c r="Q4944" s="54" t="s">
        <v>499</v>
      </c>
      <c r="R4944" s="54" t="s">
        <v>499</v>
      </c>
      <c r="S4944" s="54" t="s">
        <v>499</v>
      </c>
      <c r="T4944" s="54" t="s">
        <v>499</v>
      </c>
      <c r="U4944" s="54" t="s">
        <v>499</v>
      </c>
      <c r="W4944" s="42" t="s">
        <v>469</v>
      </c>
    </row>
    <row r="4945" spans="1:23">
      <c r="A4945" s="49" t="s">
        <v>7213</v>
      </c>
      <c r="B4945" s="46" t="s">
        <v>549</v>
      </c>
      <c r="C4945" s="46" t="s">
        <v>419</v>
      </c>
      <c r="D4945" s="49" t="s">
        <v>132</v>
      </c>
      <c r="E4945" s="46">
        <v>6</v>
      </c>
      <c r="F4945" s="46">
        <v>0</v>
      </c>
      <c r="G4945" s="46">
        <v>0</v>
      </c>
      <c r="H4945" s="46">
        <v>6</v>
      </c>
      <c r="I4945" s="46">
        <v>6</v>
      </c>
      <c r="J4945" s="46">
        <v>0</v>
      </c>
      <c r="K4945" s="46">
        <v>18</v>
      </c>
      <c r="L4945" s="42">
        <v>27073</v>
      </c>
      <c r="M4945" s="42">
        <v>13918</v>
      </c>
      <c r="N4945" s="42">
        <v>13155</v>
      </c>
      <c r="O4945" s="54">
        <v>43.109642189969826</v>
      </c>
      <c r="P4945" s="54" t="s">
        <v>499</v>
      </c>
      <c r="Q4945" s="54" t="s">
        <v>499</v>
      </c>
      <c r="R4945" s="54">
        <v>43.109642189969826</v>
      </c>
      <c r="S4945" s="54">
        <v>43.109642189969826</v>
      </c>
      <c r="T4945" s="54" t="s">
        <v>499</v>
      </c>
      <c r="U4945" s="54">
        <v>129.32892656990947</v>
      </c>
      <c r="W4945" s="42" t="s">
        <v>469</v>
      </c>
    </row>
    <row r="4946" spans="1:23">
      <c r="A4946" s="49" t="s">
        <v>7214</v>
      </c>
      <c r="B4946" s="46" t="s">
        <v>549</v>
      </c>
      <c r="C4946" s="46" t="s">
        <v>419</v>
      </c>
      <c r="D4946" s="49" t="s">
        <v>161</v>
      </c>
      <c r="E4946" s="46">
        <v>0</v>
      </c>
      <c r="F4946" s="46">
        <v>0</v>
      </c>
      <c r="G4946" s="46">
        <v>0</v>
      </c>
      <c r="H4946" s="46">
        <v>0</v>
      </c>
      <c r="I4946" s="46">
        <v>0</v>
      </c>
      <c r="J4946" s="46">
        <v>0</v>
      </c>
      <c r="K4946" s="46">
        <v>0</v>
      </c>
      <c r="L4946" s="42">
        <v>27073</v>
      </c>
      <c r="M4946" s="42">
        <v>13918</v>
      </c>
      <c r="N4946" s="42">
        <v>13155</v>
      </c>
      <c r="O4946" s="54" t="s">
        <v>499</v>
      </c>
      <c r="P4946" s="54" t="s">
        <v>499</v>
      </c>
      <c r="Q4946" s="54" t="s">
        <v>499</v>
      </c>
      <c r="R4946" s="54" t="s">
        <v>499</v>
      </c>
      <c r="S4946" s="54" t="s">
        <v>499</v>
      </c>
      <c r="T4946" s="54" t="s">
        <v>499</v>
      </c>
      <c r="U4946" s="54" t="s">
        <v>499</v>
      </c>
      <c r="W4946" s="42" t="s">
        <v>469</v>
      </c>
    </row>
    <row r="4947" spans="1:23">
      <c r="A4947" s="49" t="s">
        <v>7215</v>
      </c>
      <c r="B4947" s="46" t="s">
        <v>549</v>
      </c>
      <c r="C4947" s="46" t="s">
        <v>419</v>
      </c>
      <c r="D4947" s="49" t="s">
        <v>164</v>
      </c>
      <c r="E4947" s="46">
        <v>26</v>
      </c>
      <c r="F4947" s="46">
        <v>26</v>
      </c>
      <c r="G4947" s="46">
        <v>56</v>
      </c>
      <c r="H4947" s="46">
        <v>59</v>
      </c>
      <c r="I4947" s="46">
        <v>13</v>
      </c>
      <c r="J4947" s="46">
        <v>6</v>
      </c>
      <c r="K4947" s="46">
        <v>186</v>
      </c>
      <c r="L4947" s="42">
        <v>27073</v>
      </c>
      <c r="M4947" s="42">
        <v>13918</v>
      </c>
      <c r="N4947" s="42">
        <v>13155</v>
      </c>
      <c r="O4947" s="54">
        <v>197.64348156594448</v>
      </c>
      <c r="P4947" s="54">
        <v>197.64348156594448</v>
      </c>
      <c r="Q4947" s="54">
        <v>425.69365260357284</v>
      </c>
      <c r="R4947" s="54">
        <v>448.49866970733564</v>
      </c>
      <c r="S4947" s="54">
        <v>98.821740782972242</v>
      </c>
      <c r="T4947" s="54">
        <v>45.610034207525658</v>
      </c>
      <c r="U4947" s="54">
        <v>1413.9110604332952</v>
      </c>
      <c r="W4947" s="42" t="s">
        <v>469</v>
      </c>
    </row>
    <row r="4948" spans="1:23">
      <c r="A4948" s="49" t="s">
        <v>7216</v>
      </c>
      <c r="B4948" s="46" t="s">
        <v>549</v>
      </c>
      <c r="C4948" s="46" t="s">
        <v>419</v>
      </c>
      <c r="D4948" s="49" t="s">
        <v>142</v>
      </c>
      <c r="E4948" s="46">
        <v>0</v>
      </c>
      <c r="F4948" s="46">
        <v>0</v>
      </c>
      <c r="G4948" s="46">
        <v>0</v>
      </c>
      <c r="H4948" s="46">
        <v>0</v>
      </c>
      <c r="I4948" s="46">
        <v>0</v>
      </c>
      <c r="J4948" s="46">
        <v>0</v>
      </c>
      <c r="K4948" s="46">
        <v>0</v>
      </c>
      <c r="L4948" s="42">
        <v>27073</v>
      </c>
      <c r="M4948" s="42">
        <v>13918</v>
      </c>
      <c r="N4948" s="42">
        <v>13155</v>
      </c>
      <c r="O4948" s="54" t="s">
        <v>499</v>
      </c>
      <c r="P4948" s="54" t="s">
        <v>499</v>
      </c>
      <c r="Q4948" s="54" t="s">
        <v>499</v>
      </c>
      <c r="R4948" s="54" t="s">
        <v>499</v>
      </c>
      <c r="S4948" s="54" t="s">
        <v>499</v>
      </c>
      <c r="T4948" s="54" t="s">
        <v>499</v>
      </c>
      <c r="U4948" s="54" t="s">
        <v>499</v>
      </c>
      <c r="W4948" s="42" t="s">
        <v>469</v>
      </c>
    </row>
    <row r="4949" spans="1:23">
      <c r="A4949" s="49" t="s">
        <v>7217</v>
      </c>
      <c r="B4949" s="46" t="s">
        <v>549</v>
      </c>
      <c r="C4949" s="46" t="s">
        <v>419</v>
      </c>
      <c r="D4949" s="49" t="s">
        <v>146</v>
      </c>
      <c r="E4949" s="46">
        <v>6</v>
      </c>
      <c r="F4949" s="46">
        <v>0</v>
      </c>
      <c r="G4949" s="46">
        <v>6</v>
      </c>
      <c r="H4949" s="46">
        <v>17</v>
      </c>
      <c r="I4949" s="46">
        <v>6</v>
      </c>
      <c r="J4949" s="46">
        <v>7</v>
      </c>
      <c r="K4949" s="46">
        <v>42</v>
      </c>
      <c r="L4949" s="42">
        <v>27073</v>
      </c>
      <c r="M4949" s="42">
        <v>13918</v>
      </c>
      <c r="N4949" s="42">
        <v>13155</v>
      </c>
      <c r="O4949" s="54">
        <v>43.109642189969826</v>
      </c>
      <c r="P4949" s="54" t="s">
        <v>499</v>
      </c>
      <c r="Q4949" s="54">
        <v>43.109642189969826</v>
      </c>
      <c r="R4949" s="54">
        <v>122.14398620491448</v>
      </c>
      <c r="S4949" s="54">
        <v>43.109642189969826</v>
      </c>
      <c r="T4949" s="54">
        <v>50.294582554964791</v>
      </c>
      <c r="U4949" s="54">
        <v>301.7674953297888</v>
      </c>
      <c r="W4949" s="42" t="s">
        <v>469</v>
      </c>
    </row>
    <row r="4950" spans="1:23">
      <c r="A4950" s="49" t="s">
        <v>7218</v>
      </c>
      <c r="B4950" s="46" t="s">
        <v>549</v>
      </c>
      <c r="C4950" s="46" t="s">
        <v>421</v>
      </c>
      <c r="D4950" s="49" t="s">
        <v>200</v>
      </c>
      <c r="E4950" s="46">
        <v>6</v>
      </c>
      <c r="F4950" s="46">
        <v>6</v>
      </c>
      <c r="G4950" s="46">
        <v>6</v>
      </c>
      <c r="H4950" s="46">
        <v>10</v>
      </c>
      <c r="I4950" s="46">
        <v>12</v>
      </c>
      <c r="J4950" s="46">
        <v>0</v>
      </c>
      <c r="K4950" s="46">
        <v>40</v>
      </c>
      <c r="L4950" s="42">
        <v>34662</v>
      </c>
      <c r="M4950" s="42">
        <v>17773</v>
      </c>
      <c r="N4950" s="42">
        <v>16889</v>
      </c>
      <c r="O4950" s="54">
        <v>17.310022503029252</v>
      </c>
      <c r="P4950" s="54">
        <v>17.310022503029252</v>
      </c>
      <c r="Q4950" s="54">
        <v>17.310022503029252</v>
      </c>
      <c r="R4950" s="54">
        <v>28.850037505048753</v>
      </c>
      <c r="S4950" s="54">
        <v>34.620045006058504</v>
      </c>
      <c r="T4950" s="54" t="s">
        <v>499</v>
      </c>
      <c r="U4950" s="54">
        <v>115.40015002019501</v>
      </c>
      <c r="W4950" s="42" t="s">
        <v>469</v>
      </c>
    </row>
    <row r="4951" spans="1:23">
      <c r="A4951" s="49" t="s">
        <v>7219</v>
      </c>
      <c r="B4951" s="46" t="s">
        <v>549</v>
      </c>
      <c r="C4951" s="46" t="s">
        <v>421</v>
      </c>
      <c r="D4951" s="49" t="s">
        <v>54</v>
      </c>
      <c r="E4951" s="46">
        <v>20</v>
      </c>
      <c r="F4951" s="46">
        <v>22</v>
      </c>
      <c r="G4951" s="46">
        <v>58</v>
      </c>
      <c r="H4951" s="46">
        <v>64</v>
      </c>
      <c r="I4951" s="46">
        <v>63</v>
      </c>
      <c r="J4951" s="46">
        <v>30</v>
      </c>
      <c r="K4951" s="46">
        <v>257</v>
      </c>
      <c r="L4951" s="42">
        <v>34662</v>
      </c>
      <c r="M4951" s="42">
        <v>17773</v>
      </c>
      <c r="N4951" s="42">
        <v>16889</v>
      </c>
      <c r="O4951" s="54">
        <v>112.53024250267259</v>
      </c>
      <c r="P4951" s="54">
        <v>123.78326675293984</v>
      </c>
      <c r="Q4951" s="54">
        <v>326.33770325775055</v>
      </c>
      <c r="R4951" s="54">
        <v>360.0967760085523</v>
      </c>
      <c r="S4951" s="54">
        <v>354.47026388341868</v>
      </c>
      <c r="T4951" s="54">
        <v>168.79536375400889</v>
      </c>
      <c r="U4951" s="54">
        <v>1446.0136161593427</v>
      </c>
      <c r="W4951" s="42" t="s">
        <v>469</v>
      </c>
    </row>
    <row r="4952" spans="1:23">
      <c r="A4952" s="49" t="s">
        <v>7220</v>
      </c>
      <c r="B4952" s="46" t="s">
        <v>549</v>
      </c>
      <c r="C4952" s="46" t="s">
        <v>421</v>
      </c>
      <c r="D4952" s="49" t="s">
        <v>60</v>
      </c>
      <c r="E4952" s="46">
        <v>6</v>
      </c>
      <c r="F4952" s="46">
        <v>12</v>
      </c>
      <c r="G4952" s="46">
        <v>12</v>
      </c>
      <c r="H4952" s="46">
        <v>16</v>
      </c>
      <c r="I4952" s="46">
        <v>13</v>
      </c>
      <c r="J4952" s="46">
        <v>0</v>
      </c>
      <c r="K4952" s="46">
        <v>59</v>
      </c>
      <c r="L4952" s="42">
        <v>34662</v>
      </c>
      <c r="M4952" s="42">
        <v>17773</v>
      </c>
      <c r="N4952" s="42">
        <v>16889</v>
      </c>
      <c r="O4952" s="54">
        <v>17.310022503029252</v>
      </c>
      <c r="P4952" s="54">
        <v>34.620045006058504</v>
      </c>
      <c r="Q4952" s="54">
        <v>34.620045006058504</v>
      </c>
      <c r="R4952" s="54">
        <v>46.160060008078013</v>
      </c>
      <c r="S4952" s="54">
        <v>37.505048756563383</v>
      </c>
      <c r="T4952" s="54" t="s">
        <v>499</v>
      </c>
      <c r="U4952" s="54">
        <v>170.21522127978767</v>
      </c>
      <c r="W4952" s="42" t="s">
        <v>469</v>
      </c>
    </row>
    <row r="4953" spans="1:23">
      <c r="A4953" s="49" t="s">
        <v>7221</v>
      </c>
      <c r="B4953" s="46" t="s">
        <v>549</v>
      </c>
      <c r="C4953" s="46" t="s">
        <v>421</v>
      </c>
      <c r="D4953" s="49" t="s">
        <v>69</v>
      </c>
      <c r="E4953" s="46">
        <v>0</v>
      </c>
      <c r="F4953" s="46">
        <v>6</v>
      </c>
      <c r="G4953" s="46">
        <v>6</v>
      </c>
      <c r="H4953" s="46">
        <v>6</v>
      </c>
      <c r="I4953" s="46">
        <v>8</v>
      </c>
      <c r="J4953" s="46">
        <v>6</v>
      </c>
      <c r="K4953" s="46">
        <v>32</v>
      </c>
      <c r="L4953" s="42">
        <v>34662</v>
      </c>
      <c r="M4953" s="42">
        <v>17773</v>
      </c>
      <c r="N4953" s="42">
        <v>16889</v>
      </c>
      <c r="O4953" s="54" t="s">
        <v>499</v>
      </c>
      <c r="P4953" s="54">
        <v>33.759072750801778</v>
      </c>
      <c r="Q4953" s="54">
        <v>33.759072750801778</v>
      </c>
      <c r="R4953" s="54">
        <v>33.759072750801778</v>
      </c>
      <c r="S4953" s="54">
        <v>45.012097001069037</v>
      </c>
      <c r="T4953" s="54">
        <v>33.759072750801778</v>
      </c>
      <c r="U4953" s="54">
        <v>180.04838800427615</v>
      </c>
      <c r="W4953" s="42" t="s">
        <v>469</v>
      </c>
    </row>
    <row r="4954" spans="1:23">
      <c r="A4954" s="49" t="s">
        <v>7222</v>
      </c>
      <c r="B4954" s="46" t="s">
        <v>549</v>
      </c>
      <c r="C4954" s="46" t="s">
        <v>421</v>
      </c>
      <c r="D4954" s="49" t="s">
        <v>64</v>
      </c>
      <c r="E4954" s="46">
        <v>16</v>
      </c>
      <c r="F4954" s="46">
        <v>15</v>
      </c>
      <c r="G4954" s="46">
        <v>31</v>
      </c>
      <c r="H4954" s="46">
        <v>28</v>
      </c>
      <c r="I4954" s="46">
        <v>25</v>
      </c>
      <c r="J4954" s="46">
        <v>14</v>
      </c>
      <c r="K4954" s="46">
        <v>129</v>
      </c>
      <c r="L4954" s="42">
        <v>34662</v>
      </c>
      <c r="M4954" s="42">
        <v>17773</v>
      </c>
      <c r="N4954" s="42">
        <v>16889</v>
      </c>
      <c r="O4954" s="54">
        <v>46.160060008078013</v>
      </c>
      <c r="P4954" s="54">
        <v>43.275056257573134</v>
      </c>
      <c r="Q4954" s="54">
        <v>89.435116265651146</v>
      </c>
      <c r="R4954" s="54">
        <v>80.78010501413651</v>
      </c>
      <c r="S4954" s="54">
        <v>72.125093762621901</v>
      </c>
      <c r="T4954" s="54">
        <v>40.390052507068255</v>
      </c>
      <c r="U4954" s="54">
        <v>372.16548381512899</v>
      </c>
      <c r="W4954" s="42" t="s">
        <v>469</v>
      </c>
    </row>
    <row r="4955" spans="1:23">
      <c r="A4955" s="49" t="s">
        <v>7223</v>
      </c>
      <c r="B4955" s="46" t="s">
        <v>549</v>
      </c>
      <c r="C4955" s="46" t="s">
        <v>421</v>
      </c>
      <c r="D4955" s="49" t="s">
        <v>492</v>
      </c>
      <c r="E4955" s="46">
        <v>6</v>
      </c>
      <c r="F4955" s="46">
        <v>6</v>
      </c>
      <c r="G4955" s="46">
        <v>6</v>
      </c>
      <c r="H4955" s="46">
        <v>13</v>
      </c>
      <c r="I4955" s="46">
        <v>6</v>
      </c>
      <c r="J4955" s="46">
        <v>0</v>
      </c>
      <c r="K4955" s="46">
        <v>37</v>
      </c>
      <c r="L4955" s="42">
        <v>34662</v>
      </c>
      <c r="M4955" s="42">
        <v>17773</v>
      </c>
      <c r="N4955" s="42">
        <v>16889</v>
      </c>
      <c r="O4955" s="54">
        <v>17.310022503029252</v>
      </c>
      <c r="P4955" s="54">
        <v>17.310022503029252</v>
      </c>
      <c r="Q4955" s="54">
        <v>17.310022503029252</v>
      </c>
      <c r="R4955" s="54">
        <v>37.505048756563383</v>
      </c>
      <c r="S4955" s="54">
        <v>17.310022503029252</v>
      </c>
      <c r="T4955" s="54" t="s">
        <v>499</v>
      </c>
      <c r="U4955" s="54">
        <v>106.74513876868039</v>
      </c>
      <c r="W4955" s="42" t="s">
        <v>469</v>
      </c>
    </row>
    <row r="4956" spans="1:23">
      <c r="A4956" s="49" t="s">
        <v>7224</v>
      </c>
      <c r="B4956" s="46" t="s">
        <v>549</v>
      </c>
      <c r="C4956" s="46" t="s">
        <v>421</v>
      </c>
      <c r="D4956" s="49" t="s">
        <v>473</v>
      </c>
      <c r="E4956" s="46">
        <v>0</v>
      </c>
      <c r="F4956" s="46">
        <v>0</v>
      </c>
      <c r="G4956" s="46">
        <v>0</v>
      </c>
      <c r="H4956" s="46">
        <v>0</v>
      </c>
      <c r="I4956" s="46">
        <v>0</v>
      </c>
      <c r="J4956" s="46">
        <v>0</v>
      </c>
      <c r="K4956" s="46">
        <v>0</v>
      </c>
      <c r="L4956" s="42">
        <v>34662</v>
      </c>
      <c r="M4956" s="42">
        <v>17773</v>
      </c>
      <c r="N4956" s="42">
        <v>16889</v>
      </c>
      <c r="O4956" s="54" t="s">
        <v>499</v>
      </c>
      <c r="P4956" s="54" t="s">
        <v>499</v>
      </c>
      <c r="Q4956" s="54" t="s">
        <v>499</v>
      </c>
      <c r="R4956" s="54" t="s">
        <v>499</v>
      </c>
      <c r="S4956" s="54" t="s">
        <v>499</v>
      </c>
      <c r="T4956" s="54" t="s">
        <v>499</v>
      </c>
      <c r="U4956" s="54" t="s">
        <v>499</v>
      </c>
      <c r="W4956" s="42" t="s">
        <v>469</v>
      </c>
    </row>
    <row r="4957" spans="1:23">
      <c r="A4957" s="49" t="s">
        <v>7225</v>
      </c>
      <c r="B4957" s="46" t="s">
        <v>549</v>
      </c>
      <c r="C4957" s="46" t="s">
        <v>421</v>
      </c>
      <c r="D4957" s="49" t="s">
        <v>201</v>
      </c>
      <c r="E4957" s="46">
        <v>0</v>
      </c>
      <c r="F4957" s="46">
        <v>12</v>
      </c>
      <c r="G4957" s="46">
        <v>6</v>
      </c>
      <c r="H4957" s="46">
        <v>6</v>
      </c>
      <c r="I4957" s="46">
        <v>6</v>
      </c>
      <c r="J4957" s="46">
        <v>0</v>
      </c>
      <c r="K4957" s="46">
        <v>30</v>
      </c>
      <c r="L4957" s="42">
        <v>34662</v>
      </c>
      <c r="M4957" s="42">
        <v>17773</v>
      </c>
      <c r="N4957" s="42">
        <v>16889</v>
      </c>
      <c r="O4957" s="54" t="s">
        <v>499</v>
      </c>
      <c r="P4957" s="54">
        <v>34.620045006058504</v>
      </c>
      <c r="Q4957" s="54">
        <v>17.310022503029252</v>
      </c>
      <c r="R4957" s="54">
        <v>17.310022503029252</v>
      </c>
      <c r="S4957" s="54">
        <v>17.310022503029252</v>
      </c>
      <c r="T4957" s="54" t="s">
        <v>499</v>
      </c>
      <c r="U4957" s="54">
        <v>86.550112515146267</v>
      </c>
      <c r="W4957" s="42" t="s">
        <v>469</v>
      </c>
    </row>
    <row r="4958" spans="1:23">
      <c r="A4958" s="49" t="s">
        <v>7226</v>
      </c>
      <c r="B4958" s="46" t="s">
        <v>549</v>
      </c>
      <c r="C4958" s="46" t="s">
        <v>421</v>
      </c>
      <c r="D4958" s="49" t="s">
        <v>151</v>
      </c>
      <c r="E4958" s="46">
        <v>0</v>
      </c>
      <c r="F4958" s="46">
        <v>0</v>
      </c>
      <c r="G4958" s="46">
        <v>0</v>
      </c>
      <c r="H4958" s="46">
        <v>0</v>
      </c>
      <c r="I4958" s="46">
        <v>0</v>
      </c>
      <c r="J4958" s="46">
        <v>0</v>
      </c>
      <c r="K4958" s="46">
        <v>0</v>
      </c>
      <c r="L4958" s="42">
        <v>34662</v>
      </c>
      <c r="M4958" s="42">
        <v>17773</v>
      </c>
      <c r="N4958" s="42">
        <v>16889</v>
      </c>
      <c r="O4958" s="54" t="s">
        <v>499</v>
      </c>
      <c r="P4958" s="54" t="s">
        <v>499</v>
      </c>
      <c r="Q4958" s="54" t="s">
        <v>499</v>
      </c>
      <c r="R4958" s="54" t="s">
        <v>499</v>
      </c>
      <c r="S4958" s="54" t="s">
        <v>499</v>
      </c>
      <c r="T4958" s="54" t="s">
        <v>499</v>
      </c>
      <c r="U4958" s="54" t="s">
        <v>499</v>
      </c>
      <c r="W4958" s="42" t="s">
        <v>469</v>
      </c>
    </row>
    <row r="4959" spans="1:23">
      <c r="A4959" s="49" t="s">
        <v>7227</v>
      </c>
      <c r="B4959" s="46" t="s">
        <v>549</v>
      </c>
      <c r="C4959" s="46" t="s">
        <v>421</v>
      </c>
      <c r="D4959" s="49" t="s">
        <v>95</v>
      </c>
      <c r="E4959" s="46">
        <v>0</v>
      </c>
      <c r="F4959" s="46">
        <v>0</v>
      </c>
      <c r="G4959" s="46">
        <v>0</v>
      </c>
      <c r="H4959" s="46">
        <v>6</v>
      </c>
      <c r="I4959" s="46">
        <v>0</v>
      </c>
      <c r="J4959" s="46">
        <v>0</v>
      </c>
      <c r="K4959" s="46">
        <v>6</v>
      </c>
      <c r="L4959" s="42">
        <v>34662</v>
      </c>
      <c r="M4959" s="42">
        <v>17773</v>
      </c>
      <c r="N4959" s="42">
        <v>16889</v>
      </c>
      <c r="O4959" s="54" t="s">
        <v>499</v>
      </c>
      <c r="P4959" s="54" t="s">
        <v>499</v>
      </c>
      <c r="Q4959" s="54" t="s">
        <v>499</v>
      </c>
      <c r="R4959" s="54">
        <v>17.310022503029252</v>
      </c>
      <c r="S4959" s="54" t="s">
        <v>499</v>
      </c>
      <c r="T4959" s="54" t="s">
        <v>499</v>
      </c>
      <c r="U4959" s="54">
        <v>17.310022503029252</v>
      </c>
      <c r="W4959" s="42" t="s">
        <v>469</v>
      </c>
    </row>
    <row r="4960" spans="1:23">
      <c r="A4960" s="49" t="s">
        <v>7228</v>
      </c>
      <c r="B4960" s="46" t="s">
        <v>549</v>
      </c>
      <c r="C4960" s="46" t="s">
        <v>421</v>
      </c>
      <c r="D4960" s="49" t="s">
        <v>155</v>
      </c>
      <c r="E4960" s="46">
        <v>15</v>
      </c>
      <c r="F4960" s="46">
        <v>7</v>
      </c>
      <c r="G4960" s="46">
        <v>12</v>
      </c>
      <c r="H4960" s="46">
        <v>12</v>
      </c>
      <c r="I4960" s="46">
        <v>0</v>
      </c>
      <c r="J4960" s="46">
        <v>0</v>
      </c>
      <c r="K4960" s="46">
        <v>46</v>
      </c>
      <c r="L4960" s="42">
        <v>34662</v>
      </c>
      <c r="M4960" s="42">
        <v>17773</v>
      </c>
      <c r="N4960" s="42">
        <v>16889</v>
      </c>
      <c r="O4960" s="54">
        <v>43.275056257573134</v>
      </c>
      <c r="P4960" s="54">
        <v>20.195026253534127</v>
      </c>
      <c r="Q4960" s="54">
        <v>34.620045006058504</v>
      </c>
      <c r="R4960" s="54">
        <v>34.620045006058504</v>
      </c>
      <c r="S4960" s="54" t="s">
        <v>499</v>
      </c>
      <c r="T4960" s="54" t="s">
        <v>499</v>
      </c>
      <c r="U4960" s="54">
        <v>132.71017252322429</v>
      </c>
      <c r="W4960" s="42" t="s">
        <v>469</v>
      </c>
    </row>
    <row r="4961" spans="1:23">
      <c r="A4961" s="49" t="s">
        <v>7229</v>
      </c>
      <c r="B4961" s="46" t="s">
        <v>549</v>
      </c>
      <c r="C4961" s="46" t="s">
        <v>421</v>
      </c>
      <c r="D4961" s="49" t="s">
        <v>99</v>
      </c>
      <c r="E4961" s="46">
        <v>6</v>
      </c>
      <c r="F4961" s="46">
        <v>12</v>
      </c>
      <c r="G4961" s="46">
        <v>13</v>
      </c>
      <c r="H4961" s="46">
        <v>16</v>
      </c>
      <c r="I4961" s="46">
        <v>0</v>
      </c>
      <c r="J4961" s="46">
        <v>0</v>
      </c>
      <c r="K4961" s="46">
        <v>47</v>
      </c>
      <c r="L4961" s="42">
        <v>34662</v>
      </c>
      <c r="M4961" s="42">
        <v>17773</v>
      </c>
      <c r="N4961" s="42">
        <v>16889</v>
      </c>
      <c r="O4961" s="54">
        <v>17.310022503029252</v>
      </c>
      <c r="P4961" s="54">
        <v>34.620045006058504</v>
      </c>
      <c r="Q4961" s="54">
        <v>37.505048756563383</v>
      </c>
      <c r="R4961" s="54">
        <v>46.160060008078013</v>
      </c>
      <c r="S4961" s="54" t="s">
        <v>499</v>
      </c>
      <c r="T4961" s="54" t="s">
        <v>499</v>
      </c>
      <c r="U4961" s="54">
        <v>135.59517627372915</v>
      </c>
      <c r="W4961" s="42" t="s">
        <v>469</v>
      </c>
    </row>
    <row r="4962" spans="1:23">
      <c r="A4962" s="49" t="s">
        <v>7230</v>
      </c>
      <c r="B4962" s="46" t="s">
        <v>549</v>
      </c>
      <c r="C4962" s="46" t="s">
        <v>421</v>
      </c>
      <c r="D4962" s="49" t="s">
        <v>481</v>
      </c>
      <c r="E4962" s="46">
        <v>0</v>
      </c>
      <c r="F4962" s="46">
        <v>0</v>
      </c>
      <c r="G4962" s="46">
        <v>0</v>
      </c>
      <c r="H4962" s="46">
        <v>6</v>
      </c>
      <c r="I4962" s="46">
        <v>0</v>
      </c>
      <c r="J4962" s="46">
        <v>0</v>
      </c>
      <c r="K4962" s="46">
        <v>6</v>
      </c>
      <c r="L4962" s="42">
        <v>34662</v>
      </c>
      <c r="M4962" s="42">
        <v>17773</v>
      </c>
      <c r="N4962" s="42">
        <v>16889</v>
      </c>
      <c r="O4962" s="54" t="s">
        <v>499</v>
      </c>
      <c r="P4962" s="54" t="s">
        <v>499</v>
      </c>
      <c r="Q4962" s="54" t="s">
        <v>499</v>
      </c>
      <c r="R4962" s="54">
        <v>17.310022503029252</v>
      </c>
      <c r="S4962" s="54" t="s">
        <v>499</v>
      </c>
      <c r="T4962" s="54" t="s">
        <v>499</v>
      </c>
      <c r="U4962" s="54">
        <v>17.310022503029252</v>
      </c>
      <c r="W4962" s="42" t="s">
        <v>469</v>
      </c>
    </row>
    <row r="4963" spans="1:23">
      <c r="A4963" s="49" t="s">
        <v>7231</v>
      </c>
      <c r="B4963" s="46" t="s">
        <v>549</v>
      </c>
      <c r="C4963" s="46" t="s">
        <v>421</v>
      </c>
      <c r="D4963" s="49" t="s">
        <v>483</v>
      </c>
      <c r="E4963" s="46">
        <v>6</v>
      </c>
      <c r="F4963" s="46">
        <v>6</v>
      </c>
      <c r="G4963" s="46">
        <v>12</v>
      </c>
      <c r="H4963" s="46">
        <v>6</v>
      </c>
      <c r="I4963" s="46">
        <v>6</v>
      </c>
      <c r="J4963" s="46">
        <v>0</v>
      </c>
      <c r="K4963" s="46">
        <v>36</v>
      </c>
      <c r="L4963" s="42">
        <v>34662</v>
      </c>
      <c r="M4963" s="42">
        <v>17773</v>
      </c>
      <c r="N4963" s="42">
        <v>16889</v>
      </c>
      <c r="O4963" s="54">
        <v>17.310022503029252</v>
      </c>
      <c r="P4963" s="54">
        <v>17.310022503029252</v>
      </c>
      <c r="Q4963" s="54">
        <v>34.620045006058504</v>
      </c>
      <c r="R4963" s="54">
        <v>17.310022503029252</v>
      </c>
      <c r="S4963" s="54">
        <v>17.310022503029252</v>
      </c>
      <c r="T4963" s="54" t="s">
        <v>499</v>
      </c>
      <c r="U4963" s="54">
        <v>103.86013501817553</v>
      </c>
      <c r="W4963" s="42" t="s">
        <v>469</v>
      </c>
    </row>
    <row r="4964" spans="1:23">
      <c r="A4964" s="49" t="s">
        <v>7232</v>
      </c>
      <c r="B4964" s="46" t="s">
        <v>549</v>
      </c>
      <c r="C4964" s="46" t="s">
        <v>421</v>
      </c>
      <c r="D4964" s="49" t="s">
        <v>128</v>
      </c>
      <c r="E4964" s="46">
        <v>0</v>
      </c>
      <c r="F4964" s="46">
        <v>0</v>
      </c>
      <c r="G4964" s="46">
        <v>0</v>
      </c>
      <c r="H4964" s="46">
        <v>0</v>
      </c>
      <c r="I4964" s="46">
        <v>0</v>
      </c>
      <c r="J4964" s="46">
        <v>0</v>
      </c>
      <c r="K4964" s="46">
        <v>0</v>
      </c>
      <c r="L4964" s="42">
        <v>34662</v>
      </c>
      <c r="M4964" s="42">
        <v>17773</v>
      </c>
      <c r="N4964" s="42">
        <v>16889</v>
      </c>
      <c r="O4964" s="54" t="s">
        <v>499</v>
      </c>
      <c r="P4964" s="54" t="s">
        <v>499</v>
      </c>
      <c r="Q4964" s="54" t="s">
        <v>499</v>
      </c>
      <c r="R4964" s="54" t="s">
        <v>499</v>
      </c>
      <c r="S4964" s="54" t="s">
        <v>499</v>
      </c>
      <c r="T4964" s="54" t="s">
        <v>499</v>
      </c>
      <c r="U4964" s="54" t="s">
        <v>499</v>
      </c>
      <c r="W4964" s="42" t="s">
        <v>469</v>
      </c>
    </row>
    <row r="4965" spans="1:23">
      <c r="A4965" s="49" t="s">
        <v>7233</v>
      </c>
      <c r="B4965" s="46" t="s">
        <v>549</v>
      </c>
      <c r="C4965" s="46" t="s">
        <v>421</v>
      </c>
      <c r="D4965" s="49" t="s">
        <v>132</v>
      </c>
      <c r="E4965" s="46">
        <v>0</v>
      </c>
      <c r="F4965" s="46">
        <v>0</v>
      </c>
      <c r="G4965" s="46">
        <v>6</v>
      </c>
      <c r="H4965" s="46">
        <v>6</v>
      </c>
      <c r="I4965" s="46">
        <v>10</v>
      </c>
      <c r="J4965" s="46">
        <v>6</v>
      </c>
      <c r="K4965" s="46">
        <v>28</v>
      </c>
      <c r="L4965" s="42">
        <v>34662</v>
      </c>
      <c r="M4965" s="42">
        <v>17773</v>
      </c>
      <c r="N4965" s="42">
        <v>16889</v>
      </c>
      <c r="O4965" s="54" t="s">
        <v>499</v>
      </c>
      <c r="P4965" s="54" t="s">
        <v>499</v>
      </c>
      <c r="Q4965" s="54">
        <v>33.759072750801778</v>
      </c>
      <c r="R4965" s="54">
        <v>33.759072750801778</v>
      </c>
      <c r="S4965" s="54">
        <v>56.265121251336296</v>
      </c>
      <c r="T4965" s="54">
        <v>33.759072750801778</v>
      </c>
      <c r="U4965" s="54">
        <v>157.54233950374163</v>
      </c>
      <c r="W4965" s="42" t="s">
        <v>469</v>
      </c>
    </row>
    <row r="4966" spans="1:23">
      <c r="A4966" s="49" t="s">
        <v>7234</v>
      </c>
      <c r="B4966" s="46" t="s">
        <v>549</v>
      </c>
      <c r="C4966" s="46" t="s">
        <v>421</v>
      </c>
      <c r="D4966" s="49" t="s">
        <v>161</v>
      </c>
      <c r="E4966" s="46">
        <v>0</v>
      </c>
      <c r="F4966" s="46">
        <v>0</v>
      </c>
      <c r="G4966" s="46">
        <v>0</v>
      </c>
      <c r="H4966" s="46">
        <v>0</v>
      </c>
      <c r="I4966" s="46">
        <v>0</v>
      </c>
      <c r="J4966" s="46">
        <v>0</v>
      </c>
      <c r="K4966" s="46">
        <v>0</v>
      </c>
      <c r="L4966" s="42">
        <v>34662</v>
      </c>
      <c r="M4966" s="42">
        <v>17773</v>
      </c>
      <c r="N4966" s="42">
        <v>16889</v>
      </c>
      <c r="O4966" s="54" t="s">
        <v>499</v>
      </c>
      <c r="P4966" s="54" t="s">
        <v>499</v>
      </c>
      <c r="Q4966" s="54" t="s">
        <v>499</v>
      </c>
      <c r="R4966" s="54" t="s">
        <v>499</v>
      </c>
      <c r="S4966" s="54" t="s">
        <v>499</v>
      </c>
      <c r="T4966" s="54" t="s">
        <v>499</v>
      </c>
      <c r="U4966" s="54" t="s">
        <v>499</v>
      </c>
      <c r="W4966" s="42" t="s">
        <v>469</v>
      </c>
    </row>
    <row r="4967" spans="1:23">
      <c r="A4967" s="49" t="s">
        <v>7235</v>
      </c>
      <c r="B4967" s="46" t="s">
        <v>549</v>
      </c>
      <c r="C4967" s="46" t="s">
        <v>421</v>
      </c>
      <c r="D4967" s="49" t="s">
        <v>164</v>
      </c>
      <c r="E4967" s="46">
        <v>26</v>
      </c>
      <c r="F4967" s="46">
        <v>20</v>
      </c>
      <c r="G4967" s="46">
        <v>45</v>
      </c>
      <c r="H4967" s="46">
        <v>35</v>
      </c>
      <c r="I4967" s="46">
        <v>6</v>
      </c>
      <c r="J4967" s="46">
        <v>6</v>
      </c>
      <c r="K4967" s="46">
        <v>138</v>
      </c>
      <c r="L4967" s="42">
        <v>34662</v>
      </c>
      <c r="M4967" s="42">
        <v>17773</v>
      </c>
      <c r="N4967" s="42">
        <v>16889</v>
      </c>
      <c r="O4967" s="54">
        <v>153.94635561608146</v>
      </c>
      <c r="P4967" s="54">
        <v>118.42027355083191</v>
      </c>
      <c r="Q4967" s="54">
        <v>266.44561548937179</v>
      </c>
      <c r="R4967" s="54">
        <v>207.23547871395581</v>
      </c>
      <c r="S4967" s="54">
        <v>35.526082065249568</v>
      </c>
      <c r="T4967" s="54">
        <v>35.526082065249568</v>
      </c>
      <c r="U4967" s="54">
        <v>817.09988750074024</v>
      </c>
      <c r="W4967" s="42" t="s">
        <v>469</v>
      </c>
    </row>
    <row r="4968" spans="1:23">
      <c r="A4968" s="49" t="s">
        <v>7236</v>
      </c>
      <c r="B4968" s="46" t="s">
        <v>549</v>
      </c>
      <c r="C4968" s="46" t="s">
        <v>421</v>
      </c>
      <c r="D4968" s="49" t="s">
        <v>142</v>
      </c>
      <c r="E4968" s="46">
        <v>6</v>
      </c>
      <c r="F4968" s="46">
        <v>0</v>
      </c>
      <c r="G4968" s="46">
        <v>0</v>
      </c>
      <c r="H4968" s="46">
        <v>0</v>
      </c>
      <c r="I4968" s="46">
        <v>0</v>
      </c>
      <c r="J4968" s="46">
        <v>0</v>
      </c>
      <c r="K4968" s="46">
        <v>6</v>
      </c>
      <c r="L4968" s="42">
        <v>34662</v>
      </c>
      <c r="M4968" s="42">
        <v>17773</v>
      </c>
      <c r="N4968" s="42">
        <v>16889</v>
      </c>
      <c r="O4968" s="54">
        <v>17.310022503029252</v>
      </c>
      <c r="P4968" s="54" t="s">
        <v>499</v>
      </c>
      <c r="Q4968" s="54" t="s">
        <v>499</v>
      </c>
      <c r="R4968" s="54" t="s">
        <v>499</v>
      </c>
      <c r="S4968" s="54" t="s">
        <v>499</v>
      </c>
      <c r="T4968" s="54" t="s">
        <v>499</v>
      </c>
      <c r="U4968" s="54">
        <v>17.310022503029252</v>
      </c>
      <c r="W4968" s="42" t="s">
        <v>469</v>
      </c>
    </row>
    <row r="4969" spans="1:23">
      <c r="A4969" s="49" t="s">
        <v>7237</v>
      </c>
      <c r="B4969" s="46" t="s">
        <v>549</v>
      </c>
      <c r="C4969" s="46" t="s">
        <v>421</v>
      </c>
      <c r="D4969" s="49" t="s">
        <v>146</v>
      </c>
      <c r="E4969" s="46">
        <v>8</v>
      </c>
      <c r="F4969" s="46">
        <v>6</v>
      </c>
      <c r="G4969" s="46">
        <v>6</v>
      </c>
      <c r="H4969" s="46">
        <v>6</v>
      </c>
      <c r="I4969" s="46">
        <v>11</v>
      </c>
      <c r="J4969" s="46">
        <v>8</v>
      </c>
      <c r="K4969" s="46">
        <v>45</v>
      </c>
      <c r="L4969" s="42">
        <v>34662</v>
      </c>
      <c r="M4969" s="42">
        <v>17773</v>
      </c>
      <c r="N4969" s="42">
        <v>16889</v>
      </c>
      <c r="O4969" s="54">
        <v>45.012097001069037</v>
      </c>
      <c r="P4969" s="54">
        <v>33.759072750801778</v>
      </c>
      <c r="Q4969" s="54">
        <v>33.759072750801778</v>
      </c>
      <c r="R4969" s="54">
        <v>33.759072750801778</v>
      </c>
      <c r="S4969" s="54">
        <v>61.891633376469919</v>
      </c>
      <c r="T4969" s="54">
        <v>45.012097001069037</v>
      </c>
      <c r="U4969" s="54">
        <v>253.19304563101332</v>
      </c>
      <c r="W4969" s="42" t="s">
        <v>469</v>
      </c>
    </row>
    <row r="4970" spans="1:23">
      <c r="A4970" s="49" t="s">
        <v>7238</v>
      </c>
      <c r="B4970" s="46" t="s">
        <v>549</v>
      </c>
      <c r="C4970" s="46" t="s">
        <v>423</v>
      </c>
      <c r="D4970" s="49" t="s">
        <v>200</v>
      </c>
      <c r="E4970" s="46">
        <v>6</v>
      </c>
      <c r="F4970" s="46">
        <v>6</v>
      </c>
      <c r="G4970" s="46">
        <v>8</v>
      </c>
      <c r="H4970" s="46">
        <v>29</v>
      </c>
      <c r="I4970" s="46">
        <v>27</v>
      </c>
      <c r="J4970" s="46">
        <v>13</v>
      </c>
      <c r="K4970" s="46">
        <v>89</v>
      </c>
      <c r="L4970" s="42">
        <v>50074</v>
      </c>
      <c r="M4970" s="42">
        <v>25245</v>
      </c>
      <c r="N4970" s="42">
        <v>24829</v>
      </c>
      <c r="O4970" s="54">
        <v>11.982266245955985</v>
      </c>
      <c r="P4970" s="54">
        <v>11.982266245955985</v>
      </c>
      <c r="Q4970" s="54">
        <v>15.976354994607981</v>
      </c>
      <c r="R4970" s="54">
        <v>57.914286855453931</v>
      </c>
      <c r="S4970" s="54">
        <v>53.920198106801934</v>
      </c>
      <c r="T4970" s="54">
        <v>25.961576866237966</v>
      </c>
      <c r="U4970" s="54">
        <v>177.73694931501376</v>
      </c>
      <c r="W4970" s="42" t="s">
        <v>469</v>
      </c>
    </row>
    <row r="4971" spans="1:23">
      <c r="A4971" s="49" t="s">
        <v>7239</v>
      </c>
      <c r="B4971" s="46" t="s">
        <v>549</v>
      </c>
      <c r="C4971" s="46" t="s">
        <v>423</v>
      </c>
      <c r="D4971" s="49" t="s">
        <v>54</v>
      </c>
      <c r="E4971" s="46">
        <v>72</v>
      </c>
      <c r="F4971" s="46">
        <v>40</v>
      </c>
      <c r="G4971" s="46">
        <v>102</v>
      </c>
      <c r="H4971" s="46">
        <v>142</v>
      </c>
      <c r="I4971" s="46">
        <v>79</v>
      </c>
      <c r="J4971" s="46">
        <v>61</v>
      </c>
      <c r="K4971" s="46">
        <v>496</v>
      </c>
      <c r="L4971" s="42">
        <v>50074</v>
      </c>
      <c r="M4971" s="42">
        <v>25245</v>
      </c>
      <c r="N4971" s="42">
        <v>24829</v>
      </c>
      <c r="O4971" s="54">
        <v>285.20499108734401</v>
      </c>
      <c r="P4971" s="54">
        <v>158.44721727074668</v>
      </c>
      <c r="Q4971" s="54">
        <v>404.04040404040404</v>
      </c>
      <c r="R4971" s="54">
        <v>562.48762131115075</v>
      </c>
      <c r="S4971" s="54">
        <v>312.93325410972471</v>
      </c>
      <c r="T4971" s="54">
        <v>241.63200633788867</v>
      </c>
      <c r="U4971" s="54">
        <v>1964.7454941572589</v>
      </c>
      <c r="W4971" s="42" t="s">
        <v>469</v>
      </c>
    </row>
    <row r="4972" spans="1:23">
      <c r="A4972" s="49" t="s">
        <v>7240</v>
      </c>
      <c r="B4972" s="46" t="s">
        <v>549</v>
      </c>
      <c r="C4972" s="46" t="s">
        <v>423</v>
      </c>
      <c r="D4972" s="49" t="s">
        <v>60</v>
      </c>
      <c r="E4972" s="46">
        <v>6</v>
      </c>
      <c r="F4972" s="46">
        <v>6</v>
      </c>
      <c r="G4972" s="46">
        <v>15</v>
      </c>
      <c r="H4972" s="46">
        <v>17</v>
      </c>
      <c r="I4972" s="46">
        <v>13</v>
      </c>
      <c r="J4972" s="46">
        <v>6</v>
      </c>
      <c r="K4972" s="46">
        <v>63</v>
      </c>
      <c r="L4972" s="42">
        <v>50074</v>
      </c>
      <c r="M4972" s="42">
        <v>25245</v>
      </c>
      <c r="N4972" s="42">
        <v>24829</v>
      </c>
      <c r="O4972" s="54">
        <v>11.982266245955985</v>
      </c>
      <c r="P4972" s="54">
        <v>11.982266245955985</v>
      </c>
      <c r="Q4972" s="54">
        <v>29.955665614889963</v>
      </c>
      <c r="R4972" s="54">
        <v>33.949754363541956</v>
      </c>
      <c r="S4972" s="54">
        <v>25.961576866237966</v>
      </c>
      <c r="T4972" s="54">
        <v>11.982266245955985</v>
      </c>
      <c r="U4972" s="54">
        <v>125.81379558253784</v>
      </c>
      <c r="W4972" s="42" t="s">
        <v>469</v>
      </c>
    </row>
    <row r="4973" spans="1:23">
      <c r="A4973" s="49" t="s">
        <v>7241</v>
      </c>
      <c r="B4973" s="46" t="s">
        <v>549</v>
      </c>
      <c r="C4973" s="46" t="s">
        <v>423</v>
      </c>
      <c r="D4973" s="49" t="s">
        <v>69</v>
      </c>
      <c r="E4973" s="46">
        <v>0</v>
      </c>
      <c r="F4973" s="46">
        <v>0</v>
      </c>
      <c r="G4973" s="46">
        <v>8</v>
      </c>
      <c r="H4973" s="46">
        <v>8</v>
      </c>
      <c r="I4973" s="46">
        <v>0</v>
      </c>
      <c r="J4973" s="46">
        <v>6</v>
      </c>
      <c r="K4973" s="46">
        <v>22</v>
      </c>
      <c r="L4973" s="42">
        <v>50074</v>
      </c>
      <c r="M4973" s="42">
        <v>25245</v>
      </c>
      <c r="N4973" s="42">
        <v>24829</v>
      </c>
      <c r="O4973" s="54" t="s">
        <v>499</v>
      </c>
      <c r="P4973" s="54" t="s">
        <v>499</v>
      </c>
      <c r="Q4973" s="54">
        <v>31.689443454149334</v>
      </c>
      <c r="R4973" s="54">
        <v>31.689443454149334</v>
      </c>
      <c r="S4973" s="54" t="s">
        <v>499</v>
      </c>
      <c r="T4973" s="54">
        <v>23.767082590612002</v>
      </c>
      <c r="U4973" s="54">
        <v>87.145969498910674</v>
      </c>
      <c r="W4973" s="42" t="s">
        <v>469</v>
      </c>
    </row>
    <row r="4974" spans="1:23">
      <c r="A4974" s="49" t="s">
        <v>7242</v>
      </c>
      <c r="B4974" s="46" t="s">
        <v>549</v>
      </c>
      <c r="C4974" s="46" t="s">
        <v>423</v>
      </c>
      <c r="D4974" s="49" t="s">
        <v>64</v>
      </c>
      <c r="E4974" s="46">
        <v>25</v>
      </c>
      <c r="F4974" s="46">
        <v>20</v>
      </c>
      <c r="G4974" s="46">
        <v>51</v>
      </c>
      <c r="H4974" s="46">
        <v>50</v>
      </c>
      <c r="I4974" s="46">
        <v>31</v>
      </c>
      <c r="J4974" s="46">
        <v>20</v>
      </c>
      <c r="K4974" s="46">
        <v>197</v>
      </c>
      <c r="L4974" s="42">
        <v>50074</v>
      </c>
      <c r="M4974" s="42">
        <v>25245</v>
      </c>
      <c r="N4974" s="42">
        <v>24829</v>
      </c>
      <c r="O4974" s="54">
        <v>49.926109358149944</v>
      </c>
      <c r="P4974" s="54">
        <v>39.940887486519948</v>
      </c>
      <c r="Q4974" s="54">
        <v>101.84926309062588</v>
      </c>
      <c r="R4974" s="54">
        <v>99.852218716299888</v>
      </c>
      <c r="S4974" s="54">
        <v>61.908375604105927</v>
      </c>
      <c r="T4974" s="54">
        <v>39.940887486519948</v>
      </c>
      <c r="U4974" s="54">
        <v>393.41774174222155</v>
      </c>
      <c r="W4974" s="42" t="s">
        <v>469</v>
      </c>
    </row>
    <row r="4975" spans="1:23">
      <c r="A4975" s="49" t="s">
        <v>7243</v>
      </c>
      <c r="B4975" s="46" t="s">
        <v>549</v>
      </c>
      <c r="C4975" s="46" t="s">
        <v>423</v>
      </c>
      <c r="D4975" s="49" t="s">
        <v>492</v>
      </c>
      <c r="E4975" s="46">
        <v>0</v>
      </c>
      <c r="F4975" s="46">
        <v>6</v>
      </c>
      <c r="G4975" s="46">
        <v>14</v>
      </c>
      <c r="H4975" s="46">
        <v>12</v>
      </c>
      <c r="I4975" s="46">
        <v>12</v>
      </c>
      <c r="J4975" s="46">
        <v>6</v>
      </c>
      <c r="K4975" s="46">
        <v>50</v>
      </c>
      <c r="L4975" s="42">
        <v>50074</v>
      </c>
      <c r="M4975" s="42">
        <v>25245</v>
      </c>
      <c r="N4975" s="42">
        <v>24829</v>
      </c>
      <c r="O4975" s="54" t="s">
        <v>499</v>
      </c>
      <c r="P4975" s="54">
        <v>11.982266245955985</v>
      </c>
      <c r="Q4975" s="54">
        <v>27.958621240563964</v>
      </c>
      <c r="R4975" s="54">
        <v>23.964532491911971</v>
      </c>
      <c r="S4975" s="54">
        <v>23.964532491911971</v>
      </c>
      <c r="T4975" s="54">
        <v>11.982266245955985</v>
      </c>
      <c r="U4975" s="54">
        <v>99.852218716299888</v>
      </c>
      <c r="W4975" s="42" t="s">
        <v>469</v>
      </c>
    </row>
    <row r="4976" spans="1:23">
      <c r="A4976" s="49" t="s">
        <v>7244</v>
      </c>
      <c r="B4976" s="46" t="s">
        <v>549</v>
      </c>
      <c r="C4976" s="46" t="s">
        <v>423</v>
      </c>
      <c r="D4976" s="49" t="s">
        <v>473</v>
      </c>
      <c r="E4976" s="46">
        <v>0</v>
      </c>
      <c r="F4976" s="46">
        <v>0</v>
      </c>
      <c r="G4976" s="46">
        <v>6</v>
      </c>
      <c r="H4976" s="46">
        <v>8</v>
      </c>
      <c r="I4976" s="46">
        <v>0</v>
      </c>
      <c r="J4976" s="46">
        <v>0</v>
      </c>
      <c r="K4976" s="46">
        <v>14</v>
      </c>
      <c r="L4976" s="42">
        <v>50074</v>
      </c>
      <c r="M4976" s="42">
        <v>25245</v>
      </c>
      <c r="N4976" s="42">
        <v>24829</v>
      </c>
      <c r="O4976" s="54" t="s">
        <v>499</v>
      </c>
      <c r="P4976" s="54" t="s">
        <v>499</v>
      </c>
      <c r="Q4976" s="54">
        <v>11.982266245955985</v>
      </c>
      <c r="R4976" s="54">
        <v>15.976354994607981</v>
      </c>
      <c r="S4976" s="54" t="s">
        <v>499</v>
      </c>
      <c r="T4976" s="54" t="s">
        <v>499</v>
      </c>
      <c r="U4976" s="54">
        <v>27.958621240563964</v>
      </c>
      <c r="W4976" s="42" t="s">
        <v>469</v>
      </c>
    </row>
    <row r="4977" spans="1:23">
      <c r="A4977" s="49" t="s">
        <v>7245</v>
      </c>
      <c r="B4977" s="46" t="s">
        <v>549</v>
      </c>
      <c r="C4977" s="46" t="s">
        <v>423</v>
      </c>
      <c r="D4977" s="49" t="s">
        <v>201</v>
      </c>
      <c r="E4977" s="46">
        <v>12</v>
      </c>
      <c r="F4977" s="46">
        <v>12</v>
      </c>
      <c r="G4977" s="46">
        <v>13</v>
      </c>
      <c r="H4977" s="46">
        <v>12</v>
      </c>
      <c r="I4977" s="46">
        <v>6</v>
      </c>
      <c r="J4977" s="46">
        <v>6</v>
      </c>
      <c r="K4977" s="46">
        <v>61</v>
      </c>
      <c r="L4977" s="42">
        <v>50074</v>
      </c>
      <c r="M4977" s="42">
        <v>25245</v>
      </c>
      <c r="N4977" s="42">
        <v>24829</v>
      </c>
      <c r="O4977" s="54">
        <v>23.964532491911971</v>
      </c>
      <c r="P4977" s="54">
        <v>23.964532491911971</v>
      </c>
      <c r="Q4977" s="54">
        <v>25.961576866237966</v>
      </c>
      <c r="R4977" s="54">
        <v>23.964532491911971</v>
      </c>
      <c r="S4977" s="54">
        <v>11.982266245955985</v>
      </c>
      <c r="T4977" s="54">
        <v>11.982266245955985</v>
      </c>
      <c r="U4977" s="54">
        <v>121.81970683388585</v>
      </c>
      <c r="W4977" s="42" t="s">
        <v>469</v>
      </c>
    </row>
    <row r="4978" spans="1:23">
      <c r="A4978" s="49" t="s">
        <v>7246</v>
      </c>
      <c r="B4978" s="46" t="s">
        <v>549</v>
      </c>
      <c r="C4978" s="46" t="s">
        <v>423</v>
      </c>
      <c r="D4978" s="49" t="s">
        <v>151</v>
      </c>
      <c r="E4978" s="46">
        <v>0</v>
      </c>
      <c r="F4978" s="46">
        <v>0</v>
      </c>
      <c r="G4978" s="46">
        <v>0</v>
      </c>
      <c r="H4978" s="46">
        <v>0</v>
      </c>
      <c r="I4978" s="46">
        <v>6</v>
      </c>
      <c r="J4978" s="46">
        <v>0</v>
      </c>
      <c r="K4978" s="46">
        <v>6</v>
      </c>
      <c r="L4978" s="42">
        <v>50074</v>
      </c>
      <c r="M4978" s="42">
        <v>25245</v>
      </c>
      <c r="N4978" s="42">
        <v>24829</v>
      </c>
      <c r="O4978" s="54" t="s">
        <v>499</v>
      </c>
      <c r="P4978" s="54" t="s">
        <v>499</v>
      </c>
      <c r="Q4978" s="54" t="s">
        <v>499</v>
      </c>
      <c r="R4978" s="54" t="s">
        <v>499</v>
      </c>
      <c r="S4978" s="54">
        <v>11.982266245955985</v>
      </c>
      <c r="T4978" s="54" t="s">
        <v>499</v>
      </c>
      <c r="U4978" s="54">
        <v>11.982266245955985</v>
      </c>
      <c r="W4978" s="42" t="s">
        <v>469</v>
      </c>
    </row>
    <row r="4979" spans="1:23">
      <c r="A4979" s="49" t="s">
        <v>7247</v>
      </c>
      <c r="B4979" s="46" t="s">
        <v>549</v>
      </c>
      <c r="C4979" s="46" t="s">
        <v>423</v>
      </c>
      <c r="D4979" s="49" t="s">
        <v>95</v>
      </c>
      <c r="E4979" s="46">
        <v>0</v>
      </c>
      <c r="F4979" s="46">
        <v>0</v>
      </c>
      <c r="G4979" s="46">
        <v>6</v>
      </c>
      <c r="H4979" s="46">
        <v>7</v>
      </c>
      <c r="I4979" s="46">
        <v>6</v>
      </c>
      <c r="J4979" s="46">
        <v>0</v>
      </c>
      <c r="K4979" s="46">
        <v>19</v>
      </c>
      <c r="L4979" s="42">
        <v>50074</v>
      </c>
      <c r="M4979" s="42">
        <v>25245</v>
      </c>
      <c r="N4979" s="42">
        <v>24829</v>
      </c>
      <c r="O4979" s="54" t="s">
        <v>499</v>
      </c>
      <c r="P4979" s="54" t="s">
        <v>499</v>
      </c>
      <c r="Q4979" s="54">
        <v>11.982266245955985</v>
      </c>
      <c r="R4979" s="54">
        <v>13.979310620281982</v>
      </c>
      <c r="S4979" s="54">
        <v>11.982266245955985</v>
      </c>
      <c r="T4979" s="54" t="s">
        <v>499</v>
      </c>
      <c r="U4979" s="54">
        <v>37.943843112193953</v>
      </c>
      <c r="W4979" s="42" t="s">
        <v>469</v>
      </c>
    </row>
    <row r="4980" spans="1:23">
      <c r="A4980" s="49" t="s">
        <v>7248</v>
      </c>
      <c r="B4980" s="46" t="s">
        <v>549</v>
      </c>
      <c r="C4980" s="46" t="s">
        <v>423</v>
      </c>
      <c r="D4980" s="49" t="s">
        <v>154</v>
      </c>
      <c r="E4980" s="46">
        <v>0</v>
      </c>
      <c r="F4980" s="46">
        <v>0</v>
      </c>
      <c r="G4980" s="46">
        <v>0</v>
      </c>
      <c r="H4980" s="46">
        <v>0</v>
      </c>
      <c r="I4980" s="46">
        <v>0</v>
      </c>
      <c r="J4980" s="46">
        <v>0</v>
      </c>
      <c r="K4980" s="46">
        <v>0</v>
      </c>
      <c r="L4980" s="42">
        <v>50074</v>
      </c>
      <c r="M4980" s="42">
        <v>25245</v>
      </c>
      <c r="N4980" s="42">
        <v>24829</v>
      </c>
      <c r="O4980" s="54" t="s">
        <v>499</v>
      </c>
      <c r="P4980" s="54" t="s">
        <v>499</v>
      </c>
      <c r="Q4980" s="54" t="s">
        <v>499</v>
      </c>
      <c r="R4980" s="54" t="s">
        <v>499</v>
      </c>
      <c r="S4980" s="54" t="s">
        <v>499</v>
      </c>
      <c r="T4980" s="54" t="s">
        <v>499</v>
      </c>
      <c r="U4980" s="54" t="s">
        <v>499</v>
      </c>
      <c r="W4980" s="42" t="s">
        <v>469</v>
      </c>
    </row>
    <row r="4981" spans="1:23">
      <c r="A4981" s="49" t="s">
        <v>7249</v>
      </c>
      <c r="B4981" s="46" t="s">
        <v>549</v>
      </c>
      <c r="C4981" s="46" t="s">
        <v>423</v>
      </c>
      <c r="D4981" s="49" t="s">
        <v>155</v>
      </c>
      <c r="E4981" s="46">
        <v>14</v>
      </c>
      <c r="F4981" s="46">
        <v>6</v>
      </c>
      <c r="G4981" s="46">
        <v>6</v>
      </c>
      <c r="H4981" s="46">
        <v>12</v>
      </c>
      <c r="I4981" s="46">
        <v>0</v>
      </c>
      <c r="J4981" s="46">
        <v>0</v>
      </c>
      <c r="K4981" s="46">
        <v>38</v>
      </c>
      <c r="L4981" s="42">
        <v>50074</v>
      </c>
      <c r="M4981" s="42">
        <v>25245</v>
      </c>
      <c r="N4981" s="42">
        <v>24829</v>
      </c>
      <c r="O4981" s="54">
        <v>27.958621240563964</v>
      </c>
      <c r="P4981" s="54">
        <v>11.982266245955985</v>
      </c>
      <c r="Q4981" s="54">
        <v>11.982266245955985</v>
      </c>
      <c r="R4981" s="54">
        <v>23.964532491911971</v>
      </c>
      <c r="S4981" s="54" t="s">
        <v>499</v>
      </c>
      <c r="T4981" s="54" t="s">
        <v>499</v>
      </c>
      <c r="U4981" s="54">
        <v>75.887686224387906</v>
      </c>
      <c r="W4981" s="42" t="s">
        <v>469</v>
      </c>
    </row>
    <row r="4982" spans="1:23">
      <c r="A4982" s="49" t="s">
        <v>7250</v>
      </c>
      <c r="B4982" s="46" t="s">
        <v>549</v>
      </c>
      <c r="C4982" s="46" t="s">
        <v>423</v>
      </c>
      <c r="D4982" s="49" t="s">
        <v>99</v>
      </c>
      <c r="E4982" s="46">
        <v>14</v>
      </c>
      <c r="F4982" s="46">
        <v>7</v>
      </c>
      <c r="G4982" s="46">
        <v>22</v>
      </c>
      <c r="H4982" s="46">
        <v>16</v>
      </c>
      <c r="I4982" s="46">
        <v>12</v>
      </c>
      <c r="J4982" s="46">
        <v>13</v>
      </c>
      <c r="K4982" s="46">
        <v>84</v>
      </c>
      <c r="L4982" s="42">
        <v>50074</v>
      </c>
      <c r="M4982" s="42">
        <v>25245</v>
      </c>
      <c r="N4982" s="42">
        <v>24829</v>
      </c>
      <c r="O4982" s="54">
        <v>27.958621240563964</v>
      </c>
      <c r="P4982" s="54">
        <v>13.979310620281982</v>
      </c>
      <c r="Q4982" s="54">
        <v>43.934976235171945</v>
      </c>
      <c r="R4982" s="54">
        <v>31.952709989215961</v>
      </c>
      <c r="S4982" s="54">
        <v>23.964532491911971</v>
      </c>
      <c r="T4982" s="54">
        <v>25.961576866237966</v>
      </c>
      <c r="U4982" s="54">
        <v>167.7517274433838</v>
      </c>
      <c r="W4982" s="42" t="s">
        <v>469</v>
      </c>
    </row>
    <row r="4983" spans="1:23">
      <c r="A4983" s="49" t="s">
        <v>7251</v>
      </c>
      <c r="B4983" s="46" t="s">
        <v>549</v>
      </c>
      <c r="C4983" s="46" t="s">
        <v>423</v>
      </c>
      <c r="D4983" s="49" t="s">
        <v>481</v>
      </c>
      <c r="E4983" s="46">
        <v>0</v>
      </c>
      <c r="F4983" s="46">
        <v>0</v>
      </c>
      <c r="G4983" s="46">
        <v>0</v>
      </c>
      <c r="H4983" s="46">
        <v>12</v>
      </c>
      <c r="I4983" s="46">
        <v>0</v>
      </c>
      <c r="J4983" s="46">
        <v>0</v>
      </c>
      <c r="K4983" s="46">
        <v>12</v>
      </c>
      <c r="L4983" s="42">
        <v>50074</v>
      </c>
      <c r="M4983" s="42">
        <v>25245</v>
      </c>
      <c r="N4983" s="42">
        <v>24829</v>
      </c>
      <c r="O4983" s="54" t="s">
        <v>499</v>
      </c>
      <c r="P4983" s="54" t="s">
        <v>499</v>
      </c>
      <c r="Q4983" s="54" t="s">
        <v>499</v>
      </c>
      <c r="R4983" s="54">
        <v>23.964532491911971</v>
      </c>
      <c r="S4983" s="54" t="s">
        <v>499</v>
      </c>
      <c r="T4983" s="54" t="s">
        <v>499</v>
      </c>
      <c r="U4983" s="54">
        <v>23.964532491911971</v>
      </c>
      <c r="W4983" s="42" t="s">
        <v>469</v>
      </c>
    </row>
    <row r="4984" spans="1:23">
      <c r="A4984" s="49" t="s">
        <v>7252</v>
      </c>
      <c r="B4984" s="46" t="s">
        <v>549</v>
      </c>
      <c r="C4984" s="46" t="s">
        <v>423</v>
      </c>
      <c r="D4984" s="49" t="s">
        <v>483</v>
      </c>
      <c r="E4984" s="46">
        <v>6</v>
      </c>
      <c r="F4984" s="46">
        <v>12</v>
      </c>
      <c r="G4984" s="46">
        <v>17</v>
      </c>
      <c r="H4984" s="46">
        <v>18</v>
      </c>
      <c r="I4984" s="46">
        <v>12</v>
      </c>
      <c r="J4984" s="46">
        <v>0</v>
      </c>
      <c r="K4984" s="46">
        <v>65</v>
      </c>
      <c r="L4984" s="42">
        <v>50074</v>
      </c>
      <c r="M4984" s="42">
        <v>25245</v>
      </c>
      <c r="N4984" s="42">
        <v>24829</v>
      </c>
      <c r="O4984" s="54">
        <v>11.982266245955985</v>
      </c>
      <c r="P4984" s="54">
        <v>23.964532491911971</v>
      </c>
      <c r="Q4984" s="54">
        <v>33.949754363541956</v>
      </c>
      <c r="R4984" s="54">
        <v>35.946798737867958</v>
      </c>
      <c r="S4984" s="54">
        <v>23.964532491911971</v>
      </c>
      <c r="T4984" s="54" t="s">
        <v>499</v>
      </c>
      <c r="U4984" s="54">
        <v>129.80788433118985</v>
      </c>
      <c r="W4984" s="42" t="s">
        <v>469</v>
      </c>
    </row>
    <row r="4985" spans="1:23">
      <c r="A4985" s="49" t="s">
        <v>7253</v>
      </c>
      <c r="B4985" s="46" t="s">
        <v>549</v>
      </c>
      <c r="C4985" s="46" t="s">
        <v>423</v>
      </c>
      <c r="D4985" s="49" t="s">
        <v>128</v>
      </c>
      <c r="E4985" s="46">
        <v>6</v>
      </c>
      <c r="F4985" s="46">
        <v>0</v>
      </c>
      <c r="G4985" s="46">
        <v>6</v>
      </c>
      <c r="H4985" s="46">
        <v>0</v>
      </c>
      <c r="I4985" s="46">
        <v>0</v>
      </c>
      <c r="J4985" s="46">
        <v>0</v>
      </c>
      <c r="K4985" s="46">
        <v>12</v>
      </c>
      <c r="L4985" s="42">
        <v>50074</v>
      </c>
      <c r="M4985" s="42">
        <v>25245</v>
      </c>
      <c r="N4985" s="42">
        <v>24829</v>
      </c>
      <c r="O4985" s="54">
        <v>11.982266245955985</v>
      </c>
      <c r="P4985" s="54" t="s">
        <v>499</v>
      </c>
      <c r="Q4985" s="54">
        <v>11.982266245955985</v>
      </c>
      <c r="R4985" s="54" t="s">
        <v>499</v>
      </c>
      <c r="S4985" s="54" t="s">
        <v>499</v>
      </c>
      <c r="T4985" s="54" t="s">
        <v>499</v>
      </c>
      <c r="U4985" s="54">
        <v>23.964532491911971</v>
      </c>
      <c r="W4985" s="42" t="s">
        <v>469</v>
      </c>
    </row>
    <row r="4986" spans="1:23">
      <c r="A4986" s="49" t="s">
        <v>7254</v>
      </c>
      <c r="B4986" s="46" t="s">
        <v>549</v>
      </c>
      <c r="C4986" s="46" t="s">
        <v>423</v>
      </c>
      <c r="D4986" s="49" t="s">
        <v>132</v>
      </c>
      <c r="E4986" s="46">
        <v>6</v>
      </c>
      <c r="F4986" s="46">
        <v>6</v>
      </c>
      <c r="G4986" s="46">
        <v>6</v>
      </c>
      <c r="H4986" s="46">
        <v>7</v>
      </c>
      <c r="I4986" s="46">
        <v>6</v>
      </c>
      <c r="J4986" s="46">
        <v>0</v>
      </c>
      <c r="K4986" s="46">
        <v>31</v>
      </c>
      <c r="L4986" s="42">
        <v>50074</v>
      </c>
      <c r="M4986" s="42">
        <v>25245</v>
      </c>
      <c r="N4986" s="42">
        <v>24829</v>
      </c>
      <c r="O4986" s="54">
        <v>23.767082590612002</v>
      </c>
      <c r="P4986" s="54">
        <v>23.767082590612002</v>
      </c>
      <c r="Q4986" s="54">
        <v>23.767082590612002</v>
      </c>
      <c r="R4986" s="54">
        <v>27.72826302238067</v>
      </c>
      <c r="S4986" s="54">
        <v>23.767082590612002</v>
      </c>
      <c r="T4986" s="54" t="s">
        <v>499</v>
      </c>
      <c r="U4986" s="54">
        <v>122.79659338482868</v>
      </c>
      <c r="W4986" s="42" t="s">
        <v>469</v>
      </c>
    </row>
    <row r="4987" spans="1:23">
      <c r="A4987" s="49" t="s">
        <v>7255</v>
      </c>
      <c r="B4987" s="46" t="s">
        <v>549</v>
      </c>
      <c r="C4987" s="46" t="s">
        <v>423</v>
      </c>
      <c r="D4987" s="49" t="s">
        <v>161</v>
      </c>
      <c r="E4987" s="46">
        <v>0</v>
      </c>
      <c r="F4987" s="46">
        <v>0</v>
      </c>
      <c r="G4987" s="46">
        <v>0</v>
      </c>
      <c r="H4987" s="46">
        <v>0</v>
      </c>
      <c r="I4987" s="46">
        <v>0</v>
      </c>
      <c r="J4987" s="46">
        <v>0</v>
      </c>
      <c r="K4987" s="46">
        <v>0</v>
      </c>
      <c r="L4987" s="42">
        <v>50074</v>
      </c>
      <c r="M4987" s="42">
        <v>25245</v>
      </c>
      <c r="N4987" s="42">
        <v>24829</v>
      </c>
      <c r="O4987" s="54" t="s">
        <v>499</v>
      </c>
      <c r="P4987" s="54" t="s">
        <v>499</v>
      </c>
      <c r="Q4987" s="54" t="s">
        <v>499</v>
      </c>
      <c r="R4987" s="54" t="s">
        <v>499</v>
      </c>
      <c r="S4987" s="54" t="s">
        <v>499</v>
      </c>
      <c r="T4987" s="54" t="s">
        <v>499</v>
      </c>
      <c r="U4987" s="54" t="s">
        <v>499</v>
      </c>
      <c r="W4987" s="42" t="s">
        <v>469</v>
      </c>
    </row>
    <row r="4988" spans="1:23">
      <c r="A4988" s="49" t="s">
        <v>7256</v>
      </c>
      <c r="B4988" s="46" t="s">
        <v>549</v>
      </c>
      <c r="C4988" s="46" t="s">
        <v>423</v>
      </c>
      <c r="D4988" s="49" t="s">
        <v>164</v>
      </c>
      <c r="E4988" s="46">
        <v>40</v>
      </c>
      <c r="F4988" s="46">
        <v>45</v>
      </c>
      <c r="G4988" s="46">
        <v>96</v>
      </c>
      <c r="H4988" s="46">
        <v>86</v>
      </c>
      <c r="I4988" s="46">
        <v>15</v>
      </c>
      <c r="J4988" s="46">
        <v>10</v>
      </c>
      <c r="K4988" s="46">
        <v>292</v>
      </c>
      <c r="L4988" s="42">
        <v>50074</v>
      </c>
      <c r="M4988" s="42">
        <v>25245</v>
      </c>
      <c r="N4988" s="42">
        <v>24829</v>
      </c>
      <c r="O4988" s="54">
        <v>161.10193725079543</v>
      </c>
      <c r="P4988" s="54">
        <v>181.23967940714488</v>
      </c>
      <c r="Q4988" s="54">
        <v>386.64464940190908</v>
      </c>
      <c r="R4988" s="54">
        <v>346.36916508921018</v>
      </c>
      <c r="S4988" s="54">
        <v>60.41322646904829</v>
      </c>
      <c r="T4988" s="54">
        <v>40.275484312698858</v>
      </c>
      <c r="U4988" s="54">
        <v>1176.0441419308067</v>
      </c>
      <c r="W4988" s="42" t="s">
        <v>469</v>
      </c>
    </row>
    <row r="4989" spans="1:23">
      <c r="A4989" s="49" t="s">
        <v>7257</v>
      </c>
      <c r="B4989" s="46" t="s">
        <v>549</v>
      </c>
      <c r="C4989" s="46" t="s">
        <v>423</v>
      </c>
      <c r="D4989" s="49" t="s">
        <v>142</v>
      </c>
      <c r="E4989" s="46">
        <v>0</v>
      </c>
      <c r="F4989" s="46">
        <v>6</v>
      </c>
      <c r="G4989" s="46">
        <v>6</v>
      </c>
      <c r="H4989" s="46">
        <v>6</v>
      </c>
      <c r="I4989" s="46">
        <v>0</v>
      </c>
      <c r="J4989" s="46">
        <v>0</v>
      </c>
      <c r="K4989" s="46">
        <v>18</v>
      </c>
      <c r="L4989" s="42">
        <v>50074</v>
      </c>
      <c r="M4989" s="42">
        <v>25245</v>
      </c>
      <c r="N4989" s="42">
        <v>24829</v>
      </c>
      <c r="O4989" s="54" t="s">
        <v>499</v>
      </c>
      <c r="P4989" s="54">
        <v>11.982266245955985</v>
      </c>
      <c r="Q4989" s="54">
        <v>11.982266245955985</v>
      </c>
      <c r="R4989" s="54">
        <v>11.982266245955985</v>
      </c>
      <c r="S4989" s="54" t="s">
        <v>499</v>
      </c>
      <c r="T4989" s="54" t="s">
        <v>499</v>
      </c>
      <c r="U4989" s="54">
        <v>35.946798737867958</v>
      </c>
      <c r="W4989" s="42" t="s">
        <v>469</v>
      </c>
    </row>
    <row r="4990" spans="1:23">
      <c r="A4990" s="49" t="s">
        <v>7258</v>
      </c>
      <c r="B4990" s="46" t="s">
        <v>549</v>
      </c>
      <c r="C4990" s="46" t="s">
        <v>423</v>
      </c>
      <c r="D4990" s="49" t="s">
        <v>146</v>
      </c>
      <c r="E4990" s="46">
        <v>10</v>
      </c>
      <c r="F4990" s="46">
        <v>6</v>
      </c>
      <c r="G4990" s="46">
        <v>14</v>
      </c>
      <c r="H4990" s="46">
        <v>18</v>
      </c>
      <c r="I4990" s="46">
        <v>14</v>
      </c>
      <c r="J4990" s="46">
        <v>7</v>
      </c>
      <c r="K4990" s="46">
        <v>69</v>
      </c>
      <c r="L4990" s="42">
        <v>50074</v>
      </c>
      <c r="M4990" s="42">
        <v>25245</v>
      </c>
      <c r="N4990" s="42">
        <v>24829</v>
      </c>
      <c r="O4990" s="54">
        <v>39.611804317686669</v>
      </c>
      <c r="P4990" s="54">
        <v>23.767082590612002</v>
      </c>
      <c r="Q4990" s="54">
        <v>55.45652604476134</v>
      </c>
      <c r="R4990" s="54">
        <v>71.301247771836003</v>
      </c>
      <c r="S4990" s="54">
        <v>55.45652604476134</v>
      </c>
      <c r="T4990" s="54">
        <v>27.72826302238067</v>
      </c>
      <c r="U4990" s="54">
        <v>273.32144979203804</v>
      </c>
      <c r="W4990" s="42" t="s">
        <v>469</v>
      </c>
    </row>
    <row r="4991" spans="1:23">
      <c r="A4991" s="49" t="s">
        <v>7259</v>
      </c>
      <c r="B4991" s="46" t="s">
        <v>549</v>
      </c>
      <c r="C4991" s="46" t="s">
        <v>425</v>
      </c>
      <c r="D4991" s="49" t="s">
        <v>200</v>
      </c>
      <c r="E4991" s="46">
        <v>6</v>
      </c>
      <c r="F4991" s="46">
        <v>0</v>
      </c>
      <c r="G4991" s="46">
        <v>22</v>
      </c>
      <c r="H4991" s="46">
        <v>36</v>
      </c>
      <c r="I4991" s="46">
        <v>19</v>
      </c>
      <c r="J4991" s="46">
        <v>7</v>
      </c>
      <c r="K4991" s="46">
        <v>90</v>
      </c>
      <c r="L4991" s="42">
        <v>40942</v>
      </c>
      <c r="M4991" s="42">
        <v>21077</v>
      </c>
      <c r="N4991" s="42">
        <v>19865</v>
      </c>
      <c r="O4991" s="54">
        <v>14.654877631771775</v>
      </c>
      <c r="P4991" s="54" t="s">
        <v>499</v>
      </c>
      <c r="Q4991" s="54">
        <v>53.734551316496514</v>
      </c>
      <c r="R4991" s="54">
        <v>87.929265790630652</v>
      </c>
      <c r="S4991" s="54">
        <v>46.407112500610623</v>
      </c>
      <c r="T4991" s="54">
        <v>17.097357237067072</v>
      </c>
      <c r="U4991" s="54">
        <v>219.82316447657661</v>
      </c>
      <c r="W4991" s="42" t="s">
        <v>469</v>
      </c>
    </row>
    <row r="4992" spans="1:23">
      <c r="A4992" s="49" t="s">
        <v>7260</v>
      </c>
      <c r="B4992" s="46" t="s">
        <v>549</v>
      </c>
      <c r="C4992" s="46" t="s">
        <v>425</v>
      </c>
      <c r="D4992" s="49" t="s">
        <v>54</v>
      </c>
      <c r="E4992" s="46">
        <v>76</v>
      </c>
      <c r="F4992" s="46">
        <v>22</v>
      </c>
      <c r="G4992" s="46">
        <v>100</v>
      </c>
      <c r="H4992" s="46">
        <v>129</v>
      </c>
      <c r="I4992" s="46">
        <v>73</v>
      </c>
      <c r="J4992" s="46">
        <v>82</v>
      </c>
      <c r="K4992" s="46">
        <v>482</v>
      </c>
      <c r="L4992" s="42">
        <v>40942</v>
      </c>
      <c r="M4992" s="42">
        <v>21077</v>
      </c>
      <c r="N4992" s="42">
        <v>19865</v>
      </c>
      <c r="O4992" s="54">
        <v>360.58262561085542</v>
      </c>
      <c r="P4992" s="54">
        <v>104.3791810978792</v>
      </c>
      <c r="Q4992" s="54">
        <v>474.45082317217822</v>
      </c>
      <c r="R4992" s="54">
        <v>612.04156189210994</v>
      </c>
      <c r="S4992" s="54">
        <v>346.34910091569009</v>
      </c>
      <c r="T4992" s="54">
        <v>389.04967500118613</v>
      </c>
      <c r="U4992" s="54">
        <v>2286.8529676898988</v>
      </c>
      <c r="W4992" s="42" t="s">
        <v>469</v>
      </c>
    </row>
    <row r="4993" spans="1:23">
      <c r="A4993" s="49" t="s">
        <v>7261</v>
      </c>
      <c r="B4993" s="46" t="s">
        <v>549</v>
      </c>
      <c r="C4993" s="46" t="s">
        <v>425</v>
      </c>
      <c r="D4993" s="49" t="s">
        <v>60</v>
      </c>
      <c r="E4993" s="46">
        <v>0</v>
      </c>
      <c r="F4993" s="46">
        <v>6</v>
      </c>
      <c r="G4993" s="46">
        <v>13</v>
      </c>
      <c r="H4993" s="46">
        <v>14</v>
      </c>
      <c r="I4993" s="46">
        <v>15</v>
      </c>
      <c r="J4993" s="46">
        <v>18</v>
      </c>
      <c r="K4993" s="46">
        <v>66</v>
      </c>
      <c r="L4993" s="42">
        <v>40942</v>
      </c>
      <c r="M4993" s="42">
        <v>21077</v>
      </c>
      <c r="N4993" s="42">
        <v>19865</v>
      </c>
      <c r="O4993" s="54" t="s">
        <v>499</v>
      </c>
      <c r="P4993" s="54">
        <v>14.654877631771775</v>
      </c>
      <c r="Q4993" s="54">
        <v>31.752234868838844</v>
      </c>
      <c r="R4993" s="54">
        <v>34.194714474134145</v>
      </c>
      <c r="S4993" s="54">
        <v>36.637194079429435</v>
      </c>
      <c r="T4993" s="54">
        <v>43.964632895315326</v>
      </c>
      <c r="U4993" s="54">
        <v>161.20365394948954</v>
      </c>
      <c r="W4993" s="42" t="s">
        <v>469</v>
      </c>
    </row>
    <row r="4994" spans="1:23">
      <c r="A4994" s="49" t="s">
        <v>7262</v>
      </c>
      <c r="B4994" s="46" t="s">
        <v>549</v>
      </c>
      <c r="C4994" s="46" t="s">
        <v>425</v>
      </c>
      <c r="D4994" s="49" t="s">
        <v>69</v>
      </c>
      <c r="E4994" s="46">
        <v>0</v>
      </c>
      <c r="F4994" s="46">
        <v>0</v>
      </c>
      <c r="G4994" s="46">
        <v>6</v>
      </c>
      <c r="H4994" s="46">
        <v>6</v>
      </c>
      <c r="I4994" s="46">
        <v>6</v>
      </c>
      <c r="J4994" s="46">
        <v>6</v>
      </c>
      <c r="K4994" s="46">
        <v>24</v>
      </c>
      <c r="L4994" s="42">
        <v>40942</v>
      </c>
      <c r="M4994" s="42">
        <v>21077</v>
      </c>
      <c r="N4994" s="42">
        <v>19865</v>
      </c>
      <c r="O4994" s="54" t="s">
        <v>499</v>
      </c>
      <c r="P4994" s="54" t="s">
        <v>499</v>
      </c>
      <c r="Q4994" s="54">
        <v>28.467049390330693</v>
      </c>
      <c r="R4994" s="54">
        <v>28.467049390330693</v>
      </c>
      <c r="S4994" s="54">
        <v>28.467049390330693</v>
      </c>
      <c r="T4994" s="54">
        <v>28.467049390330693</v>
      </c>
      <c r="U4994" s="54">
        <v>113.86819756132277</v>
      </c>
      <c r="W4994" s="42" t="s">
        <v>469</v>
      </c>
    </row>
    <row r="4995" spans="1:23">
      <c r="A4995" s="49" t="s">
        <v>7263</v>
      </c>
      <c r="B4995" s="46" t="s">
        <v>549</v>
      </c>
      <c r="C4995" s="46" t="s">
        <v>425</v>
      </c>
      <c r="D4995" s="49" t="s">
        <v>64</v>
      </c>
      <c r="E4995" s="46">
        <v>37</v>
      </c>
      <c r="F4995" s="46">
        <v>24</v>
      </c>
      <c r="G4995" s="46">
        <v>59</v>
      </c>
      <c r="H4995" s="46">
        <v>44</v>
      </c>
      <c r="I4995" s="46">
        <v>31</v>
      </c>
      <c r="J4995" s="46">
        <v>23</v>
      </c>
      <c r="K4995" s="46">
        <v>218</v>
      </c>
      <c r="L4995" s="42">
        <v>40942</v>
      </c>
      <c r="M4995" s="42">
        <v>21077</v>
      </c>
      <c r="N4995" s="42">
        <v>19865</v>
      </c>
      <c r="O4995" s="54">
        <v>90.371745395925942</v>
      </c>
      <c r="P4995" s="54">
        <v>58.619510527087101</v>
      </c>
      <c r="Q4995" s="54">
        <v>144.10629671242245</v>
      </c>
      <c r="R4995" s="54">
        <v>107.46910263299303</v>
      </c>
      <c r="S4995" s="54">
        <v>75.716867764154173</v>
      </c>
      <c r="T4995" s="54">
        <v>56.177030921791804</v>
      </c>
      <c r="U4995" s="54">
        <v>532.46055395437452</v>
      </c>
      <c r="W4995" s="42" t="s">
        <v>469</v>
      </c>
    </row>
    <row r="4996" spans="1:23">
      <c r="A4996" s="49" t="s">
        <v>7264</v>
      </c>
      <c r="B4996" s="46" t="s">
        <v>549</v>
      </c>
      <c r="C4996" s="46" t="s">
        <v>425</v>
      </c>
      <c r="D4996" s="49" t="s">
        <v>492</v>
      </c>
      <c r="E4996" s="46">
        <v>6</v>
      </c>
      <c r="F4996" s="46">
        <v>0</v>
      </c>
      <c r="G4996" s="46">
        <v>15</v>
      </c>
      <c r="H4996" s="46">
        <v>8</v>
      </c>
      <c r="I4996" s="46">
        <v>6</v>
      </c>
      <c r="J4996" s="46">
        <v>0</v>
      </c>
      <c r="K4996" s="46">
        <v>35</v>
      </c>
      <c r="L4996" s="42">
        <v>40942</v>
      </c>
      <c r="M4996" s="42">
        <v>21077</v>
      </c>
      <c r="N4996" s="42">
        <v>19865</v>
      </c>
      <c r="O4996" s="54">
        <v>14.654877631771775</v>
      </c>
      <c r="P4996" s="54" t="s">
        <v>499</v>
      </c>
      <c r="Q4996" s="54">
        <v>36.637194079429435</v>
      </c>
      <c r="R4996" s="54">
        <v>19.539836842362366</v>
      </c>
      <c r="S4996" s="54">
        <v>14.654877631771775</v>
      </c>
      <c r="T4996" s="54" t="s">
        <v>499</v>
      </c>
      <c r="U4996" s="54">
        <v>85.486786185335347</v>
      </c>
      <c r="W4996" s="42" t="s">
        <v>469</v>
      </c>
    </row>
    <row r="4997" spans="1:23">
      <c r="A4997" s="49" t="s">
        <v>7265</v>
      </c>
      <c r="B4997" s="46" t="s">
        <v>549</v>
      </c>
      <c r="C4997" s="46" t="s">
        <v>425</v>
      </c>
      <c r="D4997" s="49" t="s">
        <v>473</v>
      </c>
      <c r="E4997" s="46">
        <v>0</v>
      </c>
      <c r="F4997" s="46">
        <v>0</v>
      </c>
      <c r="G4997" s="46">
        <v>0</v>
      </c>
      <c r="H4997" s="46">
        <v>0</v>
      </c>
      <c r="I4997" s="46">
        <v>0</v>
      </c>
      <c r="J4997" s="46">
        <v>0</v>
      </c>
      <c r="K4997" s="46">
        <v>0</v>
      </c>
      <c r="L4997" s="42">
        <v>40942</v>
      </c>
      <c r="M4997" s="42">
        <v>21077</v>
      </c>
      <c r="N4997" s="42">
        <v>19865</v>
      </c>
      <c r="O4997" s="54" t="s">
        <v>499</v>
      </c>
      <c r="P4997" s="54" t="s">
        <v>499</v>
      </c>
      <c r="Q4997" s="54" t="s">
        <v>499</v>
      </c>
      <c r="R4997" s="54" t="s">
        <v>499</v>
      </c>
      <c r="S4997" s="54" t="s">
        <v>499</v>
      </c>
      <c r="T4997" s="54" t="s">
        <v>499</v>
      </c>
      <c r="U4997" s="54" t="s">
        <v>499</v>
      </c>
      <c r="W4997" s="42" t="s">
        <v>469</v>
      </c>
    </row>
    <row r="4998" spans="1:23">
      <c r="A4998" s="49" t="s">
        <v>7266</v>
      </c>
      <c r="B4998" s="46" t="s">
        <v>549</v>
      </c>
      <c r="C4998" s="46" t="s">
        <v>425</v>
      </c>
      <c r="D4998" s="49" t="s">
        <v>201</v>
      </c>
      <c r="E4998" s="46">
        <v>6</v>
      </c>
      <c r="F4998" s="46">
        <v>0</v>
      </c>
      <c r="G4998" s="46">
        <v>13</v>
      </c>
      <c r="H4998" s="46">
        <v>14</v>
      </c>
      <c r="I4998" s="46">
        <v>12</v>
      </c>
      <c r="J4998" s="46">
        <v>6</v>
      </c>
      <c r="K4998" s="46">
        <v>51</v>
      </c>
      <c r="L4998" s="42">
        <v>40942</v>
      </c>
      <c r="M4998" s="42">
        <v>21077</v>
      </c>
      <c r="N4998" s="42">
        <v>19865</v>
      </c>
      <c r="O4998" s="54">
        <v>14.654877631771775</v>
      </c>
      <c r="P4998" s="54" t="s">
        <v>499</v>
      </c>
      <c r="Q4998" s="54">
        <v>31.752234868838844</v>
      </c>
      <c r="R4998" s="54">
        <v>34.194714474134145</v>
      </c>
      <c r="S4998" s="54">
        <v>29.309755263543551</v>
      </c>
      <c r="T4998" s="54">
        <v>14.654877631771775</v>
      </c>
      <c r="U4998" s="54">
        <v>124.56645987006009</v>
      </c>
      <c r="W4998" s="42" t="s">
        <v>469</v>
      </c>
    </row>
    <row r="4999" spans="1:23">
      <c r="A4999" s="49" t="s">
        <v>7267</v>
      </c>
      <c r="B4999" s="46" t="s">
        <v>549</v>
      </c>
      <c r="C4999" s="46" t="s">
        <v>425</v>
      </c>
      <c r="D4999" s="49" t="s">
        <v>151</v>
      </c>
      <c r="E4999" s="46">
        <v>0</v>
      </c>
      <c r="F4999" s="46">
        <v>0</v>
      </c>
      <c r="G4999" s="46">
        <v>0</v>
      </c>
      <c r="H4999" s="46">
        <v>0</v>
      </c>
      <c r="I4999" s="46">
        <v>0</v>
      </c>
      <c r="J4999" s="46">
        <v>0</v>
      </c>
      <c r="K4999" s="46">
        <v>0</v>
      </c>
      <c r="L4999" s="42">
        <v>40942</v>
      </c>
      <c r="M4999" s="42">
        <v>21077</v>
      </c>
      <c r="N4999" s="42">
        <v>19865</v>
      </c>
      <c r="O4999" s="54" t="s">
        <v>499</v>
      </c>
      <c r="P4999" s="54" t="s">
        <v>499</v>
      </c>
      <c r="Q4999" s="54" t="s">
        <v>499</v>
      </c>
      <c r="R4999" s="54" t="s">
        <v>499</v>
      </c>
      <c r="S4999" s="54" t="s">
        <v>499</v>
      </c>
      <c r="T4999" s="54" t="s">
        <v>499</v>
      </c>
      <c r="U4999" s="54" t="s">
        <v>499</v>
      </c>
      <c r="W4999" s="42" t="s">
        <v>469</v>
      </c>
    </row>
    <row r="5000" spans="1:23">
      <c r="A5000" s="49" t="s">
        <v>7268</v>
      </c>
      <c r="B5000" s="46" t="s">
        <v>549</v>
      </c>
      <c r="C5000" s="46" t="s">
        <v>425</v>
      </c>
      <c r="D5000" s="49" t="s">
        <v>95</v>
      </c>
      <c r="E5000" s="46">
        <v>0</v>
      </c>
      <c r="F5000" s="46">
        <v>0</v>
      </c>
      <c r="G5000" s="46">
        <v>6</v>
      </c>
      <c r="H5000" s="46">
        <v>12</v>
      </c>
      <c r="I5000" s="46">
        <v>12</v>
      </c>
      <c r="J5000" s="46">
        <v>0</v>
      </c>
      <c r="K5000" s="46">
        <v>30</v>
      </c>
      <c r="L5000" s="42">
        <v>40942</v>
      </c>
      <c r="M5000" s="42">
        <v>21077</v>
      </c>
      <c r="N5000" s="42">
        <v>19865</v>
      </c>
      <c r="O5000" s="54" t="s">
        <v>499</v>
      </c>
      <c r="P5000" s="54" t="s">
        <v>499</v>
      </c>
      <c r="Q5000" s="54">
        <v>14.654877631771775</v>
      </c>
      <c r="R5000" s="54">
        <v>29.309755263543551</v>
      </c>
      <c r="S5000" s="54">
        <v>29.309755263543551</v>
      </c>
      <c r="T5000" s="54" t="s">
        <v>499</v>
      </c>
      <c r="U5000" s="54">
        <v>73.274388158858869</v>
      </c>
      <c r="W5000" s="42" t="s">
        <v>469</v>
      </c>
    </row>
    <row r="5001" spans="1:23">
      <c r="A5001" s="49" t="s">
        <v>7269</v>
      </c>
      <c r="B5001" s="46" t="s">
        <v>549</v>
      </c>
      <c r="C5001" s="46" t="s">
        <v>425</v>
      </c>
      <c r="D5001" s="49" t="s">
        <v>154</v>
      </c>
      <c r="E5001" s="46">
        <v>0</v>
      </c>
      <c r="F5001" s="46">
        <v>0</v>
      </c>
      <c r="G5001" s="46">
        <v>0</v>
      </c>
      <c r="H5001" s="46">
        <v>0</v>
      </c>
      <c r="I5001" s="46">
        <v>0</v>
      </c>
      <c r="J5001" s="46">
        <v>0</v>
      </c>
      <c r="K5001" s="46">
        <v>0</v>
      </c>
      <c r="L5001" s="42">
        <v>40942</v>
      </c>
      <c r="M5001" s="42">
        <v>21077</v>
      </c>
      <c r="N5001" s="42">
        <v>19865</v>
      </c>
      <c r="O5001" s="54" t="s">
        <v>499</v>
      </c>
      <c r="P5001" s="54" t="s">
        <v>499</v>
      </c>
      <c r="Q5001" s="54" t="s">
        <v>499</v>
      </c>
      <c r="R5001" s="54" t="s">
        <v>499</v>
      </c>
      <c r="S5001" s="54" t="s">
        <v>499</v>
      </c>
      <c r="T5001" s="54" t="s">
        <v>499</v>
      </c>
      <c r="U5001" s="54" t="s">
        <v>499</v>
      </c>
      <c r="W5001" s="42" t="s">
        <v>469</v>
      </c>
    </row>
    <row r="5002" spans="1:23">
      <c r="A5002" s="49" t="s">
        <v>7270</v>
      </c>
      <c r="B5002" s="46" t="s">
        <v>549</v>
      </c>
      <c r="C5002" s="46" t="s">
        <v>425</v>
      </c>
      <c r="D5002" s="49" t="s">
        <v>155</v>
      </c>
      <c r="E5002" s="46">
        <v>14</v>
      </c>
      <c r="F5002" s="46">
        <v>6</v>
      </c>
      <c r="G5002" s="46">
        <v>8</v>
      </c>
      <c r="H5002" s="46">
        <v>12</v>
      </c>
      <c r="I5002" s="46">
        <v>6</v>
      </c>
      <c r="J5002" s="46">
        <v>6</v>
      </c>
      <c r="K5002" s="46">
        <v>52</v>
      </c>
      <c r="L5002" s="42">
        <v>40942</v>
      </c>
      <c r="M5002" s="42">
        <v>21077</v>
      </c>
      <c r="N5002" s="42">
        <v>19865</v>
      </c>
      <c r="O5002" s="54">
        <v>34.194714474134145</v>
      </c>
      <c r="P5002" s="54">
        <v>14.654877631771775</v>
      </c>
      <c r="Q5002" s="54">
        <v>19.539836842362366</v>
      </c>
      <c r="R5002" s="54">
        <v>29.309755263543551</v>
      </c>
      <c r="S5002" s="54">
        <v>14.654877631771775</v>
      </c>
      <c r="T5002" s="54">
        <v>14.654877631771775</v>
      </c>
      <c r="U5002" s="54">
        <v>127.00893947535538</v>
      </c>
      <c r="W5002" s="42" t="s">
        <v>469</v>
      </c>
    </row>
    <row r="5003" spans="1:23">
      <c r="A5003" s="49" t="s">
        <v>7271</v>
      </c>
      <c r="B5003" s="46" t="s">
        <v>549</v>
      </c>
      <c r="C5003" s="46" t="s">
        <v>425</v>
      </c>
      <c r="D5003" s="49" t="s">
        <v>99</v>
      </c>
      <c r="E5003" s="46">
        <v>16</v>
      </c>
      <c r="F5003" s="46">
        <v>6</v>
      </c>
      <c r="G5003" s="46">
        <v>13</v>
      </c>
      <c r="H5003" s="46">
        <v>20</v>
      </c>
      <c r="I5003" s="46">
        <v>12</v>
      </c>
      <c r="J5003" s="46">
        <v>6</v>
      </c>
      <c r="K5003" s="46">
        <v>73</v>
      </c>
      <c r="L5003" s="42">
        <v>40942</v>
      </c>
      <c r="M5003" s="42">
        <v>21077</v>
      </c>
      <c r="N5003" s="42">
        <v>19865</v>
      </c>
      <c r="O5003" s="54">
        <v>39.079673684724732</v>
      </c>
      <c r="P5003" s="54">
        <v>14.654877631771775</v>
      </c>
      <c r="Q5003" s="54">
        <v>31.752234868838844</v>
      </c>
      <c r="R5003" s="54">
        <v>48.849592105905913</v>
      </c>
      <c r="S5003" s="54">
        <v>29.309755263543551</v>
      </c>
      <c r="T5003" s="54">
        <v>14.654877631771775</v>
      </c>
      <c r="U5003" s="54">
        <v>178.30101118655659</v>
      </c>
      <c r="W5003" s="42" t="s">
        <v>469</v>
      </c>
    </row>
    <row r="5004" spans="1:23">
      <c r="A5004" s="49" t="s">
        <v>7272</v>
      </c>
      <c r="B5004" s="46" t="s">
        <v>549</v>
      </c>
      <c r="C5004" s="46" t="s">
        <v>425</v>
      </c>
      <c r="D5004" s="49" t="s">
        <v>481</v>
      </c>
      <c r="E5004" s="46">
        <v>0</v>
      </c>
      <c r="F5004" s="46">
        <v>0</v>
      </c>
      <c r="G5004" s="46">
        <v>6</v>
      </c>
      <c r="H5004" s="46">
        <v>6</v>
      </c>
      <c r="I5004" s="46">
        <v>0</v>
      </c>
      <c r="J5004" s="46">
        <v>0</v>
      </c>
      <c r="K5004" s="46">
        <v>12</v>
      </c>
      <c r="L5004" s="42">
        <v>40942</v>
      </c>
      <c r="M5004" s="42">
        <v>21077</v>
      </c>
      <c r="N5004" s="42">
        <v>19865</v>
      </c>
      <c r="O5004" s="54" t="s">
        <v>499</v>
      </c>
      <c r="P5004" s="54" t="s">
        <v>499</v>
      </c>
      <c r="Q5004" s="54">
        <v>14.654877631771775</v>
      </c>
      <c r="R5004" s="54">
        <v>14.654877631771775</v>
      </c>
      <c r="S5004" s="54" t="s">
        <v>499</v>
      </c>
      <c r="T5004" s="54" t="s">
        <v>499</v>
      </c>
      <c r="U5004" s="54">
        <v>29.309755263543551</v>
      </c>
      <c r="W5004" s="42" t="s">
        <v>469</v>
      </c>
    </row>
    <row r="5005" spans="1:23">
      <c r="A5005" s="49" t="s">
        <v>7273</v>
      </c>
      <c r="B5005" s="46" t="s">
        <v>549</v>
      </c>
      <c r="C5005" s="46" t="s">
        <v>425</v>
      </c>
      <c r="D5005" s="49" t="s">
        <v>483</v>
      </c>
      <c r="E5005" s="46">
        <v>12</v>
      </c>
      <c r="F5005" s="46">
        <v>12</v>
      </c>
      <c r="G5005" s="46">
        <v>12</v>
      </c>
      <c r="H5005" s="46">
        <v>16</v>
      </c>
      <c r="I5005" s="46">
        <v>6</v>
      </c>
      <c r="J5005" s="46">
        <v>0</v>
      </c>
      <c r="K5005" s="46">
        <v>58</v>
      </c>
      <c r="L5005" s="42">
        <v>40942</v>
      </c>
      <c r="M5005" s="42">
        <v>21077</v>
      </c>
      <c r="N5005" s="42">
        <v>19865</v>
      </c>
      <c r="O5005" s="54">
        <v>29.309755263543551</v>
      </c>
      <c r="P5005" s="54">
        <v>29.309755263543551</v>
      </c>
      <c r="Q5005" s="54">
        <v>29.309755263543551</v>
      </c>
      <c r="R5005" s="54">
        <v>39.079673684724732</v>
      </c>
      <c r="S5005" s="54">
        <v>14.654877631771775</v>
      </c>
      <c r="T5005" s="54" t="s">
        <v>499</v>
      </c>
      <c r="U5005" s="54">
        <v>141.66381710712716</v>
      </c>
      <c r="W5005" s="42" t="s">
        <v>469</v>
      </c>
    </row>
    <row r="5006" spans="1:23">
      <c r="A5006" s="49" t="s">
        <v>7274</v>
      </c>
      <c r="B5006" s="46" t="s">
        <v>549</v>
      </c>
      <c r="C5006" s="46" t="s">
        <v>425</v>
      </c>
      <c r="D5006" s="49" t="s">
        <v>128</v>
      </c>
      <c r="E5006" s="46">
        <v>0</v>
      </c>
      <c r="F5006" s="46">
        <v>0</v>
      </c>
      <c r="G5006" s="46">
        <v>6</v>
      </c>
      <c r="H5006" s="46">
        <v>0</v>
      </c>
      <c r="I5006" s="46">
        <v>0</v>
      </c>
      <c r="J5006" s="46">
        <v>0</v>
      </c>
      <c r="K5006" s="46">
        <v>6</v>
      </c>
      <c r="L5006" s="42">
        <v>40942</v>
      </c>
      <c r="M5006" s="42">
        <v>21077</v>
      </c>
      <c r="N5006" s="42">
        <v>19865</v>
      </c>
      <c r="O5006" s="54" t="s">
        <v>499</v>
      </c>
      <c r="P5006" s="54" t="s">
        <v>499</v>
      </c>
      <c r="Q5006" s="54">
        <v>14.654877631771775</v>
      </c>
      <c r="R5006" s="54" t="s">
        <v>499</v>
      </c>
      <c r="S5006" s="54" t="s">
        <v>499</v>
      </c>
      <c r="T5006" s="54" t="s">
        <v>499</v>
      </c>
      <c r="U5006" s="54">
        <v>14.654877631771775</v>
      </c>
      <c r="W5006" s="42" t="s">
        <v>469</v>
      </c>
    </row>
    <row r="5007" spans="1:23">
      <c r="A5007" s="49" t="s">
        <v>7275</v>
      </c>
      <c r="B5007" s="46" t="s">
        <v>549</v>
      </c>
      <c r="C5007" s="46" t="s">
        <v>425</v>
      </c>
      <c r="D5007" s="49" t="s">
        <v>132</v>
      </c>
      <c r="E5007" s="46">
        <v>9</v>
      </c>
      <c r="F5007" s="46">
        <v>0</v>
      </c>
      <c r="G5007" s="46">
        <v>7</v>
      </c>
      <c r="H5007" s="46">
        <v>6</v>
      </c>
      <c r="I5007" s="46">
        <v>0</v>
      </c>
      <c r="J5007" s="46">
        <v>0</v>
      </c>
      <c r="K5007" s="46">
        <v>22</v>
      </c>
      <c r="L5007" s="42">
        <v>40942</v>
      </c>
      <c r="M5007" s="42">
        <v>21077</v>
      </c>
      <c r="N5007" s="42">
        <v>19865</v>
      </c>
      <c r="O5007" s="54">
        <v>42.700574085496037</v>
      </c>
      <c r="P5007" s="54" t="s">
        <v>499</v>
      </c>
      <c r="Q5007" s="54">
        <v>33.211557622052474</v>
      </c>
      <c r="R5007" s="54">
        <v>28.467049390330693</v>
      </c>
      <c r="S5007" s="54" t="s">
        <v>499</v>
      </c>
      <c r="T5007" s="54" t="s">
        <v>499</v>
      </c>
      <c r="U5007" s="54">
        <v>104.3791810978792</v>
      </c>
      <c r="W5007" s="42" t="s">
        <v>469</v>
      </c>
    </row>
    <row r="5008" spans="1:23">
      <c r="A5008" s="49" t="s">
        <v>7276</v>
      </c>
      <c r="B5008" s="46" t="s">
        <v>549</v>
      </c>
      <c r="C5008" s="46" t="s">
        <v>425</v>
      </c>
      <c r="D5008" s="49" t="s">
        <v>161</v>
      </c>
      <c r="E5008" s="46">
        <v>0</v>
      </c>
      <c r="F5008" s="46">
        <v>0</v>
      </c>
      <c r="G5008" s="46">
        <v>0</v>
      </c>
      <c r="H5008" s="46">
        <v>0</v>
      </c>
      <c r="I5008" s="46">
        <v>0</v>
      </c>
      <c r="J5008" s="46">
        <v>0</v>
      </c>
      <c r="K5008" s="46">
        <v>0</v>
      </c>
      <c r="L5008" s="42">
        <v>40942</v>
      </c>
      <c r="M5008" s="42">
        <v>21077</v>
      </c>
      <c r="N5008" s="42">
        <v>19865</v>
      </c>
      <c r="O5008" s="54" t="s">
        <v>499</v>
      </c>
      <c r="P5008" s="54" t="s">
        <v>499</v>
      </c>
      <c r="Q5008" s="54" t="s">
        <v>499</v>
      </c>
      <c r="R5008" s="54" t="s">
        <v>499</v>
      </c>
      <c r="S5008" s="54" t="s">
        <v>499</v>
      </c>
      <c r="T5008" s="54" t="s">
        <v>499</v>
      </c>
      <c r="U5008" s="54" t="s">
        <v>499</v>
      </c>
      <c r="W5008" s="42" t="s">
        <v>469</v>
      </c>
    </row>
    <row r="5009" spans="1:23">
      <c r="A5009" s="49" t="s">
        <v>7277</v>
      </c>
      <c r="B5009" s="46" t="s">
        <v>549</v>
      </c>
      <c r="C5009" s="46" t="s">
        <v>425</v>
      </c>
      <c r="D5009" s="49" t="s">
        <v>164</v>
      </c>
      <c r="E5009" s="46">
        <v>50</v>
      </c>
      <c r="F5009" s="46">
        <v>43</v>
      </c>
      <c r="G5009" s="46">
        <v>106</v>
      </c>
      <c r="H5009" s="46">
        <v>90</v>
      </c>
      <c r="I5009" s="46">
        <v>30</v>
      </c>
      <c r="J5009" s="46">
        <v>11</v>
      </c>
      <c r="K5009" s="46">
        <v>330</v>
      </c>
      <c r="L5009" s="42">
        <v>40942</v>
      </c>
      <c r="M5009" s="42">
        <v>21077</v>
      </c>
      <c r="N5009" s="42">
        <v>19865</v>
      </c>
      <c r="O5009" s="54">
        <v>251.69896803423106</v>
      </c>
      <c r="P5009" s="54">
        <v>216.46111250943869</v>
      </c>
      <c r="Q5009" s="54">
        <v>533.60181223256984</v>
      </c>
      <c r="R5009" s="54">
        <v>453.05814246161589</v>
      </c>
      <c r="S5009" s="54">
        <v>151.01938082053866</v>
      </c>
      <c r="T5009" s="54">
        <v>55.373772967530833</v>
      </c>
      <c r="U5009" s="54">
        <v>1661.213189025925</v>
      </c>
      <c r="W5009" s="42" t="s">
        <v>469</v>
      </c>
    </row>
    <row r="5010" spans="1:23">
      <c r="A5010" s="49" t="s">
        <v>7278</v>
      </c>
      <c r="B5010" s="46" t="s">
        <v>549</v>
      </c>
      <c r="C5010" s="46" t="s">
        <v>425</v>
      </c>
      <c r="D5010" s="49" t="s">
        <v>142</v>
      </c>
      <c r="E5010" s="46">
        <v>0</v>
      </c>
      <c r="F5010" s="46">
        <v>0</v>
      </c>
      <c r="G5010" s="46">
        <v>6</v>
      </c>
      <c r="H5010" s="46">
        <v>0</v>
      </c>
      <c r="I5010" s="46">
        <v>0</v>
      </c>
      <c r="J5010" s="46">
        <v>0</v>
      </c>
      <c r="K5010" s="46">
        <v>6</v>
      </c>
      <c r="L5010" s="42">
        <v>40942</v>
      </c>
      <c r="M5010" s="42">
        <v>21077</v>
      </c>
      <c r="N5010" s="42">
        <v>19865</v>
      </c>
      <c r="O5010" s="54" t="s">
        <v>499</v>
      </c>
      <c r="P5010" s="54" t="s">
        <v>499</v>
      </c>
      <c r="Q5010" s="54">
        <v>14.654877631771775</v>
      </c>
      <c r="R5010" s="54" t="s">
        <v>499</v>
      </c>
      <c r="S5010" s="54" t="s">
        <v>499</v>
      </c>
      <c r="T5010" s="54" t="s">
        <v>499</v>
      </c>
      <c r="U5010" s="54">
        <v>14.654877631771775</v>
      </c>
      <c r="W5010" s="42" t="s">
        <v>469</v>
      </c>
    </row>
    <row r="5011" spans="1:23">
      <c r="A5011" s="49" t="s">
        <v>7279</v>
      </c>
      <c r="B5011" s="46" t="s">
        <v>549</v>
      </c>
      <c r="C5011" s="46" t="s">
        <v>425</v>
      </c>
      <c r="D5011" s="49" t="s">
        <v>146</v>
      </c>
      <c r="E5011" s="46">
        <v>8</v>
      </c>
      <c r="F5011" s="46">
        <v>11</v>
      </c>
      <c r="G5011" s="46">
        <v>19</v>
      </c>
      <c r="H5011" s="46">
        <v>9</v>
      </c>
      <c r="I5011" s="46">
        <v>9</v>
      </c>
      <c r="J5011" s="46">
        <v>7</v>
      </c>
      <c r="K5011" s="46">
        <v>63</v>
      </c>
      <c r="L5011" s="42">
        <v>40942</v>
      </c>
      <c r="M5011" s="42">
        <v>21077</v>
      </c>
      <c r="N5011" s="42">
        <v>19865</v>
      </c>
      <c r="O5011" s="54">
        <v>37.956065853774255</v>
      </c>
      <c r="P5011" s="54">
        <v>52.189590548939599</v>
      </c>
      <c r="Q5011" s="54">
        <v>90.145656402713854</v>
      </c>
      <c r="R5011" s="54">
        <v>42.700574085496037</v>
      </c>
      <c r="S5011" s="54">
        <v>42.700574085496037</v>
      </c>
      <c r="T5011" s="54">
        <v>33.211557622052474</v>
      </c>
      <c r="U5011" s="54">
        <v>298.90401859847225</v>
      </c>
      <c r="W5011" s="42" t="s">
        <v>469</v>
      </c>
    </row>
    <row r="5012" spans="1:23">
      <c r="A5012" s="49" t="s">
        <v>7280</v>
      </c>
      <c r="B5012" s="46" t="s">
        <v>549</v>
      </c>
      <c r="C5012" s="46" t="s">
        <v>427</v>
      </c>
      <c r="D5012" s="49" t="s">
        <v>200</v>
      </c>
      <c r="E5012" s="46">
        <v>0</v>
      </c>
      <c r="F5012" s="46">
        <v>6</v>
      </c>
      <c r="G5012" s="46">
        <v>12</v>
      </c>
      <c r="H5012" s="46">
        <v>22</v>
      </c>
      <c r="I5012" s="46">
        <v>14</v>
      </c>
      <c r="J5012" s="46">
        <v>14</v>
      </c>
      <c r="K5012" s="46">
        <v>68</v>
      </c>
      <c r="L5012" s="42">
        <v>33060</v>
      </c>
      <c r="M5012" s="42">
        <v>17033</v>
      </c>
      <c r="N5012" s="42">
        <v>16027</v>
      </c>
      <c r="O5012" s="54" t="s">
        <v>499</v>
      </c>
      <c r="P5012" s="54">
        <v>18.148820326678763</v>
      </c>
      <c r="Q5012" s="54">
        <v>36.297640653357526</v>
      </c>
      <c r="R5012" s="54">
        <v>66.545674531155484</v>
      </c>
      <c r="S5012" s="54">
        <v>42.347247428917122</v>
      </c>
      <c r="T5012" s="54">
        <v>42.347247428917122</v>
      </c>
      <c r="U5012" s="54">
        <v>205.68663036902601</v>
      </c>
      <c r="W5012" s="42" t="s">
        <v>469</v>
      </c>
    </row>
    <row r="5013" spans="1:23">
      <c r="A5013" s="49" t="s">
        <v>7281</v>
      </c>
      <c r="B5013" s="46" t="s">
        <v>549</v>
      </c>
      <c r="C5013" s="46" t="s">
        <v>427</v>
      </c>
      <c r="D5013" s="49" t="s">
        <v>54</v>
      </c>
      <c r="E5013" s="46">
        <v>34</v>
      </c>
      <c r="F5013" s="46">
        <v>34</v>
      </c>
      <c r="G5013" s="46">
        <v>54</v>
      </c>
      <c r="H5013" s="46">
        <v>79</v>
      </c>
      <c r="I5013" s="46">
        <v>52</v>
      </c>
      <c r="J5013" s="46">
        <v>49</v>
      </c>
      <c r="K5013" s="46">
        <v>302</v>
      </c>
      <c r="L5013" s="42">
        <v>33060</v>
      </c>
      <c r="M5013" s="42">
        <v>17033</v>
      </c>
      <c r="N5013" s="42">
        <v>16027</v>
      </c>
      <c r="O5013" s="54">
        <v>199.6125168789996</v>
      </c>
      <c r="P5013" s="54">
        <v>199.6125168789996</v>
      </c>
      <c r="Q5013" s="54">
        <v>317.0316444548817</v>
      </c>
      <c r="R5013" s="54">
        <v>463.80555392473434</v>
      </c>
      <c r="S5013" s="54">
        <v>305.28973169729352</v>
      </c>
      <c r="T5013" s="54">
        <v>287.67686256091116</v>
      </c>
      <c r="U5013" s="54">
        <v>1773.02882639582</v>
      </c>
      <c r="W5013" s="42" t="s">
        <v>469</v>
      </c>
    </row>
    <row r="5014" spans="1:23">
      <c r="A5014" s="49" t="s">
        <v>7282</v>
      </c>
      <c r="B5014" s="46" t="s">
        <v>549</v>
      </c>
      <c r="C5014" s="46" t="s">
        <v>427</v>
      </c>
      <c r="D5014" s="49" t="s">
        <v>60</v>
      </c>
      <c r="E5014" s="46">
        <v>0</v>
      </c>
      <c r="F5014" s="46">
        <v>0</v>
      </c>
      <c r="G5014" s="46">
        <v>6</v>
      </c>
      <c r="H5014" s="46">
        <v>6</v>
      </c>
      <c r="I5014" s="46">
        <v>13</v>
      </c>
      <c r="J5014" s="46">
        <v>8</v>
      </c>
      <c r="K5014" s="46">
        <v>33</v>
      </c>
      <c r="L5014" s="42">
        <v>33060</v>
      </c>
      <c r="M5014" s="42">
        <v>17033</v>
      </c>
      <c r="N5014" s="42">
        <v>16027</v>
      </c>
      <c r="O5014" s="54" t="s">
        <v>499</v>
      </c>
      <c r="P5014" s="54" t="s">
        <v>499</v>
      </c>
      <c r="Q5014" s="54">
        <v>18.148820326678763</v>
      </c>
      <c r="R5014" s="54">
        <v>18.148820326678763</v>
      </c>
      <c r="S5014" s="54">
        <v>39.322444041137324</v>
      </c>
      <c r="T5014" s="54">
        <v>24.198427102238355</v>
      </c>
      <c r="U5014" s="54">
        <v>99.818511796733205</v>
      </c>
      <c r="W5014" s="42" t="s">
        <v>469</v>
      </c>
    </row>
    <row r="5015" spans="1:23">
      <c r="A5015" s="49" t="s">
        <v>7283</v>
      </c>
      <c r="B5015" s="46" t="s">
        <v>549</v>
      </c>
      <c r="C5015" s="46" t="s">
        <v>427</v>
      </c>
      <c r="D5015" s="49" t="s">
        <v>69</v>
      </c>
      <c r="E5015" s="46">
        <v>0</v>
      </c>
      <c r="F5015" s="46">
        <v>0</v>
      </c>
      <c r="G5015" s="46">
        <v>6</v>
      </c>
      <c r="H5015" s="46">
        <v>6</v>
      </c>
      <c r="I5015" s="46">
        <v>6</v>
      </c>
      <c r="J5015" s="46">
        <v>0</v>
      </c>
      <c r="K5015" s="46">
        <v>18</v>
      </c>
      <c r="L5015" s="42">
        <v>33060</v>
      </c>
      <c r="M5015" s="42">
        <v>17033</v>
      </c>
      <c r="N5015" s="42">
        <v>16027</v>
      </c>
      <c r="O5015" s="54" t="s">
        <v>499</v>
      </c>
      <c r="P5015" s="54" t="s">
        <v>499</v>
      </c>
      <c r="Q5015" s="54">
        <v>35.22573827276463</v>
      </c>
      <c r="R5015" s="54">
        <v>35.22573827276463</v>
      </c>
      <c r="S5015" s="54">
        <v>35.22573827276463</v>
      </c>
      <c r="T5015" s="54" t="s">
        <v>499</v>
      </c>
      <c r="U5015" s="54">
        <v>105.6772148182939</v>
      </c>
      <c r="W5015" s="42" t="s">
        <v>469</v>
      </c>
    </row>
    <row r="5016" spans="1:23">
      <c r="A5016" s="49" t="s">
        <v>7284</v>
      </c>
      <c r="B5016" s="46" t="s">
        <v>549</v>
      </c>
      <c r="C5016" s="46" t="s">
        <v>427</v>
      </c>
      <c r="D5016" s="49" t="s">
        <v>64</v>
      </c>
      <c r="E5016" s="46">
        <v>24</v>
      </c>
      <c r="F5016" s="46">
        <v>14</v>
      </c>
      <c r="G5016" s="46">
        <v>38</v>
      </c>
      <c r="H5016" s="46">
        <v>35</v>
      </c>
      <c r="I5016" s="46">
        <v>17</v>
      </c>
      <c r="J5016" s="46">
        <v>15</v>
      </c>
      <c r="K5016" s="46">
        <v>143</v>
      </c>
      <c r="L5016" s="42">
        <v>33060</v>
      </c>
      <c r="M5016" s="42">
        <v>17033</v>
      </c>
      <c r="N5016" s="42">
        <v>16027</v>
      </c>
      <c r="O5016" s="54">
        <v>72.595281306715052</v>
      </c>
      <c r="P5016" s="54">
        <v>42.347247428917122</v>
      </c>
      <c r="Q5016" s="54">
        <v>114.94252873563218</v>
      </c>
      <c r="R5016" s="54">
        <v>105.8681185722928</v>
      </c>
      <c r="S5016" s="54">
        <v>51.421657592256501</v>
      </c>
      <c r="T5016" s="54">
        <v>45.372050816696913</v>
      </c>
      <c r="U5016" s="54">
        <v>432.5468844525106</v>
      </c>
      <c r="W5016" s="42" t="s">
        <v>469</v>
      </c>
    </row>
    <row r="5017" spans="1:23">
      <c r="A5017" s="49" t="s">
        <v>7285</v>
      </c>
      <c r="B5017" s="46" t="s">
        <v>549</v>
      </c>
      <c r="C5017" s="46" t="s">
        <v>427</v>
      </c>
      <c r="D5017" s="49" t="s">
        <v>492</v>
      </c>
      <c r="E5017" s="46">
        <v>6</v>
      </c>
      <c r="F5017" s="46">
        <v>0</v>
      </c>
      <c r="G5017" s="46">
        <v>8</v>
      </c>
      <c r="H5017" s="46">
        <v>6</v>
      </c>
      <c r="I5017" s="46">
        <v>6</v>
      </c>
      <c r="J5017" s="46">
        <v>0</v>
      </c>
      <c r="K5017" s="46">
        <v>26</v>
      </c>
      <c r="L5017" s="42">
        <v>33060</v>
      </c>
      <c r="M5017" s="42">
        <v>17033</v>
      </c>
      <c r="N5017" s="42">
        <v>16027</v>
      </c>
      <c r="O5017" s="54">
        <v>18.148820326678763</v>
      </c>
      <c r="P5017" s="54" t="s">
        <v>499</v>
      </c>
      <c r="Q5017" s="54">
        <v>24.198427102238355</v>
      </c>
      <c r="R5017" s="54">
        <v>18.148820326678763</v>
      </c>
      <c r="S5017" s="54">
        <v>18.148820326678763</v>
      </c>
      <c r="T5017" s="54" t="s">
        <v>499</v>
      </c>
      <c r="U5017" s="54">
        <v>78.644888082274647</v>
      </c>
      <c r="W5017" s="42" t="s">
        <v>469</v>
      </c>
    </row>
    <row r="5018" spans="1:23">
      <c r="A5018" s="49" t="s">
        <v>7286</v>
      </c>
      <c r="B5018" s="46" t="s">
        <v>549</v>
      </c>
      <c r="C5018" s="46" t="s">
        <v>427</v>
      </c>
      <c r="D5018" s="49" t="s">
        <v>473</v>
      </c>
      <c r="E5018" s="46">
        <v>0</v>
      </c>
      <c r="F5018" s="46">
        <v>0</v>
      </c>
      <c r="G5018" s="46">
        <v>0</v>
      </c>
      <c r="H5018" s="46">
        <v>6</v>
      </c>
      <c r="I5018" s="46">
        <v>0</v>
      </c>
      <c r="J5018" s="46">
        <v>0</v>
      </c>
      <c r="K5018" s="46">
        <v>6</v>
      </c>
      <c r="L5018" s="42">
        <v>33060</v>
      </c>
      <c r="M5018" s="42">
        <v>17033</v>
      </c>
      <c r="N5018" s="42">
        <v>16027</v>
      </c>
      <c r="O5018" s="54" t="s">
        <v>499</v>
      </c>
      <c r="P5018" s="54" t="s">
        <v>499</v>
      </c>
      <c r="Q5018" s="54" t="s">
        <v>499</v>
      </c>
      <c r="R5018" s="54">
        <v>18.148820326678763</v>
      </c>
      <c r="S5018" s="54" t="s">
        <v>499</v>
      </c>
      <c r="T5018" s="54" t="s">
        <v>499</v>
      </c>
      <c r="U5018" s="54">
        <v>18.148820326678763</v>
      </c>
      <c r="W5018" s="42" t="s">
        <v>469</v>
      </c>
    </row>
    <row r="5019" spans="1:23">
      <c r="A5019" s="49" t="s">
        <v>7287</v>
      </c>
      <c r="B5019" s="46" t="s">
        <v>549</v>
      </c>
      <c r="C5019" s="46" t="s">
        <v>427</v>
      </c>
      <c r="D5019" s="49" t="s">
        <v>201</v>
      </c>
      <c r="E5019" s="46">
        <v>6</v>
      </c>
      <c r="F5019" s="46">
        <v>0</v>
      </c>
      <c r="G5019" s="46">
        <v>12</v>
      </c>
      <c r="H5019" s="46">
        <v>6</v>
      </c>
      <c r="I5019" s="46">
        <v>6</v>
      </c>
      <c r="J5019" s="46">
        <v>0</v>
      </c>
      <c r="K5019" s="46">
        <v>30</v>
      </c>
      <c r="L5019" s="42">
        <v>33060</v>
      </c>
      <c r="M5019" s="42">
        <v>17033</v>
      </c>
      <c r="N5019" s="42">
        <v>16027</v>
      </c>
      <c r="O5019" s="54">
        <v>18.148820326678763</v>
      </c>
      <c r="P5019" s="54" t="s">
        <v>499</v>
      </c>
      <c r="Q5019" s="54">
        <v>36.297640653357526</v>
      </c>
      <c r="R5019" s="54">
        <v>18.148820326678763</v>
      </c>
      <c r="S5019" s="54">
        <v>18.148820326678763</v>
      </c>
      <c r="T5019" s="54" t="s">
        <v>499</v>
      </c>
      <c r="U5019" s="54">
        <v>90.744101633393825</v>
      </c>
      <c r="W5019" s="42" t="s">
        <v>469</v>
      </c>
    </row>
    <row r="5020" spans="1:23">
      <c r="A5020" s="49" t="s">
        <v>7288</v>
      </c>
      <c r="B5020" s="46" t="s">
        <v>549</v>
      </c>
      <c r="C5020" s="46" t="s">
        <v>427</v>
      </c>
      <c r="D5020" s="49" t="s">
        <v>151</v>
      </c>
      <c r="E5020" s="46">
        <v>0</v>
      </c>
      <c r="F5020" s="46">
        <v>0</v>
      </c>
      <c r="G5020" s="46">
        <v>0</v>
      </c>
      <c r="H5020" s="46">
        <v>0</v>
      </c>
      <c r="I5020" s="46">
        <v>0</v>
      </c>
      <c r="J5020" s="46">
        <v>0</v>
      </c>
      <c r="K5020" s="46">
        <v>0</v>
      </c>
      <c r="L5020" s="42">
        <v>33060</v>
      </c>
      <c r="M5020" s="42">
        <v>17033</v>
      </c>
      <c r="N5020" s="42">
        <v>16027</v>
      </c>
      <c r="O5020" s="54" t="s">
        <v>499</v>
      </c>
      <c r="P5020" s="54" t="s">
        <v>499</v>
      </c>
      <c r="Q5020" s="54" t="s">
        <v>499</v>
      </c>
      <c r="R5020" s="54" t="s">
        <v>499</v>
      </c>
      <c r="S5020" s="54" t="s">
        <v>499</v>
      </c>
      <c r="T5020" s="54" t="s">
        <v>499</v>
      </c>
      <c r="U5020" s="54" t="s">
        <v>499</v>
      </c>
      <c r="W5020" s="42" t="s">
        <v>469</v>
      </c>
    </row>
    <row r="5021" spans="1:23">
      <c r="A5021" s="49" t="s">
        <v>7289</v>
      </c>
      <c r="B5021" s="46" t="s">
        <v>549</v>
      </c>
      <c r="C5021" s="46" t="s">
        <v>427</v>
      </c>
      <c r="D5021" s="49" t="s">
        <v>95</v>
      </c>
      <c r="E5021" s="46">
        <v>6</v>
      </c>
      <c r="F5021" s="46">
        <v>0</v>
      </c>
      <c r="G5021" s="46">
        <v>0</v>
      </c>
      <c r="H5021" s="46">
        <v>0</v>
      </c>
      <c r="I5021" s="46">
        <v>0</v>
      </c>
      <c r="J5021" s="46">
        <v>0</v>
      </c>
      <c r="K5021" s="46">
        <v>6</v>
      </c>
      <c r="L5021" s="42">
        <v>33060</v>
      </c>
      <c r="M5021" s="42">
        <v>17033</v>
      </c>
      <c r="N5021" s="42">
        <v>16027</v>
      </c>
      <c r="O5021" s="54">
        <v>18.148820326678763</v>
      </c>
      <c r="P5021" s="54" t="s">
        <v>499</v>
      </c>
      <c r="Q5021" s="54" t="s">
        <v>499</v>
      </c>
      <c r="R5021" s="54" t="s">
        <v>499</v>
      </c>
      <c r="S5021" s="54" t="s">
        <v>499</v>
      </c>
      <c r="T5021" s="54" t="s">
        <v>499</v>
      </c>
      <c r="U5021" s="54">
        <v>18.148820326678763</v>
      </c>
      <c r="W5021" s="42" t="s">
        <v>469</v>
      </c>
    </row>
    <row r="5022" spans="1:23">
      <c r="A5022" s="49" t="s">
        <v>7290</v>
      </c>
      <c r="B5022" s="46" t="s">
        <v>549</v>
      </c>
      <c r="C5022" s="46" t="s">
        <v>427</v>
      </c>
      <c r="D5022" s="49" t="s">
        <v>154</v>
      </c>
      <c r="E5022" s="46">
        <v>0</v>
      </c>
      <c r="F5022" s="46">
        <v>0</v>
      </c>
      <c r="G5022" s="46">
        <v>0</v>
      </c>
      <c r="H5022" s="46">
        <v>0</v>
      </c>
      <c r="I5022" s="46">
        <v>0</v>
      </c>
      <c r="J5022" s="46">
        <v>0</v>
      </c>
      <c r="K5022" s="46">
        <v>0</v>
      </c>
      <c r="L5022" s="42">
        <v>33060</v>
      </c>
      <c r="M5022" s="42">
        <v>17033</v>
      </c>
      <c r="N5022" s="42">
        <v>16027</v>
      </c>
      <c r="O5022" s="54" t="s">
        <v>499</v>
      </c>
      <c r="P5022" s="54" t="s">
        <v>499</v>
      </c>
      <c r="Q5022" s="54" t="s">
        <v>499</v>
      </c>
      <c r="R5022" s="54" t="s">
        <v>499</v>
      </c>
      <c r="S5022" s="54" t="s">
        <v>499</v>
      </c>
      <c r="T5022" s="54" t="s">
        <v>499</v>
      </c>
      <c r="U5022" s="54" t="s">
        <v>499</v>
      </c>
      <c r="W5022" s="42" t="s">
        <v>469</v>
      </c>
    </row>
    <row r="5023" spans="1:23">
      <c r="A5023" s="49" t="s">
        <v>7291</v>
      </c>
      <c r="B5023" s="46" t="s">
        <v>549</v>
      </c>
      <c r="C5023" s="46" t="s">
        <v>427</v>
      </c>
      <c r="D5023" s="49" t="s">
        <v>155</v>
      </c>
      <c r="E5023" s="46">
        <v>13</v>
      </c>
      <c r="F5023" s="46">
        <v>0</v>
      </c>
      <c r="G5023" s="46">
        <v>0</v>
      </c>
      <c r="H5023" s="46">
        <v>0</v>
      </c>
      <c r="I5023" s="46">
        <v>0</v>
      </c>
      <c r="J5023" s="46">
        <v>0</v>
      </c>
      <c r="K5023" s="46">
        <v>13</v>
      </c>
      <c r="L5023" s="42">
        <v>33060</v>
      </c>
      <c r="M5023" s="42">
        <v>17033</v>
      </c>
      <c r="N5023" s="42">
        <v>16027</v>
      </c>
      <c r="O5023" s="54">
        <v>39.322444041137324</v>
      </c>
      <c r="P5023" s="54" t="s">
        <v>499</v>
      </c>
      <c r="Q5023" s="54" t="s">
        <v>499</v>
      </c>
      <c r="R5023" s="54" t="s">
        <v>499</v>
      </c>
      <c r="S5023" s="54" t="s">
        <v>499</v>
      </c>
      <c r="T5023" s="54" t="s">
        <v>499</v>
      </c>
      <c r="U5023" s="54">
        <v>39.322444041137324</v>
      </c>
      <c r="W5023" s="42" t="s">
        <v>469</v>
      </c>
    </row>
    <row r="5024" spans="1:23">
      <c r="A5024" s="49" t="s">
        <v>7292</v>
      </c>
      <c r="B5024" s="46" t="s">
        <v>549</v>
      </c>
      <c r="C5024" s="46" t="s">
        <v>427</v>
      </c>
      <c r="D5024" s="49" t="s">
        <v>99</v>
      </c>
      <c r="E5024" s="46">
        <v>12</v>
      </c>
      <c r="F5024" s="46">
        <v>0</v>
      </c>
      <c r="G5024" s="46">
        <v>13</v>
      </c>
      <c r="H5024" s="46">
        <v>6</v>
      </c>
      <c r="I5024" s="46">
        <v>6</v>
      </c>
      <c r="J5024" s="46">
        <v>6</v>
      </c>
      <c r="K5024" s="46">
        <v>43</v>
      </c>
      <c r="L5024" s="42">
        <v>33060</v>
      </c>
      <c r="M5024" s="42">
        <v>17033</v>
      </c>
      <c r="N5024" s="42">
        <v>16027</v>
      </c>
      <c r="O5024" s="54">
        <v>36.297640653357526</v>
      </c>
      <c r="P5024" s="54" t="s">
        <v>499</v>
      </c>
      <c r="Q5024" s="54">
        <v>39.322444041137324</v>
      </c>
      <c r="R5024" s="54">
        <v>18.148820326678763</v>
      </c>
      <c r="S5024" s="54">
        <v>18.148820326678763</v>
      </c>
      <c r="T5024" s="54">
        <v>18.148820326678763</v>
      </c>
      <c r="U5024" s="54">
        <v>130.06654567453117</v>
      </c>
      <c r="W5024" s="42" t="s">
        <v>469</v>
      </c>
    </row>
    <row r="5025" spans="1:23">
      <c r="A5025" s="49" t="s">
        <v>7293</v>
      </c>
      <c r="B5025" s="46" t="s">
        <v>549</v>
      </c>
      <c r="C5025" s="46" t="s">
        <v>427</v>
      </c>
      <c r="D5025" s="49" t="s">
        <v>481</v>
      </c>
      <c r="E5025" s="46">
        <v>6</v>
      </c>
      <c r="F5025" s="46">
        <v>0</v>
      </c>
      <c r="G5025" s="46">
        <v>6</v>
      </c>
      <c r="H5025" s="46">
        <v>0</v>
      </c>
      <c r="I5025" s="46">
        <v>0</v>
      </c>
      <c r="J5025" s="46">
        <v>0</v>
      </c>
      <c r="K5025" s="46">
        <v>12</v>
      </c>
      <c r="L5025" s="42">
        <v>33060</v>
      </c>
      <c r="M5025" s="42">
        <v>17033</v>
      </c>
      <c r="N5025" s="42">
        <v>16027</v>
      </c>
      <c r="O5025" s="54">
        <v>18.148820326678763</v>
      </c>
      <c r="P5025" s="54" t="s">
        <v>499</v>
      </c>
      <c r="Q5025" s="54">
        <v>18.148820326678763</v>
      </c>
      <c r="R5025" s="54" t="s">
        <v>499</v>
      </c>
      <c r="S5025" s="54" t="s">
        <v>499</v>
      </c>
      <c r="T5025" s="54" t="s">
        <v>499</v>
      </c>
      <c r="U5025" s="54">
        <v>36.297640653357526</v>
      </c>
      <c r="W5025" s="42" t="s">
        <v>469</v>
      </c>
    </row>
    <row r="5026" spans="1:23">
      <c r="A5026" s="49" t="s">
        <v>7294</v>
      </c>
      <c r="B5026" s="46" t="s">
        <v>549</v>
      </c>
      <c r="C5026" s="46" t="s">
        <v>427</v>
      </c>
      <c r="D5026" s="49" t="s">
        <v>483</v>
      </c>
      <c r="E5026" s="46">
        <v>6</v>
      </c>
      <c r="F5026" s="46">
        <v>0</v>
      </c>
      <c r="G5026" s="46">
        <v>6</v>
      </c>
      <c r="H5026" s="46">
        <v>12</v>
      </c>
      <c r="I5026" s="46">
        <v>0</v>
      </c>
      <c r="J5026" s="46">
        <v>6</v>
      </c>
      <c r="K5026" s="46">
        <v>30</v>
      </c>
      <c r="L5026" s="42">
        <v>33060</v>
      </c>
      <c r="M5026" s="42">
        <v>17033</v>
      </c>
      <c r="N5026" s="42">
        <v>16027</v>
      </c>
      <c r="O5026" s="54">
        <v>18.148820326678763</v>
      </c>
      <c r="P5026" s="54" t="s">
        <v>499</v>
      </c>
      <c r="Q5026" s="54">
        <v>18.148820326678763</v>
      </c>
      <c r="R5026" s="54">
        <v>36.297640653357526</v>
      </c>
      <c r="S5026" s="54" t="s">
        <v>499</v>
      </c>
      <c r="T5026" s="54">
        <v>18.148820326678763</v>
      </c>
      <c r="U5026" s="54">
        <v>90.744101633393825</v>
      </c>
      <c r="W5026" s="42" t="s">
        <v>469</v>
      </c>
    </row>
    <row r="5027" spans="1:23">
      <c r="A5027" s="49" t="s">
        <v>7295</v>
      </c>
      <c r="B5027" s="46" t="s">
        <v>549</v>
      </c>
      <c r="C5027" s="46" t="s">
        <v>427</v>
      </c>
      <c r="D5027" s="49" t="s">
        <v>128</v>
      </c>
      <c r="E5027" s="46">
        <v>0</v>
      </c>
      <c r="F5027" s="46">
        <v>0</v>
      </c>
      <c r="G5027" s="46">
        <v>0</v>
      </c>
      <c r="H5027" s="46">
        <v>0</v>
      </c>
      <c r="I5027" s="46">
        <v>0</v>
      </c>
      <c r="J5027" s="46">
        <v>0</v>
      </c>
      <c r="K5027" s="46">
        <v>0</v>
      </c>
      <c r="L5027" s="42">
        <v>33060</v>
      </c>
      <c r="M5027" s="42">
        <v>17033</v>
      </c>
      <c r="N5027" s="42">
        <v>16027</v>
      </c>
      <c r="O5027" s="54" t="s">
        <v>499</v>
      </c>
      <c r="P5027" s="54" t="s">
        <v>499</v>
      </c>
      <c r="Q5027" s="54" t="s">
        <v>499</v>
      </c>
      <c r="R5027" s="54" t="s">
        <v>499</v>
      </c>
      <c r="S5027" s="54" t="s">
        <v>499</v>
      </c>
      <c r="T5027" s="54" t="s">
        <v>499</v>
      </c>
      <c r="U5027" s="54" t="s">
        <v>499</v>
      </c>
      <c r="W5027" s="42" t="s">
        <v>469</v>
      </c>
    </row>
    <row r="5028" spans="1:23">
      <c r="A5028" s="49" t="s">
        <v>7296</v>
      </c>
      <c r="B5028" s="46" t="s">
        <v>549</v>
      </c>
      <c r="C5028" s="46" t="s">
        <v>427</v>
      </c>
      <c r="D5028" s="49" t="s">
        <v>132</v>
      </c>
      <c r="E5028" s="46">
        <v>6</v>
      </c>
      <c r="F5028" s="46">
        <v>0</v>
      </c>
      <c r="G5028" s="46">
        <v>6</v>
      </c>
      <c r="H5028" s="46">
        <v>6</v>
      </c>
      <c r="I5028" s="46">
        <v>6</v>
      </c>
      <c r="J5028" s="46">
        <v>6</v>
      </c>
      <c r="K5028" s="46">
        <v>30</v>
      </c>
      <c r="L5028" s="42">
        <v>33060</v>
      </c>
      <c r="M5028" s="42">
        <v>17033</v>
      </c>
      <c r="N5028" s="42">
        <v>16027</v>
      </c>
      <c r="O5028" s="54">
        <v>35.22573827276463</v>
      </c>
      <c r="P5028" s="54" t="s">
        <v>499</v>
      </c>
      <c r="Q5028" s="54">
        <v>35.22573827276463</v>
      </c>
      <c r="R5028" s="54">
        <v>35.22573827276463</v>
      </c>
      <c r="S5028" s="54">
        <v>35.22573827276463</v>
      </c>
      <c r="T5028" s="54">
        <v>35.22573827276463</v>
      </c>
      <c r="U5028" s="54">
        <v>176.12869136382315</v>
      </c>
      <c r="W5028" s="42" t="s">
        <v>469</v>
      </c>
    </row>
    <row r="5029" spans="1:23">
      <c r="A5029" s="49" t="s">
        <v>7297</v>
      </c>
      <c r="B5029" s="46" t="s">
        <v>549</v>
      </c>
      <c r="C5029" s="46" t="s">
        <v>427</v>
      </c>
      <c r="D5029" s="49" t="s">
        <v>161</v>
      </c>
      <c r="E5029" s="46">
        <v>0</v>
      </c>
      <c r="F5029" s="46">
        <v>0</v>
      </c>
      <c r="G5029" s="46">
        <v>0</v>
      </c>
      <c r="H5029" s="46">
        <v>0</v>
      </c>
      <c r="I5029" s="46">
        <v>0</v>
      </c>
      <c r="J5029" s="46">
        <v>0</v>
      </c>
      <c r="K5029" s="46">
        <v>0</v>
      </c>
      <c r="L5029" s="42">
        <v>33060</v>
      </c>
      <c r="M5029" s="42">
        <v>17033</v>
      </c>
      <c r="N5029" s="42">
        <v>16027</v>
      </c>
      <c r="O5029" s="54" t="s">
        <v>499</v>
      </c>
      <c r="P5029" s="54" t="s">
        <v>499</v>
      </c>
      <c r="Q5029" s="54" t="s">
        <v>499</v>
      </c>
      <c r="R5029" s="54" t="s">
        <v>499</v>
      </c>
      <c r="S5029" s="54" t="s">
        <v>499</v>
      </c>
      <c r="T5029" s="54" t="s">
        <v>499</v>
      </c>
      <c r="U5029" s="54" t="s">
        <v>499</v>
      </c>
      <c r="W5029" s="42" t="s">
        <v>469</v>
      </c>
    </row>
    <row r="5030" spans="1:23">
      <c r="A5030" s="49" t="s">
        <v>7298</v>
      </c>
      <c r="B5030" s="46" t="s">
        <v>549</v>
      </c>
      <c r="C5030" s="46" t="s">
        <v>427</v>
      </c>
      <c r="D5030" s="49" t="s">
        <v>164</v>
      </c>
      <c r="E5030" s="46">
        <v>24</v>
      </c>
      <c r="F5030" s="46">
        <v>24</v>
      </c>
      <c r="G5030" s="46">
        <v>69</v>
      </c>
      <c r="H5030" s="46">
        <v>39</v>
      </c>
      <c r="I5030" s="46">
        <v>19</v>
      </c>
      <c r="J5030" s="46">
        <v>6</v>
      </c>
      <c r="K5030" s="46">
        <v>181</v>
      </c>
      <c r="L5030" s="42">
        <v>33060</v>
      </c>
      <c r="M5030" s="42">
        <v>17033</v>
      </c>
      <c r="N5030" s="42">
        <v>16027</v>
      </c>
      <c r="O5030" s="54">
        <v>149.74730142883885</v>
      </c>
      <c r="P5030" s="54">
        <v>149.74730142883885</v>
      </c>
      <c r="Q5030" s="54">
        <v>430.52349160791169</v>
      </c>
      <c r="R5030" s="54">
        <v>243.33936482186309</v>
      </c>
      <c r="S5030" s="54">
        <v>118.54994696449742</v>
      </c>
      <c r="T5030" s="54">
        <v>37.436825357209713</v>
      </c>
      <c r="U5030" s="54">
        <v>1129.3442316091594</v>
      </c>
      <c r="W5030" s="42" t="s">
        <v>469</v>
      </c>
    </row>
    <row r="5031" spans="1:23">
      <c r="A5031" s="49" t="s">
        <v>7299</v>
      </c>
      <c r="B5031" s="46" t="s">
        <v>549</v>
      </c>
      <c r="C5031" s="46" t="s">
        <v>427</v>
      </c>
      <c r="D5031" s="49" t="s">
        <v>142</v>
      </c>
      <c r="E5031" s="46">
        <v>0</v>
      </c>
      <c r="F5031" s="46">
        <v>0</v>
      </c>
      <c r="G5031" s="46">
        <v>0</v>
      </c>
      <c r="H5031" s="46">
        <v>6</v>
      </c>
      <c r="I5031" s="46">
        <v>0</v>
      </c>
      <c r="J5031" s="46">
        <v>0</v>
      </c>
      <c r="K5031" s="46">
        <v>6</v>
      </c>
      <c r="L5031" s="42">
        <v>33060</v>
      </c>
      <c r="M5031" s="42">
        <v>17033</v>
      </c>
      <c r="N5031" s="42">
        <v>16027</v>
      </c>
      <c r="O5031" s="54" t="s">
        <v>499</v>
      </c>
      <c r="P5031" s="54" t="s">
        <v>499</v>
      </c>
      <c r="Q5031" s="54" t="s">
        <v>499</v>
      </c>
      <c r="R5031" s="54">
        <v>18.148820326678763</v>
      </c>
      <c r="S5031" s="54" t="s">
        <v>499</v>
      </c>
      <c r="T5031" s="54" t="s">
        <v>499</v>
      </c>
      <c r="U5031" s="54">
        <v>18.148820326678763</v>
      </c>
      <c r="W5031" s="42" t="s">
        <v>469</v>
      </c>
    </row>
    <row r="5032" spans="1:23">
      <c r="A5032" s="49" t="s">
        <v>7300</v>
      </c>
      <c r="B5032" s="46" t="s">
        <v>549</v>
      </c>
      <c r="C5032" s="46" t="s">
        <v>427</v>
      </c>
      <c r="D5032" s="49" t="s">
        <v>146</v>
      </c>
      <c r="E5032" s="46">
        <v>6</v>
      </c>
      <c r="F5032" s="46">
        <v>6</v>
      </c>
      <c r="G5032" s="46">
        <v>11</v>
      </c>
      <c r="H5032" s="46">
        <v>11</v>
      </c>
      <c r="I5032" s="46">
        <v>8</v>
      </c>
      <c r="J5032" s="46">
        <v>7</v>
      </c>
      <c r="K5032" s="46">
        <v>49</v>
      </c>
      <c r="L5032" s="42">
        <v>33060</v>
      </c>
      <c r="M5032" s="42">
        <v>17033</v>
      </c>
      <c r="N5032" s="42">
        <v>16027</v>
      </c>
      <c r="O5032" s="54">
        <v>35.22573827276463</v>
      </c>
      <c r="P5032" s="54">
        <v>35.22573827276463</v>
      </c>
      <c r="Q5032" s="54">
        <v>64.580520166735155</v>
      </c>
      <c r="R5032" s="54">
        <v>64.580520166735155</v>
      </c>
      <c r="S5032" s="54">
        <v>46.96765103035284</v>
      </c>
      <c r="T5032" s="54">
        <v>41.096694651558742</v>
      </c>
      <c r="U5032" s="54">
        <v>287.67686256091116</v>
      </c>
      <c r="W5032" s="42" t="s">
        <v>469</v>
      </c>
    </row>
    <row r="5033" spans="1:23">
      <c r="A5033" s="49" t="s">
        <v>7301</v>
      </c>
      <c r="B5033" s="46" t="s">
        <v>549</v>
      </c>
      <c r="C5033" s="46" t="s">
        <v>429</v>
      </c>
      <c r="D5033" s="49" t="s">
        <v>200</v>
      </c>
      <c r="E5033" s="46">
        <v>6</v>
      </c>
      <c r="F5033" s="46">
        <v>6</v>
      </c>
      <c r="G5033" s="46">
        <v>13</v>
      </c>
      <c r="H5033" s="46">
        <v>21</v>
      </c>
      <c r="I5033" s="46">
        <v>20</v>
      </c>
      <c r="J5033" s="46">
        <v>0</v>
      </c>
      <c r="K5033" s="46">
        <v>66</v>
      </c>
      <c r="L5033" s="42">
        <v>41344</v>
      </c>
      <c r="M5033" s="42">
        <v>20943</v>
      </c>
      <c r="N5033" s="42">
        <v>20401</v>
      </c>
      <c r="O5033" s="54">
        <v>14.512383900928793</v>
      </c>
      <c r="P5033" s="54">
        <v>14.512383900928793</v>
      </c>
      <c r="Q5033" s="54">
        <v>31.443498452012385</v>
      </c>
      <c r="R5033" s="54">
        <v>50.793343653250773</v>
      </c>
      <c r="S5033" s="54">
        <v>48.374613003095973</v>
      </c>
      <c r="T5033" s="54" t="s">
        <v>499</v>
      </c>
      <c r="U5033" s="54">
        <v>159.63622291021673</v>
      </c>
      <c r="W5033" s="42" t="s">
        <v>469</v>
      </c>
    </row>
    <row r="5034" spans="1:23">
      <c r="A5034" s="49" t="s">
        <v>7302</v>
      </c>
      <c r="B5034" s="46" t="s">
        <v>549</v>
      </c>
      <c r="C5034" s="46" t="s">
        <v>429</v>
      </c>
      <c r="D5034" s="49" t="s">
        <v>54</v>
      </c>
      <c r="E5034" s="46">
        <v>20</v>
      </c>
      <c r="F5034" s="46">
        <v>36</v>
      </c>
      <c r="G5034" s="46">
        <v>65</v>
      </c>
      <c r="H5034" s="46">
        <v>85</v>
      </c>
      <c r="I5034" s="46">
        <v>50</v>
      </c>
      <c r="J5034" s="46">
        <v>50</v>
      </c>
      <c r="K5034" s="46">
        <v>306</v>
      </c>
      <c r="L5034" s="42">
        <v>41344</v>
      </c>
      <c r="M5034" s="42">
        <v>20943</v>
      </c>
      <c r="N5034" s="42">
        <v>20401</v>
      </c>
      <c r="O5034" s="54">
        <v>95.497302201212818</v>
      </c>
      <c r="P5034" s="54">
        <v>171.89514396218308</v>
      </c>
      <c r="Q5034" s="54">
        <v>310.36623215394167</v>
      </c>
      <c r="R5034" s="54">
        <v>405.86353435515446</v>
      </c>
      <c r="S5034" s="54">
        <v>238.74325550303203</v>
      </c>
      <c r="T5034" s="54">
        <v>238.74325550303203</v>
      </c>
      <c r="U5034" s="54">
        <v>1461.1087236785561</v>
      </c>
      <c r="W5034" s="42" t="s">
        <v>469</v>
      </c>
    </row>
    <row r="5035" spans="1:23">
      <c r="A5035" s="49" t="s">
        <v>7303</v>
      </c>
      <c r="B5035" s="46" t="s">
        <v>549</v>
      </c>
      <c r="C5035" s="46" t="s">
        <v>429</v>
      </c>
      <c r="D5035" s="49" t="s">
        <v>60</v>
      </c>
      <c r="E5035" s="46">
        <v>6</v>
      </c>
      <c r="F5035" s="46">
        <v>0</v>
      </c>
      <c r="G5035" s="46">
        <v>12</v>
      </c>
      <c r="H5035" s="46">
        <v>12</v>
      </c>
      <c r="I5035" s="46">
        <v>15</v>
      </c>
      <c r="J5035" s="46">
        <v>6</v>
      </c>
      <c r="K5035" s="46">
        <v>51</v>
      </c>
      <c r="L5035" s="42">
        <v>41344</v>
      </c>
      <c r="M5035" s="42">
        <v>20943</v>
      </c>
      <c r="N5035" s="42">
        <v>20401</v>
      </c>
      <c r="O5035" s="54">
        <v>14.512383900928793</v>
      </c>
      <c r="P5035" s="54" t="s">
        <v>499</v>
      </c>
      <c r="Q5035" s="54">
        <v>29.024767801857585</v>
      </c>
      <c r="R5035" s="54">
        <v>29.024767801857585</v>
      </c>
      <c r="S5035" s="54">
        <v>36.280959752321984</v>
      </c>
      <c r="T5035" s="54">
        <v>14.512383900928793</v>
      </c>
      <c r="U5035" s="54">
        <v>123.35526315789473</v>
      </c>
      <c r="W5035" s="42" t="s">
        <v>469</v>
      </c>
    </row>
    <row r="5036" spans="1:23">
      <c r="A5036" s="49" t="s">
        <v>7304</v>
      </c>
      <c r="B5036" s="46" t="s">
        <v>549</v>
      </c>
      <c r="C5036" s="46" t="s">
        <v>429</v>
      </c>
      <c r="D5036" s="49" t="s">
        <v>69</v>
      </c>
      <c r="E5036" s="46">
        <v>0</v>
      </c>
      <c r="F5036" s="46">
        <v>0</v>
      </c>
      <c r="G5036" s="46">
        <v>6</v>
      </c>
      <c r="H5036" s="46">
        <v>7</v>
      </c>
      <c r="I5036" s="46">
        <v>0</v>
      </c>
      <c r="J5036" s="46">
        <v>7</v>
      </c>
      <c r="K5036" s="46">
        <v>20</v>
      </c>
      <c r="L5036" s="42">
        <v>41344</v>
      </c>
      <c r="M5036" s="42">
        <v>20943</v>
      </c>
      <c r="N5036" s="42">
        <v>20401</v>
      </c>
      <c r="O5036" s="54" t="s">
        <v>499</v>
      </c>
      <c r="P5036" s="54" t="s">
        <v>499</v>
      </c>
      <c r="Q5036" s="54">
        <v>28.649190660363846</v>
      </c>
      <c r="R5036" s="54">
        <v>33.424055770424488</v>
      </c>
      <c r="S5036" s="54" t="s">
        <v>499</v>
      </c>
      <c r="T5036" s="54">
        <v>33.424055770424488</v>
      </c>
      <c r="U5036" s="54">
        <v>95.497302201212818</v>
      </c>
      <c r="W5036" s="42" t="s">
        <v>469</v>
      </c>
    </row>
    <row r="5037" spans="1:23">
      <c r="A5037" s="49" t="s">
        <v>7305</v>
      </c>
      <c r="B5037" s="46" t="s">
        <v>549</v>
      </c>
      <c r="C5037" s="46" t="s">
        <v>429</v>
      </c>
      <c r="D5037" s="49" t="s">
        <v>64</v>
      </c>
      <c r="E5037" s="46">
        <v>20</v>
      </c>
      <c r="F5037" s="46">
        <v>24</v>
      </c>
      <c r="G5037" s="46">
        <v>31</v>
      </c>
      <c r="H5037" s="46">
        <v>41</v>
      </c>
      <c r="I5037" s="46">
        <v>25</v>
      </c>
      <c r="J5037" s="46">
        <v>12</v>
      </c>
      <c r="K5037" s="46">
        <v>153</v>
      </c>
      <c r="L5037" s="42">
        <v>41344</v>
      </c>
      <c r="M5037" s="42">
        <v>20943</v>
      </c>
      <c r="N5037" s="42">
        <v>20401</v>
      </c>
      <c r="O5037" s="54">
        <v>48.374613003095973</v>
      </c>
      <c r="P5037" s="54">
        <v>58.049535603715171</v>
      </c>
      <c r="Q5037" s="54">
        <v>74.980650154798766</v>
      </c>
      <c r="R5037" s="54">
        <v>99.167956656346746</v>
      </c>
      <c r="S5037" s="54">
        <v>60.46826625386997</v>
      </c>
      <c r="T5037" s="54">
        <v>29.024767801857585</v>
      </c>
      <c r="U5037" s="54">
        <v>370.06578947368416</v>
      </c>
      <c r="W5037" s="42" t="s">
        <v>469</v>
      </c>
    </row>
    <row r="5038" spans="1:23">
      <c r="A5038" s="49" t="s">
        <v>7306</v>
      </c>
      <c r="B5038" s="46" t="s">
        <v>549</v>
      </c>
      <c r="C5038" s="46" t="s">
        <v>429</v>
      </c>
      <c r="D5038" s="49" t="s">
        <v>492</v>
      </c>
      <c r="E5038" s="46">
        <v>9</v>
      </c>
      <c r="F5038" s="46">
        <v>6</v>
      </c>
      <c r="G5038" s="46">
        <v>6</v>
      </c>
      <c r="H5038" s="46">
        <v>7</v>
      </c>
      <c r="I5038" s="46">
        <v>6</v>
      </c>
      <c r="J5038" s="46">
        <v>6</v>
      </c>
      <c r="K5038" s="46">
        <v>40</v>
      </c>
      <c r="L5038" s="42">
        <v>41344</v>
      </c>
      <c r="M5038" s="42">
        <v>20943</v>
      </c>
      <c r="N5038" s="42">
        <v>20401</v>
      </c>
      <c r="O5038" s="54">
        <v>21.768575851393187</v>
      </c>
      <c r="P5038" s="54">
        <v>14.512383900928793</v>
      </c>
      <c r="Q5038" s="54">
        <v>14.512383900928793</v>
      </c>
      <c r="R5038" s="54">
        <v>16.931114551083592</v>
      </c>
      <c r="S5038" s="54">
        <v>14.512383900928793</v>
      </c>
      <c r="T5038" s="54">
        <v>14.512383900928793</v>
      </c>
      <c r="U5038" s="54">
        <v>96.749226006191947</v>
      </c>
      <c r="W5038" s="42" t="s">
        <v>469</v>
      </c>
    </row>
    <row r="5039" spans="1:23">
      <c r="A5039" s="49" t="s">
        <v>7307</v>
      </c>
      <c r="B5039" s="46" t="s">
        <v>549</v>
      </c>
      <c r="C5039" s="46" t="s">
        <v>429</v>
      </c>
      <c r="D5039" s="49" t="s">
        <v>473</v>
      </c>
      <c r="E5039" s="46">
        <v>0</v>
      </c>
      <c r="F5039" s="46">
        <v>0</v>
      </c>
      <c r="G5039" s="46">
        <v>0</v>
      </c>
      <c r="H5039" s="46">
        <v>6</v>
      </c>
      <c r="I5039" s="46">
        <v>0</v>
      </c>
      <c r="J5039" s="46">
        <v>0</v>
      </c>
      <c r="K5039" s="46">
        <v>6</v>
      </c>
      <c r="L5039" s="42">
        <v>41344</v>
      </c>
      <c r="M5039" s="42">
        <v>20943</v>
      </c>
      <c r="N5039" s="42">
        <v>20401</v>
      </c>
      <c r="O5039" s="54" t="s">
        <v>499</v>
      </c>
      <c r="P5039" s="54" t="s">
        <v>499</v>
      </c>
      <c r="Q5039" s="54" t="s">
        <v>499</v>
      </c>
      <c r="R5039" s="54">
        <v>14.512383900928793</v>
      </c>
      <c r="S5039" s="54" t="s">
        <v>499</v>
      </c>
      <c r="T5039" s="54" t="s">
        <v>499</v>
      </c>
      <c r="U5039" s="54">
        <v>14.512383900928793</v>
      </c>
      <c r="W5039" s="42" t="s">
        <v>469</v>
      </c>
    </row>
    <row r="5040" spans="1:23">
      <c r="A5040" s="49" t="s">
        <v>7308</v>
      </c>
      <c r="B5040" s="46" t="s">
        <v>549</v>
      </c>
      <c r="C5040" s="46" t="s">
        <v>429</v>
      </c>
      <c r="D5040" s="49" t="s">
        <v>201</v>
      </c>
      <c r="E5040" s="46">
        <v>6</v>
      </c>
      <c r="F5040" s="46">
        <v>6</v>
      </c>
      <c r="G5040" s="46">
        <v>12</v>
      </c>
      <c r="H5040" s="46">
        <v>12</v>
      </c>
      <c r="I5040" s="46">
        <v>6</v>
      </c>
      <c r="J5040" s="46">
        <v>0</v>
      </c>
      <c r="K5040" s="46">
        <v>42</v>
      </c>
      <c r="L5040" s="42">
        <v>41344</v>
      </c>
      <c r="M5040" s="42">
        <v>20943</v>
      </c>
      <c r="N5040" s="42">
        <v>20401</v>
      </c>
      <c r="O5040" s="54">
        <v>14.512383900928793</v>
      </c>
      <c r="P5040" s="54">
        <v>14.512383900928793</v>
      </c>
      <c r="Q5040" s="54">
        <v>29.024767801857585</v>
      </c>
      <c r="R5040" s="54">
        <v>29.024767801857585</v>
      </c>
      <c r="S5040" s="54">
        <v>14.512383900928793</v>
      </c>
      <c r="T5040" s="54" t="s">
        <v>499</v>
      </c>
      <c r="U5040" s="54">
        <v>101.58668730650155</v>
      </c>
      <c r="W5040" s="42" t="s">
        <v>469</v>
      </c>
    </row>
    <row r="5041" spans="1:23">
      <c r="A5041" s="49" t="s">
        <v>7309</v>
      </c>
      <c r="B5041" s="46" t="s">
        <v>549</v>
      </c>
      <c r="C5041" s="46" t="s">
        <v>429</v>
      </c>
      <c r="D5041" s="49" t="s">
        <v>151</v>
      </c>
      <c r="E5041" s="46">
        <v>0</v>
      </c>
      <c r="F5041" s="46">
        <v>0</v>
      </c>
      <c r="G5041" s="46">
        <v>0</v>
      </c>
      <c r="H5041" s="46">
        <v>0</v>
      </c>
      <c r="I5041" s="46">
        <v>0</v>
      </c>
      <c r="J5041" s="46">
        <v>0</v>
      </c>
      <c r="K5041" s="46">
        <v>0</v>
      </c>
      <c r="L5041" s="42">
        <v>41344</v>
      </c>
      <c r="M5041" s="42">
        <v>20943</v>
      </c>
      <c r="N5041" s="42">
        <v>20401</v>
      </c>
      <c r="O5041" s="54" t="s">
        <v>499</v>
      </c>
      <c r="P5041" s="54" t="s">
        <v>499</v>
      </c>
      <c r="Q5041" s="54" t="s">
        <v>499</v>
      </c>
      <c r="R5041" s="54" t="s">
        <v>499</v>
      </c>
      <c r="S5041" s="54" t="s">
        <v>499</v>
      </c>
      <c r="T5041" s="54" t="s">
        <v>499</v>
      </c>
      <c r="U5041" s="54" t="s">
        <v>499</v>
      </c>
      <c r="W5041" s="42" t="s">
        <v>469</v>
      </c>
    </row>
    <row r="5042" spans="1:23">
      <c r="A5042" s="49" t="s">
        <v>7310</v>
      </c>
      <c r="B5042" s="46" t="s">
        <v>549</v>
      </c>
      <c r="C5042" s="46" t="s">
        <v>429</v>
      </c>
      <c r="D5042" s="49" t="s">
        <v>95</v>
      </c>
      <c r="E5042" s="46">
        <v>0</v>
      </c>
      <c r="F5042" s="46">
        <v>6</v>
      </c>
      <c r="G5042" s="46">
        <v>6</v>
      </c>
      <c r="H5042" s="46">
        <v>6</v>
      </c>
      <c r="I5042" s="46">
        <v>0</v>
      </c>
      <c r="J5042" s="46">
        <v>0</v>
      </c>
      <c r="K5042" s="46">
        <v>18</v>
      </c>
      <c r="L5042" s="42">
        <v>41344</v>
      </c>
      <c r="M5042" s="42">
        <v>20943</v>
      </c>
      <c r="N5042" s="42">
        <v>20401</v>
      </c>
      <c r="O5042" s="54" t="s">
        <v>499</v>
      </c>
      <c r="P5042" s="54">
        <v>14.512383900928793</v>
      </c>
      <c r="Q5042" s="54">
        <v>14.512383900928793</v>
      </c>
      <c r="R5042" s="54">
        <v>14.512383900928793</v>
      </c>
      <c r="S5042" s="54" t="s">
        <v>499</v>
      </c>
      <c r="T5042" s="54" t="s">
        <v>499</v>
      </c>
      <c r="U5042" s="54">
        <v>43.537151702786375</v>
      </c>
      <c r="W5042" s="42" t="s">
        <v>469</v>
      </c>
    </row>
    <row r="5043" spans="1:23">
      <c r="A5043" s="49" t="s">
        <v>7311</v>
      </c>
      <c r="B5043" s="46" t="s">
        <v>549</v>
      </c>
      <c r="C5043" s="46" t="s">
        <v>429</v>
      </c>
      <c r="D5043" s="49" t="s">
        <v>154</v>
      </c>
      <c r="E5043" s="46">
        <v>0</v>
      </c>
      <c r="F5043" s="46">
        <v>6</v>
      </c>
      <c r="G5043" s="46">
        <v>0</v>
      </c>
      <c r="H5043" s="46">
        <v>0</v>
      </c>
      <c r="I5043" s="46">
        <v>0</v>
      </c>
      <c r="J5043" s="46">
        <v>0</v>
      </c>
      <c r="K5043" s="46">
        <v>6</v>
      </c>
      <c r="L5043" s="42">
        <v>41344</v>
      </c>
      <c r="M5043" s="42">
        <v>20943</v>
      </c>
      <c r="N5043" s="42">
        <v>20401</v>
      </c>
      <c r="O5043" s="54" t="s">
        <v>499</v>
      </c>
      <c r="P5043" s="54">
        <v>14.512383900928793</v>
      </c>
      <c r="Q5043" s="54" t="s">
        <v>499</v>
      </c>
      <c r="R5043" s="54" t="s">
        <v>499</v>
      </c>
      <c r="S5043" s="54" t="s">
        <v>499</v>
      </c>
      <c r="T5043" s="54" t="s">
        <v>499</v>
      </c>
      <c r="U5043" s="54">
        <v>14.512383900928793</v>
      </c>
      <c r="W5043" s="42" t="s">
        <v>469</v>
      </c>
    </row>
    <row r="5044" spans="1:23">
      <c r="A5044" s="49" t="s">
        <v>7312</v>
      </c>
      <c r="B5044" s="46" t="s">
        <v>549</v>
      </c>
      <c r="C5044" s="46" t="s">
        <v>429</v>
      </c>
      <c r="D5044" s="49" t="s">
        <v>155</v>
      </c>
      <c r="E5044" s="46">
        <v>12</v>
      </c>
      <c r="F5044" s="46">
        <v>0</v>
      </c>
      <c r="G5044" s="46">
        <v>12</v>
      </c>
      <c r="H5044" s="46">
        <v>12</v>
      </c>
      <c r="I5044" s="46">
        <v>0</v>
      </c>
      <c r="J5044" s="46">
        <v>0</v>
      </c>
      <c r="K5044" s="46">
        <v>36</v>
      </c>
      <c r="L5044" s="42">
        <v>41344</v>
      </c>
      <c r="M5044" s="42">
        <v>20943</v>
      </c>
      <c r="N5044" s="42">
        <v>20401</v>
      </c>
      <c r="O5044" s="54">
        <v>29.024767801857585</v>
      </c>
      <c r="P5044" s="54" t="s">
        <v>499</v>
      </c>
      <c r="Q5044" s="54">
        <v>29.024767801857585</v>
      </c>
      <c r="R5044" s="54">
        <v>29.024767801857585</v>
      </c>
      <c r="S5044" s="54" t="s">
        <v>499</v>
      </c>
      <c r="T5044" s="54" t="s">
        <v>499</v>
      </c>
      <c r="U5044" s="54">
        <v>87.074303405572749</v>
      </c>
      <c r="W5044" s="42" t="s">
        <v>469</v>
      </c>
    </row>
    <row r="5045" spans="1:23">
      <c r="A5045" s="49" t="s">
        <v>7313</v>
      </c>
      <c r="B5045" s="46" t="s">
        <v>549</v>
      </c>
      <c r="C5045" s="46" t="s">
        <v>429</v>
      </c>
      <c r="D5045" s="49" t="s">
        <v>99</v>
      </c>
      <c r="E5045" s="46">
        <v>6</v>
      </c>
      <c r="F5045" s="46">
        <v>0</v>
      </c>
      <c r="G5045" s="46">
        <v>9</v>
      </c>
      <c r="H5045" s="46">
        <v>16</v>
      </c>
      <c r="I5045" s="46">
        <v>6</v>
      </c>
      <c r="J5045" s="46">
        <v>6</v>
      </c>
      <c r="K5045" s="46">
        <v>43</v>
      </c>
      <c r="L5045" s="42">
        <v>41344</v>
      </c>
      <c r="M5045" s="42">
        <v>20943</v>
      </c>
      <c r="N5045" s="42">
        <v>20401</v>
      </c>
      <c r="O5045" s="54">
        <v>14.512383900928793</v>
      </c>
      <c r="P5045" s="54" t="s">
        <v>499</v>
      </c>
      <c r="Q5045" s="54">
        <v>21.768575851393187</v>
      </c>
      <c r="R5045" s="54">
        <v>38.699690402476783</v>
      </c>
      <c r="S5045" s="54">
        <v>14.512383900928793</v>
      </c>
      <c r="T5045" s="54">
        <v>14.512383900928793</v>
      </c>
      <c r="U5045" s="54">
        <v>104.00541795665636</v>
      </c>
      <c r="W5045" s="42" t="s">
        <v>469</v>
      </c>
    </row>
    <row r="5046" spans="1:23">
      <c r="A5046" s="49" t="s">
        <v>7314</v>
      </c>
      <c r="B5046" s="46" t="s">
        <v>549</v>
      </c>
      <c r="C5046" s="46" t="s">
        <v>429</v>
      </c>
      <c r="D5046" s="49" t="s">
        <v>481</v>
      </c>
      <c r="E5046" s="46">
        <v>0</v>
      </c>
      <c r="F5046" s="46">
        <v>0</v>
      </c>
      <c r="G5046" s="46">
        <v>12</v>
      </c>
      <c r="H5046" s="46">
        <v>6</v>
      </c>
      <c r="I5046" s="46">
        <v>0</v>
      </c>
      <c r="J5046" s="46">
        <v>0</v>
      </c>
      <c r="K5046" s="46">
        <v>18</v>
      </c>
      <c r="L5046" s="42">
        <v>41344</v>
      </c>
      <c r="M5046" s="42">
        <v>20943</v>
      </c>
      <c r="N5046" s="42">
        <v>20401</v>
      </c>
      <c r="O5046" s="54" t="s">
        <v>499</v>
      </c>
      <c r="P5046" s="54" t="s">
        <v>499</v>
      </c>
      <c r="Q5046" s="54">
        <v>29.024767801857585</v>
      </c>
      <c r="R5046" s="54">
        <v>14.512383900928793</v>
      </c>
      <c r="S5046" s="54" t="s">
        <v>499</v>
      </c>
      <c r="T5046" s="54" t="s">
        <v>499</v>
      </c>
      <c r="U5046" s="54">
        <v>43.537151702786375</v>
      </c>
      <c r="W5046" s="42" t="s">
        <v>469</v>
      </c>
    </row>
    <row r="5047" spans="1:23">
      <c r="A5047" s="49" t="s">
        <v>7315</v>
      </c>
      <c r="B5047" s="46" t="s">
        <v>549</v>
      </c>
      <c r="C5047" s="46" t="s">
        <v>429</v>
      </c>
      <c r="D5047" s="49" t="s">
        <v>483</v>
      </c>
      <c r="E5047" s="46">
        <v>6</v>
      </c>
      <c r="F5047" s="46">
        <v>0</v>
      </c>
      <c r="G5047" s="46">
        <v>13</v>
      </c>
      <c r="H5047" s="46">
        <v>13</v>
      </c>
      <c r="I5047" s="46">
        <v>12</v>
      </c>
      <c r="J5047" s="46">
        <v>12</v>
      </c>
      <c r="K5047" s="46">
        <v>56</v>
      </c>
      <c r="L5047" s="42">
        <v>41344</v>
      </c>
      <c r="M5047" s="42">
        <v>20943</v>
      </c>
      <c r="N5047" s="42">
        <v>20401</v>
      </c>
      <c r="O5047" s="54">
        <v>14.512383900928793</v>
      </c>
      <c r="P5047" s="54" t="s">
        <v>499</v>
      </c>
      <c r="Q5047" s="54">
        <v>31.443498452012385</v>
      </c>
      <c r="R5047" s="54">
        <v>31.443498452012385</v>
      </c>
      <c r="S5047" s="54">
        <v>29.024767801857585</v>
      </c>
      <c r="T5047" s="54">
        <v>29.024767801857585</v>
      </c>
      <c r="U5047" s="54">
        <v>135.44891640866874</v>
      </c>
      <c r="W5047" s="42" t="s">
        <v>469</v>
      </c>
    </row>
    <row r="5048" spans="1:23">
      <c r="A5048" s="49" t="s">
        <v>7316</v>
      </c>
      <c r="B5048" s="46" t="s">
        <v>549</v>
      </c>
      <c r="C5048" s="46" t="s">
        <v>429</v>
      </c>
      <c r="D5048" s="49" t="s">
        <v>128</v>
      </c>
      <c r="E5048" s="46">
        <v>6</v>
      </c>
      <c r="F5048" s="46">
        <v>0</v>
      </c>
      <c r="G5048" s="46">
        <v>0</v>
      </c>
      <c r="H5048" s="46">
        <v>0</v>
      </c>
      <c r="I5048" s="46">
        <v>0</v>
      </c>
      <c r="J5048" s="46">
        <v>0</v>
      </c>
      <c r="K5048" s="46">
        <v>6</v>
      </c>
      <c r="L5048" s="42">
        <v>41344</v>
      </c>
      <c r="M5048" s="42">
        <v>20943</v>
      </c>
      <c r="N5048" s="42">
        <v>20401</v>
      </c>
      <c r="O5048" s="54">
        <v>14.512383900928793</v>
      </c>
      <c r="P5048" s="54" t="s">
        <v>499</v>
      </c>
      <c r="Q5048" s="54" t="s">
        <v>499</v>
      </c>
      <c r="R5048" s="54" t="s">
        <v>499</v>
      </c>
      <c r="S5048" s="54" t="s">
        <v>499</v>
      </c>
      <c r="T5048" s="54" t="s">
        <v>499</v>
      </c>
      <c r="U5048" s="54">
        <v>14.512383900928793</v>
      </c>
      <c r="W5048" s="42" t="s">
        <v>469</v>
      </c>
    </row>
    <row r="5049" spans="1:23">
      <c r="A5049" s="49" t="s">
        <v>7317</v>
      </c>
      <c r="B5049" s="46" t="s">
        <v>549</v>
      </c>
      <c r="C5049" s="46" t="s">
        <v>429</v>
      </c>
      <c r="D5049" s="49" t="s">
        <v>132</v>
      </c>
      <c r="E5049" s="46">
        <v>6</v>
      </c>
      <c r="F5049" s="46">
        <v>0</v>
      </c>
      <c r="G5049" s="46">
        <v>7</v>
      </c>
      <c r="H5049" s="46">
        <v>0</v>
      </c>
      <c r="I5049" s="46">
        <v>6</v>
      </c>
      <c r="J5049" s="46">
        <v>0</v>
      </c>
      <c r="K5049" s="46">
        <v>19</v>
      </c>
      <c r="L5049" s="42">
        <v>41344</v>
      </c>
      <c r="M5049" s="42">
        <v>20943</v>
      </c>
      <c r="N5049" s="42">
        <v>20401</v>
      </c>
      <c r="O5049" s="54">
        <v>28.649190660363846</v>
      </c>
      <c r="P5049" s="54" t="s">
        <v>499</v>
      </c>
      <c r="Q5049" s="54">
        <v>33.424055770424488</v>
      </c>
      <c r="R5049" s="54" t="s">
        <v>499</v>
      </c>
      <c r="S5049" s="54">
        <v>28.649190660363846</v>
      </c>
      <c r="T5049" s="54" t="s">
        <v>499</v>
      </c>
      <c r="U5049" s="54">
        <v>90.722437091152173</v>
      </c>
      <c r="W5049" s="42" t="s">
        <v>469</v>
      </c>
    </row>
    <row r="5050" spans="1:23">
      <c r="A5050" s="49" t="s">
        <v>7318</v>
      </c>
      <c r="B5050" s="46" t="s">
        <v>549</v>
      </c>
      <c r="C5050" s="46" t="s">
        <v>429</v>
      </c>
      <c r="D5050" s="49" t="s">
        <v>161</v>
      </c>
      <c r="E5050" s="46">
        <v>0</v>
      </c>
      <c r="F5050" s="46">
        <v>0</v>
      </c>
      <c r="G5050" s="46">
        <v>0</v>
      </c>
      <c r="H5050" s="46">
        <v>0</v>
      </c>
      <c r="I5050" s="46">
        <v>0</v>
      </c>
      <c r="J5050" s="46">
        <v>0</v>
      </c>
      <c r="K5050" s="46">
        <v>0</v>
      </c>
      <c r="L5050" s="42">
        <v>41344</v>
      </c>
      <c r="M5050" s="42">
        <v>20943</v>
      </c>
      <c r="N5050" s="42">
        <v>20401</v>
      </c>
      <c r="O5050" s="54" t="s">
        <v>499</v>
      </c>
      <c r="P5050" s="54" t="s">
        <v>499</v>
      </c>
      <c r="Q5050" s="54" t="s">
        <v>499</v>
      </c>
      <c r="R5050" s="54" t="s">
        <v>499</v>
      </c>
      <c r="S5050" s="54" t="s">
        <v>499</v>
      </c>
      <c r="T5050" s="54" t="s">
        <v>499</v>
      </c>
      <c r="U5050" s="54" t="s">
        <v>499</v>
      </c>
      <c r="W5050" s="42" t="s">
        <v>469</v>
      </c>
    </row>
    <row r="5051" spans="1:23">
      <c r="A5051" s="49" t="s">
        <v>7319</v>
      </c>
      <c r="B5051" s="46" t="s">
        <v>549</v>
      </c>
      <c r="C5051" s="46" t="s">
        <v>429</v>
      </c>
      <c r="D5051" s="49" t="s">
        <v>164</v>
      </c>
      <c r="E5051" s="46">
        <v>27</v>
      </c>
      <c r="F5051" s="46">
        <v>30</v>
      </c>
      <c r="G5051" s="46">
        <v>69</v>
      </c>
      <c r="H5051" s="46">
        <v>47</v>
      </c>
      <c r="I5051" s="46">
        <v>11</v>
      </c>
      <c r="J5051" s="46">
        <v>6</v>
      </c>
      <c r="K5051" s="46">
        <v>190</v>
      </c>
      <c r="L5051" s="42">
        <v>41344</v>
      </c>
      <c r="M5051" s="42">
        <v>20943</v>
      </c>
      <c r="N5051" s="42">
        <v>20401</v>
      </c>
      <c r="O5051" s="54">
        <v>132.34645360521543</v>
      </c>
      <c r="P5051" s="54">
        <v>147.05161511690605</v>
      </c>
      <c r="Q5051" s="54">
        <v>338.21871476888384</v>
      </c>
      <c r="R5051" s="54">
        <v>230.38086368315277</v>
      </c>
      <c r="S5051" s="54">
        <v>53.918925542865544</v>
      </c>
      <c r="T5051" s="54">
        <v>29.41032302338121</v>
      </c>
      <c r="U5051" s="54">
        <v>931.32689574040501</v>
      </c>
      <c r="W5051" s="42" t="s">
        <v>469</v>
      </c>
    </row>
    <row r="5052" spans="1:23">
      <c r="A5052" s="49" t="s">
        <v>7320</v>
      </c>
      <c r="B5052" s="46" t="s">
        <v>549</v>
      </c>
      <c r="C5052" s="46" t="s">
        <v>429</v>
      </c>
      <c r="D5052" s="49" t="s">
        <v>142</v>
      </c>
      <c r="E5052" s="46">
        <v>0</v>
      </c>
      <c r="F5052" s="46">
        <v>0</v>
      </c>
      <c r="G5052" s="46">
        <v>0</v>
      </c>
      <c r="H5052" s="46">
        <v>6</v>
      </c>
      <c r="I5052" s="46">
        <v>0</v>
      </c>
      <c r="J5052" s="46">
        <v>0</v>
      </c>
      <c r="K5052" s="46">
        <v>6</v>
      </c>
      <c r="L5052" s="42">
        <v>41344</v>
      </c>
      <c r="M5052" s="42">
        <v>20943</v>
      </c>
      <c r="N5052" s="42">
        <v>20401</v>
      </c>
      <c r="O5052" s="54" t="s">
        <v>499</v>
      </c>
      <c r="P5052" s="54" t="s">
        <v>499</v>
      </c>
      <c r="Q5052" s="54" t="s">
        <v>499</v>
      </c>
      <c r="R5052" s="54">
        <v>14.512383900928793</v>
      </c>
      <c r="S5052" s="54" t="s">
        <v>499</v>
      </c>
      <c r="T5052" s="54" t="s">
        <v>499</v>
      </c>
      <c r="U5052" s="54">
        <v>14.512383900928793</v>
      </c>
      <c r="W5052" s="42" t="s">
        <v>469</v>
      </c>
    </row>
    <row r="5053" spans="1:23">
      <c r="A5053" s="49" t="s">
        <v>7321</v>
      </c>
      <c r="B5053" s="46" t="s">
        <v>549</v>
      </c>
      <c r="C5053" s="46" t="s">
        <v>429</v>
      </c>
      <c r="D5053" s="49" t="s">
        <v>146</v>
      </c>
      <c r="E5053" s="46">
        <v>6</v>
      </c>
      <c r="F5053" s="46">
        <v>0</v>
      </c>
      <c r="G5053" s="46">
        <v>10</v>
      </c>
      <c r="H5053" s="46">
        <v>13</v>
      </c>
      <c r="I5053" s="46">
        <v>7</v>
      </c>
      <c r="J5053" s="46">
        <v>8</v>
      </c>
      <c r="K5053" s="46">
        <v>44</v>
      </c>
      <c r="L5053" s="42">
        <v>41344</v>
      </c>
      <c r="M5053" s="42">
        <v>20943</v>
      </c>
      <c r="N5053" s="42">
        <v>20401</v>
      </c>
      <c r="O5053" s="54">
        <v>28.649190660363846</v>
      </c>
      <c r="P5053" s="54" t="s">
        <v>499</v>
      </c>
      <c r="Q5053" s="54">
        <v>47.748651100606409</v>
      </c>
      <c r="R5053" s="54">
        <v>62.07324643078833</v>
      </c>
      <c r="S5053" s="54">
        <v>33.424055770424488</v>
      </c>
      <c r="T5053" s="54">
        <v>38.198920880485126</v>
      </c>
      <c r="U5053" s="54">
        <v>210.09406484266822</v>
      </c>
      <c r="W5053" s="42" t="s">
        <v>469</v>
      </c>
    </row>
    <row r="5054" spans="1:23">
      <c r="A5054" s="49" t="s">
        <v>7322</v>
      </c>
      <c r="B5054" s="46" t="s">
        <v>549</v>
      </c>
      <c r="C5054" s="46" t="s">
        <v>431</v>
      </c>
      <c r="D5054" s="49" t="s">
        <v>200</v>
      </c>
      <c r="E5054" s="46">
        <v>6</v>
      </c>
      <c r="F5054" s="46">
        <v>0</v>
      </c>
      <c r="G5054" s="46">
        <v>15</v>
      </c>
      <c r="H5054" s="46">
        <v>24</v>
      </c>
      <c r="I5054" s="46">
        <v>10</v>
      </c>
      <c r="J5054" s="46">
        <v>6</v>
      </c>
      <c r="K5054" s="46">
        <v>61</v>
      </c>
      <c r="L5054" s="42">
        <v>34972</v>
      </c>
      <c r="M5054" s="42">
        <v>17654</v>
      </c>
      <c r="N5054" s="42">
        <v>17318</v>
      </c>
      <c r="O5054" s="54">
        <v>17.156582408784171</v>
      </c>
      <c r="P5054" s="54" t="s">
        <v>499</v>
      </c>
      <c r="Q5054" s="54">
        <v>42.891456021960423</v>
      </c>
      <c r="R5054" s="54">
        <v>68.626329635136685</v>
      </c>
      <c r="S5054" s="54">
        <v>28.594304014640283</v>
      </c>
      <c r="T5054" s="54">
        <v>17.156582408784171</v>
      </c>
      <c r="U5054" s="54">
        <v>174.42525448930573</v>
      </c>
      <c r="W5054" s="42" t="s">
        <v>469</v>
      </c>
    </row>
    <row r="5055" spans="1:23">
      <c r="A5055" s="49" t="s">
        <v>7323</v>
      </c>
      <c r="B5055" s="46" t="s">
        <v>549</v>
      </c>
      <c r="C5055" s="46" t="s">
        <v>431</v>
      </c>
      <c r="D5055" s="49" t="s">
        <v>54</v>
      </c>
      <c r="E5055" s="46">
        <v>37</v>
      </c>
      <c r="F5055" s="46">
        <v>14</v>
      </c>
      <c r="G5055" s="46">
        <v>49</v>
      </c>
      <c r="H5055" s="46">
        <v>50</v>
      </c>
      <c r="I5055" s="46">
        <v>40</v>
      </c>
      <c r="J5055" s="46">
        <v>34</v>
      </c>
      <c r="K5055" s="46">
        <v>224</v>
      </c>
      <c r="L5055" s="42">
        <v>34972</v>
      </c>
      <c r="M5055" s="42">
        <v>17654</v>
      </c>
      <c r="N5055" s="42">
        <v>17318</v>
      </c>
      <c r="O5055" s="54">
        <v>209.5842302027869</v>
      </c>
      <c r="P5055" s="54">
        <v>79.302141157811263</v>
      </c>
      <c r="Q5055" s="54">
        <v>277.55749405233945</v>
      </c>
      <c r="R5055" s="54">
        <v>283.22193270646881</v>
      </c>
      <c r="S5055" s="54">
        <v>226.57754616517505</v>
      </c>
      <c r="T5055" s="54">
        <v>192.59091424039877</v>
      </c>
      <c r="U5055" s="54">
        <v>1268.8342585249802</v>
      </c>
      <c r="W5055" s="42" t="s">
        <v>469</v>
      </c>
    </row>
    <row r="5056" spans="1:23">
      <c r="A5056" s="49" t="s">
        <v>7324</v>
      </c>
      <c r="B5056" s="46" t="s">
        <v>549</v>
      </c>
      <c r="C5056" s="46" t="s">
        <v>431</v>
      </c>
      <c r="D5056" s="49" t="s">
        <v>60</v>
      </c>
      <c r="E5056" s="46">
        <v>6</v>
      </c>
      <c r="F5056" s="46">
        <v>0</v>
      </c>
      <c r="G5056" s="46">
        <v>0</v>
      </c>
      <c r="H5056" s="46">
        <v>12</v>
      </c>
      <c r="I5056" s="46">
        <v>13</v>
      </c>
      <c r="J5056" s="46">
        <v>13</v>
      </c>
      <c r="K5056" s="46">
        <v>44</v>
      </c>
      <c r="L5056" s="42">
        <v>34972</v>
      </c>
      <c r="M5056" s="42">
        <v>17654</v>
      </c>
      <c r="N5056" s="42">
        <v>17318</v>
      </c>
      <c r="O5056" s="54">
        <v>17.156582408784171</v>
      </c>
      <c r="P5056" s="54" t="s">
        <v>499</v>
      </c>
      <c r="Q5056" s="54" t="s">
        <v>499</v>
      </c>
      <c r="R5056" s="54">
        <v>34.313164817568342</v>
      </c>
      <c r="S5056" s="54">
        <v>37.172595219032374</v>
      </c>
      <c r="T5056" s="54">
        <v>37.172595219032374</v>
      </c>
      <c r="U5056" s="54">
        <v>125.81493766441726</v>
      </c>
      <c r="W5056" s="42" t="s">
        <v>469</v>
      </c>
    </row>
    <row r="5057" spans="1:23">
      <c r="A5057" s="49" t="s">
        <v>7325</v>
      </c>
      <c r="B5057" s="46" t="s">
        <v>549</v>
      </c>
      <c r="C5057" s="46" t="s">
        <v>431</v>
      </c>
      <c r="D5057" s="49" t="s">
        <v>69</v>
      </c>
      <c r="E5057" s="46">
        <v>6</v>
      </c>
      <c r="F5057" s="46">
        <v>6</v>
      </c>
      <c r="G5057" s="46">
        <v>6</v>
      </c>
      <c r="H5057" s="46">
        <v>0</v>
      </c>
      <c r="I5057" s="46">
        <v>6</v>
      </c>
      <c r="J5057" s="46">
        <v>6</v>
      </c>
      <c r="K5057" s="46">
        <v>30</v>
      </c>
      <c r="L5057" s="42">
        <v>34972</v>
      </c>
      <c r="M5057" s="42">
        <v>17654</v>
      </c>
      <c r="N5057" s="42">
        <v>17318</v>
      </c>
      <c r="O5057" s="54">
        <v>33.986631924776255</v>
      </c>
      <c r="P5057" s="54">
        <v>33.986631924776255</v>
      </c>
      <c r="Q5057" s="54">
        <v>33.986631924776255</v>
      </c>
      <c r="R5057" s="54" t="s">
        <v>499</v>
      </c>
      <c r="S5057" s="54">
        <v>33.986631924776255</v>
      </c>
      <c r="T5057" s="54">
        <v>33.986631924776255</v>
      </c>
      <c r="U5057" s="54">
        <v>169.93315962388127</v>
      </c>
      <c r="W5057" s="42" t="s">
        <v>469</v>
      </c>
    </row>
    <row r="5058" spans="1:23">
      <c r="A5058" s="49" t="s">
        <v>7326</v>
      </c>
      <c r="B5058" s="46" t="s">
        <v>549</v>
      </c>
      <c r="C5058" s="46" t="s">
        <v>431</v>
      </c>
      <c r="D5058" s="49" t="s">
        <v>64</v>
      </c>
      <c r="E5058" s="46">
        <v>20</v>
      </c>
      <c r="F5058" s="46">
        <v>15</v>
      </c>
      <c r="G5058" s="46">
        <v>22</v>
      </c>
      <c r="H5058" s="46">
        <v>18</v>
      </c>
      <c r="I5058" s="46">
        <v>20</v>
      </c>
      <c r="J5058" s="46">
        <v>12</v>
      </c>
      <c r="K5058" s="46">
        <v>107</v>
      </c>
      <c r="L5058" s="42">
        <v>34972</v>
      </c>
      <c r="M5058" s="42">
        <v>17654</v>
      </c>
      <c r="N5058" s="42">
        <v>17318</v>
      </c>
      <c r="O5058" s="54">
        <v>57.188608029280566</v>
      </c>
      <c r="P5058" s="54">
        <v>42.891456021960423</v>
      </c>
      <c r="Q5058" s="54">
        <v>62.907468832208629</v>
      </c>
      <c r="R5058" s="54">
        <v>51.46974722635251</v>
      </c>
      <c r="S5058" s="54">
        <v>57.188608029280566</v>
      </c>
      <c r="T5058" s="54">
        <v>34.313164817568342</v>
      </c>
      <c r="U5058" s="54">
        <v>305.95905295665102</v>
      </c>
      <c r="W5058" s="42" t="s">
        <v>469</v>
      </c>
    </row>
    <row r="5059" spans="1:23">
      <c r="A5059" s="49" t="s">
        <v>7327</v>
      </c>
      <c r="B5059" s="46" t="s">
        <v>549</v>
      </c>
      <c r="C5059" s="46" t="s">
        <v>431</v>
      </c>
      <c r="D5059" s="49" t="s">
        <v>492</v>
      </c>
      <c r="E5059" s="46">
        <v>6</v>
      </c>
      <c r="F5059" s="46">
        <v>0</v>
      </c>
      <c r="G5059" s="46">
        <v>13</v>
      </c>
      <c r="H5059" s="46">
        <v>12</v>
      </c>
      <c r="I5059" s="46">
        <v>0</v>
      </c>
      <c r="J5059" s="46">
        <v>6</v>
      </c>
      <c r="K5059" s="46">
        <v>37</v>
      </c>
      <c r="L5059" s="42">
        <v>34972</v>
      </c>
      <c r="M5059" s="42">
        <v>17654</v>
      </c>
      <c r="N5059" s="42">
        <v>17318</v>
      </c>
      <c r="O5059" s="54">
        <v>17.156582408784171</v>
      </c>
      <c r="P5059" s="54" t="s">
        <v>499</v>
      </c>
      <c r="Q5059" s="54">
        <v>37.172595219032374</v>
      </c>
      <c r="R5059" s="54">
        <v>34.313164817568342</v>
      </c>
      <c r="S5059" s="54" t="s">
        <v>499</v>
      </c>
      <c r="T5059" s="54">
        <v>17.156582408784171</v>
      </c>
      <c r="U5059" s="54">
        <v>105.79892485416906</v>
      </c>
      <c r="W5059" s="42" t="s">
        <v>469</v>
      </c>
    </row>
    <row r="5060" spans="1:23">
      <c r="A5060" s="49" t="s">
        <v>7328</v>
      </c>
      <c r="B5060" s="46" t="s">
        <v>549</v>
      </c>
      <c r="C5060" s="46" t="s">
        <v>431</v>
      </c>
      <c r="D5060" s="49" t="s">
        <v>473</v>
      </c>
      <c r="E5060" s="46">
        <v>0</v>
      </c>
      <c r="F5060" s="46">
        <v>0</v>
      </c>
      <c r="G5060" s="46">
        <v>0</v>
      </c>
      <c r="H5060" s="46">
        <v>0</v>
      </c>
      <c r="I5060" s="46">
        <v>0</v>
      </c>
      <c r="J5060" s="46">
        <v>0</v>
      </c>
      <c r="K5060" s="46">
        <v>0</v>
      </c>
      <c r="L5060" s="42">
        <v>34972</v>
      </c>
      <c r="M5060" s="42">
        <v>17654</v>
      </c>
      <c r="N5060" s="42">
        <v>17318</v>
      </c>
      <c r="O5060" s="54" t="s">
        <v>499</v>
      </c>
      <c r="P5060" s="54" t="s">
        <v>499</v>
      </c>
      <c r="Q5060" s="54" t="s">
        <v>499</v>
      </c>
      <c r="R5060" s="54" t="s">
        <v>499</v>
      </c>
      <c r="S5060" s="54" t="s">
        <v>499</v>
      </c>
      <c r="T5060" s="54" t="s">
        <v>499</v>
      </c>
      <c r="U5060" s="54" t="s">
        <v>499</v>
      </c>
      <c r="W5060" s="42" t="s">
        <v>469</v>
      </c>
    </row>
    <row r="5061" spans="1:23">
      <c r="A5061" s="49" t="s">
        <v>7329</v>
      </c>
      <c r="B5061" s="46" t="s">
        <v>549</v>
      </c>
      <c r="C5061" s="46" t="s">
        <v>431</v>
      </c>
      <c r="D5061" s="49" t="s">
        <v>201</v>
      </c>
      <c r="E5061" s="46">
        <v>6</v>
      </c>
      <c r="F5061" s="46">
        <v>0</v>
      </c>
      <c r="G5061" s="46">
        <v>12</v>
      </c>
      <c r="H5061" s="46">
        <v>13</v>
      </c>
      <c r="I5061" s="46">
        <v>6</v>
      </c>
      <c r="J5061" s="46">
        <v>6</v>
      </c>
      <c r="K5061" s="46">
        <v>43</v>
      </c>
      <c r="L5061" s="42">
        <v>34972</v>
      </c>
      <c r="M5061" s="42">
        <v>17654</v>
      </c>
      <c r="N5061" s="42">
        <v>17318</v>
      </c>
      <c r="O5061" s="54">
        <v>17.156582408784171</v>
      </c>
      <c r="P5061" s="54" t="s">
        <v>499</v>
      </c>
      <c r="Q5061" s="54">
        <v>34.313164817568342</v>
      </c>
      <c r="R5061" s="54">
        <v>37.172595219032374</v>
      </c>
      <c r="S5061" s="54">
        <v>17.156582408784171</v>
      </c>
      <c r="T5061" s="54">
        <v>17.156582408784171</v>
      </c>
      <c r="U5061" s="54">
        <v>122.95550726295322</v>
      </c>
      <c r="W5061" s="42" t="s">
        <v>469</v>
      </c>
    </row>
    <row r="5062" spans="1:23">
      <c r="A5062" s="49" t="s">
        <v>7330</v>
      </c>
      <c r="B5062" s="46" t="s">
        <v>549</v>
      </c>
      <c r="C5062" s="46" t="s">
        <v>431</v>
      </c>
      <c r="D5062" s="49" t="s">
        <v>151</v>
      </c>
      <c r="E5062" s="46">
        <v>0</v>
      </c>
      <c r="F5062" s="46">
        <v>0</v>
      </c>
      <c r="G5062" s="46">
        <v>0</v>
      </c>
      <c r="H5062" s="46">
        <v>0</v>
      </c>
      <c r="I5062" s="46">
        <v>0</v>
      </c>
      <c r="J5062" s="46">
        <v>0</v>
      </c>
      <c r="K5062" s="46">
        <v>0</v>
      </c>
      <c r="L5062" s="42">
        <v>34972</v>
      </c>
      <c r="M5062" s="42">
        <v>17654</v>
      </c>
      <c r="N5062" s="42">
        <v>17318</v>
      </c>
      <c r="O5062" s="54" t="s">
        <v>499</v>
      </c>
      <c r="P5062" s="54" t="s">
        <v>499</v>
      </c>
      <c r="Q5062" s="54" t="s">
        <v>499</v>
      </c>
      <c r="R5062" s="54" t="s">
        <v>499</v>
      </c>
      <c r="S5062" s="54" t="s">
        <v>499</v>
      </c>
      <c r="T5062" s="54" t="s">
        <v>499</v>
      </c>
      <c r="U5062" s="54" t="s">
        <v>499</v>
      </c>
      <c r="W5062" s="42" t="s">
        <v>469</v>
      </c>
    </row>
    <row r="5063" spans="1:23">
      <c r="A5063" s="49" t="s">
        <v>7331</v>
      </c>
      <c r="B5063" s="46" t="s">
        <v>549</v>
      </c>
      <c r="C5063" s="46" t="s">
        <v>431</v>
      </c>
      <c r="D5063" s="49" t="s">
        <v>95</v>
      </c>
      <c r="E5063" s="46">
        <v>0</v>
      </c>
      <c r="F5063" s="46">
        <v>0</v>
      </c>
      <c r="G5063" s="46">
        <v>0</v>
      </c>
      <c r="H5063" s="46">
        <v>0</v>
      </c>
      <c r="I5063" s="46">
        <v>0</v>
      </c>
      <c r="J5063" s="46">
        <v>0</v>
      </c>
      <c r="K5063" s="46">
        <v>0</v>
      </c>
      <c r="L5063" s="42">
        <v>34972</v>
      </c>
      <c r="M5063" s="42">
        <v>17654</v>
      </c>
      <c r="N5063" s="42">
        <v>17318</v>
      </c>
      <c r="O5063" s="54" t="s">
        <v>499</v>
      </c>
      <c r="P5063" s="54" t="s">
        <v>499</v>
      </c>
      <c r="Q5063" s="54" t="s">
        <v>499</v>
      </c>
      <c r="R5063" s="54" t="s">
        <v>499</v>
      </c>
      <c r="S5063" s="54" t="s">
        <v>499</v>
      </c>
      <c r="T5063" s="54" t="s">
        <v>499</v>
      </c>
      <c r="U5063" s="54" t="s">
        <v>499</v>
      </c>
      <c r="W5063" s="42" t="s">
        <v>469</v>
      </c>
    </row>
    <row r="5064" spans="1:23">
      <c r="A5064" s="49" t="s">
        <v>7332</v>
      </c>
      <c r="B5064" s="46" t="s">
        <v>549</v>
      </c>
      <c r="C5064" s="46" t="s">
        <v>431</v>
      </c>
      <c r="D5064" s="49" t="s">
        <v>154</v>
      </c>
      <c r="E5064" s="46">
        <v>0</v>
      </c>
      <c r="F5064" s="46">
        <v>0</v>
      </c>
      <c r="G5064" s="46">
        <v>0</v>
      </c>
      <c r="H5064" s="46">
        <v>0</v>
      </c>
      <c r="I5064" s="46">
        <v>0</v>
      </c>
      <c r="J5064" s="46">
        <v>0</v>
      </c>
      <c r="K5064" s="46">
        <v>0</v>
      </c>
      <c r="L5064" s="42">
        <v>34972</v>
      </c>
      <c r="M5064" s="42">
        <v>17654</v>
      </c>
      <c r="N5064" s="42">
        <v>17318</v>
      </c>
      <c r="O5064" s="54" t="s">
        <v>499</v>
      </c>
      <c r="P5064" s="54" t="s">
        <v>499</v>
      </c>
      <c r="Q5064" s="54" t="s">
        <v>499</v>
      </c>
      <c r="R5064" s="54" t="s">
        <v>499</v>
      </c>
      <c r="S5064" s="54" t="s">
        <v>499</v>
      </c>
      <c r="T5064" s="54" t="s">
        <v>499</v>
      </c>
      <c r="U5064" s="54" t="s">
        <v>499</v>
      </c>
      <c r="W5064" s="42" t="s">
        <v>469</v>
      </c>
    </row>
    <row r="5065" spans="1:23">
      <c r="A5065" s="49" t="s">
        <v>7333</v>
      </c>
      <c r="B5065" s="46" t="s">
        <v>549</v>
      </c>
      <c r="C5065" s="46" t="s">
        <v>431</v>
      </c>
      <c r="D5065" s="49" t="s">
        <v>155</v>
      </c>
      <c r="E5065" s="46">
        <v>12</v>
      </c>
      <c r="F5065" s="46">
        <v>6</v>
      </c>
      <c r="G5065" s="46">
        <v>6</v>
      </c>
      <c r="H5065" s="46">
        <v>0</v>
      </c>
      <c r="I5065" s="46">
        <v>0</v>
      </c>
      <c r="J5065" s="46">
        <v>0</v>
      </c>
      <c r="K5065" s="46">
        <v>24</v>
      </c>
      <c r="L5065" s="42">
        <v>34972</v>
      </c>
      <c r="M5065" s="42">
        <v>17654</v>
      </c>
      <c r="N5065" s="42">
        <v>17318</v>
      </c>
      <c r="O5065" s="54">
        <v>34.313164817568342</v>
      </c>
      <c r="P5065" s="54">
        <v>17.156582408784171</v>
      </c>
      <c r="Q5065" s="54">
        <v>17.156582408784171</v>
      </c>
      <c r="R5065" s="54" t="s">
        <v>499</v>
      </c>
      <c r="S5065" s="54" t="s">
        <v>499</v>
      </c>
      <c r="T5065" s="54" t="s">
        <v>499</v>
      </c>
      <c r="U5065" s="54">
        <v>68.626329635136685</v>
      </c>
      <c r="W5065" s="42" t="s">
        <v>469</v>
      </c>
    </row>
    <row r="5066" spans="1:23">
      <c r="A5066" s="49" t="s">
        <v>7334</v>
      </c>
      <c r="B5066" s="46" t="s">
        <v>549</v>
      </c>
      <c r="C5066" s="46" t="s">
        <v>431</v>
      </c>
      <c r="D5066" s="49" t="s">
        <v>99</v>
      </c>
      <c r="E5066" s="46">
        <v>6</v>
      </c>
      <c r="F5066" s="46">
        <v>6</v>
      </c>
      <c r="G5066" s="46">
        <v>7</v>
      </c>
      <c r="H5066" s="46">
        <v>13</v>
      </c>
      <c r="I5066" s="46">
        <v>6</v>
      </c>
      <c r="J5066" s="46">
        <v>6</v>
      </c>
      <c r="K5066" s="46">
        <v>44</v>
      </c>
      <c r="L5066" s="42">
        <v>34972</v>
      </c>
      <c r="M5066" s="42">
        <v>17654</v>
      </c>
      <c r="N5066" s="42">
        <v>17318</v>
      </c>
      <c r="O5066" s="54">
        <v>17.156582408784171</v>
      </c>
      <c r="P5066" s="54">
        <v>17.156582408784171</v>
      </c>
      <c r="Q5066" s="54">
        <v>20.016012810248196</v>
      </c>
      <c r="R5066" s="54">
        <v>37.172595219032374</v>
      </c>
      <c r="S5066" s="54">
        <v>17.156582408784171</v>
      </c>
      <c r="T5066" s="54">
        <v>17.156582408784171</v>
      </c>
      <c r="U5066" s="54">
        <v>125.81493766441726</v>
      </c>
      <c r="W5066" s="42" t="s">
        <v>469</v>
      </c>
    </row>
    <row r="5067" spans="1:23">
      <c r="A5067" s="49" t="s">
        <v>7335</v>
      </c>
      <c r="B5067" s="46" t="s">
        <v>549</v>
      </c>
      <c r="C5067" s="46" t="s">
        <v>431</v>
      </c>
      <c r="D5067" s="49" t="s">
        <v>481</v>
      </c>
      <c r="E5067" s="46">
        <v>0</v>
      </c>
      <c r="F5067" s="46">
        <v>6</v>
      </c>
      <c r="G5067" s="46">
        <v>0</v>
      </c>
      <c r="H5067" s="46">
        <v>0</v>
      </c>
      <c r="I5067" s="46">
        <v>6</v>
      </c>
      <c r="J5067" s="46">
        <v>0</v>
      </c>
      <c r="K5067" s="46">
        <v>12</v>
      </c>
      <c r="L5067" s="42">
        <v>34972</v>
      </c>
      <c r="M5067" s="42">
        <v>17654</v>
      </c>
      <c r="N5067" s="42">
        <v>17318</v>
      </c>
      <c r="O5067" s="54" t="s">
        <v>499</v>
      </c>
      <c r="P5067" s="54">
        <v>17.156582408784171</v>
      </c>
      <c r="Q5067" s="54" t="s">
        <v>499</v>
      </c>
      <c r="R5067" s="54" t="s">
        <v>499</v>
      </c>
      <c r="S5067" s="54">
        <v>17.156582408784171</v>
      </c>
      <c r="T5067" s="54" t="s">
        <v>499</v>
      </c>
      <c r="U5067" s="54">
        <v>34.313164817568342</v>
      </c>
      <c r="W5067" s="42" t="s">
        <v>469</v>
      </c>
    </row>
    <row r="5068" spans="1:23">
      <c r="A5068" s="49" t="s">
        <v>7336</v>
      </c>
      <c r="B5068" s="46" t="s">
        <v>549</v>
      </c>
      <c r="C5068" s="46" t="s">
        <v>431</v>
      </c>
      <c r="D5068" s="49" t="s">
        <v>483</v>
      </c>
      <c r="E5068" s="46">
        <v>6</v>
      </c>
      <c r="F5068" s="46">
        <v>6</v>
      </c>
      <c r="G5068" s="46">
        <v>7</v>
      </c>
      <c r="H5068" s="46">
        <v>6</v>
      </c>
      <c r="I5068" s="46">
        <v>6</v>
      </c>
      <c r="J5068" s="46">
        <v>0</v>
      </c>
      <c r="K5068" s="46">
        <v>31</v>
      </c>
      <c r="L5068" s="42">
        <v>34972</v>
      </c>
      <c r="M5068" s="42">
        <v>17654</v>
      </c>
      <c r="N5068" s="42">
        <v>17318</v>
      </c>
      <c r="O5068" s="54">
        <v>17.156582408784171</v>
      </c>
      <c r="P5068" s="54">
        <v>17.156582408784171</v>
      </c>
      <c r="Q5068" s="54">
        <v>20.016012810248196</v>
      </c>
      <c r="R5068" s="54">
        <v>17.156582408784171</v>
      </c>
      <c r="S5068" s="54">
        <v>17.156582408784171</v>
      </c>
      <c r="T5068" s="54" t="s">
        <v>499</v>
      </c>
      <c r="U5068" s="54">
        <v>88.642342445384884</v>
      </c>
      <c r="W5068" s="42" t="s">
        <v>469</v>
      </c>
    </row>
    <row r="5069" spans="1:23">
      <c r="A5069" s="49" t="s">
        <v>7337</v>
      </c>
      <c r="B5069" s="46" t="s">
        <v>549</v>
      </c>
      <c r="C5069" s="46" t="s">
        <v>431</v>
      </c>
      <c r="D5069" s="49" t="s">
        <v>128</v>
      </c>
      <c r="E5069" s="46">
        <v>6</v>
      </c>
      <c r="F5069" s="46">
        <v>0</v>
      </c>
      <c r="G5069" s="46">
        <v>0</v>
      </c>
      <c r="H5069" s="46">
        <v>0</v>
      </c>
      <c r="I5069" s="46">
        <v>0</v>
      </c>
      <c r="J5069" s="46">
        <v>0</v>
      </c>
      <c r="K5069" s="46">
        <v>6</v>
      </c>
      <c r="L5069" s="42">
        <v>34972</v>
      </c>
      <c r="M5069" s="42">
        <v>17654</v>
      </c>
      <c r="N5069" s="42">
        <v>17318</v>
      </c>
      <c r="O5069" s="54">
        <v>17.156582408784171</v>
      </c>
      <c r="P5069" s="54" t="s">
        <v>499</v>
      </c>
      <c r="Q5069" s="54" t="s">
        <v>499</v>
      </c>
      <c r="R5069" s="54" t="s">
        <v>499</v>
      </c>
      <c r="S5069" s="54" t="s">
        <v>499</v>
      </c>
      <c r="T5069" s="54" t="s">
        <v>499</v>
      </c>
      <c r="U5069" s="54">
        <v>17.156582408784171</v>
      </c>
      <c r="W5069" s="42" t="s">
        <v>469</v>
      </c>
    </row>
    <row r="5070" spans="1:23">
      <c r="A5070" s="49" t="s">
        <v>7338</v>
      </c>
      <c r="B5070" s="46" t="s">
        <v>549</v>
      </c>
      <c r="C5070" s="46" t="s">
        <v>431</v>
      </c>
      <c r="D5070" s="49" t="s">
        <v>132</v>
      </c>
      <c r="E5070" s="46">
        <v>0</v>
      </c>
      <c r="F5070" s="46">
        <v>0</v>
      </c>
      <c r="G5070" s="46">
        <v>0</v>
      </c>
      <c r="H5070" s="46">
        <v>6</v>
      </c>
      <c r="I5070" s="46">
        <v>0</v>
      </c>
      <c r="J5070" s="46">
        <v>0</v>
      </c>
      <c r="K5070" s="46">
        <v>6</v>
      </c>
      <c r="L5070" s="42">
        <v>34972</v>
      </c>
      <c r="M5070" s="42">
        <v>17654</v>
      </c>
      <c r="N5070" s="42">
        <v>17318</v>
      </c>
      <c r="O5070" s="54" t="s">
        <v>499</v>
      </c>
      <c r="P5070" s="54" t="s">
        <v>499</v>
      </c>
      <c r="Q5070" s="54" t="s">
        <v>499</v>
      </c>
      <c r="R5070" s="54">
        <v>33.986631924776255</v>
      </c>
      <c r="S5070" s="54" t="s">
        <v>499</v>
      </c>
      <c r="T5070" s="54" t="s">
        <v>499</v>
      </c>
      <c r="U5070" s="54">
        <v>33.986631924776255</v>
      </c>
      <c r="W5070" s="42" t="s">
        <v>469</v>
      </c>
    </row>
    <row r="5071" spans="1:23">
      <c r="A5071" s="49" t="s">
        <v>7339</v>
      </c>
      <c r="B5071" s="46" t="s">
        <v>549</v>
      </c>
      <c r="C5071" s="46" t="s">
        <v>431</v>
      </c>
      <c r="D5071" s="49" t="s">
        <v>161</v>
      </c>
      <c r="E5071" s="46">
        <v>0</v>
      </c>
      <c r="F5071" s="46">
        <v>0</v>
      </c>
      <c r="G5071" s="46">
        <v>0</v>
      </c>
      <c r="H5071" s="46">
        <v>0</v>
      </c>
      <c r="I5071" s="46">
        <v>0</v>
      </c>
      <c r="J5071" s="46">
        <v>0</v>
      </c>
      <c r="K5071" s="46">
        <v>0</v>
      </c>
      <c r="L5071" s="42">
        <v>34972</v>
      </c>
      <c r="M5071" s="42">
        <v>17654</v>
      </c>
      <c r="N5071" s="42">
        <v>17318</v>
      </c>
      <c r="O5071" s="54" t="s">
        <v>499</v>
      </c>
      <c r="P5071" s="54" t="s">
        <v>499</v>
      </c>
      <c r="Q5071" s="54" t="s">
        <v>499</v>
      </c>
      <c r="R5071" s="54" t="s">
        <v>499</v>
      </c>
      <c r="S5071" s="54" t="s">
        <v>499</v>
      </c>
      <c r="T5071" s="54" t="s">
        <v>499</v>
      </c>
      <c r="U5071" s="54" t="s">
        <v>499</v>
      </c>
      <c r="W5071" s="42" t="s">
        <v>469</v>
      </c>
    </row>
    <row r="5072" spans="1:23">
      <c r="A5072" s="49" t="s">
        <v>7340</v>
      </c>
      <c r="B5072" s="46" t="s">
        <v>549</v>
      </c>
      <c r="C5072" s="46" t="s">
        <v>431</v>
      </c>
      <c r="D5072" s="49" t="s">
        <v>164</v>
      </c>
      <c r="E5072" s="46">
        <v>25</v>
      </c>
      <c r="F5072" s="46">
        <v>18</v>
      </c>
      <c r="G5072" s="46">
        <v>42</v>
      </c>
      <c r="H5072" s="46">
        <v>34</v>
      </c>
      <c r="I5072" s="46">
        <v>7</v>
      </c>
      <c r="J5072" s="46">
        <v>6</v>
      </c>
      <c r="K5072" s="46">
        <v>132</v>
      </c>
      <c r="L5072" s="42">
        <v>34972</v>
      </c>
      <c r="M5072" s="42">
        <v>17654</v>
      </c>
      <c r="N5072" s="42">
        <v>17318</v>
      </c>
      <c r="O5072" s="54">
        <v>144.35847095507563</v>
      </c>
      <c r="P5072" s="54">
        <v>103.93809908765445</v>
      </c>
      <c r="Q5072" s="54">
        <v>242.52223120452709</v>
      </c>
      <c r="R5072" s="54">
        <v>196.32752049890289</v>
      </c>
      <c r="S5072" s="54">
        <v>40.420371867421181</v>
      </c>
      <c r="T5072" s="54">
        <v>34.646033029218152</v>
      </c>
      <c r="U5072" s="54">
        <v>762.21272664279934</v>
      </c>
      <c r="W5072" s="42" t="s">
        <v>469</v>
      </c>
    </row>
    <row r="5073" spans="1:23">
      <c r="A5073" s="49" t="s">
        <v>7341</v>
      </c>
      <c r="B5073" s="46" t="s">
        <v>549</v>
      </c>
      <c r="C5073" s="46" t="s">
        <v>431</v>
      </c>
      <c r="D5073" s="49" t="s">
        <v>142</v>
      </c>
      <c r="E5073" s="46">
        <v>6</v>
      </c>
      <c r="F5073" s="46">
        <v>0</v>
      </c>
      <c r="G5073" s="46">
        <v>0</v>
      </c>
      <c r="H5073" s="46">
        <v>0</v>
      </c>
      <c r="I5073" s="46">
        <v>0</v>
      </c>
      <c r="J5073" s="46">
        <v>0</v>
      </c>
      <c r="K5073" s="46">
        <v>6</v>
      </c>
      <c r="L5073" s="42">
        <v>34972</v>
      </c>
      <c r="M5073" s="42">
        <v>17654</v>
      </c>
      <c r="N5073" s="42">
        <v>17318</v>
      </c>
      <c r="O5073" s="54">
        <v>17.156582408784171</v>
      </c>
      <c r="P5073" s="54" t="s">
        <v>499</v>
      </c>
      <c r="Q5073" s="54" t="s">
        <v>499</v>
      </c>
      <c r="R5073" s="54" t="s">
        <v>499</v>
      </c>
      <c r="S5073" s="54" t="s">
        <v>499</v>
      </c>
      <c r="T5073" s="54" t="s">
        <v>499</v>
      </c>
      <c r="U5073" s="54">
        <v>17.156582408784171</v>
      </c>
      <c r="W5073" s="42" t="s">
        <v>469</v>
      </c>
    </row>
    <row r="5074" spans="1:23">
      <c r="A5074" s="49" t="s">
        <v>7342</v>
      </c>
      <c r="B5074" s="46" t="s">
        <v>549</v>
      </c>
      <c r="C5074" s="46" t="s">
        <v>431</v>
      </c>
      <c r="D5074" s="49" t="s">
        <v>146</v>
      </c>
      <c r="E5074" s="46">
        <v>0</v>
      </c>
      <c r="F5074" s="46">
        <v>6</v>
      </c>
      <c r="G5074" s="46">
        <v>12</v>
      </c>
      <c r="H5074" s="46">
        <v>10</v>
      </c>
      <c r="I5074" s="46">
        <v>8</v>
      </c>
      <c r="J5074" s="46">
        <v>6</v>
      </c>
      <c r="K5074" s="46">
        <v>42</v>
      </c>
      <c r="L5074" s="42">
        <v>34972</v>
      </c>
      <c r="M5074" s="42">
        <v>17654</v>
      </c>
      <c r="N5074" s="42">
        <v>17318</v>
      </c>
      <c r="O5074" s="54" t="s">
        <v>499</v>
      </c>
      <c r="P5074" s="54">
        <v>33.986631924776255</v>
      </c>
      <c r="Q5074" s="54">
        <v>67.973263849552509</v>
      </c>
      <c r="R5074" s="54">
        <v>56.644386541293763</v>
      </c>
      <c r="S5074" s="54">
        <v>45.315509233035009</v>
      </c>
      <c r="T5074" s="54">
        <v>33.986631924776255</v>
      </c>
      <c r="U5074" s="54">
        <v>237.90642347343376</v>
      </c>
      <c r="W5074" s="42" t="s">
        <v>469</v>
      </c>
    </row>
    <row r="5075" spans="1:23">
      <c r="A5075" s="49" t="s">
        <v>7343</v>
      </c>
      <c r="B5075" s="46" t="s">
        <v>549</v>
      </c>
      <c r="C5075" s="46" t="s">
        <v>433</v>
      </c>
      <c r="D5075" s="49" t="s">
        <v>200</v>
      </c>
      <c r="E5075" s="46">
        <v>6</v>
      </c>
      <c r="F5075" s="46">
        <v>0</v>
      </c>
      <c r="G5075" s="46">
        <v>17</v>
      </c>
      <c r="H5075" s="46">
        <v>25</v>
      </c>
      <c r="I5075" s="46">
        <v>9</v>
      </c>
      <c r="J5075" s="46">
        <v>6</v>
      </c>
      <c r="K5075" s="46">
        <v>63</v>
      </c>
      <c r="L5075" s="42">
        <v>35427</v>
      </c>
      <c r="M5075" s="42">
        <v>18312</v>
      </c>
      <c r="N5075" s="42">
        <v>17115</v>
      </c>
      <c r="O5075" s="54">
        <v>16.936235074942843</v>
      </c>
      <c r="P5075" s="54" t="s">
        <v>499</v>
      </c>
      <c r="Q5075" s="54">
        <v>47.98599937900471</v>
      </c>
      <c r="R5075" s="54">
        <v>70.567646145595177</v>
      </c>
      <c r="S5075" s="54">
        <v>25.404352612414257</v>
      </c>
      <c r="T5075" s="54">
        <v>16.936235074942843</v>
      </c>
      <c r="U5075" s="54">
        <v>177.83046828689982</v>
      </c>
      <c r="W5075" s="42" t="s">
        <v>469</v>
      </c>
    </row>
    <row r="5076" spans="1:23">
      <c r="A5076" s="49" t="s">
        <v>7344</v>
      </c>
      <c r="B5076" s="46" t="s">
        <v>549</v>
      </c>
      <c r="C5076" s="46" t="s">
        <v>433</v>
      </c>
      <c r="D5076" s="49" t="s">
        <v>54</v>
      </c>
      <c r="E5076" s="46">
        <v>23</v>
      </c>
      <c r="F5076" s="46">
        <v>31</v>
      </c>
      <c r="G5076" s="46">
        <v>42</v>
      </c>
      <c r="H5076" s="46">
        <v>80</v>
      </c>
      <c r="I5076" s="46">
        <v>46</v>
      </c>
      <c r="J5076" s="46">
        <v>39</v>
      </c>
      <c r="K5076" s="46">
        <v>261</v>
      </c>
      <c r="L5076" s="42">
        <v>35427</v>
      </c>
      <c r="M5076" s="42">
        <v>18312</v>
      </c>
      <c r="N5076" s="42">
        <v>17115</v>
      </c>
      <c r="O5076" s="54">
        <v>125.60069899519441</v>
      </c>
      <c r="P5076" s="54">
        <v>169.2878986456968</v>
      </c>
      <c r="Q5076" s="54">
        <v>229.35779816513764</v>
      </c>
      <c r="R5076" s="54">
        <v>436.87199650502401</v>
      </c>
      <c r="S5076" s="54">
        <v>251.20139799038881</v>
      </c>
      <c r="T5076" s="54">
        <v>212.97509829619923</v>
      </c>
      <c r="U5076" s="54">
        <v>1425.2948885976409</v>
      </c>
      <c r="W5076" s="42" t="s">
        <v>469</v>
      </c>
    </row>
    <row r="5077" spans="1:23">
      <c r="A5077" s="49" t="s">
        <v>7345</v>
      </c>
      <c r="B5077" s="46" t="s">
        <v>549</v>
      </c>
      <c r="C5077" s="46" t="s">
        <v>433</v>
      </c>
      <c r="D5077" s="49" t="s">
        <v>60</v>
      </c>
      <c r="E5077" s="46">
        <v>0</v>
      </c>
      <c r="F5077" s="46">
        <v>0</v>
      </c>
      <c r="G5077" s="46">
        <v>12</v>
      </c>
      <c r="H5077" s="46">
        <v>14</v>
      </c>
      <c r="I5077" s="46">
        <v>6</v>
      </c>
      <c r="J5077" s="46">
        <v>12</v>
      </c>
      <c r="K5077" s="46">
        <v>44</v>
      </c>
      <c r="L5077" s="42">
        <v>35427</v>
      </c>
      <c r="M5077" s="42">
        <v>18312</v>
      </c>
      <c r="N5077" s="42">
        <v>17115</v>
      </c>
      <c r="O5077" s="54" t="s">
        <v>499</v>
      </c>
      <c r="P5077" s="54" t="s">
        <v>499</v>
      </c>
      <c r="Q5077" s="54">
        <v>33.872470149885686</v>
      </c>
      <c r="R5077" s="54">
        <v>39.517881841533296</v>
      </c>
      <c r="S5077" s="54">
        <v>16.936235074942843</v>
      </c>
      <c r="T5077" s="54">
        <v>33.872470149885686</v>
      </c>
      <c r="U5077" s="54">
        <v>124.19905721624748</v>
      </c>
      <c r="W5077" s="42" t="s">
        <v>469</v>
      </c>
    </row>
    <row r="5078" spans="1:23">
      <c r="A5078" s="49" t="s">
        <v>7346</v>
      </c>
      <c r="B5078" s="46" t="s">
        <v>549</v>
      </c>
      <c r="C5078" s="46" t="s">
        <v>433</v>
      </c>
      <c r="D5078" s="49" t="s">
        <v>69</v>
      </c>
      <c r="E5078" s="46">
        <v>0</v>
      </c>
      <c r="F5078" s="46">
        <v>0</v>
      </c>
      <c r="G5078" s="46">
        <v>0</v>
      </c>
      <c r="H5078" s="46">
        <v>7</v>
      </c>
      <c r="I5078" s="46">
        <v>0</v>
      </c>
      <c r="J5078" s="46">
        <v>7</v>
      </c>
      <c r="K5078" s="46">
        <v>14</v>
      </c>
      <c r="L5078" s="42">
        <v>35427</v>
      </c>
      <c r="M5078" s="42">
        <v>18312</v>
      </c>
      <c r="N5078" s="42">
        <v>17115</v>
      </c>
      <c r="O5078" s="54" t="s">
        <v>499</v>
      </c>
      <c r="P5078" s="54" t="s">
        <v>499</v>
      </c>
      <c r="Q5078" s="54" t="s">
        <v>499</v>
      </c>
      <c r="R5078" s="54">
        <v>38.226299694189606</v>
      </c>
      <c r="S5078" s="54" t="s">
        <v>499</v>
      </c>
      <c r="T5078" s="54">
        <v>38.226299694189606</v>
      </c>
      <c r="U5078" s="54">
        <v>76.452599388379213</v>
      </c>
      <c r="W5078" s="42" t="s">
        <v>469</v>
      </c>
    </row>
    <row r="5079" spans="1:23">
      <c r="A5079" s="49" t="s">
        <v>7347</v>
      </c>
      <c r="B5079" s="46" t="s">
        <v>549</v>
      </c>
      <c r="C5079" s="46" t="s">
        <v>433</v>
      </c>
      <c r="D5079" s="49" t="s">
        <v>64</v>
      </c>
      <c r="E5079" s="46">
        <v>17</v>
      </c>
      <c r="F5079" s="46">
        <v>15</v>
      </c>
      <c r="G5079" s="46">
        <v>29</v>
      </c>
      <c r="H5079" s="46">
        <v>39</v>
      </c>
      <c r="I5079" s="46">
        <v>15</v>
      </c>
      <c r="J5079" s="46">
        <v>13</v>
      </c>
      <c r="K5079" s="46">
        <v>128</v>
      </c>
      <c r="L5079" s="42">
        <v>35427</v>
      </c>
      <c r="M5079" s="42">
        <v>18312</v>
      </c>
      <c r="N5079" s="42">
        <v>17115</v>
      </c>
      <c r="O5079" s="54">
        <v>47.98599937900471</v>
      </c>
      <c r="P5079" s="54">
        <v>42.3405876873571</v>
      </c>
      <c r="Q5079" s="54">
        <v>81.858469528890396</v>
      </c>
      <c r="R5079" s="54">
        <v>110.08552798712846</v>
      </c>
      <c r="S5079" s="54">
        <v>42.3405876873571</v>
      </c>
      <c r="T5079" s="54">
        <v>36.695175995709491</v>
      </c>
      <c r="U5079" s="54">
        <v>361.30634826544724</v>
      </c>
      <c r="W5079" s="42" t="s">
        <v>469</v>
      </c>
    </row>
    <row r="5080" spans="1:23">
      <c r="A5080" s="49" t="s">
        <v>7348</v>
      </c>
      <c r="B5080" s="46" t="s">
        <v>549</v>
      </c>
      <c r="C5080" s="46" t="s">
        <v>433</v>
      </c>
      <c r="D5080" s="49" t="s">
        <v>492</v>
      </c>
      <c r="E5080" s="46">
        <v>0</v>
      </c>
      <c r="F5080" s="46">
        <v>6</v>
      </c>
      <c r="G5080" s="46">
        <v>13</v>
      </c>
      <c r="H5080" s="46">
        <v>9</v>
      </c>
      <c r="I5080" s="46">
        <v>0</v>
      </c>
      <c r="J5080" s="46">
        <v>0</v>
      </c>
      <c r="K5080" s="46">
        <v>28</v>
      </c>
      <c r="L5080" s="42">
        <v>35427</v>
      </c>
      <c r="M5080" s="42">
        <v>18312</v>
      </c>
      <c r="N5080" s="42">
        <v>17115</v>
      </c>
      <c r="O5080" s="54" t="s">
        <v>499</v>
      </c>
      <c r="P5080" s="54">
        <v>16.936235074942843</v>
      </c>
      <c r="Q5080" s="54">
        <v>36.695175995709491</v>
      </c>
      <c r="R5080" s="54">
        <v>25.404352612414257</v>
      </c>
      <c r="S5080" s="54" t="s">
        <v>499</v>
      </c>
      <c r="T5080" s="54" t="s">
        <v>499</v>
      </c>
      <c r="U5080" s="54">
        <v>79.035763683066591</v>
      </c>
      <c r="W5080" s="42" t="s">
        <v>469</v>
      </c>
    </row>
    <row r="5081" spans="1:23">
      <c r="A5081" s="49" t="s">
        <v>7349</v>
      </c>
      <c r="B5081" s="46" t="s">
        <v>549</v>
      </c>
      <c r="C5081" s="46" t="s">
        <v>433</v>
      </c>
      <c r="D5081" s="49" t="s">
        <v>473</v>
      </c>
      <c r="E5081" s="46">
        <v>0</v>
      </c>
      <c r="F5081" s="46">
        <v>0</v>
      </c>
      <c r="G5081" s="46">
        <v>0</v>
      </c>
      <c r="H5081" s="46">
        <v>0</v>
      </c>
      <c r="I5081" s="46">
        <v>6</v>
      </c>
      <c r="J5081" s="46">
        <v>0</v>
      </c>
      <c r="K5081" s="46">
        <v>6</v>
      </c>
      <c r="L5081" s="42">
        <v>35427</v>
      </c>
      <c r="M5081" s="42">
        <v>18312</v>
      </c>
      <c r="N5081" s="42">
        <v>17115</v>
      </c>
      <c r="O5081" s="54" t="s">
        <v>499</v>
      </c>
      <c r="P5081" s="54" t="s">
        <v>499</v>
      </c>
      <c r="Q5081" s="54" t="s">
        <v>499</v>
      </c>
      <c r="R5081" s="54" t="s">
        <v>499</v>
      </c>
      <c r="S5081" s="54">
        <v>16.936235074942843</v>
      </c>
      <c r="T5081" s="54" t="s">
        <v>499</v>
      </c>
      <c r="U5081" s="54">
        <v>16.936235074942843</v>
      </c>
      <c r="W5081" s="42" t="s">
        <v>469</v>
      </c>
    </row>
    <row r="5082" spans="1:23">
      <c r="A5082" s="49" t="s">
        <v>7350</v>
      </c>
      <c r="B5082" s="46" t="s">
        <v>549</v>
      </c>
      <c r="C5082" s="46" t="s">
        <v>433</v>
      </c>
      <c r="D5082" s="49" t="s">
        <v>201</v>
      </c>
      <c r="E5082" s="46">
        <v>6</v>
      </c>
      <c r="F5082" s="46">
        <v>6</v>
      </c>
      <c r="G5082" s="46">
        <v>0</v>
      </c>
      <c r="H5082" s="46">
        <v>12</v>
      </c>
      <c r="I5082" s="46">
        <v>0</v>
      </c>
      <c r="J5082" s="46">
        <v>0</v>
      </c>
      <c r="K5082" s="46">
        <v>24</v>
      </c>
      <c r="L5082" s="42">
        <v>35427</v>
      </c>
      <c r="M5082" s="42">
        <v>18312</v>
      </c>
      <c r="N5082" s="42">
        <v>17115</v>
      </c>
      <c r="O5082" s="54">
        <v>16.936235074942843</v>
      </c>
      <c r="P5082" s="54">
        <v>16.936235074942843</v>
      </c>
      <c r="Q5082" s="54" t="s">
        <v>499</v>
      </c>
      <c r="R5082" s="54">
        <v>33.872470149885686</v>
      </c>
      <c r="S5082" s="54" t="s">
        <v>499</v>
      </c>
      <c r="T5082" s="54" t="s">
        <v>499</v>
      </c>
      <c r="U5082" s="54">
        <v>67.744940299771372</v>
      </c>
      <c r="W5082" s="42" t="s">
        <v>469</v>
      </c>
    </row>
    <row r="5083" spans="1:23">
      <c r="A5083" s="49" t="s">
        <v>7351</v>
      </c>
      <c r="B5083" s="46" t="s">
        <v>549</v>
      </c>
      <c r="C5083" s="46" t="s">
        <v>433</v>
      </c>
      <c r="D5083" s="49" t="s">
        <v>151</v>
      </c>
      <c r="E5083" s="46">
        <v>0</v>
      </c>
      <c r="F5083" s="46">
        <v>0</v>
      </c>
      <c r="G5083" s="46">
        <v>0</v>
      </c>
      <c r="H5083" s="46">
        <v>0</v>
      </c>
      <c r="I5083" s="46">
        <v>0</v>
      </c>
      <c r="J5083" s="46">
        <v>0</v>
      </c>
      <c r="K5083" s="46">
        <v>0</v>
      </c>
      <c r="L5083" s="42">
        <v>35427</v>
      </c>
      <c r="M5083" s="42">
        <v>18312</v>
      </c>
      <c r="N5083" s="42">
        <v>17115</v>
      </c>
      <c r="O5083" s="54" t="s">
        <v>499</v>
      </c>
      <c r="P5083" s="54" t="s">
        <v>499</v>
      </c>
      <c r="Q5083" s="54" t="s">
        <v>499</v>
      </c>
      <c r="R5083" s="54" t="s">
        <v>499</v>
      </c>
      <c r="S5083" s="54" t="s">
        <v>499</v>
      </c>
      <c r="T5083" s="54" t="s">
        <v>499</v>
      </c>
      <c r="U5083" s="54" t="s">
        <v>499</v>
      </c>
      <c r="W5083" s="42" t="s">
        <v>469</v>
      </c>
    </row>
    <row r="5084" spans="1:23">
      <c r="A5084" s="49" t="s">
        <v>7352</v>
      </c>
      <c r="B5084" s="46" t="s">
        <v>549</v>
      </c>
      <c r="C5084" s="46" t="s">
        <v>433</v>
      </c>
      <c r="D5084" s="49" t="s">
        <v>95</v>
      </c>
      <c r="E5084" s="46">
        <v>0</v>
      </c>
      <c r="F5084" s="46">
        <v>0</v>
      </c>
      <c r="G5084" s="46">
        <v>6</v>
      </c>
      <c r="H5084" s="46">
        <v>6</v>
      </c>
      <c r="I5084" s="46">
        <v>0</v>
      </c>
      <c r="J5084" s="46">
        <v>0</v>
      </c>
      <c r="K5084" s="46">
        <v>12</v>
      </c>
      <c r="L5084" s="42">
        <v>35427</v>
      </c>
      <c r="M5084" s="42">
        <v>18312</v>
      </c>
      <c r="N5084" s="42">
        <v>17115</v>
      </c>
      <c r="O5084" s="54" t="s">
        <v>499</v>
      </c>
      <c r="P5084" s="54" t="s">
        <v>499</v>
      </c>
      <c r="Q5084" s="54">
        <v>16.936235074942843</v>
      </c>
      <c r="R5084" s="54">
        <v>16.936235074942843</v>
      </c>
      <c r="S5084" s="54" t="s">
        <v>499</v>
      </c>
      <c r="T5084" s="54" t="s">
        <v>499</v>
      </c>
      <c r="U5084" s="54">
        <v>33.872470149885686</v>
      </c>
      <c r="W5084" s="42" t="s">
        <v>469</v>
      </c>
    </row>
    <row r="5085" spans="1:23">
      <c r="A5085" s="49" t="s">
        <v>7353</v>
      </c>
      <c r="B5085" s="46" t="s">
        <v>549</v>
      </c>
      <c r="C5085" s="46" t="s">
        <v>433</v>
      </c>
      <c r="D5085" s="49" t="s">
        <v>154</v>
      </c>
      <c r="E5085" s="46">
        <v>0</v>
      </c>
      <c r="F5085" s="46">
        <v>0</v>
      </c>
      <c r="G5085" s="46">
        <v>0</v>
      </c>
      <c r="H5085" s="46">
        <v>0</v>
      </c>
      <c r="I5085" s="46">
        <v>0</v>
      </c>
      <c r="J5085" s="46">
        <v>0</v>
      </c>
      <c r="K5085" s="46">
        <v>0</v>
      </c>
      <c r="L5085" s="42">
        <v>35427</v>
      </c>
      <c r="M5085" s="42">
        <v>18312</v>
      </c>
      <c r="N5085" s="42">
        <v>17115</v>
      </c>
      <c r="O5085" s="54" t="s">
        <v>499</v>
      </c>
      <c r="P5085" s="54" t="s">
        <v>499</v>
      </c>
      <c r="Q5085" s="54" t="s">
        <v>499</v>
      </c>
      <c r="R5085" s="54" t="s">
        <v>499</v>
      </c>
      <c r="S5085" s="54" t="s">
        <v>499</v>
      </c>
      <c r="T5085" s="54" t="s">
        <v>499</v>
      </c>
      <c r="U5085" s="54" t="s">
        <v>499</v>
      </c>
      <c r="W5085" s="42" t="s">
        <v>469</v>
      </c>
    </row>
    <row r="5086" spans="1:23">
      <c r="A5086" s="49" t="s">
        <v>7354</v>
      </c>
      <c r="B5086" s="46" t="s">
        <v>549</v>
      </c>
      <c r="C5086" s="46" t="s">
        <v>433</v>
      </c>
      <c r="D5086" s="49" t="s">
        <v>155</v>
      </c>
      <c r="E5086" s="46">
        <v>0</v>
      </c>
      <c r="F5086" s="46">
        <v>0</v>
      </c>
      <c r="G5086" s="46">
        <v>6</v>
      </c>
      <c r="H5086" s="46">
        <v>0</v>
      </c>
      <c r="I5086" s="46">
        <v>0</v>
      </c>
      <c r="J5086" s="46">
        <v>0</v>
      </c>
      <c r="K5086" s="46">
        <v>6</v>
      </c>
      <c r="L5086" s="42">
        <v>35427</v>
      </c>
      <c r="M5086" s="42">
        <v>18312</v>
      </c>
      <c r="N5086" s="42">
        <v>17115</v>
      </c>
      <c r="O5086" s="54" t="s">
        <v>499</v>
      </c>
      <c r="P5086" s="54" t="s">
        <v>499</v>
      </c>
      <c r="Q5086" s="54">
        <v>16.936235074942843</v>
      </c>
      <c r="R5086" s="54" t="s">
        <v>499</v>
      </c>
      <c r="S5086" s="54" t="s">
        <v>499</v>
      </c>
      <c r="T5086" s="54" t="s">
        <v>499</v>
      </c>
      <c r="U5086" s="54">
        <v>16.936235074942843</v>
      </c>
      <c r="W5086" s="42" t="s">
        <v>469</v>
      </c>
    </row>
    <row r="5087" spans="1:23">
      <c r="A5087" s="49" t="s">
        <v>7355</v>
      </c>
      <c r="B5087" s="46" t="s">
        <v>549</v>
      </c>
      <c r="C5087" s="46" t="s">
        <v>433</v>
      </c>
      <c r="D5087" s="49" t="s">
        <v>99</v>
      </c>
      <c r="E5087" s="46">
        <v>17</v>
      </c>
      <c r="F5087" s="46">
        <v>6</v>
      </c>
      <c r="G5087" s="46">
        <v>17</v>
      </c>
      <c r="H5087" s="46">
        <v>15</v>
      </c>
      <c r="I5087" s="46">
        <v>0</v>
      </c>
      <c r="J5087" s="46">
        <v>6</v>
      </c>
      <c r="K5087" s="46">
        <v>61</v>
      </c>
      <c r="L5087" s="42">
        <v>35427</v>
      </c>
      <c r="M5087" s="42">
        <v>18312</v>
      </c>
      <c r="N5087" s="42">
        <v>17115</v>
      </c>
      <c r="O5087" s="54">
        <v>47.98599937900471</v>
      </c>
      <c r="P5087" s="54">
        <v>16.936235074942843</v>
      </c>
      <c r="Q5087" s="54">
        <v>47.98599937900471</v>
      </c>
      <c r="R5087" s="54">
        <v>42.3405876873571</v>
      </c>
      <c r="S5087" s="54" t="s">
        <v>499</v>
      </c>
      <c r="T5087" s="54">
        <v>16.936235074942843</v>
      </c>
      <c r="U5087" s="54">
        <v>172.18505659525221</v>
      </c>
      <c r="W5087" s="42" t="s">
        <v>469</v>
      </c>
    </row>
    <row r="5088" spans="1:23">
      <c r="A5088" s="49" t="s">
        <v>7356</v>
      </c>
      <c r="B5088" s="46" t="s">
        <v>549</v>
      </c>
      <c r="C5088" s="46" t="s">
        <v>433</v>
      </c>
      <c r="D5088" s="49" t="s">
        <v>481</v>
      </c>
      <c r="E5088" s="46">
        <v>0</v>
      </c>
      <c r="F5088" s="46">
        <v>0</v>
      </c>
      <c r="G5088" s="46">
        <v>6</v>
      </c>
      <c r="H5088" s="46">
        <v>12</v>
      </c>
      <c r="I5088" s="46">
        <v>0</v>
      </c>
      <c r="J5088" s="46">
        <v>0</v>
      </c>
      <c r="K5088" s="46">
        <v>18</v>
      </c>
      <c r="L5088" s="42">
        <v>35427</v>
      </c>
      <c r="M5088" s="42">
        <v>18312</v>
      </c>
      <c r="N5088" s="42">
        <v>17115</v>
      </c>
      <c r="O5088" s="54" t="s">
        <v>499</v>
      </c>
      <c r="P5088" s="54" t="s">
        <v>499</v>
      </c>
      <c r="Q5088" s="54">
        <v>16.936235074942843</v>
      </c>
      <c r="R5088" s="54">
        <v>33.872470149885686</v>
      </c>
      <c r="S5088" s="54" t="s">
        <v>499</v>
      </c>
      <c r="T5088" s="54" t="s">
        <v>499</v>
      </c>
      <c r="U5088" s="54">
        <v>50.808705224828515</v>
      </c>
      <c r="W5088" s="42" t="s">
        <v>469</v>
      </c>
    </row>
    <row r="5089" spans="1:23">
      <c r="A5089" s="49" t="s">
        <v>7357</v>
      </c>
      <c r="B5089" s="46" t="s">
        <v>549</v>
      </c>
      <c r="C5089" s="46" t="s">
        <v>433</v>
      </c>
      <c r="D5089" s="49" t="s">
        <v>483</v>
      </c>
      <c r="E5089" s="46">
        <v>6</v>
      </c>
      <c r="F5089" s="46">
        <v>12</v>
      </c>
      <c r="G5089" s="46">
        <v>15</v>
      </c>
      <c r="H5089" s="46">
        <v>12</v>
      </c>
      <c r="I5089" s="46">
        <v>12</v>
      </c>
      <c r="J5089" s="46">
        <v>6</v>
      </c>
      <c r="K5089" s="46">
        <v>63</v>
      </c>
      <c r="L5089" s="42">
        <v>35427</v>
      </c>
      <c r="M5089" s="42">
        <v>18312</v>
      </c>
      <c r="N5089" s="42">
        <v>17115</v>
      </c>
      <c r="O5089" s="54">
        <v>16.936235074942843</v>
      </c>
      <c r="P5089" s="54">
        <v>33.872470149885686</v>
      </c>
      <c r="Q5089" s="54">
        <v>42.3405876873571</v>
      </c>
      <c r="R5089" s="54">
        <v>33.872470149885686</v>
      </c>
      <c r="S5089" s="54">
        <v>33.872470149885686</v>
      </c>
      <c r="T5089" s="54">
        <v>16.936235074942843</v>
      </c>
      <c r="U5089" s="54">
        <v>177.83046828689982</v>
      </c>
      <c r="W5089" s="42" t="s">
        <v>469</v>
      </c>
    </row>
    <row r="5090" spans="1:23">
      <c r="A5090" s="49" t="s">
        <v>7358</v>
      </c>
      <c r="B5090" s="46" t="s">
        <v>549</v>
      </c>
      <c r="C5090" s="46" t="s">
        <v>433</v>
      </c>
      <c r="D5090" s="49" t="s">
        <v>128</v>
      </c>
      <c r="E5090" s="46">
        <v>6</v>
      </c>
      <c r="F5090" s="46">
        <v>0</v>
      </c>
      <c r="G5090" s="46">
        <v>0</v>
      </c>
      <c r="H5090" s="46">
        <v>0</v>
      </c>
      <c r="I5090" s="46">
        <v>0</v>
      </c>
      <c r="J5090" s="46">
        <v>0</v>
      </c>
      <c r="K5090" s="46">
        <v>6</v>
      </c>
      <c r="L5090" s="42">
        <v>35427</v>
      </c>
      <c r="M5090" s="42">
        <v>18312</v>
      </c>
      <c r="N5090" s="42">
        <v>17115</v>
      </c>
      <c r="O5090" s="54">
        <v>16.936235074942843</v>
      </c>
      <c r="P5090" s="54" t="s">
        <v>499</v>
      </c>
      <c r="Q5090" s="54" t="s">
        <v>499</v>
      </c>
      <c r="R5090" s="54" t="s">
        <v>499</v>
      </c>
      <c r="S5090" s="54" t="s">
        <v>499</v>
      </c>
      <c r="T5090" s="54" t="s">
        <v>499</v>
      </c>
      <c r="U5090" s="54">
        <v>16.936235074942843</v>
      </c>
      <c r="W5090" s="42" t="s">
        <v>469</v>
      </c>
    </row>
    <row r="5091" spans="1:23">
      <c r="A5091" s="49" t="s">
        <v>7359</v>
      </c>
      <c r="B5091" s="46" t="s">
        <v>549</v>
      </c>
      <c r="C5091" s="46" t="s">
        <v>433</v>
      </c>
      <c r="D5091" s="49" t="s">
        <v>132</v>
      </c>
      <c r="E5091" s="46">
        <v>6</v>
      </c>
      <c r="F5091" s="46">
        <v>0</v>
      </c>
      <c r="G5091" s="46">
        <v>0</v>
      </c>
      <c r="H5091" s="46">
        <v>6</v>
      </c>
      <c r="I5091" s="46">
        <v>6</v>
      </c>
      <c r="J5091" s="46">
        <v>6</v>
      </c>
      <c r="K5091" s="46">
        <v>24</v>
      </c>
      <c r="L5091" s="42">
        <v>35427</v>
      </c>
      <c r="M5091" s="42">
        <v>18312</v>
      </c>
      <c r="N5091" s="42">
        <v>17115</v>
      </c>
      <c r="O5091" s="54">
        <v>32.765399737876805</v>
      </c>
      <c r="P5091" s="54" t="s">
        <v>499</v>
      </c>
      <c r="Q5091" s="54" t="s">
        <v>499</v>
      </c>
      <c r="R5091" s="54">
        <v>32.765399737876805</v>
      </c>
      <c r="S5091" s="54">
        <v>32.765399737876805</v>
      </c>
      <c r="T5091" s="54">
        <v>32.765399737876805</v>
      </c>
      <c r="U5091" s="54">
        <v>131.06159895150722</v>
      </c>
      <c r="W5091" s="42" t="s">
        <v>469</v>
      </c>
    </row>
    <row r="5092" spans="1:23">
      <c r="A5092" s="49" t="s">
        <v>7360</v>
      </c>
      <c r="B5092" s="46" t="s">
        <v>549</v>
      </c>
      <c r="C5092" s="46" t="s">
        <v>433</v>
      </c>
      <c r="D5092" s="49" t="s">
        <v>161</v>
      </c>
      <c r="E5092" s="46">
        <v>0</v>
      </c>
      <c r="F5092" s="46">
        <v>0</v>
      </c>
      <c r="G5092" s="46">
        <v>0</v>
      </c>
      <c r="H5092" s="46">
        <v>0</v>
      </c>
      <c r="I5092" s="46">
        <v>0</v>
      </c>
      <c r="J5092" s="46">
        <v>0</v>
      </c>
      <c r="K5092" s="46">
        <v>0</v>
      </c>
      <c r="L5092" s="42">
        <v>35427</v>
      </c>
      <c r="M5092" s="42">
        <v>18312</v>
      </c>
      <c r="N5092" s="42">
        <v>17115</v>
      </c>
      <c r="O5092" s="54" t="s">
        <v>499</v>
      </c>
      <c r="P5092" s="54" t="s">
        <v>499</v>
      </c>
      <c r="Q5092" s="54" t="s">
        <v>499</v>
      </c>
      <c r="R5092" s="54" t="s">
        <v>499</v>
      </c>
      <c r="S5092" s="54" t="s">
        <v>499</v>
      </c>
      <c r="T5092" s="54" t="s">
        <v>499</v>
      </c>
      <c r="U5092" s="54" t="s">
        <v>499</v>
      </c>
      <c r="W5092" s="42" t="s">
        <v>469</v>
      </c>
    </row>
    <row r="5093" spans="1:23">
      <c r="A5093" s="49" t="s">
        <v>7361</v>
      </c>
      <c r="B5093" s="46" t="s">
        <v>549</v>
      </c>
      <c r="C5093" s="46" t="s">
        <v>433</v>
      </c>
      <c r="D5093" s="49" t="s">
        <v>164</v>
      </c>
      <c r="E5093" s="46">
        <v>22</v>
      </c>
      <c r="F5093" s="46">
        <v>31</v>
      </c>
      <c r="G5093" s="46">
        <v>61</v>
      </c>
      <c r="H5093" s="46">
        <v>55</v>
      </c>
      <c r="I5093" s="46">
        <v>15</v>
      </c>
      <c r="J5093" s="46">
        <v>6</v>
      </c>
      <c r="K5093" s="46">
        <v>190</v>
      </c>
      <c r="L5093" s="42">
        <v>35427</v>
      </c>
      <c r="M5093" s="42">
        <v>18312</v>
      </c>
      <c r="N5093" s="42">
        <v>17115</v>
      </c>
      <c r="O5093" s="54">
        <v>128.54221443178497</v>
      </c>
      <c r="P5093" s="54">
        <v>181.12766579024247</v>
      </c>
      <c r="Q5093" s="54">
        <v>356.41250365176745</v>
      </c>
      <c r="R5093" s="54">
        <v>321.35553607946247</v>
      </c>
      <c r="S5093" s="54">
        <v>87.642418930762489</v>
      </c>
      <c r="T5093" s="54">
        <v>35.056967572304998</v>
      </c>
      <c r="U5093" s="54">
        <v>1110.1373064563247</v>
      </c>
      <c r="W5093" s="42" t="s">
        <v>469</v>
      </c>
    </row>
    <row r="5094" spans="1:23">
      <c r="A5094" s="49" t="s">
        <v>7362</v>
      </c>
      <c r="B5094" s="46" t="s">
        <v>549</v>
      </c>
      <c r="C5094" s="46" t="s">
        <v>433</v>
      </c>
      <c r="D5094" s="49" t="s">
        <v>142</v>
      </c>
      <c r="E5094" s="46">
        <v>0</v>
      </c>
      <c r="F5094" s="46">
        <v>0</v>
      </c>
      <c r="G5094" s="46">
        <v>0</v>
      </c>
      <c r="H5094" s="46">
        <v>0</v>
      </c>
      <c r="I5094" s="46">
        <v>0</v>
      </c>
      <c r="J5094" s="46">
        <v>0</v>
      </c>
      <c r="K5094" s="46">
        <v>0</v>
      </c>
      <c r="L5094" s="42">
        <v>35427</v>
      </c>
      <c r="M5094" s="42">
        <v>18312</v>
      </c>
      <c r="N5094" s="42">
        <v>17115</v>
      </c>
      <c r="O5094" s="54" t="s">
        <v>499</v>
      </c>
      <c r="P5094" s="54" t="s">
        <v>499</v>
      </c>
      <c r="Q5094" s="54" t="s">
        <v>499</v>
      </c>
      <c r="R5094" s="54" t="s">
        <v>499</v>
      </c>
      <c r="S5094" s="54" t="s">
        <v>499</v>
      </c>
      <c r="T5094" s="54" t="s">
        <v>499</v>
      </c>
      <c r="U5094" s="54" t="s">
        <v>499</v>
      </c>
      <c r="W5094" s="42" t="s">
        <v>469</v>
      </c>
    </row>
    <row r="5095" spans="1:23">
      <c r="A5095" s="49" t="s">
        <v>7363</v>
      </c>
      <c r="B5095" s="46" t="s">
        <v>549</v>
      </c>
      <c r="C5095" s="46" t="s">
        <v>433</v>
      </c>
      <c r="D5095" s="49" t="s">
        <v>146</v>
      </c>
      <c r="E5095" s="46">
        <v>6</v>
      </c>
      <c r="F5095" s="46">
        <v>12</v>
      </c>
      <c r="G5095" s="46">
        <v>9</v>
      </c>
      <c r="H5095" s="46">
        <v>17</v>
      </c>
      <c r="I5095" s="46">
        <v>9</v>
      </c>
      <c r="J5095" s="46">
        <v>6</v>
      </c>
      <c r="K5095" s="46">
        <v>59</v>
      </c>
      <c r="L5095" s="42">
        <v>35427</v>
      </c>
      <c r="M5095" s="42">
        <v>18312</v>
      </c>
      <c r="N5095" s="42">
        <v>17115</v>
      </c>
      <c r="O5095" s="54">
        <v>32.765399737876805</v>
      </c>
      <c r="P5095" s="54">
        <v>65.530799475753611</v>
      </c>
      <c r="Q5095" s="54">
        <v>49.148099606815201</v>
      </c>
      <c r="R5095" s="54">
        <v>92.835299257317601</v>
      </c>
      <c r="S5095" s="54">
        <v>49.148099606815201</v>
      </c>
      <c r="T5095" s="54">
        <v>32.765399737876805</v>
      </c>
      <c r="U5095" s="54">
        <v>322.1930974224552</v>
      </c>
      <c r="W5095" s="42" t="s">
        <v>469</v>
      </c>
    </row>
    <row r="5096" spans="1:23">
      <c r="A5096" s="49" t="s">
        <v>7364</v>
      </c>
      <c r="B5096" s="46" t="s">
        <v>549</v>
      </c>
      <c r="C5096" s="46" t="s">
        <v>435</v>
      </c>
      <c r="D5096" s="49" t="s">
        <v>200</v>
      </c>
      <c r="E5096" s="46">
        <v>6</v>
      </c>
      <c r="F5096" s="46">
        <v>6</v>
      </c>
      <c r="G5096" s="46">
        <v>14</v>
      </c>
      <c r="H5096" s="46">
        <v>28</v>
      </c>
      <c r="I5096" s="46">
        <v>15</v>
      </c>
      <c r="J5096" s="46">
        <v>14</v>
      </c>
      <c r="K5096" s="46">
        <v>83</v>
      </c>
      <c r="L5096" s="42">
        <v>28241</v>
      </c>
      <c r="M5096" s="42">
        <v>14696</v>
      </c>
      <c r="N5096" s="42">
        <v>13545</v>
      </c>
      <c r="O5096" s="54">
        <v>21.245706596791898</v>
      </c>
      <c r="P5096" s="54">
        <v>21.245706596791898</v>
      </c>
      <c r="Q5096" s="54">
        <v>49.573315392514424</v>
      </c>
      <c r="R5096" s="54">
        <v>99.146630785028847</v>
      </c>
      <c r="S5096" s="54">
        <v>53.114266491979748</v>
      </c>
      <c r="T5096" s="54">
        <v>49.573315392514424</v>
      </c>
      <c r="U5096" s="54">
        <v>293.89894125562125</v>
      </c>
      <c r="W5096" s="42" t="s">
        <v>469</v>
      </c>
    </row>
    <row r="5097" spans="1:23">
      <c r="A5097" s="49" t="s">
        <v>7365</v>
      </c>
      <c r="B5097" s="46" t="s">
        <v>549</v>
      </c>
      <c r="C5097" s="46" t="s">
        <v>435</v>
      </c>
      <c r="D5097" s="49" t="s">
        <v>54</v>
      </c>
      <c r="E5097" s="46">
        <v>29</v>
      </c>
      <c r="F5097" s="46">
        <v>20</v>
      </c>
      <c r="G5097" s="46">
        <v>71</v>
      </c>
      <c r="H5097" s="46">
        <v>95</v>
      </c>
      <c r="I5097" s="46">
        <v>63</v>
      </c>
      <c r="J5097" s="46">
        <v>34</v>
      </c>
      <c r="K5097" s="46">
        <v>312</v>
      </c>
      <c r="L5097" s="42">
        <v>28241</v>
      </c>
      <c r="M5097" s="42">
        <v>14696</v>
      </c>
      <c r="N5097" s="42">
        <v>13545</v>
      </c>
      <c r="O5097" s="54">
        <v>197.33260751224822</v>
      </c>
      <c r="P5097" s="54">
        <v>136.09145345672292</v>
      </c>
      <c r="Q5097" s="54">
        <v>483.12465977136634</v>
      </c>
      <c r="R5097" s="54">
        <v>646.43440391943386</v>
      </c>
      <c r="S5097" s="54">
        <v>428.68807838867724</v>
      </c>
      <c r="T5097" s="54">
        <v>231.35547087642897</v>
      </c>
      <c r="U5097" s="54">
        <v>2123.0266739248773</v>
      </c>
      <c r="W5097" s="42" t="s">
        <v>469</v>
      </c>
    </row>
    <row r="5098" spans="1:23">
      <c r="A5098" s="49" t="s">
        <v>7366</v>
      </c>
      <c r="B5098" s="46" t="s">
        <v>549</v>
      </c>
      <c r="C5098" s="46" t="s">
        <v>435</v>
      </c>
      <c r="D5098" s="49" t="s">
        <v>60</v>
      </c>
      <c r="E5098" s="46">
        <v>6</v>
      </c>
      <c r="F5098" s="46">
        <v>6</v>
      </c>
      <c r="G5098" s="46">
        <v>12</v>
      </c>
      <c r="H5098" s="46">
        <v>12</v>
      </c>
      <c r="I5098" s="46">
        <v>13</v>
      </c>
      <c r="J5098" s="46">
        <v>6</v>
      </c>
      <c r="K5098" s="46">
        <v>55</v>
      </c>
      <c r="L5098" s="42">
        <v>28241</v>
      </c>
      <c r="M5098" s="42">
        <v>14696</v>
      </c>
      <c r="N5098" s="42">
        <v>13545</v>
      </c>
      <c r="O5098" s="54">
        <v>21.245706596791898</v>
      </c>
      <c r="P5098" s="54">
        <v>21.245706596791898</v>
      </c>
      <c r="Q5098" s="54">
        <v>42.491413193583796</v>
      </c>
      <c r="R5098" s="54">
        <v>42.491413193583796</v>
      </c>
      <c r="S5098" s="54">
        <v>46.032364293049113</v>
      </c>
      <c r="T5098" s="54">
        <v>21.245706596791898</v>
      </c>
      <c r="U5098" s="54">
        <v>194.75231047059242</v>
      </c>
      <c r="W5098" s="42" t="s">
        <v>469</v>
      </c>
    </row>
    <row r="5099" spans="1:23">
      <c r="A5099" s="49" t="s">
        <v>7367</v>
      </c>
      <c r="B5099" s="46" t="s">
        <v>549</v>
      </c>
      <c r="C5099" s="46" t="s">
        <v>435</v>
      </c>
      <c r="D5099" s="49" t="s">
        <v>69</v>
      </c>
      <c r="E5099" s="46">
        <v>0</v>
      </c>
      <c r="F5099" s="46">
        <v>0</v>
      </c>
      <c r="G5099" s="46">
        <v>0</v>
      </c>
      <c r="H5099" s="46">
        <v>7</v>
      </c>
      <c r="I5099" s="46">
        <v>6</v>
      </c>
      <c r="J5099" s="46">
        <v>6</v>
      </c>
      <c r="K5099" s="46">
        <v>19</v>
      </c>
      <c r="L5099" s="42">
        <v>28241</v>
      </c>
      <c r="M5099" s="42">
        <v>14696</v>
      </c>
      <c r="N5099" s="42">
        <v>13545</v>
      </c>
      <c r="O5099" s="54" t="s">
        <v>499</v>
      </c>
      <c r="P5099" s="54" t="s">
        <v>499</v>
      </c>
      <c r="Q5099" s="54" t="s">
        <v>499</v>
      </c>
      <c r="R5099" s="54">
        <v>47.632008709853025</v>
      </c>
      <c r="S5099" s="54">
        <v>40.827436037016874</v>
      </c>
      <c r="T5099" s="54">
        <v>40.827436037016874</v>
      </c>
      <c r="U5099" s="54">
        <v>129.28688078388677</v>
      </c>
      <c r="W5099" s="42" t="s">
        <v>469</v>
      </c>
    </row>
    <row r="5100" spans="1:23">
      <c r="A5100" s="49" t="s">
        <v>7368</v>
      </c>
      <c r="B5100" s="46" t="s">
        <v>549</v>
      </c>
      <c r="C5100" s="46" t="s">
        <v>435</v>
      </c>
      <c r="D5100" s="49" t="s">
        <v>64</v>
      </c>
      <c r="E5100" s="46">
        <v>22</v>
      </c>
      <c r="F5100" s="46">
        <v>14</v>
      </c>
      <c r="G5100" s="46">
        <v>46</v>
      </c>
      <c r="H5100" s="46">
        <v>39</v>
      </c>
      <c r="I5100" s="46">
        <v>24</v>
      </c>
      <c r="J5100" s="46">
        <v>12</v>
      </c>
      <c r="K5100" s="46">
        <v>157</v>
      </c>
      <c r="L5100" s="42">
        <v>28241</v>
      </c>
      <c r="M5100" s="42">
        <v>14696</v>
      </c>
      <c r="N5100" s="42">
        <v>13545</v>
      </c>
      <c r="O5100" s="54">
        <v>77.900924188236957</v>
      </c>
      <c r="P5100" s="54">
        <v>49.573315392514424</v>
      </c>
      <c r="Q5100" s="54">
        <v>162.88375057540455</v>
      </c>
      <c r="R5100" s="54">
        <v>138.09709287914734</v>
      </c>
      <c r="S5100" s="54">
        <v>84.982826387167592</v>
      </c>
      <c r="T5100" s="54">
        <v>42.491413193583796</v>
      </c>
      <c r="U5100" s="54">
        <v>555.92932261605472</v>
      </c>
      <c r="W5100" s="42" t="s">
        <v>469</v>
      </c>
    </row>
    <row r="5101" spans="1:23">
      <c r="A5101" s="49" t="s">
        <v>7369</v>
      </c>
      <c r="B5101" s="46" t="s">
        <v>549</v>
      </c>
      <c r="C5101" s="46" t="s">
        <v>435</v>
      </c>
      <c r="D5101" s="49" t="s">
        <v>492</v>
      </c>
      <c r="E5101" s="46">
        <v>6</v>
      </c>
      <c r="F5101" s="46">
        <v>6</v>
      </c>
      <c r="G5101" s="46">
        <v>12</v>
      </c>
      <c r="H5101" s="46">
        <v>12</v>
      </c>
      <c r="I5101" s="46">
        <v>6</v>
      </c>
      <c r="J5101" s="46">
        <v>0</v>
      </c>
      <c r="K5101" s="46">
        <v>42</v>
      </c>
      <c r="L5101" s="42">
        <v>28241</v>
      </c>
      <c r="M5101" s="42">
        <v>14696</v>
      </c>
      <c r="N5101" s="42">
        <v>13545</v>
      </c>
      <c r="O5101" s="54">
        <v>21.245706596791898</v>
      </c>
      <c r="P5101" s="54">
        <v>21.245706596791898</v>
      </c>
      <c r="Q5101" s="54">
        <v>42.491413193583796</v>
      </c>
      <c r="R5101" s="54">
        <v>42.491413193583796</v>
      </c>
      <c r="S5101" s="54">
        <v>21.245706596791898</v>
      </c>
      <c r="T5101" s="54" t="s">
        <v>499</v>
      </c>
      <c r="U5101" s="54">
        <v>148.71994617754328</v>
      </c>
      <c r="W5101" s="42" t="s">
        <v>469</v>
      </c>
    </row>
    <row r="5102" spans="1:23">
      <c r="A5102" s="49" t="s">
        <v>7370</v>
      </c>
      <c r="B5102" s="46" t="s">
        <v>549</v>
      </c>
      <c r="C5102" s="46" t="s">
        <v>435</v>
      </c>
      <c r="D5102" s="49" t="s">
        <v>473</v>
      </c>
      <c r="E5102" s="46">
        <v>0</v>
      </c>
      <c r="F5102" s="46">
        <v>0</v>
      </c>
      <c r="G5102" s="46">
        <v>0</v>
      </c>
      <c r="H5102" s="46">
        <v>6</v>
      </c>
      <c r="I5102" s="46">
        <v>0</v>
      </c>
      <c r="J5102" s="46">
        <v>0</v>
      </c>
      <c r="K5102" s="46">
        <v>6</v>
      </c>
      <c r="L5102" s="42">
        <v>28241</v>
      </c>
      <c r="M5102" s="42">
        <v>14696</v>
      </c>
      <c r="N5102" s="42">
        <v>13545</v>
      </c>
      <c r="O5102" s="54" t="s">
        <v>499</v>
      </c>
      <c r="P5102" s="54" t="s">
        <v>499</v>
      </c>
      <c r="Q5102" s="54" t="s">
        <v>499</v>
      </c>
      <c r="R5102" s="54">
        <v>21.245706596791898</v>
      </c>
      <c r="S5102" s="54" t="s">
        <v>499</v>
      </c>
      <c r="T5102" s="54" t="s">
        <v>499</v>
      </c>
      <c r="U5102" s="54">
        <v>21.245706596791898</v>
      </c>
      <c r="W5102" s="42" t="s">
        <v>469</v>
      </c>
    </row>
    <row r="5103" spans="1:23">
      <c r="A5103" s="49" t="s">
        <v>7371</v>
      </c>
      <c r="B5103" s="46" t="s">
        <v>549</v>
      </c>
      <c r="C5103" s="46" t="s">
        <v>435</v>
      </c>
      <c r="D5103" s="49" t="s">
        <v>201</v>
      </c>
      <c r="E5103" s="46">
        <v>6</v>
      </c>
      <c r="F5103" s="46">
        <v>0</v>
      </c>
      <c r="G5103" s="46">
        <v>12</v>
      </c>
      <c r="H5103" s="46">
        <v>6</v>
      </c>
      <c r="I5103" s="46">
        <v>6</v>
      </c>
      <c r="J5103" s="46">
        <v>0</v>
      </c>
      <c r="K5103" s="46">
        <v>30</v>
      </c>
      <c r="L5103" s="42">
        <v>28241</v>
      </c>
      <c r="M5103" s="42">
        <v>14696</v>
      </c>
      <c r="N5103" s="42">
        <v>13545</v>
      </c>
      <c r="O5103" s="54">
        <v>21.245706596791898</v>
      </c>
      <c r="P5103" s="54" t="s">
        <v>499</v>
      </c>
      <c r="Q5103" s="54">
        <v>42.491413193583796</v>
      </c>
      <c r="R5103" s="54">
        <v>21.245706596791898</v>
      </c>
      <c r="S5103" s="54">
        <v>21.245706596791898</v>
      </c>
      <c r="T5103" s="54" t="s">
        <v>499</v>
      </c>
      <c r="U5103" s="54">
        <v>106.2285329839595</v>
      </c>
      <c r="W5103" s="42" t="s">
        <v>469</v>
      </c>
    </row>
    <row r="5104" spans="1:23">
      <c r="A5104" s="49" t="s">
        <v>7372</v>
      </c>
      <c r="B5104" s="46" t="s">
        <v>549</v>
      </c>
      <c r="C5104" s="46" t="s">
        <v>435</v>
      </c>
      <c r="D5104" s="49" t="s">
        <v>151</v>
      </c>
      <c r="E5104" s="46">
        <v>6</v>
      </c>
      <c r="F5104" s="46">
        <v>0</v>
      </c>
      <c r="G5104" s="46">
        <v>0</v>
      </c>
      <c r="H5104" s="46">
        <v>0</v>
      </c>
      <c r="I5104" s="46">
        <v>0</v>
      </c>
      <c r="J5104" s="46">
        <v>0</v>
      </c>
      <c r="K5104" s="46">
        <v>6</v>
      </c>
      <c r="L5104" s="42">
        <v>28241</v>
      </c>
      <c r="M5104" s="42">
        <v>14696</v>
      </c>
      <c r="N5104" s="42">
        <v>13545</v>
      </c>
      <c r="O5104" s="54">
        <v>21.245706596791898</v>
      </c>
      <c r="P5104" s="54" t="s">
        <v>499</v>
      </c>
      <c r="Q5104" s="54" t="s">
        <v>499</v>
      </c>
      <c r="R5104" s="54" t="s">
        <v>499</v>
      </c>
      <c r="S5104" s="54" t="s">
        <v>499</v>
      </c>
      <c r="T5104" s="54" t="s">
        <v>499</v>
      </c>
      <c r="U5104" s="54">
        <v>21.245706596791898</v>
      </c>
      <c r="W5104" s="42" t="s">
        <v>469</v>
      </c>
    </row>
    <row r="5105" spans="1:23">
      <c r="A5105" s="49" t="s">
        <v>7373</v>
      </c>
      <c r="B5105" s="46" t="s">
        <v>549</v>
      </c>
      <c r="C5105" s="46" t="s">
        <v>435</v>
      </c>
      <c r="D5105" s="49" t="s">
        <v>95</v>
      </c>
      <c r="E5105" s="46">
        <v>0</v>
      </c>
      <c r="F5105" s="46">
        <v>6</v>
      </c>
      <c r="G5105" s="46">
        <v>6</v>
      </c>
      <c r="H5105" s="46">
        <v>0</v>
      </c>
      <c r="I5105" s="46">
        <v>6</v>
      </c>
      <c r="J5105" s="46">
        <v>0</v>
      </c>
      <c r="K5105" s="46">
        <v>18</v>
      </c>
      <c r="L5105" s="42">
        <v>28241</v>
      </c>
      <c r="M5105" s="42">
        <v>14696</v>
      </c>
      <c r="N5105" s="42">
        <v>13545</v>
      </c>
      <c r="O5105" s="54" t="s">
        <v>499</v>
      </c>
      <c r="P5105" s="54">
        <v>21.245706596791898</v>
      </c>
      <c r="Q5105" s="54">
        <v>21.245706596791898</v>
      </c>
      <c r="R5105" s="54" t="s">
        <v>499</v>
      </c>
      <c r="S5105" s="54">
        <v>21.245706596791898</v>
      </c>
      <c r="T5105" s="54" t="s">
        <v>499</v>
      </c>
      <c r="U5105" s="54">
        <v>63.737119790375694</v>
      </c>
      <c r="W5105" s="42" t="s">
        <v>469</v>
      </c>
    </row>
    <row r="5106" spans="1:23">
      <c r="A5106" s="49" t="s">
        <v>7374</v>
      </c>
      <c r="B5106" s="46" t="s">
        <v>549</v>
      </c>
      <c r="C5106" s="46" t="s">
        <v>435</v>
      </c>
      <c r="D5106" s="49" t="s">
        <v>154</v>
      </c>
      <c r="E5106" s="46">
        <v>0</v>
      </c>
      <c r="F5106" s="46">
        <v>0</v>
      </c>
      <c r="G5106" s="46">
        <v>0</v>
      </c>
      <c r="H5106" s="46">
        <v>0</v>
      </c>
      <c r="I5106" s="46">
        <v>0</v>
      </c>
      <c r="J5106" s="46">
        <v>0</v>
      </c>
      <c r="K5106" s="46">
        <v>0</v>
      </c>
      <c r="L5106" s="42">
        <v>28241</v>
      </c>
      <c r="M5106" s="42">
        <v>14696</v>
      </c>
      <c r="N5106" s="42">
        <v>13545</v>
      </c>
      <c r="O5106" s="54" t="s">
        <v>499</v>
      </c>
      <c r="P5106" s="54" t="s">
        <v>499</v>
      </c>
      <c r="Q5106" s="54" t="s">
        <v>499</v>
      </c>
      <c r="R5106" s="54" t="s">
        <v>499</v>
      </c>
      <c r="S5106" s="54" t="s">
        <v>499</v>
      </c>
      <c r="T5106" s="54" t="s">
        <v>499</v>
      </c>
      <c r="U5106" s="54" t="s">
        <v>499</v>
      </c>
      <c r="W5106" s="42" t="s">
        <v>469</v>
      </c>
    </row>
    <row r="5107" spans="1:23">
      <c r="A5107" s="49" t="s">
        <v>7375</v>
      </c>
      <c r="B5107" s="46" t="s">
        <v>549</v>
      </c>
      <c r="C5107" s="46" t="s">
        <v>435</v>
      </c>
      <c r="D5107" s="49" t="s">
        <v>155</v>
      </c>
      <c r="E5107" s="46">
        <v>6</v>
      </c>
      <c r="F5107" s="46">
        <v>0</v>
      </c>
      <c r="G5107" s="46">
        <v>0</v>
      </c>
      <c r="H5107" s="46">
        <v>0</v>
      </c>
      <c r="I5107" s="46">
        <v>0</v>
      </c>
      <c r="J5107" s="46">
        <v>0</v>
      </c>
      <c r="K5107" s="46">
        <v>6</v>
      </c>
      <c r="L5107" s="42">
        <v>28241</v>
      </c>
      <c r="M5107" s="42">
        <v>14696</v>
      </c>
      <c r="N5107" s="42">
        <v>13545</v>
      </c>
      <c r="O5107" s="54">
        <v>21.245706596791898</v>
      </c>
      <c r="P5107" s="54" t="s">
        <v>499</v>
      </c>
      <c r="Q5107" s="54" t="s">
        <v>499</v>
      </c>
      <c r="R5107" s="54" t="s">
        <v>499</v>
      </c>
      <c r="S5107" s="54" t="s">
        <v>499</v>
      </c>
      <c r="T5107" s="54" t="s">
        <v>499</v>
      </c>
      <c r="U5107" s="54">
        <v>21.245706596791898</v>
      </c>
      <c r="W5107" s="42" t="s">
        <v>469</v>
      </c>
    </row>
    <row r="5108" spans="1:23">
      <c r="A5108" s="49" t="s">
        <v>7376</v>
      </c>
      <c r="B5108" s="46" t="s">
        <v>549</v>
      </c>
      <c r="C5108" s="46" t="s">
        <v>435</v>
      </c>
      <c r="D5108" s="49" t="s">
        <v>99</v>
      </c>
      <c r="E5108" s="46">
        <v>15</v>
      </c>
      <c r="F5108" s="46">
        <v>12</v>
      </c>
      <c r="G5108" s="46">
        <v>14</v>
      </c>
      <c r="H5108" s="46">
        <v>19</v>
      </c>
      <c r="I5108" s="46">
        <v>12</v>
      </c>
      <c r="J5108" s="46">
        <v>13</v>
      </c>
      <c r="K5108" s="46">
        <v>85</v>
      </c>
      <c r="L5108" s="42">
        <v>28241</v>
      </c>
      <c r="M5108" s="42">
        <v>14696</v>
      </c>
      <c r="N5108" s="42">
        <v>13545</v>
      </c>
      <c r="O5108" s="54">
        <v>53.114266491979748</v>
      </c>
      <c r="P5108" s="54">
        <v>42.491413193583796</v>
      </c>
      <c r="Q5108" s="54">
        <v>49.573315392514424</v>
      </c>
      <c r="R5108" s="54">
        <v>67.278070889841018</v>
      </c>
      <c r="S5108" s="54">
        <v>42.491413193583796</v>
      </c>
      <c r="T5108" s="54">
        <v>46.032364293049113</v>
      </c>
      <c r="U5108" s="54">
        <v>300.98084345455192</v>
      </c>
      <c r="W5108" s="42" t="s">
        <v>469</v>
      </c>
    </row>
    <row r="5109" spans="1:23">
      <c r="A5109" s="49" t="s">
        <v>7377</v>
      </c>
      <c r="B5109" s="46" t="s">
        <v>549</v>
      </c>
      <c r="C5109" s="46" t="s">
        <v>435</v>
      </c>
      <c r="D5109" s="49" t="s">
        <v>481</v>
      </c>
      <c r="E5109" s="46">
        <v>0</v>
      </c>
      <c r="F5109" s="46">
        <v>0</v>
      </c>
      <c r="G5109" s="46">
        <v>12</v>
      </c>
      <c r="H5109" s="46">
        <v>6</v>
      </c>
      <c r="I5109" s="46">
        <v>0</v>
      </c>
      <c r="J5109" s="46">
        <v>0</v>
      </c>
      <c r="K5109" s="46">
        <v>18</v>
      </c>
      <c r="L5109" s="42">
        <v>28241</v>
      </c>
      <c r="M5109" s="42">
        <v>14696</v>
      </c>
      <c r="N5109" s="42">
        <v>13545</v>
      </c>
      <c r="O5109" s="54" t="s">
        <v>499</v>
      </c>
      <c r="P5109" s="54" t="s">
        <v>499</v>
      </c>
      <c r="Q5109" s="54">
        <v>42.491413193583796</v>
      </c>
      <c r="R5109" s="54">
        <v>21.245706596791898</v>
      </c>
      <c r="S5109" s="54" t="s">
        <v>499</v>
      </c>
      <c r="T5109" s="54" t="s">
        <v>499</v>
      </c>
      <c r="U5109" s="54">
        <v>63.737119790375694</v>
      </c>
      <c r="W5109" s="42" t="s">
        <v>469</v>
      </c>
    </row>
    <row r="5110" spans="1:23">
      <c r="A5110" s="49" t="s">
        <v>7378</v>
      </c>
      <c r="B5110" s="46" t="s">
        <v>549</v>
      </c>
      <c r="C5110" s="46" t="s">
        <v>435</v>
      </c>
      <c r="D5110" s="49" t="s">
        <v>483</v>
      </c>
      <c r="E5110" s="46">
        <v>6</v>
      </c>
      <c r="F5110" s="46">
        <v>12</v>
      </c>
      <c r="G5110" s="46">
        <v>19</v>
      </c>
      <c r="H5110" s="46">
        <v>15</v>
      </c>
      <c r="I5110" s="46">
        <v>6</v>
      </c>
      <c r="J5110" s="46">
        <v>0</v>
      </c>
      <c r="K5110" s="46">
        <v>58</v>
      </c>
      <c r="L5110" s="42">
        <v>28241</v>
      </c>
      <c r="M5110" s="42">
        <v>14696</v>
      </c>
      <c r="N5110" s="42">
        <v>13545</v>
      </c>
      <c r="O5110" s="54">
        <v>21.245706596791898</v>
      </c>
      <c r="P5110" s="54">
        <v>42.491413193583796</v>
      </c>
      <c r="Q5110" s="54">
        <v>67.278070889841018</v>
      </c>
      <c r="R5110" s="54">
        <v>53.114266491979748</v>
      </c>
      <c r="S5110" s="54">
        <v>21.245706596791898</v>
      </c>
      <c r="T5110" s="54" t="s">
        <v>499</v>
      </c>
      <c r="U5110" s="54">
        <v>205.37516376898836</v>
      </c>
      <c r="W5110" s="42" t="s">
        <v>469</v>
      </c>
    </row>
    <row r="5111" spans="1:23">
      <c r="A5111" s="49" t="s">
        <v>7379</v>
      </c>
      <c r="B5111" s="46" t="s">
        <v>549</v>
      </c>
      <c r="C5111" s="46" t="s">
        <v>435</v>
      </c>
      <c r="D5111" s="49" t="s">
        <v>128</v>
      </c>
      <c r="E5111" s="46">
        <v>6</v>
      </c>
      <c r="F5111" s="46">
        <v>0</v>
      </c>
      <c r="G5111" s="46">
        <v>0</v>
      </c>
      <c r="H5111" s="46">
        <v>6</v>
      </c>
      <c r="I5111" s="46">
        <v>6</v>
      </c>
      <c r="J5111" s="46">
        <v>0</v>
      </c>
      <c r="K5111" s="46">
        <v>18</v>
      </c>
      <c r="L5111" s="42">
        <v>28241</v>
      </c>
      <c r="M5111" s="42">
        <v>14696</v>
      </c>
      <c r="N5111" s="42">
        <v>13545</v>
      </c>
      <c r="O5111" s="54">
        <v>21.245706596791898</v>
      </c>
      <c r="P5111" s="54" t="s">
        <v>499</v>
      </c>
      <c r="Q5111" s="54" t="s">
        <v>499</v>
      </c>
      <c r="R5111" s="54">
        <v>21.245706596791898</v>
      </c>
      <c r="S5111" s="54">
        <v>21.245706596791898</v>
      </c>
      <c r="T5111" s="54" t="s">
        <v>499</v>
      </c>
      <c r="U5111" s="54">
        <v>63.737119790375694</v>
      </c>
      <c r="W5111" s="42" t="s">
        <v>469</v>
      </c>
    </row>
    <row r="5112" spans="1:23">
      <c r="A5112" s="49" t="s">
        <v>7380</v>
      </c>
      <c r="B5112" s="46" t="s">
        <v>549</v>
      </c>
      <c r="C5112" s="46" t="s">
        <v>435</v>
      </c>
      <c r="D5112" s="49" t="s">
        <v>132</v>
      </c>
      <c r="E5112" s="46">
        <v>0</v>
      </c>
      <c r="F5112" s="46">
        <v>0</v>
      </c>
      <c r="G5112" s="46">
        <v>6</v>
      </c>
      <c r="H5112" s="46">
        <v>13</v>
      </c>
      <c r="I5112" s="46">
        <v>6</v>
      </c>
      <c r="J5112" s="46">
        <v>6</v>
      </c>
      <c r="K5112" s="46">
        <v>31</v>
      </c>
      <c r="L5112" s="42">
        <v>28241</v>
      </c>
      <c r="M5112" s="42">
        <v>14696</v>
      </c>
      <c r="N5112" s="42">
        <v>13545</v>
      </c>
      <c r="O5112" s="54" t="s">
        <v>499</v>
      </c>
      <c r="P5112" s="54" t="s">
        <v>499</v>
      </c>
      <c r="Q5112" s="54">
        <v>40.827436037016874</v>
      </c>
      <c r="R5112" s="54">
        <v>88.459444746869892</v>
      </c>
      <c r="S5112" s="54">
        <v>40.827436037016874</v>
      </c>
      <c r="T5112" s="54">
        <v>40.827436037016874</v>
      </c>
      <c r="U5112" s="54">
        <v>210.94175285792053</v>
      </c>
      <c r="W5112" s="42" t="s">
        <v>469</v>
      </c>
    </row>
    <row r="5113" spans="1:23">
      <c r="A5113" s="49" t="s">
        <v>7381</v>
      </c>
      <c r="B5113" s="46" t="s">
        <v>549</v>
      </c>
      <c r="C5113" s="46" t="s">
        <v>435</v>
      </c>
      <c r="D5113" s="49" t="s">
        <v>161</v>
      </c>
      <c r="E5113" s="46">
        <v>0</v>
      </c>
      <c r="F5113" s="46">
        <v>0</v>
      </c>
      <c r="G5113" s="46">
        <v>0</v>
      </c>
      <c r="H5113" s="46">
        <v>0</v>
      </c>
      <c r="I5113" s="46">
        <v>0</v>
      </c>
      <c r="J5113" s="46">
        <v>0</v>
      </c>
      <c r="K5113" s="46">
        <v>0</v>
      </c>
      <c r="L5113" s="42">
        <v>28241</v>
      </c>
      <c r="M5113" s="42">
        <v>14696</v>
      </c>
      <c r="N5113" s="42">
        <v>13545</v>
      </c>
      <c r="O5113" s="54" t="s">
        <v>499</v>
      </c>
      <c r="P5113" s="54" t="s">
        <v>499</v>
      </c>
      <c r="Q5113" s="54" t="s">
        <v>499</v>
      </c>
      <c r="R5113" s="54" t="s">
        <v>499</v>
      </c>
      <c r="S5113" s="54" t="s">
        <v>499</v>
      </c>
      <c r="T5113" s="54" t="s">
        <v>499</v>
      </c>
      <c r="U5113" s="54" t="s">
        <v>499</v>
      </c>
      <c r="W5113" s="42" t="s">
        <v>469</v>
      </c>
    </row>
    <row r="5114" spans="1:23">
      <c r="A5114" s="49" t="s">
        <v>7382</v>
      </c>
      <c r="B5114" s="46" t="s">
        <v>549</v>
      </c>
      <c r="C5114" s="46" t="s">
        <v>435</v>
      </c>
      <c r="D5114" s="49" t="s">
        <v>164</v>
      </c>
      <c r="E5114" s="46">
        <v>21</v>
      </c>
      <c r="F5114" s="46">
        <v>28</v>
      </c>
      <c r="G5114" s="46">
        <v>50</v>
      </c>
      <c r="H5114" s="46">
        <v>80</v>
      </c>
      <c r="I5114" s="46">
        <v>16</v>
      </c>
      <c r="J5114" s="46">
        <v>6</v>
      </c>
      <c r="K5114" s="46">
        <v>201</v>
      </c>
      <c r="L5114" s="42">
        <v>28241</v>
      </c>
      <c r="M5114" s="42">
        <v>14696</v>
      </c>
      <c r="N5114" s="42">
        <v>13545</v>
      </c>
      <c r="O5114" s="54">
        <v>155.03875968992247</v>
      </c>
      <c r="P5114" s="54">
        <v>206.71834625322995</v>
      </c>
      <c r="Q5114" s="54">
        <v>369.13990402362492</v>
      </c>
      <c r="R5114" s="54">
        <v>590.6238464377999</v>
      </c>
      <c r="S5114" s="54">
        <v>118.12476928755999</v>
      </c>
      <c r="T5114" s="54">
        <v>44.296788482834998</v>
      </c>
      <c r="U5114" s="54">
        <v>1483.9424141749723</v>
      </c>
      <c r="W5114" s="42" t="s">
        <v>469</v>
      </c>
    </row>
    <row r="5115" spans="1:23">
      <c r="A5115" s="49" t="s">
        <v>7383</v>
      </c>
      <c r="B5115" s="46" t="s">
        <v>549</v>
      </c>
      <c r="C5115" s="46" t="s">
        <v>435</v>
      </c>
      <c r="D5115" s="49" t="s">
        <v>142</v>
      </c>
      <c r="E5115" s="46">
        <v>0</v>
      </c>
      <c r="F5115" s="46">
        <v>0</v>
      </c>
      <c r="G5115" s="46">
        <v>0</v>
      </c>
      <c r="H5115" s="46">
        <v>0</v>
      </c>
      <c r="I5115" s="46">
        <v>0</v>
      </c>
      <c r="J5115" s="46">
        <v>0</v>
      </c>
      <c r="K5115" s="46">
        <v>0</v>
      </c>
      <c r="L5115" s="42">
        <v>28241</v>
      </c>
      <c r="M5115" s="42">
        <v>14696</v>
      </c>
      <c r="N5115" s="42">
        <v>13545</v>
      </c>
      <c r="O5115" s="54" t="s">
        <v>499</v>
      </c>
      <c r="P5115" s="54" t="s">
        <v>499</v>
      </c>
      <c r="Q5115" s="54" t="s">
        <v>499</v>
      </c>
      <c r="R5115" s="54" t="s">
        <v>499</v>
      </c>
      <c r="S5115" s="54" t="s">
        <v>499</v>
      </c>
      <c r="T5115" s="54" t="s">
        <v>499</v>
      </c>
      <c r="U5115" s="54" t="s">
        <v>499</v>
      </c>
      <c r="W5115" s="42" t="s">
        <v>469</v>
      </c>
    </row>
    <row r="5116" spans="1:23">
      <c r="A5116" s="49" t="s">
        <v>7384</v>
      </c>
      <c r="B5116" s="46" t="s">
        <v>549</v>
      </c>
      <c r="C5116" s="46" t="s">
        <v>435</v>
      </c>
      <c r="D5116" s="49" t="s">
        <v>146</v>
      </c>
      <c r="E5116" s="46">
        <v>6</v>
      </c>
      <c r="F5116" s="46">
        <v>0</v>
      </c>
      <c r="G5116" s="46">
        <v>16</v>
      </c>
      <c r="H5116" s="46">
        <v>12</v>
      </c>
      <c r="I5116" s="46">
        <v>6</v>
      </c>
      <c r="J5116" s="46">
        <v>6</v>
      </c>
      <c r="K5116" s="46">
        <v>46</v>
      </c>
      <c r="L5116" s="42">
        <v>28241</v>
      </c>
      <c r="M5116" s="42">
        <v>14696</v>
      </c>
      <c r="N5116" s="42">
        <v>13545</v>
      </c>
      <c r="O5116" s="54">
        <v>40.827436037016874</v>
      </c>
      <c r="P5116" s="54" t="s">
        <v>499</v>
      </c>
      <c r="Q5116" s="54">
        <v>108.87316276537834</v>
      </c>
      <c r="R5116" s="54">
        <v>81.654872074033747</v>
      </c>
      <c r="S5116" s="54">
        <v>40.827436037016874</v>
      </c>
      <c r="T5116" s="54">
        <v>40.827436037016874</v>
      </c>
      <c r="U5116" s="54">
        <v>313.0103429504627</v>
      </c>
      <c r="W5116" s="42" t="s">
        <v>469</v>
      </c>
    </row>
    <row r="5117" spans="1:23">
      <c r="A5117" s="49" t="s">
        <v>7385</v>
      </c>
      <c r="B5117" s="46" t="s">
        <v>549</v>
      </c>
      <c r="C5117" s="46" t="s">
        <v>437</v>
      </c>
      <c r="D5117" s="49" t="s">
        <v>200</v>
      </c>
      <c r="E5117" s="46">
        <v>6</v>
      </c>
      <c r="F5117" s="46">
        <v>6</v>
      </c>
      <c r="G5117" s="46">
        <v>7</v>
      </c>
      <c r="H5117" s="46">
        <v>12</v>
      </c>
      <c r="I5117" s="46">
        <v>6</v>
      </c>
      <c r="J5117" s="46">
        <v>6</v>
      </c>
      <c r="K5117" s="46">
        <v>43</v>
      </c>
      <c r="L5117" s="42">
        <v>28817</v>
      </c>
      <c r="M5117" s="42">
        <v>14965</v>
      </c>
      <c r="N5117" s="42">
        <v>13852</v>
      </c>
      <c r="O5117" s="54">
        <v>20.821043134261028</v>
      </c>
      <c r="P5117" s="54">
        <v>20.821043134261028</v>
      </c>
      <c r="Q5117" s="54">
        <v>24.291216989971197</v>
      </c>
      <c r="R5117" s="54">
        <v>41.642086268522057</v>
      </c>
      <c r="S5117" s="54">
        <v>20.821043134261028</v>
      </c>
      <c r="T5117" s="54">
        <v>20.821043134261028</v>
      </c>
      <c r="U5117" s="54">
        <v>149.21747579553735</v>
      </c>
      <c r="W5117" s="42" t="s">
        <v>469</v>
      </c>
    </row>
    <row r="5118" spans="1:23">
      <c r="A5118" s="49" t="s">
        <v>7386</v>
      </c>
      <c r="B5118" s="46" t="s">
        <v>549</v>
      </c>
      <c r="C5118" s="46" t="s">
        <v>437</v>
      </c>
      <c r="D5118" s="49" t="s">
        <v>54</v>
      </c>
      <c r="E5118" s="46">
        <v>20</v>
      </c>
      <c r="F5118" s="46">
        <v>16</v>
      </c>
      <c r="G5118" s="46">
        <v>54</v>
      </c>
      <c r="H5118" s="46">
        <v>70</v>
      </c>
      <c r="I5118" s="46">
        <v>35</v>
      </c>
      <c r="J5118" s="46">
        <v>24</v>
      </c>
      <c r="K5118" s="46">
        <v>219</v>
      </c>
      <c r="L5118" s="42">
        <v>28817</v>
      </c>
      <c r="M5118" s="42">
        <v>14965</v>
      </c>
      <c r="N5118" s="42">
        <v>13852</v>
      </c>
      <c r="O5118" s="54">
        <v>133.64517206815904</v>
      </c>
      <c r="P5118" s="54">
        <v>106.91613765452723</v>
      </c>
      <c r="Q5118" s="54">
        <v>360.84196458402937</v>
      </c>
      <c r="R5118" s="54">
        <v>467.75810223855666</v>
      </c>
      <c r="S5118" s="54">
        <v>233.87905111927833</v>
      </c>
      <c r="T5118" s="54">
        <v>160.37420648179085</v>
      </c>
      <c r="U5118" s="54">
        <v>1463.4146341463415</v>
      </c>
      <c r="W5118" s="42" t="s">
        <v>469</v>
      </c>
    </row>
    <row r="5119" spans="1:23">
      <c r="A5119" s="49" t="s">
        <v>7387</v>
      </c>
      <c r="B5119" s="46" t="s">
        <v>549</v>
      </c>
      <c r="C5119" s="46" t="s">
        <v>437</v>
      </c>
      <c r="D5119" s="49" t="s">
        <v>60</v>
      </c>
      <c r="E5119" s="46">
        <v>0</v>
      </c>
      <c r="F5119" s="46">
        <v>6</v>
      </c>
      <c r="G5119" s="46">
        <v>12</v>
      </c>
      <c r="H5119" s="46">
        <v>7</v>
      </c>
      <c r="I5119" s="46">
        <v>12</v>
      </c>
      <c r="J5119" s="46">
        <v>9</v>
      </c>
      <c r="K5119" s="46">
        <v>46</v>
      </c>
      <c r="L5119" s="42">
        <v>28817</v>
      </c>
      <c r="M5119" s="42">
        <v>14965</v>
      </c>
      <c r="N5119" s="42">
        <v>13852</v>
      </c>
      <c r="O5119" s="54" t="s">
        <v>499</v>
      </c>
      <c r="P5119" s="54">
        <v>20.821043134261028</v>
      </c>
      <c r="Q5119" s="54">
        <v>41.642086268522057</v>
      </c>
      <c r="R5119" s="54">
        <v>24.291216989971197</v>
      </c>
      <c r="S5119" s="54">
        <v>41.642086268522057</v>
      </c>
      <c r="T5119" s="54">
        <v>31.231564701391541</v>
      </c>
      <c r="U5119" s="54">
        <v>159.62799736266788</v>
      </c>
      <c r="W5119" s="42" t="s">
        <v>469</v>
      </c>
    </row>
    <row r="5120" spans="1:23">
      <c r="A5120" s="49" t="s">
        <v>7388</v>
      </c>
      <c r="B5120" s="46" t="s">
        <v>549</v>
      </c>
      <c r="C5120" s="46" t="s">
        <v>437</v>
      </c>
      <c r="D5120" s="49" t="s">
        <v>69</v>
      </c>
      <c r="E5120" s="46">
        <v>0</v>
      </c>
      <c r="F5120" s="46">
        <v>0</v>
      </c>
      <c r="G5120" s="46">
        <v>0</v>
      </c>
      <c r="H5120" s="46">
        <v>6</v>
      </c>
      <c r="I5120" s="46">
        <v>0</v>
      </c>
      <c r="J5120" s="46">
        <v>0</v>
      </c>
      <c r="K5120" s="46">
        <v>6</v>
      </c>
      <c r="L5120" s="42">
        <v>28817</v>
      </c>
      <c r="M5120" s="42">
        <v>14965</v>
      </c>
      <c r="N5120" s="42">
        <v>13852</v>
      </c>
      <c r="O5120" s="54" t="s">
        <v>499</v>
      </c>
      <c r="P5120" s="54" t="s">
        <v>499</v>
      </c>
      <c r="Q5120" s="54" t="s">
        <v>499</v>
      </c>
      <c r="R5120" s="54">
        <v>40.093551620447712</v>
      </c>
      <c r="S5120" s="54" t="s">
        <v>499</v>
      </c>
      <c r="T5120" s="54" t="s">
        <v>499</v>
      </c>
      <c r="U5120" s="54">
        <v>40.093551620447712</v>
      </c>
      <c r="W5120" s="42" t="s">
        <v>469</v>
      </c>
    </row>
    <row r="5121" spans="1:23">
      <c r="A5121" s="49" t="s">
        <v>7389</v>
      </c>
      <c r="B5121" s="46" t="s">
        <v>549</v>
      </c>
      <c r="C5121" s="46" t="s">
        <v>437</v>
      </c>
      <c r="D5121" s="49" t="s">
        <v>64</v>
      </c>
      <c r="E5121" s="46">
        <v>12</v>
      </c>
      <c r="F5121" s="46">
        <v>12</v>
      </c>
      <c r="G5121" s="46">
        <v>36</v>
      </c>
      <c r="H5121" s="46">
        <v>26</v>
      </c>
      <c r="I5121" s="46">
        <v>14</v>
      </c>
      <c r="J5121" s="46">
        <v>0</v>
      </c>
      <c r="K5121" s="46">
        <v>100</v>
      </c>
      <c r="L5121" s="42">
        <v>28817</v>
      </c>
      <c r="M5121" s="42">
        <v>14965</v>
      </c>
      <c r="N5121" s="42">
        <v>13852</v>
      </c>
      <c r="O5121" s="54">
        <v>41.642086268522057</v>
      </c>
      <c r="P5121" s="54">
        <v>41.642086268522057</v>
      </c>
      <c r="Q5121" s="54">
        <v>124.92625880556616</v>
      </c>
      <c r="R5121" s="54">
        <v>90.224520248464444</v>
      </c>
      <c r="S5121" s="54">
        <v>48.582433979942394</v>
      </c>
      <c r="T5121" s="54" t="s">
        <v>499</v>
      </c>
      <c r="U5121" s="54">
        <v>347.01738557101709</v>
      </c>
      <c r="W5121" s="42" t="s">
        <v>469</v>
      </c>
    </row>
    <row r="5122" spans="1:23">
      <c r="A5122" s="49" t="s">
        <v>7390</v>
      </c>
      <c r="B5122" s="46" t="s">
        <v>549</v>
      </c>
      <c r="C5122" s="46" t="s">
        <v>437</v>
      </c>
      <c r="D5122" s="49" t="s">
        <v>492</v>
      </c>
      <c r="E5122" s="46">
        <v>0</v>
      </c>
      <c r="F5122" s="46">
        <v>0</v>
      </c>
      <c r="G5122" s="46">
        <v>6</v>
      </c>
      <c r="H5122" s="46">
        <v>12</v>
      </c>
      <c r="I5122" s="46">
        <v>6</v>
      </c>
      <c r="J5122" s="46">
        <v>0</v>
      </c>
      <c r="K5122" s="46">
        <v>24</v>
      </c>
      <c r="L5122" s="42">
        <v>28817</v>
      </c>
      <c r="M5122" s="42">
        <v>14965</v>
      </c>
      <c r="N5122" s="42">
        <v>13852</v>
      </c>
      <c r="O5122" s="54" t="s">
        <v>499</v>
      </c>
      <c r="P5122" s="54" t="s">
        <v>499</v>
      </c>
      <c r="Q5122" s="54">
        <v>20.821043134261028</v>
      </c>
      <c r="R5122" s="54">
        <v>41.642086268522057</v>
      </c>
      <c r="S5122" s="54">
        <v>20.821043134261028</v>
      </c>
      <c r="T5122" s="54" t="s">
        <v>499</v>
      </c>
      <c r="U5122" s="54">
        <v>83.284172537044114</v>
      </c>
      <c r="W5122" s="42" t="s">
        <v>469</v>
      </c>
    </row>
    <row r="5123" spans="1:23">
      <c r="A5123" s="49" t="s">
        <v>7391</v>
      </c>
      <c r="B5123" s="46" t="s">
        <v>549</v>
      </c>
      <c r="C5123" s="46" t="s">
        <v>437</v>
      </c>
      <c r="D5123" s="49" t="s">
        <v>473</v>
      </c>
      <c r="E5123" s="46">
        <v>0</v>
      </c>
      <c r="F5123" s="46">
        <v>0</v>
      </c>
      <c r="G5123" s="46">
        <v>0</v>
      </c>
      <c r="H5123" s="46">
        <v>0</v>
      </c>
      <c r="I5123" s="46">
        <v>6</v>
      </c>
      <c r="J5123" s="46">
        <v>0</v>
      </c>
      <c r="K5123" s="46">
        <v>6</v>
      </c>
      <c r="L5123" s="42">
        <v>28817</v>
      </c>
      <c r="M5123" s="42">
        <v>14965</v>
      </c>
      <c r="N5123" s="42">
        <v>13852</v>
      </c>
      <c r="O5123" s="54" t="s">
        <v>499</v>
      </c>
      <c r="P5123" s="54" t="s">
        <v>499</v>
      </c>
      <c r="Q5123" s="54" t="s">
        <v>499</v>
      </c>
      <c r="R5123" s="54" t="s">
        <v>499</v>
      </c>
      <c r="S5123" s="54">
        <v>20.821043134261028</v>
      </c>
      <c r="T5123" s="54" t="s">
        <v>499</v>
      </c>
      <c r="U5123" s="54">
        <v>20.821043134261028</v>
      </c>
      <c r="W5123" s="42" t="s">
        <v>469</v>
      </c>
    </row>
    <row r="5124" spans="1:23">
      <c r="A5124" s="49" t="s">
        <v>7392</v>
      </c>
      <c r="B5124" s="46" t="s">
        <v>549</v>
      </c>
      <c r="C5124" s="46" t="s">
        <v>437</v>
      </c>
      <c r="D5124" s="49" t="s">
        <v>201</v>
      </c>
      <c r="E5124" s="46">
        <v>6</v>
      </c>
      <c r="F5124" s="46">
        <v>6</v>
      </c>
      <c r="G5124" s="46">
        <v>6</v>
      </c>
      <c r="H5124" s="46">
        <v>0</v>
      </c>
      <c r="I5124" s="46">
        <v>6</v>
      </c>
      <c r="J5124" s="46">
        <v>0</v>
      </c>
      <c r="K5124" s="46">
        <v>24</v>
      </c>
      <c r="L5124" s="42">
        <v>28817</v>
      </c>
      <c r="M5124" s="42">
        <v>14965</v>
      </c>
      <c r="N5124" s="42">
        <v>13852</v>
      </c>
      <c r="O5124" s="54">
        <v>20.821043134261028</v>
      </c>
      <c r="P5124" s="54">
        <v>20.821043134261028</v>
      </c>
      <c r="Q5124" s="54">
        <v>20.821043134261028</v>
      </c>
      <c r="R5124" s="54" t="s">
        <v>499</v>
      </c>
      <c r="S5124" s="54">
        <v>20.821043134261028</v>
      </c>
      <c r="T5124" s="54" t="s">
        <v>499</v>
      </c>
      <c r="U5124" s="54">
        <v>83.284172537044114</v>
      </c>
      <c r="W5124" s="42" t="s">
        <v>469</v>
      </c>
    </row>
    <row r="5125" spans="1:23">
      <c r="A5125" s="49" t="s">
        <v>7393</v>
      </c>
      <c r="B5125" s="46" t="s">
        <v>549</v>
      </c>
      <c r="C5125" s="46" t="s">
        <v>437</v>
      </c>
      <c r="D5125" s="49" t="s">
        <v>151</v>
      </c>
      <c r="E5125" s="46">
        <v>0</v>
      </c>
      <c r="F5125" s="46">
        <v>0</v>
      </c>
      <c r="G5125" s="46">
        <v>0</v>
      </c>
      <c r="H5125" s="46">
        <v>0</v>
      </c>
      <c r="I5125" s="46">
        <v>0</v>
      </c>
      <c r="J5125" s="46">
        <v>0</v>
      </c>
      <c r="K5125" s="46">
        <v>0</v>
      </c>
      <c r="L5125" s="42">
        <v>28817</v>
      </c>
      <c r="M5125" s="42">
        <v>14965</v>
      </c>
      <c r="N5125" s="42">
        <v>13852</v>
      </c>
      <c r="O5125" s="54" t="s">
        <v>499</v>
      </c>
      <c r="P5125" s="54" t="s">
        <v>499</v>
      </c>
      <c r="Q5125" s="54" t="s">
        <v>499</v>
      </c>
      <c r="R5125" s="54" t="s">
        <v>499</v>
      </c>
      <c r="S5125" s="54" t="s">
        <v>499</v>
      </c>
      <c r="T5125" s="54" t="s">
        <v>499</v>
      </c>
      <c r="U5125" s="54" t="s">
        <v>499</v>
      </c>
      <c r="W5125" s="42" t="s">
        <v>469</v>
      </c>
    </row>
    <row r="5126" spans="1:23">
      <c r="A5126" s="49" t="s">
        <v>7394</v>
      </c>
      <c r="B5126" s="46" t="s">
        <v>549</v>
      </c>
      <c r="C5126" s="46" t="s">
        <v>437</v>
      </c>
      <c r="D5126" s="49" t="s">
        <v>95</v>
      </c>
      <c r="E5126" s="46">
        <v>0</v>
      </c>
      <c r="F5126" s="46">
        <v>0</v>
      </c>
      <c r="G5126" s="46">
        <v>0</v>
      </c>
      <c r="H5126" s="46">
        <v>0</v>
      </c>
      <c r="I5126" s="46">
        <v>0</v>
      </c>
      <c r="J5126" s="46">
        <v>0</v>
      </c>
      <c r="K5126" s="46">
        <v>0</v>
      </c>
      <c r="L5126" s="42">
        <v>28817</v>
      </c>
      <c r="M5126" s="42">
        <v>14965</v>
      </c>
      <c r="N5126" s="42">
        <v>13852</v>
      </c>
      <c r="O5126" s="54" t="s">
        <v>499</v>
      </c>
      <c r="P5126" s="54" t="s">
        <v>499</v>
      </c>
      <c r="Q5126" s="54" t="s">
        <v>499</v>
      </c>
      <c r="R5126" s="54" t="s">
        <v>499</v>
      </c>
      <c r="S5126" s="54" t="s">
        <v>499</v>
      </c>
      <c r="T5126" s="54" t="s">
        <v>499</v>
      </c>
      <c r="U5126" s="54" t="s">
        <v>499</v>
      </c>
      <c r="W5126" s="42" t="s">
        <v>469</v>
      </c>
    </row>
    <row r="5127" spans="1:23">
      <c r="A5127" s="49" t="s">
        <v>7395</v>
      </c>
      <c r="B5127" s="46" t="s">
        <v>549</v>
      </c>
      <c r="C5127" s="46" t="s">
        <v>437</v>
      </c>
      <c r="D5127" s="49" t="s">
        <v>154</v>
      </c>
      <c r="E5127" s="46">
        <v>0</v>
      </c>
      <c r="F5127" s="46">
        <v>0</v>
      </c>
      <c r="G5127" s="46">
        <v>0</v>
      </c>
      <c r="H5127" s="46">
        <v>0</v>
      </c>
      <c r="I5127" s="46">
        <v>0</v>
      </c>
      <c r="J5127" s="46">
        <v>0</v>
      </c>
      <c r="K5127" s="46">
        <v>0</v>
      </c>
      <c r="L5127" s="42">
        <v>28817</v>
      </c>
      <c r="M5127" s="42">
        <v>14965</v>
      </c>
      <c r="N5127" s="42">
        <v>13852</v>
      </c>
      <c r="O5127" s="54" t="s">
        <v>499</v>
      </c>
      <c r="P5127" s="54" t="s">
        <v>499</v>
      </c>
      <c r="Q5127" s="54" t="s">
        <v>499</v>
      </c>
      <c r="R5127" s="54" t="s">
        <v>499</v>
      </c>
      <c r="S5127" s="54" t="s">
        <v>499</v>
      </c>
      <c r="T5127" s="54" t="s">
        <v>499</v>
      </c>
      <c r="U5127" s="54" t="s">
        <v>499</v>
      </c>
      <c r="W5127" s="42" t="s">
        <v>469</v>
      </c>
    </row>
    <row r="5128" spans="1:23">
      <c r="A5128" s="49" t="s">
        <v>7396</v>
      </c>
      <c r="B5128" s="46" t="s">
        <v>549</v>
      </c>
      <c r="C5128" s="46" t="s">
        <v>437</v>
      </c>
      <c r="D5128" s="49" t="s">
        <v>155</v>
      </c>
      <c r="E5128" s="46">
        <v>12</v>
      </c>
      <c r="F5128" s="46">
        <v>0</v>
      </c>
      <c r="G5128" s="46">
        <v>6</v>
      </c>
      <c r="H5128" s="46">
        <v>0</v>
      </c>
      <c r="I5128" s="46">
        <v>0</v>
      </c>
      <c r="J5128" s="46">
        <v>0</v>
      </c>
      <c r="K5128" s="46">
        <v>18</v>
      </c>
      <c r="L5128" s="42">
        <v>28817</v>
      </c>
      <c r="M5128" s="42">
        <v>14965</v>
      </c>
      <c r="N5128" s="42">
        <v>13852</v>
      </c>
      <c r="O5128" s="54">
        <v>41.642086268522057</v>
      </c>
      <c r="P5128" s="54" t="s">
        <v>499</v>
      </c>
      <c r="Q5128" s="54">
        <v>20.821043134261028</v>
      </c>
      <c r="R5128" s="54" t="s">
        <v>499</v>
      </c>
      <c r="S5128" s="54" t="s">
        <v>499</v>
      </c>
      <c r="T5128" s="54" t="s">
        <v>499</v>
      </c>
      <c r="U5128" s="54">
        <v>62.463129402783082</v>
      </c>
      <c r="W5128" s="42" t="s">
        <v>469</v>
      </c>
    </row>
    <row r="5129" spans="1:23">
      <c r="A5129" s="49" t="s">
        <v>7397</v>
      </c>
      <c r="B5129" s="46" t="s">
        <v>549</v>
      </c>
      <c r="C5129" s="46" t="s">
        <v>437</v>
      </c>
      <c r="D5129" s="49" t="s">
        <v>99</v>
      </c>
      <c r="E5129" s="46">
        <v>0</v>
      </c>
      <c r="F5129" s="46">
        <v>14</v>
      </c>
      <c r="G5129" s="46">
        <v>12</v>
      </c>
      <c r="H5129" s="46">
        <v>14</v>
      </c>
      <c r="I5129" s="46">
        <v>12</v>
      </c>
      <c r="J5129" s="46">
        <v>6</v>
      </c>
      <c r="K5129" s="46">
        <v>58</v>
      </c>
      <c r="L5129" s="42">
        <v>28817</v>
      </c>
      <c r="M5129" s="42">
        <v>14965</v>
      </c>
      <c r="N5129" s="42">
        <v>13852</v>
      </c>
      <c r="O5129" s="54" t="s">
        <v>499</v>
      </c>
      <c r="P5129" s="54">
        <v>48.582433979942394</v>
      </c>
      <c r="Q5129" s="54">
        <v>41.642086268522057</v>
      </c>
      <c r="R5129" s="54">
        <v>48.582433979942394</v>
      </c>
      <c r="S5129" s="54">
        <v>41.642086268522057</v>
      </c>
      <c r="T5129" s="54">
        <v>20.821043134261028</v>
      </c>
      <c r="U5129" s="54">
        <v>201.27008363118992</v>
      </c>
      <c r="W5129" s="42" t="s">
        <v>469</v>
      </c>
    </row>
    <row r="5130" spans="1:23">
      <c r="A5130" s="49" t="s">
        <v>7398</v>
      </c>
      <c r="B5130" s="46" t="s">
        <v>549</v>
      </c>
      <c r="C5130" s="46" t="s">
        <v>437</v>
      </c>
      <c r="D5130" s="49" t="s">
        <v>481</v>
      </c>
      <c r="E5130" s="46">
        <v>0</v>
      </c>
      <c r="F5130" s="46">
        <v>0</v>
      </c>
      <c r="G5130" s="46">
        <v>6</v>
      </c>
      <c r="H5130" s="46">
        <v>6</v>
      </c>
      <c r="I5130" s="46">
        <v>0</v>
      </c>
      <c r="J5130" s="46">
        <v>0</v>
      </c>
      <c r="K5130" s="46">
        <v>12</v>
      </c>
      <c r="L5130" s="42">
        <v>28817</v>
      </c>
      <c r="M5130" s="42">
        <v>14965</v>
      </c>
      <c r="N5130" s="42">
        <v>13852</v>
      </c>
      <c r="O5130" s="54" t="s">
        <v>499</v>
      </c>
      <c r="P5130" s="54" t="s">
        <v>499</v>
      </c>
      <c r="Q5130" s="54">
        <v>20.821043134261028</v>
      </c>
      <c r="R5130" s="54">
        <v>20.821043134261028</v>
      </c>
      <c r="S5130" s="54" t="s">
        <v>499</v>
      </c>
      <c r="T5130" s="54" t="s">
        <v>499</v>
      </c>
      <c r="U5130" s="54">
        <v>41.642086268522057</v>
      </c>
      <c r="W5130" s="42" t="s">
        <v>469</v>
      </c>
    </row>
    <row r="5131" spans="1:23">
      <c r="A5131" s="49" t="s">
        <v>7399</v>
      </c>
      <c r="B5131" s="46" t="s">
        <v>549</v>
      </c>
      <c r="C5131" s="46" t="s">
        <v>437</v>
      </c>
      <c r="D5131" s="49" t="s">
        <v>483</v>
      </c>
      <c r="E5131" s="46">
        <v>0</v>
      </c>
      <c r="F5131" s="46">
        <v>0</v>
      </c>
      <c r="G5131" s="46">
        <v>6</v>
      </c>
      <c r="H5131" s="46">
        <v>13</v>
      </c>
      <c r="I5131" s="46">
        <v>12</v>
      </c>
      <c r="J5131" s="46">
        <v>6</v>
      </c>
      <c r="K5131" s="46">
        <v>37</v>
      </c>
      <c r="L5131" s="42">
        <v>28817</v>
      </c>
      <c r="M5131" s="42">
        <v>14965</v>
      </c>
      <c r="N5131" s="42">
        <v>13852</v>
      </c>
      <c r="O5131" s="54" t="s">
        <v>499</v>
      </c>
      <c r="P5131" s="54" t="s">
        <v>499</v>
      </c>
      <c r="Q5131" s="54">
        <v>20.821043134261028</v>
      </c>
      <c r="R5131" s="54">
        <v>45.112260124232222</v>
      </c>
      <c r="S5131" s="54">
        <v>41.642086268522057</v>
      </c>
      <c r="T5131" s="54">
        <v>20.821043134261028</v>
      </c>
      <c r="U5131" s="54">
        <v>128.39643266127635</v>
      </c>
      <c r="W5131" s="42" t="s">
        <v>469</v>
      </c>
    </row>
    <row r="5132" spans="1:23">
      <c r="A5132" s="49" t="s">
        <v>7400</v>
      </c>
      <c r="B5132" s="46" t="s">
        <v>549</v>
      </c>
      <c r="C5132" s="46" t="s">
        <v>437</v>
      </c>
      <c r="D5132" s="49" t="s">
        <v>128</v>
      </c>
      <c r="E5132" s="46">
        <v>0</v>
      </c>
      <c r="F5132" s="46">
        <v>0</v>
      </c>
      <c r="G5132" s="46">
        <v>0</v>
      </c>
      <c r="H5132" s="46">
        <v>0</v>
      </c>
      <c r="I5132" s="46">
        <v>0</v>
      </c>
      <c r="J5132" s="46">
        <v>0</v>
      </c>
      <c r="K5132" s="46">
        <v>0</v>
      </c>
      <c r="L5132" s="42">
        <v>28817</v>
      </c>
      <c r="M5132" s="42">
        <v>14965</v>
      </c>
      <c r="N5132" s="42">
        <v>13852</v>
      </c>
      <c r="O5132" s="54" t="s">
        <v>499</v>
      </c>
      <c r="P5132" s="54" t="s">
        <v>499</v>
      </c>
      <c r="Q5132" s="54" t="s">
        <v>499</v>
      </c>
      <c r="R5132" s="54" t="s">
        <v>499</v>
      </c>
      <c r="S5132" s="54" t="s">
        <v>499</v>
      </c>
      <c r="T5132" s="54" t="s">
        <v>499</v>
      </c>
      <c r="U5132" s="54" t="s">
        <v>499</v>
      </c>
      <c r="W5132" s="42" t="s">
        <v>469</v>
      </c>
    </row>
    <row r="5133" spans="1:23">
      <c r="A5133" s="49" t="s">
        <v>7401</v>
      </c>
      <c r="B5133" s="46" t="s">
        <v>549</v>
      </c>
      <c r="C5133" s="46" t="s">
        <v>437</v>
      </c>
      <c r="D5133" s="49" t="s">
        <v>132</v>
      </c>
      <c r="E5133" s="46">
        <v>6</v>
      </c>
      <c r="F5133" s="46">
        <v>6</v>
      </c>
      <c r="G5133" s="46">
        <v>6</v>
      </c>
      <c r="H5133" s="46">
        <v>6</v>
      </c>
      <c r="I5133" s="46">
        <v>0</v>
      </c>
      <c r="J5133" s="46">
        <v>6</v>
      </c>
      <c r="K5133" s="46">
        <v>30</v>
      </c>
      <c r="L5133" s="42">
        <v>28817</v>
      </c>
      <c r="M5133" s="42">
        <v>14965</v>
      </c>
      <c r="N5133" s="42">
        <v>13852</v>
      </c>
      <c r="O5133" s="54">
        <v>40.093551620447712</v>
      </c>
      <c r="P5133" s="54">
        <v>40.093551620447712</v>
      </c>
      <c r="Q5133" s="54">
        <v>40.093551620447712</v>
      </c>
      <c r="R5133" s="54">
        <v>40.093551620447712</v>
      </c>
      <c r="S5133" s="54" t="s">
        <v>499</v>
      </c>
      <c r="T5133" s="54">
        <v>40.093551620447712</v>
      </c>
      <c r="U5133" s="54">
        <v>200.46775810223855</v>
      </c>
      <c r="W5133" s="42" t="s">
        <v>469</v>
      </c>
    </row>
    <row r="5134" spans="1:23">
      <c r="A5134" s="49" t="s">
        <v>7402</v>
      </c>
      <c r="B5134" s="46" t="s">
        <v>549</v>
      </c>
      <c r="C5134" s="46" t="s">
        <v>437</v>
      </c>
      <c r="D5134" s="49" t="s">
        <v>161</v>
      </c>
      <c r="E5134" s="46">
        <v>0</v>
      </c>
      <c r="F5134" s="46">
        <v>0</v>
      </c>
      <c r="G5134" s="46">
        <v>0</v>
      </c>
      <c r="H5134" s="46">
        <v>0</v>
      </c>
      <c r="I5134" s="46">
        <v>0</v>
      </c>
      <c r="J5134" s="46">
        <v>0</v>
      </c>
      <c r="K5134" s="46">
        <v>0</v>
      </c>
      <c r="L5134" s="42">
        <v>28817</v>
      </c>
      <c r="M5134" s="42">
        <v>14965</v>
      </c>
      <c r="N5134" s="42">
        <v>13852</v>
      </c>
      <c r="O5134" s="54" t="s">
        <v>499</v>
      </c>
      <c r="P5134" s="54" t="s">
        <v>499</v>
      </c>
      <c r="Q5134" s="54" t="s">
        <v>499</v>
      </c>
      <c r="R5134" s="54" t="s">
        <v>499</v>
      </c>
      <c r="S5134" s="54" t="s">
        <v>499</v>
      </c>
      <c r="T5134" s="54" t="s">
        <v>499</v>
      </c>
      <c r="U5134" s="54" t="s">
        <v>499</v>
      </c>
      <c r="W5134" s="42" t="s">
        <v>469</v>
      </c>
    </row>
    <row r="5135" spans="1:23">
      <c r="A5135" s="49" t="s">
        <v>7403</v>
      </c>
      <c r="B5135" s="46" t="s">
        <v>549</v>
      </c>
      <c r="C5135" s="46" t="s">
        <v>437</v>
      </c>
      <c r="D5135" s="49" t="s">
        <v>164</v>
      </c>
      <c r="E5135" s="46">
        <v>14</v>
      </c>
      <c r="F5135" s="46">
        <v>12</v>
      </c>
      <c r="G5135" s="46">
        <v>30</v>
      </c>
      <c r="H5135" s="46">
        <v>50</v>
      </c>
      <c r="I5135" s="46">
        <v>7</v>
      </c>
      <c r="J5135" s="46">
        <v>0</v>
      </c>
      <c r="K5135" s="46">
        <v>113</v>
      </c>
      <c r="L5135" s="42">
        <v>28817</v>
      </c>
      <c r="M5135" s="42">
        <v>14965</v>
      </c>
      <c r="N5135" s="42">
        <v>13852</v>
      </c>
      <c r="O5135" s="54">
        <v>101.06843777071904</v>
      </c>
      <c r="P5135" s="54">
        <v>86.63008951775916</v>
      </c>
      <c r="Q5135" s="54">
        <v>216.57522379439791</v>
      </c>
      <c r="R5135" s="54">
        <v>360.95870632399652</v>
      </c>
      <c r="S5135" s="54">
        <v>50.534218885359522</v>
      </c>
      <c r="T5135" s="54" t="s">
        <v>499</v>
      </c>
      <c r="U5135" s="54">
        <v>815.76667629223221</v>
      </c>
      <c r="W5135" s="42" t="s">
        <v>469</v>
      </c>
    </row>
    <row r="5136" spans="1:23">
      <c r="A5136" s="49" t="s">
        <v>7404</v>
      </c>
      <c r="B5136" s="46" t="s">
        <v>549</v>
      </c>
      <c r="C5136" s="46" t="s">
        <v>437</v>
      </c>
      <c r="D5136" s="49" t="s">
        <v>142</v>
      </c>
      <c r="E5136" s="46">
        <v>0</v>
      </c>
      <c r="F5136" s="46">
        <v>0</v>
      </c>
      <c r="G5136" s="46">
        <v>0</v>
      </c>
      <c r="H5136" s="46">
        <v>0</v>
      </c>
      <c r="I5136" s="46">
        <v>0</v>
      </c>
      <c r="J5136" s="46">
        <v>0</v>
      </c>
      <c r="K5136" s="46">
        <v>0</v>
      </c>
      <c r="L5136" s="42">
        <v>28817</v>
      </c>
      <c r="M5136" s="42">
        <v>14965</v>
      </c>
      <c r="N5136" s="42">
        <v>13852</v>
      </c>
      <c r="O5136" s="54" t="s">
        <v>499</v>
      </c>
      <c r="P5136" s="54" t="s">
        <v>499</v>
      </c>
      <c r="Q5136" s="54" t="s">
        <v>499</v>
      </c>
      <c r="R5136" s="54" t="s">
        <v>499</v>
      </c>
      <c r="S5136" s="54" t="s">
        <v>499</v>
      </c>
      <c r="T5136" s="54" t="s">
        <v>499</v>
      </c>
      <c r="U5136" s="54" t="s">
        <v>499</v>
      </c>
      <c r="W5136" s="42" t="s">
        <v>469</v>
      </c>
    </row>
    <row r="5137" spans="1:23">
      <c r="A5137" s="49" t="s">
        <v>7405</v>
      </c>
      <c r="B5137" s="46" t="s">
        <v>549</v>
      </c>
      <c r="C5137" s="46" t="s">
        <v>437</v>
      </c>
      <c r="D5137" s="49" t="s">
        <v>146</v>
      </c>
      <c r="E5137" s="46">
        <v>6</v>
      </c>
      <c r="F5137" s="46">
        <v>0</v>
      </c>
      <c r="G5137" s="46">
        <v>6</v>
      </c>
      <c r="H5137" s="46">
        <v>6</v>
      </c>
      <c r="I5137" s="46">
        <v>0</v>
      </c>
      <c r="J5137" s="46">
        <v>0</v>
      </c>
      <c r="K5137" s="46">
        <v>18</v>
      </c>
      <c r="L5137" s="42">
        <v>28817</v>
      </c>
      <c r="M5137" s="42">
        <v>14965</v>
      </c>
      <c r="N5137" s="42">
        <v>13852</v>
      </c>
      <c r="O5137" s="54">
        <v>40.093551620447712</v>
      </c>
      <c r="P5137" s="54" t="s">
        <v>499</v>
      </c>
      <c r="Q5137" s="54">
        <v>40.093551620447712</v>
      </c>
      <c r="R5137" s="54">
        <v>40.093551620447712</v>
      </c>
      <c r="S5137" s="54" t="s">
        <v>499</v>
      </c>
      <c r="T5137" s="54" t="s">
        <v>499</v>
      </c>
      <c r="U5137" s="54">
        <v>120.28065486134314</v>
      </c>
      <c r="W5137" s="42" t="s">
        <v>469</v>
      </c>
    </row>
    <row r="5138" spans="1:23">
      <c r="A5138" s="49" t="s">
        <v>7406</v>
      </c>
      <c r="B5138" s="46" t="s">
        <v>549</v>
      </c>
      <c r="C5138" s="46" t="s">
        <v>439</v>
      </c>
      <c r="D5138" s="49" t="s">
        <v>200</v>
      </c>
      <c r="E5138" s="46">
        <v>6</v>
      </c>
      <c r="F5138" s="46">
        <v>6</v>
      </c>
      <c r="G5138" s="46">
        <v>14</v>
      </c>
      <c r="H5138" s="46">
        <v>16</v>
      </c>
      <c r="I5138" s="46">
        <v>12</v>
      </c>
      <c r="J5138" s="46">
        <v>8</v>
      </c>
      <c r="K5138" s="46">
        <v>62</v>
      </c>
      <c r="L5138" s="42">
        <v>31930</v>
      </c>
      <c r="M5138" s="42">
        <v>16534</v>
      </c>
      <c r="N5138" s="42">
        <v>15396</v>
      </c>
      <c r="O5138" s="54">
        <v>18.791105543376137</v>
      </c>
      <c r="P5138" s="54">
        <v>18.791105543376137</v>
      </c>
      <c r="Q5138" s="54">
        <v>43.845912934544316</v>
      </c>
      <c r="R5138" s="54">
        <v>50.109614782336358</v>
      </c>
      <c r="S5138" s="54">
        <v>37.582211086752274</v>
      </c>
      <c r="T5138" s="54">
        <v>25.054807391168179</v>
      </c>
      <c r="U5138" s="54">
        <v>194.17475728155338</v>
      </c>
      <c r="W5138" s="42" t="s">
        <v>469</v>
      </c>
    </row>
    <row r="5139" spans="1:23">
      <c r="A5139" s="49" t="s">
        <v>7407</v>
      </c>
      <c r="B5139" s="46" t="s">
        <v>549</v>
      </c>
      <c r="C5139" s="46" t="s">
        <v>439</v>
      </c>
      <c r="D5139" s="49" t="s">
        <v>54</v>
      </c>
      <c r="E5139" s="46">
        <v>37</v>
      </c>
      <c r="F5139" s="46">
        <v>23</v>
      </c>
      <c r="G5139" s="46">
        <v>56</v>
      </c>
      <c r="H5139" s="46">
        <v>70</v>
      </c>
      <c r="I5139" s="46">
        <v>65</v>
      </c>
      <c r="J5139" s="46">
        <v>37</v>
      </c>
      <c r="K5139" s="46">
        <v>288</v>
      </c>
      <c r="L5139" s="42">
        <v>31930</v>
      </c>
      <c r="M5139" s="42">
        <v>16534</v>
      </c>
      <c r="N5139" s="42">
        <v>15396</v>
      </c>
      <c r="O5139" s="54">
        <v>223.78129914116363</v>
      </c>
      <c r="P5139" s="54">
        <v>139.10729406072335</v>
      </c>
      <c r="Q5139" s="54">
        <v>338.69602032176118</v>
      </c>
      <c r="R5139" s="54">
        <v>423.37002540220152</v>
      </c>
      <c r="S5139" s="54">
        <v>393.12930930204425</v>
      </c>
      <c r="T5139" s="54">
        <v>223.78129914116363</v>
      </c>
      <c r="U5139" s="54">
        <v>1741.8652473690577</v>
      </c>
      <c r="W5139" s="42" t="s">
        <v>469</v>
      </c>
    </row>
    <row r="5140" spans="1:23">
      <c r="A5140" s="49" t="s">
        <v>7408</v>
      </c>
      <c r="B5140" s="46" t="s">
        <v>549</v>
      </c>
      <c r="C5140" s="46" t="s">
        <v>439</v>
      </c>
      <c r="D5140" s="49" t="s">
        <v>60</v>
      </c>
      <c r="E5140" s="46">
        <v>0</v>
      </c>
      <c r="F5140" s="46">
        <v>6</v>
      </c>
      <c r="G5140" s="46">
        <v>8</v>
      </c>
      <c r="H5140" s="46">
        <v>9</v>
      </c>
      <c r="I5140" s="46">
        <v>12</v>
      </c>
      <c r="J5140" s="46">
        <v>17</v>
      </c>
      <c r="K5140" s="46">
        <v>52</v>
      </c>
      <c r="L5140" s="42">
        <v>31930</v>
      </c>
      <c r="M5140" s="42">
        <v>16534</v>
      </c>
      <c r="N5140" s="42">
        <v>15396</v>
      </c>
      <c r="O5140" s="54" t="s">
        <v>499</v>
      </c>
      <c r="P5140" s="54">
        <v>18.791105543376137</v>
      </c>
      <c r="Q5140" s="54">
        <v>25.054807391168179</v>
      </c>
      <c r="R5140" s="54">
        <v>28.1866583150642</v>
      </c>
      <c r="S5140" s="54">
        <v>37.582211086752274</v>
      </c>
      <c r="T5140" s="54">
        <v>53.24146570623239</v>
      </c>
      <c r="U5140" s="54">
        <v>162.85624804259317</v>
      </c>
      <c r="W5140" s="42" t="s">
        <v>469</v>
      </c>
    </row>
    <row r="5141" spans="1:23">
      <c r="A5141" s="49" t="s">
        <v>7409</v>
      </c>
      <c r="B5141" s="46" t="s">
        <v>549</v>
      </c>
      <c r="C5141" s="46" t="s">
        <v>439</v>
      </c>
      <c r="D5141" s="49" t="s">
        <v>69</v>
      </c>
      <c r="E5141" s="46">
        <v>0</v>
      </c>
      <c r="F5141" s="46">
        <v>0</v>
      </c>
      <c r="G5141" s="46">
        <v>0</v>
      </c>
      <c r="H5141" s="46">
        <v>0</v>
      </c>
      <c r="I5141" s="46">
        <v>6</v>
      </c>
      <c r="J5141" s="46">
        <v>6</v>
      </c>
      <c r="K5141" s="46">
        <v>12</v>
      </c>
      <c r="L5141" s="42">
        <v>31930</v>
      </c>
      <c r="M5141" s="42">
        <v>16534</v>
      </c>
      <c r="N5141" s="42">
        <v>15396</v>
      </c>
      <c r="O5141" s="54" t="s">
        <v>499</v>
      </c>
      <c r="P5141" s="54" t="s">
        <v>499</v>
      </c>
      <c r="Q5141" s="54" t="s">
        <v>499</v>
      </c>
      <c r="R5141" s="54" t="s">
        <v>499</v>
      </c>
      <c r="S5141" s="54">
        <v>36.288859320188706</v>
      </c>
      <c r="T5141" s="54">
        <v>36.288859320188706</v>
      </c>
      <c r="U5141" s="54">
        <v>72.577718640377412</v>
      </c>
      <c r="W5141" s="42" t="s">
        <v>469</v>
      </c>
    </row>
    <row r="5142" spans="1:23">
      <c r="A5142" s="49" t="s">
        <v>7410</v>
      </c>
      <c r="B5142" s="46" t="s">
        <v>549</v>
      </c>
      <c r="C5142" s="46" t="s">
        <v>439</v>
      </c>
      <c r="D5142" s="49" t="s">
        <v>64</v>
      </c>
      <c r="E5142" s="46">
        <v>23</v>
      </c>
      <c r="F5142" s="46">
        <v>12</v>
      </c>
      <c r="G5142" s="46">
        <v>26</v>
      </c>
      <c r="H5142" s="46">
        <v>31</v>
      </c>
      <c r="I5142" s="46">
        <v>26</v>
      </c>
      <c r="J5142" s="46">
        <v>14</v>
      </c>
      <c r="K5142" s="46">
        <v>132</v>
      </c>
      <c r="L5142" s="42">
        <v>31930</v>
      </c>
      <c r="M5142" s="42">
        <v>16534</v>
      </c>
      <c r="N5142" s="42">
        <v>15396</v>
      </c>
      <c r="O5142" s="54">
        <v>72.032571249608523</v>
      </c>
      <c r="P5142" s="54">
        <v>37.582211086752274</v>
      </c>
      <c r="Q5142" s="54">
        <v>81.428124021296583</v>
      </c>
      <c r="R5142" s="54">
        <v>97.087378640776691</v>
      </c>
      <c r="S5142" s="54">
        <v>81.428124021296583</v>
      </c>
      <c r="T5142" s="54">
        <v>43.845912934544316</v>
      </c>
      <c r="U5142" s="54">
        <v>413.40432195427496</v>
      </c>
      <c r="W5142" s="42" t="s">
        <v>469</v>
      </c>
    </row>
    <row r="5143" spans="1:23">
      <c r="A5143" s="49" t="s">
        <v>7411</v>
      </c>
      <c r="B5143" s="46" t="s">
        <v>549</v>
      </c>
      <c r="C5143" s="46" t="s">
        <v>439</v>
      </c>
      <c r="D5143" s="49" t="s">
        <v>492</v>
      </c>
      <c r="E5143" s="46">
        <v>6</v>
      </c>
      <c r="F5143" s="46">
        <v>6</v>
      </c>
      <c r="G5143" s="46">
        <v>6</v>
      </c>
      <c r="H5143" s="46">
        <v>12</v>
      </c>
      <c r="I5143" s="46">
        <v>0</v>
      </c>
      <c r="J5143" s="46">
        <v>0</v>
      </c>
      <c r="K5143" s="46">
        <v>30</v>
      </c>
      <c r="L5143" s="42">
        <v>31930</v>
      </c>
      <c r="M5143" s="42">
        <v>16534</v>
      </c>
      <c r="N5143" s="42">
        <v>15396</v>
      </c>
      <c r="O5143" s="54">
        <v>18.791105543376137</v>
      </c>
      <c r="P5143" s="54">
        <v>18.791105543376137</v>
      </c>
      <c r="Q5143" s="54">
        <v>18.791105543376137</v>
      </c>
      <c r="R5143" s="54">
        <v>37.582211086752274</v>
      </c>
      <c r="S5143" s="54" t="s">
        <v>499</v>
      </c>
      <c r="T5143" s="54" t="s">
        <v>499</v>
      </c>
      <c r="U5143" s="54">
        <v>93.955527716880681</v>
      </c>
      <c r="W5143" s="42" t="s">
        <v>469</v>
      </c>
    </row>
    <row r="5144" spans="1:23">
      <c r="A5144" s="49" t="s">
        <v>7412</v>
      </c>
      <c r="B5144" s="46" t="s">
        <v>549</v>
      </c>
      <c r="C5144" s="46" t="s">
        <v>439</v>
      </c>
      <c r="D5144" s="49" t="s">
        <v>473</v>
      </c>
      <c r="E5144" s="46">
        <v>0</v>
      </c>
      <c r="F5144" s="46">
        <v>0</v>
      </c>
      <c r="G5144" s="46">
        <v>0</v>
      </c>
      <c r="H5144" s="46">
        <v>0</v>
      </c>
      <c r="I5144" s="46">
        <v>6</v>
      </c>
      <c r="J5144" s="46">
        <v>0</v>
      </c>
      <c r="K5144" s="46">
        <v>6</v>
      </c>
      <c r="L5144" s="42">
        <v>31930</v>
      </c>
      <c r="M5144" s="42">
        <v>16534</v>
      </c>
      <c r="N5144" s="42">
        <v>15396</v>
      </c>
      <c r="O5144" s="54" t="s">
        <v>499</v>
      </c>
      <c r="P5144" s="54" t="s">
        <v>499</v>
      </c>
      <c r="Q5144" s="54" t="s">
        <v>499</v>
      </c>
      <c r="R5144" s="54" t="s">
        <v>499</v>
      </c>
      <c r="S5144" s="54">
        <v>18.791105543376137</v>
      </c>
      <c r="T5144" s="54" t="s">
        <v>499</v>
      </c>
      <c r="U5144" s="54">
        <v>18.791105543376137</v>
      </c>
      <c r="W5144" s="42" t="s">
        <v>469</v>
      </c>
    </row>
    <row r="5145" spans="1:23">
      <c r="A5145" s="49" t="s">
        <v>7413</v>
      </c>
      <c r="B5145" s="46" t="s">
        <v>549</v>
      </c>
      <c r="C5145" s="46" t="s">
        <v>439</v>
      </c>
      <c r="D5145" s="49" t="s">
        <v>201</v>
      </c>
      <c r="E5145" s="46">
        <v>6</v>
      </c>
      <c r="F5145" s="46">
        <v>0</v>
      </c>
      <c r="G5145" s="46">
        <v>0</v>
      </c>
      <c r="H5145" s="46">
        <v>12</v>
      </c>
      <c r="I5145" s="46">
        <v>6</v>
      </c>
      <c r="J5145" s="46">
        <v>0</v>
      </c>
      <c r="K5145" s="46">
        <v>24</v>
      </c>
      <c r="L5145" s="42">
        <v>31930</v>
      </c>
      <c r="M5145" s="42">
        <v>16534</v>
      </c>
      <c r="N5145" s="42">
        <v>15396</v>
      </c>
      <c r="O5145" s="54">
        <v>18.791105543376137</v>
      </c>
      <c r="P5145" s="54" t="s">
        <v>499</v>
      </c>
      <c r="Q5145" s="54" t="s">
        <v>499</v>
      </c>
      <c r="R5145" s="54">
        <v>37.582211086752274</v>
      </c>
      <c r="S5145" s="54">
        <v>18.791105543376137</v>
      </c>
      <c r="T5145" s="54" t="s">
        <v>499</v>
      </c>
      <c r="U5145" s="54">
        <v>75.164422173504548</v>
      </c>
      <c r="W5145" s="42" t="s">
        <v>469</v>
      </c>
    </row>
    <row r="5146" spans="1:23">
      <c r="A5146" s="49" t="s">
        <v>7414</v>
      </c>
      <c r="B5146" s="46" t="s">
        <v>549</v>
      </c>
      <c r="C5146" s="46" t="s">
        <v>439</v>
      </c>
      <c r="D5146" s="49" t="s">
        <v>151</v>
      </c>
      <c r="E5146" s="46">
        <v>0</v>
      </c>
      <c r="F5146" s="46">
        <v>0</v>
      </c>
      <c r="G5146" s="46">
        <v>0</v>
      </c>
      <c r="H5146" s="46">
        <v>0</v>
      </c>
      <c r="I5146" s="46">
        <v>0</v>
      </c>
      <c r="J5146" s="46">
        <v>0</v>
      </c>
      <c r="K5146" s="46">
        <v>0</v>
      </c>
      <c r="L5146" s="42">
        <v>31930</v>
      </c>
      <c r="M5146" s="42">
        <v>16534</v>
      </c>
      <c r="N5146" s="42">
        <v>15396</v>
      </c>
      <c r="O5146" s="54" t="s">
        <v>499</v>
      </c>
      <c r="P5146" s="54" t="s">
        <v>499</v>
      </c>
      <c r="Q5146" s="54" t="s">
        <v>499</v>
      </c>
      <c r="R5146" s="54" t="s">
        <v>499</v>
      </c>
      <c r="S5146" s="54" t="s">
        <v>499</v>
      </c>
      <c r="T5146" s="54" t="s">
        <v>499</v>
      </c>
      <c r="U5146" s="54" t="s">
        <v>499</v>
      </c>
      <c r="W5146" s="42" t="s">
        <v>469</v>
      </c>
    </row>
    <row r="5147" spans="1:23">
      <c r="A5147" s="49" t="s">
        <v>7415</v>
      </c>
      <c r="B5147" s="46" t="s">
        <v>549</v>
      </c>
      <c r="C5147" s="46" t="s">
        <v>439</v>
      </c>
      <c r="D5147" s="49" t="s">
        <v>95</v>
      </c>
      <c r="E5147" s="46">
        <v>0</v>
      </c>
      <c r="F5147" s="46">
        <v>0</v>
      </c>
      <c r="G5147" s="46">
        <v>0</v>
      </c>
      <c r="H5147" s="46">
        <v>6</v>
      </c>
      <c r="I5147" s="46">
        <v>0</v>
      </c>
      <c r="J5147" s="46">
        <v>0</v>
      </c>
      <c r="K5147" s="46">
        <v>6</v>
      </c>
      <c r="L5147" s="42">
        <v>31930</v>
      </c>
      <c r="M5147" s="42">
        <v>16534</v>
      </c>
      <c r="N5147" s="42">
        <v>15396</v>
      </c>
      <c r="O5147" s="54" t="s">
        <v>499</v>
      </c>
      <c r="P5147" s="54" t="s">
        <v>499</v>
      </c>
      <c r="Q5147" s="54" t="s">
        <v>499</v>
      </c>
      <c r="R5147" s="54">
        <v>18.791105543376137</v>
      </c>
      <c r="S5147" s="54" t="s">
        <v>499</v>
      </c>
      <c r="T5147" s="54" t="s">
        <v>499</v>
      </c>
      <c r="U5147" s="54">
        <v>18.791105543376137</v>
      </c>
      <c r="W5147" s="42" t="s">
        <v>469</v>
      </c>
    </row>
    <row r="5148" spans="1:23">
      <c r="A5148" s="49" t="s">
        <v>7416</v>
      </c>
      <c r="B5148" s="46" t="s">
        <v>549</v>
      </c>
      <c r="C5148" s="46" t="s">
        <v>439</v>
      </c>
      <c r="D5148" s="49" t="s">
        <v>154</v>
      </c>
      <c r="E5148" s="46">
        <v>0</v>
      </c>
      <c r="F5148" s="46">
        <v>0</v>
      </c>
      <c r="G5148" s="46">
        <v>0</v>
      </c>
      <c r="H5148" s="46">
        <v>0</v>
      </c>
      <c r="I5148" s="46">
        <v>0</v>
      </c>
      <c r="J5148" s="46">
        <v>0</v>
      </c>
      <c r="K5148" s="46">
        <v>0</v>
      </c>
      <c r="L5148" s="42">
        <v>31930</v>
      </c>
      <c r="M5148" s="42">
        <v>16534</v>
      </c>
      <c r="N5148" s="42">
        <v>15396</v>
      </c>
      <c r="O5148" s="54" t="s">
        <v>499</v>
      </c>
      <c r="P5148" s="54" t="s">
        <v>499</v>
      </c>
      <c r="Q5148" s="54" t="s">
        <v>499</v>
      </c>
      <c r="R5148" s="54" t="s">
        <v>499</v>
      </c>
      <c r="S5148" s="54" t="s">
        <v>499</v>
      </c>
      <c r="T5148" s="54" t="s">
        <v>499</v>
      </c>
      <c r="U5148" s="54" t="s">
        <v>499</v>
      </c>
      <c r="W5148" s="42" t="s">
        <v>469</v>
      </c>
    </row>
    <row r="5149" spans="1:23">
      <c r="A5149" s="49" t="s">
        <v>7417</v>
      </c>
      <c r="B5149" s="46" t="s">
        <v>549</v>
      </c>
      <c r="C5149" s="46" t="s">
        <v>439</v>
      </c>
      <c r="D5149" s="49" t="s">
        <v>155</v>
      </c>
      <c r="E5149" s="46">
        <v>6</v>
      </c>
      <c r="F5149" s="46">
        <v>6</v>
      </c>
      <c r="G5149" s="46">
        <v>12</v>
      </c>
      <c r="H5149" s="46">
        <v>0</v>
      </c>
      <c r="I5149" s="46">
        <v>0</v>
      </c>
      <c r="J5149" s="46">
        <v>0</v>
      </c>
      <c r="K5149" s="46">
        <v>24</v>
      </c>
      <c r="L5149" s="42">
        <v>31930</v>
      </c>
      <c r="M5149" s="42">
        <v>16534</v>
      </c>
      <c r="N5149" s="42">
        <v>15396</v>
      </c>
      <c r="O5149" s="54">
        <v>18.791105543376137</v>
      </c>
      <c r="P5149" s="54">
        <v>18.791105543376137</v>
      </c>
      <c r="Q5149" s="54">
        <v>37.582211086752274</v>
      </c>
      <c r="R5149" s="54" t="s">
        <v>499</v>
      </c>
      <c r="S5149" s="54" t="s">
        <v>499</v>
      </c>
      <c r="T5149" s="54" t="s">
        <v>499</v>
      </c>
      <c r="U5149" s="54">
        <v>75.164422173504548</v>
      </c>
      <c r="W5149" s="42" t="s">
        <v>469</v>
      </c>
    </row>
    <row r="5150" spans="1:23">
      <c r="A5150" s="49" t="s">
        <v>7418</v>
      </c>
      <c r="B5150" s="46" t="s">
        <v>549</v>
      </c>
      <c r="C5150" s="46" t="s">
        <v>439</v>
      </c>
      <c r="D5150" s="49" t="s">
        <v>99</v>
      </c>
      <c r="E5150" s="46">
        <v>15</v>
      </c>
      <c r="F5150" s="46">
        <v>6</v>
      </c>
      <c r="G5150" s="46">
        <v>18</v>
      </c>
      <c r="H5150" s="46">
        <v>16</v>
      </c>
      <c r="I5150" s="46">
        <v>16</v>
      </c>
      <c r="J5150" s="46">
        <v>12</v>
      </c>
      <c r="K5150" s="46">
        <v>83</v>
      </c>
      <c r="L5150" s="42">
        <v>31930</v>
      </c>
      <c r="M5150" s="42">
        <v>16534</v>
      </c>
      <c r="N5150" s="42">
        <v>15396</v>
      </c>
      <c r="O5150" s="54">
        <v>46.977763858440341</v>
      </c>
      <c r="P5150" s="54">
        <v>18.791105543376137</v>
      </c>
      <c r="Q5150" s="54">
        <v>56.3733166301284</v>
      </c>
      <c r="R5150" s="54">
        <v>50.109614782336358</v>
      </c>
      <c r="S5150" s="54">
        <v>50.109614782336358</v>
      </c>
      <c r="T5150" s="54">
        <v>37.582211086752274</v>
      </c>
      <c r="U5150" s="54">
        <v>259.94362668336987</v>
      </c>
      <c r="W5150" s="42" t="s">
        <v>469</v>
      </c>
    </row>
    <row r="5151" spans="1:23">
      <c r="A5151" s="49" t="s">
        <v>7419</v>
      </c>
      <c r="B5151" s="46" t="s">
        <v>549</v>
      </c>
      <c r="C5151" s="46" t="s">
        <v>439</v>
      </c>
      <c r="D5151" s="49" t="s">
        <v>481</v>
      </c>
      <c r="E5151" s="46">
        <v>0</v>
      </c>
      <c r="F5151" s="46">
        <v>0</v>
      </c>
      <c r="G5151" s="46">
        <v>0</v>
      </c>
      <c r="H5151" s="46">
        <v>0</v>
      </c>
      <c r="I5151" s="46">
        <v>0</v>
      </c>
      <c r="J5151" s="46">
        <v>0</v>
      </c>
      <c r="K5151" s="46">
        <v>0</v>
      </c>
      <c r="L5151" s="42">
        <v>31930</v>
      </c>
      <c r="M5151" s="42">
        <v>16534</v>
      </c>
      <c r="N5151" s="42">
        <v>15396</v>
      </c>
      <c r="O5151" s="54" t="s">
        <v>499</v>
      </c>
      <c r="P5151" s="54" t="s">
        <v>499</v>
      </c>
      <c r="Q5151" s="54" t="s">
        <v>499</v>
      </c>
      <c r="R5151" s="54" t="s">
        <v>499</v>
      </c>
      <c r="S5151" s="54" t="s">
        <v>499</v>
      </c>
      <c r="T5151" s="54" t="s">
        <v>499</v>
      </c>
      <c r="U5151" s="54" t="s">
        <v>499</v>
      </c>
      <c r="W5151" s="42" t="s">
        <v>469</v>
      </c>
    </row>
    <row r="5152" spans="1:23">
      <c r="A5152" s="49" t="s">
        <v>7420</v>
      </c>
      <c r="B5152" s="46" t="s">
        <v>549</v>
      </c>
      <c r="C5152" s="46" t="s">
        <v>439</v>
      </c>
      <c r="D5152" s="49" t="s">
        <v>483</v>
      </c>
      <c r="E5152" s="46">
        <v>6</v>
      </c>
      <c r="F5152" s="46">
        <v>0</v>
      </c>
      <c r="G5152" s="46">
        <v>0</v>
      </c>
      <c r="H5152" s="46">
        <v>15</v>
      </c>
      <c r="I5152" s="46">
        <v>12</v>
      </c>
      <c r="J5152" s="46">
        <v>0</v>
      </c>
      <c r="K5152" s="46">
        <v>33</v>
      </c>
      <c r="L5152" s="42">
        <v>31930</v>
      </c>
      <c r="M5152" s="42">
        <v>16534</v>
      </c>
      <c r="N5152" s="42">
        <v>15396</v>
      </c>
      <c r="O5152" s="54">
        <v>18.791105543376137</v>
      </c>
      <c r="P5152" s="54" t="s">
        <v>499</v>
      </c>
      <c r="Q5152" s="54" t="s">
        <v>499</v>
      </c>
      <c r="R5152" s="54">
        <v>46.977763858440341</v>
      </c>
      <c r="S5152" s="54">
        <v>37.582211086752274</v>
      </c>
      <c r="T5152" s="54" t="s">
        <v>499</v>
      </c>
      <c r="U5152" s="54">
        <v>103.35108048856874</v>
      </c>
      <c r="W5152" s="42" t="s">
        <v>469</v>
      </c>
    </row>
    <row r="5153" spans="1:23">
      <c r="A5153" s="49" t="s">
        <v>7421</v>
      </c>
      <c r="B5153" s="46" t="s">
        <v>549</v>
      </c>
      <c r="C5153" s="46" t="s">
        <v>439</v>
      </c>
      <c r="D5153" s="49" t="s">
        <v>128</v>
      </c>
      <c r="E5153" s="46">
        <v>0</v>
      </c>
      <c r="F5153" s="46">
        <v>0</v>
      </c>
      <c r="G5153" s="46">
        <v>0</v>
      </c>
      <c r="H5153" s="46">
        <v>0</v>
      </c>
      <c r="I5153" s="46">
        <v>0</v>
      </c>
      <c r="J5153" s="46">
        <v>0</v>
      </c>
      <c r="K5153" s="46">
        <v>0</v>
      </c>
      <c r="L5153" s="42">
        <v>31930</v>
      </c>
      <c r="M5153" s="42">
        <v>16534</v>
      </c>
      <c r="N5153" s="42">
        <v>15396</v>
      </c>
      <c r="O5153" s="54" t="s">
        <v>499</v>
      </c>
      <c r="P5153" s="54" t="s">
        <v>499</v>
      </c>
      <c r="Q5153" s="54" t="s">
        <v>499</v>
      </c>
      <c r="R5153" s="54" t="s">
        <v>499</v>
      </c>
      <c r="S5153" s="54" t="s">
        <v>499</v>
      </c>
      <c r="T5153" s="54" t="s">
        <v>499</v>
      </c>
      <c r="U5153" s="54" t="s">
        <v>499</v>
      </c>
      <c r="W5153" s="42" t="s">
        <v>469</v>
      </c>
    </row>
    <row r="5154" spans="1:23">
      <c r="A5154" s="49" t="s">
        <v>7422</v>
      </c>
      <c r="B5154" s="46" t="s">
        <v>549</v>
      </c>
      <c r="C5154" s="46" t="s">
        <v>439</v>
      </c>
      <c r="D5154" s="49" t="s">
        <v>132</v>
      </c>
      <c r="E5154" s="46">
        <v>0</v>
      </c>
      <c r="F5154" s="46">
        <v>0</v>
      </c>
      <c r="G5154" s="46">
        <v>9</v>
      </c>
      <c r="H5154" s="46">
        <v>7</v>
      </c>
      <c r="I5154" s="46">
        <v>6</v>
      </c>
      <c r="J5154" s="46">
        <v>6</v>
      </c>
      <c r="K5154" s="46">
        <v>28</v>
      </c>
      <c r="L5154" s="42">
        <v>31930</v>
      </c>
      <c r="M5154" s="42">
        <v>16534</v>
      </c>
      <c r="N5154" s="42">
        <v>15396</v>
      </c>
      <c r="O5154" s="54" t="s">
        <v>499</v>
      </c>
      <c r="P5154" s="54" t="s">
        <v>499</v>
      </c>
      <c r="Q5154" s="54">
        <v>54.433288980283052</v>
      </c>
      <c r="R5154" s="54">
        <v>42.337002540220148</v>
      </c>
      <c r="S5154" s="54">
        <v>36.288859320188706</v>
      </c>
      <c r="T5154" s="54">
        <v>36.288859320188706</v>
      </c>
      <c r="U5154" s="54">
        <v>169.34801016088059</v>
      </c>
      <c r="W5154" s="42" t="s">
        <v>469</v>
      </c>
    </row>
    <row r="5155" spans="1:23">
      <c r="A5155" s="49" t="s">
        <v>7423</v>
      </c>
      <c r="B5155" s="46" t="s">
        <v>549</v>
      </c>
      <c r="C5155" s="46" t="s">
        <v>439</v>
      </c>
      <c r="D5155" s="49" t="s">
        <v>161</v>
      </c>
      <c r="E5155" s="46">
        <v>12</v>
      </c>
      <c r="F5155" s="46">
        <v>0</v>
      </c>
      <c r="G5155" s="46">
        <v>0</v>
      </c>
      <c r="H5155" s="46">
        <v>0</v>
      </c>
      <c r="I5155" s="46">
        <v>0</v>
      </c>
      <c r="J5155" s="46">
        <v>0</v>
      </c>
      <c r="K5155" s="46">
        <v>12</v>
      </c>
      <c r="L5155" s="42">
        <v>31930</v>
      </c>
      <c r="M5155" s="42">
        <v>16534</v>
      </c>
      <c r="N5155" s="42">
        <v>15396</v>
      </c>
      <c r="O5155" s="54">
        <v>37.582211086752274</v>
      </c>
      <c r="P5155" s="54" t="s">
        <v>499</v>
      </c>
      <c r="Q5155" s="54" t="s">
        <v>499</v>
      </c>
      <c r="R5155" s="54" t="s">
        <v>499</v>
      </c>
      <c r="S5155" s="54" t="s">
        <v>499</v>
      </c>
      <c r="T5155" s="54" t="s">
        <v>499</v>
      </c>
      <c r="U5155" s="54">
        <v>37.582211086752274</v>
      </c>
      <c r="W5155" s="42" t="s">
        <v>469</v>
      </c>
    </row>
    <row r="5156" spans="1:23">
      <c r="A5156" s="49" t="s">
        <v>7424</v>
      </c>
      <c r="B5156" s="46" t="s">
        <v>549</v>
      </c>
      <c r="C5156" s="46" t="s">
        <v>439</v>
      </c>
      <c r="D5156" s="49" t="s">
        <v>164</v>
      </c>
      <c r="E5156" s="46">
        <v>20</v>
      </c>
      <c r="F5156" s="46">
        <v>15</v>
      </c>
      <c r="G5156" s="46">
        <v>35</v>
      </c>
      <c r="H5156" s="46">
        <v>68</v>
      </c>
      <c r="I5156" s="46">
        <v>10</v>
      </c>
      <c r="J5156" s="46">
        <v>0</v>
      </c>
      <c r="K5156" s="46">
        <v>148</v>
      </c>
      <c r="L5156" s="42">
        <v>31930</v>
      </c>
      <c r="M5156" s="42">
        <v>16534</v>
      </c>
      <c r="N5156" s="42">
        <v>15396</v>
      </c>
      <c r="O5156" s="54">
        <v>129.90387113535985</v>
      </c>
      <c r="P5156" s="54">
        <v>97.427903351519873</v>
      </c>
      <c r="Q5156" s="54">
        <v>227.33177448687974</v>
      </c>
      <c r="R5156" s="54">
        <v>441.67316186022344</v>
      </c>
      <c r="S5156" s="54">
        <v>64.951935567679925</v>
      </c>
      <c r="T5156" s="54" t="s">
        <v>499</v>
      </c>
      <c r="U5156" s="54">
        <v>961.28864640166285</v>
      </c>
      <c r="W5156" s="42" t="s">
        <v>469</v>
      </c>
    </row>
    <row r="5157" spans="1:23">
      <c r="A5157" s="49" t="s">
        <v>7425</v>
      </c>
      <c r="B5157" s="46" t="s">
        <v>549</v>
      </c>
      <c r="C5157" s="46" t="s">
        <v>439</v>
      </c>
      <c r="D5157" s="49" t="s">
        <v>142</v>
      </c>
      <c r="E5157" s="46">
        <v>0</v>
      </c>
      <c r="F5157" s="46">
        <v>0</v>
      </c>
      <c r="G5157" s="46">
        <v>0</v>
      </c>
      <c r="H5157" s="46">
        <v>6</v>
      </c>
      <c r="I5157" s="46">
        <v>0</v>
      </c>
      <c r="J5157" s="46">
        <v>0</v>
      </c>
      <c r="K5157" s="46">
        <v>6</v>
      </c>
      <c r="L5157" s="42">
        <v>31930</v>
      </c>
      <c r="M5157" s="42">
        <v>16534</v>
      </c>
      <c r="N5157" s="42">
        <v>15396</v>
      </c>
      <c r="O5157" s="54" t="s">
        <v>499</v>
      </c>
      <c r="P5157" s="54" t="s">
        <v>499</v>
      </c>
      <c r="Q5157" s="54" t="s">
        <v>499</v>
      </c>
      <c r="R5157" s="54">
        <v>18.791105543376137</v>
      </c>
      <c r="S5157" s="54" t="s">
        <v>499</v>
      </c>
      <c r="T5157" s="54" t="s">
        <v>499</v>
      </c>
      <c r="U5157" s="54">
        <v>18.791105543376137</v>
      </c>
      <c r="W5157" s="42" t="s">
        <v>469</v>
      </c>
    </row>
    <row r="5158" spans="1:23">
      <c r="A5158" s="49" t="s">
        <v>7426</v>
      </c>
      <c r="B5158" s="46" t="s">
        <v>549</v>
      </c>
      <c r="C5158" s="46" t="s">
        <v>439</v>
      </c>
      <c r="D5158" s="49" t="s">
        <v>146</v>
      </c>
      <c r="E5158" s="46">
        <v>8</v>
      </c>
      <c r="F5158" s="46">
        <v>6</v>
      </c>
      <c r="G5158" s="46">
        <v>6</v>
      </c>
      <c r="H5158" s="46">
        <v>7</v>
      </c>
      <c r="I5158" s="46">
        <v>13</v>
      </c>
      <c r="J5158" s="46">
        <v>6</v>
      </c>
      <c r="K5158" s="46">
        <v>46</v>
      </c>
      <c r="L5158" s="42">
        <v>31930</v>
      </c>
      <c r="M5158" s="42">
        <v>16534</v>
      </c>
      <c r="N5158" s="42">
        <v>15396</v>
      </c>
      <c r="O5158" s="54">
        <v>48.385145760251604</v>
      </c>
      <c r="P5158" s="54">
        <v>36.288859320188706</v>
      </c>
      <c r="Q5158" s="54">
        <v>36.288859320188706</v>
      </c>
      <c r="R5158" s="54">
        <v>42.337002540220148</v>
      </c>
      <c r="S5158" s="54">
        <v>78.625861860408847</v>
      </c>
      <c r="T5158" s="54">
        <v>36.288859320188706</v>
      </c>
      <c r="U5158" s="54">
        <v>278.2145881214467</v>
      </c>
      <c r="W5158" s="42" t="s">
        <v>469</v>
      </c>
    </row>
    <row r="5159" spans="1:23">
      <c r="A5159" s="49" t="s">
        <v>7427</v>
      </c>
      <c r="B5159" s="46" t="s">
        <v>549</v>
      </c>
      <c r="C5159" s="46" t="s">
        <v>441</v>
      </c>
      <c r="D5159" s="49" t="s">
        <v>200</v>
      </c>
      <c r="E5159" s="46">
        <v>6</v>
      </c>
      <c r="F5159" s="46">
        <v>6</v>
      </c>
      <c r="G5159" s="46">
        <v>12</v>
      </c>
      <c r="H5159" s="46">
        <v>19</v>
      </c>
      <c r="I5159" s="46">
        <v>10</v>
      </c>
      <c r="J5159" s="46">
        <v>7</v>
      </c>
      <c r="K5159" s="46">
        <v>60</v>
      </c>
      <c r="L5159" s="42">
        <v>37895</v>
      </c>
      <c r="M5159" s="42">
        <v>20044</v>
      </c>
      <c r="N5159" s="42">
        <v>17851</v>
      </c>
      <c r="O5159" s="54">
        <v>15.833223380393191</v>
      </c>
      <c r="P5159" s="54">
        <v>15.833223380393191</v>
      </c>
      <c r="Q5159" s="54">
        <v>31.666446760786382</v>
      </c>
      <c r="R5159" s="54">
        <v>50.138540704578439</v>
      </c>
      <c r="S5159" s="54">
        <v>26.38870563398865</v>
      </c>
      <c r="T5159" s="54">
        <v>18.472093943792057</v>
      </c>
      <c r="U5159" s="54">
        <v>158.33223380393193</v>
      </c>
      <c r="W5159" s="42" t="s">
        <v>469</v>
      </c>
    </row>
    <row r="5160" spans="1:23">
      <c r="A5160" s="49" t="s">
        <v>7428</v>
      </c>
      <c r="B5160" s="46" t="s">
        <v>549</v>
      </c>
      <c r="C5160" s="46" t="s">
        <v>441</v>
      </c>
      <c r="D5160" s="49" t="s">
        <v>54</v>
      </c>
      <c r="E5160" s="46">
        <v>14</v>
      </c>
      <c r="F5160" s="46">
        <v>19</v>
      </c>
      <c r="G5160" s="46">
        <v>53</v>
      </c>
      <c r="H5160" s="46">
        <v>74</v>
      </c>
      <c r="I5160" s="46">
        <v>43</v>
      </c>
      <c r="J5160" s="46">
        <v>53</v>
      </c>
      <c r="K5160" s="46">
        <v>256</v>
      </c>
      <c r="L5160" s="42">
        <v>37895</v>
      </c>
      <c r="M5160" s="42">
        <v>20044</v>
      </c>
      <c r="N5160" s="42">
        <v>17851</v>
      </c>
      <c r="O5160" s="54">
        <v>69.846338056276196</v>
      </c>
      <c r="P5160" s="54">
        <v>94.791458790660542</v>
      </c>
      <c r="Q5160" s="54">
        <v>264.41827978447412</v>
      </c>
      <c r="R5160" s="54">
        <v>369.18778686888845</v>
      </c>
      <c r="S5160" s="54">
        <v>214.52803831570546</v>
      </c>
      <c r="T5160" s="54">
        <v>264.41827978447412</v>
      </c>
      <c r="U5160" s="54">
        <v>1277.190181600479</v>
      </c>
      <c r="W5160" s="42" t="s">
        <v>469</v>
      </c>
    </row>
    <row r="5161" spans="1:23">
      <c r="A5161" s="49" t="s">
        <v>7429</v>
      </c>
      <c r="B5161" s="46" t="s">
        <v>549</v>
      </c>
      <c r="C5161" s="46" t="s">
        <v>441</v>
      </c>
      <c r="D5161" s="49" t="s">
        <v>60</v>
      </c>
      <c r="E5161" s="46">
        <v>0</v>
      </c>
      <c r="F5161" s="46">
        <v>6</v>
      </c>
      <c r="G5161" s="46">
        <v>12</v>
      </c>
      <c r="H5161" s="46">
        <v>13</v>
      </c>
      <c r="I5161" s="46">
        <v>12</v>
      </c>
      <c r="J5161" s="46">
        <v>6</v>
      </c>
      <c r="K5161" s="46">
        <v>49</v>
      </c>
      <c r="L5161" s="42">
        <v>37895</v>
      </c>
      <c r="M5161" s="42">
        <v>20044</v>
      </c>
      <c r="N5161" s="42">
        <v>17851</v>
      </c>
      <c r="O5161" s="54" t="s">
        <v>499</v>
      </c>
      <c r="P5161" s="54">
        <v>15.833223380393191</v>
      </c>
      <c r="Q5161" s="54">
        <v>31.666446760786382</v>
      </c>
      <c r="R5161" s="54">
        <v>34.305317324185246</v>
      </c>
      <c r="S5161" s="54">
        <v>31.666446760786382</v>
      </c>
      <c r="T5161" s="54">
        <v>15.833223380393191</v>
      </c>
      <c r="U5161" s="54">
        <v>129.3046576065444</v>
      </c>
      <c r="W5161" s="42" t="s">
        <v>469</v>
      </c>
    </row>
    <row r="5162" spans="1:23">
      <c r="A5162" s="49" t="s">
        <v>7430</v>
      </c>
      <c r="B5162" s="46" t="s">
        <v>549</v>
      </c>
      <c r="C5162" s="46" t="s">
        <v>441</v>
      </c>
      <c r="D5162" s="49" t="s">
        <v>69</v>
      </c>
      <c r="E5162" s="46">
        <v>0</v>
      </c>
      <c r="F5162" s="46">
        <v>6</v>
      </c>
      <c r="G5162" s="46">
        <v>6</v>
      </c>
      <c r="H5162" s="46">
        <v>0</v>
      </c>
      <c r="I5162" s="46">
        <v>7</v>
      </c>
      <c r="J5162" s="46">
        <v>6</v>
      </c>
      <c r="K5162" s="46">
        <v>25</v>
      </c>
      <c r="L5162" s="42">
        <v>37895</v>
      </c>
      <c r="M5162" s="42">
        <v>20044</v>
      </c>
      <c r="N5162" s="42">
        <v>17851</v>
      </c>
      <c r="O5162" s="54" t="s">
        <v>499</v>
      </c>
      <c r="P5162" s="54">
        <v>29.934144881261226</v>
      </c>
      <c r="Q5162" s="54">
        <v>29.934144881261226</v>
      </c>
      <c r="R5162" s="54" t="s">
        <v>499</v>
      </c>
      <c r="S5162" s="54">
        <v>34.923169028138098</v>
      </c>
      <c r="T5162" s="54">
        <v>29.934144881261226</v>
      </c>
      <c r="U5162" s="54">
        <v>124.72560367192177</v>
      </c>
      <c r="W5162" s="42" t="s">
        <v>469</v>
      </c>
    </row>
    <row r="5163" spans="1:23">
      <c r="A5163" s="49" t="s">
        <v>7431</v>
      </c>
      <c r="B5163" s="46" t="s">
        <v>549</v>
      </c>
      <c r="C5163" s="46" t="s">
        <v>441</v>
      </c>
      <c r="D5163" s="49" t="s">
        <v>64</v>
      </c>
      <c r="E5163" s="46">
        <v>20</v>
      </c>
      <c r="F5163" s="46">
        <v>12</v>
      </c>
      <c r="G5163" s="46">
        <v>26</v>
      </c>
      <c r="H5163" s="46">
        <v>25</v>
      </c>
      <c r="I5163" s="46">
        <v>16</v>
      </c>
      <c r="J5163" s="46">
        <v>12</v>
      </c>
      <c r="K5163" s="46">
        <v>111</v>
      </c>
      <c r="L5163" s="42">
        <v>37895</v>
      </c>
      <c r="M5163" s="42">
        <v>20044</v>
      </c>
      <c r="N5163" s="42">
        <v>17851</v>
      </c>
      <c r="O5163" s="54">
        <v>52.7774112679773</v>
      </c>
      <c r="P5163" s="54">
        <v>31.666446760786382</v>
      </c>
      <c r="Q5163" s="54">
        <v>68.610634648370493</v>
      </c>
      <c r="R5163" s="54">
        <v>65.971764084971625</v>
      </c>
      <c r="S5163" s="54">
        <v>42.22192901438185</v>
      </c>
      <c r="T5163" s="54">
        <v>31.666446760786382</v>
      </c>
      <c r="U5163" s="54">
        <v>292.91463253727403</v>
      </c>
      <c r="W5163" s="42" t="s">
        <v>469</v>
      </c>
    </row>
    <row r="5164" spans="1:23">
      <c r="A5164" s="49" t="s">
        <v>7432</v>
      </c>
      <c r="B5164" s="46" t="s">
        <v>549</v>
      </c>
      <c r="C5164" s="46" t="s">
        <v>441</v>
      </c>
      <c r="D5164" s="49" t="s">
        <v>492</v>
      </c>
      <c r="E5164" s="46">
        <v>6</v>
      </c>
      <c r="F5164" s="46">
        <v>6</v>
      </c>
      <c r="G5164" s="46">
        <v>18</v>
      </c>
      <c r="H5164" s="46">
        <v>12</v>
      </c>
      <c r="I5164" s="46">
        <v>12</v>
      </c>
      <c r="J5164" s="46">
        <v>6</v>
      </c>
      <c r="K5164" s="46">
        <v>60</v>
      </c>
      <c r="L5164" s="42">
        <v>37895</v>
      </c>
      <c r="M5164" s="42">
        <v>20044</v>
      </c>
      <c r="N5164" s="42">
        <v>17851</v>
      </c>
      <c r="O5164" s="54">
        <v>15.833223380393191</v>
      </c>
      <c r="P5164" s="54">
        <v>15.833223380393191</v>
      </c>
      <c r="Q5164" s="54">
        <v>47.499670141179578</v>
      </c>
      <c r="R5164" s="54">
        <v>31.666446760786382</v>
      </c>
      <c r="S5164" s="54">
        <v>31.666446760786382</v>
      </c>
      <c r="T5164" s="54">
        <v>15.833223380393191</v>
      </c>
      <c r="U5164" s="54">
        <v>158.33223380393193</v>
      </c>
      <c r="W5164" s="42" t="s">
        <v>469</v>
      </c>
    </row>
    <row r="5165" spans="1:23">
      <c r="A5165" s="49" t="s">
        <v>7433</v>
      </c>
      <c r="B5165" s="46" t="s">
        <v>549</v>
      </c>
      <c r="C5165" s="46" t="s">
        <v>441</v>
      </c>
      <c r="D5165" s="49" t="s">
        <v>473</v>
      </c>
      <c r="E5165" s="46">
        <v>0</v>
      </c>
      <c r="F5165" s="46">
        <v>0</v>
      </c>
      <c r="G5165" s="46">
        <v>0</v>
      </c>
      <c r="H5165" s="46">
        <v>0</v>
      </c>
      <c r="I5165" s="46">
        <v>6</v>
      </c>
      <c r="J5165" s="46">
        <v>12</v>
      </c>
      <c r="K5165" s="46">
        <v>18</v>
      </c>
      <c r="L5165" s="42">
        <v>37895</v>
      </c>
      <c r="M5165" s="42">
        <v>20044</v>
      </c>
      <c r="N5165" s="42">
        <v>17851</v>
      </c>
      <c r="O5165" s="54" t="s">
        <v>499</v>
      </c>
      <c r="P5165" s="54" t="s">
        <v>499</v>
      </c>
      <c r="Q5165" s="54" t="s">
        <v>499</v>
      </c>
      <c r="R5165" s="54" t="s">
        <v>499</v>
      </c>
      <c r="S5165" s="54">
        <v>15.833223380393191</v>
      </c>
      <c r="T5165" s="54">
        <v>31.666446760786382</v>
      </c>
      <c r="U5165" s="54">
        <v>47.499670141179578</v>
      </c>
      <c r="W5165" s="42" t="s">
        <v>469</v>
      </c>
    </row>
    <row r="5166" spans="1:23">
      <c r="A5166" s="49" t="s">
        <v>7434</v>
      </c>
      <c r="B5166" s="46" t="s">
        <v>549</v>
      </c>
      <c r="C5166" s="46" t="s">
        <v>441</v>
      </c>
      <c r="D5166" s="49" t="s">
        <v>201</v>
      </c>
      <c r="E5166" s="46">
        <v>6</v>
      </c>
      <c r="F5166" s="46">
        <v>0</v>
      </c>
      <c r="G5166" s="46">
        <v>16</v>
      </c>
      <c r="H5166" s="46">
        <v>12</v>
      </c>
      <c r="I5166" s="46">
        <v>6</v>
      </c>
      <c r="J5166" s="46">
        <v>0</v>
      </c>
      <c r="K5166" s="46">
        <v>40</v>
      </c>
      <c r="L5166" s="42">
        <v>37895</v>
      </c>
      <c r="M5166" s="42">
        <v>20044</v>
      </c>
      <c r="N5166" s="42">
        <v>17851</v>
      </c>
      <c r="O5166" s="54">
        <v>15.833223380393191</v>
      </c>
      <c r="P5166" s="54" t="s">
        <v>499</v>
      </c>
      <c r="Q5166" s="54">
        <v>42.22192901438185</v>
      </c>
      <c r="R5166" s="54">
        <v>31.666446760786382</v>
      </c>
      <c r="S5166" s="54">
        <v>15.833223380393191</v>
      </c>
      <c r="T5166" s="54" t="s">
        <v>499</v>
      </c>
      <c r="U5166" s="54">
        <v>105.5548225359546</v>
      </c>
      <c r="W5166" s="42" t="s">
        <v>469</v>
      </c>
    </row>
    <row r="5167" spans="1:23">
      <c r="A5167" s="49" t="s">
        <v>7435</v>
      </c>
      <c r="B5167" s="46" t="s">
        <v>549</v>
      </c>
      <c r="C5167" s="46" t="s">
        <v>441</v>
      </c>
      <c r="D5167" s="49" t="s">
        <v>151</v>
      </c>
      <c r="E5167" s="46">
        <v>0</v>
      </c>
      <c r="F5167" s="46">
        <v>0</v>
      </c>
      <c r="G5167" s="46">
        <v>0</v>
      </c>
      <c r="H5167" s="46">
        <v>0</v>
      </c>
      <c r="I5167" s="46">
        <v>0</v>
      </c>
      <c r="J5167" s="46">
        <v>0</v>
      </c>
      <c r="K5167" s="46">
        <v>0</v>
      </c>
      <c r="L5167" s="42">
        <v>37895</v>
      </c>
      <c r="M5167" s="42">
        <v>20044</v>
      </c>
      <c r="N5167" s="42">
        <v>17851</v>
      </c>
      <c r="O5167" s="54" t="s">
        <v>499</v>
      </c>
      <c r="P5167" s="54" t="s">
        <v>499</v>
      </c>
      <c r="Q5167" s="54" t="s">
        <v>499</v>
      </c>
      <c r="R5167" s="54" t="s">
        <v>499</v>
      </c>
      <c r="S5167" s="54" t="s">
        <v>499</v>
      </c>
      <c r="T5167" s="54" t="s">
        <v>499</v>
      </c>
      <c r="U5167" s="54" t="s">
        <v>499</v>
      </c>
      <c r="W5167" s="42" t="s">
        <v>469</v>
      </c>
    </row>
    <row r="5168" spans="1:23">
      <c r="A5168" s="49" t="s">
        <v>7436</v>
      </c>
      <c r="B5168" s="46" t="s">
        <v>549</v>
      </c>
      <c r="C5168" s="46" t="s">
        <v>441</v>
      </c>
      <c r="D5168" s="49" t="s">
        <v>95</v>
      </c>
      <c r="E5168" s="46">
        <v>0</v>
      </c>
      <c r="F5168" s="46">
        <v>0</v>
      </c>
      <c r="G5168" s="46">
        <v>6</v>
      </c>
      <c r="H5168" s="46">
        <v>0</v>
      </c>
      <c r="I5168" s="46">
        <v>0</v>
      </c>
      <c r="J5168" s="46">
        <v>0</v>
      </c>
      <c r="K5168" s="46">
        <v>6</v>
      </c>
      <c r="L5168" s="42">
        <v>37895</v>
      </c>
      <c r="M5168" s="42">
        <v>20044</v>
      </c>
      <c r="N5168" s="42">
        <v>17851</v>
      </c>
      <c r="O5168" s="54" t="s">
        <v>499</v>
      </c>
      <c r="P5168" s="54" t="s">
        <v>499</v>
      </c>
      <c r="Q5168" s="54">
        <v>15.833223380393191</v>
      </c>
      <c r="R5168" s="54" t="s">
        <v>499</v>
      </c>
      <c r="S5168" s="54" t="s">
        <v>499</v>
      </c>
      <c r="T5168" s="54" t="s">
        <v>499</v>
      </c>
      <c r="U5168" s="54">
        <v>15.833223380393191</v>
      </c>
      <c r="W5168" s="42" t="s">
        <v>469</v>
      </c>
    </row>
    <row r="5169" spans="1:23">
      <c r="A5169" s="49" t="s">
        <v>7437</v>
      </c>
      <c r="B5169" s="46" t="s">
        <v>549</v>
      </c>
      <c r="C5169" s="46" t="s">
        <v>441</v>
      </c>
      <c r="D5169" s="49" t="s">
        <v>154</v>
      </c>
      <c r="E5169" s="46">
        <v>0</v>
      </c>
      <c r="F5169" s="46">
        <v>0</v>
      </c>
      <c r="G5169" s="46">
        <v>0</v>
      </c>
      <c r="H5169" s="46">
        <v>0</v>
      </c>
      <c r="I5169" s="46">
        <v>0</v>
      </c>
      <c r="J5169" s="46">
        <v>0</v>
      </c>
      <c r="K5169" s="46">
        <v>0</v>
      </c>
      <c r="L5169" s="42">
        <v>37895</v>
      </c>
      <c r="M5169" s="42">
        <v>20044</v>
      </c>
      <c r="N5169" s="42">
        <v>17851</v>
      </c>
      <c r="O5169" s="54" t="s">
        <v>499</v>
      </c>
      <c r="P5169" s="54" t="s">
        <v>499</v>
      </c>
      <c r="Q5169" s="54" t="s">
        <v>499</v>
      </c>
      <c r="R5169" s="54" t="s">
        <v>499</v>
      </c>
      <c r="S5169" s="54" t="s">
        <v>499</v>
      </c>
      <c r="T5169" s="54" t="s">
        <v>499</v>
      </c>
      <c r="U5169" s="54" t="s">
        <v>499</v>
      </c>
      <c r="W5169" s="42" t="s">
        <v>469</v>
      </c>
    </row>
    <row r="5170" spans="1:23">
      <c r="A5170" s="49" t="s">
        <v>7438</v>
      </c>
      <c r="B5170" s="46" t="s">
        <v>549</v>
      </c>
      <c r="C5170" s="46" t="s">
        <v>441</v>
      </c>
      <c r="D5170" s="49" t="s">
        <v>155</v>
      </c>
      <c r="E5170" s="46">
        <v>12</v>
      </c>
      <c r="F5170" s="46">
        <v>12</v>
      </c>
      <c r="G5170" s="46">
        <v>8</v>
      </c>
      <c r="H5170" s="46">
        <v>0</v>
      </c>
      <c r="I5170" s="46">
        <v>6</v>
      </c>
      <c r="J5170" s="46">
        <v>0</v>
      </c>
      <c r="K5170" s="46">
        <v>38</v>
      </c>
      <c r="L5170" s="42">
        <v>37895</v>
      </c>
      <c r="M5170" s="42">
        <v>20044</v>
      </c>
      <c r="N5170" s="42">
        <v>17851</v>
      </c>
      <c r="O5170" s="54">
        <v>31.666446760786382</v>
      </c>
      <c r="P5170" s="54">
        <v>31.666446760786382</v>
      </c>
      <c r="Q5170" s="54">
        <v>21.110964507190925</v>
      </c>
      <c r="R5170" s="54" t="s">
        <v>499</v>
      </c>
      <c r="S5170" s="54">
        <v>15.833223380393191</v>
      </c>
      <c r="T5170" s="54" t="s">
        <v>499</v>
      </c>
      <c r="U5170" s="54">
        <v>100.27708140915688</v>
      </c>
      <c r="W5170" s="42" t="s">
        <v>469</v>
      </c>
    </row>
    <row r="5171" spans="1:23">
      <c r="A5171" s="49" t="s">
        <v>7439</v>
      </c>
      <c r="B5171" s="46" t="s">
        <v>549</v>
      </c>
      <c r="C5171" s="46" t="s">
        <v>441</v>
      </c>
      <c r="D5171" s="49" t="s">
        <v>99</v>
      </c>
      <c r="E5171" s="46">
        <v>6</v>
      </c>
      <c r="F5171" s="46">
        <v>12</v>
      </c>
      <c r="G5171" s="46">
        <v>14</v>
      </c>
      <c r="H5171" s="46">
        <v>15</v>
      </c>
      <c r="I5171" s="46">
        <v>6</v>
      </c>
      <c r="J5171" s="46">
        <v>0</v>
      </c>
      <c r="K5171" s="46">
        <v>53</v>
      </c>
      <c r="L5171" s="42">
        <v>37895</v>
      </c>
      <c r="M5171" s="42">
        <v>20044</v>
      </c>
      <c r="N5171" s="42">
        <v>17851</v>
      </c>
      <c r="O5171" s="54">
        <v>15.833223380393191</v>
      </c>
      <c r="P5171" s="54">
        <v>31.666446760786382</v>
      </c>
      <c r="Q5171" s="54">
        <v>36.944187887584114</v>
      </c>
      <c r="R5171" s="54">
        <v>39.583058450982982</v>
      </c>
      <c r="S5171" s="54">
        <v>15.833223380393191</v>
      </c>
      <c r="T5171" s="54" t="s">
        <v>499</v>
      </c>
      <c r="U5171" s="54">
        <v>139.86013986013987</v>
      </c>
      <c r="W5171" s="42" t="s">
        <v>469</v>
      </c>
    </row>
    <row r="5172" spans="1:23">
      <c r="A5172" s="49" t="s">
        <v>7440</v>
      </c>
      <c r="B5172" s="46" t="s">
        <v>549</v>
      </c>
      <c r="C5172" s="46" t="s">
        <v>441</v>
      </c>
      <c r="D5172" s="49" t="s">
        <v>481</v>
      </c>
      <c r="E5172" s="46">
        <v>6</v>
      </c>
      <c r="F5172" s="46">
        <v>0</v>
      </c>
      <c r="G5172" s="46">
        <v>6</v>
      </c>
      <c r="H5172" s="46">
        <v>0</v>
      </c>
      <c r="I5172" s="46">
        <v>0</v>
      </c>
      <c r="J5172" s="46">
        <v>0</v>
      </c>
      <c r="K5172" s="46">
        <v>12</v>
      </c>
      <c r="L5172" s="42">
        <v>37895</v>
      </c>
      <c r="M5172" s="42">
        <v>20044</v>
      </c>
      <c r="N5172" s="42">
        <v>17851</v>
      </c>
      <c r="O5172" s="54">
        <v>15.833223380393191</v>
      </c>
      <c r="P5172" s="54" t="s">
        <v>499</v>
      </c>
      <c r="Q5172" s="54">
        <v>15.833223380393191</v>
      </c>
      <c r="R5172" s="54" t="s">
        <v>499</v>
      </c>
      <c r="S5172" s="54" t="s">
        <v>499</v>
      </c>
      <c r="T5172" s="54" t="s">
        <v>499</v>
      </c>
      <c r="U5172" s="54">
        <v>31.666446760786382</v>
      </c>
      <c r="W5172" s="42" t="s">
        <v>469</v>
      </c>
    </row>
    <row r="5173" spans="1:23">
      <c r="A5173" s="49" t="s">
        <v>7441</v>
      </c>
      <c r="B5173" s="46" t="s">
        <v>549</v>
      </c>
      <c r="C5173" s="46" t="s">
        <v>441</v>
      </c>
      <c r="D5173" s="49" t="s">
        <v>483</v>
      </c>
      <c r="E5173" s="46">
        <v>6</v>
      </c>
      <c r="F5173" s="46">
        <v>0</v>
      </c>
      <c r="G5173" s="46">
        <v>13</v>
      </c>
      <c r="H5173" s="46">
        <v>18</v>
      </c>
      <c r="I5173" s="46">
        <v>6</v>
      </c>
      <c r="J5173" s="46">
        <v>6</v>
      </c>
      <c r="K5173" s="46">
        <v>49</v>
      </c>
      <c r="L5173" s="42">
        <v>37895</v>
      </c>
      <c r="M5173" s="42">
        <v>20044</v>
      </c>
      <c r="N5173" s="42">
        <v>17851</v>
      </c>
      <c r="O5173" s="54">
        <v>15.833223380393191</v>
      </c>
      <c r="P5173" s="54" t="s">
        <v>499</v>
      </c>
      <c r="Q5173" s="54">
        <v>34.305317324185246</v>
      </c>
      <c r="R5173" s="54">
        <v>47.499670141179578</v>
      </c>
      <c r="S5173" s="54">
        <v>15.833223380393191</v>
      </c>
      <c r="T5173" s="54">
        <v>15.833223380393191</v>
      </c>
      <c r="U5173" s="54">
        <v>129.3046576065444</v>
      </c>
      <c r="W5173" s="42" t="s">
        <v>469</v>
      </c>
    </row>
    <row r="5174" spans="1:23">
      <c r="A5174" s="49" t="s">
        <v>7442</v>
      </c>
      <c r="B5174" s="46" t="s">
        <v>549</v>
      </c>
      <c r="C5174" s="46" t="s">
        <v>441</v>
      </c>
      <c r="D5174" s="49" t="s">
        <v>128</v>
      </c>
      <c r="E5174" s="46">
        <v>0</v>
      </c>
      <c r="F5174" s="46">
        <v>0</v>
      </c>
      <c r="G5174" s="46">
        <v>6</v>
      </c>
      <c r="H5174" s="46">
        <v>0</v>
      </c>
      <c r="I5174" s="46">
        <v>0</v>
      </c>
      <c r="J5174" s="46">
        <v>0</v>
      </c>
      <c r="K5174" s="46">
        <v>6</v>
      </c>
      <c r="L5174" s="42">
        <v>37895</v>
      </c>
      <c r="M5174" s="42">
        <v>20044</v>
      </c>
      <c r="N5174" s="42">
        <v>17851</v>
      </c>
      <c r="O5174" s="54" t="s">
        <v>499</v>
      </c>
      <c r="P5174" s="54" t="s">
        <v>499</v>
      </c>
      <c r="Q5174" s="54">
        <v>15.833223380393191</v>
      </c>
      <c r="R5174" s="54" t="s">
        <v>499</v>
      </c>
      <c r="S5174" s="54" t="s">
        <v>499</v>
      </c>
      <c r="T5174" s="54" t="s">
        <v>499</v>
      </c>
      <c r="U5174" s="54">
        <v>15.833223380393191</v>
      </c>
      <c r="W5174" s="42" t="s">
        <v>469</v>
      </c>
    </row>
    <row r="5175" spans="1:23">
      <c r="A5175" s="49" t="s">
        <v>7443</v>
      </c>
      <c r="B5175" s="46" t="s">
        <v>549</v>
      </c>
      <c r="C5175" s="46" t="s">
        <v>441</v>
      </c>
      <c r="D5175" s="49" t="s">
        <v>132</v>
      </c>
      <c r="E5175" s="46">
        <v>0</v>
      </c>
      <c r="F5175" s="46">
        <v>0</v>
      </c>
      <c r="G5175" s="46">
        <v>6</v>
      </c>
      <c r="H5175" s="46">
        <v>6</v>
      </c>
      <c r="I5175" s="46">
        <v>6</v>
      </c>
      <c r="J5175" s="46">
        <v>6</v>
      </c>
      <c r="K5175" s="46">
        <v>24</v>
      </c>
      <c r="L5175" s="42">
        <v>37895</v>
      </c>
      <c r="M5175" s="42">
        <v>20044</v>
      </c>
      <c r="N5175" s="42">
        <v>17851</v>
      </c>
      <c r="O5175" s="54" t="s">
        <v>499</v>
      </c>
      <c r="P5175" s="54" t="s">
        <v>499</v>
      </c>
      <c r="Q5175" s="54">
        <v>29.934144881261226</v>
      </c>
      <c r="R5175" s="54">
        <v>29.934144881261226</v>
      </c>
      <c r="S5175" s="54">
        <v>29.934144881261226</v>
      </c>
      <c r="T5175" s="54">
        <v>29.934144881261226</v>
      </c>
      <c r="U5175" s="54">
        <v>119.7365795250449</v>
      </c>
      <c r="W5175" s="42" t="s">
        <v>469</v>
      </c>
    </row>
    <row r="5176" spans="1:23">
      <c r="A5176" s="49" t="s">
        <v>7444</v>
      </c>
      <c r="B5176" s="46" t="s">
        <v>549</v>
      </c>
      <c r="C5176" s="46" t="s">
        <v>441</v>
      </c>
      <c r="D5176" s="49" t="s">
        <v>161</v>
      </c>
      <c r="E5176" s="46">
        <v>0</v>
      </c>
      <c r="F5176" s="46">
        <v>0</v>
      </c>
      <c r="G5176" s="46">
        <v>0</v>
      </c>
      <c r="H5176" s="46">
        <v>0</v>
      </c>
      <c r="I5176" s="46">
        <v>0</v>
      </c>
      <c r="J5176" s="46">
        <v>0</v>
      </c>
      <c r="K5176" s="46">
        <v>0</v>
      </c>
      <c r="L5176" s="42">
        <v>37895</v>
      </c>
      <c r="M5176" s="42">
        <v>20044</v>
      </c>
      <c r="N5176" s="42">
        <v>17851</v>
      </c>
      <c r="O5176" s="54" t="s">
        <v>499</v>
      </c>
      <c r="P5176" s="54" t="s">
        <v>499</v>
      </c>
      <c r="Q5176" s="54" t="s">
        <v>499</v>
      </c>
      <c r="R5176" s="54" t="s">
        <v>499</v>
      </c>
      <c r="S5176" s="54" t="s">
        <v>499</v>
      </c>
      <c r="T5176" s="54" t="s">
        <v>499</v>
      </c>
      <c r="U5176" s="54" t="s">
        <v>499</v>
      </c>
      <c r="W5176" s="42" t="s">
        <v>469</v>
      </c>
    </row>
    <row r="5177" spans="1:23">
      <c r="A5177" s="49" t="s">
        <v>7445</v>
      </c>
      <c r="B5177" s="46" t="s">
        <v>549</v>
      </c>
      <c r="C5177" s="46" t="s">
        <v>441</v>
      </c>
      <c r="D5177" s="49" t="s">
        <v>164</v>
      </c>
      <c r="E5177" s="46">
        <v>25</v>
      </c>
      <c r="F5177" s="46">
        <v>18</v>
      </c>
      <c r="G5177" s="46">
        <v>40</v>
      </c>
      <c r="H5177" s="46">
        <v>86</v>
      </c>
      <c r="I5177" s="46">
        <v>20</v>
      </c>
      <c r="J5177" s="46">
        <v>0</v>
      </c>
      <c r="K5177" s="46">
        <v>189</v>
      </c>
      <c r="L5177" s="42">
        <v>37895</v>
      </c>
      <c r="M5177" s="42">
        <v>20044</v>
      </c>
      <c r="N5177" s="42">
        <v>17851</v>
      </c>
      <c r="O5177" s="54">
        <v>140.04817657274103</v>
      </c>
      <c r="P5177" s="54">
        <v>100.83468713237355</v>
      </c>
      <c r="Q5177" s="54">
        <v>224.07708251638564</v>
      </c>
      <c r="R5177" s="54">
        <v>481.76572741022915</v>
      </c>
      <c r="S5177" s="54">
        <v>112.03854125819282</v>
      </c>
      <c r="T5177" s="54" t="s">
        <v>499</v>
      </c>
      <c r="U5177" s="54">
        <v>1058.764214889922</v>
      </c>
      <c r="W5177" s="42" t="s">
        <v>469</v>
      </c>
    </row>
    <row r="5178" spans="1:23">
      <c r="A5178" s="49" t="s">
        <v>7446</v>
      </c>
      <c r="B5178" s="46" t="s">
        <v>549</v>
      </c>
      <c r="C5178" s="46" t="s">
        <v>441</v>
      </c>
      <c r="D5178" s="49" t="s">
        <v>142</v>
      </c>
      <c r="E5178" s="46">
        <v>12</v>
      </c>
      <c r="F5178" s="46">
        <v>0</v>
      </c>
      <c r="G5178" s="46">
        <v>0</v>
      </c>
      <c r="H5178" s="46">
        <v>0</v>
      </c>
      <c r="I5178" s="46">
        <v>0</v>
      </c>
      <c r="J5178" s="46">
        <v>0</v>
      </c>
      <c r="K5178" s="46">
        <v>12</v>
      </c>
      <c r="L5178" s="42">
        <v>37895</v>
      </c>
      <c r="M5178" s="42">
        <v>20044</v>
      </c>
      <c r="N5178" s="42">
        <v>17851</v>
      </c>
      <c r="O5178" s="54">
        <v>31.666446760786382</v>
      </c>
      <c r="P5178" s="54" t="s">
        <v>499</v>
      </c>
      <c r="Q5178" s="54" t="s">
        <v>499</v>
      </c>
      <c r="R5178" s="54" t="s">
        <v>499</v>
      </c>
      <c r="S5178" s="54" t="s">
        <v>499</v>
      </c>
      <c r="T5178" s="54" t="s">
        <v>499</v>
      </c>
      <c r="U5178" s="54">
        <v>31.666446760786382</v>
      </c>
      <c r="W5178" s="42" t="s">
        <v>469</v>
      </c>
    </row>
    <row r="5179" spans="1:23">
      <c r="A5179" s="49" t="s">
        <v>7447</v>
      </c>
      <c r="B5179" s="46" t="s">
        <v>549</v>
      </c>
      <c r="C5179" s="46" t="s">
        <v>441</v>
      </c>
      <c r="D5179" s="49" t="s">
        <v>146</v>
      </c>
      <c r="E5179" s="46">
        <v>6</v>
      </c>
      <c r="F5179" s="46">
        <v>6</v>
      </c>
      <c r="G5179" s="46">
        <v>7</v>
      </c>
      <c r="H5179" s="46">
        <v>11</v>
      </c>
      <c r="I5179" s="46">
        <v>6</v>
      </c>
      <c r="J5179" s="46">
        <v>0</v>
      </c>
      <c r="K5179" s="46">
        <v>36</v>
      </c>
      <c r="L5179" s="42">
        <v>37895</v>
      </c>
      <c r="M5179" s="42">
        <v>20044</v>
      </c>
      <c r="N5179" s="42">
        <v>17851</v>
      </c>
      <c r="O5179" s="54">
        <v>29.934144881261226</v>
      </c>
      <c r="P5179" s="54">
        <v>29.934144881261226</v>
      </c>
      <c r="Q5179" s="54">
        <v>34.923169028138098</v>
      </c>
      <c r="R5179" s="54">
        <v>54.879265615645579</v>
      </c>
      <c r="S5179" s="54">
        <v>29.934144881261226</v>
      </c>
      <c r="T5179" s="54" t="s">
        <v>499</v>
      </c>
      <c r="U5179" s="54">
        <v>179.60486928756734</v>
      </c>
      <c r="W5179" s="42" t="s">
        <v>469</v>
      </c>
    </row>
    <row r="5180" spans="1:23">
      <c r="A5180" s="49" t="s">
        <v>7448</v>
      </c>
      <c r="B5180" s="46" t="s">
        <v>549</v>
      </c>
      <c r="C5180" s="46" t="s">
        <v>443</v>
      </c>
      <c r="D5180" s="49" t="s">
        <v>200</v>
      </c>
      <c r="E5180" s="46">
        <v>6</v>
      </c>
      <c r="F5180" s="46">
        <v>0</v>
      </c>
      <c r="G5180" s="46">
        <v>6</v>
      </c>
      <c r="H5180" s="46">
        <v>21</v>
      </c>
      <c r="I5180" s="46">
        <v>9</v>
      </c>
      <c r="J5180" s="46">
        <v>10</v>
      </c>
      <c r="K5180" s="46">
        <v>52</v>
      </c>
      <c r="L5180" s="42">
        <v>26437</v>
      </c>
      <c r="M5180" s="42">
        <v>13771</v>
      </c>
      <c r="N5180" s="42">
        <v>12666</v>
      </c>
      <c r="O5180" s="54">
        <v>22.695464689639518</v>
      </c>
      <c r="P5180" s="54" t="s">
        <v>499</v>
      </c>
      <c r="Q5180" s="54">
        <v>22.695464689639518</v>
      </c>
      <c r="R5180" s="54">
        <v>79.434126413738326</v>
      </c>
      <c r="S5180" s="54">
        <v>34.043197034459283</v>
      </c>
      <c r="T5180" s="54">
        <v>37.825774482732534</v>
      </c>
      <c r="U5180" s="54">
        <v>196.69402731020915</v>
      </c>
      <c r="W5180" s="42" t="s">
        <v>469</v>
      </c>
    </row>
    <row r="5181" spans="1:23">
      <c r="A5181" s="49" t="s">
        <v>7449</v>
      </c>
      <c r="B5181" s="46" t="s">
        <v>549</v>
      </c>
      <c r="C5181" s="46" t="s">
        <v>443</v>
      </c>
      <c r="D5181" s="49" t="s">
        <v>54</v>
      </c>
      <c r="E5181" s="46">
        <v>12</v>
      </c>
      <c r="F5181" s="46">
        <v>14</v>
      </c>
      <c r="G5181" s="46">
        <v>38</v>
      </c>
      <c r="H5181" s="46">
        <v>66</v>
      </c>
      <c r="I5181" s="46">
        <v>41</v>
      </c>
      <c r="J5181" s="46">
        <v>34</v>
      </c>
      <c r="K5181" s="46">
        <v>205</v>
      </c>
      <c r="L5181" s="42">
        <v>26437</v>
      </c>
      <c r="M5181" s="42">
        <v>13771</v>
      </c>
      <c r="N5181" s="42">
        <v>12666</v>
      </c>
      <c r="O5181" s="54">
        <v>87.139641275143418</v>
      </c>
      <c r="P5181" s="54">
        <v>101.66291482100065</v>
      </c>
      <c r="Q5181" s="54">
        <v>275.94219737128748</v>
      </c>
      <c r="R5181" s="54">
        <v>479.26802701328882</v>
      </c>
      <c r="S5181" s="54">
        <v>297.72710769007335</v>
      </c>
      <c r="T5181" s="54">
        <v>246.895650279573</v>
      </c>
      <c r="U5181" s="54">
        <v>1488.6355384503668</v>
      </c>
      <c r="W5181" s="42" t="s">
        <v>469</v>
      </c>
    </row>
    <row r="5182" spans="1:23">
      <c r="A5182" s="49" t="s">
        <v>7450</v>
      </c>
      <c r="B5182" s="46" t="s">
        <v>549</v>
      </c>
      <c r="C5182" s="46" t="s">
        <v>443</v>
      </c>
      <c r="D5182" s="49" t="s">
        <v>60</v>
      </c>
      <c r="E5182" s="46">
        <v>12</v>
      </c>
      <c r="F5182" s="46">
        <v>12</v>
      </c>
      <c r="G5182" s="46">
        <v>6</v>
      </c>
      <c r="H5182" s="46">
        <v>12</v>
      </c>
      <c r="I5182" s="46">
        <v>12</v>
      </c>
      <c r="J5182" s="46">
        <v>12</v>
      </c>
      <c r="K5182" s="46">
        <v>66</v>
      </c>
      <c r="L5182" s="42">
        <v>26437</v>
      </c>
      <c r="M5182" s="42">
        <v>13771</v>
      </c>
      <c r="N5182" s="42">
        <v>12666</v>
      </c>
      <c r="O5182" s="54">
        <v>45.390929379279036</v>
      </c>
      <c r="P5182" s="54">
        <v>45.390929379279036</v>
      </c>
      <c r="Q5182" s="54">
        <v>22.695464689639518</v>
      </c>
      <c r="R5182" s="54">
        <v>45.390929379279036</v>
      </c>
      <c r="S5182" s="54">
        <v>45.390929379279036</v>
      </c>
      <c r="T5182" s="54">
        <v>45.390929379279036</v>
      </c>
      <c r="U5182" s="54">
        <v>249.65011158603474</v>
      </c>
      <c r="W5182" s="42" t="s">
        <v>469</v>
      </c>
    </row>
    <row r="5183" spans="1:23">
      <c r="A5183" s="49" t="s">
        <v>7451</v>
      </c>
      <c r="B5183" s="46" t="s">
        <v>549</v>
      </c>
      <c r="C5183" s="46" t="s">
        <v>443</v>
      </c>
      <c r="D5183" s="49" t="s">
        <v>69</v>
      </c>
      <c r="E5183" s="46">
        <v>0</v>
      </c>
      <c r="F5183" s="46">
        <v>0</v>
      </c>
      <c r="G5183" s="46">
        <v>0</v>
      </c>
      <c r="H5183" s="46">
        <v>0</v>
      </c>
      <c r="I5183" s="46">
        <v>0</v>
      </c>
      <c r="J5183" s="46">
        <v>6</v>
      </c>
      <c r="K5183" s="46">
        <v>6</v>
      </c>
      <c r="L5183" s="42">
        <v>26437</v>
      </c>
      <c r="M5183" s="42">
        <v>13771</v>
      </c>
      <c r="N5183" s="42">
        <v>12666</v>
      </c>
      <c r="O5183" s="54" t="s">
        <v>499</v>
      </c>
      <c r="P5183" s="54" t="s">
        <v>499</v>
      </c>
      <c r="Q5183" s="54" t="s">
        <v>499</v>
      </c>
      <c r="R5183" s="54" t="s">
        <v>499</v>
      </c>
      <c r="S5183" s="54" t="s">
        <v>499</v>
      </c>
      <c r="T5183" s="54">
        <v>43.569820637571709</v>
      </c>
      <c r="U5183" s="54">
        <v>43.569820637571709</v>
      </c>
      <c r="W5183" s="42" t="s">
        <v>469</v>
      </c>
    </row>
    <row r="5184" spans="1:23">
      <c r="A5184" s="49" t="s">
        <v>7452</v>
      </c>
      <c r="B5184" s="46" t="s">
        <v>549</v>
      </c>
      <c r="C5184" s="46" t="s">
        <v>443</v>
      </c>
      <c r="D5184" s="49" t="s">
        <v>64</v>
      </c>
      <c r="E5184" s="46">
        <v>17</v>
      </c>
      <c r="F5184" s="46">
        <v>12</v>
      </c>
      <c r="G5184" s="46">
        <v>20</v>
      </c>
      <c r="H5184" s="46">
        <v>19</v>
      </c>
      <c r="I5184" s="46">
        <v>23</v>
      </c>
      <c r="J5184" s="46">
        <v>12</v>
      </c>
      <c r="K5184" s="46">
        <v>103</v>
      </c>
      <c r="L5184" s="42">
        <v>26437</v>
      </c>
      <c r="M5184" s="42">
        <v>13771</v>
      </c>
      <c r="N5184" s="42">
        <v>12666</v>
      </c>
      <c r="O5184" s="54">
        <v>64.303816620645307</v>
      </c>
      <c r="P5184" s="54">
        <v>45.390929379279036</v>
      </c>
      <c r="Q5184" s="54">
        <v>75.651548965465068</v>
      </c>
      <c r="R5184" s="54">
        <v>71.86897151719181</v>
      </c>
      <c r="S5184" s="54">
        <v>86.999281310284829</v>
      </c>
      <c r="T5184" s="54">
        <v>45.390929379279036</v>
      </c>
      <c r="U5184" s="54">
        <v>389.60547717214507</v>
      </c>
      <c r="W5184" s="42" t="s">
        <v>469</v>
      </c>
    </row>
    <row r="5185" spans="1:23">
      <c r="A5185" s="49" t="s">
        <v>7453</v>
      </c>
      <c r="B5185" s="46" t="s">
        <v>549</v>
      </c>
      <c r="C5185" s="46" t="s">
        <v>443</v>
      </c>
      <c r="D5185" s="49" t="s">
        <v>492</v>
      </c>
      <c r="E5185" s="46">
        <v>12</v>
      </c>
      <c r="F5185" s="46">
        <v>6</v>
      </c>
      <c r="G5185" s="46">
        <v>6</v>
      </c>
      <c r="H5185" s="46">
        <v>12</v>
      </c>
      <c r="I5185" s="46">
        <v>6</v>
      </c>
      <c r="J5185" s="46">
        <v>0</v>
      </c>
      <c r="K5185" s="46">
        <v>42</v>
      </c>
      <c r="L5185" s="42">
        <v>26437</v>
      </c>
      <c r="M5185" s="42">
        <v>13771</v>
      </c>
      <c r="N5185" s="42">
        <v>12666</v>
      </c>
      <c r="O5185" s="54">
        <v>45.390929379279036</v>
      </c>
      <c r="P5185" s="54">
        <v>22.695464689639518</v>
      </c>
      <c r="Q5185" s="54">
        <v>22.695464689639518</v>
      </c>
      <c r="R5185" s="54">
        <v>45.390929379279036</v>
      </c>
      <c r="S5185" s="54">
        <v>22.695464689639518</v>
      </c>
      <c r="T5185" s="54" t="s">
        <v>499</v>
      </c>
      <c r="U5185" s="54">
        <v>158.86825282747665</v>
      </c>
      <c r="W5185" s="42" t="s">
        <v>469</v>
      </c>
    </row>
    <row r="5186" spans="1:23">
      <c r="A5186" s="49" t="s">
        <v>7454</v>
      </c>
      <c r="B5186" s="46" t="s">
        <v>549</v>
      </c>
      <c r="C5186" s="46" t="s">
        <v>443</v>
      </c>
      <c r="D5186" s="49" t="s">
        <v>473</v>
      </c>
      <c r="E5186" s="46">
        <v>0</v>
      </c>
      <c r="F5186" s="46">
        <v>0</v>
      </c>
      <c r="G5186" s="46">
        <v>0</v>
      </c>
      <c r="H5186" s="46">
        <v>0</v>
      </c>
      <c r="I5186" s="46">
        <v>0</v>
      </c>
      <c r="J5186" s="46">
        <v>0</v>
      </c>
      <c r="K5186" s="46">
        <v>0</v>
      </c>
      <c r="L5186" s="42">
        <v>26437</v>
      </c>
      <c r="M5186" s="42">
        <v>13771</v>
      </c>
      <c r="N5186" s="42">
        <v>12666</v>
      </c>
      <c r="O5186" s="54" t="s">
        <v>499</v>
      </c>
      <c r="P5186" s="54" t="s">
        <v>499</v>
      </c>
      <c r="Q5186" s="54" t="s">
        <v>499</v>
      </c>
      <c r="R5186" s="54" t="s">
        <v>499</v>
      </c>
      <c r="S5186" s="54" t="s">
        <v>499</v>
      </c>
      <c r="T5186" s="54" t="s">
        <v>499</v>
      </c>
      <c r="U5186" s="54" t="s">
        <v>499</v>
      </c>
      <c r="W5186" s="42" t="s">
        <v>469</v>
      </c>
    </row>
    <row r="5187" spans="1:23">
      <c r="A5187" s="49" t="s">
        <v>7455</v>
      </c>
      <c r="B5187" s="46" t="s">
        <v>549</v>
      </c>
      <c r="C5187" s="46" t="s">
        <v>443</v>
      </c>
      <c r="D5187" s="49" t="s">
        <v>201</v>
      </c>
      <c r="E5187" s="46">
        <v>0</v>
      </c>
      <c r="F5187" s="46">
        <v>0</v>
      </c>
      <c r="G5187" s="46">
        <v>12</v>
      </c>
      <c r="H5187" s="46">
        <v>6</v>
      </c>
      <c r="I5187" s="46">
        <v>0</v>
      </c>
      <c r="J5187" s="46">
        <v>0</v>
      </c>
      <c r="K5187" s="46">
        <v>18</v>
      </c>
      <c r="L5187" s="42">
        <v>26437</v>
      </c>
      <c r="M5187" s="42">
        <v>13771</v>
      </c>
      <c r="N5187" s="42">
        <v>12666</v>
      </c>
      <c r="O5187" s="54" t="s">
        <v>499</v>
      </c>
      <c r="P5187" s="54" t="s">
        <v>499</v>
      </c>
      <c r="Q5187" s="54">
        <v>45.390929379279036</v>
      </c>
      <c r="R5187" s="54">
        <v>22.695464689639518</v>
      </c>
      <c r="S5187" s="54" t="s">
        <v>499</v>
      </c>
      <c r="T5187" s="54" t="s">
        <v>499</v>
      </c>
      <c r="U5187" s="54">
        <v>68.086394068918565</v>
      </c>
      <c r="W5187" s="42" t="s">
        <v>469</v>
      </c>
    </row>
    <row r="5188" spans="1:23">
      <c r="A5188" s="49" t="s">
        <v>7456</v>
      </c>
      <c r="B5188" s="46" t="s">
        <v>549</v>
      </c>
      <c r="C5188" s="46" t="s">
        <v>443</v>
      </c>
      <c r="D5188" s="49" t="s">
        <v>151</v>
      </c>
      <c r="E5188" s="46">
        <v>0</v>
      </c>
      <c r="F5188" s="46">
        <v>0</v>
      </c>
      <c r="G5188" s="46">
        <v>0</v>
      </c>
      <c r="H5188" s="46">
        <v>0</v>
      </c>
      <c r="I5188" s="46">
        <v>0</v>
      </c>
      <c r="J5188" s="46">
        <v>0</v>
      </c>
      <c r="K5188" s="46">
        <v>0</v>
      </c>
      <c r="L5188" s="42">
        <v>26437</v>
      </c>
      <c r="M5188" s="42">
        <v>13771</v>
      </c>
      <c r="N5188" s="42">
        <v>12666</v>
      </c>
      <c r="O5188" s="54" t="s">
        <v>499</v>
      </c>
      <c r="P5188" s="54" t="s">
        <v>499</v>
      </c>
      <c r="Q5188" s="54" t="s">
        <v>499</v>
      </c>
      <c r="R5188" s="54" t="s">
        <v>499</v>
      </c>
      <c r="S5188" s="54" t="s">
        <v>499</v>
      </c>
      <c r="T5188" s="54" t="s">
        <v>499</v>
      </c>
      <c r="U5188" s="54" t="s">
        <v>499</v>
      </c>
      <c r="W5188" s="42" t="s">
        <v>469</v>
      </c>
    </row>
    <row r="5189" spans="1:23">
      <c r="A5189" s="49" t="s">
        <v>7457</v>
      </c>
      <c r="B5189" s="46" t="s">
        <v>549</v>
      </c>
      <c r="C5189" s="46" t="s">
        <v>443</v>
      </c>
      <c r="D5189" s="49" t="s">
        <v>95</v>
      </c>
      <c r="E5189" s="46">
        <v>0</v>
      </c>
      <c r="F5189" s="46">
        <v>0</v>
      </c>
      <c r="G5189" s="46">
        <v>0</v>
      </c>
      <c r="H5189" s="46">
        <v>6</v>
      </c>
      <c r="I5189" s="46">
        <v>0</v>
      </c>
      <c r="J5189" s="46">
        <v>0</v>
      </c>
      <c r="K5189" s="46">
        <v>6</v>
      </c>
      <c r="L5189" s="42">
        <v>26437</v>
      </c>
      <c r="M5189" s="42">
        <v>13771</v>
      </c>
      <c r="N5189" s="42">
        <v>12666</v>
      </c>
      <c r="O5189" s="54" t="s">
        <v>499</v>
      </c>
      <c r="P5189" s="54" t="s">
        <v>499</v>
      </c>
      <c r="Q5189" s="54" t="s">
        <v>499</v>
      </c>
      <c r="R5189" s="54">
        <v>22.695464689639518</v>
      </c>
      <c r="S5189" s="54" t="s">
        <v>499</v>
      </c>
      <c r="T5189" s="54" t="s">
        <v>499</v>
      </c>
      <c r="U5189" s="54">
        <v>22.695464689639518</v>
      </c>
      <c r="W5189" s="42" t="s">
        <v>469</v>
      </c>
    </row>
    <row r="5190" spans="1:23">
      <c r="A5190" s="49" t="s">
        <v>7458</v>
      </c>
      <c r="B5190" s="46" t="s">
        <v>549</v>
      </c>
      <c r="C5190" s="46" t="s">
        <v>443</v>
      </c>
      <c r="D5190" s="49" t="s">
        <v>154</v>
      </c>
      <c r="E5190" s="46">
        <v>0</v>
      </c>
      <c r="F5190" s="46">
        <v>0</v>
      </c>
      <c r="G5190" s="46">
        <v>0</v>
      </c>
      <c r="H5190" s="46">
        <v>0</v>
      </c>
      <c r="I5190" s="46">
        <v>0</v>
      </c>
      <c r="J5190" s="46">
        <v>0</v>
      </c>
      <c r="K5190" s="46">
        <v>0</v>
      </c>
      <c r="L5190" s="42">
        <v>26437</v>
      </c>
      <c r="M5190" s="42">
        <v>13771</v>
      </c>
      <c r="N5190" s="42">
        <v>12666</v>
      </c>
      <c r="O5190" s="54" t="s">
        <v>499</v>
      </c>
      <c r="P5190" s="54" t="s">
        <v>499</v>
      </c>
      <c r="Q5190" s="54" t="s">
        <v>499</v>
      </c>
      <c r="R5190" s="54" t="s">
        <v>499</v>
      </c>
      <c r="S5190" s="54" t="s">
        <v>499</v>
      </c>
      <c r="T5190" s="54" t="s">
        <v>499</v>
      </c>
      <c r="U5190" s="54" t="s">
        <v>499</v>
      </c>
      <c r="W5190" s="42" t="s">
        <v>469</v>
      </c>
    </row>
    <row r="5191" spans="1:23">
      <c r="A5191" s="49" t="s">
        <v>7459</v>
      </c>
      <c r="B5191" s="46" t="s">
        <v>549</v>
      </c>
      <c r="C5191" s="46" t="s">
        <v>443</v>
      </c>
      <c r="D5191" s="49" t="s">
        <v>155</v>
      </c>
      <c r="E5191" s="46">
        <v>6</v>
      </c>
      <c r="F5191" s="46">
        <v>0</v>
      </c>
      <c r="G5191" s="46">
        <v>12</v>
      </c>
      <c r="H5191" s="46">
        <v>0</v>
      </c>
      <c r="I5191" s="46">
        <v>0</v>
      </c>
      <c r="J5191" s="46">
        <v>0</v>
      </c>
      <c r="K5191" s="46">
        <v>18</v>
      </c>
      <c r="L5191" s="42">
        <v>26437</v>
      </c>
      <c r="M5191" s="42">
        <v>13771</v>
      </c>
      <c r="N5191" s="42">
        <v>12666</v>
      </c>
      <c r="O5191" s="54">
        <v>22.695464689639518</v>
      </c>
      <c r="P5191" s="54" t="s">
        <v>499</v>
      </c>
      <c r="Q5191" s="54">
        <v>45.390929379279036</v>
      </c>
      <c r="R5191" s="54" t="s">
        <v>499</v>
      </c>
      <c r="S5191" s="54" t="s">
        <v>499</v>
      </c>
      <c r="T5191" s="54" t="s">
        <v>499</v>
      </c>
      <c r="U5191" s="54">
        <v>68.086394068918565</v>
      </c>
      <c r="W5191" s="42" t="s">
        <v>469</v>
      </c>
    </row>
    <row r="5192" spans="1:23">
      <c r="A5192" s="49" t="s">
        <v>7460</v>
      </c>
      <c r="B5192" s="46" t="s">
        <v>549</v>
      </c>
      <c r="C5192" s="46" t="s">
        <v>443</v>
      </c>
      <c r="D5192" s="49" t="s">
        <v>99</v>
      </c>
      <c r="E5192" s="46">
        <v>6</v>
      </c>
      <c r="F5192" s="46">
        <v>6</v>
      </c>
      <c r="G5192" s="46">
        <v>12</v>
      </c>
      <c r="H5192" s="46">
        <v>12</v>
      </c>
      <c r="I5192" s="46">
        <v>8</v>
      </c>
      <c r="J5192" s="46">
        <v>6</v>
      </c>
      <c r="K5192" s="46">
        <v>50</v>
      </c>
      <c r="L5192" s="42">
        <v>26437</v>
      </c>
      <c r="M5192" s="42">
        <v>13771</v>
      </c>
      <c r="N5192" s="42">
        <v>12666</v>
      </c>
      <c r="O5192" s="54">
        <v>22.695464689639518</v>
      </c>
      <c r="P5192" s="54">
        <v>22.695464689639518</v>
      </c>
      <c r="Q5192" s="54">
        <v>45.390929379279036</v>
      </c>
      <c r="R5192" s="54">
        <v>45.390929379279036</v>
      </c>
      <c r="S5192" s="54">
        <v>30.260619586186028</v>
      </c>
      <c r="T5192" s="54">
        <v>22.695464689639518</v>
      </c>
      <c r="U5192" s="54">
        <v>189.12887241366266</v>
      </c>
      <c r="W5192" s="42" t="s">
        <v>469</v>
      </c>
    </row>
    <row r="5193" spans="1:23">
      <c r="A5193" s="49" t="s">
        <v>7461</v>
      </c>
      <c r="B5193" s="46" t="s">
        <v>549</v>
      </c>
      <c r="C5193" s="46" t="s">
        <v>443</v>
      </c>
      <c r="D5193" s="49" t="s">
        <v>481</v>
      </c>
      <c r="E5193" s="46">
        <v>0</v>
      </c>
      <c r="F5193" s="46">
        <v>0</v>
      </c>
      <c r="G5193" s="46">
        <v>0</v>
      </c>
      <c r="H5193" s="46">
        <v>6</v>
      </c>
      <c r="I5193" s="46">
        <v>0</v>
      </c>
      <c r="J5193" s="46">
        <v>0</v>
      </c>
      <c r="K5193" s="46">
        <v>6</v>
      </c>
      <c r="L5193" s="42">
        <v>26437</v>
      </c>
      <c r="M5193" s="42">
        <v>13771</v>
      </c>
      <c r="N5193" s="42">
        <v>12666</v>
      </c>
      <c r="O5193" s="54" t="s">
        <v>499</v>
      </c>
      <c r="P5193" s="54" t="s">
        <v>499</v>
      </c>
      <c r="Q5193" s="54" t="s">
        <v>499</v>
      </c>
      <c r="R5193" s="54">
        <v>22.695464689639518</v>
      </c>
      <c r="S5193" s="54" t="s">
        <v>499</v>
      </c>
      <c r="T5193" s="54" t="s">
        <v>499</v>
      </c>
      <c r="U5193" s="54">
        <v>22.695464689639518</v>
      </c>
      <c r="W5193" s="42" t="s">
        <v>469</v>
      </c>
    </row>
    <row r="5194" spans="1:23">
      <c r="A5194" s="49" t="s">
        <v>7462</v>
      </c>
      <c r="B5194" s="46" t="s">
        <v>549</v>
      </c>
      <c r="C5194" s="46" t="s">
        <v>443</v>
      </c>
      <c r="D5194" s="49" t="s">
        <v>483</v>
      </c>
      <c r="E5194" s="46">
        <v>12</v>
      </c>
      <c r="F5194" s="46">
        <v>0</v>
      </c>
      <c r="G5194" s="46">
        <v>12</v>
      </c>
      <c r="H5194" s="46">
        <v>16</v>
      </c>
      <c r="I5194" s="46">
        <v>6</v>
      </c>
      <c r="J5194" s="46">
        <v>12</v>
      </c>
      <c r="K5194" s="46">
        <v>58</v>
      </c>
      <c r="L5194" s="42">
        <v>26437</v>
      </c>
      <c r="M5194" s="42">
        <v>13771</v>
      </c>
      <c r="N5194" s="42">
        <v>12666</v>
      </c>
      <c r="O5194" s="54">
        <v>45.390929379279036</v>
      </c>
      <c r="P5194" s="54" t="s">
        <v>499</v>
      </c>
      <c r="Q5194" s="54">
        <v>45.390929379279036</v>
      </c>
      <c r="R5194" s="54">
        <v>60.521239172372056</v>
      </c>
      <c r="S5194" s="54">
        <v>22.695464689639518</v>
      </c>
      <c r="T5194" s="54">
        <v>45.390929379279036</v>
      </c>
      <c r="U5194" s="54">
        <v>219.38949199984873</v>
      </c>
      <c r="W5194" s="42" t="s">
        <v>469</v>
      </c>
    </row>
    <row r="5195" spans="1:23">
      <c r="A5195" s="49" t="s">
        <v>7463</v>
      </c>
      <c r="B5195" s="46" t="s">
        <v>549</v>
      </c>
      <c r="C5195" s="46" t="s">
        <v>443</v>
      </c>
      <c r="D5195" s="49" t="s">
        <v>128</v>
      </c>
      <c r="E5195" s="46">
        <v>0</v>
      </c>
      <c r="F5195" s="46">
        <v>0</v>
      </c>
      <c r="G5195" s="46">
        <v>0</v>
      </c>
      <c r="H5195" s="46">
        <v>0</v>
      </c>
      <c r="I5195" s="46">
        <v>0</v>
      </c>
      <c r="J5195" s="46">
        <v>0</v>
      </c>
      <c r="K5195" s="46">
        <v>0</v>
      </c>
      <c r="L5195" s="42">
        <v>26437</v>
      </c>
      <c r="M5195" s="42">
        <v>13771</v>
      </c>
      <c r="N5195" s="42">
        <v>12666</v>
      </c>
      <c r="O5195" s="54" t="s">
        <v>499</v>
      </c>
      <c r="P5195" s="54" t="s">
        <v>499</v>
      </c>
      <c r="Q5195" s="54" t="s">
        <v>499</v>
      </c>
      <c r="R5195" s="54" t="s">
        <v>499</v>
      </c>
      <c r="S5195" s="54" t="s">
        <v>499</v>
      </c>
      <c r="T5195" s="54" t="s">
        <v>499</v>
      </c>
      <c r="U5195" s="54" t="s">
        <v>499</v>
      </c>
      <c r="W5195" s="42" t="s">
        <v>469</v>
      </c>
    </row>
    <row r="5196" spans="1:23">
      <c r="A5196" s="49" t="s">
        <v>7464</v>
      </c>
      <c r="B5196" s="46" t="s">
        <v>549</v>
      </c>
      <c r="C5196" s="46" t="s">
        <v>443</v>
      </c>
      <c r="D5196" s="49" t="s">
        <v>132</v>
      </c>
      <c r="E5196" s="46">
        <v>6</v>
      </c>
      <c r="F5196" s="46">
        <v>0</v>
      </c>
      <c r="G5196" s="46">
        <v>0</v>
      </c>
      <c r="H5196" s="46">
        <v>0</v>
      </c>
      <c r="I5196" s="46">
        <v>6</v>
      </c>
      <c r="J5196" s="46">
        <v>0</v>
      </c>
      <c r="K5196" s="46">
        <v>12</v>
      </c>
      <c r="L5196" s="42">
        <v>26437</v>
      </c>
      <c r="M5196" s="42">
        <v>13771</v>
      </c>
      <c r="N5196" s="42">
        <v>12666</v>
      </c>
      <c r="O5196" s="54">
        <v>43.569820637571709</v>
      </c>
      <c r="P5196" s="54" t="s">
        <v>499</v>
      </c>
      <c r="Q5196" s="54" t="s">
        <v>499</v>
      </c>
      <c r="R5196" s="54" t="s">
        <v>499</v>
      </c>
      <c r="S5196" s="54">
        <v>43.569820637571709</v>
      </c>
      <c r="T5196" s="54" t="s">
        <v>499</v>
      </c>
      <c r="U5196" s="54">
        <v>87.139641275143418</v>
      </c>
      <c r="W5196" s="42" t="s">
        <v>469</v>
      </c>
    </row>
    <row r="5197" spans="1:23">
      <c r="A5197" s="49" t="s">
        <v>7465</v>
      </c>
      <c r="B5197" s="46" t="s">
        <v>549</v>
      </c>
      <c r="C5197" s="46" t="s">
        <v>443</v>
      </c>
      <c r="D5197" s="49" t="s">
        <v>161</v>
      </c>
      <c r="E5197" s="46">
        <v>0</v>
      </c>
      <c r="F5197" s="46">
        <v>0</v>
      </c>
      <c r="G5197" s="46">
        <v>0</v>
      </c>
      <c r="H5197" s="46">
        <v>0</v>
      </c>
      <c r="I5197" s="46">
        <v>0</v>
      </c>
      <c r="J5197" s="46">
        <v>0</v>
      </c>
      <c r="K5197" s="46">
        <v>0</v>
      </c>
      <c r="L5197" s="42">
        <v>26437</v>
      </c>
      <c r="M5197" s="42">
        <v>13771</v>
      </c>
      <c r="N5197" s="42">
        <v>12666</v>
      </c>
      <c r="O5197" s="54" t="s">
        <v>499</v>
      </c>
      <c r="P5197" s="54" t="s">
        <v>499</v>
      </c>
      <c r="Q5197" s="54" t="s">
        <v>499</v>
      </c>
      <c r="R5197" s="54" t="s">
        <v>499</v>
      </c>
      <c r="S5197" s="54" t="s">
        <v>499</v>
      </c>
      <c r="T5197" s="54" t="s">
        <v>499</v>
      </c>
      <c r="U5197" s="54" t="s">
        <v>499</v>
      </c>
      <c r="W5197" s="42" t="s">
        <v>469</v>
      </c>
    </row>
    <row r="5198" spans="1:23">
      <c r="A5198" s="49" t="s">
        <v>7466</v>
      </c>
      <c r="B5198" s="46" t="s">
        <v>549</v>
      </c>
      <c r="C5198" s="46" t="s">
        <v>443</v>
      </c>
      <c r="D5198" s="49" t="s">
        <v>164</v>
      </c>
      <c r="E5198" s="46">
        <v>22</v>
      </c>
      <c r="F5198" s="46">
        <v>16</v>
      </c>
      <c r="G5198" s="46">
        <v>38</v>
      </c>
      <c r="H5198" s="46">
        <v>59</v>
      </c>
      <c r="I5198" s="46">
        <v>11</v>
      </c>
      <c r="J5198" s="46">
        <v>0</v>
      </c>
      <c r="K5198" s="46">
        <v>146</v>
      </c>
      <c r="L5198" s="42">
        <v>26437</v>
      </c>
      <c r="M5198" s="42">
        <v>13771</v>
      </c>
      <c r="N5198" s="42">
        <v>12666</v>
      </c>
      <c r="O5198" s="54">
        <v>173.69335228169905</v>
      </c>
      <c r="P5198" s="54">
        <v>126.32243802305385</v>
      </c>
      <c r="Q5198" s="54">
        <v>300.0157903047529</v>
      </c>
      <c r="R5198" s="54">
        <v>465.81399021001101</v>
      </c>
      <c r="S5198" s="54">
        <v>86.846676140849524</v>
      </c>
      <c r="T5198" s="54" t="s">
        <v>499</v>
      </c>
      <c r="U5198" s="54">
        <v>1152.6922469603664</v>
      </c>
      <c r="W5198" s="42" t="s">
        <v>469</v>
      </c>
    </row>
    <row r="5199" spans="1:23">
      <c r="A5199" s="49" t="s">
        <v>7467</v>
      </c>
      <c r="B5199" s="46" t="s">
        <v>549</v>
      </c>
      <c r="C5199" s="46" t="s">
        <v>443</v>
      </c>
      <c r="D5199" s="49" t="s">
        <v>142</v>
      </c>
      <c r="E5199" s="46">
        <v>0</v>
      </c>
      <c r="F5199" s="46">
        <v>0</v>
      </c>
      <c r="G5199" s="46">
        <v>0</v>
      </c>
      <c r="H5199" s="46">
        <v>0</v>
      </c>
      <c r="I5199" s="46">
        <v>0</v>
      </c>
      <c r="J5199" s="46">
        <v>0</v>
      </c>
      <c r="K5199" s="46">
        <v>0</v>
      </c>
      <c r="L5199" s="42">
        <v>26437</v>
      </c>
      <c r="M5199" s="42">
        <v>13771</v>
      </c>
      <c r="N5199" s="42">
        <v>12666</v>
      </c>
      <c r="O5199" s="54" t="s">
        <v>499</v>
      </c>
      <c r="P5199" s="54" t="s">
        <v>499</v>
      </c>
      <c r="Q5199" s="54" t="s">
        <v>499</v>
      </c>
      <c r="R5199" s="54" t="s">
        <v>499</v>
      </c>
      <c r="S5199" s="54" t="s">
        <v>499</v>
      </c>
      <c r="T5199" s="54" t="s">
        <v>499</v>
      </c>
      <c r="U5199" s="54" t="s">
        <v>499</v>
      </c>
      <c r="W5199" s="42" t="s">
        <v>469</v>
      </c>
    </row>
    <row r="5200" spans="1:23">
      <c r="A5200" s="49" t="s">
        <v>7468</v>
      </c>
      <c r="B5200" s="46" t="s">
        <v>549</v>
      </c>
      <c r="C5200" s="46" t="s">
        <v>443</v>
      </c>
      <c r="D5200" s="49" t="s">
        <v>146</v>
      </c>
      <c r="E5200" s="46">
        <v>0</v>
      </c>
      <c r="F5200" s="46">
        <v>6</v>
      </c>
      <c r="G5200" s="46">
        <v>6</v>
      </c>
      <c r="H5200" s="46">
        <v>8</v>
      </c>
      <c r="I5200" s="46">
        <v>7</v>
      </c>
      <c r="J5200" s="46">
        <v>6</v>
      </c>
      <c r="K5200" s="46">
        <v>33</v>
      </c>
      <c r="L5200" s="42">
        <v>26437</v>
      </c>
      <c r="M5200" s="42">
        <v>13771</v>
      </c>
      <c r="N5200" s="42">
        <v>12666</v>
      </c>
      <c r="O5200" s="54" t="s">
        <v>499</v>
      </c>
      <c r="P5200" s="54">
        <v>43.569820637571709</v>
      </c>
      <c r="Q5200" s="54">
        <v>43.569820637571709</v>
      </c>
      <c r="R5200" s="54">
        <v>58.093094183428953</v>
      </c>
      <c r="S5200" s="54">
        <v>50.831457410500327</v>
      </c>
      <c r="T5200" s="54">
        <v>43.569820637571709</v>
      </c>
      <c r="U5200" s="54">
        <v>239.63401350664441</v>
      </c>
      <c r="W5200" s="42" t="s">
        <v>469</v>
      </c>
    </row>
    <row r="5201" spans="1:23">
      <c r="A5201" s="49" t="s">
        <v>7469</v>
      </c>
      <c r="B5201" s="46" t="s">
        <v>549</v>
      </c>
      <c r="C5201" s="46" t="s">
        <v>445</v>
      </c>
      <c r="D5201" s="49" t="s">
        <v>200</v>
      </c>
      <c r="E5201" s="46">
        <v>0</v>
      </c>
      <c r="F5201" s="46">
        <v>0</v>
      </c>
      <c r="G5201" s="46">
        <v>6</v>
      </c>
      <c r="H5201" s="46">
        <v>12</v>
      </c>
      <c r="I5201" s="46">
        <v>6</v>
      </c>
      <c r="J5201" s="46">
        <v>6</v>
      </c>
      <c r="K5201" s="46">
        <v>30</v>
      </c>
      <c r="L5201" s="42">
        <v>30362</v>
      </c>
      <c r="M5201" s="42">
        <v>14792</v>
      </c>
      <c r="N5201" s="42">
        <v>15570</v>
      </c>
      <c r="O5201" s="54" t="s">
        <v>499</v>
      </c>
      <c r="P5201" s="54" t="s">
        <v>499</v>
      </c>
      <c r="Q5201" s="54">
        <v>19.761544035307292</v>
      </c>
      <c r="R5201" s="54">
        <v>39.523088070614584</v>
      </c>
      <c r="S5201" s="54">
        <v>19.761544035307292</v>
      </c>
      <c r="T5201" s="54">
        <v>19.761544035307292</v>
      </c>
      <c r="U5201" s="54">
        <v>98.807720176536463</v>
      </c>
      <c r="W5201" s="42" t="s">
        <v>469</v>
      </c>
    </row>
    <row r="5202" spans="1:23">
      <c r="A5202" s="49" t="s">
        <v>7470</v>
      </c>
      <c r="B5202" s="46" t="s">
        <v>549</v>
      </c>
      <c r="C5202" s="46" t="s">
        <v>445</v>
      </c>
      <c r="D5202" s="49" t="s">
        <v>54</v>
      </c>
      <c r="E5202" s="46">
        <v>19</v>
      </c>
      <c r="F5202" s="46">
        <v>15</v>
      </c>
      <c r="G5202" s="46">
        <v>41</v>
      </c>
      <c r="H5202" s="46">
        <v>47</v>
      </c>
      <c r="I5202" s="46">
        <v>33</v>
      </c>
      <c r="J5202" s="46">
        <v>33</v>
      </c>
      <c r="K5202" s="46">
        <v>188</v>
      </c>
      <c r="L5202" s="42">
        <v>30362</v>
      </c>
      <c r="M5202" s="42">
        <v>14792</v>
      </c>
      <c r="N5202" s="42">
        <v>15570</v>
      </c>
      <c r="O5202" s="54">
        <v>128.44780962682532</v>
      </c>
      <c r="P5202" s="54">
        <v>101.40616549486208</v>
      </c>
      <c r="Q5202" s="54">
        <v>277.17685235262309</v>
      </c>
      <c r="R5202" s="54">
        <v>317.73931855056787</v>
      </c>
      <c r="S5202" s="54">
        <v>223.09356408869658</v>
      </c>
      <c r="T5202" s="54">
        <v>223.09356408869658</v>
      </c>
      <c r="U5202" s="54">
        <v>1270.9572742022715</v>
      </c>
      <c r="W5202" s="42" t="s">
        <v>469</v>
      </c>
    </row>
    <row r="5203" spans="1:23">
      <c r="A5203" s="49" t="s">
        <v>7471</v>
      </c>
      <c r="B5203" s="46" t="s">
        <v>549</v>
      </c>
      <c r="C5203" s="46" t="s">
        <v>445</v>
      </c>
      <c r="D5203" s="49" t="s">
        <v>60</v>
      </c>
      <c r="E5203" s="46">
        <v>0</v>
      </c>
      <c r="F5203" s="46">
        <v>0</v>
      </c>
      <c r="G5203" s="46">
        <v>6</v>
      </c>
      <c r="H5203" s="46">
        <v>6</v>
      </c>
      <c r="I5203" s="46">
        <v>18</v>
      </c>
      <c r="J5203" s="46">
        <v>16</v>
      </c>
      <c r="K5203" s="46">
        <v>46</v>
      </c>
      <c r="L5203" s="42">
        <v>30362</v>
      </c>
      <c r="M5203" s="42">
        <v>14792</v>
      </c>
      <c r="N5203" s="42">
        <v>15570</v>
      </c>
      <c r="O5203" s="54" t="s">
        <v>499</v>
      </c>
      <c r="P5203" s="54" t="s">
        <v>499</v>
      </c>
      <c r="Q5203" s="54">
        <v>19.761544035307292</v>
      </c>
      <c r="R5203" s="54">
        <v>19.761544035307292</v>
      </c>
      <c r="S5203" s="54">
        <v>59.284632105921879</v>
      </c>
      <c r="T5203" s="54">
        <v>52.697450760819443</v>
      </c>
      <c r="U5203" s="54">
        <v>151.50517093735593</v>
      </c>
      <c r="W5203" s="42" t="s">
        <v>469</v>
      </c>
    </row>
    <row r="5204" spans="1:23">
      <c r="A5204" s="49" t="s">
        <v>7472</v>
      </c>
      <c r="B5204" s="46" t="s">
        <v>549</v>
      </c>
      <c r="C5204" s="46" t="s">
        <v>445</v>
      </c>
      <c r="D5204" s="49" t="s">
        <v>69</v>
      </c>
      <c r="E5204" s="46">
        <v>0</v>
      </c>
      <c r="F5204" s="46">
        <v>0</v>
      </c>
      <c r="G5204" s="46">
        <v>0</v>
      </c>
      <c r="H5204" s="46">
        <v>6</v>
      </c>
      <c r="I5204" s="46">
        <v>0</v>
      </c>
      <c r="J5204" s="46">
        <v>0</v>
      </c>
      <c r="K5204" s="46">
        <v>6</v>
      </c>
      <c r="L5204" s="42">
        <v>30362</v>
      </c>
      <c r="M5204" s="42">
        <v>14792</v>
      </c>
      <c r="N5204" s="42">
        <v>15570</v>
      </c>
      <c r="O5204" s="54" t="s">
        <v>499</v>
      </c>
      <c r="P5204" s="54" t="s">
        <v>499</v>
      </c>
      <c r="Q5204" s="54" t="s">
        <v>499</v>
      </c>
      <c r="R5204" s="54">
        <v>40.562466197944836</v>
      </c>
      <c r="S5204" s="54" t="s">
        <v>499</v>
      </c>
      <c r="T5204" s="54" t="s">
        <v>499</v>
      </c>
      <c r="U5204" s="54">
        <v>40.562466197944836</v>
      </c>
      <c r="W5204" s="42" t="s">
        <v>469</v>
      </c>
    </row>
    <row r="5205" spans="1:23">
      <c r="A5205" s="49" t="s">
        <v>7473</v>
      </c>
      <c r="B5205" s="46" t="s">
        <v>549</v>
      </c>
      <c r="C5205" s="46" t="s">
        <v>445</v>
      </c>
      <c r="D5205" s="49" t="s">
        <v>64</v>
      </c>
      <c r="E5205" s="46">
        <v>6</v>
      </c>
      <c r="F5205" s="46">
        <v>12</v>
      </c>
      <c r="G5205" s="46">
        <v>20</v>
      </c>
      <c r="H5205" s="46">
        <v>20</v>
      </c>
      <c r="I5205" s="46">
        <v>12</v>
      </c>
      <c r="J5205" s="46">
        <v>15</v>
      </c>
      <c r="K5205" s="46">
        <v>85</v>
      </c>
      <c r="L5205" s="42">
        <v>30362</v>
      </c>
      <c r="M5205" s="42">
        <v>14792</v>
      </c>
      <c r="N5205" s="42">
        <v>15570</v>
      </c>
      <c r="O5205" s="54">
        <v>19.761544035307292</v>
      </c>
      <c r="P5205" s="54">
        <v>39.523088070614584</v>
      </c>
      <c r="Q5205" s="54">
        <v>65.871813451024309</v>
      </c>
      <c r="R5205" s="54">
        <v>65.871813451024309</v>
      </c>
      <c r="S5205" s="54">
        <v>39.523088070614584</v>
      </c>
      <c r="T5205" s="54">
        <v>49.403860088268232</v>
      </c>
      <c r="U5205" s="54">
        <v>279.95520716685331</v>
      </c>
      <c r="W5205" s="42" t="s">
        <v>469</v>
      </c>
    </row>
    <row r="5206" spans="1:23">
      <c r="A5206" s="49" t="s">
        <v>7474</v>
      </c>
      <c r="B5206" s="46" t="s">
        <v>549</v>
      </c>
      <c r="C5206" s="46" t="s">
        <v>445</v>
      </c>
      <c r="D5206" s="49" t="s">
        <v>492</v>
      </c>
      <c r="E5206" s="46">
        <v>6</v>
      </c>
      <c r="F5206" s="46">
        <v>0</v>
      </c>
      <c r="G5206" s="46">
        <v>6</v>
      </c>
      <c r="H5206" s="46">
        <v>12</v>
      </c>
      <c r="I5206" s="46">
        <v>12</v>
      </c>
      <c r="J5206" s="46">
        <v>0</v>
      </c>
      <c r="K5206" s="46">
        <v>36</v>
      </c>
      <c r="L5206" s="42">
        <v>30362</v>
      </c>
      <c r="M5206" s="42">
        <v>14792</v>
      </c>
      <c r="N5206" s="42">
        <v>15570</v>
      </c>
      <c r="O5206" s="54">
        <v>19.761544035307292</v>
      </c>
      <c r="P5206" s="54" t="s">
        <v>499</v>
      </c>
      <c r="Q5206" s="54">
        <v>19.761544035307292</v>
      </c>
      <c r="R5206" s="54">
        <v>39.523088070614584</v>
      </c>
      <c r="S5206" s="54">
        <v>39.523088070614584</v>
      </c>
      <c r="T5206" s="54" t="s">
        <v>499</v>
      </c>
      <c r="U5206" s="54">
        <v>118.56926421184376</v>
      </c>
      <c r="W5206" s="42" t="s">
        <v>469</v>
      </c>
    </row>
    <row r="5207" spans="1:23">
      <c r="A5207" s="49" t="s">
        <v>7475</v>
      </c>
      <c r="B5207" s="46" t="s">
        <v>549</v>
      </c>
      <c r="C5207" s="46" t="s">
        <v>445</v>
      </c>
      <c r="D5207" s="49" t="s">
        <v>473</v>
      </c>
      <c r="E5207" s="46">
        <v>0</v>
      </c>
      <c r="F5207" s="46">
        <v>0</v>
      </c>
      <c r="G5207" s="46">
        <v>0</v>
      </c>
      <c r="H5207" s="46">
        <v>0</v>
      </c>
      <c r="I5207" s="46">
        <v>0</v>
      </c>
      <c r="J5207" s="46">
        <v>0</v>
      </c>
      <c r="K5207" s="46">
        <v>0</v>
      </c>
      <c r="L5207" s="42">
        <v>30362</v>
      </c>
      <c r="M5207" s="42">
        <v>14792</v>
      </c>
      <c r="N5207" s="42">
        <v>15570</v>
      </c>
      <c r="O5207" s="54" t="s">
        <v>499</v>
      </c>
      <c r="P5207" s="54" t="s">
        <v>499</v>
      </c>
      <c r="Q5207" s="54" t="s">
        <v>499</v>
      </c>
      <c r="R5207" s="54" t="s">
        <v>499</v>
      </c>
      <c r="S5207" s="54" t="s">
        <v>499</v>
      </c>
      <c r="T5207" s="54" t="s">
        <v>499</v>
      </c>
      <c r="U5207" s="54" t="s">
        <v>499</v>
      </c>
      <c r="W5207" s="42" t="s">
        <v>469</v>
      </c>
    </row>
    <row r="5208" spans="1:23">
      <c r="A5208" s="49" t="s">
        <v>7476</v>
      </c>
      <c r="B5208" s="46" t="s">
        <v>549</v>
      </c>
      <c r="C5208" s="46" t="s">
        <v>445</v>
      </c>
      <c r="D5208" s="49" t="s">
        <v>201</v>
      </c>
      <c r="E5208" s="46">
        <v>0</v>
      </c>
      <c r="F5208" s="46">
        <v>0</v>
      </c>
      <c r="G5208" s="46">
        <v>12</v>
      </c>
      <c r="H5208" s="46">
        <v>6</v>
      </c>
      <c r="I5208" s="46">
        <v>6</v>
      </c>
      <c r="J5208" s="46">
        <v>0</v>
      </c>
      <c r="K5208" s="46">
        <v>24</v>
      </c>
      <c r="L5208" s="42">
        <v>30362</v>
      </c>
      <c r="M5208" s="42">
        <v>14792</v>
      </c>
      <c r="N5208" s="42">
        <v>15570</v>
      </c>
      <c r="O5208" s="54" t="s">
        <v>499</v>
      </c>
      <c r="P5208" s="54" t="s">
        <v>499</v>
      </c>
      <c r="Q5208" s="54">
        <v>39.523088070614584</v>
      </c>
      <c r="R5208" s="54">
        <v>19.761544035307292</v>
      </c>
      <c r="S5208" s="54">
        <v>19.761544035307292</v>
      </c>
      <c r="T5208" s="54" t="s">
        <v>499</v>
      </c>
      <c r="U5208" s="54">
        <v>79.046176141229168</v>
      </c>
      <c r="W5208" s="42" t="s">
        <v>469</v>
      </c>
    </row>
    <row r="5209" spans="1:23">
      <c r="A5209" s="49" t="s">
        <v>7477</v>
      </c>
      <c r="B5209" s="46" t="s">
        <v>549</v>
      </c>
      <c r="C5209" s="46" t="s">
        <v>445</v>
      </c>
      <c r="D5209" s="49" t="s">
        <v>151</v>
      </c>
      <c r="E5209" s="46">
        <v>0</v>
      </c>
      <c r="F5209" s="46">
        <v>0</v>
      </c>
      <c r="G5209" s="46">
        <v>0</v>
      </c>
      <c r="H5209" s="46">
        <v>0</v>
      </c>
      <c r="I5209" s="46">
        <v>0</v>
      </c>
      <c r="J5209" s="46">
        <v>0</v>
      </c>
      <c r="K5209" s="46">
        <v>0</v>
      </c>
      <c r="L5209" s="42">
        <v>30362</v>
      </c>
      <c r="M5209" s="42">
        <v>14792</v>
      </c>
      <c r="N5209" s="42">
        <v>15570</v>
      </c>
      <c r="O5209" s="54" t="s">
        <v>499</v>
      </c>
      <c r="P5209" s="54" t="s">
        <v>499</v>
      </c>
      <c r="Q5209" s="54" t="s">
        <v>499</v>
      </c>
      <c r="R5209" s="54" t="s">
        <v>499</v>
      </c>
      <c r="S5209" s="54" t="s">
        <v>499</v>
      </c>
      <c r="T5209" s="54" t="s">
        <v>499</v>
      </c>
      <c r="U5209" s="54" t="s">
        <v>499</v>
      </c>
      <c r="W5209" s="42" t="s">
        <v>469</v>
      </c>
    </row>
    <row r="5210" spans="1:23">
      <c r="A5210" s="49" t="s">
        <v>7478</v>
      </c>
      <c r="B5210" s="46" t="s">
        <v>549</v>
      </c>
      <c r="C5210" s="46" t="s">
        <v>445</v>
      </c>
      <c r="D5210" s="49" t="s">
        <v>95</v>
      </c>
      <c r="E5210" s="46">
        <v>0</v>
      </c>
      <c r="F5210" s="46">
        <v>0</v>
      </c>
      <c r="G5210" s="46">
        <v>0</v>
      </c>
      <c r="H5210" s="46">
        <v>0</v>
      </c>
      <c r="I5210" s="46">
        <v>0</v>
      </c>
      <c r="J5210" s="46">
        <v>0</v>
      </c>
      <c r="K5210" s="46">
        <v>0</v>
      </c>
      <c r="L5210" s="42">
        <v>30362</v>
      </c>
      <c r="M5210" s="42">
        <v>14792</v>
      </c>
      <c r="N5210" s="42">
        <v>15570</v>
      </c>
      <c r="O5210" s="54" t="s">
        <v>499</v>
      </c>
      <c r="P5210" s="54" t="s">
        <v>499</v>
      </c>
      <c r="Q5210" s="54" t="s">
        <v>499</v>
      </c>
      <c r="R5210" s="54" t="s">
        <v>499</v>
      </c>
      <c r="S5210" s="54" t="s">
        <v>499</v>
      </c>
      <c r="T5210" s="54" t="s">
        <v>499</v>
      </c>
      <c r="U5210" s="54" t="s">
        <v>499</v>
      </c>
      <c r="W5210" s="42" t="s">
        <v>469</v>
      </c>
    </row>
    <row r="5211" spans="1:23">
      <c r="A5211" s="49" t="s">
        <v>7479</v>
      </c>
      <c r="B5211" s="46" t="s">
        <v>549</v>
      </c>
      <c r="C5211" s="46" t="s">
        <v>445</v>
      </c>
      <c r="D5211" s="49" t="s">
        <v>154</v>
      </c>
      <c r="E5211" s="46">
        <v>0</v>
      </c>
      <c r="F5211" s="46">
        <v>0</v>
      </c>
      <c r="G5211" s="46">
        <v>0</v>
      </c>
      <c r="H5211" s="46">
        <v>0</v>
      </c>
      <c r="I5211" s="46">
        <v>0</v>
      </c>
      <c r="J5211" s="46">
        <v>0</v>
      </c>
      <c r="K5211" s="46">
        <v>0</v>
      </c>
      <c r="L5211" s="42">
        <v>30362</v>
      </c>
      <c r="M5211" s="42">
        <v>14792</v>
      </c>
      <c r="N5211" s="42">
        <v>15570</v>
      </c>
      <c r="O5211" s="54" t="s">
        <v>499</v>
      </c>
      <c r="P5211" s="54" t="s">
        <v>499</v>
      </c>
      <c r="Q5211" s="54" t="s">
        <v>499</v>
      </c>
      <c r="R5211" s="54" t="s">
        <v>499</v>
      </c>
      <c r="S5211" s="54" t="s">
        <v>499</v>
      </c>
      <c r="T5211" s="54" t="s">
        <v>499</v>
      </c>
      <c r="U5211" s="54" t="s">
        <v>499</v>
      </c>
      <c r="W5211" s="42" t="s">
        <v>469</v>
      </c>
    </row>
    <row r="5212" spans="1:23">
      <c r="A5212" s="49" t="s">
        <v>7480</v>
      </c>
      <c r="B5212" s="46" t="s">
        <v>549</v>
      </c>
      <c r="C5212" s="46" t="s">
        <v>445</v>
      </c>
      <c r="D5212" s="49" t="s">
        <v>155</v>
      </c>
      <c r="E5212" s="46">
        <v>6</v>
      </c>
      <c r="F5212" s="46">
        <v>0</v>
      </c>
      <c r="G5212" s="46">
        <v>0</v>
      </c>
      <c r="H5212" s="46">
        <v>6</v>
      </c>
      <c r="I5212" s="46">
        <v>0</v>
      </c>
      <c r="J5212" s="46">
        <v>0</v>
      </c>
      <c r="K5212" s="46">
        <v>12</v>
      </c>
      <c r="L5212" s="42">
        <v>30362</v>
      </c>
      <c r="M5212" s="42">
        <v>14792</v>
      </c>
      <c r="N5212" s="42">
        <v>15570</v>
      </c>
      <c r="O5212" s="54">
        <v>19.761544035307292</v>
      </c>
      <c r="P5212" s="54" t="s">
        <v>499</v>
      </c>
      <c r="Q5212" s="54" t="s">
        <v>499</v>
      </c>
      <c r="R5212" s="54">
        <v>19.761544035307292</v>
      </c>
      <c r="S5212" s="54" t="s">
        <v>499</v>
      </c>
      <c r="T5212" s="54" t="s">
        <v>499</v>
      </c>
      <c r="U5212" s="54">
        <v>39.523088070614584</v>
      </c>
      <c r="W5212" s="42" t="s">
        <v>469</v>
      </c>
    </row>
    <row r="5213" spans="1:23">
      <c r="A5213" s="49" t="s">
        <v>7481</v>
      </c>
      <c r="B5213" s="46" t="s">
        <v>549</v>
      </c>
      <c r="C5213" s="46" t="s">
        <v>445</v>
      </c>
      <c r="D5213" s="49" t="s">
        <v>99</v>
      </c>
      <c r="E5213" s="46">
        <v>6</v>
      </c>
      <c r="F5213" s="46">
        <v>7</v>
      </c>
      <c r="G5213" s="46">
        <v>12</v>
      </c>
      <c r="H5213" s="46">
        <v>8</v>
      </c>
      <c r="I5213" s="46">
        <v>0</v>
      </c>
      <c r="J5213" s="46">
        <v>12</v>
      </c>
      <c r="K5213" s="46">
        <v>45</v>
      </c>
      <c r="L5213" s="42">
        <v>30362</v>
      </c>
      <c r="M5213" s="42">
        <v>14792</v>
      </c>
      <c r="N5213" s="42">
        <v>15570</v>
      </c>
      <c r="O5213" s="54">
        <v>19.761544035307292</v>
      </c>
      <c r="P5213" s="54">
        <v>23.055134707858507</v>
      </c>
      <c r="Q5213" s="54">
        <v>39.523088070614584</v>
      </c>
      <c r="R5213" s="54">
        <v>26.348725380409721</v>
      </c>
      <c r="S5213" s="54" t="s">
        <v>499</v>
      </c>
      <c r="T5213" s="54">
        <v>39.523088070614584</v>
      </c>
      <c r="U5213" s="54">
        <v>148.2115802648047</v>
      </c>
      <c r="W5213" s="42" t="s">
        <v>469</v>
      </c>
    </row>
    <row r="5214" spans="1:23">
      <c r="A5214" s="49" t="s">
        <v>7482</v>
      </c>
      <c r="B5214" s="46" t="s">
        <v>549</v>
      </c>
      <c r="C5214" s="46" t="s">
        <v>445</v>
      </c>
      <c r="D5214" s="49" t="s">
        <v>481</v>
      </c>
      <c r="E5214" s="46">
        <v>0</v>
      </c>
      <c r="F5214" s="46">
        <v>0</v>
      </c>
      <c r="G5214" s="46">
        <v>0</v>
      </c>
      <c r="H5214" s="46">
        <v>0</v>
      </c>
      <c r="I5214" s="46">
        <v>0</v>
      </c>
      <c r="J5214" s="46">
        <v>0</v>
      </c>
      <c r="K5214" s="46">
        <v>0</v>
      </c>
      <c r="L5214" s="42">
        <v>30362</v>
      </c>
      <c r="M5214" s="42">
        <v>14792</v>
      </c>
      <c r="N5214" s="42">
        <v>15570</v>
      </c>
      <c r="O5214" s="54" t="s">
        <v>499</v>
      </c>
      <c r="P5214" s="54" t="s">
        <v>499</v>
      </c>
      <c r="Q5214" s="54" t="s">
        <v>499</v>
      </c>
      <c r="R5214" s="54" t="s">
        <v>499</v>
      </c>
      <c r="S5214" s="54" t="s">
        <v>499</v>
      </c>
      <c r="T5214" s="54" t="s">
        <v>499</v>
      </c>
      <c r="U5214" s="54" t="s">
        <v>499</v>
      </c>
      <c r="W5214" s="42" t="s">
        <v>469</v>
      </c>
    </row>
    <row r="5215" spans="1:23">
      <c r="A5215" s="49" t="s">
        <v>7483</v>
      </c>
      <c r="B5215" s="46" t="s">
        <v>549</v>
      </c>
      <c r="C5215" s="46" t="s">
        <v>445</v>
      </c>
      <c r="D5215" s="49" t="s">
        <v>483</v>
      </c>
      <c r="E5215" s="46">
        <v>0</v>
      </c>
      <c r="F5215" s="46">
        <v>6</v>
      </c>
      <c r="G5215" s="46">
        <v>6</v>
      </c>
      <c r="H5215" s="46">
        <v>14</v>
      </c>
      <c r="I5215" s="46">
        <v>0</v>
      </c>
      <c r="J5215" s="46">
        <v>0</v>
      </c>
      <c r="K5215" s="46">
        <v>26</v>
      </c>
      <c r="L5215" s="42">
        <v>30362</v>
      </c>
      <c r="M5215" s="42">
        <v>14792</v>
      </c>
      <c r="N5215" s="42">
        <v>15570</v>
      </c>
      <c r="O5215" s="54" t="s">
        <v>499</v>
      </c>
      <c r="P5215" s="54">
        <v>19.761544035307292</v>
      </c>
      <c r="Q5215" s="54">
        <v>19.761544035307292</v>
      </c>
      <c r="R5215" s="54">
        <v>46.110269415717013</v>
      </c>
      <c r="S5215" s="54" t="s">
        <v>499</v>
      </c>
      <c r="T5215" s="54" t="s">
        <v>499</v>
      </c>
      <c r="U5215" s="54">
        <v>85.63335748633159</v>
      </c>
      <c r="W5215" s="42" t="s">
        <v>469</v>
      </c>
    </row>
    <row r="5216" spans="1:23">
      <c r="A5216" s="49" t="s">
        <v>7484</v>
      </c>
      <c r="B5216" s="46" t="s">
        <v>549</v>
      </c>
      <c r="C5216" s="46" t="s">
        <v>445</v>
      </c>
      <c r="D5216" s="49" t="s">
        <v>128</v>
      </c>
      <c r="E5216" s="46">
        <v>0</v>
      </c>
      <c r="F5216" s="46">
        <v>0</v>
      </c>
      <c r="G5216" s="46">
        <v>0</v>
      </c>
      <c r="H5216" s="46">
        <v>0</v>
      </c>
      <c r="I5216" s="46">
        <v>0</v>
      </c>
      <c r="J5216" s="46">
        <v>0</v>
      </c>
      <c r="K5216" s="46">
        <v>0</v>
      </c>
      <c r="L5216" s="42">
        <v>30362</v>
      </c>
      <c r="M5216" s="42">
        <v>14792</v>
      </c>
      <c r="N5216" s="42">
        <v>15570</v>
      </c>
      <c r="O5216" s="54" t="s">
        <v>499</v>
      </c>
      <c r="P5216" s="54" t="s">
        <v>499</v>
      </c>
      <c r="Q5216" s="54" t="s">
        <v>499</v>
      </c>
      <c r="R5216" s="54" t="s">
        <v>499</v>
      </c>
      <c r="S5216" s="54" t="s">
        <v>499</v>
      </c>
      <c r="T5216" s="54" t="s">
        <v>499</v>
      </c>
      <c r="U5216" s="54" t="s">
        <v>499</v>
      </c>
      <c r="W5216" s="42" t="s">
        <v>469</v>
      </c>
    </row>
    <row r="5217" spans="1:23">
      <c r="A5217" s="49" t="s">
        <v>7485</v>
      </c>
      <c r="B5217" s="46" t="s">
        <v>549</v>
      </c>
      <c r="C5217" s="46" t="s">
        <v>445</v>
      </c>
      <c r="D5217" s="49" t="s">
        <v>132</v>
      </c>
      <c r="E5217" s="46">
        <v>0</v>
      </c>
      <c r="F5217" s="46">
        <v>0</v>
      </c>
      <c r="G5217" s="46">
        <v>6</v>
      </c>
      <c r="H5217" s="46">
        <v>0</v>
      </c>
      <c r="I5217" s="46">
        <v>7</v>
      </c>
      <c r="J5217" s="46">
        <v>6</v>
      </c>
      <c r="K5217" s="46">
        <v>19</v>
      </c>
      <c r="L5217" s="42">
        <v>30362</v>
      </c>
      <c r="M5217" s="42">
        <v>14792</v>
      </c>
      <c r="N5217" s="42">
        <v>15570</v>
      </c>
      <c r="O5217" s="54" t="s">
        <v>499</v>
      </c>
      <c r="P5217" s="54" t="s">
        <v>499</v>
      </c>
      <c r="Q5217" s="54">
        <v>40.562466197944836</v>
      </c>
      <c r="R5217" s="54" t="s">
        <v>499</v>
      </c>
      <c r="S5217" s="54">
        <v>47.322877230935639</v>
      </c>
      <c r="T5217" s="54">
        <v>40.562466197944836</v>
      </c>
      <c r="U5217" s="54">
        <v>128.44780962682532</v>
      </c>
      <c r="W5217" s="42" t="s">
        <v>469</v>
      </c>
    </row>
    <row r="5218" spans="1:23">
      <c r="A5218" s="49" t="s">
        <v>7486</v>
      </c>
      <c r="B5218" s="46" t="s">
        <v>549</v>
      </c>
      <c r="C5218" s="46" t="s">
        <v>445</v>
      </c>
      <c r="D5218" s="49" t="s">
        <v>161</v>
      </c>
      <c r="E5218" s="46">
        <v>0</v>
      </c>
      <c r="F5218" s="46">
        <v>0</v>
      </c>
      <c r="G5218" s="46">
        <v>0</v>
      </c>
      <c r="H5218" s="46">
        <v>0</v>
      </c>
      <c r="I5218" s="46">
        <v>0</v>
      </c>
      <c r="J5218" s="46">
        <v>0</v>
      </c>
      <c r="K5218" s="46">
        <v>0</v>
      </c>
      <c r="L5218" s="42">
        <v>30362</v>
      </c>
      <c r="M5218" s="42">
        <v>14792</v>
      </c>
      <c r="N5218" s="42">
        <v>15570</v>
      </c>
      <c r="O5218" s="54" t="s">
        <v>499</v>
      </c>
      <c r="P5218" s="54" t="s">
        <v>499</v>
      </c>
      <c r="Q5218" s="54" t="s">
        <v>499</v>
      </c>
      <c r="R5218" s="54" t="s">
        <v>499</v>
      </c>
      <c r="S5218" s="54" t="s">
        <v>499</v>
      </c>
      <c r="T5218" s="54" t="s">
        <v>499</v>
      </c>
      <c r="U5218" s="54" t="s">
        <v>499</v>
      </c>
      <c r="W5218" s="42" t="s">
        <v>469</v>
      </c>
    </row>
    <row r="5219" spans="1:23">
      <c r="A5219" s="49" t="s">
        <v>7487</v>
      </c>
      <c r="B5219" s="46" t="s">
        <v>549</v>
      </c>
      <c r="C5219" s="46" t="s">
        <v>445</v>
      </c>
      <c r="D5219" s="49" t="s">
        <v>164</v>
      </c>
      <c r="E5219" s="46">
        <v>17</v>
      </c>
      <c r="F5219" s="46">
        <v>9</v>
      </c>
      <c r="G5219" s="46">
        <v>27</v>
      </c>
      <c r="H5219" s="46">
        <v>43</v>
      </c>
      <c r="I5219" s="46">
        <v>9</v>
      </c>
      <c r="J5219" s="46">
        <v>0</v>
      </c>
      <c r="K5219" s="46">
        <v>105</v>
      </c>
      <c r="L5219" s="42">
        <v>30362</v>
      </c>
      <c r="M5219" s="42">
        <v>14792</v>
      </c>
      <c r="N5219" s="42">
        <v>15570</v>
      </c>
      <c r="O5219" s="54">
        <v>109.18432883750802</v>
      </c>
      <c r="P5219" s="54">
        <v>57.80346820809249</v>
      </c>
      <c r="Q5219" s="54">
        <v>173.41040462427745</v>
      </c>
      <c r="R5219" s="54">
        <v>276.17212588310855</v>
      </c>
      <c r="S5219" s="54">
        <v>57.80346820809249</v>
      </c>
      <c r="T5219" s="54" t="s">
        <v>499</v>
      </c>
      <c r="U5219" s="54">
        <v>674.37379576107901</v>
      </c>
      <c r="W5219" s="42" t="s">
        <v>469</v>
      </c>
    </row>
    <row r="5220" spans="1:23">
      <c r="A5220" s="49" t="s">
        <v>7488</v>
      </c>
      <c r="B5220" s="46" t="s">
        <v>549</v>
      </c>
      <c r="C5220" s="46" t="s">
        <v>445</v>
      </c>
      <c r="D5220" s="49" t="s">
        <v>142</v>
      </c>
      <c r="E5220" s="46">
        <v>0</v>
      </c>
      <c r="F5220" s="46">
        <v>0</v>
      </c>
      <c r="G5220" s="46">
        <v>6</v>
      </c>
      <c r="H5220" s="46">
        <v>0</v>
      </c>
      <c r="I5220" s="46">
        <v>0</v>
      </c>
      <c r="J5220" s="46">
        <v>0</v>
      </c>
      <c r="K5220" s="46">
        <v>6</v>
      </c>
      <c r="L5220" s="42">
        <v>30362</v>
      </c>
      <c r="M5220" s="42">
        <v>14792</v>
      </c>
      <c r="N5220" s="42">
        <v>15570</v>
      </c>
      <c r="O5220" s="54" t="s">
        <v>499</v>
      </c>
      <c r="P5220" s="54" t="s">
        <v>499</v>
      </c>
      <c r="Q5220" s="54">
        <v>19.761544035307292</v>
      </c>
      <c r="R5220" s="54" t="s">
        <v>499</v>
      </c>
      <c r="S5220" s="54" t="s">
        <v>499</v>
      </c>
      <c r="T5220" s="54" t="s">
        <v>499</v>
      </c>
      <c r="U5220" s="54">
        <v>19.761544035307292</v>
      </c>
      <c r="W5220" s="42" t="s">
        <v>469</v>
      </c>
    </row>
    <row r="5221" spans="1:23">
      <c r="A5221" s="49" t="s">
        <v>7489</v>
      </c>
      <c r="B5221" s="46" t="s">
        <v>549</v>
      </c>
      <c r="C5221" s="46" t="s">
        <v>445</v>
      </c>
      <c r="D5221" s="49" t="s">
        <v>146</v>
      </c>
      <c r="E5221" s="46">
        <v>0</v>
      </c>
      <c r="F5221" s="46">
        <v>6</v>
      </c>
      <c r="G5221" s="46">
        <v>6</v>
      </c>
      <c r="H5221" s="46">
        <v>8</v>
      </c>
      <c r="I5221" s="46">
        <v>7</v>
      </c>
      <c r="J5221" s="46">
        <v>0</v>
      </c>
      <c r="K5221" s="46">
        <v>27</v>
      </c>
      <c r="L5221" s="42">
        <v>30362</v>
      </c>
      <c r="M5221" s="42">
        <v>14792</v>
      </c>
      <c r="N5221" s="42">
        <v>15570</v>
      </c>
      <c r="O5221" s="54" t="s">
        <v>499</v>
      </c>
      <c r="P5221" s="54">
        <v>40.562466197944836</v>
      </c>
      <c r="Q5221" s="54">
        <v>40.562466197944836</v>
      </c>
      <c r="R5221" s="54">
        <v>54.083288263926448</v>
      </c>
      <c r="S5221" s="54">
        <v>47.322877230935639</v>
      </c>
      <c r="T5221" s="54" t="s">
        <v>499</v>
      </c>
      <c r="U5221" s="54">
        <v>182.53109789075177</v>
      </c>
      <c r="W5221" s="42" t="s">
        <v>469</v>
      </c>
    </row>
    <row r="5222" spans="1:23">
      <c r="A5222" s="49" t="s">
        <v>7490</v>
      </c>
      <c r="B5222" s="46" t="s">
        <v>549</v>
      </c>
      <c r="C5222" s="46" t="s">
        <v>447</v>
      </c>
      <c r="D5222" s="49" t="s">
        <v>200</v>
      </c>
      <c r="E5222" s="46">
        <v>6</v>
      </c>
      <c r="F5222" s="46">
        <v>0</v>
      </c>
      <c r="G5222" s="46">
        <v>6</v>
      </c>
      <c r="H5222" s="46">
        <v>12</v>
      </c>
      <c r="I5222" s="46">
        <v>12</v>
      </c>
      <c r="J5222" s="46">
        <v>6</v>
      </c>
      <c r="K5222" s="46">
        <v>42</v>
      </c>
      <c r="L5222" s="42">
        <v>27501</v>
      </c>
      <c r="M5222" s="42">
        <v>13542</v>
      </c>
      <c r="N5222" s="42">
        <v>13959</v>
      </c>
      <c r="O5222" s="54">
        <v>21.817388458601506</v>
      </c>
      <c r="P5222" s="54" t="s">
        <v>499</v>
      </c>
      <c r="Q5222" s="54">
        <v>21.817388458601506</v>
      </c>
      <c r="R5222" s="54">
        <v>43.634776917203013</v>
      </c>
      <c r="S5222" s="54">
        <v>43.634776917203013</v>
      </c>
      <c r="T5222" s="54">
        <v>21.817388458601506</v>
      </c>
      <c r="U5222" s="54">
        <v>152.72171921021055</v>
      </c>
      <c r="W5222" s="42" t="s">
        <v>469</v>
      </c>
    </row>
    <row r="5223" spans="1:23">
      <c r="A5223" s="49" t="s">
        <v>7491</v>
      </c>
      <c r="B5223" s="46" t="s">
        <v>549</v>
      </c>
      <c r="C5223" s="46" t="s">
        <v>447</v>
      </c>
      <c r="D5223" s="49" t="s">
        <v>54</v>
      </c>
      <c r="E5223" s="46">
        <v>12</v>
      </c>
      <c r="F5223" s="46">
        <v>9</v>
      </c>
      <c r="G5223" s="46">
        <v>42</v>
      </c>
      <c r="H5223" s="46">
        <v>50</v>
      </c>
      <c r="I5223" s="46">
        <v>29</v>
      </c>
      <c r="J5223" s="46">
        <v>30</v>
      </c>
      <c r="K5223" s="46">
        <v>172</v>
      </c>
      <c r="L5223" s="42">
        <v>27501</v>
      </c>
      <c r="M5223" s="42">
        <v>13542</v>
      </c>
      <c r="N5223" s="42">
        <v>13959</v>
      </c>
      <c r="O5223" s="54">
        <v>88.613203367301722</v>
      </c>
      <c r="P5223" s="54">
        <v>66.459902525476295</v>
      </c>
      <c r="Q5223" s="54">
        <v>310.14621178555603</v>
      </c>
      <c r="R5223" s="54">
        <v>369.22168069709056</v>
      </c>
      <c r="S5223" s="54">
        <v>214.14857480431252</v>
      </c>
      <c r="T5223" s="54">
        <v>221.5330084182543</v>
      </c>
      <c r="U5223" s="54">
        <v>1270.1225815979915</v>
      </c>
      <c r="W5223" s="42" t="s">
        <v>469</v>
      </c>
    </row>
    <row r="5224" spans="1:23">
      <c r="A5224" s="49" t="s">
        <v>7492</v>
      </c>
      <c r="B5224" s="46" t="s">
        <v>549</v>
      </c>
      <c r="C5224" s="46" t="s">
        <v>447</v>
      </c>
      <c r="D5224" s="49" t="s">
        <v>60</v>
      </c>
      <c r="E5224" s="46">
        <v>0</v>
      </c>
      <c r="F5224" s="46">
        <v>6</v>
      </c>
      <c r="G5224" s="46">
        <v>14</v>
      </c>
      <c r="H5224" s="46">
        <v>12</v>
      </c>
      <c r="I5224" s="46">
        <v>0</v>
      </c>
      <c r="J5224" s="46">
        <v>12</v>
      </c>
      <c r="K5224" s="46">
        <v>44</v>
      </c>
      <c r="L5224" s="42">
        <v>27501</v>
      </c>
      <c r="M5224" s="42">
        <v>13542</v>
      </c>
      <c r="N5224" s="42">
        <v>13959</v>
      </c>
      <c r="O5224" s="54" t="s">
        <v>499</v>
      </c>
      <c r="P5224" s="54">
        <v>21.817388458601506</v>
      </c>
      <c r="Q5224" s="54">
        <v>50.907239736736848</v>
      </c>
      <c r="R5224" s="54">
        <v>43.634776917203013</v>
      </c>
      <c r="S5224" s="54" t="s">
        <v>499</v>
      </c>
      <c r="T5224" s="54">
        <v>43.634776917203013</v>
      </c>
      <c r="U5224" s="54">
        <v>159.99418202974439</v>
      </c>
      <c r="W5224" s="42" t="s">
        <v>469</v>
      </c>
    </row>
    <row r="5225" spans="1:23">
      <c r="A5225" s="49" t="s">
        <v>7493</v>
      </c>
      <c r="B5225" s="46" t="s">
        <v>549</v>
      </c>
      <c r="C5225" s="46" t="s">
        <v>447</v>
      </c>
      <c r="D5225" s="49" t="s">
        <v>69</v>
      </c>
      <c r="E5225" s="46">
        <v>0</v>
      </c>
      <c r="F5225" s="46">
        <v>0</v>
      </c>
      <c r="G5225" s="46">
        <v>6</v>
      </c>
      <c r="H5225" s="46">
        <v>0</v>
      </c>
      <c r="I5225" s="46">
        <v>6</v>
      </c>
      <c r="J5225" s="46">
        <v>6</v>
      </c>
      <c r="K5225" s="46">
        <v>18</v>
      </c>
      <c r="L5225" s="42">
        <v>27501</v>
      </c>
      <c r="M5225" s="42">
        <v>13542</v>
      </c>
      <c r="N5225" s="42">
        <v>13959</v>
      </c>
      <c r="O5225" s="54" t="s">
        <v>499</v>
      </c>
      <c r="P5225" s="54" t="s">
        <v>499</v>
      </c>
      <c r="Q5225" s="54">
        <v>44.306601683650861</v>
      </c>
      <c r="R5225" s="54" t="s">
        <v>499</v>
      </c>
      <c r="S5225" s="54">
        <v>44.306601683650861</v>
      </c>
      <c r="T5225" s="54">
        <v>44.306601683650861</v>
      </c>
      <c r="U5225" s="54">
        <v>132.91980505095259</v>
      </c>
      <c r="W5225" s="42" t="s">
        <v>469</v>
      </c>
    </row>
    <row r="5226" spans="1:23">
      <c r="A5226" s="49" t="s">
        <v>7494</v>
      </c>
      <c r="B5226" s="46" t="s">
        <v>549</v>
      </c>
      <c r="C5226" s="46" t="s">
        <v>447</v>
      </c>
      <c r="D5226" s="49" t="s">
        <v>64</v>
      </c>
      <c r="E5226" s="46">
        <v>14</v>
      </c>
      <c r="F5226" s="46">
        <v>13</v>
      </c>
      <c r="G5226" s="46">
        <v>14</v>
      </c>
      <c r="H5226" s="46">
        <v>24</v>
      </c>
      <c r="I5226" s="46">
        <v>18</v>
      </c>
      <c r="J5226" s="46">
        <v>12</v>
      </c>
      <c r="K5226" s="46">
        <v>95</v>
      </c>
      <c r="L5226" s="42">
        <v>27501</v>
      </c>
      <c r="M5226" s="42">
        <v>13542</v>
      </c>
      <c r="N5226" s="42">
        <v>13959</v>
      </c>
      <c r="O5226" s="54">
        <v>50.907239736736848</v>
      </c>
      <c r="P5226" s="54">
        <v>47.271008326969927</v>
      </c>
      <c r="Q5226" s="54">
        <v>50.907239736736848</v>
      </c>
      <c r="R5226" s="54">
        <v>87.269553834406025</v>
      </c>
      <c r="S5226" s="54">
        <v>65.452165375804512</v>
      </c>
      <c r="T5226" s="54">
        <v>43.634776917203013</v>
      </c>
      <c r="U5226" s="54">
        <v>345.44198392785717</v>
      </c>
      <c r="W5226" s="42" t="s">
        <v>469</v>
      </c>
    </row>
    <row r="5227" spans="1:23">
      <c r="A5227" s="49" t="s">
        <v>7495</v>
      </c>
      <c r="B5227" s="46" t="s">
        <v>549</v>
      </c>
      <c r="C5227" s="46" t="s">
        <v>447</v>
      </c>
      <c r="D5227" s="49" t="s">
        <v>492</v>
      </c>
      <c r="E5227" s="46">
        <v>0</v>
      </c>
      <c r="F5227" s="46">
        <v>0</v>
      </c>
      <c r="G5227" s="46">
        <v>6</v>
      </c>
      <c r="H5227" s="46">
        <v>6</v>
      </c>
      <c r="I5227" s="46">
        <v>6</v>
      </c>
      <c r="J5227" s="46">
        <v>0</v>
      </c>
      <c r="K5227" s="46">
        <v>18</v>
      </c>
      <c r="L5227" s="42">
        <v>27501</v>
      </c>
      <c r="M5227" s="42">
        <v>13542</v>
      </c>
      <c r="N5227" s="42">
        <v>13959</v>
      </c>
      <c r="O5227" s="54" t="s">
        <v>499</v>
      </c>
      <c r="P5227" s="54" t="s">
        <v>499</v>
      </c>
      <c r="Q5227" s="54">
        <v>21.817388458601506</v>
      </c>
      <c r="R5227" s="54">
        <v>21.817388458601506</v>
      </c>
      <c r="S5227" s="54">
        <v>21.817388458601506</v>
      </c>
      <c r="T5227" s="54" t="s">
        <v>499</v>
      </c>
      <c r="U5227" s="54">
        <v>65.452165375804512</v>
      </c>
      <c r="W5227" s="42" t="s">
        <v>469</v>
      </c>
    </row>
    <row r="5228" spans="1:23">
      <c r="A5228" s="49" t="s">
        <v>7496</v>
      </c>
      <c r="B5228" s="46" t="s">
        <v>549</v>
      </c>
      <c r="C5228" s="46" t="s">
        <v>447</v>
      </c>
      <c r="D5228" s="49" t="s">
        <v>473</v>
      </c>
      <c r="E5228" s="46">
        <v>0</v>
      </c>
      <c r="F5228" s="46">
        <v>0</v>
      </c>
      <c r="G5228" s="46">
        <v>0</v>
      </c>
      <c r="H5228" s="46">
        <v>0</v>
      </c>
      <c r="I5228" s="46">
        <v>0</v>
      </c>
      <c r="J5228" s="46">
        <v>6</v>
      </c>
      <c r="K5228" s="46">
        <v>6</v>
      </c>
      <c r="L5228" s="42">
        <v>27501</v>
      </c>
      <c r="M5228" s="42">
        <v>13542</v>
      </c>
      <c r="N5228" s="42">
        <v>13959</v>
      </c>
      <c r="O5228" s="54" t="s">
        <v>499</v>
      </c>
      <c r="P5228" s="54" t="s">
        <v>499</v>
      </c>
      <c r="Q5228" s="54" t="s">
        <v>499</v>
      </c>
      <c r="R5228" s="54" t="s">
        <v>499</v>
      </c>
      <c r="S5228" s="54" t="s">
        <v>499</v>
      </c>
      <c r="T5228" s="54">
        <v>21.817388458601506</v>
      </c>
      <c r="U5228" s="54">
        <v>21.817388458601506</v>
      </c>
      <c r="W5228" s="42" t="s">
        <v>469</v>
      </c>
    </row>
    <row r="5229" spans="1:23">
      <c r="A5229" s="49" t="s">
        <v>7497</v>
      </c>
      <c r="B5229" s="46" t="s">
        <v>549</v>
      </c>
      <c r="C5229" s="46" t="s">
        <v>447</v>
      </c>
      <c r="D5229" s="49" t="s">
        <v>201</v>
      </c>
      <c r="E5229" s="46">
        <v>0</v>
      </c>
      <c r="F5229" s="46">
        <v>0</v>
      </c>
      <c r="G5229" s="46">
        <v>6</v>
      </c>
      <c r="H5229" s="46">
        <v>0</v>
      </c>
      <c r="I5229" s="46">
        <v>0</v>
      </c>
      <c r="J5229" s="46">
        <v>0</v>
      </c>
      <c r="K5229" s="46">
        <v>6</v>
      </c>
      <c r="L5229" s="42">
        <v>27501</v>
      </c>
      <c r="M5229" s="42">
        <v>13542</v>
      </c>
      <c r="N5229" s="42">
        <v>13959</v>
      </c>
      <c r="O5229" s="54" t="s">
        <v>499</v>
      </c>
      <c r="P5229" s="54" t="s">
        <v>499</v>
      </c>
      <c r="Q5229" s="54">
        <v>21.817388458601506</v>
      </c>
      <c r="R5229" s="54" t="s">
        <v>499</v>
      </c>
      <c r="S5229" s="54" t="s">
        <v>499</v>
      </c>
      <c r="T5229" s="54" t="s">
        <v>499</v>
      </c>
      <c r="U5229" s="54">
        <v>21.817388458601506</v>
      </c>
      <c r="W5229" s="42" t="s">
        <v>469</v>
      </c>
    </row>
    <row r="5230" spans="1:23">
      <c r="A5230" s="49" t="s">
        <v>7498</v>
      </c>
      <c r="B5230" s="46" t="s">
        <v>549</v>
      </c>
      <c r="C5230" s="46" t="s">
        <v>447</v>
      </c>
      <c r="D5230" s="49" t="s">
        <v>151</v>
      </c>
      <c r="E5230" s="46">
        <v>0</v>
      </c>
      <c r="F5230" s="46">
        <v>0</v>
      </c>
      <c r="G5230" s="46">
        <v>0</v>
      </c>
      <c r="H5230" s="46">
        <v>0</v>
      </c>
      <c r="I5230" s="46">
        <v>0</v>
      </c>
      <c r="J5230" s="46">
        <v>0</v>
      </c>
      <c r="K5230" s="46">
        <v>0</v>
      </c>
      <c r="L5230" s="42">
        <v>27501</v>
      </c>
      <c r="M5230" s="42">
        <v>13542</v>
      </c>
      <c r="N5230" s="42">
        <v>13959</v>
      </c>
      <c r="O5230" s="54" t="s">
        <v>499</v>
      </c>
      <c r="P5230" s="54" t="s">
        <v>499</v>
      </c>
      <c r="Q5230" s="54" t="s">
        <v>499</v>
      </c>
      <c r="R5230" s="54" t="s">
        <v>499</v>
      </c>
      <c r="S5230" s="54" t="s">
        <v>499</v>
      </c>
      <c r="T5230" s="54" t="s">
        <v>499</v>
      </c>
      <c r="U5230" s="54" t="s">
        <v>499</v>
      </c>
      <c r="W5230" s="42" t="s">
        <v>469</v>
      </c>
    </row>
    <row r="5231" spans="1:23">
      <c r="A5231" s="49" t="s">
        <v>7499</v>
      </c>
      <c r="B5231" s="46" t="s">
        <v>549</v>
      </c>
      <c r="C5231" s="46" t="s">
        <v>447</v>
      </c>
      <c r="D5231" s="49" t="s">
        <v>95</v>
      </c>
      <c r="E5231" s="46">
        <v>0</v>
      </c>
      <c r="F5231" s="46">
        <v>0</v>
      </c>
      <c r="G5231" s="46">
        <v>6</v>
      </c>
      <c r="H5231" s="46">
        <v>0</v>
      </c>
      <c r="I5231" s="46">
        <v>0</v>
      </c>
      <c r="J5231" s="46">
        <v>0</v>
      </c>
      <c r="K5231" s="46">
        <v>6</v>
      </c>
      <c r="L5231" s="42">
        <v>27501</v>
      </c>
      <c r="M5231" s="42">
        <v>13542</v>
      </c>
      <c r="N5231" s="42">
        <v>13959</v>
      </c>
      <c r="O5231" s="54" t="s">
        <v>499</v>
      </c>
      <c r="P5231" s="54" t="s">
        <v>499</v>
      </c>
      <c r="Q5231" s="54">
        <v>21.817388458601506</v>
      </c>
      <c r="R5231" s="54" t="s">
        <v>499</v>
      </c>
      <c r="S5231" s="54" t="s">
        <v>499</v>
      </c>
      <c r="T5231" s="54" t="s">
        <v>499</v>
      </c>
      <c r="U5231" s="54">
        <v>21.817388458601506</v>
      </c>
      <c r="W5231" s="42" t="s">
        <v>469</v>
      </c>
    </row>
    <row r="5232" spans="1:23">
      <c r="A5232" s="49" t="s">
        <v>7500</v>
      </c>
      <c r="B5232" s="46" t="s">
        <v>549</v>
      </c>
      <c r="C5232" s="46" t="s">
        <v>447</v>
      </c>
      <c r="D5232" s="49" t="s">
        <v>155</v>
      </c>
      <c r="E5232" s="46">
        <v>6</v>
      </c>
      <c r="F5232" s="46">
        <v>0</v>
      </c>
      <c r="G5232" s="46">
        <v>0</v>
      </c>
      <c r="H5232" s="46">
        <v>0</v>
      </c>
      <c r="I5232" s="46">
        <v>0</v>
      </c>
      <c r="J5232" s="46">
        <v>0</v>
      </c>
      <c r="K5232" s="46">
        <v>6</v>
      </c>
      <c r="L5232" s="42">
        <v>27501</v>
      </c>
      <c r="M5232" s="42">
        <v>13542</v>
      </c>
      <c r="N5232" s="42">
        <v>13959</v>
      </c>
      <c r="O5232" s="54">
        <v>21.817388458601506</v>
      </c>
      <c r="P5232" s="54" t="s">
        <v>499</v>
      </c>
      <c r="Q5232" s="54" t="s">
        <v>499</v>
      </c>
      <c r="R5232" s="54" t="s">
        <v>499</v>
      </c>
      <c r="S5232" s="54" t="s">
        <v>499</v>
      </c>
      <c r="T5232" s="54" t="s">
        <v>499</v>
      </c>
      <c r="U5232" s="54">
        <v>21.817388458601506</v>
      </c>
      <c r="W5232" s="42" t="s">
        <v>469</v>
      </c>
    </row>
    <row r="5233" spans="1:23">
      <c r="A5233" s="49" t="s">
        <v>7501</v>
      </c>
      <c r="B5233" s="46" t="s">
        <v>549</v>
      </c>
      <c r="C5233" s="46" t="s">
        <v>447</v>
      </c>
      <c r="D5233" s="49" t="s">
        <v>99</v>
      </c>
      <c r="E5233" s="46">
        <v>6</v>
      </c>
      <c r="F5233" s="46">
        <v>0</v>
      </c>
      <c r="G5233" s="46">
        <v>6</v>
      </c>
      <c r="H5233" s="46">
        <v>15</v>
      </c>
      <c r="I5233" s="46">
        <v>0</v>
      </c>
      <c r="J5233" s="46">
        <v>12</v>
      </c>
      <c r="K5233" s="46">
        <v>39</v>
      </c>
      <c r="L5233" s="42">
        <v>27501</v>
      </c>
      <c r="M5233" s="42">
        <v>13542</v>
      </c>
      <c r="N5233" s="42">
        <v>13959</v>
      </c>
      <c r="O5233" s="54">
        <v>21.817388458601506</v>
      </c>
      <c r="P5233" s="54" t="s">
        <v>499</v>
      </c>
      <c r="Q5233" s="54">
        <v>21.817388458601506</v>
      </c>
      <c r="R5233" s="54">
        <v>54.543471146503762</v>
      </c>
      <c r="S5233" s="54" t="s">
        <v>499</v>
      </c>
      <c r="T5233" s="54">
        <v>43.634776917203013</v>
      </c>
      <c r="U5233" s="54">
        <v>141.81302498090977</v>
      </c>
      <c r="W5233" s="42" t="s">
        <v>469</v>
      </c>
    </row>
    <row r="5234" spans="1:23">
      <c r="A5234" s="49" t="s">
        <v>7502</v>
      </c>
      <c r="B5234" s="46" t="s">
        <v>549</v>
      </c>
      <c r="C5234" s="46" t="s">
        <v>447</v>
      </c>
      <c r="D5234" s="49" t="s">
        <v>481</v>
      </c>
      <c r="E5234" s="46">
        <v>0</v>
      </c>
      <c r="F5234" s="46">
        <v>0</v>
      </c>
      <c r="G5234" s="46">
        <v>0</v>
      </c>
      <c r="H5234" s="46">
        <v>0</v>
      </c>
      <c r="I5234" s="46">
        <v>0</v>
      </c>
      <c r="J5234" s="46">
        <v>0</v>
      </c>
      <c r="K5234" s="46">
        <v>0</v>
      </c>
      <c r="L5234" s="42">
        <v>27501</v>
      </c>
      <c r="M5234" s="42">
        <v>13542</v>
      </c>
      <c r="N5234" s="42">
        <v>13959</v>
      </c>
      <c r="O5234" s="54" t="s">
        <v>499</v>
      </c>
      <c r="P5234" s="54" t="s">
        <v>499</v>
      </c>
      <c r="Q5234" s="54" t="s">
        <v>499</v>
      </c>
      <c r="R5234" s="54" t="s">
        <v>499</v>
      </c>
      <c r="S5234" s="54" t="s">
        <v>499</v>
      </c>
      <c r="T5234" s="54" t="s">
        <v>499</v>
      </c>
      <c r="U5234" s="54" t="s">
        <v>499</v>
      </c>
      <c r="W5234" s="42" t="s">
        <v>469</v>
      </c>
    </row>
    <row r="5235" spans="1:23">
      <c r="A5235" s="49" t="s">
        <v>7503</v>
      </c>
      <c r="B5235" s="46" t="s">
        <v>549</v>
      </c>
      <c r="C5235" s="46" t="s">
        <v>447</v>
      </c>
      <c r="D5235" s="49" t="s">
        <v>483</v>
      </c>
      <c r="E5235" s="46">
        <v>0</v>
      </c>
      <c r="F5235" s="46">
        <v>0</v>
      </c>
      <c r="G5235" s="46">
        <v>7</v>
      </c>
      <c r="H5235" s="46">
        <v>12</v>
      </c>
      <c r="I5235" s="46">
        <v>0</v>
      </c>
      <c r="J5235" s="46">
        <v>0</v>
      </c>
      <c r="K5235" s="46">
        <v>19</v>
      </c>
      <c r="L5235" s="42">
        <v>27501</v>
      </c>
      <c r="M5235" s="42">
        <v>13542</v>
      </c>
      <c r="N5235" s="42">
        <v>13959</v>
      </c>
      <c r="O5235" s="54" t="s">
        <v>499</v>
      </c>
      <c r="P5235" s="54" t="s">
        <v>499</v>
      </c>
      <c r="Q5235" s="54">
        <v>25.453619868368424</v>
      </c>
      <c r="R5235" s="54">
        <v>43.634776917203013</v>
      </c>
      <c r="S5235" s="54" t="s">
        <v>499</v>
      </c>
      <c r="T5235" s="54" t="s">
        <v>499</v>
      </c>
      <c r="U5235" s="54">
        <v>69.088396785571433</v>
      </c>
      <c r="W5235" s="42" t="s">
        <v>469</v>
      </c>
    </row>
    <row r="5236" spans="1:23">
      <c r="A5236" s="49" t="s">
        <v>7504</v>
      </c>
      <c r="B5236" s="46" t="s">
        <v>549</v>
      </c>
      <c r="C5236" s="46" t="s">
        <v>447</v>
      </c>
      <c r="D5236" s="49" t="s">
        <v>128</v>
      </c>
      <c r="E5236" s="46">
        <v>6</v>
      </c>
      <c r="F5236" s="46">
        <v>0</v>
      </c>
      <c r="G5236" s="46">
        <v>0</v>
      </c>
      <c r="H5236" s="46">
        <v>0</v>
      </c>
      <c r="I5236" s="46">
        <v>0</v>
      </c>
      <c r="J5236" s="46">
        <v>0</v>
      </c>
      <c r="K5236" s="46">
        <v>6</v>
      </c>
      <c r="L5236" s="42">
        <v>27501</v>
      </c>
      <c r="M5236" s="42">
        <v>13542</v>
      </c>
      <c r="N5236" s="42">
        <v>13959</v>
      </c>
      <c r="O5236" s="54">
        <v>21.817388458601506</v>
      </c>
      <c r="P5236" s="54" t="s">
        <v>499</v>
      </c>
      <c r="Q5236" s="54" t="s">
        <v>499</v>
      </c>
      <c r="R5236" s="54" t="s">
        <v>499</v>
      </c>
      <c r="S5236" s="54" t="s">
        <v>499</v>
      </c>
      <c r="T5236" s="54" t="s">
        <v>499</v>
      </c>
      <c r="U5236" s="54">
        <v>21.817388458601506</v>
      </c>
      <c r="W5236" s="42" t="s">
        <v>469</v>
      </c>
    </row>
    <row r="5237" spans="1:23">
      <c r="A5237" s="49" t="s">
        <v>7505</v>
      </c>
      <c r="B5237" s="46" t="s">
        <v>549</v>
      </c>
      <c r="C5237" s="46" t="s">
        <v>447</v>
      </c>
      <c r="D5237" s="49" t="s">
        <v>132</v>
      </c>
      <c r="E5237" s="46">
        <v>6</v>
      </c>
      <c r="F5237" s="46">
        <v>0</v>
      </c>
      <c r="G5237" s="46">
        <v>0</v>
      </c>
      <c r="H5237" s="46">
        <v>6</v>
      </c>
      <c r="I5237" s="46">
        <v>6</v>
      </c>
      <c r="J5237" s="46">
        <v>0</v>
      </c>
      <c r="K5237" s="46">
        <v>18</v>
      </c>
      <c r="L5237" s="42">
        <v>27501</v>
      </c>
      <c r="M5237" s="42">
        <v>13542</v>
      </c>
      <c r="N5237" s="42">
        <v>13959</v>
      </c>
      <c r="O5237" s="54">
        <v>44.306601683650861</v>
      </c>
      <c r="P5237" s="54" t="s">
        <v>499</v>
      </c>
      <c r="Q5237" s="54" t="s">
        <v>499</v>
      </c>
      <c r="R5237" s="54">
        <v>44.306601683650861</v>
      </c>
      <c r="S5237" s="54">
        <v>44.306601683650861</v>
      </c>
      <c r="T5237" s="54" t="s">
        <v>499</v>
      </c>
      <c r="U5237" s="54">
        <v>132.91980505095259</v>
      </c>
      <c r="W5237" s="42" t="s">
        <v>469</v>
      </c>
    </row>
    <row r="5238" spans="1:23">
      <c r="A5238" s="49" t="s">
        <v>7506</v>
      </c>
      <c r="B5238" s="46" t="s">
        <v>549</v>
      </c>
      <c r="C5238" s="46" t="s">
        <v>447</v>
      </c>
      <c r="D5238" s="49" t="s">
        <v>161</v>
      </c>
      <c r="E5238" s="46">
        <v>6</v>
      </c>
      <c r="F5238" s="46">
        <v>0</v>
      </c>
      <c r="G5238" s="46">
        <v>0</v>
      </c>
      <c r="H5238" s="46">
        <v>0</v>
      </c>
      <c r="I5238" s="46">
        <v>0</v>
      </c>
      <c r="J5238" s="46">
        <v>0</v>
      </c>
      <c r="K5238" s="46">
        <v>6</v>
      </c>
      <c r="L5238" s="42">
        <v>27501</v>
      </c>
      <c r="M5238" s="42">
        <v>13542</v>
      </c>
      <c r="N5238" s="42">
        <v>13959</v>
      </c>
      <c r="O5238" s="54">
        <v>21.817388458601506</v>
      </c>
      <c r="P5238" s="54" t="s">
        <v>499</v>
      </c>
      <c r="Q5238" s="54" t="s">
        <v>499</v>
      </c>
      <c r="R5238" s="54" t="s">
        <v>499</v>
      </c>
      <c r="S5238" s="54" t="s">
        <v>499</v>
      </c>
      <c r="T5238" s="54" t="s">
        <v>499</v>
      </c>
      <c r="U5238" s="54">
        <v>21.817388458601506</v>
      </c>
      <c r="W5238" s="42" t="s">
        <v>469</v>
      </c>
    </row>
    <row r="5239" spans="1:23">
      <c r="A5239" s="49" t="s">
        <v>7507</v>
      </c>
      <c r="B5239" s="46" t="s">
        <v>549</v>
      </c>
      <c r="C5239" s="46" t="s">
        <v>447</v>
      </c>
      <c r="D5239" s="49" t="s">
        <v>164</v>
      </c>
      <c r="E5239" s="46">
        <v>14</v>
      </c>
      <c r="F5239" s="46">
        <v>13</v>
      </c>
      <c r="G5239" s="46">
        <v>40</v>
      </c>
      <c r="H5239" s="46">
        <v>36</v>
      </c>
      <c r="I5239" s="46">
        <v>12</v>
      </c>
      <c r="J5239" s="46">
        <v>0</v>
      </c>
      <c r="K5239" s="46">
        <v>115</v>
      </c>
      <c r="L5239" s="42">
        <v>27501</v>
      </c>
      <c r="M5239" s="42">
        <v>13542</v>
      </c>
      <c r="N5239" s="42">
        <v>13959</v>
      </c>
      <c r="O5239" s="54">
        <v>100.2937173149939</v>
      </c>
      <c r="P5239" s="54">
        <v>93.129880363922922</v>
      </c>
      <c r="Q5239" s="54">
        <v>286.55347804283974</v>
      </c>
      <c r="R5239" s="54">
        <v>257.89813023855578</v>
      </c>
      <c r="S5239" s="54">
        <v>85.966043412851917</v>
      </c>
      <c r="T5239" s="54" t="s">
        <v>499</v>
      </c>
      <c r="U5239" s="54">
        <v>823.84124937316426</v>
      </c>
      <c r="W5239" s="42" t="s">
        <v>469</v>
      </c>
    </row>
    <row r="5240" spans="1:23">
      <c r="A5240" s="49" t="s">
        <v>7508</v>
      </c>
      <c r="B5240" s="46" t="s">
        <v>549</v>
      </c>
      <c r="C5240" s="46" t="s">
        <v>447</v>
      </c>
      <c r="D5240" s="49" t="s">
        <v>142</v>
      </c>
      <c r="E5240" s="46">
        <v>0</v>
      </c>
      <c r="F5240" s="46">
        <v>0</v>
      </c>
      <c r="G5240" s="46">
        <v>0</v>
      </c>
      <c r="H5240" s="46">
        <v>0</v>
      </c>
      <c r="I5240" s="46">
        <v>0</v>
      </c>
      <c r="J5240" s="46">
        <v>0</v>
      </c>
      <c r="K5240" s="46">
        <v>0</v>
      </c>
      <c r="L5240" s="42">
        <v>27501</v>
      </c>
      <c r="M5240" s="42">
        <v>13542</v>
      </c>
      <c r="N5240" s="42">
        <v>13959</v>
      </c>
      <c r="O5240" s="54" t="s">
        <v>499</v>
      </c>
      <c r="P5240" s="54" t="s">
        <v>499</v>
      </c>
      <c r="Q5240" s="54" t="s">
        <v>499</v>
      </c>
      <c r="R5240" s="54" t="s">
        <v>499</v>
      </c>
      <c r="S5240" s="54" t="s">
        <v>499</v>
      </c>
      <c r="T5240" s="54" t="s">
        <v>499</v>
      </c>
      <c r="U5240" s="54" t="s">
        <v>499</v>
      </c>
      <c r="W5240" s="42" t="s">
        <v>469</v>
      </c>
    </row>
    <row r="5241" spans="1:23">
      <c r="A5241" s="49" t="s">
        <v>7509</v>
      </c>
      <c r="B5241" s="46" t="s">
        <v>549</v>
      </c>
      <c r="C5241" s="46" t="s">
        <v>447</v>
      </c>
      <c r="D5241" s="49" t="s">
        <v>146</v>
      </c>
      <c r="E5241" s="46">
        <v>0</v>
      </c>
      <c r="F5241" s="46">
        <v>0</v>
      </c>
      <c r="G5241" s="46">
        <v>6</v>
      </c>
      <c r="H5241" s="46">
        <v>7</v>
      </c>
      <c r="I5241" s="46">
        <v>6</v>
      </c>
      <c r="J5241" s="46">
        <v>6</v>
      </c>
      <c r="K5241" s="46">
        <v>25</v>
      </c>
      <c r="L5241" s="42">
        <v>27501</v>
      </c>
      <c r="M5241" s="42">
        <v>13542</v>
      </c>
      <c r="N5241" s="42">
        <v>13959</v>
      </c>
      <c r="O5241" s="54" t="s">
        <v>499</v>
      </c>
      <c r="P5241" s="54" t="s">
        <v>499</v>
      </c>
      <c r="Q5241" s="54">
        <v>44.306601683650861</v>
      </c>
      <c r="R5241" s="54">
        <v>51.691035297592677</v>
      </c>
      <c r="S5241" s="54">
        <v>44.306601683650861</v>
      </c>
      <c r="T5241" s="54">
        <v>44.306601683650861</v>
      </c>
      <c r="U5241" s="54">
        <v>184.61084034854528</v>
      </c>
      <c r="W5241" s="42" t="s">
        <v>469</v>
      </c>
    </row>
    <row r="5242" spans="1:23">
      <c r="A5242" s="49" t="s">
        <v>7510</v>
      </c>
      <c r="B5242" s="46" t="s">
        <v>549</v>
      </c>
      <c r="C5242" s="46" t="s">
        <v>449</v>
      </c>
      <c r="D5242" s="49" t="s">
        <v>200</v>
      </c>
      <c r="E5242" s="46">
        <v>0</v>
      </c>
      <c r="F5242" s="46">
        <v>0</v>
      </c>
      <c r="G5242" s="46">
        <v>8</v>
      </c>
      <c r="H5242" s="46">
        <v>30</v>
      </c>
      <c r="I5242" s="46">
        <v>14</v>
      </c>
      <c r="J5242" s="46">
        <v>6</v>
      </c>
      <c r="K5242" s="46">
        <v>58</v>
      </c>
      <c r="L5242" s="42">
        <v>38728</v>
      </c>
      <c r="M5242" s="42">
        <v>20428</v>
      </c>
      <c r="N5242" s="42">
        <v>18300</v>
      </c>
      <c r="O5242" s="54" t="s">
        <v>499</v>
      </c>
      <c r="P5242" s="54" t="s">
        <v>499</v>
      </c>
      <c r="Q5242" s="54">
        <v>20.656889072505681</v>
      </c>
      <c r="R5242" s="54">
        <v>77.463334021896301</v>
      </c>
      <c r="S5242" s="54">
        <v>36.149555876884939</v>
      </c>
      <c r="T5242" s="54">
        <v>15.49266680437926</v>
      </c>
      <c r="U5242" s="54">
        <v>149.76244577566618</v>
      </c>
      <c r="W5242" s="42" t="s">
        <v>469</v>
      </c>
    </row>
    <row r="5243" spans="1:23">
      <c r="A5243" s="49" t="s">
        <v>7511</v>
      </c>
      <c r="B5243" s="46" t="s">
        <v>549</v>
      </c>
      <c r="C5243" s="46" t="s">
        <v>449</v>
      </c>
      <c r="D5243" s="49" t="s">
        <v>54</v>
      </c>
      <c r="E5243" s="46">
        <v>42</v>
      </c>
      <c r="F5243" s="46">
        <v>17</v>
      </c>
      <c r="G5243" s="46">
        <v>55</v>
      </c>
      <c r="H5243" s="46">
        <v>78</v>
      </c>
      <c r="I5243" s="46">
        <v>55</v>
      </c>
      <c r="J5243" s="46">
        <v>30</v>
      </c>
      <c r="K5243" s="46">
        <v>277</v>
      </c>
      <c r="L5243" s="42">
        <v>38728</v>
      </c>
      <c r="M5243" s="42">
        <v>20428</v>
      </c>
      <c r="N5243" s="42">
        <v>18300</v>
      </c>
      <c r="O5243" s="54">
        <v>205.6001566477384</v>
      </c>
      <c r="P5243" s="54">
        <v>83.219111024084583</v>
      </c>
      <c r="Q5243" s="54">
        <v>269.2383003720384</v>
      </c>
      <c r="R5243" s="54">
        <v>381.82886234579985</v>
      </c>
      <c r="S5243" s="54">
        <v>269.2383003720384</v>
      </c>
      <c r="T5243" s="54">
        <v>146.85725474838455</v>
      </c>
      <c r="U5243" s="54">
        <v>1355.9819855100841</v>
      </c>
      <c r="W5243" s="42" t="s">
        <v>469</v>
      </c>
    </row>
    <row r="5244" spans="1:23">
      <c r="A5244" s="49" t="s">
        <v>7512</v>
      </c>
      <c r="B5244" s="46" t="s">
        <v>549</v>
      </c>
      <c r="C5244" s="46" t="s">
        <v>449</v>
      </c>
      <c r="D5244" s="49" t="s">
        <v>60</v>
      </c>
      <c r="E5244" s="46">
        <v>12</v>
      </c>
      <c r="F5244" s="46">
        <v>6</v>
      </c>
      <c r="G5244" s="46">
        <v>16</v>
      </c>
      <c r="H5244" s="46">
        <v>19</v>
      </c>
      <c r="I5244" s="46">
        <v>6</v>
      </c>
      <c r="J5244" s="46">
        <v>12</v>
      </c>
      <c r="K5244" s="46">
        <v>71</v>
      </c>
      <c r="L5244" s="42">
        <v>38728</v>
      </c>
      <c r="M5244" s="42">
        <v>20428</v>
      </c>
      <c r="N5244" s="42">
        <v>18300</v>
      </c>
      <c r="O5244" s="54">
        <v>30.98533360875852</v>
      </c>
      <c r="P5244" s="54">
        <v>15.49266680437926</v>
      </c>
      <c r="Q5244" s="54">
        <v>41.313778145011362</v>
      </c>
      <c r="R5244" s="54">
        <v>49.060111547200989</v>
      </c>
      <c r="S5244" s="54">
        <v>15.49266680437926</v>
      </c>
      <c r="T5244" s="54">
        <v>30.98533360875852</v>
      </c>
      <c r="U5244" s="54">
        <v>183.32989051848793</v>
      </c>
      <c r="W5244" s="42" t="s">
        <v>469</v>
      </c>
    </row>
    <row r="5245" spans="1:23">
      <c r="A5245" s="49" t="s">
        <v>7513</v>
      </c>
      <c r="B5245" s="46" t="s">
        <v>549</v>
      </c>
      <c r="C5245" s="46" t="s">
        <v>449</v>
      </c>
      <c r="D5245" s="49" t="s">
        <v>69</v>
      </c>
      <c r="E5245" s="46">
        <v>0</v>
      </c>
      <c r="F5245" s="46">
        <v>0</v>
      </c>
      <c r="G5245" s="46">
        <v>0</v>
      </c>
      <c r="H5245" s="46">
        <v>6</v>
      </c>
      <c r="I5245" s="46">
        <v>6</v>
      </c>
      <c r="J5245" s="46">
        <v>6</v>
      </c>
      <c r="K5245" s="46">
        <v>18</v>
      </c>
      <c r="L5245" s="42">
        <v>38728</v>
      </c>
      <c r="M5245" s="42">
        <v>20428</v>
      </c>
      <c r="N5245" s="42">
        <v>18300</v>
      </c>
      <c r="O5245" s="54" t="s">
        <v>499</v>
      </c>
      <c r="P5245" s="54" t="s">
        <v>499</v>
      </c>
      <c r="Q5245" s="54" t="s">
        <v>499</v>
      </c>
      <c r="R5245" s="54">
        <v>29.371450949676913</v>
      </c>
      <c r="S5245" s="54">
        <v>29.371450949676913</v>
      </c>
      <c r="T5245" s="54">
        <v>29.371450949676913</v>
      </c>
      <c r="U5245" s="54">
        <v>88.114352849030738</v>
      </c>
      <c r="W5245" s="42" t="s">
        <v>469</v>
      </c>
    </row>
    <row r="5246" spans="1:23">
      <c r="A5246" s="49" t="s">
        <v>7514</v>
      </c>
      <c r="B5246" s="46" t="s">
        <v>549</v>
      </c>
      <c r="C5246" s="46" t="s">
        <v>449</v>
      </c>
      <c r="D5246" s="49" t="s">
        <v>64</v>
      </c>
      <c r="E5246" s="46">
        <v>14</v>
      </c>
      <c r="F5246" s="46">
        <v>17</v>
      </c>
      <c r="G5246" s="46">
        <v>23</v>
      </c>
      <c r="H5246" s="46">
        <v>23</v>
      </c>
      <c r="I5246" s="46">
        <v>24</v>
      </c>
      <c r="J5246" s="46">
        <v>10</v>
      </c>
      <c r="K5246" s="46">
        <v>111</v>
      </c>
      <c r="L5246" s="42">
        <v>38728</v>
      </c>
      <c r="M5246" s="42">
        <v>20428</v>
      </c>
      <c r="N5246" s="42">
        <v>18300</v>
      </c>
      <c r="O5246" s="54">
        <v>36.149555876884939</v>
      </c>
      <c r="P5246" s="54">
        <v>43.895889279074574</v>
      </c>
      <c r="Q5246" s="54">
        <v>59.388556083453835</v>
      </c>
      <c r="R5246" s="54">
        <v>59.388556083453835</v>
      </c>
      <c r="S5246" s="54">
        <v>61.97066721751704</v>
      </c>
      <c r="T5246" s="54">
        <v>25.8211113406321</v>
      </c>
      <c r="U5246" s="54">
        <v>286.6143358810163</v>
      </c>
      <c r="W5246" s="42" t="s">
        <v>469</v>
      </c>
    </row>
    <row r="5247" spans="1:23">
      <c r="A5247" s="49" t="s">
        <v>7515</v>
      </c>
      <c r="B5247" s="46" t="s">
        <v>549</v>
      </c>
      <c r="C5247" s="46" t="s">
        <v>449</v>
      </c>
      <c r="D5247" s="49" t="s">
        <v>492</v>
      </c>
      <c r="E5247" s="46">
        <v>6</v>
      </c>
      <c r="F5247" s="46">
        <v>0</v>
      </c>
      <c r="G5247" s="46">
        <v>14</v>
      </c>
      <c r="H5247" s="46">
        <v>6</v>
      </c>
      <c r="I5247" s="46">
        <v>12</v>
      </c>
      <c r="J5247" s="46">
        <v>6</v>
      </c>
      <c r="K5247" s="46">
        <v>44</v>
      </c>
      <c r="L5247" s="42">
        <v>38728</v>
      </c>
      <c r="M5247" s="42">
        <v>20428</v>
      </c>
      <c r="N5247" s="42">
        <v>18300</v>
      </c>
      <c r="O5247" s="54">
        <v>15.49266680437926</v>
      </c>
      <c r="P5247" s="54" t="s">
        <v>499</v>
      </c>
      <c r="Q5247" s="54">
        <v>36.149555876884939</v>
      </c>
      <c r="R5247" s="54">
        <v>15.49266680437926</v>
      </c>
      <c r="S5247" s="54">
        <v>30.98533360875852</v>
      </c>
      <c r="T5247" s="54">
        <v>15.49266680437926</v>
      </c>
      <c r="U5247" s="54">
        <v>113.61288989878125</v>
      </c>
      <c r="W5247" s="42" t="s">
        <v>469</v>
      </c>
    </row>
    <row r="5248" spans="1:23">
      <c r="A5248" s="49" t="s">
        <v>7516</v>
      </c>
      <c r="B5248" s="46" t="s">
        <v>549</v>
      </c>
      <c r="C5248" s="46" t="s">
        <v>449</v>
      </c>
      <c r="D5248" s="49" t="s">
        <v>473</v>
      </c>
      <c r="E5248" s="46">
        <v>0</v>
      </c>
      <c r="F5248" s="46">
        <v>0</v>
      </c>
      <c r="G5248" s="46">
        <v>6</v>
      </c>
      <c r="H5248" s="46">
        <v>0</v>
      </c>
      <c r="I5248" s="46">
        <v>6</v>
      </c>
      <c r="J5248" s="46">
        <v>0</v>
      </c>
      <c r="K5248" s="46">
        <v>12</v>
      </c>
      <c r="L5248" s="42">
        <v>38728</v>
      </c>
      <c r="M5248" s="42">
        <v>20428</v>
      </c>
      <c r="N5248" s="42">
        <v>18300</v>
      </c>
      <c r="O5248" s="54" t="s">
        <v>499</v>
      </c>
      <c r="P5248" s="54" t="s">
        <v>499</v>
      </c>
      <c r="Q5248" s="54">
        <v>15.49266680437926</v>
      </c>
      <c r="R5248" s="54" t="s">
        <v>499</v>
      </c>
      <c r="S5248" s="54">
        <v>15.49266680437926</v>
      </c>
      <c r="T5248" s="54" t="s">
        <v>499</v>
      </c>
      <c r="U5248" s="54">
        <v>30.98533360875852</v>
      </c>
      <c r="W5248" s="42" t="s">
        <v>469</v>
      </c>
    </row>
    <row r="5249" spans="1:23">
      <c r="A5249" s="49" t="s">
        <v>7517</v>
      </c>
      <c r="B5249" s="46" t="s">
        <v>549</v>
      </c>
      <c r="C5249" s="46" t="s">
        <v>449</v>
      </c>
      <c r="D5249" s="49" t="s">
        <v>201</v>
      </c>
      <c r="E5249" s="46">
        <v>6</v>
      </c>
      <c r="F5249" s="46">
        <v>12</v>
      </c>
      <c r="G5249" s="46">
        <v>12</v>
      </c>
      <c r="H5249" s="46">
        <v>14</v>
      </c>
      <c r="I5249" s="46">
        <v>12</v>
      </c>
      <c r="J5249" s="46">
        <v>0</v>
      </c>
      <c r="K5249" s="46">
        <v>56</v>
      </c>
      <c r="L5249" s="42">
        <v>38728</v>
      </c>
      <c r="M5249" s="42">
        <v>20428</v>
      </c>
      <c r="N5249" s="42">
        <v>18300</v>
      </c>
      <c r="O5249" s="54">
        <v>15.49266680437926</v>
      </c>
      <c r="P5249" s="54">
        <v>30.98533360875852</v>
      </c>
      <c r="Q5249" s="54">
        <v>30.98533360875852</v>
      </c>
      <c r="R5249" s="54">
        <v>36.149555876884939</v>
      </c>
      <c r="S5249" s="54">
        <v>30.98533360875852</v>
      </c>
      <c r="T5249" s="54" t="s">
        <v>499</v>
      </c>
      <c r="U5249" s="54">
        <v>144.59822350753976</v>
      </c>
      <c r="W5249" s="42" t="s">
        <v>469</v>
      </c>
    </row>
    <row r="5250" spans="1:23">
      <c r="A5250" s="49" t="s">
        <v>7518</v>
      </c>
      <c r="B5250" s="46" t="s">
        <v>549</v>
      </c>
      <c r="C5250" s="46" t="s">
        <v>449</v>
      </c>
      <c r="D5250" s="49" t="s">
        <v>151</v>
      </c>
      <c r="E5250" s="46">
        <v>0</v>
      </c>
      <c r="F5250" s="46">
        <v>0</v>
      </c>
      <c r="G5250" s="46">
        <v>0</v>
      </c>
      <c r="H5250" s="46">
        <v>0</v>
      </c>
      <c r="I5250" s="46">
        <v>0</v>
      </c>
      <c r="J5250" s="46">
        <v>0</v>
      </c>
      <c r="K5250" s="46">
        <v>0</v>
      </c>
      <c r="L5250" s="42">
        <v>38728</v>
      </c>
      <c r="M5250" s="42">
        <v>20428</v>
      </c>
      <c r="N5250" s="42">
        <v>18300</v>
      </c>
      <c r="O5250" s="54" t="s">
        <v>499</v>
      </c>
      <c r="P5250" s="54" t="s">
        <v>499</v>
      </c>
      <c r="Q5250" s="54" t="s">
        <v>499</v>
      </c>
      <c r="R5250" s="54" t="s">
        <v>499</v>
      </c>
      <c r="S5250" s="54" t="s">
        <v>499</v>
      </c>
      <c r="T5250" s="54" t="s">
        <v>499</v>
      </c>
      <c r="U5250" s="54" t="s">
        <v>499</v>
      </c>
      <c r="W5250" s="42" t="s">
        <v>469</v>
      </c>
    </row>
    <row r="5251" spans="1:23">
      <c r="A5251" s="49" t="s">
        <v>7519</v>
      </c>
      <c r="B5251" s="46" t="s">
        <v>549</v>
      </c>
      <c r="C5251" s="46" t="s">
        <v>449</v>
      </c>
      <c r="D5251" s="49" t="s">
        <v>95</v>
      </c>
      <c r="E5251" s="46">
        <v>0</v>
      </c>
      <c r="F5251" s="46">
        <v>0</v>
      </c>
      <c r="G5251" s="46">
        <v>0</v>
      </c>
      <c r="H5251" s="46">
        <v>0</v>
      </c>
      <c r="I5251" s="46">
        <v>0</v>
      </c>
      <c r="J5251" s="46">
        <v>0</v>
      </c>
      <c r="K5251" s="46">
        <v>0</v>
      </c>
      <c r="L5251" s="42">
        <v>38728</v>
      </c>
      <c r="M5251" s="42">
        <v>20428</v>
      </c>
      <c r="N5251" s="42">
        <v>18300</v>
      </c>
      <c r="O5251" s="54" t="s">
        <v>499</v>
      </c>
      <c r="P5251" s="54" t="s">
        <v>499</v>
      </c>
      <c r="Q5251" s="54" t="s">
        <v>499</v>
      </c>
      <c r="R5251" s="54" t="s">
        <v>499</v>
      </c>
      <c r="S5251" s="54" t="s">
        <v>499</v>
      </c>
      <c r="T5251" s="54" t="s">
        <v>499</v>
      </c>
      <c r="U5251" s="54" t="s">
        <v>499</v>
      </c>
      <c r="W5251" s="42" t="s">
        <v>469</v>
      </c>
    </row>
    <row r="5252" spans="1:23">
      <c r="A5252" s="49" t="s">
        <v>7520</v>
      </c>
      <c r="B5252" s="46" t="s">
        <v>549</v>
      </c>
      <c r="C5252" s="46" t="s">
        <v>449</v>
      </c>
      <c r="D5252" s="49" t="s">
        <v>154</v>
      </c>
      <c r="E5252" s="46">
        <v>6</v>
      </c>
      <c r="F5252" s="46">
        <v>0</v>
      </c>
      <c r="G5252" s="46">
        <v>0</v>
      </c>
      <c r="H5252" s="46">
        <v>0</v>
      </c>
      <c r="I5252" s="46">
        <v>0</v>
      </c>
      <c r="J5252" s="46">
        <v>0</v>
      </c>
      <c r="K5252" s="46">
        <v>6</v>
      </c>
      <c r="L5252" s="42">
        <v>38728</v>
      </c>
      <c r="M5252" s="42">
        <v>20428</v>
      </c>
      <c r="N5252" s="42">
        <v>18300</v>
      </c>
      <c r="O5252" s="54">
        <v>15.49266680437926</v>
      </c>
      <c r="P5252" s="54" t="s">
        <v>499</v>
      </c>
      <c r="Q5252" s="54" t="s">
        <v>499</v>
      </c>
      <c r="R5252" s="54" t="s">
        <v>499</v>
      </c>
      <c r="S5252" s="54" t="s">
        <v>499</v>
      </c>
      <c r="T5252" s="54" t="s">
        <v>499</v>
      </c>
      <c r="U5252" s="54">
        <v>15.49266680437926</v>
      </c>
      <c r="W5252" s="42" t="s">
        <v>469</v>
      </c>
    </row>
    <row r="5253" spans="1:23">
      <c r="A5253" s="49" t="s">
        <v>7521</v>
      </c>
      <c r="B5253" s="46" t="s">
        <v>549</v>
      </c>
      <c r="C5253" s="46" t="s">
        <v>449</v>
      </c>
      <c r="D5253" s="49" t="s">
        <v>155</v>
      </c>
      <c r="E5253" s="46">
        <v>15</v>
      </c>
      <c r="F5253" s="46">
        <v>6</v>
      </c>
      <c r="G5253" s="46">
        <v>12</v>
      </c>
      <c r="H5253" s="46">
        <v>6</v>
      </c>
      <c r="I5253" s="46">
        <v>0</v>
      </c>
      <c r="J5253" s="46">
        <v>0</v>
      </c>
      <c r="K5253" s="46">
        <v>39</v>
      </c>
      <c r="L5253" s="42">
        <v>38728</v>
      </c>
      <c r="M5253" s="42">
        <v>20428</v>
      </c>
      <c r="N5253" s="42">
        <v>18300</v>
      </c>
      <c r="O5253" s="54">
        <v>38.731667010948151</v>
      </c>
      <c r="P5253" s="54">
        <v>15.49266680437926</v>
      </c>
      <c r="Q5253" s="54">
        <v>30.98533360875852</v>
      </c>
      <c r="R5253" s="54">
        <v>15.49266680437926</v>
      </c>
      <c r="S5253" s="54" t="s">
        <v>499</v>
      </c>
      <c r="T5253" s="54" t="s">
        <v>499</v>
      </c>
      <c r="U5253" s="54">
        <v>100.70233422846519</v>
      </c>
      <c r="W5253" s="42" t="s">
        <v>469</v>
      </c>
    </row>
    <row r="5254" spans="1:23">
      <c r="A5254" s="49" t="s">
        <v>7522</v>
      </c>
      <c r="B5254" s="46" t="s">
        <v>549</v>
      </c>
      <c r="C5254" s="46" t="s">
        <v>449</v>
      </c>
      <c r="D5254" s="49" t="s">
        <v>99</v>
      </c>
      <c r="E5254" s="46">
        <v>14</v>
      </c>
      <c r="F5254" s="46">
        <v>0</v>
      </c>
      <c r="G5254" s="46">
        <v>16</v>
      </c>
      <c r="H5254" s="46">
        <v>22</v>
      </c>
      <c r="I5254" s="46">
        <v>7</v>
      </c>
      <c r="J5254" s="46">
        <v>12</v>
      </c>
      <c r="K5254" s="46">
        <v>71</v>
      </c>
      <c r="L5254" s="42">
        <v>38728</v>
      </c>
      <c r="M5254" s="42">
        <v>20428</v>
      </c>
      <c r="N5254" s="42">
        <v>18300</v>
      </c>
      <c r="O5254" s="54">
        <v>36.149555876884939</v>
      </c>
      <c r="P5254" s="54" t="s">
        <v>499</v>
      </c>
      <c r="Q5254" s="54">
        <v>41.313778145011362</v>
      </c>
      <c r="R5254" s="54">
        <v>56.806444949390624</v>
      </c>
      <c r="S5254" s="54">
        <v>18.07477793844247</v>
      </c>
      <c r="T5254" s="54">
        <v>30.98533360875852</v>
      </c>
      <c r="U5254" s="54">
        <v>183.32989051848793</v>
      </c>
      <c r="W5254" s="42" t="s">
        <v>469</v>
      </c>
    </row>
    <row r="5255" spans="1:23">
      <c r="A5255" s="49" t="s">
        <v>7523</v>
      </c>
      <c r="B5255" s="46" t="s">
        <v>549</v>
      </c>
      <c r="C5255" s="46" t="s">
        <v>449</v>
      </c>
      <c r="D5255" s="49" t="s">
        <v>481</v>
      </c>
      <c r="E5255" s="46">
        <v>0</v>
      </c>
      <c r="F5255" s="46">
        <v>0</v>
      </c>
      <c r="G5255" s="46">
        <v>0</v>
      </c>
      <c r="H5255" s="46">
        <v>0</v>
      </c>
      <c r="I5255" s="46">
        <v>0</v>
      </c>
      <c r="J5255" s="46">
        <v>0</v>
      </c>
      <c r="K5255" s="46">
        <v>0</v>
      </c>
      <c r="L5255" s="42">
        <v>38728</v>
      </c>
      <c r="M5255" s="42">
        <v>20428</v>
      </c>
      <c r="N5255" s="42">
        <v>18300</v>
      </c>
      <c r="O5255" s="54" t="s">
        <v>499</v>
      </c>
      <c r="P5255" s="54" t="s">
        <v>499</v>
      </c>
      <c r="Q5255" s="54" t="s">
        <v>499</v>
      </c>
      <c r="R5255" s="54" t="s">
        <v>499</v>
      </c>
      <c r="S5255" s="54" t="s">
        <v>499</v>
      </c>
      <c r="T5255" s="54" t="s">
        <v>499</v>
      </c>
      <c r="U5255" s="54" t="s">
        <v>499</v>
      </c>
      <c r="W5255" s="42" t="s">
        <v>469</v>
      </c>
    </row>
    <row r="5256" spans="1:23">
      <c r="A5256" s="49" t="s">
        <v>7524</v>
      </c>
      <c r="B5256" s="46" t="s">
        <v>549</v>
      </c>
      <c r="C5256" s="46" t="s">
        <v>449</v>
      </c>
      <c r="D5256" s="49" t="s">
        <v>483</v>
      </c>
      <c r="E5256" s="46">
        <v>6</v>
      </c>
      <c r="F5256" s="46">
        <v>12</v>
      </c>
      <c r="G5256" s="46">
        <v>12</v>
      </c>
      <c r="H5256" s="46">
        <v>14</v>
      </c>
      <c r="I5256" s="46">
        <v>0</v>
      </c>
      <c r="J5256" s="46">
        <v>0</v>
      </c>
      <c r="K5256" s="46">
        <v>44</v>
      </c>
      <c r="L5256" s="42">
        <v>38728</v>
      </c>
      <c r="M5256" s="42">
        <v>20428</v>
      </c>
      <c r="N5256" s="42">
        <v>18300</v>
      </c>
      <c r="O5256" s="54">
        <v>15.49266680437926</v>
      </c>
      <c r="P5256" s="54">
        <v>30.98533360875852</v>
      </c>
      <c r="Q5256" s="54">
        <v>30.98533360875852</v>
      </c>
      <c r="R5256" s="54">
        <v>36.149555876884939</v>
      </c>
      <c r="S5256" s="54" t="s">
        <v>499</v>
      </c>
      <c r="T5256" s="54" t="s">
        <v>499</v>
      </c>
      <c r="U5256" s="54">
        <v>113.61288989878125</v>
      </c>
      <c r="W5256" s="42" t="s">
        <v>469</v>
      </c>
    </row>
    <row r="5257" spans="1:23">
      <c r="A5257" s="49" t="s">
        <v>7525</v>
      </c>
      <c r="B5257" s="46" t="s">
        <v>549</v>
      </c>
      <c r="C5257" s="46" t="s">
        <v>449</v>
      </c>
      <c r="D5257" s="49" t="s">
        <v>128</v>
      </c>
      <c r="E5257" s="46">
        <v>6</v>
      </c>
      <c r="F5257" s="46">
        <v>0</v>
      </c>
      <c r="G5257" s="46">
        <v>0</v>
      </c>
      <c r="H5257" s="46">
        <v>12</v>
      </c>
      <c r="I5257" s="46">
        <v>0</v>
      </c>
      <c r="J5257" s="46">
        <v>0</v>
      </c>
      <c r="K5257" s="46">
        <v>18</v>
      </c>
      <c r="L5257" s="42">
        <v>38728</v>
      </c>
      <c r="M5257" s="42">
        <v>20428</v>
      </c>
      <c r="N5257" s="42">
        <v>18300</v>
      </c>
      <c r="O5257" s="54">
        <v>15.49266680437926</v>
      </c>
      <c r="P5257" s="54" t="s">
        <v>499</v>
      </c>
      <c r="Q5257" s="54" t="s">
        <v>499</v>
      </c>
      <c r="R5257" s="54">
        <v>30.98533360875852</v>
      </c>
      <c r="S5257" s="54" t="s">
        <v>499</v>
      </c>
      <c r="T5257" s="54" t="s">
        <v>499</v>
      </c>
      <c r="U5257" s="54">
        <v>46.478000413137785</v>
      </c>
      <c r="W5257" s="42" t="s">
        <v>469</v>
      </c>
    </row>
    <row r="5258" spans="1:23">
      <c r="A5258" s="49" t="s">
        <v>7526</v>
      </c>
      <c r="B5258" s="46" t="s">
        <v>549</v>
      </c>
      <c r="C5258" s="46" t="s">
        <v>449</v>
      </c>
      <c r="D5258" s="49" t="s">
        <v>132</v>
      </c>
      <c r="E5258" s="46">
        <v>6</v>
      </c>
      <c r="F5258" s="46">
        <v>6</v>
      </c>
      <c r="G5258" s="46">
        <v>6</v>
      </c>
      <c r="H5258" s="46">
        <v>9</v>
      </c>
      <c r="I5258" s="46">
        <v>7</v>
      </c>
      <c r="J5258" s="46">
        <v>6</v>
      </c>
      <c r="K5258" s="46">
        <v>40</v>
      </c>
      <c r="L5258" s="42">
        <v>38728</v>
      </c>
      <c r="M5258" s="42">
        <v>20428</v>
      </c>
      <c r="N5258" s="42">
        <v>18300</v>
      </c>
      <c r="O5258" s="54">
        <v>29.371450949676913</v>
      </c>
      <c r="P5258" s="54">
        <v>29.371450949676913</v>
      </c>
      <c r="Q5258" s="54">
        <v>29.371450949676913</v>
      </c>
      <c r="R5258" s="54">
        <v>44.057176424515369</v>
      </c>
      <c r="S5258" s="54">
        <v>34.266692774623067</v>
      </c>
      <c r="T5258" s="54">
        <v>29.371450949676913</v>
      </c>
      <c r="U5258" s="54">
        <v>195.80967299784609</v>
      </c>
      <c r="W5258" s="42" t="s">
        <v>469</v>
      </c>
    </row>
    <row r="5259" spans="1:23">
      <c r="A5259" s="49" t="s">
        <v>7527</v>
      </c>
      <c r="B5259" s="46" t="s">
        <v>549</v>
      </c>
      <c r="C5259" s="46" t="s">
        <v>449</v>
      </c>
      <c r="D5259" s="49" t="s">
        <v>161</v>
      </c>
      <c r="E5259" s="46">
        <v>0</v>
      </c>
      <c r="F5259" s="46">
        <v>0</v>
      </c>
      <c r="G5259" s="46">
        <v>0</v>
      </c>
      <c r="H5259" s="46">
        <v>0</v>
      </c>
      <c r="I5259" s="46">
        <v>0</v>
      </c>
      <c r="J5259" s="46">
        <v>0</v>
      </c>
      <c r="K5259" s="46">
        <v>0</v>
      </c>
      <c r="L5259" s="42">
        <v>38728</v>
      </c>
      <c r="M5259" s="42">
        <v>20428</v>
      </c>
      <c r="N5259" s="42">
        <v>18300</v>
      </c>
      <c r="O5259" s="54" t="s">
        <v>499</v>
      </c>
      <c r="P5259" s="54" t="s">
        <v>499</v>
      </c>
      <c r="Q5259" s="54" t="s">
        <v>499</v>
      </c>
      <c r="R5259" s="54" t="s">
        <v>499</v>
      </c>
      <c r="S5259" s="54" t="s">
        <v>499</v>
      </c>
      <c r="T5259" s="54" t="s">
        <v>499</v>
      </c>
      <c r="U5259" s="54" t="s">
        <v>499</v>
      </c>
      <c r="W5259" s="42" t="s">
        <v>469</v>
      </c>
    </row>
    <row r="5260" spans="1:23">
      <c r="A5260" s="49" t="s">
        <v>7528</v>
      </c>
      <c r="B5260" s="46" t="s">
        <v>549</v>
      </c>
      <c r="C5260" s="46" t="s">
        <v>449</v>
      </c>
      <c r="D5260" s="49" t="s">
        <v>164</v>
      </c>
      <c r="E5260" s="46">
        <v>22</v>
      </c>
      <c r="F5260" s="46">
        <v>15</v>
      </c>
      <c r="G5260" s="46">
        <v>35</v>
      </c>
      <c r="H5260" s="46">
        <v>71</v>
      </c>
      <c r="I5260" s="46">
        <v>9</v>
      </c>
      <c r="J5260" s="46">
        <v>0</v>
      </c>
      <c r="K5260" s="46">
        <v>152</v>
      </c>
      <c r="L5260" s="42">
        <v>38728</v>
      </c>
      <c r="M5260" s="42">
        <v>20428</v>
      </c>
      <c r="N5260" s="42">
        <v>18300</v>
      </c>
      <c r="O5260" s="54">
        <v>120.21857923497268</v>
      </c>
      <c r="P5260" s="54">
        <v>81.967213114754102</v>
      </c>
      <c r="Q5260" s="54">
        <v>191.2568306010929</v>
      </c>
      <c r="R5260" s="54">
        <v>387.97814207650276</v>
      </c>
      <c r="S5260" s="54">
        <v>49.180327868852459</v>
      </c>
      <c r="T5260" s="54" t="s">
        <v>499</v>
      </c>
      <c r="U5260" s="54">
        <v>830.60109289617492</v>
      </c>
      <c r="W5260" s="42" t="s">
        <v>469</v>
      </c>
    </row>
    <row r="5261" spans="1:23">
      <c r="A5261" s="49" t="s">
        <v>7529</v>
      </c>
      <c r="B5261" s="46" t="s">
        <v>549</v>
      </c>
      <c r="C5261" s="46" t="s">
        <v>449</v>
      </c>
      <c r="D5261" s="49" t="s">
        <v>142</v>
      </c>
      <c r="E5261" s="46">
        <v>6</v>
      </c>
      <c r="F5261" s="46">
        <v>0</v>
      </c>
      <c r="G5261" s="46">
        <v>0</v>
      </c>
      <c r="H5261" s="46">
        <v>0</v>
      </c>
      <c r="I5261" s="46">
        <v>0</v>
      </c>
      <c r="J5261" s="46">
        <v>0</v>
      </c>
      <c r="K5261" s="46">
        <v>6</v>
      </c>
      <c r="L5261" s="42">
        <v>38728</v>
      </c>
      <c r="M5261" s="42">
        <v>20428</v>
      </c>
      <c r="N5261" s="42">
        <v>18300</v>
      </c>
      <c r="O5261" s="54">
        <v>15.49266680437926</v>
      </c>
      <c r="P5261" s="54" t="s">
        <v>499</v>
      </c>
      <c r="Q5261" s="54" t="s">
        <v>499</v>
      </c>
      <c r="R5261" s="54" t="s">
        <v>499</v>
      </c>
      <c r="S5261" s="54" t="s">
        <v>499</v>
      </c>
      <c r="T5261" s="54" t="s">
        <v>499</v>
      </c>
      <c r="U5261" s="54">
        <v>15.49266680437926</v>
      </c>
      <c r="W5261" s="42" t="s">
        <v>469</v>
      </c>
    </row>
    <row r="5262" spans="1:23">
      <c r="A5262" s="49" t="s">
        <v>7530</v>
      </c>
      <c r="B5262" s="46" t="s">
        <v>549</v>
      </c>
      <c r="C5262" s="46" t="s">
        <v>449</v>
      </c>
      <c r="D5262" s="49" t="s">
        <v>146</v>
      </c>
      <c r="E5262" s="46">
        <v>6</v>
      </c>
      <c r="F5262" s="46">
        <v>0</v>
      </c>
      <c r="G5262" s="46">
        <v>9</v>
      </c>
      <c r="H5262" s="46">
        <v>9</v>
      </c>
      <c r="I5262" s="46">
        <v>6</v>
      </c>
      <c r="J5262" s="46">
        <v>6</v>
      </c>
      <c r="K5262" s="46">
        <v>36</v>
      </c>
      <c r="L5262" s="42">
        <v>38728</v>
      </c>
      <c r="M5262" s="42">
        <v>20428</v>
      </c>
      <c r="N5262" s="42">
        <v>18300</v>
      </c>
      <c r="O5262" s="54">
        <v>29.371450949676913</v>
      </c>
      <c r="P5262" s="54" t="s">
        <v>499</v>
      </c>
      <c r="Q5262" s="54">
        <v>44.057176424515369</v>
      </c>
      <c r="R5262" s="54">
        <v>44.057176424515369</v>
      </c>
      <c r="S5262" s="54">
        <v>29.371450949676913</v>
      </c>
      <c r="T5262" s="54">
        <v>29.371450949676913</v>
      </c>
      <c r="U5262" s="54">
        <v>176.22870569806148</v>
      </c>
      <c r="W5262" s="42" t="s">
        <v>469</v>
      </c>
    </row>
    <row r="5263" spans="1:23">
      <c r="A5263" s="49" t="s">
        <v>7531</v>
      </c>
      <c r="B5263" s="46" t="s">
        <v>549</v>
      </c>
      <c r="C5263" s="46" t="s">
        <v>451</v>
      </c>
      <c r="D5263" s="49" t="s">
        <v>200</v>
      </c>
      <c r="E5263" s="46">
        <v>0</v>
      </c>
      <c r="F5263" s="46">
        <v>0</v>
      </c>
      <c r="G5263" s="46">
        <v>0</v>
      </c>
      <c r="H5263" s="46">
        <v>20</v>
      </c>
      <c r="I5263" s="46">
        <v>9</v>
      </c>
      <c r="J5263" s="46">
        <v>6</v>
      </c>
      <c r="K5263" s="46">
        <v>35</v>
      </c>
      <c r="L5263" s="42">
        <v>40026</v>
      </c>
      <c r="M5263" s="42">
        <v>20383</v>
      </c>
      <c r="N5263" s="42">
        <v>19643</v>
      </c>
      <c r="O5263" s="54" t="s">
        <v>499</v>
      </c>
      <c r="P5263" s="54" t="s">
        <v>499</v>
      </c>
      <c r="Q5263" s="54" t="s">
        <v>499</v>
      </c>
      <c r="R5263" s="54">
        <v>49.967521111277669</v>
      </c>
      <c r="S5263" s="54">
        <v>22.48538450007495</v>
      </c>
      <c r="T5263" s="54">
        <v>14.990256333383302</v>
      </c>
      <c r="U5263" s="54">
        <v>87.44316194473592</v>
      </c>
      <c r="W5263" s="42" t="s">
        <v>469</v>
      </c>
    </row>
    <row r="5264" spans="1:23">
      <c r="A5264" s="49" t="s">
        <v>7532</v>
      </c>
      <c r="B5264" s="46" t="s">
        <v>549</v>
      </c>
      <c r="C5264" s="46" t="s">
        <v>451</v>
      </c>
      <c r="D5264" s="49" t="s">
        <v>54</v>
      </c>
      <c r="E5264" s="46">
        <v>17</v>
      </c>
      <c r="F5264" s="46">
        <v>8</v>
      </c>
      <c r="G5264" s="46">
        <v>37</v>
      </c>
      <c r="H5264" s="46">
        <v>48</v>
      </c>
      <c r="I5264" s="46">
        <v>29</v>
      </c>
      <c r="J5264" s="46">
        <v>27</v>
      </c>
      <c r="K5264" s="46">
        <v>166</v>
      </c>
      <c r="L5264" s="42">
        <v>40026</v>
      </c>
      <c r="M5264" s="42">
        <v>20383</v>
      </c>
      <c r="N5264" s="42">
        <v>19643</v>
      </c>
      <c r="O5264" s="54">
        <v>83.402835696413675</v>
      </c>
      <c r="P5264" s="54">
        <v>39.248393268900557</v>
      </c>
      <c r="Q5264" s="54">
        <v>181.52381886866505</v>
      </c>
      <c r="R5264" s="54">
        <v>235.49035961340334</v>
      </c>
      <c r="S5264" s="54">
        <v>142.2754255997645</v>
      </c>
      <c r="T5264" s="54">
        <v>132.46332728253938</v>
      </c>
      <c r="U5264" s="54">
        <v>814.40416032968653</v>
      </c>
      <c r="W5264" s="42" t="s">
        <v>469</v>
      </c>
    </row>
    <row r="5265" spans="1:23">
      <c r="A5265" s="49" t="s">
        <v>7533</v>
      </c>
      <c r="B5265" s="46" t="s">
        <v>549</v>
      </c>
      <c r="C5265" s="46" t="s">
        <v>451</v>
      </c>
      <c r="D5265" s="49" t="s">
        <v>60</v>
      </c>
      <c r="E5265" s="46">
        <v>0</v>
      </c>
      <c r="F5265" s="46">
        <v>6</v>
      </c>
      <c r="G5265" s="46">
        <v>13</v>
      </c>
      <c r="H5265" s="46">
        <v>16</v>
      </c>
      <c r="I5265" s="46">
        <v>6</v>
      </c>
      <c r="J5265" s="46">
        <v>15</v>
      </c>
      <c r="K5265" s="46">
        <v>56</v>
      </c>
      <c r="L5265" s="42">
        <v>40026</v>
      </c>
      <c r="M5265" s="42">
        <v>20383</v>
      </c>
      <c r="N5265" s="42">
        <v>19643</v>
      </c>
      <c r="O5265" s="54" t="s">
        <v>499</v>
      </c>
      <c r="P5265" s="54">
        <v>14.990256333383302</v>
      </c>
      <c r="Q5265" s="54">
        <v>32.478888722330488</v>
      </c>
      <c r="R5265" s="54">
        <v>39.974016889022138</v>
      </c>
      <c r="S5265" s="54">
        <v>14.990256333383302</v>
      </c>
      <c r="T5265" s="54">
        <v>37.47564083345825</v>
      </c>
      <c r="U5265" s="54">
        <v>139.90905911157748</v>
      </c>
      <c r="W5265" s="42" t="s">
        <v>469</v>
      </c>
    </row>
    <row r="5266" spans="1:23">
      <c r="A5266" s="49" t="s">
        <v>7534</v>
      </c>
      <c r="B5266" s="46" t="s">
        <v>549</v>
      </c>
      <c r="C5266" s="46" t="s">
        <v>451</v>
      </c>
      <c r="D5266" s="49" t="s">
        <v>69</v>
      </c>
      <c r="E5266" s="46">
        <v>0</v>
      </c>
      <c r="F5266" s="46">
        <v>0</v>
      </c>
      <c r="G5266" s="46">
        <v>6</v>
      </c>
      <c r="H5266" s="46">
        <v>0</v>
      </c>
      <c r="I5266" s="46">
        <v>0</v>
      </c>
      <c r="J5266" s="46">
        <v>6</v>
      </c>
      <c r="K5266" s="46">
        <v>12</v>
      </c>
      <c r="L5266" s="42">
        <v>40026</v>
      </c>
      <c r="M5266" s="42">
        <v>20383</v>
      </c>
      <c r="N5266" s="42">
        <v>19643</v>
      </c>
      <c r="O5266" s="54" t="s">
        <v>499</v>
      </c>
      <c r="P5266" s="54" t="s">
        <v>499</v>
      </c>
      <c r="Q5266" s="54">
        <v>29.436294951675418</v>
      </c>
      <c r="R5266" s="54" t="s">
        <v>499</v>
      </c>
      <c r="S5266" s="54" t="s">
        <v>499</v>
      </c>
      <c r="T5266" s="54">
        <v>29.436294951675418</v>
      </c>
      <c r="U5266" s="54">
        <v>58.872589903350836</v>
      </c>
      <c r="W5266" s="42" t="s">
        <v>469</v>
      </c>
    </row>
    <row r="5267" spans="1:23">
      <c r="A5267" s="49" t="s">
        <v>7535</v>
      </c>
      <c r="B5267" s="46" t="s">
        <v>549</v>
      </c>
      <c r="C5267" s="46" t="s">
        <v>451</v>
      </c>
      <c r="D5267" s="49" t="s">
        <v>64</v>
      </c>
      <c r="E5267" s="46">
        <v>12</v>
      </c>
      <c r="F5267" s="46">
        <v>6</v>
      </c>
      <c r="G5267" s="46">
        <v>22</v>
      </c>
      <c r="H5267" s="46">
        <v>27</v>
      </c>
      <c r="I5267" s="46">
        <v>12</v>
      </c>
      <c r="J5267" s="46">
        <v>6</v>
      </c>
      <c r="K5267" s="46">
        <v>85</v>
      </c>
      <c r="L5267" s="42">
        <v>40026</v>
      </c>
      <c r="M5267" s="42">
        <v>20383</v>
      </c>
      <c r="N5267" s="42">
        <v>19643</v>
      </c>
      <c r="O5267" s="54">
        <v>29.980512666766604</v>
      </c>
      <c r="P5267" s="54">
        <v>14.990256333383302</v>
      </c>
      <c r="Q5267" s="54">
        <v>54.964273222405431</v>
      </c>
      <c r="R5267" s="54">
        <v>67.456153500224858</v>
      </c>
      <c r="S5267" s="54">
        <v>29.980512666766604</v>
      </c>
      <c r="T5267" s="54">
        <v>14.990256333383302</v>
      </c>
      <c r="U5267" s="54">
        <v>212.36196472293011</v>
      </c>
      <c r="W5267" s="42" t="s">
        <v>469</v>
      </c>
    </row>
    <row r="5268" spans="1:23">
      <c r="A5268" s="49" t="s">
        <v>7536</v>
      </c>
      <c r="B5268" s="46" t="s">
        <v>549</v>
      </c>
      <c r="C5268" s="46" t="s">
        <v>451</v>
      </c>
      <c r="D5268" s="49" t="s">
        <v>492</v>
      </c>
      <c r="E5268" s="46">
        <v>0</v>
      </c>
      <c r="F5268" s="46">
        <v>0</v>
      </c>
      <c r="G5268" s="46">
        <v>6</v>
      </c>
      <c r="H5268" s="46">
        <v>12</v>
      </c>
      <c r="I5268" s="46">
        <v>6</v>
      </c>
      <c r="J5268" s="46">
        <v>0</v>
      </c>
      <c r="K5268" s="46">
        <v>24</v>
      </c>
      <c r="L5268" s="42">
        <v>40026</v>
      </c>
      <c r="M5268" s="42">
        <v>20383</v>
      </c>
      <c r="N5268" s="42">
        <v>19643</v>
      </c>
      <c r="O5268" s="54" t="s">
        <v>499</v>
      </c>
      <c r="P5268" s="54" t="s">
        <v>499</v>
      </c>
      <c r="Q5268" s="54">
        <v>14.990256333383302</v>
      </c>
      <c r="R5268" s="54">
        <v>29.980512666766604</v>
      </c>
      <c r="S5268" s="54">
        <v>14.990256333383302</v>
      </c>
      <c r="T5268" s="54" t="s">
        <v>499</v>
      </c>
      <c r="U5268" s="54">
        <v>59.961025333533208</v>
      </c>
      <c r="W5268" s="42" t="s">
        <v>469</v>
      </c>
    </row>
    <row r="5269" spans="1:23">
      <c r="A5269" s="49" t="s">
        <v>7537</v>
      </c>
      <c r="B5269" s="46" t="s">
        <v>549</v>
      </c>
      <c r="C5269" s="46" t="s">
        <v>451</v>
      </c>
      <c r="D5269" s="49" t="s">
        <v>473</v>
      </c>
      <c r="E5269" s="46">
        <v>0</v>
      </c>
      <c r="F5269" s="46">
        <v>0</v>
      </c>
      <c r="G5269" s="46">
        <v>6</v>
      </c>
      <c r="H5269" s="46">
        <v>0</v>
      </c>
      <c r="I5269" s="46">
        <v>6</v>
      </c>
      <c r="J5269" s="46">
        <v>0</v>
      </c>
      <c r="K5269" s="46">
        <v>12</v>
      </c>
      <c r="L5269" s="42">
        <v>40026</v>
      </c>
      <c r="M5269" s="42">
        <v>20383</v>
      </c>
      <c r="N5269" s="42">
        <v>19643</v>
      </c>
      <c r="O5269" s="54" t="s">
        <v>499</v>
      </c>
      <c r="P5269" s="54" t="s">
        <v>499</v>
      </c>
      <c r="Q5269" s="54">
        <v>14.990256333383302</v>
      </c>
      <c r="R5269" s="54" t="s">
        <v>499</v>
      </c>
      <c r="S5269" s="54">
        <v>14.990256333383302</v>
      </c>
      <c r="T5269" s="54" t="s">
        <v>499</v>
      </c>
      <c r="U5269" s="54">
        <v>29.980512666766604</v>
      </c>
      <c r="W5269" s="42" t="s">
        <v>469</v>
      </c>
    </row>
    <row r="5270" spans="1:23">
      <c r="A5270" s="49" t="s">
        <v>7538</v>
      </c>
      <c r="B5270" s="46" t="s">
        <v>549</v>
      </c>
      <c r="C5270" s="46" t="s">
        <v>451</v>
      </c>
      <c r="D5270" s="49" t="s">
        <v>201</v>
      </c>
      <c r="E5270" s="46">
        <v>0</v>
      </c>
      <c r="F5270" s="46">
        <v>0</v>
      </c>
      <c r="G5270" s="46">
        <v>6</v>
      </c>
      <c r="H5270" s="46">
        <v>0</v>
      </c>
      <c r="I5270" s="46">
        <v>0</v>
      </c>
      <c r="J5270" s="46">
        <v>0</v>
      </c>
      <c r="K5270" s="46">
        <v>6</v>
      </c>
      <c r="L5270" s="42">
        <v>40026</v>
      </c>
      <c r="M5270" s="42">
        <v>20383</v>
      </c>
      <c r="N5270" s="42">
        <v>19643</v>
      </c>
      <c r="O5270" s="54" t="s">
        <v>499</v>
      </c>
      <c r="P5270" s="54" t="s">
        <v>499</v>
      </c>
      <c r="Q5270" s="54">
        <v>14.990256333383302</v>
      </c>
      <c r="R5270" s="54" t="s">
        <v>499</v>
      </c>
      <c r="S5270" s="54" t="s">
        <v>499</v>
      </c>
      <c r="T5270" s="54" t="s">
        <v>499</v>
      </c>
      <c r="U5270" s="54">
        <v>14.990256333383302</v>
      </c>
      <c r="W5270" s="42" t="s">
        <v>469</v>
      </c>
    </row>
    <row r="5271" spans="1:23">
      <c r="A5271" s="49" t="s">
        <v>7539</v>
      </c>
      <c r="B5271" s="46" t="s">
        <v>549</v>
      </c>
      <c r="C5271" s="46" t="s">
        <v>451</v>
      </c>
      <c r="D5271" s="49" t="s">
        <v>151</v>
      </c>
      <c r="E5271" s="46">
        <v>0</v>
      </c>
      <c r="F5271" s="46">
        <v>0</v>
      </c>
      <c r="G5271" s="46">
        <v>0</v>
      </c>
      <c r="H5271" s="46">
        <v>0</v>
      </c>
      <c r="I5271" s="46">
        <v>0</v>
      </c>
      <c r="J5271" s="46">
        <v>0</v>
      </c>
      <c r="K5271" s="46">
        <v>0</v>
      </c>
      <c r="L5271" s="42">
        <v>40026</v>
      </c>
      <c r="M5271" s="42">
        <v>20383</v>
      </c>
      <c r="N5271" s="42">
        <v>19643</v>
      </c>
      <c r="O5271" s="54" t="s">
        <v>499</v>
      </c>
      <c r="P5271" s="54" t="s">
        <v>499</v>
      </c>
      <c r="Q5271" s="54" t="s">
        <v>499</v>
      </c>
      <c r="R5271" s="54" t="s">
        <v>499</v>
      </c>
      <c r="S5271" s="54" t="s">
        <v>499</v>
      </c>
      <c r="T5271" s="54" t="s">
        <v>499</v>
      </c>
      <c r="U5271" s="54" t="s">
        <v>499</v>
      </c>
      <c r="W5271" s="42" t="s">
        <v>469</v>
      </c>
    </row>
    <row r="5272" spans="1:23">
      <c r="A5272" s="49" t="s">
        <v>7540</v>
      </c>
      <c r="B5272" s="46" t="s">
        <v>549</v>
      </c>
      <c r="C5272" s="46" t="s">
        <v>451</v>
      </c>
      <c r="D5272" s="49" t="s">
        <v>95</v>
      </c>
      <c r="E5272" s="46">
        <v>0</v>
      </c>
      <c r="F5272" s="46">
        <v>0</v>
      </c>
      <c r="G5272" s="46">
        <v>0</v>
      </c>
      <c r="H5272" s="46">
        <v>0</v>
      </c>
      <c r="I5272" s="46">
        <v>0</v>
      </c>
      <c r="J5272" s="46">
        <v>0</v>
      </c>
      <c r="K5272" s="46">
        <v>0</v>
      </c>
      <c r="L5272" s="42">
        <v>40026</v>
      </c>
      <c r="M5272" s="42">
        <v>20383</v>
      </c>
      <c r="N5272" s="42">
        <v>19643</v>
      </c>
      <c r="O5272" s="54" t="s">
        <v>499</v>
      </c>
      <c r="P5272" s="54" t="s">
        <v>499</v>
      </c>
      <c r="Q5272" s="54" t="s">
        <v>499</v>
      </c>
      <c r="R5272" s="54" t="s">
        <v>499</v>
      </c>
      <c r="S5272" s="54" t="s">
        <v>499</v>
      </c>
      <c r="T5272" s="54" t="s">
        <v>499</v>
      </c>
      <c r="U5272" s="54" t="s">
        <v>499</v>
      </c>
      <c r="W5272" s="42" t="s">
        <v>469</v>
      </c>
    </row>
    <row r="5273" spans="1:23">
      <c r="A5273" s="49" t="s">
        <v>7541</v>
      </c>
      <c r="B5273" s="46" t="s">
        <v>549</v>
      </c>
      <c r="C5273" s="46" t="s">
        <v>451</v>
      </c>
      <c r="D5273" s="49" t="s">
        <v>154</v>
      </c>
      <c r="E5273" s="46">
        <v>0</v>
      </c>
      <c r="F5273" s="46">
        <v>0</v>
      </c>
      <c r="G5273" s="46">
        <v>0</v>
      </c>
      <c r="H5273" s="46">
        <v>0</v>
      </c>
      <c r="I5273" s="46">
        <v>0</v>
      </c>
      <c r="J5273" s="46">
        <v>0</v>
      </c>
      <c r="K5273" s="46">
        <v>0</v>
      </c>
      <c r="L5273" s="42">
        <v>40026</v>
      </c>
      <c r="M5273" s="42">
        <v>20383</v>
      </c>
      <c r="N5273" s="42">
        <v>19643</v>
      </c>
      <c r="O5273" s="54" t="s">
        <v>499</v>
      </c>
      <c r="P5273" s="54" t="s">
        <v>499</v>
      </c>
      <c r="Q5273" s="54" t="s">
        <v>499</v>
      </c>
      <c r="R5273" s="54" t="s">
        <v>499</v>
      </c>
      <c r="S5273" s="54" t="s">
        <v>499</v>
      </c>
      <c r="T5273" s="54" t="s">
        <v>499</v>
      </c>
      <c r="U5273" s="54" t="s">
        <v>499</v>
      </c>
      <c r="W5273" s="42" t="s">
        <v>469</v>
      </c>
    </row>
    <row r="5274" spans="1:23">
      <c r="A5274" s="49" t="s">
        <v>7542</v>
      </c>
      <c r="B5274" s="46" t="s">
        <v>549</v>
      </c>
      <c r="C5274" s="46" t="s">
        <v>451</v>
      </c>
      <c r="D5274" s="49" t="s">
        <v>155</v>
      </c>
      <c r="E5274" s="46">
        <v>6</v>
      </c>
      <c r="F5274" s="46">
        <v>0</v>
      </c>
      <c r="G5274" s="46">
        <v>0</v>
      </c>
      <c r="H5274" s="46">
        <v>0</v>
      </c>
      <c r="I5274" s="46">
        <v>0</v>
      </c>
      <c r="J5274" s="46">
        <v>0</v>
      </c>
      <c r="K5274" s="46">
        <v>6</v>
      </c>
      <c r="L5274" s="42">
        <v>40026</v>
      </c>
      <c r="M5274" s="42">
        <v>20383</v>
      </c>
      <c r="N5274" s="42">
        <v>19643</v>
      </c>
      <c r="O5274" s="54">
        <v>14.990256333383302</v>
      </c>
      <c r="P5274" s="54" t="s">
        <v>499</v>
      </c>
      <c r="Q5274" s="54" t="s">
        <v>499</v>
      </c>
      <c r="R5274" s="54" t="s">
        <v>499</v>
      </c>
      <c r="S5274" s="54" t="s">
        <v>499</v>
      </c>
      <c r="T5274" s="54" t="s">
        <v>499</v>
      </c>
      <c r="U5274" s="54">
        <v>14.990256333383302</v>
      </c>
      <c r="W5274" s="42" t="s">
        <v>469</v>
      </c>
    </row>
    <row r="5275" spans="1:23">
      <c r="A5275" s="49" t="s">
        <v>7543</v>
      </c>
      <c r="B5275" s="46" t="s">
        <v>549</v>
      </c>
      <c r="C5275" s="46" t="s">
        <v>451</v>
      </c>
      <c r="D5275" s="49" t="s">
        <v>99</v>
      </c>
      <c r="E5275" s="46">
        <v>6</v>
      </c>
      <c r="F5275" s="46">
        <v>0</v>
      </c>
      <c r="G5275" s="46">
        <v>16</v>
      </c>
      <c r="H5275" s="46">
        <v>15</v>
      </c>
      <c r="I5275" s="46">
        <v>12</v>
      </c>
      <c r="J5275" s="46">
        <v>13</v>
      </c>
      <c r="K5275" s="46">
        <v>62</v>
      </c>
      <c r="L5275" s="42">
        <v>40026</v>
      </c>
      <c r="M5275" s="42">
        <v>20383</v>
      </c>
      <c r="N5275" s="42">
        <v>19643</v>
      </c>
      <c r="O5275" s="54">
        <v>14.990256333383302</v>
      </c>
      <c r="P5275" s="54" t="s">
        <v>499</v>
      </c>
      <c r="Q5275" s="54">
        <v>39.974016889022138</v>
      </c>
      <c r="R5275" s="54">
        <v>37.47564083345825</v>
      </c>
      <c r="S5275" s="54">
        <v>29.980512666766604</v>
      </c>
      <c r="T5275" s="54">
        <v>32.478888722330488</v>
      </c>
      <c r="U5275" s="54">
        <v>154.89931544496079</v>
      </c>
      <c r="W5275" s="42" t="s">
        <v>469</v>
      </c>
    </row>
    <row r="5276" spans="1:23">
      <c r="A5276" s="49" t="s">
        <v>7544</v>
      </c>
      <c r="B5276" s="46" t="s">
        <v>549</v>
      </c>
      <c r="C5276" s="46" t="s">
        <v>451</v>
      </c>
      <c r="D5276" s="49" t="s">
        <v>481</v>
      </c>
      <c r="E5276" s="46">
        <v>0</v>
      </c>
      <c r="F5276" s="46">
        <v>0</v>
      </c>
      <c r="G5276" s="46">
        <v>0</v>
      </c>
      <c r="H5276" s="46">
        <v>0</v>
      </c>
      <c r="I5276" s="46">
        <v>0</v>
      </c>
      <c r="J5276" s="46">
        <v>0</v>
      </c>
      <c r="K5276" s="46">
        <v>0</v>
      </c>
      <c r="L5276" s="42">
        <v>40026</v>
      </c>
      <c r="M5276" s="42">
        <v>20383</v>
      </c>
      <c r="N5276" s="42">
        <v>19643</v>
      </c>
      <c r="O5276" s="54" t="s">
        <v>499</v>
      </c>
      <c r="P5276" s="54" t="s">
        <v>499</v>
      </c>
      <c r="Q5276" s="54" t="s">
        <v>499</v>
      </c>
      <c r="R5276" s="54" t="s">
        <v>499</v>
      </c>
      <c r="S5276" s="54" t="s">
        <v>499</v>
      </c>
      <c r="T5276" s="54" t="s">
        <v>499</v>
      </c>
      <c r="U5276" s="54" t="s">
        <v>499</v>
      </c>
      <c r="W5276" s="42" t="s">
        <v>469</v>
      </c>
    </row>
    <row r="5277" spans="1:23">
      <c r="A5277" s="49" t="s">
        <v>7545</v>
      </c>
      <c r="B5277" s="46" t="s">
        <v>549</v>
      </c>
      <c r="C5277" s="46" t="s">
        <v>451</v>
      </c>
      <c r="D5277" s="49" t="s">
        <v>483</v>
      </c>
      <c r="E5277" s="46">
        <v>0</v>
      </c>
      <c r="F5277" s="46">
        <v>0</v>
      </c>
      <c r="G5277" s="46">
        <v>0</v>
      </c>
      <c r="H5277" s="46">
        <v>12</v>
      </c>
      <c r="I5277" s="46">
        <v>6</v>
      </c>
      <c r="J5277" s="46">
        <v>6</v>
      </c>
      <c r="K5277" s="46">
        <v>24</v>
      </c>
      <c r="L5277" s="42">
        <v>40026</v>
      </c>
      <c r="M5277" s="42">
        <v>20383</v>
      </c>
      <c r="N5277" s="42">
        <v>19643</v>
      </c>
      <c r="O5277" s="54" t="s">
        <v>499</v>
      </c>
      <c r="P5277" s="54" t="s">
        <v>499</v>
      </c>
      <c r="Q5277" s="54" t="s">
        <v>499</v>
      </c>
      <c r="R5277" s="54">
        <v>29.980512666766604</v>
      </c>
      <c r="S5277" s="54">
        <v>14.990256333383302</v>
      </c>
      <c r="T5277" s="54">
        <v>14.990256333383302</v>
      </c>
      <c r="U5277" s="54">
        <v>59.961025333533208</v>
      </c>
      <c r="W5277" s="42" t="s">
        <v>469</v>
      </c>
    </row>
    <row r="5278" spans="1:23">
      <c r="A5278" s="49" t="s">
        <v>7546</v>
      </c>
      <c r="B5278" s="46" t="s">
        <v>549</v>
      </c>
      <c r="C5278" s="46" t="s">
        <v>451</v>
      </c>
      <c r="D5278" s="49" t="s">
        <v>128</v>
      </c>
      <c r="E5278" s="46">
        <v>0</v>
      </c>
      <c r="F5278" s="46">
        <v>0</v>
      </c>
      <c r="G5278" s="46">
        <v>0</v>
      </c>
      <c r="H5278" s="46">
        <v>0</v>
      </c>
      <c r="I5278" s="46">
        <v>0</v>
      </c>
      <c r="J5278" s="46">
        <v>0</v>
      </c>
      <c r="K5278" s="46">
        <v>0</v>
      </c>
      <c r="L5278" s="42">
        <v>40026</v>
      </c>
      <c r="M5278" s="42">
        <v>20383</v>
      </c>
      <c r="N5278" s="42">
        <v>19643</v>
      </c>
      <c r="O5278" s="54" t="s">
        <v>499</v>
      </c>
      <c r="P5278" s="54" t="s">
        <v>499</v>
      </c>
      <c r="Q5278" s="54" t="s">
        <v>499</v>
      </c>
      <c r="R5278" s="54" t="s">
        <v>499</v>
      </c>
      <c r="S5278" s="54" t="s">
        <v>499</v>
      </c>
      <c r="T5278" s="54" t="s">
        <v>499</v>
      </c>
      <c r="U5278" s="54" t="s">
        <v>499</v>
      </c>
      <c r="W5278" s="42" t="s">
        <v>469</v>
      </c>
    </row>
    <row r="5279" spans="1:23">
      <c r="A5279" s="49" t="s">
        <v>7547</v>
      </c>
      <c r="B5279" s="46" t="s">
        <v>549</v>
      </c>
      <c r="C5279" s="46" t="s">
        <v>451</v>
      </c>
      <c r="D5279" s="49" t="s">
        <v>132</v>
      </c>
      <c r="E5279" s="46">
        <v>0</v>
      </c>
      <c r="F5279" s="46">
        <v>0</v>
      </c>
      <c r="G5279" s="46">
        <v>6</v>
      </c>
      <c r="H5279" s="46">
        <v>6</v>
      </c>
      <c r="I5279" s="46">
        <v>6</v>
      </c>
      <c r="J5279" s="46">
        <v>0</v>
      </c>
      <c r="K5279" s="46">
        <v>18</v>
      </c>
      <c r="L5279" s="42">
        <v>40026</v>
      </c>
      <c r="M5279" s="42">
        <v>20383</v>
      </c>
      <c r="N5279" s="42">
        <v>19643</v>
      </c>
      <c r="O5279" s="54" t="s">
        <v>499</v>
      </c>
      <c r="P5279" s="54" t="s">
        <v>499</v>
      </c>
      <c r="Q5279" s="54">
        <v>29.436294951675418</v>
      </c>
      <c r="R5279" s="54">
        <v>29.436294951675418</v>
      </c>
      <c r="S5279" s="54">
        <v>29.436294951675418</v>
      </c>
      <c r="T5279" s="54" t="s">
        <v>499</v>
      </c>
      <c r="U5279" s="54">
        <v>88.30888485502625</v>
      </c>
      <c r="W5279" s="42" t="s">
        <v>469</v>
      </c>
    </row>
    <row r="5280" spans="1:23">
      <c r="A5280" s="49" t="s">
        <v>7548</v>
      </c>
      <c r="B5280" s="46" t="s">
        <v>549</v>
      </c>
      <c r="C5280" s="46" t="s">
        <v>451</v>
      </c>
      <c r="D5280" s="49" t="s">
        <v>161</v>
      </c>
      <c r="E5280" s="46">
        <v>0</v>
      </c>
      <c r="F5280" s="46">
        <v>0</v>
      </c>
      <c r="G5280" s="46">
        <v>0</v>
      </c>
      <c r="H5280" s="46">
        <v>0</v>
      </c>
      <c r="I5280" s="46">
        <v>0</v>
      </c>
      <c r="J5280" s="46">
        <v>0</v>
      </c>
      <c r="K5280" s="46">
        <v>0</v>
      </c>
      <c r="L5280" s="42">
        <v>40026</v>
      </c>
      <c r="M5280" s="42">
        <v>20383</v>
      </c>
      <c r="N5280" s="42">
        <v>19643</v>
      </c>
      <c r="O5280" s="54" t="s">
        <v>499</v>
      </c>
      <c r="P5280" s="54" t="s">
        <v>499</v>
      </c>
      <c r="Q5280" s="54" t="s">
        <v>499</v>
      </c>
      <c r="R5280" s="54" t="s">
        <v>499</v>
      </c>
      <c r="S5280" s="54" t="s">
        <v>499</v>
      </c>
      <c r="T5280" s="54" t="s">
        <v>499</v>
      </c>
      <c r="U5280" s="54" t="s">
        <v>499</v>
      </c>
      <c r="W5280" s="42" t="s">
        <v>469</v>
      </c>
    </row>
    <row r="5281" spans="1:23">
      <c r="A5281" s="49" t="s">
        <v>7549</v>
      </c>
      <c r="B5281" s="46" t="s">
        <v>549</v>
      </c>
      <c r="C5281" s="46" t="s">
        <v>451</v>
      </c>
      <c r="D5281" s="49" t="s">
        <v>164</v>
      </c>
      <c r="E5281" s="46">
        <v>10</v>
      </c>
      <c r="F5281" s="46">
        <v>6</v>
      </c>
      <c r="G5281" s="46">
        <v>25</v>
      </c>
      <c r="H5281" s="46">
        <v>45</v>
      </c>
      <c r="I5281" s="46">
        <v>14</v>
      </c>
      <c r="J5281" s="46">
        <v>0</v>
      </c>
      <c r="K5281" s="46">
        <v>100</v>
      </c>
      <c r="L5281" s="42">
        <v>40026</v>
      </c>
      <c r="M5281" s="42">
        <v>20383</v>
      </c>
      <c r="N5281" s="42">
        <v>19643</v>
      </c>
      <c r="O5281" s="54">
        <v>50.908720663849721</v>
      </c>
      <c r="P5281" s="54">
        <v>30.545232398309832</v>
      </c>
      <c r="Q5281" s="54">
        <v>127.2718016596243</v>
      </c>
      <c r="R5281" s="54">
        <v>229.08924298732373</v>
      </c>
      <c r="S5281" s="54">
        <v>71.272208929389606</v>
      </c>
      <c r="T5281" s="54" t="s">
        <v>499</v>
      </c>
      <c r="U5281" s="54">
        <v>509.08720663849721</v>
      </c>
      <c r="W5281" s="42" t="s">
        <v>469</v>
      </c>
    </row>
    <row r="5282" spans="1:23">
      <c r="A5282" s="49" t="s">
        <v>7550</v>
      </c>
      <c r="B5282" s="46" t="s">
        <v>549</v>
      </c>
      <c r="C5282" s="46" t="s">
        <v>451</v>
      </c>
      <c r="D5282" s="49" t="s">
        <v>142</v>
      </c>
      <c r="E5282" s="46">
        <v>0</v>
      </c>
      <c r="F5282" s="46">
        <v>0</v>
      </c>
      <c r="G5282" s="46">
        <v>0</v>
      </c>
      <c r="H5282" s="46">
        <v>0</v>
      </c>
      <c r="I5282" s="46">
        <v>0</v>
      </c>
      <c r="J5282" s="46">
        <v>0</v>
      </c>
      <c r="K5282" s="46">
        <v>0</v>
      </c>
      <c r="L5282" s="42">
        <v>40026</v>
      </c>
      <c r="M5282" s="42">
        <v>20383</v>
      </c>
      <c r="N5282" s="42">
        <v>19643</v>
      </c>
      <c r="O5282" s="54" t="s">
        <v>499</v>
      </c>
      <c r="P5282" s="54" t="s">
        <v>499</v>
      </c>
      <c r="Q5282" s="54" t="s">
        <v>499</v>
      </c>
      <c r="R5282" s="54" t="s">
        <v>499</v>
      </c>
      <c r="S5282" s="54" t="s">
        <v>499</v>
      </c>
      <c r="T5282" s="54" t="s">
        <v>499</v>
      </c>
      <c r="U5282" s="54" t="s">
        <v>499</v>
      </c>
      <c r="W5282" s="42" t="s">
        <v>469</v>
      </c>
    </row>
    <row r="5283" spans="1:23">
      <c r="A5283" s="49" t="s">
        <v>7551</v>
      </c>
      <c r="B5283" s="46" t="s">
        <v>549</v>
      </c>
      <c r="C5283" s="46" t="s">
        <v>451</v>
      </c>
      <c r="D5283" s="49" t="s">
        <v>146</v>
      </c>
      <c r="E5283" s="46">
        <v>0</v>
      </c>
      <c r="F5283" s="46">
        <v>0</v>
      </c>
      <c r="G5283" s="46">
        <v>6</v>
      </c>
      <c r="H5283" s="46">
        <v>7</v>
      </c>
      <c r="I5283" s="46">
        <v>11</v>
      </c>
      <c r="J5283" s="46">
        <v>0</v>
      </c>
      <c r="K5283" s="46">
        <v>24</v>
      </c>
      <c r="L5283" s="42">
        <v>40026</v>
      </c>
      <c r="M5283" s="42">
        <v>20383</v>
      </c>
      <c r="N5283" s="42">
        <v>19643</v>
      </c>
      <c r="O5283" s="54" t="s">
        <v>499</v>
      </c>
      <c r="P5283" s="54" t="s">
        <v>499</v>
      </c>
      <c r="Q5283" s="54">
        <v>29.436294951675418</v>
      </c>
      <c r="R5283" s="54">
        <v>34.342344110287982</v>
      </c>
      <c r="S5283" s="54">
        <v>53.966540744738261</v>
      </c>
      <c r="T5283" s="54" t="s">
        <v>499</v>
      </c>
      <c r="U5283" s="54">
        <v>117.74517980670167</v>
      </c>
      <c r="W5283" s="42" t="s">
        <v>469</v>
      </c>
    </row>
    <row r="5284" spans="1:23">
      <c r="A5284" s="49" t="s">
        <v>7552</v>
      </c>
      <c r="B5284" s="46" t="s">
        <v>549</v>
      </c>
      <c r="C5284" s="46" t="s">
        <v>453</v>
      </c>
      <c r="D5284" s="49" t="s">
        <v>200</v>
      </c>
      <c r="E5284" s="46">
        <v>0</v>
      </c>
      <c r="F5284" s="46">
        <v>6</v>
      </c>
      <c r="G5284" s="46">
        <v>6</v>
      </c>
      <c r="H5284" s="46">
        <v>17</v>
      </c>
      <c r="I5284" s="46">
        <v>14</v>
      </c>
      <c r="J5284" s="46">
        <v>6</v>
      </c>
      <c r="K5284" s="46">
        <v>49</v>
      </c>
      <c r="L5284" s="42">
        <v>51465</v>
      </c>
      <c r="M5284" s="42">
        <v>24797</v>
      </c>
      <c r="N5284" s="42">
        <v>26668</v>
      </c>
      <c r="O5284" s="54" t="s">
        <v>499</v>
      </c>
      <c r="P5284" s="54">
        <v>11.658408627222384</v>
      </c>
      <c r="Q5284" s="54">
        <v>11.658408627222384</v>
      </c>
      <c r="R5284" s="54">
        <v>33.032157777130088</v>
      </c>
      <c r="S5284" s="54">
        <v>27.202953463518895</v>
      </c>
      <c r="T5284" s="54">
        <v>11.658408627222384</v>
      </c>
      <c r="U5284" s="54">
        <v>95.210337122316147</v>
      </c>
      <c r="W5284" s="42" t="s">
        <v>469</v>
      </c>
    </row>
    <row r="5285" spans="1:23">
      <c r="A5285" s="49" t="s">
        <v>7553</v>
      </c>
      <c r="B5285" s="46" t="s">
        <v>549</v>
      </c>
      <c r="C5285" s="46" t="s">
        <v>453</v>
      </c>
      <c r="D5285" s="49" t="s">
        <v>54</v>
      </c>
      <c r="E5285" s="46">
        <v>22</v>
      </c>
      <c r="F5285" s="46">
        <v>19</v>
      </c>
      <c r="G5285" s="46">
        <v>41</v>
      </c>
      <c r="H5285" s="46">
        <v>46</v>
      </c>
      <c r="I5285" s="46">
        <v>28</v>
      </c>
      <c r="J5285" s="46">
        <v>19</v>
      </c>
      <c r="K5285" s="46">
        <v>175</v>
      </c>
      <c r="L5285" s="42">
        <v>51465</v>
      </c>
      <c r="M5285" s="42">
        <v>24797</v>
      </c>
      <c r="N5285" s="42">
        <v>26668</v>
      </c>
      <c r="O5285" s="54">
        <v>88.720409726983107</v>
      </c>
      <c r="P5285" s="54">
        <v>76.622172036939958</v>
      </c>
      <c r="Q5285" s="54">
        <v>165.34258176392308</v>
      </c>
      <c r="R5285" s="54">
        <v>185.50631124732828</v>
      </c>
      <c r="S5285" s="54">
        <v>112.9168851070694</v>
      </c>
      <c r="T5285" s="54">
        <v>76.622172036939958</v>
      </c>
      <c r="U5285" s="54">
        <v>705.73053191918382</v>
      </c>
      <c r="W5285" s="42" t="s">
        <v>469</v>
      </c>
    </row>
    <row r="5286" spans="1:23">
      <c r="A5286" s="49" t="s">
        <v>7554</v>
      </c>
      <c r="B5286" s="46" t="s">
        <v>549</v>
      </c>
      <c r="C5286" s="46" t="s">
        <v>453</v>
      </c>
      <c r="D5286" s="49" t="s">
        <v>60</v>
      </c>
      <c r="E5286" s="46">
        <v>12</v>
      </c>
      <c r="F5286" s="46">
        <v>6</v>
      </c>
      <c r="G5286" s="46">
        <v>6</v>
      </c>
      <c r="H5286" s="46">
        <v>12</v>
      </c>
      <c r="I5286" s="46">
        <v>6</v>
      </c>
      <c r="J5286" s="46">
        <v>15</v>
      </c>
      <c r="K5286" s="46">
        <v>57</v>
      </c>
      <c r="L5286" s="42">
        <v>51465</v>
      </c>
      <c r="M5286" s="42">
        <v>24797</v>
      </c>
      <c r="N5286" s="42">
        <v>26668</v>
      </c>
      <c r="O5286" s="54">
        <v>23.316817254444768</v>
      </c>
      <c r="P5286" s="54">
        <v>11.658408627222384</v>
      </c>
      <c r="Q5286" s="54">
        <v>11.658408627222384</v>
      </c>
      <c r="R5286" s="54">
        <v>23.316817254444768</v>
      </c>
      <c r="S5286" s="54">
        <v>11.658408627222384</v>
      </c>
      <c r="T5286" s="54">
        <v>29.146021568055964</v>
      </c>
      <c r="U5286" s="54">
        <v>110.75488195861264</v>
      </c>
      <c r="W5286" s="42" t="s">
        <v>469</v>
      </c>
    </row>
    <row r="5287" spans="1:23">
      <c r="A5287" s="49" t="s">
        <v>7555</v>
      </c>
      <c r="B5287" s="46" t="s">
        <v>549</v>
      </c>
      <c r="C5287" s="46" t="s">
        <v>453</v>
      </c>
      <c r="D5287" s="49" t="s">
        <v>69</v>
      </c>
      <c r="E5287" s="46">
        <v>0</v>
      </c>
      <c r="F5287" s="46">
        <v>6</v>
      </c>
      <c r="G5287" s="46">
        <v>7</v>
      </c>
      <c r="H5287" s="46">
        <v>0</v>
      </c>
      <c r="I5287" s="46">
        <v>6</v>
      </c>
      <c r="J5287" s="46">
        <v>6</v>
      </c>
      <c r="K5287" s="46">
        <v>25</v>
      </c>
      <c r="L5287" s="42">
        <v>51465</v>
      </c>
      <c r="M5287" s="42">
        <v>24797</v>
      </c>
      <c r="N5287" s="42">
        <v>26668</v>
      </c>
      <c r="O5287" s="54" t="s">
        <v>499</v>
      </c>
      <c r="P5287" s="54">
        <v>24.196475380086301</v>
      </c>
      <c r="Q5287" s="54">
        <v>28.229221276767351</v>
      </c>
      <c r="R5287" s="54" t="s">
        <v>499</v>
      </c>
      <c r="S5287" s="54">
        <v>24.196475380086301</v>
      </c>
      <c r="T5287" s="54">
        <v>24.196475380086301</v>
      </c>
      <c r="U5287" s="54">
        <v>100.81864741702626</v>
      </c>
      <c r="W5287" s="42" t="s">
        <v>469</v>
      </c>
    </row>
    <row r="5288" spans="1:23">
      <c r="A5288" s="49" t="s">
        <v>7556</v>
      </c>
      <c r="B5288" s="46" t="s">
        <v>549</v>
      </c>
      <c r="C5288" s="46" t="s">
        <v>453</v>
      </c>
      <c r="D5288" s="49" t="s">
        <v>64</v>
      </c>
      <c r="E5288" s="46">
        <v>9</v>
      </c>
      <c r="F5288" s="46">
        <v>7</v>
      </c>
      <c r="G5288" s="46">
        <v>29</v>
      </c>
      <c r="H5288" s="46">
        <v>19</v>
      </c>
      <c r="I5288" s="46">
        <v>14</v>
      </c>
      <c r="J5288" s="46">
        <v>6</v>
      </c>
      <c r="K5288" s="46">
        <v>84</v>
      </c>
      <c r="L5288" s="42">
        <v>51465</v>
      </c>
      <c r="M5288" s="42">
        <v>24797</v>
      </c>
      <c r="N5288" s="42">
        <v>26668</v>
      </c>
      <c r="O5288" s="54">
        <v>17.487612940833579</v>
      </c>
      <c r="P5288" s="54">
        <v>13.601476731759448</v>
      </c>
      <c r="Q5288" s="54">
        <v>56.348975031574859</v>
      </c>
      <c r="R5288" s="54">
        <v>36.918293986204219</v>
      </c>
      <c r="S5288" s="54">
        <v>27.202953463518895</v>
      </c>
      <c r="T5288" s="54">
        <v>11.658408627222384</v>
      </c>
      <c r="U5288" s="54">
        <v>163.21772078111337</v>
      </c>
      <c r="W5288" s="42" t="s">
        <v>469</v>
      </c>
    </row>
    <row r="5289" spans="1:23">
      <c r="A5289" s="49" t="s">
        <v>7557</v>
      </c>
      <c r="B5289" s="46" t="s">
        <v>549</v>
      </c>
      <c r="C5289" s="46" t="s">
        <v>453</v>
      </c>
      <c r="D5289" s="49" t="s">
        <v>492</v>
      </c>
      <c r="E5289" s="46">
        <v>12</v>
      </c>
      <c r="F5289" s="46">
        <v>0</v>
      </c>
      <c r="G5289" s="46">
        <v>11</v>
      </c>
      <c r="H5289" s="46">
        <v>9</v>
      </c>
      <c r="I5289" s="46">
        <v>0</v>
      </c>
      <c r="J5289" s="46">
        <v>0</v>
      </c>
      <c r="K5289" s="46">
        <v>32</v>
      </c>
      <c r="L5289" s="42">
        <v>51465</v>
      </c>
      <c r="M5289" s="42">
        <v>24797</v>
      </c>
      <c r="N5289" s="42">
        <v>26668</v>
      </c>
      <c r="O5289" s="54">
        <v>23.316817254444768</v>
      </c>
      <c r="P5289" s="54" t="s">
        <v>499</v>
      </c>
      <c r="Q5289" s="54">
        <v>21.373749149907702</v>
      </c>
      <c r="R5289" s="54">
        <v>17.487612940833579</v>
      </c>
      <c r="S5289" s="54" t="s">
        <v>499</v>
      </c>
      <c r="T5289" s="54" t="s">
        <v>499</v>
      </c>
      <c r="U5289" s="54">
        <v>62.178179345186052</v>
      </c>
      <c r="W5289" s="42" t="s">
        <v>469</v>
      </c>
    </row>
    <row r="5290" spans="1:23">
      <c r="A5290" s="49" t="s">
        <v>7558</v>
      </c>
      <c r="B5290" s="46" t="s">
        <v>549</v>
      </c>
      <c r="C5290" s="46" t="s">
        <v>453</v>
      </c>
      <c r="D5290" s="49" t="s">
        <v>473</v>
      </c>
      <c r="E5290" s="46">
        <v>0</v>
      </c>
      <c r="F5290" s="46">
        <v>0</v>
      </c>
      <c r="G5290" s="46">
        <v>6</v>
      </c>
      <c r="H5290" s="46">
        <v>0</v>
      </c>
      <c r="I5290" s="46">
        <v>6</v>
      </c>
      <c r="J5290" s="46">
        <v>0</v>
      </c>
      <c r="K5290" s="46">
        <v>12</v>
      </c>
      <c r="L5290" s="42">
        <v>51465</v>
      </c>
      <c r="M5290" s="42">
        <v>24797</v>
      </c>
      <c r="N5290" s="42">
        <v>26668</v>
      </c>
      <c r="O5290" s="54" t="s">
        <v>499</v>
      </c>
      <c r="P5290" s="54" t="s">
        <v>499</v>
      </c>
      <c r="Q5290" s="54">
        <v>11.658408627222384</v>
      </c>
      <c r="R5290" s="54" t="s">
        <v>499</v>
      </c>
      <c r="S5290" s="54">
        <v>11.658408627222384</v>
      </c>
      <c r="T5290" s="54" t="s">
        <v>499</v>
      </c>
      <c r="U5290" s="54">
        <v>23.316817254444768</v>
      </c>
      <c r="W5290" s="42" t="s">
        <v>469</v>
      </c>
    </row>
    <row r="5291" spans="1:23">
      <c r="A5291" s="49" t="s">
        <v>7559</v>
      </c>
      <c r="B5291" s="46" t="s">
        <v>549</v>
      </c>
      <c r="C5291" s="46" t="s">
        <v>453</v>
      </c>
      <c r="D5291" s="49" t="s">
        <v>201</v>
      </c>
      <c r="E5291" s="46">
        <v>12</v>
      </c>
      <c r="F5291" s="46">
        <v>0</v>
      </c>
      <c r="G5291" s="46">
        <v>12</v>
      </c>
      <c r="H5291" s="46">
        <v>6</v>
      </c>
      <c r="I5291" s="46">
        <v>6</v>
      </c>
      <c r="J5291" s="46">
        <v>0</v>
      </c>
      <c r="K5291" s="46">
        <v>36</v>
      </c>
      <c r="L5291" s="42">
        <v>51465</v>
      </c>
      <c r="M5291" s="42">
        <v>24797</v>
      </c>
      <c r="N5291" s="42">
        <v>26668</v>
      </c>
      <c r="O5291" s="54">
        <v>23.316817254444768</v>
      </c>
      <c r="P5291" s="54" t="s">
        <v>499</v>
      </c>
      <c r="Q5291" s="54">
        <v>23.316817254444768</v>
      </c>
      <c r="R5291" s="54">
        <v>11.658408627222384</v>
      </c>
      <c r="S5291" s="54">
        <v>11.658408627222384</v>
      </c>
      <c r="T5291" s="54" t="s">
        <v>499</v>
      </c>
      <c r="U5291" s="54">
        <v>69.950451763334314</v>
      </c>
      <c r="W5291" s="42" t="s">
        <v>469</v>
      </c>
    </row>
    <row r="5292" spans="1:23">
      <c r="A5292" s="49" t="s">
        <v>7560</v>
      </c>
      <c r="B5292" s="46" t="s">
        <v>549</v>
      </c>
      <c r="C5292" s="46" t="s">
        <v>453</v>
      </c>
      <c r="D5292" s="49" t="s">
        <v>151</v>
      </c>
      <c r="E5292" s="46">
        <v>0</v>
      </c>
      <c r="F5292" s="46">
        <v>0</v>
      </c>
      <c r="G5292" s="46">
        <v>0</v>
      </c>
      <c r="H5292" s="46">
        <v>0</v>
      </c>
      <c r="I5292" s="46">
        <v>0</v>
      </c>
      <c r="J5292" s="46">
        <v>0</v>
      </c>
      <c r="K5292" s="46">
        <v>0</v>
      </c>
      <c r="L5292" s="42">
        <v>51465</v>
      </c>
      <c r="M5292" s="42">
        <v>24797</v>
      </c>
      <c r="N5292" s="42">
        <v>26668</v>
      </c>
      <c r="O5292" s="54" t="s">
        <v>499</v>
      </c>
      <c r="P5292" s="54" t="s">
        <v>499</v>
      </c>
      <c r="Q5292" s="54" t="s">
        <v>499</v>
      </c>
      <c r="R5292" s="54" t="s">
        <v>499</v>
      </c>
      <c r="S5292" s="54" t="s">
        <v>499</v>
      </c>
      <c r="T5292" s="54" t="s">
        <v>499</v>
      </c>
      <c r="U5292" s="54" t="s">
        <v>499</v>
      </c>
      <c r="W5292" s="42" t="s">
        <v>469</v>
      </c>
    </row>
    <row r="5293" spans="1:23">
      <c r="A5293" s="49" t="s">
        <v>7561</v>
      </c>
      <c r="B5293" s="46" t="s">
        <v>549</v>
      </c>
      <c r="C5293" s="46" t="s">
        <v>453</v>
      </c>
      <c r="D5293" s="49" t="s">
        <v>95</v>
      </c>
      <c r="E5293" s="46">
        <v>0</v>
      </c>
      <c r="F5293" s="46">
        <v>0</v>
      </c>
      <c r="G5293" s="46">
        <v>0</v>
      </c>
      <c r="H5293" s="46">
        <v>0</v>
      </c>
      <c r="I5293" s="46">
        <v>0</v>
      </c>
      <c r="J5293" s="46">
        <v>0</v>
      </c>
      <c r="K5293" s="46">
        <v>0</v>
      </c>
      <c r="L5293" s="42">
        <v>51465</v>
      </c>
      <c r="M5293" s="42">
        <v>24797</v>
      </c>
      <c r="N5293" s="42">
        <v>26668</v>
      </c>
      <c r="O5293" s="54" t="s">
        <v>499</v>
      </c>
      <c r="P5293" s="54" t="s">
        <v>499</v>
      </c>
      <c r="Q5293" s="54" t="s">
        <v>499</v>
      </c>
      <c r="R5293" s="54" t="s">
        <v>499</v>
      </c>
      <c r="S5293" s="54" t="s">
        <v>499</v>
      </c>
      <c r="T5293" s="54" t="s">
        <v>499</v>
      </c>
      <c r="U5293" s="54" t="s">
        <v>499</v>
      </c>
      <c r="W5293" s="42" t="s">
        <v>469</v>
      </c>
    </row>
    <row r="5294" spans="1:23">
      <c r="A5294" s="49" t="s">
        <v>7562</v>
      </c>
      <c r="B5294" s="46" t="s">
        <v>549</v>
      </c>
      <c r="C5294" s="46" t="s">
        <v>453</v>
      </c>
      <c r="D5294" s="49" t="s">
        <v>154</v>
      </c>
      <c r="E5294" s="46">
        <v>0</v>
      </c>
      <c r="F5294" s="46">
        <v>0</v>
      </c>
      <c r="G5294" s="46">
        <v>0</v>
      </c>
      <c r="H5294" s="46">
        <v>0</v>
      </c>
      <c r="I5294" s="46">
        <v>0</v>
      </c>
      <c r="J5294" s="46">
        <v>0</v>
      </c>
      <c r="K5294" s="46">
        <v>0</v>
      </c>
      <c r="L5294" s="42">
        <v>51465</v>
      </c>
      <c r="M5294" s="42">
        <v>24797</v>
      </c>
      <c r="N5294" s="42">
        <v>26668</v>
      </c>
      <c r="O5294" s="54" t="s">
        <v>499</v>
      </c>
      <c r="P5294" s="54" t="s">
        <v>499</v>
      </c>
      <c r="Q5294" s="54" t="s">
        <v>499</v>
      </c>
      <c r="R5294" s="54" t="s">
        <v>499</v>
      </c>
      <c r="S5294" s="54" t="s">
        <v>499</v>
      </c>
      <c r="T5294" s="54" t="s">
        <v>499</v>
      </c>
      <c r="U5294" s="54" t="s">
        <v>499</v>
      </c>
      <c r="W5294" s="42" t="s">
        <v>469</v>
      </c>
    </row>
    <row r="5295" spans="1:23">
      <c r="A5295" s="49" t="s">
        <v>7563</v>
      </c>
      <c r="B5295" s="46" t="s">
        <v>549</v>
      </c>
      <c r="C5295" s="46" t="s">
        <v>453</v>
      </c>
      <c r="D5295" s="49" t="s">
        <v>155</v>
      </c>
      <c r="E5295" s="46">
        <v>24</v>
      </c>
      <c r="F5295" s="46">
        <v>0</v>
      </c>
      <c r="G5295" s="46">
        <v>6</v>
      </c>
      <c r="H5295" s="46">
        <v>12</v>
      </c>
      <c r="I5295" s="46">
        <v>0</v>
      </c>
      <c r="J5295" s="46">
        <v>6</v>
      </c>
      <c r="K5295" s="46">
        <v>48</v>
      </c>
      <c r="L5295" s="42">
        <v>51465</v>
      </c>
      <c r="M5295" s="42">
        <v>24797</v>
      </c>
      <c r="N5295" s="42">
        <v>26668</v>
      </c>
      <c r="O5295" s="54">
        <v>46.633634508889536</v>
      </c>
      <c r="P5295" s="54" t="s">
        <v>499</v>
      </c>
      <c r="Q5295" s="54">
        <v>11.658408627222384</v>
      </c>
      <c r="R5295" s="54">
        <v>23.316817254444768</v>
      </c>
      <c r="S5295" s="54" t="s">
        <v>499</v>
      </c>
      <c r="T5295" s="54">
        <v>11.658408627222384</v>
      </c>
      <c r="U5295" s="54">
        <v>93.267269017779071</v>
      </c>
      <c r="W5295" s="42" t="s">
        <v>469</v>
      </c>
    </row>
    <row r="5296" spans="1:23">
      <c r="A5296" s="49" t="s">
        <v>7564</v>
      </c>
      <c r="B5296" s="46" t="s">
        <v>549</v>
      </c>
      <c r="C5296" s="46" t="s">
        <v>453</v>
      </c>
      <c r="D5296" s="49" t="s">
        <v>99</v>
      </c>
      <c r="E5296" s="46">
        <v>0</v>
      </c>
      <c r="F5296" s="46">
        <v>12</v>
      </c>
      <c r="G5296" s="46">
        <v>15</v>
      </c>
      <c r="H5296" s="46">
        <v>12</v>
      </c>
      <c r="I5296" s="46">
        <v>6</v>
      </c>
      <c r="J5296" s="46">
        <v>0</v>
      </c>
      <c r="K5296" s="46">
        <v>45</v>
      </c>
      <c r="L5296" s="42">
        <v>51465</v>
      </c>
      <c r="M5296" s="42">
        <v>24797</v>
      </c>
      <c r="N5296" s="42">
        <v>26668</v>
      </c>
      <c r="O5296" s="54" t="s">
        <v>499</v>
      </c>
      <c r="P5296" s="54">
        <v>23.316817254444768</v>
      </c>
      <c r="Q5296" s="54">
        <v>29.146021568055964</v>
      </c>
      <c r="R5296" s="54">
        <v>23.316817254444768</v>
      </c>
      <c r="S5296" s="54">
        <v>11.658408627222384</v>
      </c>
      <c r="T5296" s="54" t="s">
        <v>499</v>
      </c>
      <c r="U5296" s="54">
        <v>87.438064704167886</v>
      </c>
      <c r="W5296" s="42" t="s">
        <v>469</v>
      </c>
    </row>
    <row r="5297" spans="1:23">
      <c r="A5297" s="49" t="s">
        <v>7565</v>
      </c>
      <c r="B5297" s="46" t="s">
        <v>549</v>
      </c>
      <c r="C5297" s="46" t="s">
        <v>453</v>
      </c>
      <c r="D5297" s="49" t="s">
        <v>481</v>
      </c>
      <c r="E5297" s="46">
        <v>0</v>
      </c>
      <c r="F5297" s="46">
        <v>0</v>
      </c>
      <c r="G5297" s="46">
        <v>0</v>
      </c>
      <c r="H5297" s="46">
        <v>0</v>
      </c>
      <c r="I5297" s="46">
        <v>0</v>
      </c>
      <c r="J5297" s="46">
        <v>0</v>
      </c>
      <c r="K5297" s="46">
        <v>0</v>
      </c>
      <c r="L5297" s="42">
        <v>51465</v>
      </c>
      <c r="M5297" s="42">
        <v>24797</v>
      </c>
      <c r="N5297" s="42">
        <v>26668</v>
      </c>
      <c r="O5297" s="54" t="s">
        <v>499</v>
      </c>
      <c r="P5297" s="54" t="s">
        <v>499</v>
      </c>
      <c r="Q5297" s="54" t="s">
        <v>499</v>
      </c>
      <c r="R5297" s="54" t="s">
        <v>499</v>
      </c>
      <c r="S5297" s="54" t="s">
        <v>499</v>
      </c>
      <c r="T5297" s="54" t="s">
        <v>499</v>
      </c>
      <c r="U5297" s="54" t="s">
        <v>499</v>
      </c>
      <c r="W5297" s="42" t="s">
        <v>469</v>
      </c>
    </row>
    <row r="5298" spans="1:23">
      <c r="A5298" s="49" t="s">
        <v>7566</v>
      </c>
      <c r="B5298" s="46" t="s">
        <v>549</v>
      </c>
      <c r="C5298" s="46" t="s">
        <v>453</v>
      </c>
      <c r="D5298" s="49" t="s">
        <v>483</v>
      </c>
      <c r="E5298" s="46">
        <v>6</v>
      </c>
      <c r="F5298" s="46">
        <v>6</v>
      </c>
      <c r="G5298" s="46">
        <v>14</v>
      </c>
      <c r="H5298" s="46">
        <v>6</v>
      </c>
      <c r="I5298" s="46">
        <v>6</v>
      </c>
      <c r="J5298" s="46">
        <v>6</v>
      </c>
      <c r="K5298" s="46">
        <v>44</v>
      </c>
      <c r="L5298" s="42">
        <v>51465</v>
      </c>
      <c r="M5298" s="42">
        <v>24797</v>
      </c>
      <c r="N5298" s="42">
        <v>26668</v>
      </c>
      <c r="O5298" s="54">
        <v>11.658408627222384</v>
      </c>
      <c r="P5298" s="54">
        <v>11.658408627222384</v>
      </c>
      <c r="Q5298" s="54">
        <v>27.202953463518895</v>
      </c>
      <c r="R5298" s="54">
        <v>11.658408627222384</v>
      </c>
      <c r="S5298" s="54">
        <v>11.658408627222384</v>
      </c>
      <c r="T5298" s="54">
        <v>11.658408627222384</v>
      </c>
      <c r="U5298" s="54">
        <v>85.494996599630809</v>
      </c>
      <c r="W5298" s="42" t="s">
        <v>469</v>
      </c>
    </row>
    <row r="5299" spans="1:23">
      <c r="A5299" s="49" t="s">
        <v>7567</v>
      </c>
      <c r="B5299" s="46" t="s">
        <v>549</v>
      </c>
      <c r="C5299" s="46" t="s">
        <v>453</v>
      </c>
      <c r="D5299" s="49" t="s">
        <v>128</v>
      </c>
      <c r="E5299" s="46">
        <v>0</v>
      </c>
      <c r="F5299" s="46">
        <v>6</v>
      </c>
      <c r="G5299" s="46">
        <v>0</v>
      </c>
      <c r="H5299" s="46">
        <v>6</v>
      </c>
      <c r="I5299" s="46">
        <v>0</v>
      </c>
      <c r="J5299" s="46">
        <v>0</v>
      </c>
      <c r="K5299" s="46">
        <v>12</v>
      </c>
      <c r="L5299" s="42">
        <v>51465</v>
      </c>
      <c r="M5299" s="42">
        <v>24797</v>
      </c>
      <c r="N5299" s="42">
        <v>26668</v>
      </c>
      <c r="O5299" s="54" t="s">
        <v>499</v>
      </c>
      <c r="P5299" s="54">
        <v>11.658408627222384</v>
      </c>
      <c r="Q5299" s="54" t="s">
        <v>499</v>
      </c>
      <c r="R5299" s="54">
        <v>11.658408627222384</v>
      </c>
      <c r="S5299" s="54" t="s">
        <v>499</v>
      </c>
      <c r="T5299" s="54" t="s">
        <v>499</v>
      </c>
      <c r="U5299" s="54">
        <v>23.316817254444768</v>
      </c>
      <c r="W5299" s="42" t="s">
        <v>469</v>
      </c>
    </row>
    <row r="5300" spans="1:23">
      <c r="A5300" s="49" t="s">
        <v>7568</v>
      </c>
      <c r="B5300" s="46" t="s">
        <v>549</v>
      </c>
      <c r="C5300" s="46" t="s">
        <v>453</v>
      </c>
      <c r="D5300" s="49" t="s">
        <v>132</v>
      </c>
      <c r="E5300" s="46">
        <v>0</v>
      </c>
      <c r="F5300" s="46">
        <v>6</v>
      </c>
      <c r="G5300" s="46">
        <v>6</v>
      </c>
      <c r="H5300" s="46">
        <v>6</v>
      </c>
      <c r="I5300" s="46">
        <v>7</v>
      </c>
      <c r="J5300" s="46">
        <v>6</v>
      </c>
      <c r="K5300" s="46">
        <v>31</v>
      </c>
      <c r="L5300" s="42">
        <v>51465</v>
      </c>
      <c r="M5300" s="42">
        <v>24797</v>
      </c>
      <c r="N5300" s="42">
        <v>26668</v>
      </c>
      <c r="O5300" s="54" t="s">
        <v>499</v>
      </c>
      <c r="P5300" s="54">
        <v>24.196475380086301</v>
      </c>
      <c r="Q5300" s="54">
        <v>24.196475380086301</v>
      </c>
      <c r="R5300" s="54">
        <v>24.196475380086301</v>
      </c>
      <c r="S5300" s="54">
        <v>28.229221276767351</v>
      </c>
      <c r="T5300" s="54">
        <v>24.196475380086301</v>
      </c>
      <c r="U5300" s="54">
        <v>125.01512279711257</v>
      </c>
      <c r="W5300" s="42" t="s">
        <v>469</v>
      </c>
    </row>
    <row r="5301" spans="1:23">
      <c r="A5301" s="49" t="s">
        <v>7569</v>
      </c>
      <c r="B5301" s="46" t="s">
        <v>549</v>
      </c>
      <c r="C5301" s="46" t="s">
        <v>453</v>
      </c>
      <c r="D5301" s="49" t="s">
        <v>161</v>
      </c>
      <c r="E5301" s="46">
        <v>0</v>
      </c>
      <c r="F5301" s="46">
        <v>0</v>
      </c>
      <c r="G5301" s="46">
        <v>0</v>
      </c>
      <c r="H5301" s="46">
        <v>0</v>
      </c>
      <c r="I5301" s="46">
        <v>0</v>
      </c>
      <c r="J5301" s="46">
        <v>0</v>
      </c>
      <c r="K5301" s="46">
        <v>0</v>
      </c>
      <c r="L5301" s="42">
        <v>51465</v>
      </c>
      <c r="M5301" s="42">
        <v>24797</v>
      </c>
      <c r="N5301" s="42">
        <v>26668</v>
      </c>
      <c r="O5301" s="54" t="s">
        <v>499</v>
      </c>
      <c r="P5301" s="54" t="s">
        <v>499</v>
      </c>
      <c r="Q5301" s="54" t="s">
        <v>499</v>
      </c>
      <c r="R5301" s="54" t="s">
        <v>499</v>
      </c>
      <c r="S5301" s="54" t="s">
        <v>499</v>
      </c>
      <c r="T5301" s="54" t="s">
        <v>499</v>
      </c>
      <c r="U5301" s="54" t="s">
        <v>499</v>
      </c>
      <c r="W5301" s="42" t="s">
        <v>469</v>
      </c>
    </row>
    <row r="5302" spans="1:23">
      <c r="A5302" s="49" t="s">
        <v>7570</v>
      </c>
      <c r="B5302" s="46" t="s">
        <v>549</v>
      </c>
      <c r="C5302" s="46" t="s">
        <v>453</v>
      </c>
      <c r="D5302" s="49" t="s">
        <v>164</v>
      </c>
      <c r="E5302" s="46">
        <v>18</v>
      </c>
      <c r="F5302" s="46">
        <v>18</v>
      </c>
      <c r="G5302" s="46">
        <v>41</v>
      </c>
      <c r="H5302" s="46">
        <v>56</v>
      </c>
      <c r="I5302" s="46">
        <v>9</v>
      </c>
      <c r="J5302" s="46">
        <v>0</v>
      </c>
      <c r="K5302" s="46">
        <v>142</v>
      </c>
      <c r="L5302" s="42">
        <v>51465</v>
      </c>
      <c r="M5302" s="42">
        <v>24797</v>
      </c>
      <c r="N5302" s="42">
        <v>26668</v>
      </c>
      <c r="O5302" s="54">
        <v>67.496625168741559</v>
      </c>
      <c r="P5302" s="54">
        <v>67.496625168741559</v>
      </c>
      <c r="Q5302" s="54">
        <v>153.74231288435578</v>
      </c>
      <c r="R5302" s="54">
        <v>209.98950052497372</v>
      </c>
      <c r="S5302" s="54">
        <v>33.74831258437078</v>
      </c>
      <c r="T5302" s="54" t="s">
        <v>499</v>
      </c>
      <c r="U5302" s="54">
        <v>532.47337633118343</v>
      </c>
      <c r="W5302" s="42" t="s">
        <v>469</v>
      </c>
    </row>
    <row r="5303" spans="1:23">
      <c r="A5303" s="49" t="s">
        <v>7571</v>
      </c>
      <c r="B5303" s="46" t="s">
        <v>549</v>
      </c>
      <c r="C5303" s="46" t="s">
        <v>453</v>
      </c>
      <c r="D5303" s="49" t="s">
        <v>142</v>
      </c>
      <c r="E5303" s="46">
        <v>6</v>
      </c>
      <c r="F5303" s="46">
        <v>0</v>
      </c>
      <c r="G5303" s="46">
        <v>0</v>
      </c>
      <c r="H5303" s="46">
        <v>0</v>
      </c>
      <c r="I5303" s="46">
        <v>0</v>
      </c>
      <c r="J5303" s="46">
        <v>0</v>
      </c>
      <c r="K5303" s="46">
        <v>6</v>
      </c>
      <c r="L5303" s="42">
        <v>51465</v>
      </c>
      <c r="M5303" s="42">
        <v>24797</v>
      </c>
      <c r="N5303" s="42">
        <v>26668</v>
      </c>
      <c r="O5303" s="54">
        <v>11.658408627222384</v>
      </c>
      <c r="P5303" s="54" t="s">
        <v>499</v>
      </c>
      <c r="Q5303" s="54" t="s">
        <v>499</v>
      </c>
      <c r="R5303" s="54" t="s">
        <v>499</v>
      </c>
      <c r="S5303" s="54" t="s">
        <v>499</v>
      </c>
      <c r="T5303" s="54" t="s">
        <v>499</v>
      </c>
      <c r="U5303" s="54">
        <v>11.658408627222384</v>
      </c>
      <c r="W5303" s="42" t="s">
        <v>469</v>
      </c>
    </row>
    <row r="5304" spans="1:23">
      <c r="A5304" s="49" t="s">
        <v>7572</v>
      </c>
      <c r="B5304" s="46" t="s">
        <v>549</v>
      </c>
      <c r="C5304" s="46" t="s">
        <v>453</v>
      </c>
      <c r="D5304" s="49" t="s">
        <v>146</v>
      </c>
      <c r="E5304" s="46">
        <v>0</v>
      </c>
      <c r="F5304" s="46">
        <v>0</v>
      </c>
      <c r="G5304" s="46">
        <v>6</v>
      </c>
      <c r="H5304" s="46">
        <v>0</v>
      </c>
      <c r="I5304" s="46">
        <v>0</v>
      </c>
      <c r="J5304" s="46">
        <v>6</v>
      </c>
      <c r="K5304" s="46">
        <v>12</v>
      </c>
      <c r="L5304" s="42">
        <v>51465</v>
      </c>
      <c r="M5304" s="42">
        <v>24797</v>
      </c>
      <c r="N5304" s="42">
        <v>26668</v>
      </c>
      <c r="O5304" s="54" t="s">
        <v>499</v>
      </c>
      <c r="P5304" s="54" t="s">
        <v>499</v>
      </c>
      <c r="Q5304" s="54">
        <v>24.196475380086301</v>
      </c>
      <c r="R5304" s="54" t="s">
        <v>499</v>
      </c>
      <c r="S5304" s="54" t="s">
        <v>499</v>
      </c>
      <c r="T5304" s="54">
        <v>24.196475380086301</v>
      </c>
      <c r="U5304" s="54">
        <v>48.392950760172603</v>
      </c>
      <c r="W5304" s="42" t="s">
        <v>469</v>
      </c>
    </row>
    <row r="5305" spans="1:23">
      <c r="W5305" s="42" t="s">
        <v>469</v>
      </c>
    </row>
    <row r="5306" spans="1:23">
      <c r="W5306" s="42" t="s">
        <v>469</v>
      </c>
    </row>
    <row r="5307" spans="1:23">
      <c r="W5307" s="42" t="s">
        <v>469</v>
      </c>
    </row>
    <row r="5308" spans="1:23">
      <c r="W5308" s="42" t="s">
        <v>469</v>
      </c>
    </row>
    <row r="5309" spans="1:23">
      <c r="W5309" s="42" t="s">
        <v>469</v>
      </c>
    </row>
    <row r="5310" spans="1:23">
      <c r="W5310" s="42" t="s">
        <v>469</v>
      </c>
    </row>
    <row r="5311" spans="1:23">
      <c r="W5311" s="42" t="s">
        <v>469</v>
      </c>
    </row>
    <row r="5312" spans="1:23">
      <c r="W5312" s="42" t="s">
        <v>469</v>
      </c>
    </row>
    <row r="5313" spans="23:23">
      <c r="W5313" s="42" t="s">
        <v>469</v>
      </c>
    </row>
    <row r="5314" spans="23:23">
      <c r="W5314" s="42" t="s">
        <v>469</v>
      </c>
    </row>
    <row r="5315" spans="23:23">
      <c r="W5315" s="42" t="s">
        <v>469</v>
      </c>
    </row>
    <row r="5316" spans="23:23">
      <c r="W5316" s="42" t="s">
        <v>469</v>
      </c>
    </row>
    <row r="5317" spans="23:23">
      <c r="W5317" s="42" t="s">
        <v>469</v>
      </c>
    </row>
    <row r="5318" spans="23:23">
      <c r="W5318" s="42" t="s">
        <v>469</v>
      </c>
    </row>
    <row r="5319" spans="23:23">
      <c r="W5319" s="42" t="s">
        <v>469</v>
      </c>
    </row>
    <row r="5320" spans="23:23">
      <c r="W5320" s="42" t="s">
        <v>469</v>
      </c>
    </row>
    <row r="5321" spans="23:23">
      <c r="W5321" s="42" t="s">
        <v>469</v>
      </c>
    </row>
    <row r="5322" spans="23:23">
      <c r="W5322" s="42" t="s">
        <v>469</v>
      </c>
    </row>
    <row r="5323" spans="23:23">
      <c r="W5323" s="42" t="s">
        <v>469</v>
      </c>
    </row>
    <row r="5324" spans="23:23">
      <c r="W5324" s="42" t="s">
        <v>469</v>
      </c>
    </row>
    <row r="5325" spans="23:23">
      <c r="W5325" s="42" t="s">
        <v>469</v>
      </c>
    </row>
    <row r="5326" spans="23:23">
      <c r="W5326" s="42" t="s">
        <v>469</v>
      </c>
    </row>
    <row r="5327" spans="23:23">
      <c r="W5327" s="42" t="s">
        <v>469</v>
      </c>
    </row>
    <row r="5328" spans="23:23">
      <c r="W5328" s="42" t="s">
        <v>469</v>
      </c>
    </row>
    <row r="5329" spans="23:23">
      <c r="W5329" s="42" t="s">
        <v>469</v>
      </c>
    </row>
    <row r="5330" spans="23:23">
      <c r="W5330" s="42" t="s">
        <v>469</v>
      </c>
    </row>
    <row r="5331" spans="23:23">
      <c r="W5331" s="42" t="s">
        <v>469</v>
      </c>
    </row>
    <row r="5332" spans="23:23">
      <c r="W5332" s="42" t="s">
        <v>469</v>
      </c>
    </row>
    <row r="5333" spans="23:23">
      <c r="W5333" s="42" t="s">
        <v>469</v>
      </c>
    </row>
    <row r="5334" spans="23:23">
      <c r="W5334" s="42" t="s">
        <v>469</v>
      </c>
    </row>
    <row r="5335" spans="23:23">
      <c r="W5335" s="42" t="s">
        <v>469</v>
      </c>
    </row>
    <row r="5336" spans="23:23">
      <c r="W5336" s="42" t="s">
        <v>469</v>
      </c>
    </row>
    <row r="5337" spans="23:23">
      <c r="W5337" s="42" t="s">
        <v>469</v>
      </c>
    </row>
    <row r="5338" spans="23:23">
      <c r="W5338" s="42" t="s">
        <v>469</v>
      </c>
    </row>
    <row r="5339" spans="23:23">
      <c r="W5339" s="42" t="s">
        <v>469</v>
      </c>
    </row>
    <row r="5340" spans="23:23">
      <c r="W5340" s="42" t="s">
        <v>469</v>
      </c>
    </row>
    <row r="5341" spans="23:23">
      <c r="W5341" s="42" t="s">
        <v>469</v>
      </c>
    </row>
    <row r="5342" spans="23:23">
      <c r="W5342" s="42" t="s">
        <v>469</v>
      </c>
    </row>
    <row r="5343" spans="23:23">
      <c r="W5343" s="42" t="s">
        <v>469</v>
      </c>
    </row>
    <row r="5344" spans="23:23">
      <c r="W5344" s="42" t="s">
        <v>469</v>
      </c>
    </row>
    <row r="5345" spans="23:23">
      <c r="W5345" s="42" t="s">
        <v>469</v>
      </c>
    </row>
    <row r="5346" spans="23:23">
      <c r="W5346" s="42" t="s">
        <v>469</v>
      </c>
    </row>
    <row r="5347" spans="23:23">
      <c r="W5347" s="42" t="s">
        <v>469</v>
      </c>
    </row>
    <row r="5348" spans="23:23">
      <c r="W5348" s="42" t="s">
        <v>469</v>
      </c>
    </row>
    <row r="5349" spans="23:23">
      <c r="W5349" s="42" t="s">
        <v>469</v>
      </c>
    </row>
    <row r="5350" spans="23:23">
      <c r="W5350" s="42" t="s">
        <v>469</v>
      </c>
    </row>
    <row r="5351" spans="23:23">
      <c r="W5351" s="42" t="s">
        <v>469</v>
      </c>
    </row>
    <row r="5352" spans="23:23">
      <c r="W5352" s="42" t="s">
        <v>469</v>
      </c>
    </row>
    <row r="5353" spans="23:23">
      <c r="W5353" s="42" t="s">
        <v>469</v>
      </c>
    </row>
    <row r="5354" spans="23:23">
      <c r="W5354" s="42" t="s">
        <v>469</v>
      </c>
    </row>
    <row r="5355" spans="23:23">
      <c r="W5355" s="42" t="s">
        <v>469</v>
      </c>
    </row>
    <row r="5356" spans="23:23">
      <c r="W5356" s="42" t="s">
        <v>469</v>
      </c>
    </row>
    <row r="5357" spans="23:23">
      <c r="W5357" s="42" t="s">
        <v>469</v>
      </c>
    </row>
    <row r="5358" spans="23:23">
      <c r="W5358" s="42" t="s">
        <v>469</v>
      </c>
    </row>
    <row r="5359" spans="23:23">
      <c r="W5359" s="42" t="s">
        <v>469</v>
      </c>
    </row>
    <row r="5360" spans="23:23">
      <c r="W5360" s="42" t="s">
        <v>469</v>
      </c>
    </row>
    <row r="5361" spans="23:23">
      <c r="W5361" s="42" t="s">
        <v>469</v>
      </c>
    </row>
    <row r="5362" spans="23:23">
      <c r="W5362" s="42" t="s">
        <v>469</v>
      </c>
    </row>
    <row r="5363" spans="23:23">
      <c r="W5363" s="42" t="s">
        <v>469</v>
      </c>
    </row>
    <row r="5364" spans="23:23">
      <c r="W5364" s="42" t="s">
        <v>469</v>
      </c>
    </row>
    <row r="5365" spans="23:23">
      <c r="W5365" s="42" t="s">
        <v>469</v>
      </c>
    </row>
    <row r="5366" spans="23:23">
      <c r="W5366" s="42" t="s">
        <v>469</v>
      </c>
    </row>
    <row r="5367" spans="23:23">
      <c r="W5367" s="42" t="s">
        <v>469</v>
      </c>
    </row>
    <row r="5368" spans="23:23">
      <c r="W5368" s="42" t="s">
        <v>469</v>
      </c>
    </row>
    <row r="5369" spans="23:23">
      <c r="W5369" s="42" t="s">
        <v>469</v>
      </c>
    </row>
    <row r="5370" spans="23:23">
      <c r="W5370" s="42" t="s">
        <v>469</v>
      </c>
    </row>
    <row r="5371" spans="23:23">
      <c r="W5371" s="42" t="s">
        <v>469</v>
      </c>
    </row>
    <row r="5372" spans="23:23">
      <c r="W5372" s="42" t="s">
        <v>469</v>
      </c>
    </row>
    <row r="5373" spans="23:23">
      <c r="W5373" s="42" t="s">
        <v>469</v>
      </c>
    </row>
    <row r="5374" spans="23:23">
      <c r="W5374" s="42" t="s">
        <v>469</v>
      </c>
    </row>
    <row r="5375" spans="23:23">
      <c r="W5375" s="42" t="s">
        <v>469</v>
      </c>
    </row>
    <row r="5376" spans="23:23">
      <c r="W5376" s="42" t="s">
        <v>469</v>
      </c>
    </row>
    <row r="5377" spans="23:23">
      <c r="W5377" s="42" t="s">
        <v>469</v>
      </c>
    </row>
    <row r="5378" spans="23:23">
      <c r="W5378" s="42" t="s">
        <v>469</v>
      </c>
    </row>
    <row r="5379" spans="23:23">
      <c r="W5379" s="42" t="s">
        <v>469</v>
      </c>
    </row>
    <row r="5380" spans="23:23">
      <c r="W5380" s="42" t="s">
        <v>469</v>
      </c>
    </row>
    <row r="5381" spans="23:23">
      <c r="W5381" s="42" t="s">
        <v>469</v>
      </c>
    </row>
    <row r="5382" spans="23:23">
      <c r="W5382" s="42" t="s">
        <v>469</v>
      </c>
    </row>
    <row r="5383" spans="23:23">
      <c r="W5383" s="42" t="s">
        <v>469</v>
      </c>
    </row>
    <row r="5384" spans="23:23">
      <c r="W5384" s="42" t="s">
        <v>469</v>
      </c>
    </row>
    <row r="5385" spans="23:23">
      <c r="W5385" s="42" t="s">
        <v>469</v>
      </c>
    </row>
    <row r="5386" spans="23:23">
      <c r="W5386" s="42" t="s">
        <v>469</v>
      </c>
    </row>
    <row r="5387" spans="23:23">
      <c r="W5387" s="42" t="s">
        <v>469</v>
      </c>
    </row>
    <row r="5388" spans="23:23">
      <c r="W5388" s="42" t="s">
        <v>469</v>
      </c>
    </row>
    <row r="5389" spans="23:23">
      <c r="W5389" s="42" t="s">
        <v>469</v>
      </c>
    </row>
    <row r="5390" spans="23:23">
      <c r="W5390" s="42" t="s">
        <v>469</v>
      </c>
    </row>
    <row r="5391" spans="23:23">
      <c r="W5391" s="42" t="s">
        <v>469</v>
      </c>
    </row>
    <row r="5392" spans="23:23">
      <c r="W5392" s="42" t="s">
        <v>469</v>
      </c>
    </row>
    <row r="5393" spans="23:23">
      <c r="W5393" s="42" t="s">
        <v>469</v>
      </c>
    </row>
    <row r="5394" spans="23:23">
      <c r="W5394" s="42" t="s">
        <v>469</v>
      </c>
    </row>
    <row r="5395" spans="23:23">
      <c r="W5395" s="42" t="s">
        <v>469</v>
      </c>
    </row>
    <row r="5396" spans="23:23">
      <c r="W5396" s="42" t="s">
        <v>469</v>
      </c>
    </row>
    <row r="5397" spans="23:23">
      <c r="W5397" s="42" t="s">
        <v>469</v>
      </c>
    </row>
    <row r="5398" spans="23:23">
      <c r="W5398" s="42" t="s">
        <v>469</v>
      </c>
    </row>
    <row r="5399" spans="23:23">
      <c r="W5399" s="42" t="s">
        <v>469</v>
      </c>
    </row>
    <row r="5400" spans="23:23">
      <c r="W5400" s="42" t="s">
        <v>469</v>
      </c>
    </row>
    <row r="5401" spans="23:23">
      <c r="W5401" s="42" t="s">
        <v>469</v>
      </c>
    </row>
    <row r="5402" spans="23:23">
      <c r="W5402" s="42" t="s">
        <v>469</v>
      </c>
    </row>
    <row r="5403" spans="23:23">
      <c r="W5403" s="42" t="s">
        <v>469</v>
      </c>
    </row>
    <row r="5404" spans="23:23">
      <c r="W5404" s="42" t="s">
        <v>469</v>
      </c>
    </row>
    <row r="5405" spans="23:23">
      <c r="W5405" s="42" t="s">
        <v>469</v>
      </c>
    </row>
    <row r="5406" spans="23:23">
      <c r="W5406" s="42" t="s">
        <v>469</v>
      </c>
    </row>
    <row r="5407" spans="23:23">
      <c r="W5407" s="42" t="s">
        <v>469</v>
      </c>
    </row>
    <row r="5408" spans="23:23">
      <c r="W5408" s="42" t="s">
        <v>469</v>
      </c>
    </row>
    <row r="5409" spans="23:23">
      <c r="W5409" s="42" t="s">
        <v>469</v>
      </c>
    </row>
    <row r="5410" spans="23:23">
      <c r="W5410" s="42" t="s">
        <v>469</v>
      </c>
    </row>
    <row r="5411" spans="23:23">
      <c r="W5411" s="42" t="s">
        <v>469</v>
      </c>
    </row>
    <row r="5412" spans="23:23">
      <c r="W5412" s="42" t="s">
        <v>469</v>
      </c>
    </row>
    <row r="5413" spans="23:23">
      <c r="W5413" s="42" t="s">
        <v>469</v>
      </c>
    </row>
    <row r="5414" spans="23:23">
      <c r="W5414" s="42" t="s">
        <v>469</v>
      </c>
    </row>
    <row r="5415" spans="23:23">
      <c r="W5415" s="42" t="s">
        <v>469</v>
      </c>
    </row>
    <row r="5416" spans="23:23">
      <c r="W5416" s="42" t="s">
        <v>469</v>
      </c>
    </row>
    <row r="5417" spans="23:23">
      <c r="W5417" s="42" t="s">
        <v>469</v>
      </c>
    </row>
    <row r="5418" spans="23:23">
      <c r="W5418" s="42" t="s">
        <v>469</v>
      </c>
    </row>
    <row r="5419" spans="23:23">
      <c r="W5419" s="42" t="s">
        <v>469</v>
      </c>
    </row>
    <row r="5420" spans="23:23">
      <c r="W5420" s="42" t="s">
        <v>469</v>
      </c>
    </row>
    <row r="5421" spans="23:23">
      <c r="W5421" s="42" t="s">
        <v>469</v>
      </c>
    </row>
    <row r="5422" spans="23:23">
      <c r="W5422" s="42" t="s">
        <v>469</v>
      </c>
    </row>
    <row r="5423" spans="23:23">
      <c r="W5423" s="42" t="s">
        <v>469</v>
      </c>
    </row>
    <row r="5424" spans="23:23">
      <c r="W5424" s="42" t="s">
        <v>469</v>
      </c>
    </row>
    <row r="5425" spans="23:23">
      <c r="W5425" s="42" t="s">
        <v>469</v>
      </c>
    </row>
    <row r="5426" spans="23:23">
      <c r="W5426" s="42" t="s">
        <v>469</v>
      </c>
    </row>
    <row r="5427" spans="23:23">
      <c r="W5427" s="42" t="s">
        <v>469</v>
      </c>
    </row>
    <row r="5428" spans="23:23">
      <c r="W5428" s="42" t="s">
        <v>469</v>
      </c>
    </row>
    <row r="5429" spans="23:23">
      <c r="W5429" s="42" t="s">
        <v>469</v>
      </c>
    </row>
    <row r="5430" spans="23:23">
      <c r="W5430" s="42" t="s">
        <v>469</v>
      </c>
    </row>
    <row r="5431" spans="23:23">
      <c r="W5431" s="42" t="s">
        <v>469</v>
      </c>
    </row>
    <row r="5432" spans="23:23">
      <c r="W5432" s="42" t="s">
        <v>469</v>
      </c>
    </row>
    <row r="5433" spans="23:23">
      <c r="W5433" s="42" t="s">
        <v>469</v>
      </c>
    </row>
    <row r="5434" spans="23:23">
      <c r="W5434" s="42" t="s">
        <v>469</v>
      </c>
    </row>
    <row r="5435" spans="23:23">
      <c r="W5435" s="42" t="s">
        <v>469</v>
      </c>
    </row>
    <row r="5436" spans="23:23">
      <c r="W5436" s="42" t="s">
        <v>469</v>
      </c>
    </row>
    <row r="5437" spans="23:23">
      <c r="W5437" s="42" t="s">
        <v>469</v>
      </c>
    </row>
    <row r="5438" spans="23:23">
      <c r="W5438" s="42" t="s">
        <v>469</v>
      </c>
    </row>
    <row r="5439" spans="23:23">
      <c r="W5439" s="42" t="s">
        <v>469</v>
      </c>
    </row>
    <row r="5440" spans="23:23">
      <c r="W5440" s="42" t="s">
        <v>469</v>
      </c>
    </row>
    <row r="5441" spans="23:23">
      <c r="W5441" s="42" t="s">
        <v>469</v>
      </c>
    </row>
    <row r="5442" spans="23:23">
      <c r="W5442" s="42" t="s">
        <v>469</v>
      </c>
    </row>
    <row r="5443" spans="23:23">
      <c r="W5443" s="42" t="s">
        <v>469</v>
      </c>
    </row>
    <row r="5444" spans="23:23">
      <c r="W5444" s="42" t="s">
        <v>469</v>
      </c>
    </row>
    <row r="5445" spans="23:23">
      <c r="W5445" s="42" t="s">
        <v>469</v>
      </c>
    </row>
    <row r="5446" spans="23:23">
      <c r="W5446" s="42" t="s">
        <v>469</v>
      </c>
    </row>
    <row r="5447" spans="23:23">
      <c r="W5447" s="42" t="s">
        <v>469</v>
      </c>
    </row>
    <row r="5448" spans="23:23">
      <c r="W5448" s="42" t="s">
        <v>469</v>
      </c>
    </row>
    <row r="5449" spans="23:23">
      <c r="W5449" s="42" t="s">
        <v>469</v>
      </c>
    </row>
    <row r="5450" spans="23:23">
      <c r="W5450" s="42" t="s">
        <v>469</v>
      </c>
    </row>
    <row r="5451" spans="23:23">
      <c r="W5451" s="42" t="s">
        <v>469</v>
      </c>
    </row>
    <row r="5452" spans="23:23">
      <c r="W5452" s="42" t="s">
        <v>469</v>
      </c>
    </row>
    <row r="5453" spans="23:23">
      <c r="W5453" s="42" t="s">
        <v>469</v>
      </c>
    </row>
    <row r="5454" spans="23:23">
      <c r="W5454" s="42" t="s">
        <v>469</v>
      </c>
    </row>
    <row r="5455" spans="23:23">
      <c r="W5455" s="42" t="s">
        <v>469</v>
      </c>
    </row>
    <row r="5456" spans="23:23">
      <c r="W5456" s="42" t="s">
        <v>469</v>
      </c>
    </row>
    <row r="5457" spans="23:23">
      <c r="W5457" s="42" t="s">
        <v>469</v>
      </c>
    </row>
    <row r="5458" spans="23:23">
      <c r="W5458" s="42" t="s">
        <v>469</v>
      </c>
    </row>
    <row r="5459" spans="23:23">
      <c r="W5459" s="42" t="s">
        <v>469</v>
      </c>
    </row>
    <row r="5460" spans="23:23">
      <c r="W5460" s="42" t="s">
        <v>469</v>
      </c>
    </row>
    <row r="5461" spans="23:23">
      <c r="W5461" s="42" t="s">
        <v>469</v>
      </c>
    </row>
    <row r="5462" spans="23:23">
      <c r="W5462" s="42" t="s">
        <v>469</v>
      </c>
    </row>
    <row r="5463" spans="23:23">
      <c r="W5463" s="42" t="s">
        <v>469</v>
      </c>
    </row>
    <row r="5464" spans="23:23">
      <c r="W5464" s="42" t="s">
        <v>469</v>
      </c>
    </row>
    <row r="5465" spans="23:23">
      <c r="W5465" s="42" t="s">
        <v>469</v>
      </c>
    </row>
    <row r="5466" spans="23:23">
      <c r="W5466" s="42" t="s">
        <v>469</v>
      </c>
    </row>
    <row r="5467" spans="23:23">
      <c r="W5467" s="42" t="s">
        <v>469</v>
      </c>
    </row>
    <row r="5468" spans="23:23">
      <c r="W5468" s="42" t="s">
        <v>469</v>
      </c>
    </row>
    <row r="5469" spans="23:23">
      <c r="W5469" s="42" t="s">
        <v>469</v>
      </c>
    </row>
    <row r="5470" spans="23:23">
      <c r="W5470" s="42" t="s">
        <v>469</v>
      </c>
    </row>
    <row r="5471" spans="23:23">
      <c r="W5471" s="42" t="s">
        <v>469</v>
      </c>
    </row>
    <row r="5472" spans="23:23">
      <c r="W5472" s="42" t="s">
        <v>469</v>
      </c>
    </row>
    <row r="5473" spans="23:23">
      <c r="W5473" s="42" t="s">
        <v>469</v>
      </c>
    </row>
    <row r="5474" spans="23:23">
      <c r="W5474" s="42" t="s">
        <v>469</v>
      </c>
    </row>
    <row r="5475" spans="23:23">
      <c r="W5475" s="42" t="s">
        <v>469</v>
      </c>
    </row>
    <row r="5476" spans="23:23">
      <c r="W5476" s="42" t="s">
        <v>469</v>
      </c>
    </row>
    <row r="5477" spans="23:23">
      <c r="W5477" s="42" t="s">
        <v>469</v>
      </c>
    </row>
    <row r="5478" spans="23:23">
      <c r="W5478" s="42" t="s">
        <v>469</v>
      </c>
    </row>
    <row r="5479" spans="23:23">
      <c r="W5479" s="42" t="s">
        <v>469</v>
      </c>
    </row>
    <row r="5480" spans="23:23">
      <c r="W5480" s="42" t="s">
        <v>469</v>
      </c>
    </row>
    <row r="5481" spans="23:23">
      <c r="W5481" s="42" t="s">
        <v>469</v>
      </c>
    </row>
    <row r="5482" spans="23:23">
      <c r="W5482" s="42" t="s">
        <v>469</v>
      </c>
    </row>
    <row r="5483" spans="23:23">
      <c r="W5483" s="42" t="s">
        <v>469</v>
      </c>
    </row>
    <row r="5484" spans="23:23">
      <c r="W5484" s="42" t="s">
        <v>469</v>
      </c>
    </row>
    <row r="5485" spans="23:23">
      <c r="W5485" s="42" t="s">
        <v>469</v>
      </c>
    </row>
    <row r="5486" spans="23:23">
      <c r="W5486" s="42" t="s">
        <v>469</v>
      </c>
    </row>
    <row r="5487" spans="23:23">
      <c r="W5487" s="42" t="s">
        <v>469</v>
      </c>
    </row>
    <row r="5488" spans="23:23">
      <c r="W5488" s="42" t="s">
        <v>469</v>
      </c>
    </row>
    <row r="5489" spans="23:23">
      <c r="W5489" s="42" t="s">
        <v>469</v>
      </c>
    </row>
    <row r="5490" spans="23:23">
      <c r="W5490" s="42" t="s">
        <v>469</v>
      </c>
    </row>
    <row r="5491" spans="23:23">
      <c r="W5491" s="42" t="s">
        <v>469</v>
      </c>
    </row>
    <row r="5492" spans="23:23">
      <c r="W5492" s="42" t="s">
        <v>469</v>
      </c>
    </row>
    <row r="5493" spans="23:23">
      <c r="W5493" s="42" t="s">
        <v>469</v>
      </c>
    </row>
    <row r="5494" spans="23:23">
      <c r="W5494" s="42" t="s">
        <v>469</v>
      </c>
    </row>
    <row r="5495" spans="23:23">
      <c r="W5495" s="42" t="s">
        <v>469</v>
      </c>
    </row>
    <row r="5496" spans="23:23">
      <c r="W5496" s="42" t="s">
        <v>469</v>
      </c>
    </row>
    <row r="5497" spans="23:23">
      <c r="W5497" s="42" t="s">
        <v>469</v>
      </c>
    </row>
    <row r="5498" spans="23:23">
      <c r="W5498" s="42" t="s">
        <v>469</v>
      </c>
    </row>
    <row r="5499" spans="23:23">
      <c r="W5499" s="42" t="s">
        <v>469</v>
      </c>
    </row>
    <row r="5500" spans="23:23">
      <c r="W5500" s="42" t="s">
        <v>469</v>
      </c>
    </row>
    <row r="5501" spans="23:23">
      <c r="W5501" s="42" t="s">
        <v>469</v>
      </c>
    </row>
    <row r="5502" spans="23:23">
      <c r="W5502" s="42" t="s">
        <v>469</v>
      </c>
    </row>
    <row r="5503" spans="23:23">
      <c r="W5503" s="42" t="s">
        <v>469</v>
      </c>
    </row>
    <row r="5504" spans="23:23">
      <c r="W5504" s="42" t="s">
        <v>469</v>
      </c>
    </row>
    <row r="5505" spans="23:23">
      <c r="W5505" s="42" t="s">
        <v>469</v>
      </c>
    </row>
    <row r="5506" spans="23:23">
      <c r="W5506" s="42" t="s">
        <v>469</v>
      </c>
    </row>
    <row r="5507" spans="23:23">
      <c r="W5507" s="42" t="s">
        <v>469</v>
      </c>
    </row>
    <row r="5508" spans="23:23">
      <c r="W5508" s="42" t="s">
        <v>469</v>
      </c>
    </row>
    <row r="5509" spans="23:23">
      <c r="W5509" s="42" t="s">
        <v>469</v>
      </c>
    </row>
    <row r="5510" spans="23:23">
      <c r="W5510" s="42" t="s">
        <v>469</v>
      </c>
    </row>
    <row r="5511" spans="23:23">
      <c r="W5511" s="42" t="s">
        <v>469</v>
      </c>
    </row>
    <row r="5512" spans="23:23">
      <c r="W5512" s="42" t="s">
        <v>469</v>
      </c>
    </row>
    <row r="5513" spans="23:23">
      <c r="W5513" s="42" t="s">
        <v>469</v>
      </c>
    </row>
    <row r="5514" spans="23:23">
      <c r="W5514" s="42" t="s">
        <v>469</v>
      </c>
    </row>
    <row r="5515" spans="23:23">
      <c r="W5515" s="42" t="s">
        <v>469</v>
      </c>
    </row>
    <row r="5516" spans="23:23">
      <c r="W5516" s="42" t="s">
        <v>469</v>
      </c>
    </row>
    <row r="5517" spans="23:23">
      <c r="W5517" s="42" t="s">
        <v>469</v>
      </c>
    </row>
    <row r="5518" spans="23:23">
      <c r="W5518" s="42" t="s">
        <v>469</v>
      </c>
    </row>
    <row r="5519" spans="23:23">
      <c r="W5519" s="42" t="s">
        <v>469</v>
      </c>
    </row>
    <row r="5520" spans="23:23">
      <c r="W5520" s="42" t="s">
        <v>469</v>
      </c>
    </row>
    <row r="5521" spans="23:23">
      <c r="W5521" s="42" t="s">
        <v>469</v>
      </c>
    </row>
    <row r="5522" spans="23:23">
      <c r="W5522" s="42" t="s">
        <v>469</v>
      </c>
    </row>
    <row r="5523" spans="23:23">
      <c r="W5523" s="42" t="s">
        <v>469</v>
      </c>
    </row>
    <row r="5524" spans="23:23">
      <c r="W5524" s="42" t="s">
        <v>469</v>
      </c>
    </row>
    <row r="5525" spans="23:23">
      <c r="W5525" s="42" t="s">
        <v>469</v>
      </c>
    </row>
    <row r="5526" spans="23:23">
      <c r="W5526" s="42" t="s">
        <v>469</v>
      </c>
    </row>
    <row r="5527" spans="23:23">
      <c r="W5527" s="42" t="s">
        <v>469</v>
      </c>
    </row>
    <row r="5528" spans="23:23">
      <c r="W5528" s="42" t="s">
        <v>469</v>
      </c>
    </row>
    <row r="5529" spans="23:23">
      <c r="W5529" s="42" t="s">
        <v>469</v>
      </c>
    </row>
    <row r="5530" spans="23:23">
      <c r="W5530" s="42" t="s">
        <v>469</v>
      </c>
    </row>
    <row r="5531" spans="23:23">
      <c r="W5531" s="42" t="s">
        <v>469</v>
      </c>
    </row>
    <row r="5532" spans="23:23">
      <c r="W5532" s="42" t="s">
        <v>469</v>
      </c>
    </row>
    <row r="5533" spans="23:23">
      <c r="W5533" s="42" t="s">
        <v>469</v>
      </c>
    </row>
    <row r="5534" spans="23:23">
      <c r="W5534" s="42" t="s">
        <v>469</v>
      </c>
    </row>
    <row r="5535" spans="23:23">
      <c r="W5535" s="42" t="s">
        <v>469</v>
      </c>
    </row>
    <row r="5536" spans="23:23">
      <c r="W5536" s="42" t="s">
        <v>469</v>
      </c>
    </row>
    <row r="5537" spans="23:23">
      <c r="W5537" s="42" t="s">
        <v>469</v>
      </c>
    </row>
    <row r="5538" spans="23:23">
      <c r="W5538" s="42" t="s">
        <v>469</v>
      </c>
    </row>
    <row r="5539" spans="23:23">
      <c r="W5539" s="42" t="s">
        <v>469</v>
      </c>
    </row>
    <row r="5540" spans="23:23">
      <c r="W5540" s="42" t="s">
        <v>469</v>
      </c>
    </row>
    <row r="5541" spans="23:23">
      <c r="W5541" s="42" t="s">
        <v>469</v>
      </c>
    </row>
    <row r="5542" spans="23:23">
      <c r="W5542" s="42" t="s">
        <v>469</v>
      </c>
    </row>
    <row r="5543" spans="23:23">
      <c r="W5543" s="42" t="s">
        <v>469</v>
      </c>
    </row>
    <row r="5544" spans="23:23">
      <c r="W5544" s="42" t="s">
        <v>469</v>
      </c>
    </row>
    <row r="5545" spans="23:23">
      <c r="W5545" s="42" t="s">
        <v>469</v>
      </c>
    </row>
    <row r="5546" spans="23:23">
      <c r="W5546" s="42" t="s">
        <v>469</v>
      </c>
    </row>
    <row r="5547" spans="23:23">
      <c r="W5547" s="42" t="s">
        <v>469</v>
      </c>
    </row>
    <row r="5548" spans="23:23">
      <c r="W5548" s="42" t="s">
        <v>469</v>
      </c>
    </row>
    <row r="5549" spans="23:23">
      <c r="W5549" s="42" t="s">
        <v>469</v>
      </c>
    </row>
    <row r="5550" spans="23:23">
      <c r="W5550" s="42" t="s">
        <v>469</v>
      </c>
    </row>
    <row r="5551" spans="23:23">
      <c r="W5551" s="42" t="s">
        <v>469</v>
      </c>
    </row>
    <row r="5552" spans="23:23">
      <c r="W5552" s="42" t="s">
        <v>469</v>
      </c>
    </row>
    <row r="5553" spans="23:23">
      <c r="W5553" s="42" t="s">
        <v>469</v>
      </c>
    </row>
    <row r="5554" spans="23:23">
      <c r="W5554" s="42" t="s">
        <v>469</v>
      </c>
    </row>
    <row r="5555" spans="23:23">
      <c r="W5555" s="42" t="s">
        <v>469</v>
      </c>
    </row>
    <row r="5556" spans="23:23">
      <c r="W5556" s="42" t="s">
        <v>469</v>
      </c>
    </row>
    <row r="5557" spans="23:23">
      <c r="W5557" s="42" t="s">
        <v>469</v>
      </c>
    </row>
    <row r="5558" spans="23:23">
      <c r="W5558" s="42" t="s">
        <v>469</v>
      </c>
    </row>
    <row r="5559" spans="23:23">
      <c r="W5559" s="42" t="s">
        <v>469</v>
      </c>
    </row>
    <row r="5560" spans="23:23">
      <c r="W5560" s="42" t="s">
        <v>469</v>
      </c>
    </row>
    <row r="5561" spans="23:23">
      <c r="W5561" s="42" t="s">
        <v>469</v>
      </c>
    </row>
    <row r="5562" spans="23:23">
      <c r="W5562" s="42" t="s">
        <v>469</v>
      </c>
    </row>
    <row r="5563" spans="23:23">
      <c r="W5563" s="42" t="s">
        <v>469</v>
      </c>
    </row>
    <row r="5564" spans="23:23">
      <c r="W5564" s="42" t="s">
        <v>469</v>
      </c>
    </row>
    <row r="5565" spans="23:23">
      <c r="W5565" s="42" t="s">
        <v>469</v>
      </c>
    </row>
    <row r="5566" spans="23:23">
      <c r="W5566" s="42" t="s">
        <v>469</v>
      </c>
    </row>
    <row r="5567" spans="23:23">
      <c r="W5567" s="42" t="s">
        <v>469</v>
      </c>
    </row>
    <row r="5568" spans="23:23">
      <c r="W5568" s="42" t="s">
        <v>469</v>
      </c>
    </row>
    <row r="5569" spans="23:23">
      <c r="W5569" s="42" t="s">
        <v>469</v>
      </c>
    </row>
    <row r="5570" spans="23:23">
      <c r="W5570" s="42" t="s">
        <v>469</v>
      </c>
    </row>
    <row r="5571" spans="23:23">
      <c r="W5571" s="42" t="s">
        <v>469</v>
      </c>
    </row>
    <row r="5572" spans="23:23">
      <c r="W5572" s="42" t="s">
        <v>469</v>
      </c>
    </row>
    <row r="5573" spans="23:23">
      <c r="W5573" s="42" t="s">
        <v>469</v>
      </c>
    </row>
    <row r="5574" spans="23:23">
      <c r="W5574" s="42" t="s">
        <v>469</v>
      </c>
    </row>
    <row r="5575" spans="23:23">
      <c r="W5575" s="42" t="s">
        <v>469</v>
      </c>
    </row>
    <row r="5576" spans="23:23">
      <c r="W5576" s="42" t="s">
        <v>469</v>
      </c>
    </row>
    <row r="5577" spans="23:23">
      <c r="W5577" s="42" t="s">
        <v>469</v>
      </c>
    </row>
  </sheetData>
  <autoFilter ref="A4:AN5304" xr:uid="{00000000-0009-0000-0000-00000C000000}"/>
  <mergeCells count="1">
    <mergeCell ref="O3:U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1">
    <tabColor theme="1"/>
  </sheetPr>
  <dimension ref="A1:W678"/>
  <sheetViews>
    <sheetView topLeftCell="A16" zoomScale="70" zoomScaleNormal="70" workbookViewId="0">
      <selection activeCell="W32" sqref="W1:W1048576"/>
    </sheetView>
  </sheetViews>
  <sheetFormatPr defaultRowHeight="15"/>
  <cols>
    <col min="1" max="1" width="43.5703125" style="42" customWidth="1"/>
    <col min="2" max="2" width="9.140625" style="42"/>
    <col min="3" max="3" width="37.28515625" style="42" bestFit="1" customWidth="1"/>
    <col min="4" max="9" width="9.5703125" style="42" bestFit="1" customWidth="1"/>
    <col min="10" max="10" width="10.5703125" style="42" bestFit="1" customWidth="1"/>
    <col min="11" max="16384" width="9.140625" style="42"/>
  </cols>
  <sheetData>
    <row r="1" spans="1:23">
      <c r="A1" s="42">
        <v>1</v>
      </c>
      <c r="B1" s="42">
        <v>2</v>
      </c>
      <c r="C1" s="42">
        <v>3</v>
      </c>
      <c r="D1" s="42">
        <v>4</v>
      </c>
      <c r="E1" s="42">
        <v>5</v>
      </c>
      <c r="F1" s="42">
        <v>6</v>
      </c>
      <c r="G1" s="42">
        <v>7</v>
      </c>
      <c r="H1" s="42">
        <v>8</v>
      </c>
      <c r="I1" s="42">
        <v>9</v>
      </c>
      <c r="J1" s="42">
        <v>10</v>
      </c>
      <c r="K1" s="42">
        <v>11</v>
      </c>
      <c r="L1" s="42">
        <v>12</v>
      </c>
      <c r="M1" s="42">
        <v>13</v>
      </c>
      <c r="N1" s="42">
        <v>14</v>
      </c>
      <c r="O1" s="42">
        <v>15</v>
      </c>
      <c r="P1" s="42">
        <v>16</v>
      </c>
      <c r="Q1" s="42">
        <v>17</v>
      </c>
      <c r="R1" s="42">
        <v>18</v>
      </c>
      <c r="S1" s="42">
        <v>19</v>
      </c>
      <c r="T1" s="42">
        <v>20</v>
      </c>
      <c r="U1" s="42">
        <v>21</v>
      </c>
    </row>
    <row r="3" spans="1:23">
      <c r="O3" s="174" t="s">
        <v>455</v>
      </c>
      <c r="P3" s="174"/>
      <c r="Q3" s="174"/>
      <c r="R3" s="174"/>
      <c r="S3" s="174"/>
      <c r="T3" s="174"/>
      <c r="U3" s="174"/>
    </row>
    <row r="4" spans="1:23">
      <c r="A4" s="43" t="s">
        <v>456</v>
      </c>
      <c r="B4" s="43" t="s">
        <v>212</v>
      </c>
      <c r="C4" s="43" t="s">
        <v>457</v>
      </c>
      <c r="D4" s="44">
        <v>1</v>
      </c>
      <c r="E4" s="44" t="s">
        <v>459</v>
      </c>
      <c r="F4" s="44" t="s">
        <v>460</v>
      </c>
      <c r="G4" s="44" t="s">
        <v>461</v>
      </c>
      <c r="H4" s="44" t="s">
        <v>462</v>
      </c>
      <c r="I4" s="44" t="s">
        <v>463</v>
      </c>
      <c r="J4" s="44">
        <v>20</v>
      </c>
      <c r="L4" s="44" t="s">
        <v>464</v>
      </c>
      <c r="M4" s="44" t="s">
        <v>465</v>
      </c>
      <c r="N4" s="44" t="s">
        <v>466</v>
      </c>
      <c r="O4" s="44" t="s">
        <v>467</v>
      </c>
      <c r="P4" s="44" t="s">
        <v>459</v>
      </c>
      <c r="Q4" s="44" t="s">
        <v>460</v>
      </c>
      <c r="R4" s="44" t="s">
        <v>461</v>
      </c>
      <c r="S4" s="44" t="s">
        <v>462</v>
      </c>
      <c r="T4" s="44" t="s">
        <v>463</v>
      </c>
      <c r="U4" s="44">
        <v>20</v>
      </c>
    </row>
    <row r="5" spans="1:23">
      <c r="A5" s="45" t="s">
        <v>7573</v>
      </c>
      <c r="B5" s="46" t="s">
        <v>222</v>
      </c>
      <c r="C5" s="46" t="s">
        <v>223</v>
      </c>
      <c r="D5" s="46">
        <v>1607</v>
      </c>
      <c r="E5" s="46">
        <v>1229</v>
      </c>
      <c r="F5" s="46">
        <v>2891</v>
      </c>
      <c r="G5" s="46">
        <v>2942</v>
      </c>
      <c r="H5" s="46">
        <v>1446</v>
      </c>
      <c r="I5" s="46">
        <v>745</v>
      </c>
      <c r="J5" s="46">
        <v>10860</v>
      </c>
      <c r="K5" s="42" t="s">
        <v>7574</v>
      </c>
      <c r="L5" s="42">
        <v>685911</v>
      </c>
      <c r="M5" s="42">
        <v>349251</v>
      </c>
      <c r="N5" s="42">
        <v>336660</v>
      </c>
      <c r="O5" s="54">
        <v>234.28695559627997</v>
      </c>
      <c r="P5" s="54">
        <v>179.17776504531929</v>
      </c>
      <c r="Q5" s="54">
        <v>421.4832536582735</v>
      </c>
      <c r="R5" s="54">
        <v>428.9186206373713</v>
      </c>
      <c r="S5" s="54">
        <v>210.81452258383376</v>
      </c>
      <c r="T5" s="54">
        <v>108.61467449858657</v>
      </c>
      <c r="U5" s="54">
        <v>1583.2957920196643</v>
      </c>
      <c r="W5" s="42" t="s">
        <v>469</v>
      </c>
    </row>
    <row r="6" spans="1:23">
      <c r="A6" s="45" t="s">
        <v>7575</v>
      </c>
      <c r="B6" s="46" t="s">
        <v>222</v>
      </c>
      <c r="C6" s="46" t="s">
        <v>231</v>
      </c>
      <c r="D6" s="46">
        <v>4675</v>
      </c>
      <c r="E6" s="46">
        <v>3562</v>
      </c>
      <c r="F6" s="46">
        <v>8604</v>
      </c>
      <c r="G6" s="46">
        <v>8917</v>
      </c>
      <c r="H6" s="46">
        <v>4505</v>
      </c>
      <c r="I6" s="46">
        <v>2266</v>
      </c>
      <c r="J6" s="46">
        <v>32529</v>
      </c>
      <c r="L6" s="42">
        <v>2364060</v>
      </c>
      <c r="M6" s="42">
        <v>1205227</v>
      </c>
      <c r="N6" s="42">
        <v>1158833</v>
      </c>
      <c r="O6" s="54">
        <v>197.75301811290748</v>
      </c>
      <c r="P6" s="54">
        <v>150.67299476324627</v>
      </c>
      <c r="Q6" s="54">
        <v>363.95015354940233</v>
      </c>
      <c r="R6" s="54">
        <v>377.19008823803119</v>
      </c>
      <c r="S6" s="54">
        <v>190.5619992724381</v>
      </c>
      <c r="T6" s="54">
        <v>95.852051132373973</v>
      </c>
      <c r="U6" s="54">
        <v>1375.9803050683993</v>
      </c>
      <c r="W6" s="42" t="s">
        <v>469</v>
      </c>
    </row>
    <row r="7" spans="1:23">
      <c r="A7" s="45" t="s">
        <v>7576</v>
      </c>
      <c r="B7" s="46" t="s">
        <v>230</v>
      </c>
      <c r="C7" s="46" t="s">
        <v>223</v>
      </c>
      <c r="D7" s="46">
        <v>1420</v>
      </c>
      <c r="E7" s="46">
        <v>1094</v>
      </c>
      <c r="F7" s="46">
        <v>2928</v>
      </c>
      <c r="G7" s="46">
        <v>3569</v>
      </c>
      <c r="H7" s="46">
        <v>2199</v>
      </c>
      <c r="I7" s="46">
        <v>1568</v>
      </c>
      <c r="J7" s="46">
        <v>12778</v>
      </c>
      <c r="L7" s="42">
        <v>685911</v>
      </c>
      <c r="M7" s="42">
        <v>349251</v>
      </c>
      <c r="N7" s="42">
        <v>336660</v>
      </c>
      <c r="O7" s="54">
        <v>207.02394333958779</v>
      </c>
      <c r="P7" s="54">
        <v>159.49591127711903</v>
      </c>
      <c r="Q7" s="54">
        <v>426.87753950585432</v>
      </c>
      <c r="R7" s="54">
        <v>520.32989702745692</v>
      </c>
      <c r="S7" s="54">
        <v>320.59552915757291</v>
      </c>
      <c r="T7" s="54">
        <v>228.60108672991103</v>
      </c>
      <c r="U7" s="54">
        <v>1862.923907037502</v>
      </c>
      <c r="W7" s="42" t="s">
        <v>469</v>
      </c>
    </row>
    <row r="8" spans="1:23">
      <c r="A8" s="45" t="s">
        <v>7577</v>
      </c>
      <c r="B8" s="46" t="s">
        <v>230</v>
      </c>
      <c r="C8" s="46" t="s">
        <v>231</v>
      </c>
      <c r="D8" s="46">
        <v>4521</v>
      </c>
      <c r="E8" s="46">
        <v>3713</v>
      </c>
      <c r="F8" s="46">
        <v>8853</v>
      </c>
      <c r="G8" s="46">
        <v>10664</v>
      </c>
      <c r="H8" s="46">
        <v>7492</v>
      </c>
      <c r="I8" s="46">
        <v>5129</v>
      </c>
      <c r="J8" s="46">
        <v>40372</v>
      </c>
      <c r="L8" s="42">
        <v>2364060</v>
      </c>
      <c r="M8" s="42">
        <v>1205227</v>
      </c>
      <c r="N8" s="42">
        <v>1158833</v>
      </c>
      <c r="O8" s="54">
        <v>191.23880104565873</v>
      </c>
      <c r="P8" s="54">
        <v>157.06031149801612</v>
      </c>
      <c r="Q8" s="54">
        <v>374.48288114514861</v>
      </c>
      <c r="R8" s="54">
        <v>451.08838185156043</v>
      </c>
      <c r="S8" s="54">
        <v>316.9124303105674</v>
      </c>
      <c r="T8" s="54">
        <v>216.95726842804328</v>
      </c>
      <c r="U8" s="54">
        <v>1707.7400742789948</v>
      </c>
      <c r="W8" s="42" t="s">
        <v>469</v>
      </c>
    </row>
    <row r="9" spans="1:23">
      <c r="A9" s="45" t="s">
        <v>7578</v>
      </c>
      <c r="B9" s="46" t="s">
        <v>549</v>
      </c>
      <c r="C9" s="46" t="s">
        <v>223</v>
      </c>
      <c r="D9" s="46">
        <v>3027</v>
      </c>
      <c r="E9" s="46">
        <v>2323</v>
      </c>
      <c r="F9" s="46">
        <v>5819</v>
      </c>
      <c r="G9" s="46">
        <v>6511</v>
      </c>
      <c r="H9" s="46">
        <v>3645</v>
      </c>
      <c r="I9" s="46">
        <v>2313</v>
      </c>
      <c r="J9" s="46">
        <v>23638</v>
      </c>
      <c r="L9" s="42">
        <v>685911</v>
      </c>
      <c r="M9" s="42">
        <v>349251</v>
      </c>
      <c r="N9" s="42">
        <v>336660</v>
      </c>
      <c r="O9" s="54">
        <v>441.31089893586778</v>
      </c>
      <c r="P9" s="54">
        <v>338.67367632243833</v>
      </c>
      <c r="Q9" s="54">
        <v>848.3607931641277</v>
      </c>
      <c r="R9" s="54">
        <v>949.24851766482834</v>
      </c>
      <c r="S9" s="54">
        <v>531.41005174140673</v>
      </c>
      <c r="T9" s="54">
        <v>337.21576122849757</v>
      </c>
      <c r="U9" s="54">
        <v>3446.2196990571661</v>
      </c>
      <c r="W9" s="42" t="s">
        <v>469</v>
      </c>
    </row>
    <row r="10" spans="1:23">
      <c r="A10" s="45" t="s">
        <v>7579</v>
      </c>
      <c r="B10" s="46" t="s">
        <v>549</v>
      </c>
      <c r="C10" s="46" t="s">
        <v>231</v>
      </c>
      <c r="D10" s="46">
        <v>9196</v>
      </c>
      <c r="E10" s="46">
        <v>7275</v>
      </c>
      <c r="F10" s="46">
        <v>17457</v>
      </c>
      <c r="G10" s="46">
        <v>19581</v>
      </c>
      <c r="H10" s="46">
        <v>11997</v>
      </c>
      <c r="I10" s="46">
        <v>7395</v>
      </c>
      <c r="J10" s="46">
        <v>72901</v>
      </c>
      <c r="L10" s="42">
        <v>2364060</v>
      </c>
      <c r="M10" s="42">
        <v>1205227</v>
      </c>
      <c r="N10" s="42">
        <v>1158833</v>
      </c>
      <c r="O10" s="54">
        <v>388.99181915856616</v>
      </c>
      <c r="P10" s="54">
        <v>307.73330626126238</v>
      </c>
      <c r="Q10" s="54">
        <v>738.43303469455088</v>
      </c>
      <c r="R10" s="54">
        <v>828.27847008959156</v>
      </c>
      <c r="S10" s="54">
        <v>507.47442958300547</v>
      </c>
      <c r="T10" s="54">
        <v>312.80931956041724</v>
      </c>
      <c r="U10" s="54">
        <v>3083.7203793473941</v>
      </c>
      <c r="W10" s="42" t="s">
        <v>469</v>
      </c>
    </row>
    <row r="11" spans="1:23">
      <c r="A11" s="45" t="s">
        <v>7580</v>
      </c>
      <c r="B11" s="46" t="s">
        <v>222</v>
      </c>
      <c r="C11" s="46" t="s">
        <v>224</v>
      </c>
      <c r="D11" s="46">
        <v>961</v>
      </c>
      <c r="E11" s="46">
        <v>713</v>
      </c>
      <c r="F11" s="46">
        <v>1820</v>
      </c>
      <c r="G11" s="46">
        <v>1926</v>
      </c>
      <c r="H11" s="46">
        <v>1130</v>
      </c>
      <c r="I11" s="46">
        <v>526</v>
      </c>
      <c r="J11" s="46">
        <v>7076</v>
      </c>
      <c r="L11" s="42">
        <v>515420</v>
      </c>
      <c r="M11" s="42">
        <v>262053</v>
      </c>
      <c r="N11" s="42">
        <v>253367</v>
      </c>
      <c r="O11" s="54">
        <v>186.44988553024717</v>
      </c>
      <c r="P11" s="54">
        <v>138.33378603857048</v>
      </c>
      <c r="Q11" s="54">
        <v>353.11008497924024</v>
      </c>
      <c r="R11" s="54">
        <v>373.67583718132789</v>
      </c>
      <c r="S11" s="54">
        <v>219.23867913546235</v>
      </c>
      <c r="T11" s="54">
        <v>102.05269488960458</v>
      </c>
      <c r="U11" s="54">
        <v>1372.8609677544528</v>
      </c>
      <c r="W11" s="42" t="s">
        <v>469</v>
      </c>
    </row>
    <row r="12" spans="1:23">
      <c r="A12" s="45" t="s">
        <v>7581</v>
      </c>
      <c r="B12" s="46" t="s">
        <v>222</v>
      </c>
      <c r="C12" s="46" t="s">
        <v>232</v>
      </c>
      <c r="D12" s="46">
        <v>1178</v>
      </c>
      <c r="E12" s="46">
        <v>965</v>
      </c>
      <c r="F12" s="46">
        <v>2129</v>
      </c>
      <c r="G12" s="46">
        <v>1990</v>
      </c>
      <c r="H12" s="46">
        <v>992</v>
      </c>
      <c r="I12" s="46">
        <v>518</v>
      </c>
      <c r="J12" s="46">
        <v>7772</v>
      </c>
      <c r="L12" s="42">
        <v>574778</v>
      </c>
      <c r="M12" s="42">
        <v>293337</v>
      </c>
      <c r="N12" s="42">
        <v>281441</v>
      </c>
      <c r="O12" s="54">
        <v>204.94869323460537</v>
      </c>
      <c r="P12" s="54">
        <v>167.89090744600523</v>
      </c>
      <c r="Q12" s="54">
        <v>370.40387767103124</v>
      </c>
      <c r="R12" s="54">
        <v>346.22062779020769</v>
      </c>
      <c r="S12" s="54">
        <v>172.588373250194</v>
      </c>
      <c r="T12" s="54">
        <v>90.121751354435972</v>
      </c>
      <c r="U12" s="54">
        <v>1352.1742307464795</v>
      </c>
      <c r="W12" s="42" t="s">
        <v>469</v>
      </c>
    </row>
    <row r="13" spans="1:23">
      <c r="A13" s="45" t="s">
        <v>7582</v>
      </c>
      <c r="B13" s="46" t="s">
        <v>222</v>
      </c>
      <c r="C13" s="46" t="s">
        <v>239</v>
      </c>
      <c r="D13" s="46">
        <v>1607</v>
      </c>
      <c r="E13" s="46">
        <v>1229</v>
      </c>
      <c r="F13" s="46">
        <v>2891</v>
      </c>
      <c r="G13" s="46">
        <v>2942</v>
      </c>
      <c r="H13" s="46">
        <v>1446</v>
      </c>
      <c r="I13" s="46">
        <v>745</v>
      </c>
      <c r="J13" s="46">
        <v>10860</v>
      </c>
      <c r="L13" s="42">
        <v>685911</v>
      </c>
      <c r="M13" s="42">
        <v>349251</v>
      </c>
      <c r="N13" s="42">
        <v>336660</v>
      </c>
      <c r="O13" s="54">
        <v>234.28695559627997</v>
      </c>
      <c r="P13" s="54">
        <v>179.17776504531929</v>
      </c>
      <c r="Q13" s="54">
        <v>421.4832536582735</v>
      </c>
      <c r="R13" s="54">
        <v>428.9186206373713</v>
      </c>
      <c r="S13" s="54">
        <v>210.81452258383376</v>
      </c>
      <c r="T13" s="54">
        <v>108.61467449858657</v>
      </c>
      <c r="U13" s="54">
        <v>1583.2957920196643</v>
      </c>
      <c r="W13" s="42" t="s">
        <v>469</v>
      </c>
    </row>
    <row r="14" spans="1:23">
      <c r="A14" s="45" t="s">
        <v>7583</v>
      </c>
      <c r="B14" s="46" t="s">
        <v>222</v>
      </c>
      <c r="C14" s="46" t="s">
        <v>246</v>
      </c>
      <c r="D14" s="46">
        <v>830</v>
      </c>
      <c r="E14" s="46">
        <v>584</v>
      </c>
      <c r="F14" s="46">
        <v>1483</v>
      </c>
      <c r="G14" s="46">
        <v>1852</v>
      </c>
      <c r="H14" s="46">
        <v>829</v>
      </c>
      <c r="I14" s="46">
        <v>445</v>
      </c>
      <c r="J14" s="46">
        <v>6023</v>
      </c>
      <c r="L14" s="42">
        <v>467837</v>
      </c>
      <c r="M14" s="42">
        <v>238790</v>
      </c>
      <c r="N14" s="42">
        <v>229047</v>
      </c>
      <c r="O14" s="54">
        <v>177.41221835810336</v>
      </c>
      <c r="P14" s="54">
        <v>124.82980183268958</v>
      </c>
      <c r="Q14" s="54">
        <v>316.99074677718949</v>
      </c>
      <c r="R14" s="54">
        <v>395.86437156531014</v>
      </c>
      <c r="S14" s="54">
        <v>177.19846869743094</v>
      </c>
      <c r="T14" s="54">
        <v>95.118598999224091</v>
      </c>
      <c r="U14" s="54">
        <v>1287.4142062299477</v>
      </c>
      <c r="W14" s="42" t="s">
        <v>469</v>
      </c>
    </row>
    <row r="15" spans="1:23">
      <c r="A15" s="45" t="s">
        <v>7584</v>
      </c>
      <c r="B15" s="46" t="s">
        <v>222</v>
      </c>
      <c r="C15" s="46" t="s">
        <v>251</v>
      </c>
      <c r="D15" s="46">
        <v>577</v>
      </c>
      <c r="E15" s="46">
        <v>433</v>
      </c>
      <c r="F15" s="46">
        <v>987</v>
      </c>
      <c r="G15" s="46">
        <v>1018</v>
      </c>
      <c r="H15" s="46">
        <v>476</v>
      </c>
      <c r="I15" s="46">
        <v>232</v>
      </c>
      <c r="J15" s="46">
        <v>3723</v>
      </c>
      <c r="L15" s="42">
        <v>292952</v>
      </c>
      <c r="M15" s="42">
        <v>149778</v>
      </c>
      <c r="N15" s="42">
        <v>143174</v>
      </c>
      <c r="O15" s="54">
        <v>196.96059422704059</v>
      </c>
      <c r="P15" s="54">
        <v>147.80578388268387</v>
      </c>
      <c r="Q15" s="54">
        <v>336.91526256861192</v>
      </c>
      <c r="R15" s="54">
        <v>347.49720090663317</v>
      </c>
      <c r="S15" s="54">
        <v>162.48395641606817</v>
      </c>
      <c r="T15" s="54">
        <v>79.193861110352543</v>
      </c>
      <c r="U15" s="54">
        <v>1270.8566591113902</v>
      </c>
      <c r="W15" s="42" t="s">
        <v>469</v>
      </c>
    </row>
    <row r="16" spans="1:23">
      <c r="A16" s="45" t="s">
        <v>7585</v>
      </c>
      <c r="B16" s="46" t="s">
        <v>222</v>
      </c>
      <c r="C16" s="46" t="s">
        <v>256</v>
      </c>
      <c r="D16" s="46">
        <v>836</v>
      </c>
      <c r="E16" s="46">
        <v>630</v>
      </c>
      <c r="F16" s="46">
        <v>1593</v>
      </c>
      <c r="G16" s="46">
        <v>1555</v>
      </c>
      <c r="H16" s="46">
        <v>802</v>
      </c>
      <c r="I16" s="46">
        <v>387</v>
      </c>
      <c r="J16" s="46">
        <v>5803</v>
      </c>
      <c r="L16" s="42">
        <v>380195</v>
      </c>
      <c r="M16" s="42">
        <v>194003</v>
      </c>
      <c r="N16" s="42">
        <v>186192</v>
      </c>
      <c r="O16" s="54">
        <v>219.88716316626994</v>
      </c>
      <c r="P16" s="54">
        <v>165.70444114204554</v>
      </c>
      <c r="Q16" s="54">
        <v>418.99551545917228</v>
      </c>
      <c r="R16" s="54">
        <v>409.00064440616001</v>
      </c>
      <c r="S16" s="54">
        <v>210.94438380304842</v>
      </c>
      <c r="T16" s="54">
        <v>101.78987098725653</v>
      </c>
      <c r="U16" s="54">
        <v>1526.3220189639528</v>
      </c>
      <c r="W16" s="42" t="s">
        <v>469</v>
      </c>
    </row>
    <row r="17" spans="1:23">
      <c r="A17" s="45" t="s">
        <v>7586</v>
      </c>
      <c r="B17" s="46" t="s">
        <v>222</v>
      </c>
      <c r="C17" s="46" t="s">
        <v>261</v>
      </c>
      <c r="D17" s="46">
        <v>293</v>
      </c>
      <c r="E17" s="46">
        <v>237</v>
      </c>
      <c r="F17" s="46">
        <v>592</v>
      </c>
      <c r="G17" s="46">
        <v>576</v>
      </c>
      <c r="H17" s="46">
        <v>276</v>
      </c>
      <c r="I17" s="46">
        <v>158</v>
      </c>
      <c r="J17" s="46">
        <v>2132</v>
      </c>
      <c r="L17" s="42">
        <v>132878</v>
      </c>
      <c r="M17" s="42">
        <v>67266</v>
      </c>
      <c r="N17" s="42">
        <v>65612</v>
      </c>
      <c r="O17" s="54">
        <v>220.50301780580685</v>
      </c>
      <c r="P17" s="54">
        <v>178.359096313912</v>
      </c>
      <c r="Q17" s="54">
        <v>445.52145577145956</v>
      </c>
      <c r="R17" s="54">
        <v>433.48033534520386</v>
      </c>
      <c r="S17" s="54">
        <v>207.70932735291021</v>
      </c>
      <c r="T17" s="54">
        <v>118.90606420927466</v>
      </c>
      <c r="U17" s="54">
        <v>1604.479296798567</v>
      </c>
      <c r="W17" s="42" t="s">
        <v>469</v>
      </c>
    </row>
    <row r="18" spans="1:23">
      <c r="A18" s="45" t="s">
        <v>7587</v>
      </c>
      <c r="B18" s="46" t="s">
        <v>230</v>
      </c>
      <c r="C18" s="46" t="s">
        <v>224</v>
      </c>
      <c r="D18" s="46">
        <v>983</v>
      </c>
      <c r="E18" s="46">
        <v>892</v>
      </c>
      <c r="F18" s="46">
        <v>2046</v>
      </c>
      <c r="G18" s="46">
        <v>2390</v>
      </c>
      <c r="H18" s="46">
        <v>1802</v>
      </c>
      <c r="I18" s="46">
        <v>1165</v>
      </c>
      <c r="J18" s="46">
        <v>9278</v>
      </c>
      <c r="L18" s="42">
        <v>515420</v>
      </c>
      <c r="M18" s="42">
        <v>262053</v>
      </c>
      <c r="N18" s="42">
        <v>253367</v>
      </c>
      <c r="O18" s="54">
        <v>190.7182491948314</v>
      </c>
      <c r="P18" s="54">
        <v>173.06274494586938</v>
      </c>
      <c r="Q18" s="54">
        <v>396.95782080633268</v>
      </c>
      <c r="R18" s="54">
        <v>463.69950719801324</v>
      </c>
      <c r="S18" s="54">
        <v>349.6177874354895</v>
      </c>
      <c r="T18" s="54">
        <v>226.02925769275541</v>
      </c>
      <c r="U18" s="54">
        <v>1800.0853672732915</v>
      </c>
      <c r="W18" s="42" t="s">
        <v>469</v>
      </c>
    </row>
    <row r="19" spans="1:23">
      <c r="A19" s="45" t="s">
        <v>7588</v>
      </c>
      <c r="B19" s="46" t="s">
        <v>230</v>
      </c>
      <c r="C19" s="46" t="s">
        <v>232</v>
      </c>
      <c r="D19" s="46">
        <v>1150</v>
      </c>
      <c r="E19" s="46">
        <v>838</v>
      </c>
      <c r="F19" s="46">
        <v>2150</v>
      </c>
      <c r="G19" s="46">
        <v>2525</v>
      </c>
      <c r="H19" s="46">
        <v>1624</v>
      </c>
      <c r="I19" s="46">
        <v>1281</v>
      </c>
      <c r="J19" s="46">
        <v>9568</v>
      </c>
      <c r="L19" s="42">
        <v>574778</v>
      </c>
      <c r="M19" s="42">
        <v>293337</v>
      </c>
      <c r="N19" s="42">
        <v>281441</v>
      </c>
      <c r="O19" s="54">
        <v>200.07724721544668</v>
      </c>
      <c r="P19" s="54">
        <v>145.79542014482112</v>
      </c>
      <c r="Q19" s="54">
        <v>374.05746218540025</v>
      </c>
      <c r="R19" s="54">
        <v>439.30004279913294</v>
      </c>
      <c r="S19" s="54">
        <v>282.54386911120469</v>
      </c>
      <c r="T19" s="54">
        <v>222.86865537651059</v>
      </c>
      <c r="U19" s="54">
        <v>1664.6426968325161</v>
      </c>
      <c r="W19" s="42" t="s">
        <v>469</v>
      </c>
    </row>
    <row r="20" spans="1:23">
      <c r="A20" s="45" t="s">
        <v>7589</v>
      </c>
      <c r="B20" s="46" t="s">
        <v>230</v>
      </c>
      <c r="C20" s="46" t="s">
        <v>239</v>
      </c>
      <c r="D20" s="46">
        <v>1420</v>
      </c>
      <c r="E20" s="46">
        <v>1094</v>
      </c>
      <c r="F20" s="46">
        <v>2928</v>
      </c>
      <c r="G20" s="46">
        <v>3569</v>
      </c>
      <c r="H20" s="46">
        <v>2199</v>
      </c>
      <c r="I20" s="46">
        <v>1568</v>
      </c>
      <c r="J20" s="46">
        <v>12778</v>
      </c>
      <c r="L20" s="42">
        <v>685911</v>
      </c>
      <c r="M20" s="42">
        <v>349251</v>
      </c>
      <c r="N20" s="42">
        <v>336660</v>
      </c>
      <c r="O20" s="54">
        <v>207.02394333958779</v>
      </c>
      <c r="P20" s="54">
        <v>159.49591127711903</v>
      </c>
      <c r="Q20" s="54">
        <v>426.87753950585432</v>
      </c>
      <c r="R20" s="54">
        <v>520.32989702745692</v>
      </c>
      <c r="S20" s="54">
        <v>320.59552915757291</v>
      </c>
      <c r="T20" s="54">
        <v>228.60108672991103</v>
      </c>
      <c r="U20" s="54">
        <v>1862.923907037502</v>
      </c>
      <c r="W20" s="42" t="s">
        <v>469</v>
      </c>
    </row>
    <row r="21" spans="1:23">
      <c r="A21" s="45" t="s">
        <v>7590</v>
      </c>
      <c r="B21" s="46" t="s">
        <v>230</v>
      </c>
      <c r="C21" s="46" t="s">
        <v>246</v>
      </c>
      <c r="D21" s="46">
        <v>798</v>
      </c>
      <c r="E21" s="46">
        <v>630</v>
      </c>
      <c r="F21" s="46">
        <v>1529</v>
      </c>
      <c r="G21" s="46">
        <v>1886</v>
      </c>
      <c r="H21" s="46">
        <v>1303</v>
      </c>
      <c r="I21" s="46">
        <v>929</v>
      </c>
      <c r="J21" s="46">
        <v>7075</v>
      </c>
      <c r="L21" s="42">
        <v>467837</v>
      </c>
      <c r="M21" s="42">
        <v>238790</v>
      </c>
      <c r="N21" s="42">
        <v>229047</v>
      </c>
      <c r="O21" s="54">
        <v>170.57222921658612</v>
      </c>
      <c r="P21" s="54">
        <v>134.66228622362064</v>
      </c>
      <c r="Q21" s="54">
        <v>326.82323116812051</v>
      </c>
      <c r="R21" s="54">
        <v>403.13186002817218</v>
      </c>
      <c r="S21" s="54">
        <v>278.51580785615505</v>
      </c>
      <c r="T21" s="54">
        <v>198.57343476467233</v>
      </c>
      <c r="U21" s="54">
        <v>1512.2788492573268</v>
      </c>
      <c r="W21" s="42" t="s">
        <v>469</v>
      </c>
    </row>
    <row r="22" spans="1:23">
      <c r="A22" s="45" t="s">
        <v>7591</v>
      </c>
      <c r="B22" s="46" t="s">
        <v>230</v>
      </c>
      <c r="C22" s="46" t="s">
        <v>251</v>
      </c>
      <c r="D22" s="46">
        <v>550</v>
      </c>
      <c r="E22" s="46">
        <v>453</v>
      </c>
      <c r="F22" s="46">
        <v>1041</v>
      </c>
      <c r="G22" s="46">
        <v>1313</v>
      </c>
      <c r="H22" s="46">
        <v>939</v>
      </c>
      <c r="I22" s="46">
        <v>516</v>
      </c>
      <c r="J22" s="46">
        <v>4812</v>
      </c>
      <c r="L22" s="42">
        <v>292952</v>
      </c>
      <c r="M22" s="42">
        <v>149778</v>
      </c>
      <c r="N22" s="42">
        <v>143174</v>
      </c>
      <c r="O22" s="54">
        <v>187.74406728747371</v>
      </c>
      <c r="P22" s="54">
        <v>154.6328408749556</v>
      </c>
      <c r="Q22" s="54">
        <v>355.34831644774567</v>
      </c>
      <c r="R22" s="54">
        <v>448.1962915426418</v>
      </c>
      <c r="S22" s="54">
        <v>320.53032578715965</v>
      </c>
      <c r="T22" s="54">
        <v>176.1380704006117</v>
      </c>
      <c r="U22" s="54">
        <v>1642.5899123405884</v>
      </c>
      <c r="W22" s="42" t="s">
        <v>469</v>
      </c>
    </row>
    <row r="23" spans="1:23">
      <c r="A23" s="45" t="s">
        <v>7592</v>
      </c>
      <c r="B23" s="46" t="s">
        <v>230</v>
      </c>
      <c r="C23" s="46" t="s">
        <v>256</v>
      </c>
      <c r="D23" s="46">
        <v>779</v>
      </c>
      <c r="E23" s="46">
        <v>622</v>
      </c>
      <c r="F23" s="46">
        <v>1511</v>
      </c>
      <c r="G23" s="46">
        <v>1855</v>
      </c>
      <c r="H23" s="46">
        <v>1343</v>
      </c>
      <c r="I23" s="46">
        <v>898</v>
      </c>
      <c r="J23" s="46">
        <v>7008</v>
      </c>
      <c r="L23" s="42">
        <v>380195</v>
      </c>
      <c r="M23" s="42">
        <v>194003</v>
      </c>
      <c r="N23" s="42">
        <v>186192</v>
      </c>
      <c r="O23" s="54">
        <v>204.89485658675153</v>
      </c>
      <c r="P23" s="54">
        <v>163.600257762464</v>
      </c>
      <c r="Q23" s="54">
        <v>397.42763581846162</v>
      </c>
      <c r="R23" s="54">
        <v>487.9075211404674</v>
      </c>
      <c r="S23" s="54">
        <v>353.23978484724944</v>
      </c>
      <c r="T23" s="54">
        <v>236.19458435802679</v>
      </c>
      <c r="U23" s="54">
        <v>1843.2646405134208</v>
      </c>
      <c r="W23" s="42" t="s">
        <v>469</v>
      </c>
    </row>
    <row r="24" spans="1:23">
      <c r="A24" s="45" t="s">
        <v>7593</v>
      </c>
      <c r="B24" s="46" t="s">
        <v>230</v>
      </c>
      <c r="C24" s="46" t="s">
        <v>261</v>
      </c>
      <c r="D24" s="46">
        <v>261</v>
      </c>
      <c r="E24" s="46">
        <v>278</v>
      </c>
      <c r="F24" s="46">
        <v>576</v>
      </c>
      <c r="G24" s="46">
        <v>695</v>
      </c>
      <c r="H24" s="46">
        <v>481</v>
      </c>
      <c r="I24" s="46">
        <v>340</v>
      </c>
      <c r="J24" s="46">
        <v>2631</v>
      </c>
      <c r="L24" s="42">
        <v>132878</v>
      </c>
      <c r="M24" s="42">
        <v>67266</v>
      </c>
      <c r="N24" s="42">
        <v>65612</v>
      </c>
      <c r="O24" s="54">
        <v>196.4207769532955</v>
      </c>
      <c r="P24" s="54">
        <v>209.21446740619214</v>
      </c>
      <c r="Q24" s="54">
        <v>433.48033534520386</v>
      </c>
      <c r="R24" s="54">
        <v>523.03616851548043</v>
      </c>
      <c r="S24" s="54">
        <v>361.98618281431084</v>
      </c>
      <c r="T24" s="54">
        <v>255.87380905793285</v>
      </c>
      <c r="U24" s="54">
        <v>1980.0117400924157</v>
      </c>
      <c r="W24" s="42" t="s">
        <v>469</v>
      </c>
    </row>
    <row r="25" spans="1:23">
      <c r="A25" s="45" t="s">
        <v>7594</v>
      </c>
      <c r="B25" s="46" t="s">
        <v>549</v>
      </c>
      <c r="C25" s="46" t="s">
        <v>224</v>
      </c>
      <c r="D25" s="46">
        <v>1944</v>
      </c>
      <c r="E25" s="46">
        <v>1605</v>
      </c>
      <c r="F25" s="46">
        <v>3866</v>
      </c>
      <c r="G25" s="46">
        <v>4316</v>
      </c>
      <c r="H25" s="46">
        <v>2932</v>
      </c>
      <c r="I25" s="46">
        <v>1691</v>
      </c>
      <c r="J25" s="46">
        <v>16354</v>
      </c>
      <c r="L25" s="42">
        <v>515420</v>
      </c>
      <c r="M25" s="42">
        <v>262053</v>
      </c>
      <c r="N25" s="42">
        <v>253367</v>
      </c>
      <c r="O25" s="54">
        <v>377.16813472507857</v>
      </c>
      <c r="P25" s="54">
        <v>311.39653098443983</v>
      </c>
      <c r="Q25" s="54">
        <v>750.06790578557298</v>
      </c>
      <c r="R25" s="54">
        <v>837.37534437934107</v>
      </c>
      <c r="S25" s="54">
        <v>568.85646657095185</v>
      </c>
      <c r="T25" s="54">
        <v>328.08195258236003</v>
      </c>
      <c r="U25" s="54">
        <v>3172.9463350277447</v>
      </c>
      <c r="W25" s="42" t="s">
        <v>469</v>
      </c>
    </row>
    <row r="26" spans="1:23">
      <c r="A26" s="45" t="s">
        <v>7595</v>
      </c>
      <c r="B26" s="46" t="s">
        <v>549</v>
      </c>
      <c r="C26" s="46" t="s">
        <v>232</v>
      </c>
      <c r="D26" s="46">
        <v>2328</v>
      </c>
      <c r="E26" s="46">
        <v>1803</v>
      </c>
      <c r="F26" s="46">
        <v>4279</v>
      </c>
      <c r="G26" s="46">
        <v>4515</v>
      </c>
      <c r="H26" s="46">
        <v>2616</v>
      </c>
      <c r="I26" s="46">
        <v>1799</v>
      </c>
      <c r="J26" s="46">
        <v>17340</v>
      </c>
      <c r="L26" s="42">
        <v>574778</v>
      </c>
      <c r="M26" s="42">
        <v>293337</v>
      </c>
      <c r="N26" s="42">
        <v>281441</v>
      </c>
      <c r="O26" s="54">
        <v>405.02594045005202</v>
      </c>
      <c r="P26" s="54">
        <v>313.68632759082641</v>
      </c>
      <c r="Q26" s="54">
        <v>744.46133985643155</v>
      </c>
      <c r="R26" s="54">
        <v>785.52067058934063</v>
      </c>
      <c r="S26" s="54">
        <v>455.13224236139865</v>
      </c>
      <c r="T26" s="54">
        <v>312.99040673094657</v>
      </c>
      <c r="U26" s="54">
        <v>3016.816927578996</v>
      </c>
      <c r="W26" s="42" t="s">
        <v>469</v>
      </c>
    </row>
    <row r="27" spans="1:23">
      <c r="A27" s="45" t="s">
        <v>7596</v>
      </c>
      <c r="B27" s="46" t="s">
        <v>549</v>
      </c>
      <c r="C27" s="46" t="s">
        <v>239</v>
      </c>
      <c r="D27" s="46">
        <v>3027</v>
      </c>
      <c r="E27" s="46">
        <v>2323</v>
      </c>
      <c r="F27" s="46">
        <v>5819</v>
      </c>
      <c r="G27" s="46">
        <v>6511</v>
      </c>
      <c r="H27" s="46">
        <v>3645</v>
      </c>
      <c r="I27" s="46">
        <v>2313</v>
      </c>
      <c r="J27" s="46">
        <v>23638</v>
      </c>
      <c r="L27" s="42">
        <v>685911</v>
      </c>
      <c r="M27" s="42">
        <v>349251</v>
      </c>
      <c r="N27" s="42">
        <v>336660</v>
      </c>
      <c r="O27" s="54">
        <v>441.31089893586778</v>
      </c>
      <c r="P27" s="54">
        <v>338.67367632243833</v>
      </c>
      <c r="Q27" s="54">
        <v>848.3607931641277</v>
      </c>
      <c r="R27" s="54">
        <v>949.24851766482834</v>
      </c>
      <c r="S27" s="54">
        <v>531.41005174140673</v>
      </c>
      <c r="T27" s="54">
        <v>337.21576122849757</v>
      </c>
      <c r="U27" s="54">
        <v>3446.2196990571661</v>
      </c>
      <c r="W27" s="42" t="s">
        <v>469</v>
      </c>
    </row>
    <row r="28" spans="1:23">
      <c r="A28" s="45" t="s">
        <v>7597</v>
      </c>
      <c r="B28" s="46" t="s">
        <v>549</v>
      </c>
      <c r="C28" s="46" t="s">
        <v>246</v>
      </c>
      <c r="D28" s="46">
        <v>1628</v>
      </c>
      <c r="E28" s="46">
        <v>1214</v>
      </c>
      <c r="F28" s="46">
        <v>3012</v>
      </c>
      <c r="G28" s="46">
        <v>3738</v>
      </c>
      <c r="H28" s="46">
        <v>2132</v>
      </c>
      <c r="I28" s="46">
        <v>1374</v>
      </c>
      <c r="J28" s="46">
        <v>13098</v>
      </c>
      <c r="L28" s="42">
        <v>467837</v>
      </c>
      <c r="M28" s="42">
        <v>238790</v>
      </c>
      <c r="N28" s="42">
        <v>229047</v>
      </c>
      <c r="O28" s="54">
        <v>347.98444757468945</v>
      </c>
      <c r="P28" s="54">
        <v>259.49208805631019</v>
      </c>
      <c r="Q28" s="54">
        <v>643.81397794530994</v>
      </c>
      <c r="R28" s="54">
        <v>798.99623159348232</v>
      </c>
      <c r="S28" s="54">
        <v>455.71427655358599</v>
      </c>
      <c r="T28" s="54">
        <v>293.6920337638964</v>
      </c>
      <c r="U28" s="54">
        <v>2799.6930554872743</v>
      </c>
      <c r="W28" s="42" t="s">
        <v>469</v>
      </c>
    </row>
    <row r="29" spans="1:23">
      <c r="A29" s="45" t="s">
        <v>7598</v>
      </c>
      <c r="B29" s="46" t="s">
        <v>549</v>
      </c>
      <c r="C29" s="46" t="s">
        <v>251</v>
      </c>
      <c r="D29" s="46">
        <v>1127</v>
      </c>
      <c r="E29" s="46">
        <v>886</v>
      </c>
      <c r="F29" s="46">
        <v>2028</v>
      </c>
      <c r="G29" s="46">
        <v>2331</v>
      </c>
      <c r="H29" s="46">
        <v>1415</v>
      </c>
      <c r="I29" s="46">
        <v>748</v>
      </c>
      <c r="J29" s="46">
        <v>8535</v>
      </c>
      <c r="L29" s="42">
        <v>292952</v>
      </c>
      <c r="M29" s="42">
        <v>149778</v>
      </c>
      <c r="N29" s="42">
        <v>143174</v>
      </c>
      <c r="O29" s="54">
        <v>384.70466151451433</v>
      </c>
      <c r="P29" s="54">
        <v>302.43862475763945</v>
      </c>
      <c r="Q29" s="54">
        <v>692.26357901635765</v>
      </c>
      <c r="R29" s="54">
        <v>795.69349244927503</v>
      </c>
      <c r="S29" s="54">
        <v>483.01428220322782</v>
      </c>
      <c r="T29" s="54">
        <v>255.33193151096424</v>
      </c>
      <c r="U29" s="54">
        <v>2913.4465714519783</v>
      </c>
      <c r="W29" s="42" t="s">
        <v>469</v>
      </c>
    </row>
    <row r="30" spans="1:23">
      <c r="A30" s="45" t="s">
        <v>7599</v>
      </c>
      <c r="B30" s="46" t="s">
        <v>549</v>
      </c>
      <c r="C30" s="46" t="s">
        <v>256</v>
      </c>
      <c r="D30" s="46">
        <v>1615</v>
      </c>
      <c r="E30" s="46">
        <v>1252</v>
      </c>
      <c r="F30" s="46">
        <v>3104</v>
      </c>
      <c r="G30" s="46">
        <v>3410</v>
      </c>
      <c r="H30" s="46">
        <v>2145</v>
      </c>
      <c r="I30" s="46">
        <v>1285</v>
      </c>
      <c r="J30" s="46">
        <v>12811</v>
      </c>
      <c r="L30" s="42">
        <v>380195</v>
      </c>
      <c r="M30" s="42">
        <v>194003</v>
      </c>
      <c r="N30" s="42">
        <v>186192</v>
      </c>
      <c r="O30" s="54">
        <v>424.78201975302147</v>
      </c>
      <c r="P30" s="54">
        <v>329.30469890450956</v>
      </c>
      <c r="Q30" s="54">
        <v>816.42315127763379</v>
      </c>
      <c r="R30" s="54">
        <v>896.9081655466274</v>
      </c>
      <c r="S30" s="54">
        <v>564.18416865029781</v>
      </c>
      <c r="T30" s="54">
        <v>337.98445534528332</v>
      </c>
      <c r="U30" s="54">
        <v>3369.5866594773734</v>
      </c>
      <c r="W30" s="42" t="s">
        <v>469</v>
      </c>
    </row>
    <row r="31" spans="1:23">
      <c r="A31" s="45" t="s">
        <v>7600</v>
      </c>
      <c r="B31" s="46" t="s">
        <v>549</v>
      </c>
      <c r="C31" s="46" t="s">
        <v>261</v>
      </c>
      <c r="D31" s="46">
        <v>554</v>
      </c>
      <c r="E31" s="46">
        <v>515</v>
      </c>
      <c r="F31" s="46">
        <v>1168</v>
      </c>
      <c r="G31" s="46">
        <v>1271</v>
      </c>
      <c r="H31" s="46">
        <v>757</v>
      </c>
      <c r="I31" s="46">
        <v>498</v>
      </c>
      <c r="J31" s="46">
        <v>4763</v>
      </c>
      <c r="L31" s="42">
        <v>132878</v>
      </c>
      <c r="M31" s="42">
        <v>67266</v>
      </c>
      <c r="N31" s="42">
        <v>65612</v>
      </c>
      <c r="O31" s="54">
        <v>416.92379475910229</v>
      </c>
      <c r="P31" s="54">
        <v>387.57356372010412</v>
      </c>
      <c r="Q31" s="54">
        <v>879.00179111666341</v>
      </c>
      <c r="R31" s="54">
        <v>956.51650386068422</v>
      </c>
      <c r="S31" s="54">
        <v>569.69551016722107</v>
      </c>
      <c r="T31" s="54">
        <v>374.77987326720751</v>
      </c>
      <c r="U31" s="54">
        <v>3584.4910368909827</v>
      </c>
      <c r="W31" s="42" t="s">
        <v>469</v>
      </c>
    </row>
    <row r="32" spans="1:23">
      <c r="A32" s="45" t="s">
        <v>7601</v>
      </c>
      <c r="B32" s="46" t="s">
        <v>222</v>
      </c>
      <c r="C32" s="46" t="s">
        <v>225</v>
      </c>
      <c r="D32" s="46">
        <v>149</v>
      </c>
      <c r="E32" s="46">
        <v>105</v>
      </c>
      <c r="F32" s="46">
        <v>241</v>
      </c>
      <c r="G32" s="46">
        <v>246</v>
      </c>
      <c r="H32" s="46">
        <v>119</v>
      </c>
      <c r="I32" s="46">
        <v>67</v>
      </c>
      <c r="J32" s="46">
        <v>927</v>
      </c>
      <c r="L32" s="42">
        <v>69798</v>
      </c>
      <c r="M32" s="42">
        <v>35605</v>
      </c>
      <c r="N32" s="42">
        <v>34193</v>
      </c>
      <c r="O32" s="54">
        <v>213.47316542021261</v>
      </c>
      <c r="P32" s="54">
        <v>150.43410985988137</v>
      </c>
      <c r="Q32" s="54">
        <v>345.28209977363247</v>
      </c>
      <c r="R32" s="54">
        <v>352.44562881457921</v>
      </c>
      <c r="S32" s="54">
        <v>170.49199117453222</v>
      </c>
      <c r="T32" s="54">
        <v>95.991289148686207</v>
      </c>
      <c r="U32" s="54">
        <v>1328.1182841915243</v>
      </c>
      <c r="W32" s="42" t="s">
        <v>469</v>
      </c>
    </row>
    <row r="33" spans="1:23">
      <c r="A33" s="45" t="s">
        <v>7602</v>
      </c>
      <c r="B33" s="46" t="s">
        <v>222</v>
      </c>
      <c r="C33" s="46" t="s">
        <v>233</v>
      </c>
      <c r="D33" s="46">
        <v>283</v>
      </c>
      <c r="E33" s="46">
        <v>216</v>
      </c>
      <c r="F33" s="46">
        <v>473</v>
      </c>
      <c r="G33" s="46">
        <v>516</v>
      </c>
      <c r="H33" s="46">
        <v>256</v>
      </c>
      <c r="I33" s="46">
        <v>137</v>
      </c>
      <c r="J33" s="46">
        <v>1881</v>
      </c>
      <c r="L33" s="42">
        <v>138471</v>
      </c>
      <c r="M33" s="42">
        <v>70317</v>
      </c>
      <c r="N33" s="42">
        <v>68154</v>
      </c>
      <c r="O33" s="54">
        <v>204.37492326913215</v>
      </c>
      <c r="P33" s="54">
        <v>155.98934072838358</v>
      </c>
      <c r="Q33" s="54">
        <v>341.5877692802103</v>
      </c>
      <c r="R33" s="54">
        <v>372.64120285113853</v>
      </c>
      <c r="S33" s="54">
        <v>184.87625567808422</v>
      </c>
      <c r="T33" s="54">
        <v>98.937683702724755</v>
      </c>
      <c r="U33" s="54">
        <v>1358.4071755096734</v>
      </c>
      <c r="W33" s="42" t="s">
        <v>469</v>
      </c>
    </row>
    <row r="34" spans="1:23">
      <c r="A34" s="45" t="s">
        <v>7603</v>
      </c>
      <c r="B34" s="46" t="s">
        <v>222</v>
      </c>
      <c r="C34" s="46" t="s">
        <v>240</v>
      </c>
      <c r="D34" s="46">
        <v>350</v>
      </c>
      <c r="E34" s="46">
        <v>286</v>
      </c>
      <c r="F34" s="46">
        <v>643</v>
      </c>
      <c r="G34" s="46">
        <v>547</v>
      </c>
      <c r="H34" s="46">
        <v>288</v>
      </c>
      <c r="I34" s="46">
        <v>164</v>
      </c>
      <c r="J34" s="46">
        <v>2278</v>
      </c>
      <c r="L34" s="42">
        <v>178101</v>
      </c>
      <c r="M34" s="42">
        <v>90771</v>
      </c>
      <c r="N34" s="42">
        <v>87330</v>
      </c>
      <c r="O34" s="54">
        <v>196.5177062453327</v>
      </c>
      <c r="P34" s="54">
        <v>160.58303996047187</v>
      </c>
      <c r="Q34" s="54">
        <v>361.03110033071124</v>
      </c>
      <c r="R34" s="54">
        <v>307.12910090342001</v>
      </c>
      <c r="S34" s="54">
        <v>161.70599828187378</v>
      </c>
      <c r="T34" s="54">
        <v>92.082582354955889</v>
      </c>
      <c r="U34" s="54">
        <v>1279.0495280767655</v>
      </c>
      <c r="W34" s="42" t="s">
        <v>469</v>
      </c>
    </row>
    <row r="35" spans="1:23">
      <c r="A35" s="45" t="s">
        <v>7604</v>
      </c>
      <c r="B35" s="46" t="s">
        <v>222</v>
      </c>
      <c r="C35" s="46" t="s">
        <v>247</v>
      </c>
      <c r="D35" s="46">
        <v>546</v>
      </c>
      <c r="E35" s="46">
        <v>386</v>
      </c>
      <c r="F35" s="46">
        <v>952</v>
      </c>
      <c r="G35" s="46">
        <v>1249</v>
      </c>
      <c r="H35" s="46">
        <v>544</v>
      </c>
      <c r="I35" s="46">
        <v>298</v>
      </c>
      <c r="J35" s="46">
        <v>3975</v>
      </c>
      <c r="L35" s="42">
        <v>341402</v>
      </c>
      <c r="M35" s="42">
        <v>173952</v>
      </c>
      <c r="N35" s="42">
        <v>167450</v>
      </c>
      <c r="O35" s="54">
        <v>159.92876433061318</v>
      </c>
      <c r="P35" s="54">
        <v>113.06319236559833</v>
      </c>
      <c r="Q35" s="54">
        <v>278.85015319183833</v>
      </c>
      <c r="R35" s="54">
        <v>365.84437115189718</v>
      </c>
      <c r="S35" s="54">
        <v>159.34294468105051</v>
      </c>
      <c r="T35" s="54">
        <v>87.287127784840166</v>
      </c>
      <c r="U35" s="54">
        <v>1164.3165535058376</v>
      </c>
      <c r="W35" s="42" t="s">
        <v>469</v>
      </c>
    </row>
    <row r="36" spans="1:23">
      <c r="A36" s="45" t="s">
        <v>7605</v>
      </c>
      <c r="B36" s="46" t="s">
        <v>222</v>
      </c>
      <c r="C36" s="46" t="s">
        <v>252</v>
      </c>
      <c r="D36" s="46">
        <v>424</v>
      </c>
      <c r="E36" s="46">
        <v>323</v>
      </c>
      <c r="F36" s="46">
        <v>748</v>
      </c>
      <c r="G36" s="46">
        <v>799</v>
      </c>
      <c r="H36" s="46">
        <v>375</v>
      </c>
      <c r="I36" s="46">
        <v>201</v>
      </c>
      <c r="J36" s="46">
        <v>2870</v>
      </c>
      <c r="L36" s="42">
        <v>183004</v>
      </c>
      <c r="M36" s="42">
        <v>93703</v>
      </c>
      <c r="N36" s="42">
        <v>89301</v>
      </c>
      <c r="O36" s="54">
        <v>231.68892483224411</v>
      </c>
      <c r="P36" s="54">
        <v>176.49887434154445</v>
      </c>
      <c r="Q36" s="54">
        <v>408.73423531726081</v>
      </c>
      <c r="R36" s="54">
        <v>436.60247863434682</v>
      </c>
      <c r="S36" s="54">
        <v>204.91355380210268</v>
      </c>
      <c r="T36" s="54">
        <v>109.83366483792703</v>
      </c>
      <c r="U36" s="54">
        <v>1568.271731765426</v>
      </c>
      <c r="W36" s="42" t="s">
        <v>469</v>
      </c>
    </row>
    <row r="37" spans="1:23">
      <c r="A37" s="45" t="s">
        <v>7606</v>
      </c>
      <c r="B37" s="46" t="s">
        <v>222</v>
      </c>
      <c r="C37" s="46" t="s">
        <v>257</v>
      </c>
      <c r="D37" s="46">
        <v>158</v>
      </c>
      <c r="E37" s="46">
        <v>110</v>
      </c>
      <c r="F37" s="46">
        <v>319</v>
      </c>
      <c r="G37" s="46">
        <v>285</v>
      </c>
      <c r="H37" s="46">
        <v>159</v>
      </c>
      <c r="I37" s="46">
        <v>78</v>
      </c>
      <c r="J37" s="46">
        <v>1109</v>
      </c>
      <c r="L37" s="42">
        <v>75217</v>
      </c>
      <c r="M37" s="42">
        <v>37862</v>
      </c>
      <c r="N37" s="42">
        <v>37355</v>
      </c>
      <c r="O37" s="54">
        <v>210.05889626015397</v>
      </c>
      <c r="P37" s="54">
        <v>146.24353537099327</v>
      </c>
      <c r="Q37" s="54">
        <v>424.10625257588049</v>
      </c>
      <c r="R37" s="54">
        <v>378.9037052793916</v>
      </c>
      <c r="S37" s="54">
        <v>211.38838294534483</v>
      </c>
      <c r="T37" s="54">
        <v>103.69996144488614</v>
      </c>
      <c r="U37" s="54">
        <v>1474.4007338766503</v>
      </c>
      <c r="W37" s="42" t="s">
        <v>469</v>
      </c>
    </row>
    <row r="38" spans="1:23">
      <c r="A38" s="45" t="s">
        <v>7607</v>
      </c>
      <c r="B38" s="46" t="s">
        <v>222</v>
      </c>
      <c r="C38" s="46" t="s">
        <v>262</v>
      </c>
      <c r="D38" s="46">
        <v>299</v>
      </c>
      <c r="E38" s="46">
        <v>245</v>
      </c>
      <c r="F38" s="46">
        <v>518</v>
      </c>
      <c r="G38" s="46">
        <v>536</v>
      </c>
      <c r="H38" s="46">
        <v>279</v>
      </c>
      <c r="I38" s="46">
        <v>169</v>
      </c>
      <c r="J38" s="46">
        <v>2046</v>
      </c>
      <c r="L38" s="42">
        <v>114682</v>
      </c>
      <c r="M38" s="42">
        <v>59284</v>
      </c>
      <c r="N38" s="42">
        <v>55398</v>
      </c>
      <c r="O38" s="54">
        <v>260.72095010550913</v>
      </c>
      <c r="P38" s="54">
        <v>213.63422333060115</v>
      </c>
      <c r="Q38" s="54">
        <v>451.68378647041385</v>
      </c>
      <c r="R38" s="54">
        <v>467.37936206204984</v>
      </c>
      <c r="S38" s="54">
        <v>243.28142167035801</v>
      </c>
      <c r="T38" s="54">
        <v>147.36401527702691</v>
      </c>
      <c r="U38" s="54">
        <v>1784.0637589159589</v>
      </c>
      <c r="W38" s="42" t="s">
        <v>469</v>
      </c>
    </row>
    <row r="39" spans="1:23">
      <c r="A39" s="45" t="s">
        <v>7608</v>
      </c>
      <c r="B39" s="46" t="s">
        <v>222</v>
      </c>
      <c r="C39" s="46" t="s">
        <v>266</v>
      </c>
      <c r="D39" s="46">
        <v>245</v>
      </c>
      <c r="E39" s="46">
        <v>153</v>
      </c>
      <c r="F39" s="46">
        <v>405</v>
      </c>
      <c r="G39" s="46">
        <v>461</v>
      </c>
      <c r="H39" s="46">
        <v>221</v>
      </c>
      <c r="I39" s="46">
        <v>100</v>
      </c>
      <c r="J39" s="46">
        <v>1585</v>
      </c>
      <c r="L39" s="42">
        <v>94152</v>
      </c>
      <c r="M39" s="42">
        <v>48034</v>
      </c>
      <c r="N39" s="42">
        <v>46118</v>
      </c>
      <c r="O39" s="54">
        <v>260.2175206049792</v>
      </c>
      <c r="P39" s="54">
        <v>162.503186336987</v>
      </c>
      <c r="Q39" s="54">
        <v>430.15549324496556</v>
      </c>
      <c r="R39" s="54">
        <v>489.6337836689608</v>
      </c>
      <c r="S39" s="54">
        <v>234.72682470898121</v>
      </c>
      <c r="T39" s="54">
        <v>106.2112328999915</v>
      </c>
      <c r="U39" s="54">
        <v>1683.4480414648654</v>
      </c>
      <c r="W39" s="42" t="s">
        <v>469</v>
      </c>
    </row>
    <row r="40" spans="1:23">
      <c r="A40" s="45" t="s">
        <v>7609</v>
      </c>
      <c r="B40" s="46" t="s">
        <v>222</v>
      </c>
      <c r="C40" s="46" t="s">
        <v>270</v>
      </c>
      <c r="D40" s="46">
        <v>347</v>
      </c>
      <c r="E40" s="46">
        <v>258</v>
      </c>
      <c r="F40" s="46">
        <v>623</v>
      </c>
      <c r="G40" s="46">
        <v>666</v>
      </c>
      <c r="H40" s="46">
        <v>296</v>
      </c>
      <c r="I40" s="46">
        <v>148</v>
      </c>
      <c r="J40" s="46">
        <v>2338</v>
      </c>
      <c r="L40" s="42">
        <v>152080</v>
      </c>
      <c r="M40" s="42">
        <v>77060</v>
      </c>
      <c r="N40" s="42">
        <v>75020</v>
      </c>
      <c r="O40" s="54">
        <v>228.16938453445556</v>
      </c>
      <c r="P40" s="54">
        <v>169.64755391899001</v>
      </c>
      <c r="Q40" s="54">
        <v>409.65281430825877</v>
      </c>
      <c r="R40" s="54">
        <v>437.92740662809052</v>
      </c>
      <c r="S40" s="54">
        <v>194.63440294581798</v>
      </c>
      <c r="T40" s="54">
        <v>97.317201472908991</v>
      </c>
      <c r="U40" s="54">
        <v>1537.3487638085219</v>
      </c>
      <c r="W40" s="42" t="s">
        <v>469</v>
      </c>
    </row>
    <row r="41" spans="1:23">
      <c r="A41" s="45" t="s">
        <v>7610</v>
      </c>
      <c r="B41" s="46" t="s">
        <v>222</v>
      </c>
      <c r="C41" s="46" t="s">
        <v>244</v>
      </c>
      <c r="D41" s="46">
        <v>266</v>
      </c>
      <c r="E41" s="46">
        <v>209</v>
      </c>
      <c r="F41" s="46">
        <v>492</v>
      </c>
      <c r="G41" s="46">
        <v>480</v>
      </c>
      <c r="H41" s="46">
        <v>248</v>
      </c>
      <c r="I41" s="46">
        <v>122</v>
      </c>
      <c r="J41" s="46">
        <v>1817</v>
      </c>
      <c r="L41" s="42">
        <v>121155</v>
      </c>
      <c r="M41" s="42">
        <v>61816</v>
      </c>
      <c r="N41" s="42">
        <v>59339</v>
      </c>
      <c r="O41" s="54">
        <v>219.5534645701787</v>
      </c>
      <c r="P41" s="54">
        <v>172.50629359085468</v>
      </c>
      <c r="Q41" s="54">
        <v>406.09137055837567</v>
      </c>
      <c r="R41" s="54">
        <v>396.18670298378112</v>
      </c>
      <c r="S41" s="54">
        <v>204.69646320828693</v>
      </c>
      <c r="T41" s="54">
        <v>100.69745367504437</v>
      </c>
      <c r="U41" s="54">
        <v>1499.7317485865215</v>
      </c>
      <c r="W41" s="42" t="s">
        <v>469</v>
      </c>
    </row>
    <row r="42" spans="1:23">
      <c r="A42" s="45" t="s">
        <v>7611</v>
      </c>
      <c r="B42" s="46" t="s">
        <v>222</v>
      </c>
      <c r="C42" s="46" t="s">
        <v>229</v>
      </c>
      <c r="D42" s="46">
        <v>160</v>
      </c>
      <c r="E42" s="46">
        <v>138</v>
      </c>
      <c r="F42" s="46">
        <v>313</v>
      </c>
      <c r="G42" s="46">
        <v>287</v>
      </c>
      <c r="H42" s="46">
        <v>153</v>
      </c>
      <c r="I42" s="46">
        <v>83</v>
      </c>
      <c r="J42" s="46">
        <v>1134</v>
      </c>
      <c r="L42" s="42">
        <v>69833</v>
      </c>
      <c r="M42" s="42">
        <v>35518</v>
      </c>
      <c r="N42" s="42">
        <v>34315</v>
      </c>
      <c r="O42" s="54">
        <v>229.11803874958829</v>
      </c>
      <c r="P42" s="54">
        <v>197.61430842151992</v>
      </c>
      <c r="Q42" s="54">
        <v>448.21216330388216</v>
      </c>
      <c r="R42" s="54">
        <v>410.98048200707404</v>
      </c>
      <c r="S42" s="54">
        <v>219.09412455429381</v>
      </c>
      <c r="T42" s="54">
        <v>118.85498260134892</v>
      </c>
      <c r="U42" s="54">
        <v>1623.8740996377073</v>
      </c>
      <c r="W42" s="42" t="s">
        <v>469</v>
      </c>
    </row>
    <row r="43" spans="1:23">
      <c r="A43" s="45" t="s">
        <v>7612</v>
      </c>
      <c r="B43" s="46" t="s">
        <v>222</v>
      </c>
      <c r="C43" s="46" t="s">
        <v>277</v>
      </c>
      <c r="D43" s="46">
        <v>121</v>
      </c>
      <c r="E43" s="46">
        <v>95</v>
      </c>
      <c r="F43" s="46">
        <v>213</v>
      </c>
      <c r="G43" s="46">
        <v>198</v>
      </c>
      <c r="H43" s="46">
        <v>97</v>
      </c>
      <c r="I43" s="46">
        <v>51</v>
      </c>
      <c r="J43" s="46">
        <v>775</v>
      </c>
      <c r="L43" s="42">
        <v>58493</v>
      </c>
      <c r="M43" s="42">
        <v>29918</v>
      </c>
      <c r="N43" s="42">
        <v>28575</v>
      </c>
      <c r="O43" s="54">
        <v>206.86235959858445</v>
      </c>
      <c r="P43" s="54">
        <v>162.41259637905389</v>
      </c>
      <c r="Q43" s="54">
        <v>364.14613714461558</v>
      </c>
      <c r="R43" s="54">
        <v>338.50204297950182</v>
      </c>
      <c r="S43" s="54">
        <v>165.8318089344024</v>
      </c>
      <c r="T43" s="54">
        <v>87.189920161386837</v>
      </c>
      <c r="U43" s="54">
        <v>1324.9448651975449</v>
      </c>
      <c r="W43" s="42" t="s">
        <v>469</v>
      </c>
    </row>
    <row r="44" spans="1:23">
      <c r="A44" s="45" t="s">
        <v>7613</v>
      </c>
      <c r="B44" s="46" t="s">
        <v>222</v>
      </c>
      <c r="C44" s="46" t="s">
        <v>280</v>
      </c>
      <c r="D44" s="46">
        <v>196</v>
      </c>
      <c r="E44" s="46">
        <v>172</v>
      </c>
      <c r="F44" s="46">
        <v>388</v>
      </c>
      <c r="G44" s="46">
        <v>400</v>
      </c>
      <c r="H44" s="46">
        <v>186</v>
      </c>
      <c r="I44" s="46">
        <v>93</v>
      </c>
      <c r="J44" s="46">
        <v>1435</v>
      </c>
      <c r="L44" s="42">
        <v>91016</v>
      </c>
      <c r="M44" s="42">
        <v>46322</v>
      </c>
      <c r="N44" s="42">
        <v>44694</v>
      </c>
      <c r="O44" s="54">
        <v>215.34675221939003</v>
      </c>
      <c r="P44" s="54">
        <v>188.97776215170958</v>
      </c>
      <c r="Q44" s="54">
        <v>426.29867276083326</v>
      </c>
      <c r="R44" s="54">
        <v>439.48316779467342</v>
      </c>
      <c r="S44" s="54">
        <v>204.35967302452315</v>
      </c>
      <c r="T44" s="54">
        <v>102.17983651226157</v>
      </c>
      <c r="U44" s="54">
        <v>1576.645864463391</v>
      </c>
      <c r="W44" s="42" t="s">
        <v>469</v>
      </c>
    </row>
    <row r="45" spans="1:23">
      <c r="A45" s="45" t="s">
        <v>7614</v>
      </c>
      <c r="B45" s="46" t="s">
        <v>222</v>
      </c>
      <c r="C45" s="46" t="s">
        <v>283</v>
      </c>
      <c r="D45" s="46">
        <v>268</v>
      </c>
      <c r="E45" s="46">
        <v>171</v>
      </c>
      <c r="F45" s="46">
        <v>473</v>
      </c>
      <c r="G45" s="46">
        <v>515</v>
      </c>
      <c r="H45" s="46">
        <v>300</v>
      </c>
      <c r="I45" s="46">
        <v>136</v>
      </c>
      <c r="J45" s="46">
        <v>1863</v>
      </c>
      <c r="L45" s="42">
        <v>139638</v>
      </c>
      <c r="M45" s="42">
        <v>71387</v>
      </c>
      <c r="N45" s="42">
        <v>68251</v>
      </c>
      <c r="O45" s="54">
        <v>191.9248342141824</v>
      </c>
      <c r="P45" s="54">
        <v>122.45950242770593</v>
      </c>
      <c r="Q45" s="54">
        <v>338.73300963920997</v>
      </c>
      <c r="R45" s="54">
        <v>368.81078216531319</v>
      </c>
      <c r="S45" s="54">
        <v>214.84123232930864</v>
      </c>
      <c r="T45" s="54">
        <v>97.394691989286585</v>
      </c>
      <c r="U45" s="54">
        <v>1334.1640527650065</v>
      </c>
      <c r="W45" s="42" t="s">
        <v>469</v>
      </c>
    </row>
    <row r="46" spans="1:23">
      <c r="A46" s="45" t="s">
        <v>7615</v>
      </c>
      <c r="B46" s="46" t="s">
        <v>222</v>
      </c>
      <c r="C46" s="46" t="s">
        <v>286</v>
      </c>
      <c r="D46" s="46">
        <v>264</v>
      </c>
      <c r="E46" s="46">
        <v>235</v>
      </c>
      <c r="F46" s="46">
        <v>517</v>
      </c>
      <c r="G46" s="46">
        <v>472</v>
      </c>
      <c r="H46" s="46">
        <v>242</v>
      </c>
      <c r="I46" s="46">
        <v>123</v>
      </c>
      <c r="J46" s="46">
        <v>1853</v>
      </c>
      <c r="L46" s="42">
        <v>144803</v>
      </c>
      <c r="M46" s="42">
        <v>73942</v>
      </c>
      <c r="N46" s="42">
        <v>70861</v>
      </c>
      <c r="O46" s="54">
        <v>182.31666470998528</v>
      </c>
      <c r="P46" s="54">
        <v>162.28945532896418</v>
      </c>
      <c r="Q46" s="54">
        <v>357.03680172372123</v>
      </c>
      <c r="R46" s="54">
        <v>325.9600975117919</v>
      </c>
      <c r="S46" s="54">
        <v>167.12360931748651</v>
      </c>
      <c r="T46" s="54">
        <v>84.942991512606781</v>
      </c>
      <c r="U46" s="54">
        <v>1279.6696201045559</v>
      </c>
      <c r="W46" s="42" t="s">
        <v>469</v>
      </c>
    </row>
    <row r="47" spans="1:23">
      <c r="A47" s="45" t="s">
        <v>7616</v>
      </c>
      <c r="B47" s="46" t="s">
        <v>222</v>
      </c>
      <c r="C47" s="46" t="s">
        <v>289</v>
      </c>
      <c r="D47" s="46">
        <v>254</v>
      </c>
      <c r="E47" s="46">
        <v>197</v>
      </c>
      <c r="F47" s="46">
        <v>526</v>
      </c>
      <c r="G47" s="46">
        <v>471</v>
      </c>
      <c r="H47" s="46">
        <v>268</v>
      </c>
      <c r="I47" s="46">
        <v>108</v>
      </c>
      <c r="J47" s="46">
        <v>1824</v>
      </c>
      <c r="L47" s="42">
        <v>121974</v>
      </c>
      <c r="M47" s="42">
        <v>62438</v>
      </c>
      <c r="N47" s="42">
        <v>59536</v>
      </c>
      <c r="O47" s="54">
        <v>208.24110056241494</v>
      </c>
      <c r="P47" s="54">
        <v>161.50982996376277</v>
      </c>
      <c r="Q47" s="54">
        <v>431.23944447177269</v>
      </c>
      <c r="R47" s="54">
        <v>386.14786757833633</v>
      </c>
      <c r="S47" s="54">
        <v>219.71895649892599</v>
      </c>
      <c r="T47" s="54">
        <v>88.543460081656747</v>
      </c>
      <c r="U47" s="54">
        <v>1495.4006591568696</v>
      </c>
      <c r="W47" s="42" t="s">
        <v>469</v>
      </c>
    </row>
    <row r="48" spans="1:23">
      <c r="A48" s="45" t="s">
        <v>7617</v>
      </c>
      <c r="B48" s="46" t="s">
        <v>222</v>
      </c>
      <c r="C48" s="46" t="s">
        <v>292</v>
      </c>
      <c r="D48" s="46">
        <v>293</v>
      </c>
      <c r="E48" s="46">
        <v>237</v>
      </c>
      <c r="F48" s="46">
        <v>592</v>
      </c>
      <c r="G48" s="46">
        <v>576</v>
      </c>
      <c r="H48" s="46">
        <v>276</v>
      </c>
      <c r="I48" s="46">
        <v>158</v>
      </c>
      <c r="J48" s="46">
        <v>2132</v>
      </c>
      <c r="L48" s="42">
        <v>132878</v>
      </c>
      <c r="M48" s="42">
        <v>67266</v>
      </c>
      <c r="N48" s="42">
        <v>65612</v>
      </c>
      <c r="O48" s="54">
        <v>220.50301780580685</v>
      </c>
      <c r="P48" s="54">
        <v>178.359096313912</v>
      </c>
      <c r="Q48" s="54">
        <v>445.52145577145956</v>
      </c>
      <c r="R48" s="54">
        <v>433.48033534520386</v>
      </c>
      <c r="S48" s="54">
        <v>207.70932735291021</v>
      </c>
      <c r="T48" s="54">
        <v>118.90606420927466</v>
      </c>
      <c r="U48" s="54">
        <v>1604.479296798567</v>
      </c>
      <c r="W48" s="42" t="s">
        <v>469</v>
      </c>
    </row>
    <row r="49" spans="1:23">
      <c r="A49" s="45" t="s">
        <v>7618</v>
      </c>
      <c r="B49" s="46" t="s">
        <v>222</v>
      </c>
      <c r="C49" s="46" t="s">
        <v>295</v>
      </c>
      <c r="D49" s="46">
        <v>456</v>
      </c>
      <c r="E49" s="46">
        <v>338</v>
      </c>
      <c r="F49" s="46">
        <v>774</v>
      </c>
      <c r="G49" s="46">
        <v>820</v>
      </c>
      <c r="H49" s="46">
        <v>379</v>
      </c>
      <c r="I49" s="46">
        <v>181</v>
      </c>
      <c r="J49" s="46">
        <v>2948</v>
      </c>
      <c r="L49" s="42">
        <v>234459</v>
      </c>
      <c r="M49" s="42">
        <v>119860</v>
      </c>
      <c r="N49" s="42">
        <v>114599</v>
      </c>
      <c r="O49" s="54">
        <v>194.49029467838727</v>
      </c>
      <c r="P49" s="54">
        <v>144.16166579231336</v>
      </c>
      <c r="Q49" s="54">
        <v>330.1216843883152</v>
      </c>
      <c r="R49" s="54">
        <v>349.74131937780169</v>
      </c>
      <c r="S49" s="54">
        <v>161.64873176120346</v>
      </c>
      <c r="T49" s="54">
        <v>77.198998545587926</v>
      </c>
      <c r="U49" s="54">
        <v>1257.362694543609</v>
      </c>
      <c r="W49" s="42" t="s">
        <v>469</v>
      </c>
    </row>
    <row r="50" spans="1:23">
      <c r="A50" s="45" t="s">
        <v>7619</v>
      </c>
      <c r="B50" s="46" t="s">
        <v>222</v>
      </c>
      <c r="C50" s="46" t="s">
        <v>298</v>
      </c>
      <c r="D50" s="46">
        <v>410</v>
      </c>
      <c r="E50" s="46">
        <v>326</v>
      </c>
      <c r="F50" s="46">
        <v>874</v>
      </c>
      <c r="G50" s="46">
        <v>895</v>
      </c>
      <c r="H50" s="46">
        <v>574</v>
      </c>
      <c r="I50" s="46">
        <v>253</v>
      </c>
      <c r="J50" s="46">
        <v>3332</v>
      </c>
      <c r="L50" s="42">
        <v>237311</v>
      </c>
      <c r="M50" s="42">
        <v>120349</v>
      </c>
      <c r="N50" s="42">
        <v>116962</v>
      </c>
      <c r="O50" s="54">
        <v>172.76906675206797</v>
      </c>
      <c r="P50" s="54">
        <v>137.37247746627841</v>
      </c>
      <c r="Q50" s="54">
        <v>368.29308375928633</v>
      </c>
      <c r="R50" s="54">
        <v>377.14223108073372</v>
      </c>
      <c r="S50" s="54">
        <v>241.87669345289513</v>
      </c>
      <c r="T50" s="54">
        <v>106.61115582505658</v>
      </c>
      <c r="U50" s="54">
        <v>1404.0647083363181</v>
      </c>
      <c r="W50" s="42" t="s">
        <v>469</v>
      </c>
    </row>
    <row r="51" spans="1:23">
      <c r="A51" s="45" t="s">
        <v>7620</v>
      </c>
      <c r="B51" s="46" t="s">
        <v>222</v>
      </c>
      <c r="C51" s="46" t="s">
        <v>302</v>
      </c>
      <c r="D51" s="46">
        <v>219</v>
      </c>
      <c r="E51" s="46">
        <v>167</v>
      </c>
      <c r="F51" s="46">
        <v>340</v>
      </c>
      <c r="G51" s="46">
        <v>325</v>
      </c>
      <c r="H51" s="46">
        <v>157</v>
      </c>
      <c r="I51" s="46">
        <v>71</v>
      </c>
      <c r="J51" s="46">
        <v>1279</v>
      </c>
      <c r="L51" s="42">
        <v>91060</v>
      </c>
      <c r="M51" s="42">
        <v>46697</v>
      </c>
      <c r="N51" s="42">
        <v>44363</v>
      </c>
      <c r="O51" s="54">
        <v>240.5007687239183</v>
      </c>
      <c r="P51" s="54">
        <v>183.39556336481442</v>
      </c>
      <c r="Q51" s="54">
        <v>373.38018888644848</v>
      </c>
      <c r="R51" s="54">
        <v>356.90753349439927</v>
      </c>
      <c r="S51" s="54">
        <v>172.41379310344828</v>
      </c>
      <c r="T51" s="54">
        <v>77.97056885569954</v>
      </c>
      <c r="U51" s="54">
        <v>1404.5684164287284</v>
      </c>
      <c r="W51" s="42" t="s">
        <v>469</v>
      </c>
    </row>
    <row r="52" spans="1:23">
      <c r="A52" s="45" t="s">
        <v>7621</v>
      </c>
      <c r="B52" s="46" t="s">
        <v>222</v>
      </c>
      <c r="C52" s="46" t="s">
        <v>305</v>
      </c>
      <c r="D52" s="46">
        <v>284</v>
      </c>
      <c r="E52" s="46">
        <v>198</v>
      </c>
      <c r="F52" s="46">
        <v>531</v>
      </c>
      <c r="G52" s="46">
        <v>603</v>
      </c>
      <c r="H52" s="46">
        <v>285</v>
      </c>
      <c r="I52" s="46">
        <v>147</v>
      </c>
      <c r="J52" s="46">
        <v>2048</v>
      </c>
      <c r="L52" s="42">
        <v>126435</v>
      </c>
      <c r="M52" s="42">
        <v>64838</v>
      </c>
      <c r="N52" s="42">
        <v>61597</v>
      </c>
      <c r="O52" s="54">
        <v>224.62134693716141</v>
      </c>
      <c r="P52" s="54">
        <v>156.60220666745758</v>
      </c>
      <c r="Q52" s="54">
        <v>419.97864515363625</v>
      </c>
      <c r="R52" s="54">
        <v>476.92490212362088</v>
      </c>
      <c r="S52" s="54">
        <v>225.41226717285565</v>
      </c>
      <c r="T52" s="54">
        <v>116.26527464705184</v>
      </c>
      <c r="U52" s="54">
        <v>1619.8046427017835</v>
      </c>
      <c r="W52" s="42" t="s">
        <v>469</v>
      </c>
    </row>
    <row r="53" spans="1:23">
      <c r="A53" s="45" t="s">
        <v>7622</v>
      </c>
      <c r="B53" s="46" t="s">
        <v>222</v>
      </c>
      <c r="C53" s="46" t="s">
        <v>301</v>
      </c>
      <c r="D53" s="46">
        <v>290</v>
      </c>
      <c r="E53" s="46">
        <v>226</v>
      </c>
      <c r="F53" s="46">
        <v>540</v>
      </c>
      <c r="G53" s="46">
        <v>512</v>
      </c>
      <c r="H53" s="46">
        <v>249</v>
      </c>
      <c r="I53" s="46">
        <v>123</v>
      </c>
      <c r="J53" s="46">
        <v>1940</v>
      </c>
      <c r="L53" s="42">
        <v>134009</v>
      </c>
      <c r="M53" s="42">
        <v>67539</v>
      </c>
      <c r="N53" s="42">
        <v>66470</v>
      </c>
      <c r="O53" s="54">
        <v>216.40337589266392</v>
      </c>
      <c r="P53" s="54">
        <v>168.64538948876569</v>
      </c>
      <c r="Q53" s="54">
        <v>402.95801028289145</v>
      </c>
      <c r="R53" s="54">
        <v>382.06389123118595</v>
      </c>
      <c r="S53" s="54">
        <v>185.8084158526666</v>
      </c>
      <c r="T53" s="54">
        <v>91.784880119991939</v>
      </c>
      <c r="U53" s="54">
        <v>1447.6639628681658</v>
      </c>
      <c r="W53" s="42" t="s">
        <v>469</v>
      </c>
    </row>
    <row r="54" spans="1:23">
      <c r="A54" s="45" t="s">
        <v>7623</v>
      </c>
      <c r="B54" s="46" t="s">
        <v>230</v>
      </c>
      <c r="C54" s="46" t="s">
        <v>225</v>
      </c>
      <c r="D54" s="46">
        <v>134</v>
      </c>
      <c r="E54" s="46">
        <v>98</v>
      </c>
      <c r="F54" s="46">
        <v>271</v>
      </c>
      <c r="G54" s="46">
        <v>312</v>
      </c>
      <c r="H54" s="46">
        <v>191</v>
      </c>
      <c r="I54" s="46">
        <v>145</v>
      </c>
      <c r="J54" s="46">
        <v>1151</v>
      </c>
      <c r="L54" s="42">
        <v>69798</v>
      </c>
      <c r="M54" s="42">
        <v>35605</v>
      </c>
      <c r="N54" s="42">
        <v>34193</v>
      </c>
      <c r="O54" s="54">
        <v>191.98257829737241</v>
      </c>
      <c r="P54" s="54">
        <v>140.40516920255592</v>
      </c>
      <c r="Q54" s="54">
        <v>388.26327401931286</v>
      </c>
      <c r="R54" s="54">
        <v>447.00421215507606</v>
      </c>
      <c r="S54" s="54">
        <v>273.64680936416516</v>
      </c>
      <c r="T54" s="54">
        <v>207.74234218745522</v>
      </c>
      <c r="U54" s="54">
        <v>1649.0443852259377</v>
      </c>
      <c r="W54" s="42" t="s">
        <v>469</v>
      </c>
    </row>
    <row r="55" spans="1:23">
      <c r="A55" s="45" t="s">
        <v>7624</v>
      </c>
      <c r="B55" s="46" t="s">
        <v>230</v>
      </c>
      <c r="C55" s="46" t="s">
        <v>233</v>
      </c>
      <c r="D55" s="46">
        <v>242</v>
      </c>
      <c r="E55" s="46">
        <v>260</v>
      </c>
      <c r="F55" s="46">
        <v>523</v>
      </c>
      <c r="G55" s="46">
        <v>612</v>
      </c>
      <c r="H55" s="46">
        <v>411</v>
      </c>
      <c r="I55" s="46">
        <v>337</v>
      </c>
      <c r="J55" s="46">
        <v>2385</v>
      </c>
      <c r="L55" s="42">
        <v>138471</v>
      </c>
      <c r="M55" s="42">
        <v>70317</v>
      </c>
      <c r="N55" s="42">
        <v>68154</v>
      </c>
      <c r="O55" s="54">
        <v>174.76583544568899</v>
      </c>
      <c r="P55" s="54">
        <v>187.76494717305428</v>
      </c>
      <c r="Q55" s="54">
        <v>377.69641296733613</v>
      </c>
      <c r="R55" s="54">
        <v>441.96979873042011</v>
      </c>
      <c r="S55" s="54">
        <v>296.81305110817425</v>
      </c>
      <c r="T55" s="54">
        <v>243.37225845122808</v>
      </c>
      <c r="U55" s="54">
        <v>1722.3823038759019</v>
      </c>
      <c r="W55" s="42" t="s">
        <v>469</v>
      </c>
    </row>
    <row r="56" spans="1:23">
      <c r="A56" s="45" t="s">
        <v>7625</v>
      </c>
      <c r="B56" s="46" t="s">
        <v>230</v>
      </c>
      <c r="C56" s="46" t="s">
        <v>240</v>
      </c>
      <c r="D56" s="46">
        <v>315</v>
      </c>
      <c r="E56" s="46">
        <v>241</v>
      </c>
      <c r="F56" s="46">
        <v>665</v>
      </c>
      <c r="G56" s="46">
        <v>723</v>
      </c>
      <c r="H56" s="46">
        <v>495</v>
      </c>
      <c r="I56" s="46">
        <v>371</v>
      </c>
      <c r="J56" s="46">
        <v>2810</v>
      </c>
      <c r="L56" s="42">
        <v>178101</v>
      </c>
      <c r="M56" s="42">
        <v>90771</v>
      </c>
      <c r="N56" s="42">
        <v>87330</v>
      </c>
      <c r="O56" s="54">
        <v>176.86593562079943</v>
      </c>
      <c r="P56" s="54">
        <v>135.3164777289291</v>
      </c>
      <c r="Q56" s="54">
        <v>373.38364186613211</v>
      </c>
      <c r="R56" s="54">
        <v>405.9494331867873</v>
      </c>
      <c r="S56" s="54">
        <v>277.93218454697057</v>
      </c>
      <c r="T56" s="54">
        <v>208.30876862005266</v>
      </c>
      <c r="U56" s="54">
        <v>1577.7564415696711</v>
      </c>
      <c r="W56" s="42" t="s">
        <v>469</v>
      </c>
    </row>
    <row r="57" spans="1:23">
      <c r="A57" s="45" t="s">
        <v>7626</v>
      </c>
      <c r="B57" s="46" t="s">
        <v>230</v>
      </c>
      <c r="C57" s="46" t="s">
        <v>247</v>
      </c>
      <c r="D57" s="46">
        <v>567</v>
      </c>
      <c r="E57" s="46">
        <v>421</v>
      </c>
      <c r="F57" s="46">
        <v>1057</v>
      </c>
      <c r="G57" s="46">
        <v>1294</v>
      </c>
      <c r="H57" s="46">
        <v>900</v>
      </c>
      <c r="I57" s="46">
        <v>633</v>
      </c>
      <c r="J57" s="46">
        <v>4872</v>
      </c>
      <c r="L57" s="42">
        <v>341402</v>
      </c>
      <c r="M57" s="42">
        <v>173952</v>
      </c>
      <c r="N57" s="42">
        <v>167450</v>
      </c>
      <c r="O57" s="54">
        <v>166.07987065102139</v>
      </c>
      <c r="P57" s="54">
        <v>123.31503623294533</v>
      </c>
      <c r="Q57" s="54">
        <v>309.60568479387939</v>
      </c>
      <c r="R57" s="54">
        <v>379.02531326705758</v>
      </c>
      <c r="S57" s="54">
        <v>263.61884230320851</v>
      </c>
      <c r="T57" s="54">
        <v>185.41191908659002</v>
      </c>
      <c r="U57" s="54">
        <v>1427.0566663347022</v>
      </c>
      <c r="W57" s="42" t="s">
        <v>469</v>
      </c>
    </row>
    <row r="58" spans="1:23">
      <c r="A58" s="45" t="s">
        <v>7627</v>
      </c>
      <c r="B58" s="46" t="s">
        <v>230</v>
      </c>
      <c r="C58" s="46" t="s">
        <v>252</v>
      </c>
      <c r="D58" s="46">
        <v>404</v>
      </c>
      <c r="E58" s="46">
        <v>256</v>
      </c>
      <c r="F58" s="46">
        <v>738</v>
      </c>
      <c r="G58" s="46">
        <v>867</v>
      </c>
      <c r="H58" s="46">
        <v>623</v>
      </c>
      <c r="I58" s="46">
        <v>459</v>
      </c>
      <c r="J58" s="46">
        <v>3347</v>
      </c>
      <c r="L58" s="42">
        <v>183004</v>
      </c>
      <c r="M58" s="42">
        <v>93703</v>
      </c>
      <c r="N58" s="42">
        <v>89301</v>
      </c>
      <c r="O58" s="54">
        <v>220.76020196279862</v>
      </c>
      <c r="P58" s="54">
        <v>139.88765272890211</v>
      </c>
      <c r="Q58" s="54">
        <v>403.26987388253804</v>
      </c>
      <c r="R58" s="54">
        <v>473.76013639046141</v>
      </c>
      <c r="S58" s="54">
        <v>340.4297173832266</v>
      </c>
      <c r="T58" s="54">
        <v>250.81418985377371</v>
      </c>
      <c r="U58" s="54">
        <v>1828.9217722017006</v>
      </c>
      <c r="W58" s="42" t="s">
        <v>469</v>
      </c>
    </row>
    <row r="59" spans="1:23">
      <c r="A59" s="45" t="s">
        <v>7628</v>
      </c>
      <c r="B59" s="46" t="s">
        <v>230</v>
      </c>
      <c r="C59" s="46" t="s">
        <v>257</v>
      </c>
      <c r="D59" s="46">
        <v>125</v>
      </c>
      <c r="E59" s="46">
        <v>101</v>
      </c>
      <c r="F59" s="46">
        <v>287</v>
      </c>
      <c r="G59" s="46">
        <v>388</v>
      </c>
      <c r="H59" s="46">
        <v>261</v>
      </c>
      <c r="I59" s="46">
        <v>158</v>
      </c>
      <c r="J59" s="46">
        <v>1320</v>
      </c>
      <c r="L59" s="42">
        <v>75217</v>
      </c>
      <c r="M59" s="42">
        <v>37862</v>
      </c>
      <c r="N59" s="42">
        <v>37355</v>
      </c>
      <c r="O59" s="54">
        <v>166.18583564885597</v>
      </c>
      <c r="P59" s="54">
        <v>134.27815520427563</v>
      </c>
      <c r="Q59" s="54">
        <v>381.56267864977332</v>
      </c>
      <c r="R59" s="54">
        <v>515.84083385404892</v>
      </c>
      <c r="S59" s="54">
        <v>346.99602483481129</v>
      </c>
      <c r="T59" s="54">
        <v>210.05889626015397</v>
      </c>
      <c r="U59" s="54">
        <v>1754.9224244519191</v>
      </c>
      <c r="W59" s="42" t="s">
        <v>469</v>
      </c>
    </row>
    <row r="60" spans="1:23">
      <c r="A60" s="45" t="s">
        <v>7629</v>
      </c>
      <c r="B60" s="46" t="s">
        <v>230</v>
      </c>
      <c r="C60" s="46" t="s">
        <v>262</v>
      </c>
      <c r="D60" s="46">
        <v>240</v>
      </c>
      <c r="E60" s="46">
        <v>210</v>
      </c>
      <c r="F60" s="46">
        <v>519</v>
      </c>
      <c r="G60" s="46">
        <v>720</v>
      </c>
      <c r="H60" s="46">
        <v>437</v>
      </c>
      <c r="I60" s="46">
        <v>291</v>
      </c>
      <c r="J60" s="46">
        <v>2417</v>
      </c>
      <c r="L60" s="42">
        <v>114682</v>
      </c>
      <c r="M60" s="42">
        <v>59284</v>
      </c>
      <c r="N60" s="42">
        <v>55398</v>
      </c>
      <c r="O60" s="54">
        <v>209.27434122181336</v>
      </c>
      <c r="P60" s="54">
        <v>183.1150485690867</v>
      </c>
      <c r="Q60" s="54">
        <v>452.55576289217134</v>
      </c>
      <c r="R60" s="54">
        <v>627.82302366544013</v>
      </c>
      <c r="S60" s="54">
        <v>381.05369630805183</v>
      </c>
      <c r="T60" s="54">
        <v>253.74513873144869</v>
      </c>
      <c r="U60" s="54">
        <v>2107.5670113880124</v>
      </c>
      <c r="W60" s="42" t="s">
        <v>469</v>
      </c>
    </row>
    <row r="61" spans="1:23">
      <c r="A61" s="45" t="s">
        <v>7630</v>
      </c>
      <c r="B61" s="46" t="s">
        <v>230</v>
      </c>
      <c r="C61" s="46" t="s">
        <v>266</v>
      </c>
      <c r="D61" s="46">
        <v>246</v>
      </c>
      <c r="E61" s="46">
        <v>149</v>
      </c>
      <c r="F61" s="46">
        <v>443</v>
      </c>
      <c r="G61" s="46">
        <v>509</v>
      </c>
      <c r="H61" s="46">
        <v>319</v>
      </c>
      <c r="I61" s="46">
        <v>238</v>
      </c>
      <c r="J61" s="46">
        <v>1904</v>
      </c>
      <c r="L61" s="42">
        <v>94152</v>
      </c>
      <c r="M61" s="42">
        <v>48034</v>
      </c>
      <c r="N61" s="42">
        <v>46118</v>
      </c>
      <c r="O61" s="54">
        <v>261.27963293397909</v>
      </c>
      <c r="P61" s="54">
        <v>158.25473702098733</v>
      </c>
      <c r="Q61" s="54">
        <v>470.51576174696237</v>
      </c>
      <c r="R61" s="54">
        <v>540.61517546095672</v>
      </c>
      <c r="S61" s="54">
        <v>338.81383295097294</v>
      </c>
      <c r="T61" s="54">
        <v>252.78273430197979</v>
      </c>
      <c r="U61" s="54">
        <v>2022.2618744158383</v>
      </c>
      <c r="W61" s="42" t="s">
        <v>469</v>
      </c>
    </row>
    <row r="62" spans="1:23">
      <c r="A62" s="45" t="s">
        <v>7631</v>
      </c>
      <c r="B62" s="46" t="s">
        <v>230</v>
      </c>
      <c r="C62" s="46" t="s">
        <v>270</v>
      </c>
      <c r="D62" s="46">
        <v>297</v>
      </c>
      <c r="E62" s="46">
        <v>209</v>
      </c>
      <c r="F62" s="46">
        <v>620</v>
      </c>
      <c r="G62" s="46">
        <v>749</v>
      </c>
      <c r="H62" s="46">
        <v>436</v>
      </c>
      <c r="I62" s="46">
        <v>320</v>
      </c>
      <c r="J62" s="46">
        <v>2631</v>
      </c>
      <c r="L62" s="42">
        <v>152080</v>
      </c>
      <c r="M62" s="42">
        <v>77060</v>
      </c>
      <c r="N62" s="42">
        <v>75020</v>
      </c>
      <c r="O62" s="54">
        <v>195.29195160441873</v>
      </c>
      <c r="P62" s="54">
        <v>137.42766964755393</v>
      </c>
      <c r="Q62" s="54">
        <v>407.68016833245662</v>
      </c>
      <c r="R62" s="54">
        <v>492.5039452919516</v>
      </c>
      <c r="S62" s="54">
        <v>286.69121514992111</v>
      </c>
      <c r="T62" s="54">
        <v>210.41557075223565</v>
      </c>
      <c r="U62" s="54">
        <v>1730.0105207785375</v>
      </c>
      <c r="W62" s="42" t="s">
        <v>469</v>
      </c>
    </row>
    <row r="63" spans="1:23">
      <c r="A63" s="45" t="s">
        <v>7632</v>
      </c>
      <c r="B63" s="46" t="s">
        <v>230</v>
      </c>
      <c r="C63" s="46" t="s">
        <v>244</v>
      </c>
      <c r="D63" s="46">
        <v>195</v>
      </c>
      <c r="E63" s="46">
        <v>225</v>
      </c>
      <c r="F63" s="46">
        <v>499</v>
      </c>
      <c r="G63" s="46">
        <v>640</v>
      </c>
      <c r="H63" s="46">
        <v>403</v>
      </c>
      <c r="I63" s="46">
        <v>301</v>
      </c>
      <c r="J63" s="46">
        <v>2263</v>
      </c>
      <c r="L63" s="42">
        <v>121155</v>
      </c>
      <c r="M63" s="42">
        <v>61816</v>
      </c>
      <c r="N63" s="42">
        <v>59339</v>
      </c>
      <c r="O63" s="54">
        <v>160.95084808716106</v>
      </c>
      <c r="P63" s="54">
        <v>185.71251702364739</v>
      </c>
      <c r="Q63" s="54">
        <v>411.86909331022241</v>
      </c>
      <c r="R63" s="54">
        <v>528.24893731170812</v>
      </c>
      <c r="S63" s="54">
        <v>332.63175271346626</v>
      </c>
      <c r="T63" s="54">
        <v>248.44207832941274</v>
      </c>
      <c r="U63" s="54">
        <v>1867.8552267756179</v>
      </c>
      <c r="W63" s="42" t="s">
        <v>469</v>
      </c>
    </row>
    <row r="64" spans="1:23">
      <c r="A64" s="45" t="s">
        <v>7633</v>
      </c>
      <c r="B64" s="46" t="s">
        <v>230</v>
      </c>
      <c r="C64" s="46" t="s">
        <v>229</v>
      </c>
      <c r="D64" s="46">
        <v>184</v>
      </c>
      <c r="E64" s="46">
        <v>113</v>
      </c>
      <c r="F64" s="46">
        <v>311</v>
      </c>
      <c r="G64" s="46">
        <v>364</v>
      </c>
      <c r="H64" s="46">
        <v>221</v>
      </c>
      <c r="I64" s="46">
        <v>170</v>
      </c>
      <c r="J64" s="46">
        <v>1363</v>
      </c>
      <c r="L64" s="42">
        <v>69833</v>
      </c>
      <c r="M64" s="42">
        <v>35518</v>
      </c>
      <c r="N64" s="42">
        <v>34315</v>
      </c>
      <c r="O64" s="54">
        <v>263.48574456202653</v>
      </c>
      <c r="P64" s="54">
        <v>161.81461486689673</v>
      </c>
      <c r="Q64" s="54">
        <v>445.3481878195123</v>
      </c>
      <c r="R64" s="54">
        <v>521.24353815531344</v>
      </c>
      <c r="S64" s="54">
        <v>316.46929102286884</v>
      </c>
      <c r="T64" s="54">
        <v>243.43791617143759</v>
      </c>
      <c r="U64" s="54">
        <v>1951.7992925980554</v>
      </c>
      <c r="W64" s="42" t="s">
        <v>469</v>
      </c>
    </row>
    <row r="65" spans="1:23">
      <c r="A65" s="45" t="s">
        <v>7634</v>
      </c>
      <c r="B65" s="46" t="s">
        <v>230</v>
      </c>
      <c r="C65" s="46" t="s">
        <v>277</v>
      </c>
      <c r="D65" s="46">
        <v>101</v>
      </c>
      <c r="E65" s="46">
        <v>85</v>
      </c>
      <c r="F65" s="46">
        <v>203</v>
      </c>
      <c r="G65" s="46">
        <v>217</v>
      </c>
      <c r="H65" s="46">
        <v>191</v>
      </c>
      <c r="I65" s="46">
        <v>101</v>
      </c>
      <c r="J65" s="46">
        <v>898</v>
      </c>
      <c r="L65" s="42">
        <v>58493</v>
      </c>
      <c r="M65" s="42">
        <v>29918</v>
      </c>
      <c r="N65" s="42">
        <v>28575</v>
      </c>
      <c r="O65" s="54">
        <v>172.67023404509942</v>
      </c>
      <c r="P65" s="54">
        <v>145.31653360231138</v>
      </c>
      <c r="Q65" s="54">
        <v>347.05007436787304</v>
      </c>
      <c r="R65" s="54">
        <v>370.9845622553126</v>
      </c>
      <c r="S65" s="54">
        <v>326.53479903578204</v>
      </c>
      <c r="T65" s="54">
        <v>172.67023404509942</v>
      </c>
      <c r="U65" s="54">
        <v>1535.2264373514779</v>
      </c>
      <c r="W65" s="42" t="s">
        <v>469</v>
      </c>
    </row>
    <row r="66" spans="1:23">
      <c r="A66" s="45" t="s">
        <v>7635</v>
      </c>
      <c r="B66" s="46" t="s">
        <v>230</v>
      </c>
      <c r="C66" s="46" t="s">
        <v>280</v>
      </c>
      <c r="D66" s="46">
        <v>263</v>
      </c>
      <c r="E66" s="46">
        <v>128</v>
      </c>
      <c r="F66" s="46">
        <v>405</v>
      </c>
      <c r="G66" s="46">
        <v>496</v>
      </c>
      <c r="H66" s="46">
        <v>282</v>
      </c>
      <c r="I66" s="46">
        <v>245</v>
      </c>
      <c r="J66" s="46">
        <v>1819</v>
      </c>
      <c r="L66" s="42">
        <v>91016</v>
      </c>
      <c r="M66" s="42">
        <v>46322</v>
      </c>
      <c r="N66" s="42">
        <v>44694</v>
      </c>
      <c r="O66" s="54">
        <v>288.96018282499779</v>
      </c>
      <c r="P66" s="54">
        <v>140.63461369429552</v>
      </c>
      <c r="Q66" s="54">
        <v>444.9767073921069</v>
      </c>
      <c r="R66" s="54">
        <v>544.95912806539502</v>
      </c>
      <c r="S66" s="54">
        <v>309.83563329524475</v>
      </c>
      <c r="T66" s="54">
        <v>269.18344027423746</v>
      </c>
      <c r="U66" s="54">
        <v>1998.5497055462774</v>
      </c>
      <c r="W66" s="42" t="s">
        <v>469</v>
      </c>
    </row>
    <row r="67" spans="1:23">
      <c r="A67" s="45" t="s">
        <v>7636</v>
      </c>
      <c r="B67" s="46" t="s">
        <v>230</v>
      </c>
      <c r="C67" s="46" t="s">
        <v>283</v>
      </c>
      <c r="D67" s="46">
        <v>298</v>
      </c>
      <c r="E67" s="46">
        <v>272</v>
      </c>
      <c r="F67" s="46">
        <v>550</v>
      </c>
      <c r="G67" s="46">
        <v>681</v>
      </c>
      <c r="H67" s="46">
        <v>520</v>
      </c>
      <c r="I67" s="46">
        <v>306</v>
      </c>
      <c r="J67" s="46">
        <v>2627</v>
      </c>
      <c r="L67" s="42">
        <v>139638</v>
      </c>
      <c r="M67" s="42">
        <v>71387</v>
      </c>
      <c r="N67" s="42">
        <v>68251</v>
      </c>
      <c r="O67" s="54">
        <v>213.40895744711327</v>
      </c>
      <c r="P67" s="54">
        <v>194.78938397857317</v>
      </c>
      <c r="Q67" s="54">
        <v>393.87559260373251</v>
      </c>
      <c r="R67" s="54">
        <v>487.68959738753057</v>
      </c>
      <c r="S67" s="54">
        <v>372.39146937080164</v>
      </c>
      <c r="T67" s="54">
        <v>219.13805697589481</v>
      </c>
      <c r="U67" s="54">
        <v>1881.2930577636462</v>
      </c>
      <c r="W67" s="42" t="s">
        <v>469</v>
      </c>
    </row>
    <row r="68" spans="1:23">
      <c r="A68" s="45" t="s">
        <v>7637</v>
      </c>
      <c r="B68" s="46" t="s">
        <v>230</v>
      </c>
      <c r="C68" s="46" t="s">
        <v>286</v>
      </c>
      <c r="D68" s="46">
        <v>261</v>
      </c>
      <c r="E68" s="46">
        <v>226</v>
      </c>
      <c r="F68" s="46">
        <v>465</v>
      </c>
      <c r="G68" s="46">
        <v>605</v>
      </c>
      <c r="H68" s="46">
        <v>357</v>
      </c>
      <c r="I68" s="46">
        <v>312</v>
      </c>
      <c r="J68" s="46">
        <v>2226</v>
      </c>
      <c r="L68" s="42">
        <v>144803</v>
      </c>
      <c r="M68" s="42">
        <v>73942</v>
      </c>
      <c r="N68" s="42">
        <v>70861</v>
      </c>
      <c r="O68" s="54">
        <v>180.24488442918999</v>
      </c>
      <c r="P68" s="54">
        <v>156.07411448657834</v>
      </c>
      <c r="Q68" s="54">
        <v>321.12594352326954</v>
      </c>
      <c r="R68" s="54">
        <v>417.80902329371634</v>
      </c>
      <c r="S68" s="54">
        <v>246.54185341463921</v>
      </c>
      <c r="T68" s="54">
        <v>215.46514920270988</v>
      </c>
      <c r="U68" s="54">
        <v>1537.2609683501032</v>
      </c>
      <c r="W68" s="42" t="s">
        <v>469</v>
      </c>
    </row>
    <row r="69" spans="1:23">
      <c r="A69" s="45" t="s">
        <v>7638</v>
      </c>
      <c r="B69" s="46" t="s">
        <v>230</v>
      </c>
      <c r="C69" s="46" t="s">
        <v>289</v>
      </c>
      <c r="D69" s="46">
        <v>250</v>
      </c>
      <c r="E69" s="46">
        <v>265</v>
      </c>
      <c r="F69" s="46">
        <v>486</v>
      </c>
      <c r="G69" s="46">
        <v>600</v>
      </c>
      <c r="H69" s="46">
        <v>459</v>
      </c>
      <c r="I69" s="46">
        <v>281</v>
      </c>
      <c r="J69" s="46">
        <v>2341</v>
      </c>
      <c r="L69" s="42">
        <v>121974</v>
      </c>
      <c r="M69" s="42">
        <v>62438</v>
      </c>
      <c r="N69" s="42">
        <v>59536</v>
      </c>
      <c r="O69" s="54">
        <v>204.96171315198319</v>
      </c>
      <c r="P69" s="54">
        <v>217.25941594110222</v>
      </c>
      <c r="Q69" s="54">
        <v>398.44557036745539</v>
      </c>
      <c r="R69" s="54">
        <v>491.90811156475968</v>
      </c>
      <c r="S69" s="54">
        <v>376.30970534704119</v>
      </c>
      <c r="T69" s="54">
        <v>230.37696558282911</v>
      </c>
      <c r="U69" s="54">
        <v>1919.2614819551709</v>
      </c>
      <c r="W69" s="42" t="s">
        <v>469</v>
      </c>
    </row>
    <row r="70" spans="1:23">
      <c r="A70" s="45" t="s">
        <v>7639</v>
      </c>
      <c r="B70" s="46" t="s">
        <v>230</v>
      </c>
      <c r="C70" s="46" t="s">
        <v>292</v>
      </c>
      <c r="D70" s="46">
        <v>261</v>
      </c>
      <c r="E70" s="46">
        <v>278</v>
      </c>
      <c r="F70" s="46">
        <v>576</v>
      </c>
      <c r="G70" s="46">
        <v>695</v>
      </c>
      <c r="H70" s="46">
        <v>481</v>
      </c>
      <c r="I70" s="46">
        <v>340</v>
      </c>
      <c r="J70" s="46">
        <v>2631</v>
      </c>
      <c r="L70" s="42">
        <v>132878</v>
      </c>
      <c r="M70" s="42">
        <v>67266</v>
      </c>
      <c r="N70" s="42">
        <v>65612</v>
      </c>
      <c r="O70" s="54">
        <v>196.4207769532955</v>
      </c>
      <c r="P70" s="54">
        <v>209.21446740619214</v>
      </c>
      <c r="Q70" s="54">
        <v>433.48033534520386</v>
      </c>
      <c r="R70" s="54">
        <v>523.03616851548043</v>
      </c>
      <c r="S70" s="54">
        <v>361.98618281431084</v>
      </c>
      <c r="T70" s="54">
        <v>255.87380905793285</v>
      </c>
      <c r="U70" s="54">
        <v>1980.0117400924157</v>
      </c>
      <c r="W70" s="42" t="s">
        <v>469</v>
      </c>
    </row>
    <row r="71" spans="1:23">
      <c r="A71" s="45" t="s">
        <v>7640</v>
      </c>
      <c r="B71" s="46" t="s">
        <v>230</v>
      </c>
      <c r="C71" s="46" t="s">
        <v>295</v>
      </c>
      <c r="D71" s="46">
        <v>449</v>
      </c>
      <c r="E71" s="46">
        <v>368</v>
      </c>
      <c r="F71" s="46">
        <v>838</v>
      </c>
      <c r="G71" s="46">
        <v>1096</v>
      </c>
      <c r="H71" s="46">
        <v>748</v>
      </c>
      <c r="I71" s="46">
        <v>415</v>
      </c>
      <c r="J71" s="46">
        <v>3914</v>
      </c>
      <c r="L71" s="42">
        <v>234459</v>
      </c>
      <c r="M71" s="42">
        <v>119860</v>
      </c>
      <c r="N71" s="42">
        <v>114599</v>
      </c>
      <c r="O71" s="54">
        <v>191.50469804955236</v>
      </c>
      <c r="P71" s="54">
        <v>156.95707991589148</v>
      </c>
      <c r="Q71" s="54">
        <v>357.41856785194852</v>
      </c>
      <c r="R71" s="54">
        <v>467.45912931472026</v>
      </c>
      <c r="S71" s="54">
        <v>319.03232548121417</v>
      </c>
      <c r="T71" s="54">
        <v>177.00322870949719</v>
      </c>
      <c r="U71" s="54">
        <v>1669.375029322824</v>
      </c>
      <c r="W71" s="42" t="s">
        <v>469</v>
      </c>
    </row>
    <row r="72" spans="1:23">
      <c r="A72" s="45" t="s">
        <v>7641</v>
      </c>
      <c r="B72" s="46" t="s">
        <v>230</v>
      </c>
      <c r="C72" s="46" t="s">
        <v>298</v>
      </c>
      <c r="D72" s="46">
        <v>443</v>
      </c>
      <c r="E72" s="46">
        <v>360</v>
      </c>
      <c r="F72" s="46">
        <v>973</v>
      </c>
      <c r="G72" s="46">
        <v>1097</v>
      </c>
      <c r="H72" s="46">
        <v>871</v>
      </c>
      <c r="I72" s="46">
        <v>522</v>
      </c>
      <c r="J72" s="46">
        <v>4266</v>
      </c>
      <c r="L72" s="42">
        <v>237311</v>
      </c>
      <c r="M72" s="42">
        <v>120349</v>
      </c>
      <c r="N72" s="42">
        <v>116962</v>
      </c>
      <c r="O72" s="54">
        <v>186.674869685771</v>
      </c>
      <c r="P72" s="54">
        <v>151.69966836766943</v>
      </c>
      <c r="Q72" s="54">
        <v>410.01049256039539</v>
      </c>
      <c r="R72" s="54">
        <v>462.26260055370381</v>
      </c>
      <c r="S72" s="54">
        <v>367.02891985622239</v>
      </c>
      <c r="T72" s="54">
        <v>219.96451913312066</v>
      </c>
      <c r="U72" s="54">
        <v>1797.641070156883</v>
      </c>
      <c r="W72" s="42" t="s">
        <v>469</v>
      </c>
    </row>
    <row r="73" spans="1:23">
      <c r="A73" s="45" t="s">
        <v>7642</v>
      </c>
      <c r="B73" s="46" t="s">
        <v>230</v>
      </c>
      <c r="C73" s="46" t="s">
        <v>302</v>
      </c>
      <c r="D73" s="46">
        <v>177</v>
      </c>
      <c r="E73" s="46">
        <v>145</v>
      </c>
      <c r="F73" s="46">
        <v>344</v>
      </c>
      <c r="G73" s="46">
        <v>389</v>
      </c>
      <c r="H73" s="46">
        <v>299</v>
      </c>
      <c r="I73" s="46">
        <v>208</v>
      </c>
      <c r="J73" s="46">
        <v>1562</v>
      </c>
      <c r="L73" s="42">
        <v>91060</v>
      </c>
      <c r="M73" s="42">
        <v>46697</v>
      </c>
      <c r="N73" s="42">
        <v>44363</v>
      </c>
      <c r="O73" s="54">
        <v>194.37733362618056</v>
      </c>
      <c r="P73" s="54">
        <v>159.23566878980893</v>
      </c>
      <c r="Q73" s="54">
        <v>377.77289699099492</v>
      </c>
      <c r="R73" s="54">
        <v>427.1908631671426</v>
      </c>
      <c r="S73" s="54">
        <v>328.35493081484736</v>
      </c>
      <c r="T73" s="54">
        <v>228.42082143641557</v>
      </c>
      <c r="U73" s="54">
        <v>1715.3525148253898</v>
      </c>
      <c r="W73" s="42" t="s">
        <v>469</v>
      </c>
    </row>
    <row r="74" spans="1:23">
      <c r="A74" s="45" t="s">
        <v>7643</v>
      </c>
      <c r="B74" s="46" t="s">
        <v>230</v>
      </c>
      <c r="C74" s="46" t="s">
        <v>305</v>
      </c>
      <c r="D74" s="46">
        <v>231</v>
      </c>
      <c r="E74" s="46">
        <v>209</v>
      </c>
      <c r="F74" s="46">
        <v>472</v>
      </c>
      <c r="G74" s="46">
        <v>592</v>
      </c>
      <c r="H74" s="46">
        <v>403</v>
      </c>
      <c r="I74" s="46">
        <v>296</v>
      </c>
      <c r="J74" s="46">
        <v>2203</v>
      </c>
      <c r="L74" s="42">
        <v>126435</v>
      </c>
      <c r="M74" s="42">
        <v>64838</v>
      </c>
      <c r="N74" s="42">
        <v>61597</v>
      </c>
      <c r="O74" s="54">
        <v>182.70257444536719</v>
      </c>
      <c r="P74" s="54">
        <v>165.30232926009413</v>
      </c>
      <c r="Q74" s="54">
        <v>373.31435124767665</v>
      </c>
      <c r="R74" s="54">
        <v>468.22477953098428</v>
      </c>
      <c r="S74" s="54">
        <v>318.74085498477478</v>
      </c>
      <c r="T74" s="54">
        <v>234.11238976549214</v>
      </c>
      <c r="U74" s="54">
        <v>1742.3972792343891</v>
      </c>
      <c r="W74" s="42" t="s">
        <v>469</v>
      </c>
    </row>
    <row r="75" spans="1:23">
      <c r="A75" s="45" t="s">
        <v>7644</v>
      </c>
      <c r="B75" s="46" t="s">
        <v>230</v>
      </c>
      <c r="C75" s="46" t="s">
        <v>301</v>
      </c>
      <c r="D75" s="46">
        <v>258</v>
      </c>
      <c r="E75" s="46">
        <v>188</v>
      </c>
      <c r="F75" s="46">
        <v>536</v>
      </c>
      <c r="G75" s="46">
        <v>587</v>
      </c>
      <c r="H75" s="46">
        <v>383</v>
      </c>
      <c r="I75" s="46">
        <v>248</v>
      </c>
      <c r="J75" s="46">
        <v>2200</v>
      </c>
      <c r="L75" s="42">
        <v>134009</v>
      </c>
      <c r="M75" s="42">
        <v>67539</v>
      </c>
      <c r="N75" s="42">
        <v>66470</v>
      </c>
      <c r="O75" s="54">
        <v>192.52438269071482</v>
      </c>
      <c r="P75" s="54">
        <v>140.28908506145112</v>
      </c>
      <c r="Q75" s="54">
        <v>399.97313613264777</v>
      </c>
      <c r="R75" s="54">
        <v>438.03028154825427</v>
      </c>
      <c r="S75" s="54">
        <v>285.80169988582855</v>
      </c>
      <c r="T75" s="54">
        <v>185.06219731510572</v>
      </c>
      <c r="U75" s="54">
        <v>1641.6807826340023</v>
      </c>
      <c r="W75" s="42" t="s">
        <v>469</v>
      </c>
    </row>
    <row r="76" spans="1:23">
      <c r="A76" s="45" t="s">
        <v>7645</v>
      </c>
      <c r="B76" s="46" t="s">
        <v>549</v>
      </c>
      <c r="C76" s="46" t="s">
        <v>225</v>
      </c>
      <c r="D76" s="46">
        <v>283</v>
      </c>
      <c r="E76" s="46">
        <v>203</v>
      </c>
      <c r="F76" s="46">
        <v>512</v>
      </c>
      <c r="G76" s="46">
        <v>558</v>
      </c>
      <c r="H76" s="46">
        <v>310</v>
      </c>
      <c r="I76" s="46">
        <v>212</v>
      </c>
      <c r="J76" s="46">
        <v>2078</v>
      </c>
      <c r="L76" s="42">
        <v>69798</v>
      </c>
      <c r="M76" s="42">
        <v>35605</v>
      </c>
      <c r="N76" s="42">
        <v>34193</v>
      </c>
      <c r="O76" s="54">
        <v>405.45574371758505</v>
      </c>
      <c r="P76" s="54">
        <v>290.83927906243736</v>
      </c>
      <c r="Q76" s="54">
        <v>733.54537379294527</v>
      </c>
      <c r="R76" s="54">
        <v>799.44984096965538</v>
      </c>
      <c r="S76" s="54">
        <v>444.13880053869741</v>
      </c>
      <c r="T76" s="54">
        <v>303.73363133614146</v>
      </c>
      <c r="U76" s="54">
        <v>2977.162669417462</v>
      </c>
      <c r="W76" s="42" t="s">
        <v>469</v>
      </c>
    </row>
    <row r="77" spans="1:23">
      <c r="A77" s="45" t="s">
        <v>7646</v>
      </c>
      <c r="B77" s="46" t="s">
        <v>549</v>
      </c>
      <c r="C77" s="46" t="s">
        <v>233</v>
      </c>
      <c r="D77" s="46">
        <v>525</v>
      </c>
      <c r="E77" s="46">
        <v>476</v>
      </c>
      <c r="F77" s="46">
        <v>996</v>
      </c>
      <c r="G77" s="46">
        <v>1128</v>
      </c>
      <c r="H77" s="46">
        <v>667</v>
      </c>
      <c r="I77" s="46">
        <v>474</v>
      </c>
      <c r="J77" s="46">
        <v>4266</v>
      </c>
      <c r="L77" s="42">
        <v>138471</v>
      </c>
      <c r="M77" s="42">
        <v>70317</v>
      </c>
      <c r="N77" s="42">
        <v>68154</v>
      </c>
      <c r="O77" s="54">
        <v>379.14075871482117</v>
      </c>
      <c r="P77" s="54">
        <v>343.75428790143786</v>
      </c>
      <c r="Q77" s="54">
        <v>719.28418224754637</v>
      </c>
      <c r="R77" s="54">
        <v>814.61100158155864</v>
      </c>
      <c r="S77" s="54">
        <v>481.68930678625844</v>
      </c>
      <c r="T77" s="54">
        <v>342.30994215395282</v>
      </c>
      <c r="U77" s="54">
        <v>3080.7894793855753</v>
      </c>
      <c r="W77" s="42" t="s">
        <v>469</v>
      </c>
    </row>
    <row r="78" spans="1:23">
      <c r="A78" s="45" t="s">
        <v>7647</v>
      </c>
      <c r="B78" s="46" t="s">
        <v>549</v>
      </c>
      <c r="C78" s="46" t="s">
        <v>240</v>
      </c>
      <c r="D78" s="46">
        <v>665</v>
      </c>
      <c r="E78" s="46">
        <v>527</v>
      </c>
      <c r="F78" s="46">
        <v>1308</v>
      </c>
      <c r="G78" s="46">
        <v>1270</v>
      </c>
      <c r="H78" s="46">
        <v>783</v>
      </c>
      <c r="I78" s="46">
        <v>535</v>
      </c>
      <c r="J78" s="46">
        <v>5088</v>
      </c>
      <c r="L78" s="42">
        <v>178101</v>
      </c>
      <c r="M78" s="42">
        <v>90771</v>
      </c>
      <c r="N78" s="42">
        <v>87330</v>
      </c>
      <c r="O78" s="54">
        <v>373.38364186613211</v>
      </c>
      <c r="P78" s="54">
        <v>295.89951768940097</v>
      </c>
      <c r="Q78" s="54">
        <v>734.41474219684335</v>
      </c>
      <c r="R78" s="54">
        <v>713.07853409020731</v>
      </c>
      <c r="S78" s="54">
        <v>439.63818282884432</v>
      </c>
      <c r="T78" s="54">
        <v>300.39135097500855</v>
      </c>
      <c r="U78" s="54">
        <v>2856.8059696464366</v>
      </c>
      <c r="W78" s="42" t="s">
        <v>469</v>
      </c>
    </row>
    <row r="79" spans="1:23">
      <c r="A79" s="45" t="s">
        <v>7648</v>
      </c>
      <c r="B79" s="46" t="s">
        <v>549</v>
      </c>
      <c r="C79" s="46" t="s">
        <v>247</v>
      </c>
      <c r="D79" s="46">
        <v>1113</v>
      </c>
      <c r="E79" s="46">
        <v>807</v>
      </c>
      <c r="F79" s="46">
        <v>2009</v>
      </c>
      <c r="G79" s="46">
        <v>2543</v>
      </c>
      <c r="H79" s="46">
        <v>1444</v>
      </c>
      <c r="I79" s="46">
        <v>931</v>
      </c>
      <c r="J79" s="46">
        <v>8847</v>
      </c>
      <c r="L79" s="42">
        <v>341402</v>
      </c>
      <c r="M79" s="42">
        <v>173952</v>
      </c>
      <c r="N79" s="42">
        <v>167450</v>
      </c>
      <c r="O79" s="54">
        <v>326.0086349816346</v>
      </c>
      <c r="P79" s="54">
        <v>236.37822859854364</v>
      </c>
      <c r="Q79" s="54">
        <v>588.45583798571772</v>
      </c>
      <c r="R79" s="54">
        <v>744.86968441895476</v>
      </c>
      <c r="S79" s="54">
        <v>422.96178698425899</v>
      </c>
      <c r="T79" s="54">
        <v>272.69904687143014</v>
      </c>
      <c r="U79" s="54">
        <v>2591.3732198405396</v>
      </c>
      <c r="W79" s="42" t="s">
        <v>469</v>
      </c>
    </row>
    <row r="80" spans="1:23">
      <c r="A80" s="45" t="s">
        <v>7649</v>
      </c>
      <c r="B80" s="46" t="s">
        <v>549</v>
      </c>
      <c r="C80" s="46" t="s">
        <v>252</v>
      </c>
      <c r="D80" s="46">
        <v>828</v>
      </c>
      <c r="E80" s="46">
        <v>579</v>
      </c>
      <c r="F80" s="46">
        <v>1486</v>
      </c>
      <c r="G80" s="46">
        <v>1666</v>
      </c>
      <c r="H80" s="46">
        <v>998</v>
      </c>
      <c r="I80" s="46">
        <v>660</v>
      </c>
      <c r="J80" s="46">
        <v>6217</v>
      </c>
      <c r="L80" s="42">
        <v>183004</v>
      </c>
      <c r="M80" s="42">
        <v>93703</v>
      </c>
      <c r="N80" s="42">
        <v>89301</v>
      </c>
      <c r="O80" s="54">
        <v>452.44912679504267</v>
      </c>
      <c r="P80" s="54">
        <v>316.38652707044656</v>
      </c>
      <c r="Q80" s="54">
        <v>812.0041091997989</v>
      </c>
      <c r="R80" s="54">
        <v>910.36261502480818</v>
      </c>
      <c r="S80" s="54">
        <v>545.34327118532929</v>
      </c>
      <c r="T80" s="54">
        <v>360.64785469170073</v>
      </c>
      <c r="U80" s="54">
        <v>3397.1935039671262</v>
      </c>
      <c r="W80" s="42" t="s">
        <v>469</v>
      </c>
    </row>
    <row r="81" spans="1:23">
      <c r="A81" s="45" t="s">
        <v>7650</v>
      </c>
      <c r="B81" s="46" t="s">
        <v>549</v>
      </c>
      <c r="C81" s="46" t="s">
        <v>257</v>
      </c>
      <c r="D81" s="46">
        <v>283</v>
      </c>
      <c r="E81" s="46">
        <v>211</v>
      </c>
      <c r="F81" s="46">
        <v>606</v>
      </c>
      <c r="G81" s="46">
        <v>673</v>
      </c>
      <c r="H81" s="46">
        <v>420</v>
      </c>
      <c r="I81" s="46">
        <v>236</v>
      </c>
      <c r="J81" s="46">
        <v>2429</v>
      </c>
      <c r="L81" s="42">
        <v>75217</v>
      </c>
      <c r="M81" s="42">
        <v>37862</v>
      </c>
      <c r="N81" s="42">
        <v>37355</v>
      </c>
      <c r="O81" s="54">
        <v>376.24473190900994</v>
      </c>
      <c r="P81" s="54">
        <v>280.52169057526885</v>
      </c>
      <c r="Q81" s="54">
        <v>805.66893122565375</v>
      </c>
      <c r="R81" s="54">
        <v>894.74453913344064</v>
      </c>
      <c r="S81" s="54">
        <v>558.38440778015604</v>
      </c>
      <c r="T81" s="54">
        <v>313.75885770504004</v>
      </c>
      <c r="U81" s="54">
        <v>3229.3231583285697</v>
      </c>
      <c r="W81" s="42" t="s">
        <v>469</v>
      </c>
    </row>
    <row r="82" spans="1:23">
      <c r="A82" s="45" t="s">
        <v>7651</v>
      </c>
      <c r="B82" s="46" t="s">
        <v>549</v>
      </c>
      <c r="C82" s="46" t="s">
        <v>262</v>
      </c>
      <c r="D82" s="46">
        <v>539</v>
      </c>
      <c r="E82" s="46">
        <v>455</v>
      </c>
      <c r="F82" s="46">
        <v>1037</v>
      </c>
      <c r="G82" s="46">
        <v>1256</v>
      </c>
      <c r="H82" s="46">
        <v>716</v>
      </c>
      <c r="I82" s="46">
        <v>460</v>
      </c>
      <c r="J82" s="46">
        <v>4463</v>
      </c>
      <c r="L82" s="42">
        <v>114682</v>
      </c>
      <c r="M82" s="42">
        <v>59284</v>
      </c>
      <c r="N82" s="42">
        <v>55398</v>
      </c>
      <c r="O82" s="54">
        <v>469.99529132732249</v>
      </c>
      <c r="P82" s="54">
        <v>396.74927189968781</v>
      </c>
      <c r="Q82" s="54">
        <v>904.23954936258519</v>
      </c>
      <c r="R82" s="54">
        <v>1095.2023857274899</v>
      </c>
      <c r="S82" s="54">
        <v>624.33511797840981</v>
      </c>
      <c r="T82" s="54">
        <v>401.10915400847563</v>
      </c>
      <c r="U82" s="54">
        <v>3891.6307703039706</v>
      </c>
      <c r="W82" s="42" t="s">
        <v>469</v>
      </c>
    </row>
    <row r="83" spans="1:23">
      <c r="A83" s="45" t="s">
        <v>7652</v>
      </c>
      <c r="B83" s="46" t="s">
        <v>549</v>
      </c>
      <c r="C83" s="46" t="s">
        <v>266</v>
      </c>
      <c r="D83" s="46">
        <v>491</v>
      </c>
      <c r="E83" s="46">
        <v>302</v>
      </c>
      <c r="F83" s="46">
        <v>848</v>
      </c>
      <c r="G83" s="46">
        <v>970</v>
      </c>
      <c r="H83" s="46">
        <v>540</v>
      </c>
      <c r="I83" s="46">
        <v>338</v>
      </c>
      <c r="J83" s="46">
        <v>3489</v>
      </c>
      <c r="L83" s="42">
        <v>94152</v>
      </c>
      <c r="M83" s="42">
        <v>48034</v>
      </c>
      <c r="N83" s="42">
        <v>46118</v>
      </c>
      <c r="O83" s="54">
        <v>521.49715353895829</v>
      </c>
      <c r="P83" s="54">
        <v>320.75792335797433</v>
      </c>
      <c r="Q83" s="54">
        <v>900.67125499192798</v>
      </c>
      <c r="R83" s="54">
        <v>1030.2489591299177</v>
      </c>
      <c r="S83" s="54">
        <v>573.54065765995404</v>
      </c>
      <c r="T83" s="54">
        <v>358.99396720197126</v>
      </c>
      <c r="U83" s="54">
        <v>3705.7099158807032</v>
      </c>
      <c r="W83" s="42" t="s">
        <v>469</v>
      </c>
    </row>
    <row r="84" spans="1:23">
      <c r="A84" s="45" t="s">
        <v>7653</v>
      </c>
      <c r="B84" s="46" t="s">
        <v>549</v>
      </c>
      <c r="C84" s="46" t="s">
        <v>270</v>
      </c>
      <c r="D84" s="46">
        <v>644</v>
      </c>
      <c r="E84" s="46">
        <v>467</v>
      </c>
      <c r="F84" s="46">
        <v>1243</v>
      </c>
      <c r="G84" s="46">
        <v>1415</v>
      </c>
      <c r="H84" s="46">
        <v>732</v>
      </c>
      <c r="I84" s="46">
        <v>468</v>
      </c>
      <c r="J84" s="46">
        <v>4969</v>
      </c>
      <c r="L84" s="42">
        <v>152080</v>
      </c>
      <c r="M84" s="42">
        <v>77060</v>
      </c>
      <c r="N84" s="42">
        <v>75020</v>
      </c>
      <c r="O84" s="54">
        <v>423.46133613887429</v>
      </c>
      <c r="P84" s="54">
        <v>307.07522356654391</v>
      </c>
      <c r="Q84" s="54">
        <v>817.3329826407155</v>
      </c>
      <c r="R84" s="54">
        <v>930.43135192004206</v>
      </c>
      <c r="S84" s="54">
        <v>481.32561809573906</v>
      </c>
      <c r="T84" s="54">
        <v>307.73277222514463</v>
      </c>
      <c r="U84" s="54">
        <v>3267.3592845870598</v>
      </c>
      <c r="W84" s="42" t="s">
        <v>469</v>
      </c>
    </row>
    <row r="85" spans="1:23">
      <c r="A85" s="45" t="s">
        <v>7654</v>
      </c>
      <c r="B85" s="46" t="s">
        <v>549</v>
      </c>
      <c r="C85" s="46" t="s">
        <v>244</v>
      </c>
      <c r="D85" s="46">
        <v>461</v>
      </c>
      <c r="E85" s="46">
        <v>434</v>
      </c>
      <c r="F85" s="46">
        <v>991</v>
      </c>
      <c r="G85" s="46">
        <v>1120</v>
      </c>
      <c r="H85" s="46">
        <v>651</v>
      </c>
      <c r="I85" s="46">
        <v>423</v>
      </c>
      <c r="J85" s="46">
        <v>4080</v>
      </c>
      <c r="L85" s="42">
        <v>121155</v>
      </c>
      <c r="M85" s="42">
        <v>61816</v>
      </c>
      <c r="N85" s="42">
        <v>59339</v>
      </c>
      <c r="O85" s="54">
        <v>380.50431265733977</v>
      </c>
      <c r="P85" s="54">
        <v>358.2188106145021</v>
      </c>
      <c r="Q85" s="54">
        <v>817.96046386859814</v>
      </c>
      <c r="R85" s="54">
        <v>924.43564029548918</v>
      </c>
      <c r="S85" s="54">
        <v>537.32821592175321</v>
      </c>
      <c r="T85" s="54">
        <v>349.13953200445712</v>
      </c>
      <c r="U85" s="54">
        <v>3367.5869753621391</v>
      </c>
      <c r="W85" s="42" t="s">
        <v>469</v>
      </c>
    </row>
    <row r="86" spans="1:23">
      <c r="A86" s="45" t="s">
        <v>7655</v>
      </c>
      <c r="B86" s="46" t="s">
        <v>549</v>
      </c>
      <c r="C86" s="46" t="s">
        <v>229</v>
      </c>
      <c r="D86" s="46">
        <v>344</v>
      </c>
      <c r="E86" s="46">
        <v>251</v>
      </c>
      <c r="F86" s="46">
        <v>624</v>
      </c>
      <c r="G86" s="46">
        <v>651</v>
      </c>
      <c r="H86" s="46">
        <v>374</v>
      </c>
      <c r="I86" s="46">
        <v>253</v>
      </c>
      <c r="J86" s="46">
        <v>2497</v>
      </c>
      <c r="L86" s="42">
        <v>69833</v>
      </c>
      <c r="M86" s="42">
        <v>35518</v>
      </c>
      <c r="N86" s="42">
        <v>34315</v>
      </c>
      <c r="O86" s="54">
        <v>492.60378331161485</v>
      </c>
      <c r="P86" s="54">
        <v>359.42892328841663</v>
      </c>
      <c r="Q86" s="54">
        <v>893.56035112339441</v>
      </c>
      <c r="R86" s="54">
        <v>932.22402016238743</v>
      </c>
      <c r="S86" s="54">
        <v>535.56341557716257</v>
      </c>
      <c r="T86" s="54">
        <v>362.29289877278649</v>
      </c>
      <c r="U86" s="54">
        <v>3575.6733922357625</v>
      </c>
      <c r="W86" s="42" t="s">
        <v>469</v>
      </c>
    </row>
    <row r="87" spans="1:23">
      <c r="A87" s="45" t="s">
        <v>7656</v>
      </c>
      <c r="B87" s="46" t="s">
        <v>549</v>
      </c>
      <c r="C87" s="46" t="s">
        <v>277</v>
      </c>
      <c r="D87" s="46">
        <v>222</v>
      </c>
      <c r="E87" s="46">
        <v>180</v>
      </c>
      <c r="F87" s="46">
        <v>416</v>
      </c>
      <c r="G87" s="46">
        <v>415</v>
      </c>
      <c r="H87" s="46">
        <v>288</v>
      </c>
      <c r="I87" s="46">
        <v>152</v>
      </c>
      <c r="J87" s="46">
        <v>1673</v>
      </c>
      <c r="L87" s="42">
        <v>58493</v>
      </c>
      <c r="M87" s="42">
        <v>29918</v>
      </c>
      <c r="N87" s="42">
        <v>28575</v>
      </c>
      <c r="O87" s="54">
        <v>379.53259364368387</v>
      </c>
      <c r="P87" s="54">
        <v>307.7291299813653</v>
      </c>
      <c r="Q87" s="54">
        <v>711.19621151248862</v>
      </c>
      <c r="R87" s="54">
        <v>709.48660523481442</v>
      </c>
      <c r="S87" s="54">
        <v>492.36660797018442</v>
      </c>
      <c r="T87" s="54">
        <v>259.86015420648624</v>
      </c>
      <c r="U87" s="54">
        <v>2860.171302549023</v>
      </c>
      <c r="W87" s="42" t="s">
        <v>469</v>
      </c>
    </row>
    <row r="88" spans="1:23">
      <c r="A88" s="45" t="s">
        <v>7657</v>
      </c>
      <c r="B88" s="46" t="s">
        <v>549</v>
      </c>
      <c r="C88" s="46" t="s">
        <v>280</v>
      </c>
      <c r="D88" s="46">
        <v>459</v>
      </c>
      <c r="E88" s="46">
        <v>300</v>
      </c>
      <c r="F88" s="46">
        <v>793</v>
      </c>
      <c r="G88" s="46">
        <v>896</v>
      </c>
      <c r="H88" s="46">
        <v>468</v>
      </c>
      <c r="I88" s="46">
        <v>338</v>
      </c>
      <c r="J88" s="46">
        <v>3254</v>
      </c>
      <c r="L88" s="42">
        <v>91016</v>
      </c>
      <c r="M88" s="42">
        <v>46322</v>
      </c>
      <c r="N88" s="42">
        <v>44694</v>
      </c>
      <c r="O88" s="54">
        <v>504.30693504438779</v>
      </c>
      <c r="P88" s="54">
        <v>329.61237584600508</v>
      </c>
      <c r="Q88" s="54">
        <v>871.27538015294022</v>
      </c>
      <c r="R88" s="54">
        <v>984.4422958600685</v>
      </c>
      <c r="S88" s="54">
        <v>514.19530631976795</v>
      </c>
      <c r="T88" s="54">
        <v>371.36327678649911</v>
      </c>
      <c r="U88" s="54">
        <v>3575.1955700096682</v>
      </c>
      <c r="W88" s="42" t="s">
        <v>469</v>
      </c>
    </row>
    <row r="89" spans="1:23">
      <c r="A89" s="45" t="s">
        <v>7658</v>
      </c>
      <c r="B89" s="46" t="s">
        <v>549</v>
      </c>
      <c r="C89" s="46" t="s">
        <v>283</v>
      </c>
      <c r="D89" s="46">
        <v>566</v>
      </c>
      <c r="E89" s="46">
        <v>443</v>
      </c>
      <c r="F89" s="46">
        <v>1023</v>
      </c>
      <c r="G89" s="46">
        <v>1196</v>
      </c>
      <c r="H89" s="46">
        <v>820</v>
      </c>
      <c r="I89" s="46">
        <v>442</v>
      </c>
      <c r="J89" s="46">
        <v>4490</v>
      </c>
      <c r="L89" s="42">
        <v>139638</v>
      </c>
      <c r="M89" s="42">
        <v>71387</v>
      </c>
      <c r="N89" s="42">
        <v>68251</v>
      </c>
      <c r="O89" s="54">
        <v>405.33379166129561</v>
      </c>
      <c r="P89" s="54">
        <v>317.2488864062791</v>
      </c>
      <c r="Q89" s="54">
        <v>732.60860224294242</v>
      </c>
      <c r="R89" s="54">
        <v>856.50037955284381</v>
      </c>
      <c r="S89" s="54">
        <v>587.23270170011028</v>
      </c>
      <c r="T89" s="54">
        <v>316.53274896518138</v>
      </c>
      <c r="U89" s="54">
        <v>3215.4571105286527</v>
      </c>
      <c r="W89" s="42" t="s">
        <v>469</v>
      </c>
    </row>
    <row r="90" spans="1:23">
      <c r="A90" s="45" t="s">
        <v>7659</v>
      </c>
      <c r="B90" s="46" t="s">
        <v>549</v>
      </c>
      <c r="C90" s="46" t="s">
        <v>286</v>
      </c>
      <c r="D90" s="46">
        <v>525</v>
      </c>
      <c r="E90" s="46">
        <v>461</v>
      </c>
      <c r="F90" s="46">
        <v>982</v>
      </c>
      <c r="G90" s="46">
        <v>1077</v>
      </c>
      <c r="H90" s="46">
        <v>599</v>
      </c>
      <c r="I90" s="46">
        <v>435</v>
      </c>
      <c r="J90" s="46">
        <v>4079</v>
      </c>
      <c r="L90" s="42">
        <v>144803</v>
      </c>
      <c r="M90" s="42">
        <v>73942</v>
      </c>
      <c r="N90" s="42">
        <v>70861</v>
      </c>
      <c r="O90" s="54">
        <v>362.56154913917527</v>
      </c>
      <c r="P90" s="54">
        <v>318.36356981554252</v>
      </c>
      <c r="Q90" s="54">
        <v>678.16274524699077</v>
      </c>
      <c r="R90" s="54">
        <v>743.76912080550812</v>
      </c>
      <c r="S90" s="54">
        <v>413.66546273212577</v>
      </c>
      <c r="T90" s="54">
        <v>300.40814071531668</v>
      </c>
      <c r="U90" s="54">
        <v>2816.9305884546593</v>
      </c>
      <c r="W90" s="42" t="s">
        <v>469</v>
      </c>
    </row>
    <row r="91" spans="1:23">
      <c r="A91" s="45" t="s">
        <v>7660</v>
      </c>
      <c r="B91" s="46" t="s">
        <v>549</v>
      </c>
      <c r="C91" s="46" t="s">
        <v>289</v>
      </c>
      <c r="D91" s="46">
        <v>504</v>
      </c>
      <c r="E91" s="46">
        <v>462</v>
      </c>
      <c r="F91" s="46">
        <v>1012</v>
      </c>
      <c r="G91" s="46">
        <v>1071</v>
      </c>
      <c r="H91" s="46">
        <v>727</v>
      </c>
      <c r="I91" s="46">
        <v>389</v>
      </c>
      <c r="J91" s="46">
        <v>4165</v>
      </c>
      <c r="L91" s="42">
        <v>121974</v>
      </c>
      <c r="M91" s="42">
        <v>62438</v>
      </c>
      <c r="N91" s="42">
        <v>59536</v>
      </c>
      <c r="O91" s="54">
        <v>413.20281371439813</v>
      </c>
      <c r="P91" s="54">
        <v>378.76924590486499</v>
      </c>
      <c r="Q91" s="54">
        <v>829.68501483922807</v>
      </c>
      <c r="R91" s="54">
        <v>878.05597914309612</v>
      </c>
      <c r="S91" s="54">
        <v>596.02866184596724</v>
      </c>
      <c r="T91" s="54">
        <v>318.92042566448589</v>
      </c>
      <c r="U91" s="54">
        <v>3414.6621411120404</v>
      </c>
      <c r="W91" s="42" t="s">
        <v>469</v>
      </c>
    </row>
    <row r="92" spans="1:23">
      <c r="A92" s="45" t="s">
        <v>7661</v>
      </c>
      <c r="B92" s="46" t="s">
        <v>549</v>
      </c>
      <c r="C92" s="46" t="s">
        <v>292</v>
      </c>
      <c r="D92" s="46">
        <v>554</v>
      </c>
      <c r="E92" s="46">
        <v>515</v>
      </c>
      <c r="F92" s="46">
        <v>1168</v>
      </c>
      <c r="G92" s="46">
        <v>1271</v>
      </c>
      <c r="H92" s="46">
        <v>757</v>
      </c>
      <c r="I92" s="46">
        <v>498</v>
      </c>
      <c r="J92" s="46">
        <v>4763</v>
      </c>
      <c r="L92" s="42">
        <v>132878</v>
      </c>
      <c r="M92" s="42">
        <v>67266</v>
      </c>
      <c r="N92" s="42">
        <v>65612</v>
      </c>
      <c r="O92" s="54">
        <v>416.92379475910229</v>
      </c>
      <c r="P92" s="54">
        <v>387.57356372010412</v>
      </c>
      <c r="Q92" s="54">
        <v>879.00179111666341</v>
      </c>
      <c r="R92" s="54">
        <v>956.51650386068422</v>
      </c>
      <c r="S92" s="54">
        <v>569.69551016722107</v>
      </c>
      <c r="T92" s="54">
        <v>374.77987326720751</v>
      </c>
      <c r="U92" s="54">
        <v>3584.4910368909827</v>
      </c>
      <c r="W92" s="42" t="s">
        <v>469</v>
      </c>
    </row>
    <row r="93" spans="1:23">
      <c r="A93" s="45" t="s">
        <v>7662</v>
      </c>
      <c r="B93" s="46" t="s">
        <v>549</v>
      </c>
      <c r="C93" s="46" t="s">
        <v>295</v>
      </c>
      <c r="D93" s="46">
        <v>905</v>
      </c>
      <c r="E93" s="46">
        <v>706</v>
      </c>
      <c r="F93" s="46">
        <v>1612</v>
      </c>
      <c r="G93" s="46">
        <v>1916</v>
      </c>
      <c r="H93" s="46">
        <v>1127</v>
      </c>
      <c r="I93" s="46">
        <v>596</v>
      </c>
      <c r="J93" s="46">
        <v>6862</v>
      </c>
      <c r="L93" s="42">
        <v>234459</v>
      </c>
      <c r="M93" s="42">
        <v>119860</v>
      </c>
      <c r="N93" s="42">
        <v>114599</v>
      </c>
      <c r="O93" s="54">
        <v>385.99499272793963</v>
      </c>
      <c r="P93" s="54">
        <v>301.11874570820487</v>
      </c>
      <c r="Q93" s="54">
        <v>687.54025224026373</v>
      </c>
      <c r="R93" s="54">
        <v>817.20044869252195</v>
      </c>
      <c r="S93" s="54">
        <v>480.68105724241764</v>
      </c>
      <c r="T93" s="54">
        <v>254.20222725508509</v>
      </c>
      <c r="U93" s="54">
        <v>2926.737723866433</v>
      </c>
      <c r="W93" s="42" t="s">
        <v>469</v>
      </c>
    </row>
    <row r="94" spans="1:23">
      <c r="A94" s="45" t="s">
        <v>7663</v>
      </c>
      <c r="B94" s="46" t="s">
        <v>549</v>
      </c>
      <c r="C94" s="46" t="s">
        <v>298</v>
      </c>
      <c r="D94" s="46">
        <v>853</v>
      </c>
      <c r="E94" s="46">
        <v>686</v>
      </c>
      <c r="F94" s="46">
        <v>1847</v>
      </c>
      <c r="G94" s="46">
        <v>1992</v>
      </c>
      <c r="H94" s="46">
        <v>1445</v>
      </c>
      <c r="I94" s="46">
        <v>775</v>
      </c>
      <c r="J94" s="46">
        <v>7598</v>
      </c>
      <c r="L94" s="42">
        <v>237311</v>
      </c>
      <c r="M94" s="42">
        <v>120349</v>
      </c>
      <c r="N94" s="42">
        <v>116962</v>
      </c>
      <c r="O94" s="54">
        <v>359.44393643783894</v>
      </c>
      <c r="P94" s="54">
        <v>289.07214583394784</v>
      </c>
      <c r="Q94" s="54">
        <v>778.30357631968184</v>
      </c>
      <c r="R94" s="54">
        <v>839.40483163443753</v>
      </c>
      <c r="S94" s="54">
        <v>608.9056133091176</v>
      </c>
      <c r="T94" s="54">
        <v>326.57567495817722</v>
      </c>
      <c r="U94" s="54">
        <v>3201.7057784932008</v>
      </c>
      <c r="W94" s="42" t="s">
        <v>469</v>
      </c>
    </row>
    <row r="95" spans="1:23">
      <c r="A95" s="45" t="s">
        <v>7664</v>
      </c>
      <c r="B95" s="46" t="s">
        <v>549</v>
      </c>
      <c r="C95" s="46" t="s">
        <v>302</v>
      </c>
      <c r="D95" s="46">
        <v>396</v>
      </c>
      <c r="E95" s="46">
        <v>312</v>
      </c>
      <c r="F95" s="46">
        <v>684</v>
      </c>
      <c r="G95" s="46">
        <v>714</v>
      </c>
      <c r="H95" s="46">
        <v>456</v>
      </c>
      <c r="I95" s="46">
        <v>279</v>
      </c>
      <c r="J95" s="46">
        <v>2841</v>
      </c>
      <c r="L95" s="42">
        <v>91060</v>
      </c>
      <c r="M95" s="42">
        <v>46697</v>
      </c>
      <c r="N95" s="42">
        <v>44363</v>
      </c>
      <c r="O95" s="54">
        <v>434.8781023500988</v>
      </c>
      <c r="P95" s="54">
        <v>342.63123215462332</v>
      </c>
      <c r="Q95" s="54">
        <v>751.15308587744346</v>
      </c>
      <c r="R95" s="54">
        <v>784.09839666154187</v>
      </c>
      <c r="S95" s="54">
        <v>500.76872391829568</v>
      </c>
      <c r="T95" s="54">
        <v>306.39139029211509</v>
      </c>
      <c r="U95" s="54">
        <v>3119.9209312541184</v>
      </c>
      <c r="W95" s="42" t="s">
        <v>469</v>
      </c>
    </row>
    <row r="96" spans="1:23">
      <c r="A96" s="45" t="s">
        <v>7665</v>
      </c>
      <c r="B96" s="46" t="s">
        <v>549</v>
      </c>
      <c r="C96" s="46" t="s">
        <v>305</v>
      </c>
      <c r="D96" s="46">
        <v>515</v>
      </c>
      <c r="E96" s="46">
        <v>407</v>
      </c>
      <c r="F96" s="46">
        <v>1003</v>
      </c>
      <c r="G96" s="46">
        <v>1195</v>
      </c>
      <c r="H96" s="46">
        <v>688</v>
      </c>
      <c r="I96" s="46">
        <v>443</v>
      </c>
      <c r="J96" s="46">
        <v>4251</v>
      </c>
      <c r="L96" s="42">
        <v>126435</v>
      </c>
      <c r="M96" s="42">
        <v>64838</v>
      </c>
      <c r="N96" s="42">
        <v>61597</v>
      </c>
      <c r="O96" s="54">
        <v>407.32392138252857</v>
      </c>
      <c r="P96" s="54">
        <v>321.90453592755171</v>
      </c>
      <c r="Q96" s="54">
        <v>793.29299640131296</v>
      </c>
      <c r="R96" s="54">
        <v>945.14968165460516</v>
      </c>
      <c r="S96" s="54">
        <v>544.15312215763038</v>
      </c>
      <c r="T96" s="54">
        <v>350.37766441254399</v>
      </c>
      <c r="U96" s="54">
        <v>3362.2019219361728</v>
      </c>
      <c r="W96" s="42" t="s">
        <v>469</v>
      </c>
    </row>
    <row r="97" spans="1:23">
      <c r="A97" s="45" t="s">
        <v>7666</v>
      </c>
      <c r="B97" s="46" t="s">
        <v>549</v>
      </c>
      <c r="C97" s="46" t="s">
        <v>301</v>
      </c>
      <c r="D97" s="46">
        <v>548</v>
      </c>
      <c r="E97" s="46">
        <v>414</v>
      </c>
      <c r="F97" s="46">
        <v>1076</v>
      </c>
      <c r="G97" s="46">
        <v>1099</v>
      </c>
      <c r="H97" s="46">
        <v>632</v>
      </c>
      <c r="I97" s="46">
        <v>371</v>
      </c>
      <c r="J97" s="46">
        <v>4140</v>
      </c>
      <c r="L97" s="42">
        <v>134009</v>
      </c>
      <c r="M97" s="42">
        <v>67539</v>
      </c>
      <c r="N97" s="42">
        <v>66470</v>
      </c>
      <c r="O97" s="54">
        <v>408.92775858337876</v>
      </c>
      <c r="P97" s="54">
        <v>308.93447455021675</v>
      </c>
      <c r="Q97" s="54">
        <v>802.93114641553916</v>
      </c>
      <c r="R97" s="54">
        <v>820.09417277944021</v>
      </c>
      <c r="S97" s="54">
        <v>471.61011573849515</v>
      </c>
      <c r="T97" s="54">
        <v>276.84707743509762</v>
      </c>
      <c r="U97" s="54">
        <v>3089.3447455021678</v>
      </c>
      <c r="W97" s="42" t="s">
        <v>469</v>
      </c>
    </row>
    <row r="98" spans="1:23">
      <c r="A98" s="45" t="s">
        <v>7667</v>
      </c>
      <c r="B98" s="46" t="s">
        <v>222</v>
      </c>
      <c r="C98" s="46" t="s">
        <v>226</v>
      </c>
      <c r="D98" s="46">
        <v>79</v>
      </c>
      <c r="E98" s="46">
        <v>59</v>
      </c>
      <c r="F98" s="46">
        <v>126</v>
      </c>
      <c r="G98" s="46">
        <v>141</v>
      </c>
      <c r="H98" s="46">
        <v>74</v>
      </c>
      <c r="I98" s="46">
        <v>41</v>
      </c>
      <c r="J98" s="46">
        <v>520</v>
      </c>
      <c r="L98" s="42">
        <v>33516</v>
      </c>
      <c r="M98" s="42">
        <v>16821</v>
      </c>
      <c r="N98" s="42">
        <v>16695</v>
      </c>
      <c r="O98" s="54">
        <v>235.70831841508533</v>
      </c>
      <c r="P98" s="54">
        <v>176.03532641126625</v>
      </c>
      <c r="Q98" s="54">
        <v>375.93984962406012</v>
      </c>
      <c r="R98" s="54">
        <v>420.69459362692447</v>
      </c>
      <c r="S98" s="54">
        <v>220.79007041413055</v>
      </c>
      <c r="T98" s="54">
        <v>122.32963360782908</v>
      </c>
      <c r="U98" s="54">
        <v>1551.4977920992958</v>
      </c>
      <c r="W98" s="42" t="s">
        <v>469</v>
      </c>
    </row>
    <row r="99" spans="1:23">
      <c r="A99" s="45" t="s">
        <v>7668</v>
      </c>
      <c r="B99" s="46" t="s">
        <v>222</v>
      </c>
      <c r="C99" s="46" t="s">
        <v>234</v>
      </c>
      <c r="D99" s="46">
        <v>81</v>
      </c>
      <c r="E99" s="46">
        <v>79</v>
      </c>
      <c r="F99" s="46">
        <v>187</v>
      </c>
      <c r="G99" s="46">
        <v>146</v>
      </c>
      <c r="H99" s="46">
        <v>79</v>
      </c>
      <c r="I99" s="46">
        <v>42</v>
      </c>
      <c r="J99" s="46">
        <v>614</v>
      </c>
      <c r="L99" s="42">
        <v>36317</v>
      </c>
      <c r="M99" s="42">
        <v>18697</v>
      </c>
      <c r="N99" s="42">
        <v>17620</v>
      </c>
      <c r="O99" s="54">
        <v>223.03604372607867</v>
      </c>
      <c r="P99" s="54">
        <v>217.52898091802734</v>
      </c>
      <c r="Q99" s="54">
        <v>514.910372552799</v>
      </c>
      <c r="R99" s="54">
        <v>402.01558498774682</v>
      </c>
      <c r="S99" s="54">
        <v>217.52898091802734</v>
      </c>
      <c r="T99" s="54">
        <v>115.64831896907785</v>
      </c>
      <c r="U99" s="54">
        <v>1690.6682820717569</v>
      </c>
      <c r="W99" s="42" t="s">
        <v>469</v>
      </c>
    </row>
    <row r="100" spans="1:23">
      <c r="A100" s="45" t="s">
        <v>7669</v>
      </c>
      <c r="B100" s="46" t="s">
        <v>222</v>
      </c>
      <c r="C100" s="46" t="s">
        <v>241</v>
      </c>
      <c r="D100" s="46">
        <v>49</v>
      </c>
      <c r="E100" s="46">
        <v>47</v>
      </c>
      <c r="F100" s="46">
        <v>101</v>
      </c>
      <c r="G100" s="46">
        <v>68</v>
      </c>
      <c r="H100" s="46">
        <v>50</v>
      </c>
      <c r="I100" s="46">
        <v>31</v>
      </c>
      <c r="J100" s="46">
        <v>346</v>
      </c>
      <c r="L100" s="42">
        <v>32542</v>
      </c>
      <c r="M100" s="42">
        <v>16665</v>
      </c>
      <c r="N100" s="42">
        <v>15877</v>
      </c>
      <c r="O100" s="54">
        <v>150.57464200110627</v>
      </c>
      <c r="P100" s="54">
        <v>144.42873824595907</v>
      </c>
      <c r="Q100" s="54">
        <v>310.3681396349333</v>
      </c>
      <c r="R100" s="54">
        <v>208.96072767500459</v>
      </c>
      <c r="S100" s="54">
        <v>153.64759387867986</v>
      </c>
      <c r="T100" s="54">
        <v>95.261508204781506</v>
      </c>
      <c r="U100" s="54">
        <v>1063.2413496404647</v>
      </c>
      <c r="W100" s="42" t="s">
        <v>469</v>
      </c>
    </row>
    <row r="101" spans="1:23">
      <c r="A101" s="45" t="s">
        <v>7670</v>
      </c>
      <c r="B101" s="46" t="s">
        <v>222</v>
      </c>
      <c r="C101" s="46" t="s">
        <v>248</v>
      </c>
      <c r="D101" s="46">
        <v>52</v>
      </c>
      <c r="E101" s="46">
        <v>47</v>
      </c>
      <c r="F101" s="46">
        <v>102</v>
      </c>
      <c r="G101" s="46">
        <v>104</v>
      </c>
      <c r="H101" s="46">
        <v>52</v>
      </c>
      <c r="I101" s="46">
        <v>40</v>
      </c>
      <c r="J101" s="46">
        <v>397</v>
      </c>
      <c r="L101" s="42">
        <v>28486</v>
      </c>
      <c r="M101" s="42">
        <v>14557</v>
      </c>
      <c r="N101" s="42">
        <v>13929</v>
      </c>
      <c r="O101" s="54">
        <v>182.54581197781366</v>
      </c>
      <c r="P101" s="54">
        <v>164.99333005687004</v>
      </c>
      <c r="Q101" s="54">
        <v>358.07063118724989</v>
      </c>
      <c r="R101" s="54">
        <v>365.09162395562731</v>
      </c>
      <c r="S101" s="54">
        <v>182.54581197781366</v>
      </c>
      <c r="T101" s="54">
        <v>140.41985536754896</v>
      </c>
      <c r="U101" s="54">
        <v>1393.6670645229235</v>
      </c>
      <c r="W101" s="42" t="s">
        <v>469</v>
      </c>
    </row>
    <row r="102" spans="1:23">
      <c r="A102" s="45" t="s">
        <v>7671</v>
      </c>
      <c r="B102" s="46" t="s">
        <v>222</v>
      </c>
      <c r="C102" s="46" t="s">
        <v>253</v>
      </c>
      <c r="D102" s="46">
        <v>97</v>
      </c>
      <c r="E102" s="46">
        <v>57</v>
      </c>
      <c r="F102" s="46">
        <v>167</v>
      </c>
      <c r="G102" s="46">
        <v>171</v>
      </c>
      <c r="H102" s="46">
        <v>64</v>
      </c>
      <c r="I102" s="46">
        <v>25</v>
      </c>
      <c r="J102" s="46">
        <v>581</v>
      </c>
      <c r="L102" s="42">
        <v>32512</v>
      </c>
      <c r="M102" s="42">
        <v>16525</v>
      </c>
      <c r="N102" s="42">
        <v>15987</v>
      </c>
      <c r="O102" s="54">
        <v>298.35137795275591</v>
      </c>
      <c r="P102" s="54">
        <v>175.31988188976376</v>
      </c>
      <c r="Q102" s="54">
        <v>513.65649606299212</v>
      </c>
      <c r="R102" s="54">
        <v>525.95964566929138</v>
      </c>
      <c r="S102" s="54">
        <v>196.85039370078741</v>
      </c>
      <c r="T102" s="54">
        <v>76.894685039370088</v>
      </c>
      <c r="U102" s="54">
        <v>1787.0324803149606</v>
      </c>
      <c r="W102" s="42" t="s">
        <v>469</v>
      </c>
    </row>
    <row r="103" spans="1:23">
      <c r="A103" s="45" t="s">
        <v>7672</v>
      </c>
      <c r="B103" s="46" t="s">
        <v>222</v>
      </c>
      <c r="C103" s="46" t="s">
        <v>258</v>
      </c>
      <c r="D103" s="46">
        <v>68</v>
      </c>
      <c r="E103" s="46">
        <v>58</v>
      </c>
      <c r="F103" s="46">
        <v>122</v>
      </c>
      <c r="G103" s="46">
        <v>137</v>
      </c>
      <c r="H103" s="46">
        <v>82</v>
      </c>
      <c r="I103" s="46">
        <v>26</v>
      </c>
      <c r="J103" s="46">
        <v>493</v>
      </c>
      <c r="L103" s="42">
        <v>27615</v>
      </c>
      <c r="M103" s="42">
        <v>14069</v>
      </c>
      <c r="N103" s="42">
        <v>13546</v>
      </c>
      <c r="O103" s="54">
        <v>246.24298388556946</v>
      </c>
      <c r="P103" s="54">
        <v>210.0307803729857</v>
      </c>
      <c r="Q103" s="54">
        <v>441.78888285352161</v>
      </c>
      <c r="R103" s="54">
        <v>496.10718812239725</v>
      </c>
      <c r="S103" s="54">
        <v>296.9400688031867</v>
      </c>
      <c r="T103" s="54">
        <v>94.151729132717719</v>
      </c>
      <c r="U103" s="54">
        <v>1785.2616331703784</v>
      </c>
      <c r="W103" s="42" t="s">
        <v>469</v>
      </c>
    </row>
    <row r="104" spans="1:23">
      <c r="A104" s="45" t="s">
        <v>7673</v>
      </c>
      <c r="B104" s="46" t="s">
        <v>222</v>
      </c>
      <c r="C104" s="46" t="s">
        <v>263</v>
      </c>
      <c r="D104" s="46">
        <v>82</v>
      </c>
      <c r="E104" s="46">
        <v>63</v>
      </c>
      <c r="F104" s="46">
        <v>136</v>
      </c>
      <c r="G104" s="46">
        <v>135</v>
      </c>
      <c r="H104" s="46">
        <v>72</v>
      </c>
      <c r="I104" s="46">
        <v>39</v>
      </c>
      <c r="J104" s="46">
        <v>527</v>
      </c>
      <c r="L104" s="42">
        <v>28081</v>
      </c>
      <c r="M104" s="42">
        <v>14856</v>
      </c>
      <c r="N104" s="42">
        <v>13225</v>
      </c>
      <c r="O104" s="54">
        <v>292.01239272105693</v>
      </c>
      <c r="P104" s="54">
        <v>224.35098465154374</v>
      </c>
      <c r="Q104" s="54">
        <v>484.31323670809445</v>
      </c>
      <c r="R104" s="54">
        <v>480.7521099675937</v>
      </c>
      <c r="S104" s="54">
        <v>256.40112531605001</v>
      </c>
      <c r="T104" s="54">
        <v>138.88394287952707</v>
      </c>
      <c r="U104" s="54">
        <v>1876.713792243866</v>
      </c>
      <c r="W104" s="42" t="s">
        <v>469</v>
      </c>
    </row>
    <row r="105" spans="1:23">
      <c r="A105" s="45" t="s">
        <v>7674</v>
      </c>
      <c r="B105" s="46" t="s">
        <v>222</v>
      </c>
      <c r="C105" s="46" t="s">
        <v>267</v>
      </c>
      <c r="D105" s="46">
        <v>69</v>
      </c>
      <c r="E105" s="46">
        <v>55</v>
      </c>
      <c r="F105" s="46">
        <v>121</v>
      </c>
      <c r="G105" s="46">
        <v>131</v>
      </c>
      <c r="H105" s="46">
        <v>88</v>
      </c>
      <c r="I105" s="46">
        <v>34</v>
      </c>
      <c r="J105" s="46">
        <v>498</v>
      </c>
      <c r="L105" s="42">
        <v>29054</v>
      </c>
      <c r="M105" s="42">
        <v>14896</v>
      </c>
      <c r="N105" s="42">
        <v>14158</v>
      </c>
      <c r="O105" s="54">
        <v>237.48881393267709</v>
      </c>
      <c r="P105" s="54">
        <v>189.30267777242375</v>
      </c>
      <c r="Q105" s="54">
        <v>416.46589109933223</v>
      </c>
      <c r="R105" s="54">
        <v>450.88455978522745</v>
      </c>
      <c r="S105" s="54">
        <v>302.88428443587804</v>
      </c>
      <c r="T105" s="54">
        <v>117.02347353204378</v>
      </c>
      <c r="U105" s="54">
        <v>1714.0497005575826</v>
      </c>
      <c r="W105" s="42" t="s">
        <v>469</v>
      </c>
    </row>
    <row r="106" spans="1:23">
      <c r="A106" s="45" t="s">
        <v>7675</v>
      </c>
      <c r="B106" s="46" t="s">
        <v>222</v>
      </c>
      <c r="C106" s="46" t="s">
        <v>271</v>
      </c>
      <c r="D106" s="46">
        <v>80</v>
      </c>
      <c r="E106" s="46">
        <v>64</v>
      </c>
      <c r="F106" s="46">
        <v>135</v>
      </c>
      <c r="G106" s="46">
        <v>148</v>
      </c>
      <c r="H106" s="46">
        <v>69</v>
      </c>
      <c r="I106" s="46">
        <v>46</v>
      </c>
      <c r="J106" s="46">
        <v>542</v>
      </c>
      <c r="L106" s="42">
        <v>27938</v>
      </c>
      <c r="M106" s="42">
        <v>14533</v>
      </c>
      <c r="N106" s="42">
        <v>13405</v>
      </c>
      <c r="O106" s="54">
        <v>286.34834275896628</v>
      </c>
      <c r="P106" s="54">
        <v>229.07867420717304</v>
      </c>
      <c r="Q106" s="54">
        <v>483.2128284057556</v>
      </c>
      <c r="R106" s="54">
        <v>529.74443410408765</v>
      </c>
      <c r="S106" s="54">
        <v>246.9754456296084</v>
      </c>
      <c r="T106" s="54">
        <v>164.6502970864056</v>
      </c>
      <c r="U106" s="54">
        <v>1940.0100221919965</v>
      </c>
      <c r="W106" s="42" t="s">
        <v>469</v>
      </c>
    </row>
    <row r="107" spans="1:23">
      <c r="A107" s="45" t="s">
        <v>7676</v>
      </c>
      <c r="B107" s="46" t="s">
        <v>222</v>
      </c>
      <c r="C107" s="46" t="s">
        <v>273</v>
      </c>
      <c r="D107" s="46">
        <v>68</v>
      </c>
      <c r="E107" s="46">
        <v>63</v>
      </c>
      <c r="F107" s="46">
        <v>126</v>
      </c>
      <c r="G107" s="46">
        <v>122</v>
      </c>
      <c r="H107" s="46">
        <v>50</v>
      </c>
      <c r="I107" s="46">
        <v>50</v>
      </c>
      <c r="J107" s="46">
        <v>479</v>
      </c>
      <c r="L107" s="42">
        <v>29609</v>
      </c>
      <c r="M107" s="42">
        <v>14999</v>
      </c>
      <c r="N107" s="42">
        <v>14610</v>
      </c>
      <c r="O107" s="54">
        <v>229.65990070586648</v>
      </c>
      <c r="P107" s="54">
        <v>212.77314330102334</v>
      </c>
      <c r="Q107" s="54">
        <v>425.54628660204668</v>
      </c>
      <c r="R107" s="54">
        <v>412.03688067817217</v>
      </c>
      <c r="S107" s="54">
        <v>168.86757404843124</v>
      </c>
      <c r="T107" s="54">
        <v>168.86757404843124</v>
      </c>
      <c r="U107" s="54">
        <v>1617.751359383971</v>
      </c>
      <c r="W107" s="42" t="s">
        <v>469</v>
      </c>
    </row>
    <row r="108" spans="1:23">
      <c r="A108" s="45" t="s">
        <v>7677</v>
      </c>
      <c r="B108" s="46" t="s">
        <v>222</v>
      </c>
      <c r="C108" s="46" t="s">
        <v>275</v>
      </c>
      <c r="D108" s="46">
        <v>80</v>
      </c>
      <c r="E108" s="46">
        <v>49</v>
      </c>
      <c r="F108" s="46">
        <v>119</v>
      </c>
      <c r="G108" s="46">
        <v>133</v>
      </c>
      <c r="H108" s="46">
        <v>75</v>
      </c>
      <c r="I108" s="46">
        <v>26</v>
      </c>
      <c r="J108" s="46">
        <v>482</v>
      </c>
      <c r="L108" s="42">
        <v>28189</v>
      </c>
      <c r="M108" s="42">
        <v>14628</v>
      </c>
      <c r="N108" s="42">
        <v>13561</v>
      </c>
      <c r="O108" s="54">
        <v>283.79864486147079</v>
      </c>
      <c r="P108" s="54">
        <v>173.82666997765085</v>
      </c>
      <c r="Q108" s="54">
        <v>422.15048423143782</v>
      </c>
      <c r="R108" s="54">
        <v>471.81524708219513</v>
      </c>
      <c r="S108" s="54">
        <v>266.06122955762891</v>
      </c>
      <c r="T108" s="54">
        <v>92.234559579977997</v>
      </c>
      <c r="U108" s="54">
        <v>1709.8868352903617</v>
      </c>
      <c r="W108" s="42" t="s">
        <v>469</v>
      </c>
    </row>
    <row r="109" spans="1:23">
      <c r="A109" s="45" t="s">
        <v>7678</v>
      </c>
      <c r="B109" s="46" t="s">
        <v>222</v>
      </c>
      <c r="C109" s="46" t="s">
        <v>278</v>
      </c>
      <c r="D109" s="46">
        <v>74</v>
      </c>
      <c r="E109" s="46">
        <v>58</v>
      </c>
      <c r="F109" s="46">
        <v>134</v>
      </c>
      <c r="G109" s="46">
        <v>151</v>
      </c>
      <c r="H109" s="46">
        <v>65</v>
      </c>
      <c r="I109" s="46">
        <v>29</v>
      </c>
      <c r="J109" s="46">
        <v>511</v>
      </c>
      <c r="L109" s="42">
        <v>31194</v>
      </c>
      <c r="M109" s="42">
        <v>15941</v>
      </c>
      <c r="N109" s="42">
        <v>15253</v>
      </c>
      <c r="O109" s="54">
        <v>237.22510739244726</v>
      </c>
      <c r="P109" s="54">
        <v>185.93319228056677</v>
      </c>
      <c r="Q109" s="54">
        <v>429.56978906199913</v>
      </c>
      <c r="R109" s="54">
        <v>484.06744886837214</v>
      </c>
      <c r="S109" s="54">
        <v>208.37340514201449</v>
      </c>
      <c r="T109" s="54">
        <v>92.966596140283386</v>
      </c>
      <c r="U109" s="54">
        <v>1638.1355388856832</v>
      </c>
      <c r="W109" s="42" t="s">
        <v>469</v>
      </c>
    </row>
    <row r="110" spans="1:23">
      <c r="A110" s="45" t="s">
        <v>7679</v>
      </c>
      <c r="B110" s="46" t="s">
        <v>222</v>
      </c>
      <c r="C110" s="46" t="s">
        <v>281</v>
      </c>
      <c r="D110" s="46">
        <v>91</v>
      </c>
      <c r="E110" s="46">
        <v>46</v>
      </c>
      <c r="F110" s="46">
        <v>152</v>
      </c>
      <c r="G110" s="46">
        <v>177</v>
      </c>
      <c r="H110" s="46">
        <v>81</v>
      </c>
      <c r="I110" s="46">
        <v>45</v>
      </c>
      <c r="J110" s="46">
        <v>592</v>
      </c>
      <c r="L110" s="42">
        <v>34769</v>
      </c>
      <c r="M110" s="42">
        <v>17465</v>
      </c>
      <c r="N110" s="42">
        <v>17304</v>
      </c>
      <c r="O110" s="54">
        <v>261.7274008455808</v>
      </c>
      <c r="P110" s="54">
        <v>132.3017630647991</v>
      </c>
      <c r="Q110" s="54">
        <v>437.17104317064047</v>
      </c>
      <c r="R110" s="54">
        <v>509.07417527107481</v>
      </c>
      <c r="S110" s="54">
        <v>232.96614800540709</v>
      </c>
      <c r="T110" s="54">
        <v>129.42563778078173</v>
      </c>
      <c r="U110" s="54">
        <v>1702.6661681382841</v>
      </c>
      <c r="W110" s="42" t="s">
        <v>469</v>
      </c>
    </row>
    <row r="111" spans="1:23">
      <c r="A111" s="45" t="s">
        <v>7680</v>
      </c>
      <c r="B111" s="46" t="s">
        <v>222</v>
      </c>
      <c r="C111" s="46" t="s">
        <v>284</v>
      </c>
      <c r="D111" s="46">
        <v>60</v>
      </c>
      <c r="E111" s="46">
        <v>44</v>
      </c>
      <c r="F111" s="46">
        <v>122</v>
      </c>
      <c r="G111" s="46">
        <v>130</v>
      </c>
      <c r="H111" s="46">
        <v>65</v>
      </c>
      <c r="I111" s="46">
        <v>28</v>
      </c>
      <c r="J111" s="46">
        <v>449</v>
      </c>
      <c r="L111" s="42">
        <v>26229</v>
      </c>
      <c r="M111" s="42">
        <v>13234</v>
      </c>
      <c r="N111" s="42">
        <v>12995</v>
      </c>
      <c r="O111" s="54">
        <v>228.75443211712226</v>
      </c>
      <c r="P111" s="54">
        <v>167.75325021922299</v>
      </c>
      <c r="Q111" s="54">
        <v>465.13401197148193</v>
      </c>
      <c r="R111" s="54">
        <v>495.63460292043158</v>
      </c>
      <c r="S111" s="54">
        <v>247.81730146021579</v>
      </c>
      <c r="T111" s="54">
        <v>106.75206832132372</v>
      </c>
      <c r="U111" s="54">
        <v>1711.8456670097985</v>
      </c>
      <c r="W111" s="42" t="s">
        <v>469</v>
      </c>
    </row>
    <row r="112" spans="1:23">
      <c r="A112" s="45" t="s">
        <v>7681</v>
      </c>
      <c r="B112" s="46" t="s">
        <v>222</v>
      </c>
      <c r="C112" s="46" t="s">
        <v>287</v>
      </c>
      <c r="D112" s="46">
        <v>66</v>
      </c>
      <c r="E112" s="46">
        <v>43</v>
      </c>
      <c r="F112" s="46">
        <v>103</v>
      </c>
      <c r="G112" s="46">
        <v>102</v>
      </c>
      <c r="H112" s="46">
        <v>47</v>
      </c>
      <c r="I112" s="46">
        <v>28</v>
      </c>
      <c r="J112" s="46">
        <v>389</v>
      </c>
      <c r="L112" s="42">
        <v>29969</v>
      </c>
      <c r="M112" s="42">
        <v>15192</v>
      </c>
      <c r="N112" s="42">
        <v>14777</v>
      </c>
      <c r="O112" s="54">
        <v>220.22756848743703</v>
      </c>
      <c r="P112" s="54">
        <v>143.48159765090591</v>
      </c>
      <c r="Q112" s="54">
        <v>343.68847809403047</v>
      </c>
      <c r="R112" s="54">
        <v>340.35169675331173</v>
      </c>
      <c r="S112" s="54">
        <v>156.82872301378089</v>
      </c>
      <c r="T112" s="54">
        <v>93.429877540124792</v>
      </c>
      <c r="U112" s="54">
        <v>1298.007941539591</v>
      </c>
      <c r="W112" s="42" t="s">
        <v>469</v>
      </c>
    </row>
    <row r="113" spans="1:23">
      <c r="A113" s="45" t="s">
        <v>7682</v>
      </c>
      <c r="B113" s="46" t="s">
        <v>222</v>
      </c>
      <c r="C113" s="46" t="s">
        <v>290</v>
      </c>
      <c r="D113" s="46">
        <v>63</v>
      </c>
      <c r="E113" s="46">
        <v>41</v>
      </c>
      <c r="F113" s="46">
        <v>90</v>
      </c>
      <c r="G113" s="46">
        <v>91</v>
      </c>
      <c r="H113" s="46">
        <v>49</v>
      </c>
      <c r="I113" s="46">
        <v>28</v>
      </c>
      <c r="J113" s="46">
        <v>362</v>
      </c>
      <c r="L113" s="42">
        <v>28527</v>
      </c>
      <c r="M113" s="42">
        <v>14350</v>
      </c>
      <c r="N113" s="42">
        <v>14177</v>
      </c>
      <c r="O113" s="54">
        <v>220.8434115048901</v>
      </c>
      <c r="P113" s="54">
        <v>143.72349002699198</v>
      </c>
      <c r="Q113" s="54">
        <v>315.49058786412871</v>
      </c>
      <c r="R113" s="54">
        <v>318.99603884039681</v>
      </c>
      <c r="S113" s="54">
        <v>171.76709783713676</v>
      </c>
      <c r="T113" s="54">
        <v>98.152627335506708</v>
      </c>
      <c r="U113" s="54">
        <v>1268.973253409051</v>
      </c>
      <c r="W113" s="42" t="s">
        <v>469</v>
      </c>
    </row>
    <row r="114" spans="1:23">
      <c r="A114" s="45" t="s">
        <v>7683</v>
      </c>
      <c r="B114" s="46" t="s">
        <v>222</v>
      </c>
      <c r="C114" s="46" t="s">
        <v>293</v>
      </c>
      <c r="D114" s="46">
        <v>73</v>
      </c>
      <c r="E114" s="46">
        <v>61</v>
      </c>
      <c r="F114" s="46">
        <v>143</v>
      </c>
      <c r="G114" s="46">
        <v>158</v>
      </c>
      <c r="H114" s="46">
        <v>60</v>
      </c>
      <c r="I114" s="46">
        <v>35</v>
      </c>
      <c r="J114" s="46">
        <v>530</v>
      </c>
      <c r="L114" s="42">
        <v>36475</v>
      </c>
      <c r="M114" s="42">
        <v>18509</v>
      </c>
      <c r="N114" s="42">
        <v>17966</v>
      </c>
      <c r="O114" s="54">
        <v>200.13708019191228</v>
      </c>
      <c r="P114" s="54">
        <v>167.23783413296778</v>
      </c>
      <c r="Q114" s="54">
        <v>392.04934886908842</v>
      </c>
      <c r="R114" s="54">
        <v>433.17340644276902</v>
      </c>
      <c r="S114" s="54">
        <v>164.49623029472241</v>
      </c>
      <c r="T114" s="54">
        <v>95.956134338588072</v>
      </c>
      <c r="U114" s="54">
        <v>1453.0500342700479</v>
      </c>
      <c r="W114" s="42" t="s">
        <v>469</v>
      </c>
    </row>
    <row r="115" spans="1:23">
      <c r="A115" s="45" t="s">
        <v>7684</v>
      </c>
      <c r="B115" s="46" t="s">
        <v>222</v>
      </c>
      <c r="C115" s="46" t="s">
        <v>296</v>
      </c>
      <c r="D115" s="46">
        <v>85</v>
      </c>
      <c r="E115" s="46">
        <v>69</v>
      </c>
      <c r="F115" s="46">
        <v>165</v>
      </c>
      <c r="G115" s="46">
        <v>185</v>
      </c>
      <c r="H115" s="46">
        <v>75</v>
      </c>
      <c r="I115" s="46">
        <v>29</v>
      </c>
      <c r="J115" s="46">
        <v>608</v>
      </c>
      <c r="L115" s="42">
        <v>30880</v>
      </c>
      <c r="M115" s="42">
        <v>15775</v>
      </c>
      <c r="N115" s="42">
        <v>15105</v>
      </c>
      <c r="O115" s="54">
        <v>275.25906735751295</v>
      </c>
      <c r="P115" s="54">
        <v>223.44559585492229</v>
      </c>
      <c r="Q115" s="54">
        <v>534.32642487046633</v>
      </c>
      <c r="R115" s="54">
        <v>599.0932642487046</v>
      </c>
      <c r="S115" s="54">
        <v>242.87564766839378</v>
      </c>
      <c r="T115" s="54">
        <v>93.911917098445599</v>
      </c>
      <c r="U115" s="54">
        <v>1968.9119170984457</v>
      </c>
      <c r="W115" s="42" t="s">
        <v>469</v>
      </c>
    </row>
    <row r="116" spans="1:23">
      <c r="A116" s="45" t="s">
        <v>7685</v>
      </c>
      <c r="B116" s="46" t="s">
        <v>222</v>
      </c>
      <c r="C116" s="46" t="s">
        <v>299</v>
      </c>
      <c r="D116" s="46">
        <v>73</v>
      </c>
      <c r="E116" s="46">
        <v>57</v>
      </c>
      <c r="F116" s="46">
        <v>149</v>
      </c>
      <c r="G116" s="46">
        <v>123</v>
      </c>
      <c r="H116" s="46">
        <v>58</v>
      </c>
      <c r="I116" s="46">
        <v>39</v>
      </c>
      <c r="J116" s="46">
        <v>499</v>
      </c>
      <c r="L116" s="42">
        <v>34830</v>
      </c>
      <c r="M116" s="42">
        <v>17661</v>
      </c>
      <c r="N116" s="42">
        <v>17169</v>
      </c>
      <c r="O116" s="54">
        <v>209.58943439563595</v>
      </c>
      <c r="P116" s="54">
        <v>163.6520241171404</v>
      </c>
      <c r="Q116" s="54">
        <v>427.79213321848982</v>
      </c>
      <c r="R116" s="54">
        <v>353.14384151593453</v>
      </c>
      <c r="S116" s="54">
        <v>166.52311225954637</v>
      </c>
      <c r="T116" s="54">
        <v>111.9724375538329</v>
      </c>
      <c r="U116" s="54">
        <v>1432.67298306058</v>
      </c>
      <c r="W116" s="42" t="s">
        <v>469</v>
      </c>
    </row>
    <row r="117" spans="1:23">
      <c r="A117" s="45" t="s">
        <v>7686</v>
      </c>
      <c r="B117" s="46" t="s">
        <v>222</v>
      </c>
      <c r="C117" s="46" t="s">
        <v>303</v>
      </c>
      <c r="D117" s="46">
        <v>84</v>
      </c>
      <c r="E117" s="46">
        <v>73</v>
      </c>
      <c r="F117" s="46">
        <v>170</v>
      </c>
      <c r="G117" s="46">
        <v>168</v>
      </c>
      <c r="H117" s="46">
        <v>100</v>
      </c>
      <c r="I117" s="46">
        <v>38</v>
      </c>
      <c r="J117" s="46">
        <v>633</v>
      </c>
      <c r="L117" s="42">
        <v>42989</v>
      </c>
      <c r="M117" s="42">
        <v>21573</v>
      </c>
      <c r="N117" s="42">
        <v>21416</v>
      </c>
      <c r="O117" s="54">
        <v>195.39882295470935</v>
      </c>
      <c r="P117" s="54">
        <v>169.81088185349739</v>
      </c>
      <c r="Q117" s="54">
        <v>395.44999883691179</v>
      </c>
      <c r="R117" s="54">
        <v>390.79764590941869</v>
      </c>
      <c r="S117" s="54">
        <v>232.61764637465399</v>
      </c>
      <c r="T117" s="54">
        <v>88.394705622368519</v>
      </c>
      <c r="U117" s="54">
        <v>1472.4697015515599</v>
      </c>
      <c r="W117" s="42" t="s">
        <v>469</v>
      </c>
    </row>
    <row r="118" spans="1:23">
      <c r="A118" s="45" t="s">
        <v>7687</v>
      </c>
      <c r="B118" s="46" t="s">
        <v>222</v>
      </c>
      <c r="C118" s="46" t="s">
        <v>306</v>
      </c>
      <c r="D118" s="46">
        <v>52</v>
      </c>
      <c r="E118" s="46">
        <v>51</v>
      </c>
      <c r="F118" s="46">
        <v>107</v>
      </c>
      <c r="G118" s="46">
        <v>109</v>
      </c>
      <c r="H118" s="46">
        <v>41</v>
      </c>
      <c r="I118" s="46">
        <v>24</v>
      </c>
      <c r="J118" s="46">
        <v>384</v>
      </c>
      <c r="L118" s="42">
        <v>27423</v>
      </c>
      <c r="M118" s="42">
        <v>13759</v>
      </c>
      <c r="N118" s="42">
        <v>13664</v>
      </c>
      <c r="O118" s="54">
        <v>189.62185027166976</v>
      </c>
      <c r="P118" s="54">
        <v>185.97527622798381</v>
      </c>
      <c r="Q118" s="54">
        <v>390.18342267439743</v>
      </c>
      <c r="R118" s="54">
        <v>397.47657076176932</v>
      </c>
      <c r="S118" s="54">
        <v>149.50953579112425</v>
      </c>
      <c r="T118" s="54">
        <v>87.51777704846296</v>
      </c>
      <c r="U118" s="54">
        <v>1400.2844327754074</v>
      </c>
      <c r="W118" s="42" t="s">
        <v>469</v>
      </c>
    </row>
    <row r="119" spans="1:23">
      <c r="A119" s="45" t="s">
        <v>7688</v>
      </c>
      <c r="B119" s="46" t="s">
        <v>222</v>
      </c>
      <c r="C119" s="46" t="s">
        <v>308</v>
      </c>
      <c r="D119" s="46">
        <v>81</v>
      </c>
      <c r="E119" s="46">
        <v>45</v>
      </c>
      <c r="F119" s="46">
        <v>114</v>
      </c>
      <c r="G119" s="46">
        <v>112</v>
      </c>
      <c r="H119" s="46">
        <v>50</v>
      </c>
      <c r="I119" s="46">
        <v>22</v>
      </c>
      <c r="J119" s="46">
        <v>424</v>
      </c>
      <c r="L119" s="42">
        <v>28767</v>
      </c>
      <c r="M119" s="42">
        <v>14546</v>
      </c>
      <c r="N119" s="42">
        <v>14221</v>
      </c>
      <c r="O119" s="54">
        <v>281.57263531129416</v>
      </c>
      <c r="P119" s="54">
        <v>156.42924183960787</v>
      </c>
      <c r="Q119" s="54">
        <v>396.28741266033995</v>
      </c>
      <c r="R119" s="54">
        <v>389.33500191191297</v>
      </c>
      <c r="S119" s="54">
        <v>173.81026871067544</v>
      </c>
      <c r="T119" s="54">
        <v>76.476518232697188</v>
      </c>
      <c r="U119" s="54">
        <v>1473.9110786665276</v>
      </c>
      <c r="W119" s="42" t="s">
        <v>469</v>
      </c>
    </row>
    <row r="120" spans="1:23">
      <c r="A120" s="45" t="s">
        <v>7689</v>
      </c>
      <c r="B120" s="46" t="s">
        <v>222</v>
      </c>
      <c r="C120" s="46" t="s">
        <v>310</v>
      </c>
      <c r="D120" s="46">
        <v>52</v>
      </c>
      <c r="E120" s="46">
        <v>55</v>
      </c>
      <c r="F120" s="46">
        <v>128</v>
      </c>
      <c r="G120" s="46">
        <v>142</v>
      </c>
      <c r="H120" s="46">
        <v>55</v>
      </c>
      <c r="I120" s="46">
        <v>30</v>
      </c>
      <c r="J120" s="46">
        <v>462</v>
      </c>
      <c r="L120" s="42">
        <v>27670</v>
      </c>
      <c r="M120" s="42">
        <v>13953</v>
      </c>
      <c r="N120" s="42">
        <v>13717</v>
      </c>
      <c r="O120" s="54">
        <v>187.929165160824</v>
      </c>
      <c r="P120" s="54">
        <v>198.77123238164077</v>
      </c>
      <c r="Q120" s="54">
        <v>462.59486808818218</v>
      </c>
      <c r="R120" s="54">
        <v>513.1911817853271</v>
      </c>
      <c r="S120" s="54">
        <v>198.77123238164077</v>
      </c>
      <c r="T120" s="54">
        <v>108.42067220816769</v>
      </c>
      <c r="U120" s="54">
        <v>1669.6783520057822</v>
      </c>
      <c r="W120" s="42" t="s">
        <v>469</v>
      </c>
    </row>
    <row r="121" spans="1:23">
      <c r="A121" s="45" t="s">
        <v>7690</v>
      </c>
      <c r="B121" s="46" t="s">
        <v>222</v>
      </c>
      <c r="C121" s="46" t="s">
        <v>312</v>
      </c>
      <c r="D121" s="46">
        <v>83</v>
      </c>
      <c r="E121" s="46">
        <v>52</v>
      </c>
      <c r="F121" s="46">
        <v>123</v>
      </c>
      <c r="G121" s="46">
        <v>147</v>
      </c>
      <c r="H121" s="46">
        <v>80</v>
      </c>
      <c r="I121" s="46">
        <v>34</v>
      </c>
      <c r="J121" s="46">
        <v>519</v>
      </c>
      <c r="L121" s="42">
        <v>36093</v>
      </c>
      <c r="M121" s="42">
        <v>18107</v>
      </c>
      <c r="N121" s="42">
        <v>17986</v>
      </c>
      <c r="O121" s="54">
        <v>229.96148837724769</v>
      </c>
      <c r="P121" s="54">
        <v>144.07225777851662</v>
      </c>
      <c r="Q121" s="54">
        <v>340.78630205302966</v>
      </c>
      <c r="R121" s="54">
        <v>407.28119025849884</v>
      </c>
      <c r="S121" s="54">
        <v>221.64962735156402</v>
      </c>
      <c r="T121" s="54">
        <v>94.201091624414701</v>
      </c>
      <c r="U121" s="54">
        <v>1437.9519574432716</v>
      </c>
      <c r="W121" s="42" t="s">
        <v>469</v>
      </c>
    </row>
    <row r="122" spans="1:23">
      <c r="A122" s="45" t="s">
        <v>7691</v>
      </c>
      <c r="B122" s="46" t="s">
        <v>222</v>
      </c>
      <c r="C122" s="46" t="s">
        <v>314</v>
      </c>
      <c r="D122" s="46">
        <v>79</v>
      </c>
      <c r="E122" s="46">
        <v>60</v>
      </c>
      <c r="F122" s="46">
        <v>152</v>
      </c>
      <c r="G122" s="46">
        <v>122</v>
      </c>
      <c r="H122" s="46">
        <v>63</v>
      </c>
      <c r="I122" s="46">
        <v>43</v>
      </c>
      <c r="J122" s="46">
        <v>519</v>
      </c>
      <c r="L122" s="42">
        <v>29375</v>
      </c>
      <c r="M122" s="42">
        <v>14845</v>
      </c>
      <c r="N122" s="42">
        <v>14530</v>
      </c>
      <c r="O122" s="54">
        <v>268.936170212766</v>
      </c>
      <c r="P122" s="54">
        <v>204.25531914893617</v>
      </c>
      <c r="Q122" s="54">
        <v>517.44680851063822</v>
      </c>
      <c r="R122" s="54">
        <v>415.31914893617017</v>
      </c>
      <c r="S122" s="54">
        <v>214.46808510638297</v>
      </c>
      <c r="T122" s="54">
        <v>146.38297872340425</v>
      </c>
      <c r="U122" s="54">
        <v>1766.8085106382978</v>
      </c>
      <c r="W122" s="42" t="s">
        <v>469</v>
      </c>
    </row>
    <row r="123" spans="1:23">
      <c r="A123" s="45" t="s">
        <v>7692</v>
      </c>
      <c r="B123" s="46" t="s">
        <v>222</v>
      </c>
      <c r="C123" s="46" t="s">
        <v>316</v>
      </c>
      <c r="D123" s="46">
        <v>79</v>
      </c>
      <c r="E123" s="46">
        <v>70</v>
      </c>
      <c r="F123" s="46">
        <v>189</v>
      </c>
      <c r="G123" s="46">
        <v>165</v>
      </c>
      <c r="H123" s="46">
        <v>78</v>
      </c>
      <c r="I123" s="46">
        <v>51</v>
      </c>
      <c r="J123" s="46">
        <v>632</v>
      </c>
      <c r="L123" s="42">
        <v>39740</v>
      </c>
      <c r="M123" s="42">
        <v>20361</v>
      </c>
      <c r="N123" s="42">
        <v>19379</v>
      </c>
      <c r="O123" s="54">
        <v>198.79214896829393</v>
      </c>
      <c r="P123" s="54">
        <v>176.14494212380473</v>
      </c>
      <c r="Q123" s="54">
        <v>475.59134373427275</v>
      </c>
      <c r="R123" s="54">
        <v>415.19879214896827</v>
      </c>
      <c r="S123" s="54">
        <v>196.27579265223955</v>
      </c>
      <c r="T123" s="54">
        <v>128.33417211877202</v>
      </c>
      <c r="U123" s="54">
        <v>1590.3371917463514</v>
      </c>
      <c r="W123" s="42" t="s">
        <v>469</v>
      </c>
    </row>
    <row r="124" spans="1:23">
      <c r="A124" s="45" t="s">
        <v>7693</v>
      </c>
      <c r="B124" s="46" t="s">
        <v>222</v>
      </c>
      <c r="C124" s="46" t="s">
        <v>318</v>
      </c>
      <c r="D124" s="46">
        <v>81</v>
      </c>
      <c r="E124" s="46">
        <v>46</v>
      </c>
      <c r="F124" s="46">
        <v>129</v>
      </c>
      <c r="G124" s="46">
        <v>126</v>
      </c>
      <c r="H124" s="46">
        <v>90</v>
      </c>
      <c r="I124" s="46">
        <v>50</v>
      </c>
      <c r="J124" s="46">
        <v>522</v>
      </c>
      <c r="L124" s="42">
        <v>43876</v>
      </c>
      <c r="M124" s="42">
        <v>21914</v>
      </c>
      <c r="N124" s="42">
        <v>21962</v>
      </c>
      <c r="O124" s="54">
        <v>184.61117695323185</v>
      </c>
      <c r="P124" s="54">
        <v>104.84091530677364</v>
      </c>
      <c r="Q124" s="54">
        <v>294.01039292551735</v>
      </c>
      <c r="R124" s="54">
        <v>287.1729419272495</v>
      </c>
      <c r="S124" s="54">
        <v>205.12352994803538</v>
      </c>
      <c r="T124" s="54">
        <v>113.95751663779743</v>
      </c>
      <c r="U124" s="54">
        <v>1189.7164736986051</v>
      </c>
      <c r="W124" s="42" t="s">
        <v>469</v>
      </c>
    </row>
    <row r="125" spans="1:23">
      <c r="A125" s="45" t="s">
        <v>7694</v>
      </c>
      <c r="B125" s="46" t="s">
        <v>222</v>
      </c>
      <c r="C125" s="46" t="s">
        <v>320</v>
      </c>
      <c r="D125" s="46">
        <v>77</v>
      </c>
      <c r="E125" s="46">
        <v>64</v>
      </c>
      <c r="F125" s="46">
        <v>190</v>
      </c>
      <c r="G125" s="46">
        <v>159</v>
      </c>
      <c r="H125" s="46">
        <v>69</v>
      </c>
      <c r="I125" s="46">
        <v>28</v>
      </c>
      <c r="J125" s="46">
        <v>587</v>
      </c>
      <c r="L125" s="42">
        <v>31341</v>
      </c>
      <c r="M125" s="42">
        <v>15948</v>
      </c>
      <c r="N125" s="42">
        <v>15393</v>
      </c>
      <c r="O125" s="54">
        <v>245.68456654222902</v>
      </c>
      <c r="P125" s="54">
        <v>204.20535400912541</v>
      </c>
      <c r="Q125" s="54">
        <v>606.23464471459113</v>
      </c>
      <c r="R125" s="54">
        <v>507.32267636642104</v>
      </c>
      <c r="S125" s="54">
        <v>220.15889729108832</v>
      </c>
      <c r="T125" s="54">
        <v>89.339842378992373</v>
      </c>
      <c r="U125" s="54">
        <v>1872.9459813024471</v>
      </c>
      <c r="W125" s="42" t="s">
        <v>469</v>
      </c>
    </row>
    <row r="126" spans="1:23">
      <c r="A126" s="45" t="s">
        <v>7695</v>
      </c>
      <c r="B126" s="46" t="s">
        <v>222</v>
      </c>
      <c r="C126" s="46" t="s">
        <v>322</v>
      </c>
      <c r="D126" s="46">
        <v>53</v>
      </c>
      <c r="E126" s="46">
        <v>63</v>
      </c>
      <c r="F126" s="46">
        <v>163</v>
      </c>
      <c r="G126" s="46">
        <v>131</v>
      </c>
      <c r="H126" s="46">
        <v>73</v>
      </c>
      <c r="I126" s="46">
        <v>28</v>
      </c>
      <c r="J126" s="46">
        <v>511</v>
      </c>
      <c r="L126" s="42">
        <v>32081</v>
      </c>
      <c r="M126" s="42">
        <v>16181</v>
      </c>
      <c r="N126" s="42">
        <v>15900</v>
      </c>
      <c r="O126" s="54">
        <v>165.20682023627691</v>
      </c>
      <c r="P126" s="54">
        <v>196.37791839406501</v>
      </c>
      <c r="Q126" s="54">
        <v>508.08889997194603</v>
      </c>
      <c r="R126" s="54">
        <v>408.34138586702409</v>
      </c>
      <c r="S126" s="54">
        <v>227.54901655185313</v>
      </c>
      <c r="T126" s="54">
        <v>87.279074841806676</v>
      </c>
      <c r="U126" s="54">
        <v>1592.8431158629717</v>
      </c>
      <c r="W126" s="42" t="s">
        <v>469</v>
      </c>
    </row>
    <row r="127" spans="1:23">
      <c r="A127" s="45" t="s">
        <v>7696</v>
      </c>
      <c r="B127" s="46" t="s">
        <v>222</v>
      </c>
      <c r="C127" s="46" t="s">
        <v>324</v>
      </c>
      <c r="D127" s="46">
        <v>91</v>
      </c>
      <c r="E127" s="46">
        <v>54</v>
      </c>
      <c r="F127" s="46">
        <v>167</v>
      </c>
      <c r="G127" s="46">
        <v>156</v>
      </c>
      <c r="H127" s="46">
        <v>78</v>
      </c>
      <c r="I127" s="46">
        <v>43</v>
      </c>
      <c r="J127" s="46">
        <v>589</v>
      </c>
      <c r="L127" s="42">
        <v>44113</v>
      </c>
      <c r="M127" s="42">
        <v>22775</v>
      </c>
      <c r="N127" s="42">
        <v>21338</v>
      </c>
      <c r="O127" s="54">
        <v>206.28839571101491</v>
      </c>
      <c r="P127" s="54">
        <v>122.41289415818467</v>
      </c>
      <c r="Q127" s="54">
        <v>378.57320971142292</v>
      </c>
      <c r="R127" s="54">
        <v>353.63724979031122</v>
      </c>
      <c r="S127" s="54">
        <v>176.81862489515561</v>
      </c>
      <c r="T127" s="54">
        <v>97.476934237072982</v>
      </c>
      <c r="U127" s="54">
        <v>1335.2073085031623</v>
      </c>
      <c r="W127" s="42" t="s">
        <v>469</v>
      </c>
    </row>
    <row r="128" spans="1:23">
      <c r="A128" s="45" t="s">
        <v>7697</v>
      </c>
      <c r="B128" s="46" t="s">
        <v>222</v>
      </c>
      <c r="C128" s="46" t="s">
        <v>326</v>
      </c>
      <c r="D128" s="46">
        <v>110</v>
      </c>
      <c r="E128" s="46">
        <v>80</v>
      </c>
      <c r="F128" s="46">
        <v>196</v>
      </c>
      <c r="G128" s="46">
        <v>184</v>
      </c>
      <c r="H128" s="46">
        <v>117</v>
      </c>
      <c r="I128" s="46">
        <v>37</v>
      </c>
      <c r="J128" s="46">
        <v>724</v>
      </c>
      <c r="L128" s="42">
        <v>45780</v>
      </c>
      <c r="M128" s="42">
        <v>23482</v>
      </c>
      <c r="N128" s="42">
        <v>22298</v>
      </c>
      <c r="O128" s="54">
        <v>240.27959807776318</v>
      </c>
      <c r="P128" s="54">
        <v>174.7487986020096</v>
      </c>
      <c r="Q128" s="54">
        <v>428.13455657492352</v>
      </c>
      <c r="R128" s="54">
        <v>401.9222367846221</v>
      </c>
      <c r="S128" s="54">
        <v>255.57011795543906</v>
      </c>
      <c r="T128" s="54">
        <v>80.821319353429445</v>
      </c>
      <c r="U128" s="54">
        <v>1581.4766273481871</v>
      </c>
      <c r="W128" s="42" t="s">
        <v>469</v>
      </c>
    </row>
    <row r="129" spans="1:23">
      <c r="A129" s="45" t="s">
        <v>7698</v>
      </c>
      <c r="B129" s="46" t="s">
        <v>222</v>
      </c>
      <c r="C129" s="46" t="s">
        <v>328</v>
      </c>
      <c r="D129" s="46">
        <v>84</v>
      </c>
      <c r="E129" s="46">
        <v>62</v>
      </c>
      <c r="F129" s="46">
        <v>138</v>
      </c>
      <c r="G129" s="46">
        <v>145</v>
      </c>
      <c r="H129" s="46">
        <v>66</v>
      </c>
      <c r="I129" s="46">
        <v>33</v>
      </c>
      <c r="J129" s="46">
        <v>528</v>
      </c>
      <c r="L129" s="42">
        <v>31338</v>
      </c>
      <c r="M129" s="42">
        <v>16018</v>
      </c>
      <c r="N129" s="42">
        <v>15320</v>
      </c>
      <c r="O129" s="54">
        <v>268.04518475971662</v>
      </c>
      <c r="P129" s="54">
        <v>197.84287446550516</v>
      </c>
      <c r="Q129" s="54">
        <v>440.35994639096305</v>
      </c>
      <c r="R129" s="54">
        <v>462.69704512093949</v>
      </c>
      <c r="S129" s="54">
        <v>210.60693088263452</v>
      </c>
      <c r="T129" s="54">
        <v>105.30346544131726</v>
      </c>
      <c r="U129" s="54">
        <v>1684.8554470610761</v>
      </c>
      <c r="W129" s="42" t="s">
        <v>469</v>
      </c>
    </row>
    <row r="130" spans="1:23">
      <c r="A130" s="45" t="s">
        <v>7699</v>
      </c>
      <c r="B130" s="46" t="s">
        <v>222</v>
      </c>
      <c r="C130" s="46" t="s">
        <v>330</v>
      </c>
      <c r="D130" s="46">
        <v>74</v>
      </c>
      <c r="E130" s="46">
        <v>47</v>
      </c>
      <c r="F130" s="46">
        <v>144</v>
      </c>
      <c r="G130" s="46">
        <v>158</v>
      </c>
      <c r="H130" s="46">
        <v>63</v>
      </c>
      <c r="I130" s="46">
        <v>41</v>
      </c>
      <c r="J130" s="46">
        <v>527</v>
      </c>
      <c r="L130" s="42">
        <v>33362</v>
      </c>
      <c r="M130" s="42">
        <v>17083</v>
      </c>
      <c r="N130" s="42">
        <v>16279</v>
      </c>
      <c r="O130" s="54">
        <v>221.80924405011692</v>
      </c>
      <c r="P130" s="54">
        <v>140.87884419399316</v>
      </c>
      <c r="Q130" s="54">
        <v>431.6287992326599</v>
      </c>
      <c r="R130" s="54">
        <v>473.59271026916849</v>
      </c>
      <c r="S130" s="54">
        <v>188.83759966428872</v>
      </c>
      <c r="T130" s="54">
        <v>122.89431089263233</v>
      </c>
      <c r="U130" s="54">
        <v>1579.6415083028596</v>
      </c>
      <c r="W130" s="42" t="s">
        <v>469</v>
      </c>
    </row>
    <row r="131" spans="1:23">
      <c r="A131" s="45" t="s">
        <v>7700</v>
      </c>
      <c r="B131" s="46" t="s">
        <v>222</v>
      </c>
      <c r="C131" s="46" t="s">
        <v>332</v>
      </c>
      <c r="D131" s="46">
        <v>59</v>
      </c>
      <c r="E131" s="46">
        <v>51</v>
      </c>
      <c r="F131" s="46">
        <v>108</v>
      </c>
      <c r="G131" s="46">
        <v>137</v>
      </c>
      <c r="H131" s="46">
        <v>54</v>
      </c>
      <c r="I131" s="46">
        <v>31</v>
      </c>
      <c r="J131" s="46">
        <v>440</v>
      </c>
      <c r="L131" s="42">
        <v>28587</v>
      </c>
      <c r="M131" s="42">
        <v>14638</v>
      </c>
      <c r="N131" s="42">
        <v>13949</v>
      </c>
      <c r="O131" s="54">
        <v>206.38751880225277</v>
      </c>
      <c r="P131" s="54">
        <v>178.4027704900829</v>
      </c>
      <c r="Q131" s="54">
        <v>377.79410221429322</v>
      </c>
      <c r="R131" s="54">
        <v>479.23881484590896</v>
      </c>
      <c r="S131" s="54">
        <v>188.89705110714661</v>
      </c>
      <c r="T131" s="54">
        <v>108.44089970965824</v>
      </c>
      <c r="U131" s="54">
        <v>1539.1611571693427</v>
      </c>
      <c r="W131" s="42" t="s">
        <v>469</v>
      </c>
    </row>
    <row r="132" spans="1:23">
      <c r="A132" s="45" t="s">
        <v>7701</v>
      </c>
      <c r="B132" s="46" t="s">
        <v>222</v>
      </c>
      <c r="C132" s="46" t="s">
        <v>334</v>
      </c>
      <c r="D132" s="46">
        <v>93</v>
      </c>
      <c r="E132" s="46">
        <v>75</v>
      </c>
      <c r="F132" s="46">
        <v>131</v>
      </c>
      <c r="G132" s="46">
        <v>137</v>
      </c>
      <c r="H132" s="46">
        <v>85</v>
      </c>
      <c r="I132" s="46">
        <v>44</v>
      </c>
      <c r="J132" s="46">
        <v>565</v>
      </c>
      <c r="L132" s="42">
        <v>31305</v>
      </c>
      <c r="M132" s="42">
        <v>16009</v>
      </c>
      <c r="N132" s="42">
        <v>15296</v>
      </c>
      <c r="O132" s="54">
        <v>297.07714422616192</v>
      </c>
      <c r="P132" s="54">
        <v>239.57834211787255</v>
      </c>
      <c r="Q132" s="54">
        <v>418.46350423255069</v>
      </c>
      <c r="R132" s="54">
        <v>437.62977160198056</v>
      </c>
      <c r="S132" s="54">
        <v>271.52212106692224</v>
      </c>
      <c r="T132" s="54">
        <v>140.55262737581856</v>
      </c>
      <c r="U132" s="54">
        <v>1804.8235106213065</v>
      </c>
      <c r="W132" s="42" t="s">
        <v>469</v>
      </c>
    </row>
    <row r="133" spans="1:23">
      <c r="A133" s="45" t="s">
        <v>7702</v>
      </c>
      <c r="B133" s="46" t="s">
        <v>222</v>
      </c>
      <c r="C133" s="46" t="s">
        <v>336</v>
      </c>
      <c r="D133" s="46">
        <v>48</v>
      </c>
      <c r="E133" s="46">
        <v>53</v>
      </c>
      <c r="F133" s="46">
        <v>123</v>
      </c>
      <c r="G133" s="46">
        <v>107</v>
      </c>
      <c r="H133" s="46">
        <v>65</v>
      </c>
      <c r="I133" s="46">
        <v>27</v>
      </c>
      <c r="J133" s="46">
        <v>423</v>
      </c>
      <c r="L133" s="42">
        <v>29750</v>
      </c>
      <c r="M133" s="42">
        <v>15235</v>
      </c>
      <c r="N133" s="42">
        <v>14515</v>
      </c>
      <c r="O133" s="54">
        <v>161.34453781512605</v>
      </c>
      <c r="P133" s="54">
        <v>178.15126050420167</v>
      </c>
      <c r="Q133" s="54">
        <v>413.44537815126051</v>
      </c>
      <c r="R133" s="54">
        <v>359.66386554621852</v>
      </c>
      <c r="S133" s="54">
        <v>218.48739495798318</v>
      </c>
      <c r="T133" s="54">
        <v>90.756302521008408</v>
      </c>
      <c r="U133" s="54">
        <v>1421.8487394957983</v>
      </c>
      <c r="W133" s="42" t="s">
        <v>469</v>
      </c>
    </row>
    <row r="134" spans="1:23">
      <c r="A134" s="45" t="s">
        <v>7703</v>
      </c>
      <c r="B134" s="46" t="s">
        <v>222</v>
      </c>
      <c r="C134" s="46" t="s">
        <v>338</v>
      </c>
      <c r="D134" s="46">
        <v>66</v>
      </c>
      <c r="E134" s="46">
        <v>35</v>
      </c>
      <c r="F134" s="46">
        <v>104</v>
      </c>
      <c r="G134" s="46">
        <v>115</v>
      </c>
      <c r="H134" s="46">
        <v>42</v>
      </c>
      <c r="I134" s="46">
        <v>25</v>
      </c>
      <c r="J134" s="46">
        <v>387</v>
      </c>
      <c r="L134" s="42">
        <v>28662</v>
      </c>
      <c r="M134" s="42">
        <v>14720</v>
      </c>
      <c r="N134" s="42">
        <v>13942</v>
      </c>
      <c r="O134" s="54">
        <v>230.27004396064476</v>
      </c>
      <c r="P134" s="54">
        <v>122.11290210034191</v>
      </c>
      <c r="Q134" s="54">
        <v>362.84976624101597</v>
      </c>
      <c r="R134" s="54">
        <v>401.22810690112345</v>
      </c>
      <c r="S134" s="54">
        <v>146.53548252041031</v>
      </c>
      <c r="T134" s="54">
        <v>87.223501500244225</v>
      </c>
      <c r="U134" s="54">
        <v>1350.2198032237807</v>
      </c>
      <c r="W134" s="42" t="s">
        <v>469</v>
      </c>
    </row>
    <row r="135" spans="1:23">
      <c r="A135" s="45" t="s">
        <v>7704</v>
      </c>
      <c r="B135" s="46" t="s">
        <v>222</v>
      </c>
      <c r="C135" s="46" t="s">
        <v>340</v>
      </c>
      <c r="D135" s="46">
        <v>60</v>
      </c>
      <c r="E135" s="46">
        <v>48</v>
      </c>
      <c r="F135" s="46">
        <v>128</v>
      </c>
      <c r="G135" s="46">
        <v>98</v>
      </c>
      <c r="H135" s="46">
        <v>57</v>
      </c>
      <c r="I135" s="46">
        <v>27</v>
      </c>
      <c r="J135" s="46">
        <v>418</v>
      </c>
      <c r="L135" s="42">
        <v>32695</v>
      </c>
      <c r="M135" s="42">
        <v>16738</v>
      </c>
      <c r="N135" s="42">
        <v>15957</v>
      </c>
      <c r="O135" s="54">
        <v>183.51429882244992</v>
      </c>
      <c r="P135" s="54">
        <v>146.81143905795992</v>
      </c>
      <c r="Q135" s="54">
        <v>391.49717082122646</v>
      </c>
      <c r="R135" s="54">
        <v>299.74002141000153</v>
      </c>
      <c r="S135" s="54">
        <v>174.33858388132742</v>
      </c>
      <c r="T135" s="54">
        <v>82.581434470102451</v>
      </c>
      <c r="U135" s="54">
        <v>1278.4829484630677</v>
      </c>
      <c r="W135" s="42" t="s">
        <v>469</v>
      </c>
    </row>
    <row r="136" spans="1:23">
      <c r="A136" s="45" t="s">
        <v>7705</v>
      </c>
      <c r="B136" s="46" t="s">
        <v>222</v>
      </c>
      <c r="C136" s="46" t="s">
        <v>342</v>
      </c>
      <c r="D136" s="46">
        <v>44</v>
      </c>
      <c r="E136" s="46">
        <v>35</v>
      </c>
      <c r="F136" s="46">
        <v>104</v>
      </c>
      <c r="G136" s="46">
        <v>96</v>
      </c>
      <c r="H136" s="46">
        <v>65</v>
      </c>
      <c r="I136" s="46">
        <v>32</v>
      </c>
      <c r="J136" s="46">
        <v>376</v>
      </c>
      <c r="L136" s="42">
        <v>26282</v>
      </c>
      <c r="M136" s="42">
        <v>13456</v>
      </c>
      <c r="N136" s="42">
        <v>12826</v>
      </c>
      <c r="O136" s="54">
        <v>167.41496080967963</v>
      </c>
      <c r="P136" s="54">
        <v>133.17099155315424</v>
      </c>
      <c r="Q136" s="54">
        <v>395.70808918651545</v>
      </c>
      <c r="R136" s="54">
        <v>365.26900540293735</v>
      </c>
      <c r="S136" s="54">
        <v>247.31755574157219</v>
      </c>
      <c r="T136" s="54">
        <v>121.75633513431247</v>
      </c>
      <c r="U136" s="54">
        <v>1430.6369378281715</v>
      </c>
      <c r="W136" s="42" t="s">
        <v>469</v>
      </c>
    </row>
    <row r="137" spans="1:23">
      <c r="A137" s="45" t="s">
        <v>7706</v>
      </c>
      <c r="B137" s="46" t="s">
        <v>222</v>
      </c>
      <c r="C137" s="46" t="s">
        <v>344</v>
      </c>
      <c r="D137" s="46">
        <v>43</v>
      </c>
      <c r="E137" s="46">
        <v>43</v>
      </c>
      <c r="F137" s="46">
        <v>74</v>
      </c>
      <c r="G137" s="46">
        <v>79</v>
      </c>
      <c r="H137" s="46">
        <v>45</v>
      </c>
      <c r="I137" s="46">
        <v>24</v>
      </c>
      <c r="J137" s="46">
        <v>308</v>
      </c>
      <c r="L137" s="42">
        <v>27977</v>
      </c>
      <c r="M137" s="42">
        <v>14285</v>
      </c>
      <c r="N137" s="42">
        <v>13692</v>
      </c>
      <c r="O137" s="54">
        <v>153.69768023733781</v>
      </c>
      <c r="P137" s="54">
        <v>153.69768023733781</v>
      </c>
      <c r="Q137" s="54">
        <v>264.50298459448834</v>
      </c>
      <c r="R137" s="54">
        <v>282.37480787789968</v>
      </c>
      <c r="S137" s="54">
        <v>160.84640955070236</v>
      </c>
      <c r="T137" s="54">
        <v>85.78475176037459</v>
      </c>
      <c r="U137" s="54">
        <v>1100.9043142581406</v>
      </c>
      <c r="W137" s="42" t="s">
        <v>469</v>
      </c>
    </row>
    <row r="138" spans="1:23">
      <c r="A138" s="45" t="s">
        <v>7707</v>
      </c>
      <c r="B138" s="46" t="s">
        <v>222</v>
      </c>
      <c r="C138" s="46" t="s">
        <v>346</v>
      </c>
      <c r="D138" s="46">
        <v>42</v>
      </c>
      <c r="E138" s="46">
        <v>39</v>
      </c>
      <c r="F138" s="46">
        <v>101</v>
      </c>
      <c r="G138" s="46">
        <v>97</v>
      </c>
      <c r="H138" s="46">
        <v>67</v>
      </c>
      <c r="I138" s="46">
        <v>27</v>
      </c>
      <c r="J138" s="46">
        <v>373</v>
      </c>
      <c r="L138" s="42">
        <v>26094</v>
      </c>
      <c r="M138" s="42">
        <v>13273</v>
      </c>
      <c r="N138" s="42">
        <v>12821</v>
      </c>
      <c r="O138" s="54">
        <v>160.95654173373188</v>
      </c>
      <c r="P138" s="54">
        <v>149.45964589560819</v>
      </c>
      <c r="Q138" s="54">
        <v>387.06215988349811</v>
      </c>
      <c r="R138" s="54">
        <v>371.7329654326665</v>
      </c>
      <c r="S138" s="54">
        <v>256.76400705142942</v>
      </c>
      <c r="T138" s="54">
        <v>103.47206254311335</v>
      </c>
      <c r="U138" s="54">
        <v>1429.4473825400476</v>
      </c>
      <c r="W138" s="42" t="s">
        <v>469</v>
      </c>
    </row>
    <row r="139" spans="1:23">
      <c r="A139" s="45" t="s">
        <v>7708</v>
      </c>
      <c r="B139" s="46" t="s">
        <v>222</v>
      </c>
      <c r="C139" s="46" t="s">
        <v>348</v>
      </c>
      <c r="D139" s="46">
        <v>49</v>
      </c>
      <c r="E139" s="46">
        <v>39</v>
      </c>
      <c r="F139" s="46">
        <v>95</v>
      </c>
      <c r="G139" s="46">
        <v>111</v>
      </c>
      <c r="H139" s="46">
        <v>74</v>
      </c>
      <c r="I139" s="46">
        <v>39</v>
      </c>
      <c r="J139" s="46">
        <v>407</v>
      </c>
      <c r="L139" s="42">
        <v>31925</v>
      </c>
      <c r="M139" s="42">
        <v>16519</v>
      </c>
      <c r="N139" s="42">
        <v>15406</v>
      </c>
      <c r="O139" s="54">
        <v>153.48472983555209</v>
      </c>
      <c r="P139" s="54">
        <v>122.1613155833986</v>
      </c>
      <c r="Q139" s="54">
        <v>297.57243539545811</v>
      </c>
      <c r="R139" s="54">
        <v>347.68989819890368</v>
      </c>
      <c r="S139" s="54">
        <v>231.7932654659358</v>
      </c>
      <c r="T139" s="54">
        <v>122.1613155833986</v>
      </c>
      <c r="U139" s="54">
        <v>1274.8629600626468</v>
      </c>
      <c r="W139" s="42" t="s">
        <v>469</v>
      </c>
    </row>
    <row r="140" spans="1:23">
      <c r="A140" s="45" t="s">
        <v>7709</v>
      </c>
      <c r="B140" s="46" t="s">
        <v>222</v>
      </c>
      <c r="C140" s="46" t="s">
        <v>350</v>
      </c>
      <c r="D140" s="46">
        <v>59</v>
      </c>
      <c r="E140" s="46">
        <v>44</v>
      </c>
      <c r="F140" s="46">
        <v>130</v>
      </c>
      <c r="G140" s="46">
        <v>148</v>
      </c>
      <c r="H140" s="46">
        <v>94</v>
      </c>
      <c r="I140" s="46">
        <v>32</v>
      </c>
      <c r="J140" s="46">
        <v>507</v>
      </c>
      <c r="L140" s="42">
        <v>29748</v>
      </c>
      <c r="M140" s="42">
        <v>15202</v>
      </c>
      <c r="N140" s="42">
        <v>14546</v>
      </c>
      <c r="O140" s="54">
        <v>198.33266101922817</v>
      </c>
      <c r="P140" s="54">
        <v>147.90910313298372</v>
      </c>
      <c r="Q140" s="54">
        <v>437.00416834745192</v>
      </c>
      <c r="R140" s="54">
        <v>497.51243781094524</v>
      </c>
      <c r="S140" s="54">
        <v>315.98762942046523</v>
      </c>
      <c r="T140" s="54">
        <v>107.57025682398816</v>
      </c>
      <c r="U140" s="54">
        <v>1704.3162565550624</v>
      </c>
      <c r="W140" s="42" t="s">
        <v>469</v>
      </c>
    </row>
    <row r="141" spans="1:23">
      <c r="A141" s="45" t="s">
        <v>7710</v>
      </c>
      <c r="B141" s="46" t="s">
        <v>222</v>
      </c>
      <c r="C141" s="46" t="s">
        <v>352</v>
      </c>
      <c r="D141" s="46">
        <v>58</v>
      </c>
      <c r="E141" s="46">
        <v>34</v>
      </c>
      <c r="F141" s="46">
        <v>97</v>
      </c>
      <c r="G141" s="46">
        <v>94</v>
      </c>
      <c r="H141" s="46">
        <v>71</v>
      </c>
      <c r="I141" s="46">
        <v>28</v>
      </c>
      <c r="J141" s="46">
        <v>382</v>
      </c>
      <c r="L141" s="42">
        <v>36403</v>
      </c>
      <c r="M141" s="42">
        <v>17195</v>
      </c>
      <c r="N141" s="42">
        <v>19208</v>
      </c>
      <c r="O141" s="54">
        <v>159.32752795099304</v>
      </c>
      <c r="P141" s="54">
        <v>93.39889569540972</v>
      </c>
      <c r="Q141" s="54">
        <v>266.46155536631596</v>
      </c>
      <c r="R141" s="54">
        <v>258.22047633436807</v>
      </c>
      <c r="S141" s="54">
        <v>195.03887042276736</v>
      </c>
      <c r="T141" s="54">
        <v>76.916737631513882</v>
      </c>
      <c r="U141" s="54">
        <v>1049.364063401368</v>
      </c>
      <c r="W141" s="42" t="s">
        <v>469</v>
      </c>
    </row>
    <row r="142" spans="1:23">
      <c r="A142" s="45" t="s">
        <v>7711</v>
      </c>
      <c r="B142" s="46" t="s">
        <v>222</v>
      </c>
      <c r="C142" s="46" t="s">
        <v>354</v>
      </c>
      <c r="D142" s="46">
        <v>55</v>
      </c>
      <c r="E142" s="46">
        <v>44</v>
      </c>
      <c r="F142" s="46">
        <v>145</v>
      </c>
      <c r="G142" s="46">
        <v>172</v>
      </c>
      <c r="H142" s="46">
        <v>101</v>
      </c>
      <c r="I142" s="46">
        <v>44</v>
      </c>
      <c r="J142" s="46">
        <v>561</v>
      </c>
      <c r="L142" s="42">
        <v>26187</v>
      </c>
      <c r="M142" s="42">
        <v>13681</v>
      </c>
      <c r="N142" s="42">
        <v>12506</v>
      </c>
      <c r="O142" s="54">
        <v>210.02787642723487</v>
      </c>
      <c r="P142" s="54">
        <v>168.02230114178789</v>
      </c>
      <c r="Q142" s="54">
        <v>553.7098560354375</v>
      </c>
      <c r="R142" s="54">
        <v>656.81444991789817</v>
      </c>
      <c r="S142" s="54">
        <v>385.68755489364952</v>
      </c>
      <c r="T142" s="54">
        <v>168.02230114178789</v>
      </c>
      <c r="U142" s="54">
        <v>2142.2843395577961</v>
      </c>
      <c r="W142" s="42" t="s">
        <v>469</v>
      </c>
    </row>
    <row r="143" spans="1:23">
      <c r="A143" s="45" t="s">
        <v>7712</v>
      </c>
      <c r="B143" s="46" t="s">
        <v>222</v>
      </c>
      <c r="C143" s="46" t="s">
        <v>356</v>
      </c>
      <c r="D143" s="46">
        <v>41</v>
      </c>
      <c r="E143" s="46">
        <v>33</v>
      </c>
      <c r="F143" s="46">
        <v>87</v>
      </c>
      <c r="G143" s="46">
        <v>101</v>
      </c>
      <c r="H143" s="46">
        <v>58</v>
      </c>
      <c r="I143" s="46">
        <v>32</v>
      </c>
      <c r="J143" s="46">
        <v>352</v>
      </c>
      <c r="L143" s="42">
        <v>26879</v>
      </c>
      <c r="M143" s="42">
        <v>13636</v>
      </c>
      <c r="N143" s="42">
        <v>13243</v>
      </c>
      <c r="O143" s="54">
        <v>152.53543658618253</v>
      </c>
      <c r="P143" s="54">
        <v>122.77242456936641</v>
      </c>
      <c r="Q143" s="54">
        <v>323.67275568287511</v>
      </c>
      <c r="R143" s="54">
        <v>375.75802671230326</v>
      </c>
      <c r="S143" s="54">
        <v>215.78183712191677</v>
      </c>
      <c r="T143" s="54">
        <v>119.05204806726441</v>
      </c>
      <c r="U143" s="54">
        <v>1309.5725287399084</v>
      </c>
      <c r="W143" s="42" t="s">
        <v>469</v>
      </c>
    </row>
    <row r="144" spans="1:23">
      <c r="A144" s="45" t="s">
        <v>7713</v>
      </c>
      <c r="B144" s="46" t="s">
        <v>222</v>
      </c>
      <c r="C144" s="46" t="s">
        <v>358</v>
      </c>
      <c r="D144" s="46">
        <v>64</v>
      </c>
      <c r="E144" s="46">
        <v>35</v>
      </c>
      <c r="F144" s="46">
        <v>118</v>
      </c>
      <c r="G144" s="46">
        <v>105</v>
      </c>
      <c r="H144" s="46">
        <v>64</v>
      </c>
      <c r="I144" s="46">
        <v>32</v>
      </c>
      <c r="J144" s="46">
        <v>418</v>
      </c>
      <c r="L144" s="42">
        <v>30331</v>
      </c>
      <c r="M144" s="42">
        <v>15548</v>
      </c>
      <c r="N144" s="42">
        <v>14783</v>
      </c>
      <c r="O144" s="54">
        <v>211.00524216148497</v>
      </c>
      <c r="P144" s="54">
        <v>115.39349180706208</v>
      </c>
      <c r="Q144" s="54">
        <v>389.04091523523783</v>
      </c>
      <c r="R144" s="54">
        <v>346.18047542118626</v>
      </c>
      <c r="S144" s="54">
        <v>211.00524216148497</v>
      </c>
      <c r="T144" s="54">
        <v>105.50262108074249</v>
      </c>
      <c r="U144" s="54">
        <v>1378.1279878671987</v>
      </c>
      <c r="W144" s="42" t="s">
        <v>469</v>
      </c>
    </row>
    <row r="145" spans="1:23">
      <c r="A145" s="45" t="s">
        <v>7714</v>
      </c>
      <c r="B145" s="46" t="s">
        <v>222</v>
      </c>
      <c r="C145" s="46" t="s">
        <v>360</v>
      </c>
      <c r="D145" s="46">
        <v>63</v>
      </c>
      <c r="E145" s="46">
        <v>35</v>
      </c>
      <c r="F145" s="46">
        <v>94</v>
      </c>
      <c r="G145" s="46">
        <v>111</v>
      </c>
      <c r="H145" s="46">
        <v>66</v>
      </c>
      <c r="I145" s="46">
        <v>17</v>
      </c>
      <c r="J145" s="46">
        <v>386</v>
      </c>
      <c r="L145" s="42">
        <v>30298</v>
      </c>
      <c r="M145" s="42">
        <v>15513</v>
      </c>
      <c r="N145" s="42">
        <v>14785</v>
      </c>
      <c r="O145" s="54">
        <v>207.93451712984358</v>
      </c>
      <c r="P145" s="54">
        <v>115.51917618324642</v>
      </c>
      <c r="Q145" s="54">
        <v>310.25150174929041</v>
      </c>
      <c r="R145" s="54">
        <v>366.36081589543863</v>
      </c>
      <c r="S145" s="54">
        <v>217.83616080269323</v>
      </c>
      <c r="T145" s="54">
        <v>56.109314146148265</v>
      </c>
      <c r="U145" s="54">
        <v>1274.0114859066605</v>
      </c>
      <c r="W145" s="42" t="s">
        <v>469</v>
      </c>
    </row>
    <row r="146" spans="1:23">
      <c r="A146" s="45" t="s">
        <v>7715</v>
      </c>
      <c r="B146" s="46" t="s">
        <v>222</v>
      </c>
      <c r="C146" s="46" t="s">
        <v>362</v>
      </c>
      <c r="D146" s="46">
        <v>52</v>
      </c>
      <c r="E146" s="46">
        <v>38</v>
      </c>
      <c r="F146" s="46">
        <v>85</v>
      </c>
      <c r="G146" s="46">
        <v>105</v>
      </c>
      <c r="H146" s="46">
        <v>61</v>
      </c>
      <c r="I146" s="46">
        <v>32</v>
      </c>
      <c r="J146" s="46">
        <v>373</v>
      </c>
      <c r="L146" s="42">
        <v>25655</v>
      </c>
      <c r="M146" s="42">
        <v>13269</v>
      </c>
      <c r="N146" s="42">
        <v>12386</v>
      </c>
      <c r="O146" s="54">
        <v>202.68953420385887</v>
      </c>
      <c r="P146" s="54">
        <v>148.11927499512765</v>
      </c>
      <c r="Q146" s="54">
        <v>331.31943091015398</v>
      </c>
      <c r="R146" s="54">
        <v>409.27694406548432</v>
      </c>
      <c r="S146" s="54">
        <v>237.77041512375754</v>
      </c>
      <c r="T146" s="54">
        <v>124.73202104852855</v>
      </c>
      <c r="U146" s="54">
        <v>1453.907620346911</v>
      </c>
      <c r="W146" s="42" t="s">
        <v>469</v>
      </c>
    </row>
    <row r="147" spans="1:23">
      <c r="A147" s="45" t="s">
        <v>7716</v>
      </c>
      <c r="B147" s="46" t="s">
        <v>222</v>
      </c>
      <c r="C147" s="46" t="s">
        <v>364</v>
      </c>
      <c r="D147" s="46">
        <v>48</v>
      </c>
      <c r="E147" s="46">
        <v>30</v>
      </c>
      <c r="F147" s="46">
        <v>89</v>
      </c>
      <c r="G147" s="46">
        <v>93</v>
      </c>
      <c r="H147" s="46">
        <v>51</v>
      </c>
      <c r="I147" s="46">
        <v>23</v>
      </c>
      <c r="J147" s="46">
        <v>334</v>
      </c>
      <c r="L147" s="42">
        <v>26475</v>
      </c>
      <c r="M147" s="42">
        <v>13421</v>
      </c>
      <c r="N147" s="42">
        <v>13054</v>
      </c>
      <c r="O147" s="54">
        <v>181.30311614730877</v>
      </c>
      <c r="P147" s="54">
        <v>113.31444759206798</v>
      </c>
      <c r="Q147" s="54">
        <v>336.16619452313506</v>
      </c>
      <c r="R147" s="54">
        <v>351.27478753541072</v>
      </c>
      <c r="S147" s="54">
        <v>192.63456090651559</v>
      </c>
      <c r="T147" s="54">
        <v>86.874409820585456</v>
      </c>
      <c r="U147" s="54">
        <v>1261.5675165250236</v>
      </c>
      <c r="W147" s="42" t="s">
        <v>469</v>
      </c>
    </row>
    <row r="148" spans="1:23">
      <c r="A148" s="45" t="s">
        <v>7717</v>
      </c>
      <c r="B148" s="46" t="s">
        <v>222</v>
      </c>
      <c r="C148" s="46" t="s">
        <v>366</v>
      </c>
      <c r="D148" s="46">
        <v>78</v>
      </c>
      <c r="E148" s="46">
        <v>61</v>
      </c>
      <c r="F148" s="46">
        <v>127</v>
      </c>
      <c r="G148" s="46">
        <v>149</v>
      </c>
      <c r="H148" s="46">
        <v>59</v>
      </c>
      <c r="I148" s="46">
        <v>34</v>
      </c>
      <c r="J148" s="46">
        <v>508</v>
      </c>
      <c r="L148" s="42">
        <v>36543</v>
      </c>
      <c r="M148" s="42">
        <v>18642</v>
      </c>
      <c r="N148" s="42">
        <v>17901</v>
      </c>
      <c r="O148" s="54">
        <v>213.44717182497334</v>
      </c>
      <c r="P148" s="54">
        <v>166.92663437594067</v>
      </c>
      <c r="Q148" s="54">
        <v>347.53577976630271</v>
      </c>
      <c r="R148" s="54">
        <v>407.73882822975679</v>
      </c>
      <c r="S148" s="54">
        <v>161.45362997017213</v>
      </c>
      <c r="T148" s="54">
        <v>93.04107489806529</v>
      </c>
      <c r="U148" s="54">
        <v>1390.1431190652108</v>
      </c>
      <c r="W148" s="42" t="s">
        <v>469</v>
      </c>
    </row>
    <row r="149" spans="1:23">
      <c r="A149" s="45" t="s">
        <v>7718</v>
      </c>
      <c r="B149" s="46" t="s">
        <v>222</v>
      </c>
      <c r="C149" s="46" t="s">
        <v>368</v>
      </c>
      <c r="D149" s="46">
        <v>56</v>
      </c>
      <c r="E149" s="46">
        <v>42</v>
      </c>
      <c r="F149" s="46">
        <v>107</v>
      </c>
      <c r="G149" s="46">
        <v>104</v>
      </c>
      <c r="H149" s="46">
        <v>53</v>
      </c>
      <c r="I149" s="46">
        <v>29</v>
      </c>
      <c r="J149" s="46">
        <v>391</v>
      </c>
      <c r="L149" s="42">
        <v>27962</v>
      </c>
      <c r="M149" s="42">
        <v>13650</v>
      </c>
      <c r="N149" s="42">
        <v>14312</v>
      </c>
      <c r="O149" s="54">
        <v>200.27179743938203</v>
      </c>
      <c r="P149" s="54">
        <v>150.20384807953653</v>
      </c>
      <c r="Q149" s="54">
        <v>382.66218439310495</v>
      </c>
      <c r="R149" s="54">
        <v>371.93333810170947</v>
      </c>
      <c r="S149" s="54">
        <v>189.54295114798654</v>
      </c>
      <c r="T149" s="54">
        <v>103.71218081682284</v>
      </c>
      <c r="U149" s="54">
        <v>1398.3262999785422</v>
      </c>
      <c r="W149" s="42" t="s">
        <v>469</v>
      </c>
    </row>
    <row r="150" spans="1:23">
      <c r="A150" s="45" t="s">
        <v>7719</v>
      </c>
      <c r="B150" s="46" t="s">
        <v>222</v>
      </c>
      <c r="C150" s="46" t="s">
        <v>370</v>
      </c>
      <c r="D150" s="46">
        <v>67</v>
      </c>
      <c r="E150" s="46">
        <v>61</v>
      </c>
      <c r="F150" s="46">
        <v>104</v>
      </c>
      <c r="G150" s="46">
        <v>123</v>
      </c>
      <c r="H150" s="46">
        <v>78</v>
      </c>
      <c r="I150" s="46">
        <v>38</v>
      </c>
      <c r="J150" s="46">
        <v>471</v>
      </c>
      <c r="L150" s="42">
        <v>42057</v>
      </c>
      <c r="M150" s="42">
        <v>21514</v>
      </c>
      <c r="N150" s="42">
        <v>20543</v>
      </c>
      <c r="O150" s="54">
        <v>159.30760634377154</v>
      </c>
      <c r="P150" s="54">
        <v>145.04125353686663</v>
      </c>
      <c r="Q150" s="54">
        <v>247.28344865301852</v>
      </c>
      <c r="R150" s="54">
        <v>292.46023254155074</v>
      </c>
      <c r="S150" s="54">
        <v>185.46258648976388</v>
      </c>
      <c r="T150" s="54">
        <v>90.35356777706447</v>
      </c>
      <c r="U150" s="54">
        <v>1119.9086953420358</v>
      </c>
      <c r="W150" s="42" t="s">
        <v>469</v>
      </c>
    </row>
    <row r="151" spans="1:23">
      <c r="A151" s="45" t="s">
        <v>7720</v>
      </c>
      <c r="B151" s="46" t="s">
        <v>222</v>
      </c>
      <c r="C151" s="46" t="s">
        <v>372</v>
      </c>
      <c r="D151" s="46">
        <v>82</v>
      </c>
      <c r="E151" s="46">
        <v>52</v>
      </c>
      <c r="F151" s="46">
        <v>135</v>
      </c>
      <c r="G151" s="46">
        <v>140</v>
      </c>
      <c r="H151" s="46">
        <v>66</v>
      </c>
      <c r="I151" s="46">
        <v>36</v>
      </c>
      <c r="J151" s="46">
        <v>511</v>
      </c>
      <c r="L151" s="42">
        <v>31909</v>
      </c>
      <c r="M151" s="42">
        <v>16511</v>
      </c>
      <c r="N151" s="42">
        <v>15398</v>
      </c>
      <c r="O151" s="54">
        <v>256.98078911905731</v>
      </c>
      <c r="P151" s="54">
        <v>162.96342724623148</v>
      </c>
      <c r="Q151" s="54">
        <v>423.07812842771631</v>
      </c>
      <c r="R151" s="54">
        <v>438.74768873985397</v>
      </c>
      <c r="S151" s="54">
        <v>206.83819612021688</v>
      </c>
      <c r="T151" s="54">
        <v>112.82083424739102</v>
      </c>
      <c r="U151" s="54">
        <v>1601.4290639004669</v>
      </c>
      <c r="W151" s="42" t="s">
        <v>469</v>
      </c>
    </row>
    <row r="152" spans="1:23">
      <c r="A152" s="45" t="s">
        <v>7721</v>
      </c>
      <c r="B152" s="46" t="s">
        <v>222</v>
      </c>
      <c r="C152" s="46" t="s">
        <v>374</v>
      </c>
      <c r="D152" s="46">
        <v>78</v>
      </c>
      <c r="E152" s="46">
        <v>45</v>
      </c>
      <c r="F152" s="46">
        <v>126</v>
      </c>
      <c r="G152" s="46">
        <v>161</v>
      </c>
      <c r="H152" s="46">
        <v>72</v>
      </c>
      <c r="I152" s="46">
        <v>38</v>
      </c>
      <c r="J152" s="46">
        <v>520</v>
      </c>
      <c r="L152" s="42">
        <v>33672</v>
      </c>
      <c r="M152" s="42">
        <v>16734</v>
      </c>
      <c r="N152" s="42">
        <v>16938</v>
      </c>
      <c r="O152" s="54">
        <v>231.64647184604419</v>
      </c>
      <c r="P152" s="54">
        <v>133.64219529579472</v>
      </c>
      <c r="Q152" s="54">
        <v>374.19814682822528</v>
      </c>
      <c r="R152" s="54">
        <v>478.14207650273227</v>
      </c>
      <c r="S152" s="54">
        <v>213.82751247327158</v>
      </c>
      <c r="T152" s="54">
        <v>112.85340936089331</v>
      </c>
      <c r="U152" s="54">
        <v>1544.3098123069612</v>
      </c>
      <c r="W152" s="42" t="s">
        <v>469</v>
      </c>
    </row>
    <row r="153" spans="1:23">
      <c r="A153" s="45" t="s">
        <v>7722</v>
      </c>
      <c r="B153" s="46" t="s">
        <v>222</v>
      </c>
      <c r="C153" s="46" t="s">
        <v>377</v>
      </c>
      <c r="D153" s="46">
        <v>68</v>
      </c>
      <c r="E153" s="46">
        <v>56</v>
      </c>
      <c r="F153" s="46">
        <v>130</v>
      </c>
      <c r="G153" s="46">
        <v>158</v>
      </c>
      <c r="H153" s="46">
        <v>79</v>
      </c>
      <c r="I153" s="46">
        <v>36</v>
      </c>
      <c r="J153" s="46">
        <v>527</v>
      </c>
      <c r="L153" s="42">
        <v>27325</v>
      </c>
      <c r="M153" s="42">
        <v>14205</v>
      </c>
      <c r="N153" s="42">
        <v>13120</v>
      </c>
      <c r="O153" s="54">
        <v>248.85635864592865</v>
      </c>
      <c r="P153" s="54">
        <v>204.94053064958828</v>
      </c>
      <c r="Q153" s="54">
        <v>475.75480329368708</v>
      </c>
      <c r="R153" s="54">
        <v>578.22506861848126</v>
      </c>
      <c r="S153" s="54">
        <v>289.11253430924063</v>
      </c>
      <c r="T153" s="54">
        <v>131.74748398902105</v>
      </c>
      <c r="U153" s="54">
        <v>1928.6367795059468</v>
      </c>
      <c r="W153" s="42" t="s">
        <v>469</v>
      </c>
    </row>
    <row r="154" spans="1:23">
      <c r="A154" s="45" t="s">
        <v>7723</v>
      </c>
      <c r="B154" s="46" t="s">
        <v>222</v>
      </c>
      <c r="C154" s="46" t="s">
        <v>379</v>
      </c>
      <c r="D154" s="46">
        <v>69</v>
      </c>
      <c r="E154" s="46">
        <v>44</v>
      </c>
      <c r="F154" s="46">
        <v>122</v>
      </c>
      <c r="G154" s="46">
        <v>117</v>
      </c>
      <c r="H154" s="46">
        <v>66</v>
      </c>
      <c r="I154" s="46">
        <v>35</v>
      </c>
      <c r="J154" s="46">
        <v>453</v>
      </c>
      <c r="L154" s="42">
        <v>36916</v>
      </c>
      <c r="M154" s="42">
        <v>19119</v>
      </c>
      <c r="N154" s="42">
        <v>17797</v>
      </c>
      <c r="O154" s="54">
        <v>186.91082457471015</v>
      </c>
      <c r="P154" s="54">
        <v>119.18951132300357</v>
      </c>
      <c r="Q154" s="54">
        <v>330.48000866832808</v>
      </c>
      <c r="R154" s="54">
        <v>316.93574601798679</v>
      </c>
      <c r="S154" s="54">
        <v>178.78426698450536</v>
      </c>
      <c r="T154" s="54">
        <v>94.809838552389209</v>
      </c>
      <c r="U154" s="54">
        <v>1227.1101961209231</v>
      </c>
      <c r="W154" s="42" t="s">
        <v>469</v>
      </c>
    </row>
    <row r="155" spans="1:23">
      <c r="A155" s="45" t="s">
        <v>7724</v>
      </c>
      <c r="B155" s="46" t="s">
        <v>222</v>
      </c>
      <c r="C155" s="46" t="s">
        <v>381</v>
      </c>
      <c r="D155" s="46">
        <v>69</v>
      </c>
      <c r="E155" s="46">
        <v>53</v>
      </c>
      <c r="F155" s="46">
        <v>153</v>
      </c>
      <c r="G155" s="46">
        <v>167</v>
      </c>
      <c r="H155" s="46">
        <v>68</v>
      </c>
      <c r="I155" s="46">
        <v>38</v>
      </c>
      <c r="J155" s="46">
        <v>548</v>
      </c>
      <c r="L155" s="42">
        <v>28522</v>
      </c>
      <c r="M155" s="42">
        <v>14780</v>
      </c>
      <c r="N155" s="42">
        <v>13742</v>
      </c>
      <c r="O155" s="54">
        <v>241.91851903793562</v>
      </c>
      <c r="P155" s="54">
        <v>185.82147114508098</v>
      </c>
      <c r="Q155" s="54">
        <v>536.4280204754225</v>
      </c>
      <c r="R155" s="54">
        <v>585.51293738167033</v>
      </c>
      <c r="S155" s="54">
        <v>238.41245354463223</v>
      </c>
      <c r="T155" s="54">
        <v>133.23048874552978</v>
      </c>
      <c r="U155" s="54">
        <v>1921.3238903302715</v>
      </c>
      <c r="W155" s="42" t="s">
        <v>469</v>
      </c>
    </row>
    <row r="156" spans="1:23">
      <c r="A156" s="45" t="s">
        <v>7725</v>
      </c>
      <c r="B156" s="46" t="s">
        <v>222</v>
      </c>
      <c r="C156" s="46" t="s">
        <v>383</v>
      </c>
      <c r="D156" s="46">
        <v>52</v>
      </c>
      <c r="E156" s="46">
        <v>41</v>
      </c>
      <c r="F156" s="46">
        <v>112</v>
      </c>
      <c r="G156" s="46">
        <v>123</v>
      </c>
      <c r="H156" s="46">
        <v>56</v>
      </c>
      <c r="I156" s="46">
        <v>16</v>
      </c>
      <c r="J156" s="46">
        <v>400</v>
      </c>
      <c r="L156" s="42">
        <v>29234</v>
      </c>
      <c r="M156" s="42">
        <v>14975</v>
      </c>
      <c r="N156" s="42">
        <v>14259</v>
      </c>
      <c r="O156" s="54">
        <v>177.87507696517756</v>
      </c>
      <c r="P156" s="54">
        <v>140.24765683792845</v>
      </c>
      <c r="Q156" s="54">
        <v>383.11555038653626</v>
      </c>
      <c r="R156" s="54">
        <v>420.74297051378528</v>
      </c>
      <c r="S156" s="54">
        <v>191.55777519326813</v>
      </c>
      <c r="T156" s="54">
        <v>54.730792912362325</v>
      </c>
      <c r="U156" s="54">
        <v>1368.269822809058</v>
      </c>
      <c r="W156" s="42" t="s">
        <v>469</v>
      </c>
    </row>
    <row r="157" spans="1:23">
      <c r="A157" s="45" t="s">
        <v>7726</v>
      </c>
      <c r="B157" s="46" t="s">
        <v>222</v>
      </c>
      <c r="C157" s="46" t="s">
        <v>385</v>
      </c>
      <c r="D157" s="46">
        <v>51</v>
      </c>
      <c r="E157" s="46">
        <v>56</v>
      </c>
      <c r="F157" s="46">
        <v>106</v>
      </c>
      <c r="G157" s="46">
        <v>102</v>
      </c>
      <c r="H157" s="46">
        <v>46</v>
      </c>
      <c r="I157" s="46">
        <v>17</v>
      </c>
      <c r="J157" s="46">
        <v>378</v>
      </c>
      <c r="L157" s="42">
        <v>29161</v>
      </c>
      <c r="M157" s="42">
        <v>15097</v>
      </c>
      <c r="N157" s="42">
        <v>14064</v>
      </c>
      <c r="O157" s="54">
        <v>174.89112170364527</v>
      </c>
      <c r="P157" s="54">
        <v>192.03731010596343</v>
      </c>
      <c r="Q157" s="54">
        <v>363.49919412914505</v>
      </c>
      <c r="R157" s="54">
        <v>349.78224340729054</v>
      </c>
      <c r="S157" s="54">
        <v>157.74493330132711</v>
      </c>
      <c r="T157" s="54">
        <v>58.297040567881758</v>
      </c>
      <c r="U157" s="54">
        <v>1296.2518432152531</v>
      </c>
      <c r="W157" s="42" t="s">
        <v>469</v>
      </c>
    </row>
    <row r="158" spans="1:23">
      <c r="A158" s="45" t="s">
        <v>7727</v>
      </c>
      <c r="B158" s="46" t="s">
        <v>222</v>
      </c>
      <c r="C158" s="46" t="s">
        <v>387</v>
      </c>
      <c r="D158" s="46">
        <v>70</v>
      </c>
      <c r="E158" s="46">
        <v>31</v>
      </c>
      <c r="F158" s="46">
        <v>79</v>
      </c>
      <c r="G158" s="46">
        <v>89</v>
      </c>
      <c r="H158" s="46">
        <v>48</v>
      </c>
      <c r="I158" s="46">
        <v>16</v>
      </c>
      <c r="J158" s="46">
        <v>333</v>
      </c>
      <c r="L158" s="42">
        <v>26643</v>
      </c>
      <c r="M158" s="42">
        <v>13595</v>
      </c>
      <c r="N158" s="42">
        <v>13048</v>
      </c>
      <c r="O158" s="54">
        <v>262.73317569342794</v>
      </c>
      <c r="P158" s="54">
        <v>116.35326352137521</v>
      </c>
      <c r="Q158" s="54">
        <v>296.51315542544006</v>
      </c>
      <c r="R158" s="54">
        <v>334.04646623878693</v>
      </c>
      <c r="S158" s="54">
        <v>180.15989190406486</v>
      </c>
      <c r="T158" s="54">
        <v>60.053297301354945</v>
      </c>
      <c r="U158" s="54">
        <v>1249.85925008445</v>
      </c>
      <c r="W158" s="42" t="s">
        <v>469</v>
      </c>
    </row>
    <row r="159" spans="1:23">
      <c r="A159" s="45" t="s">
        <v>7728</v>
      </c>
      <c r="B159" s="46" t="s">
        <v>222</v>
      </c>
      <c r="C159" s="46" t="s">
        <v>389</v>
      </c>
      <c r="D159" s="46">
        <v>96</v>
      </c>
      <c r="E159" s="46">
        <v>72</v>
      </c>
      <c r="F159" s="46">
        <v>131</v>
      </c>
      <c r="G159" s="46">
        <v>149</v>
      </c>
      <c r="H159" s="46">
        <v>79</v>
      </c>
      <c r="I159" s="46">
        <v>42</v>
      </c>
      <c r="J159" s="46">
        <v>569</v>
      </c>
      <c r="L159" s="42">
        <v>43102</v>
      </c>
      <c r="M159" s="42">
        <v>21991</v>
      </c>
      <c r="N159" s="42">
        <v>21111</v>
      </c>
      <c r="O159" s="54">
        <v>222.72748364345043</v>
      </c>
      <c r="P159" s="54">
        <v>167.04561273258781</v>
      </c>
      <c r="Q159" s="54">
        <v>303.93021205512508</v>
      </c>
      <c r="R159" s="54">
        <v>345.69161523827199</v>
      </c>
      <c r="S159" s="54">
        <v>183.28615841492274</v>
      </c>
      <c r="T159" s="54">
        <v>97.443274094009567</v>
      </c>
      <c r="U159" s="54">
        <v>1320.1243561783676</v>
      </c>
      <c r="W159" s="42" t="s">
        <v>469</v>
      </c>
    </row>
    <row r="160" spans="1:23">
      <c r="A160" s="45" t="s">
        <v>7729</v>
      </c>
      <c r="B160" s="46" t="s">
        <v>222</v>
      </c>
      <c r="C160" s="46" t="s">
        <v>391</v>
      </c>
      <c r="D160" s="46">
        <v>73</v>
      </c>
      <c r="E160" s="46">
        <v>49</v>
      </c>
      <c r="F160" s="46">
        <v>129</v>
      </c>
      <c r="G160" s="46">
        <v>129</v>
      </c>
      <c r="H160" s="46">
        <v>51</v>
      </c>
      <c r="I160" s="46">
        <v>32</v>
      </c>
      <c r="J160" s="46">
        <v>463</v>
      </c>
      <c r="L160" s="42">
        <v>42160</v>
      </c>
      <c r="M160" s="42">
        <v>21544</v>
      </c>
      <c r="N160" s="42">
        <v>20616</v>
      </c>
      <c r="O160" s="54">
        <v>173.14990512333964</v>
      </c>
      <c r="P160" s="54">
        <v>116.22390891840608</v>
      </c>
      <c r="Q160" s="54">
        <v>305.97722960151805</v>
      </c>
      <c r="R160" s="54">
        <v>305.97722960151805</v>
      </c>
      <c r="S160" s="54">
        <v>120.96774193548387</v>
      </c>
      <c r="T160" s="54">
        <v>75.901328273244786</v>
      </c>
      <c r="U160" s="54">
        <v>1098.1973434535105</v>
      </c>
      <c r="W160" s="42" t="s">
        <v>469</v>
      </c>
    </row>
    <row r="161" spans="1:23">
      <c r="A161" s="45" t="s">
        <v>7730</v>
      </c>
      <c r="B161" s="46" t="s">
        <v>222</v>
      </c>
      <c r="C161" s="46" t="s">
        <v>393</v>
      </c>
      <c r="D161" s="46">
        <v>51</v>
      </c>
      <c r="E161" s="46">
        <v>34</v>
      </c>
      <c r="F161" s="46">
        <v>93</v>
      </c>
      <c r="G161" s="46">
        <v>81</v>
      </c>
      <c r="H161" s="46">
        <v>42</v>
      </c>
      <c r="I161" s="46">
        <v>28</v>
      </c>
      <c r="J161" s="46">
        <v>329</v>
      </c>
      <c r="L161" s="42">
        <v>24185</v>
      </c>
      <c r="M161" s="42">
        <v>12417</v>
      </c>
      <c r="N161" s="42">
        <v>11768</v>
      </c>
      <c r="O161" s="54">
        <v>210.87450899317759</v>
      </c>
      <c r="P161" s="54">
        <v>140.58300599545174</v>
      </c>
      <c r="Q161" s="54">
        <v>384.53586934050031</v>
      </c>
      <c r="R161" s="54">
        <v>334.91833781269384</v>
      </c>
      <c r="S161" s="54">
        <v>173.66136034732273</v>
      </c>
      <c r="T161" s="54">
        <v>115.77424023154848</v>
      </c>
      <c r="U161" s="54">
        <v>1360.3473227206948</v>
      </c>
      <c r="W161" s="42" t="s">
        <v>469</v>
      </c>
    </row>
    <row r="162" spans="1:23">
      <c r="A162" s="45" t="s">
        <v>7731</v>
      </c>
      <c r="B162" s="46" t="s">
        <v>222</v>
      </c>
      <c r="C162" s="46" t="s">
        <v>395</v>
      </c>
      <c r="D162" s="46">
        <v>63</v>
      </c>
      <c r="E162" s="46">
        <v>55</v>
      </c>
      <c r="F162" s="46">
        <v>124</v>
      </c>
      <c r="G162" s="46">
        <v>147</v>
      </c>
      <c r="H162" s="46">
        <v>57</v>
      </c>
      <c r="I162" s="46">
        <v>30</v>
      </c>
      <c r="J162" s="46">
        <v>476</v>
      </c>
      <c r="L162" s="42">
        <v>39974</v>
      </c>
      <c r="M162" s="42">
        <v>20241</v>
      </c>
      <c r="N162" s="42">
        <v>19733</v>
      </c>
      <c r="O162" s="54">
        <v>157.60244158703156</v>
      </c>
      <c r="P162" s="54">
        <v>137.58943313153551</v>
      </c>
      <c r="Q162" s="54">
        <v>310.20163106018913</v>
      </c>
      <c r="R162" s="54">
        <v>367.73903036974031</v>
      </c>
      <c r="S162" s="54">
        <v>142.59268524540951</v>
      </c>
      <c r="T162" s="54">
        <v>75.048781708110269</v>
      </c>
      <c r="U162" s="54">
        <v>1190.7740031020164</v>
      </c>
      <c r="W162" s="42" t="s">
        <v>469</v>
      </c>
    </row>
    <row r="163" spans="1:23">
      <c r="A163" s="45" t="s">
        <v>7732</v>
      </c>
      <c r="B163" s="46" t="s">
        <v>222</v>
      </c>
      <c r="C163" s="46" t="s">
        <v>397</v>
      </c>
      <c r="D163" s="46">
        <v>57</v>
      </c>
      <c r="E163" s="46">
        <v>45</v>
      </c>
      <c r="F163" s="46">
        <v>91</v>
      </c>
      <c r="G163" s="46">
        <v>104</v>
      </c>
      <c r="H163" s="46">
        <v>43</v>
      </c>
      <c r="I163" s="46">
        <v>25</v>
      </c>
      <c r="J163" s="46">
        <v>365</v>
      </c>
      <c r="L163" s="42">
        <v>27390</v>
      </c>
      <c r="M163" s="42">
        <v>14158</v>
      </c>
      <c r="N163" s="42">
        <v>13232</v>
      </c>
      <c r="O163" s="54">
        <v>208.105147864184</v>
      </c>
      <c r="P163" s="54">
        <v>164.29353778751369</v>
      </c>
      <c r="Q163" s="54">
        <v>332.23804308141661</v>
      </c>
      <c r="R163" s="54">
        <v>379.70062066447605</v>
      </c>
      <c r="S163" s="54">
        <v>156.9916027747353</v>
      </c>
      <c r="T163" s="54">
        <v>91.274187659729833</v>
      </c>
      <c r="U163" s="54">
        <v>1332.6031398320556</v>
      </c>
      <c r="W163" s="42" t="s">
        <v>469</v>
      </c>
    </row>
    <row r="164" spans="1:23">
      <c r="A164" s="45" t="s">
        <v>7733</v>
      </c>
      <c r="B164" s="46" t="s">
        <v>222</v>
      </c>
      <c r="C164" s="46" t="s">
        <v>399</v>
      </c>
      <c r="D164" s="46">
        <v>64</v>
      </c>
      <c r="E164" s="46">
        <v>50</v>
      </c>
      <c r="F164" s="46">
        <v>122</v>
      </c>
      <c r="G164" s="46">
        <v>94</v>
      </c>
      <c r="H164" s="46">
        <v>54</v>
      </c>
      <c r="I164" s="46">
        <v>26</v>
      </c>
      <c r="J164" s="46">
        <v>410</v>
      </c>
      <c r="L164" s="42">
        <v>31103</v>
      </c>
      <c r="M164" s="42">
        <v>15760</v>
      </c>
      <c r="N164" s="42">
        <v>15343</v>
      </c>
      <c r="O164" s="54">
        <v>205.76793235379225</v>
      </c>
      <c r="P164" s="54">
        <v>160.75619715140019</v>
      </c>
      <c r="Q164" s="54">
        <v>392.24512104941641</v>
      </c>
      <c r="R164" s="54">
        <v>302.22165064463235</v>
      </c>
      <c r="S164" s="54">
        <v>173.6166929235122</v>
      </c>
      <c r="T164" s="54">
        <v>83.593222518728098</v>
      </c>
      <c r="U164" s="54">
        <v>1318.2008166414814</v>
      </c>
      <c r="W164" s="42" t="s">
        <v>469</v>
      </c>
    </row>
    <row r="165" spans="1:23">
      <c r="A165" s="45" t="s">
        <v>7734</v>
      </c>
      <c r="B165" s="46" t="s">
        <v>222</v>
      </c>
      <c r="C165" s="46" t="s">
        <v>401</v>
      </c>
      <c r="D165" s="46">
        <v>64</v>
      </c>
      <c r="E165" s="46">
        <v>42</v>
      </c>
      <c r="F165" s="46">
        <v>77</v>
      </c>
      <c r="G165" s="46">
        <v>102</v>
      </c>
      <c r="H165" s="46">
        <v>32</v>
      </c>
      <c r="I165" s="46">
        <v>26</v>
      </c>
      <c r="J165" s="46">
        <v>343</v>
      </c>
      <c r="L165" s="42">
        <v>28239</v>
      </c>
      <c r="M165" s="42">
        <v>14388</v>
      </c>
      <c r="N165" s="42">
        <v>13851</v>
      </c>
      <c r="O165" s="54">
        <v>226.63692057084177</v>
      </c>
      <c r="P165" s="54">
        <v>148.7304791246149</v>
      </c>
      <c r="Q165" s="54">
        <v>272.67254506179398</v>
      </c>
      <c r="R165" s="54">
        <v>361.20259215977904</v>
      </c>
      <c r="S165" s="54">
        <v>113.31846028542088</v>
      </c>
      <c r="T165" s="54">
        <v>92.071248981904461</v>
      </c>
      <c r="U165" s="54">
        <v>1214.6322461843549</v>
      </c>
      <c r="W165" s="42" t="s">
        <v>469</v>
      </c>
    </row>
    <row r="166" spans="1:23">
      <c r="A166" s="45" t="s">
        <v>7735</v>
      </c>
      <c r="B166" s="46" t="s">
        <v>222</v>
      </c>
      <c r="C166" s="46" t="s">
        <v>403</v>
      </c>
      <c r="D166" s="46">
        <v>51</v>
      </c>
      <c r="E166" s="46">
        <v>58</v>
      </c>
      <c r="F166" s="46">
        <v>137</v>
      </c>
      <c r="G166" s="46">
        <v>98</v>
      </c>
      <c r="H166" s="46">
        <v>52</v>
      </c>
      <c r="I166" s="46">
        <v>29</v>
      </c>
      <c r="J166" s="46">
        <v>425</v>
      </c>
      <c r="L166" s="42">
        <v>31003</v>
      </c>
      <c r="M166" s="42">
        <v>15750</v>
      </c>
      <c r="N166" s="42">
        <v>15253</v>
      </c>
      <c r="O166" s="54">
        <v>164.50020965712997</v>
      </c>
      <c r="P166" s="54">
        <v>187.07866980614779</v>
      </c>
      <c r="Q166" s="54">
        <v>441.89272005934913</v>
      </c>
      <c r="R166" s="54">
        <v>316.09844208624969</v>
      </c>
      <c r="S166" s="54">
        <v>167.72570396413252</v>
      </c>
      <c r="T166" s="54">
        <v>93.539334903073893</v>
      </c>
      <c r="U166" s="54">
        <v>1370.835080476083</v>
      </c>
      <c r="W166" s="42" t="s">
        <v>469</v>
      </c>
    </row>
    <row r="167" spans="1:23">
      <c r="A167" s="45" t="s">
        <v>7736</v>
      </c>
      <c r="B167" s="46" t="s">
        <v>222</v>
      </c>
      <c r="C167" s="46" t="s">
        <v>405</v>
      </c>
      <c r="D167" s="46">
        <v>58</v>
      </c>
      <c r="E167" s="46">
        <v>45</v>
      </c>
      <c r="F167" s="46">
        <v>122</v>
      </c>
      <c r="G167" s="46">
        <v>76</v>
      </c>
      <c r="H167" s="46">
        <v>57</v>
      </c>
      <c r="I167" s="46">
        <v>33</v>
      </c>
      <c r="J167" s="46">
        <v>391</v>
      </c>
      <c r="L167" s="42">
        <v>30526</v>
      </c>
      <c r="M167" s="42">
        <v>15570</v>
      </c>
      <c r="N167" s="42">
        <v>14956</v>
      </c>
      <c r="O167" s="54">
        <v>190.00196553757451</v>
      </c>
      <c r="P167" s="54">
        <v>147.41531808949748</v>
      </c>
      <c r="Q167" s="54">
        <v>399.6593068204154</v>
      </c>
      <c r="R167" s="54">
        <v>248.96809277337351</v>
      </c>
      <c r="S167" s="54">
        <v>186.72606958003013</v>
      </c>
      <c r="T167" s="54">
        <v>108.10456659896481</v>
      </c>
      <c r="U167" s="54">
        <v>1280.8753193998559</v>
      </c>
      <c r="W167" s="42" t="s">
        <v>469</v>
      </c>
    </row>
    <row r="168" spans="1:23">
      <c r="A168" s="45" t="s">
        <v>7737</v>
      </c>
      <c r="B168" s="46" t="s">
        <v>222</v>
      </c>
      <c r="C168" s="46" t="s">
        <v>407</v>
      </c>
      <c r="D168" s="46">
        <v>65</v>
      </c>
      <c r="E168" s="46">
        <v>58</v>
      </c>
      <c r="F168" s="46">
        <v>108</v>
      </c>
      <c r="G168" s="46">
        <v>108</v>
      </c>
      <c r="H168" s="46">
        <v>59</v>
      </c>
      <c r="I168" s="46">
        <v>25</v>
      </c>
      <c r="J168" s="46">
        <v>423</v>
      </c>
      <c r="L168" s="42">
        <v>32753</v>
      </c>
      <c r="M168" s="42">
        <v>16743</v>
      </c>
      <c r="N168" s="42">
        <v>16010</v>
      </c>
      <c r="O168" s="54">
        <v>198.45510334931151</v>
      </c>
      <c r="P168" s="54">
        <v>177.08301529630873</v>
      </c>
      <c r="Q168" s="54">
        <v>329.74078710347146</v>
      </c>
      <c r="R168" s="54">
        <v>329.74078710347146</v>
      </c>
      <c r="S168" s="54">
        <v>180.136170732452</v>
      </c>
      <c r="T168" s="54">
        <v>76.328885903581352</v>
      </c>
      <c r="U168" s="54">
        <v>1291.4847494885964</v>
      </c>
      <c r="W168" s="42" t="s">
        <v>469</v>
      </c>
    </row>
    <row r="169" spans="1:23">
      <c r="A169" s="45" t="s">
        <v>7738</v>
      </c>
      <c r="B169" s="46" t="s">
        <v>222</v>
      </c>
      <c r="C169" s="46" t="s">
        <v>409</v>
      </c>
      <c r="D169" s="46">
        <v>52</v>
      </c>
      <c r="E169" s="46">
        <v>39</v>
      </c>
      <c r="F169" s="46">
        <v>98</v>
      </c>
      <c r="G169" s="46">
        <v>91</v>
      </c>
      <c r="H169" s="46">
        <v>45</v>
      </c>
      <c r="I169" s="46">
        <v>28</v>
      </c>
      <c r="J169" s="46">
        <v>353</v>
      </c>
      <c r="L169" s="42">
        <v>28394</v>
      </c>
      <c r="M169" s="42">
        <v>14388</v>
      </c>
      <c r="N169" s="42">
        <v>14006</v>
      </c>
      <c r="O169" s="54">
        <v>183.137282524477</v>
      </c>
      <c r="P169" s="54">
        <v>137.35296189335773</v>
      </c>
      <c r="Q169" s="54">
        <v>345.14334014228359</v>
      </c>
      <c r="R169" s="54">
        <v>320.49024441783479</v>
      </c>
      <c r="S169" s="54">
        <v>158.48418680002817</v>
      </c>
      <c r="T169" s="54">
        <v>98.612382897795314</v>
      </c>
      <c r="U169" s="54">
        <v>1243.2203986757766</v>
      </c>
      <c r="W169" s="42" t="s">
        <v>469</v>
      </c>
    </row>
    <row r="170" spans="1:23">
      <c r="A170" s="45" t="s">
        <v>7739</v>
      </c>
      <c r="B170" s="46" t="s">
        <v>222</v>
      </c>
      <c r="C170" s="46" t="s">
        <v>411</v>
      </c>
      <c r="D170" s="46">
        <v>60</v>
      </c>
      <c r="E170" s="46">
        <v>44</v>
      </c>
      <c r="F170" s="46">
        <v>101</v>
      </c>
      <c r="G170" s="46">
        <v>72</v>
      </c>
      <c r="H170" s="46">
        <v>43</v>
      </c>
      <c r="I170" s="46">
        <v>23</v>
      </c>
      <c r="J170" s="46">
        <v>343</v>
      </c>
      <c r="L170" s="42">
        <v>27186</v>
      </c>
      <c r="M170" s="42">
        <v>13932</v>
      </c>
      <c r="N170" s="42">
        <v>13254</v>
      </c>
      <c r="O170" s="54">
        <v>220.70183182520412</v>
      </c>
      <c r="P170" s="54">
        <v>161.84801000514972</v>
      </c>
      <c r="Q170" s="54">
        <v>371.51475023909364</v>
      </c>
      <c r="R170" s="54">
        <v>264.84219819024497</v>
      </c>
      <c r="S170" s="54">
        <v>158.1696461413963</v>
      </c>
      <c r="T170" s="54">
        <v>84.602368866328248</v>
      </c>
      <c r="U170" s="54">
        <v>1261.6788052674171</v>
      </c>
      <c r="W170" s="42" t="s">
        <v>469</v>
      </c>
    </row>
    <row r="171" spans="1:23">
      <c r="A171" s="45" t="s">
        <v>7740</v>
      </c>
      <c r="B171" s="46" t="s">
        <v>222</v>
      </c>
      <c r="C171" s="46" t="s">
        <v>413</v>
      </c>
      <c r="D171" s="46">
        <v>70</v>
      </c>
      <c r="E171" s="46">
        <v>51</v>
      </c>
      <c r="F171" s="46">
        <v>140</v>
      </c>
      <c r="G171" s="46">
        <v>129</v>
      </c>
      <c r="H171" s="46">
        <v>67</v>
      </c>
      <c r="I171" s="46">
        <v>31</v>
      </c>
      <c r="J171" s="46">
        <v>488</v>
      </c>
      <c r="L171" s="42">
        <v>36701</v>
      </c>
      <c r="M171" s="42">
        <v>18763</v>
      </c>
      <c r="N171" s="42">
        <v>17938</v>
      </c>
      <c r="O171" s="54">
        <v>190.73049780659929</v>
      </c>
      <c r="P171" s="54">
        <v>138.96079125909375</v>
      </c>
      <c r="Q171" s="54">
        <v>381.46099561319858</v>
      </c>
      <c r="R171" s="54">
        <v>351.48906024359007</v>
      </c>
      <c r="S171" s="54">
        <v>182.55633361488788</v>
      </c>
      <c r="T171" s="54">
        <v>84.466363314351113</v>
      </c>
      <c r="U171" s="54">
        <v>1329.6640418517206</v>
      </c>
      <c r="W171" s="42" t="s">
        <v>469</v>
      </c>
    </row>
    <row r="172" spans="1:23">
      <c r="A172" s="45" t="s">
        <v>7741</v>
      </c>
      <c r="B172" s="46" t="s">
        <v>222</v>
      </c>
      <c r="C172" s="46" t="s">
        <v>415</v>
      </c>
      <c r="D172" s="46">
        <v>79</v>
      </c>
      <c r="E172" s="46">
        <v>54</v>
      </c>
      <c r="F172" s="46">
        <v>101</v>
      </c>
      <c r="G172" s="46">
        <v>117</v>
      </c>
      <c r="H172" s="46">
        <v>52</v>
      </c>
      <c r="I172" s="46">
        <v>36</v>
      </c>
      <c r="J172" s="46">
        <v>439</v>
      </c>
      <c r="L172" s="42">
        <v>33097</v>
      </c>
      <c r="M172" s="42">
        <v>16842</v>
      </c>
      <c r="N172" s="42">
        <v>16255</v>
      </c>
      <c r="O172" s="54">
        <v>238.6923286098438</v>
      </c>
      <c r="P172" s="54">
        <v>163.15678158141222</v>
      </c>
      <c r="Q172" s="54">
        <v>305.16360999486358</v>
      </c>
      <c r="R172" s="54">
        <v>353.50636009305981</v>
      </c>
      <c r="S172" s="54">
        <v>157.1139378191377</v>
      </c>
      <c r="T172" s="54">
        <v>108.77118772094148</v>
      </c>
      <c r="U172" s="54">
        <v>1326.4042058192586</v>
      </c>
      <c r="W172" s="42" t="s">
        <v>469</v>
      </c>
    </row>
    <row r="173" spans="1:23">
      <c r="A173" s="45" t="s">
        <v>7742</v>
      </c>
      <c r="B173" s="46" t="s">
        <v>222</v>
      </c>
      <c r="C173" s="46" t="s">
        <v>417</v>
      </c>
      <c r="D173" s="46">
        <v>80</v>
      </c>
      <c r="E173" s="46">
        <v>52</v>
      </c>
      <c r="F173" s="46">
        <v>104</v>
      </c>
      <c r="G173" s="46">
        <v>105</v>
      </c>
      <c r="H173" s="46">
        <v>53</v>
      </c>
      <c r="I173" s="46">
        <v>23</v>
      </c>
      <c r="J173" s="46">
        <v>417</v>
      </c>
      <c r="L173" s="42">
        <v>29325</v>
      </c>
      <c r="M173" s="42">
        <v>15006</v>
      </c>
      <c r="N173" s="42">
        <v>14319</v>
      </c>
      <c r="O173" s="54">
        <v>272.80477408354648</v>
      </c>
      <c r="P173" s="54">
        <v>177.32310315430519</v>
      </c>
      <c r="Q173" s="54">
        <v>354.64620630861037</v>
      </c>
      <c r="R173" s="54">
        <v>358.05626598465477</v>
      </c>
      <c r="S173" s="54">
        <v>180.73316283034953</v>
      </c>
      <c r="T173" s="54">
        <v>78.431372549019599</v>
      </c>
      <c r="U173" s="54">
        <v>1421.994884910486</v>
      </c>
      <c r="W173" s="42" t="s">
        <v>469</v>
      </c>
    </row>
    <row r="174" spans="1:23">
      <c r="A174" s="45" t="s">
        <v>7743</v>
      </c>
      <c r="B174" s="46" t="s">
        <v>222</v>
      </c>
      <c r="C174" s="46" t="s">
        <v>419</v>
      </c>
      <c r="D174" s="46">
        <v>72</v>
      </c>
      <c r="E174" s="46">
        <v>57</v>
      </c>
      <c r="F174" s="46">
        <v>127</v>
      </c>
      <c r="G174" s="46">
        <v>109</v>
      </c>
      <c r="H174" s="46">
        <v>53</v>
      </c>
      <c r="I174" s="46">
        <v>28</v>
      </c>
      <c r="J174" s="46">
        <v>446</v>
      </c>
      <c r="L174" s="42">
        <v>27073</v>
      </c>
      <c r="M174" s="42">
        <v>13918</v>
      </c>
      <c r="N174" s="42">
        <v>13155</v>
      </c>
      <c r="O174" s="54">
        <v>265.94762309311864</v>
      </c>
      <c r="P174" s="54">
        <v>210.54186828205223</v>
      </c>
      <c r="Q174" s="54">
        <v>469.10205740036196</v>
      </c>
      <c r="R174" s="54">
        <v>402.61515162708235</v>
      </c>
      <c r="S174" s="54">
        <v>195.76700033243455</v>
      </c>
      <c r="T174" s="54">
        <v>103.42407564732389</v>
      </c>
      <c r="U174" s="54">
        <v>1647.3977763823734</v>
      </c>
      <c r="W174" s="42" t="s">
        <v>469</v>
      </c>
    </row>
    <row r="175" spans="1:23">
      <c r="A175" s="45" t="s">
        <v>7744</v>
      </c>
      <c r="B175" s="46" t="s">
        <v>222</v>
      </c>
      <c r="C175" s="46" t="s">
        <v>421</v>
      </c>
      <c r="D175" s="46">
        <v>67</v>
      </c>
      <c r="E175" s="46">
        <v>58</v>
      </c>
      <c r="F175" s="46">
        <v>109</v>
      </c>
      <c r="G175" s="46">
        <v>111</v>
      </c>
      <c r="H175" s="46">
        <v>51</v>
      </c>
      <c r="I175" s="46">
        <v>20</v>
      </c>
      <c r="J175" s="46">
        <v>416</v>
      </c>
      <c r="L175" s="42">
        <v>34662</v>
      </c>
      <c r="M175" s="42">
        <v>17773</v>
      </c>
      <c r="N175" s="42">
        <v>16889</v>
      </c>
      <c r="O175" s="54">
        <v>193.29525128382667</v>
      </c>
      <c r="P175" s="54">
        <v>167.33021752928281</v>
      </c>
      <c r="Q175" s="54">
        <v>314.46540880503147</v>
      </c>
      <c r="R175" s="54">
        <v>320.2354163060412</v>
      </c>
      <c r="S175" s="54">
        <v>147.13519127574867</v>
      </c>
      <c r="T175" s="54">
        <v>57.700075010097507</v>
      </c>
      <c r="U175" s="54">
        <v>1200.1615602100283</v>
      </c>
      <c r="W175" s="42" t="s">
        <v>469</v>
      </c>
    </row>
    <row r="176" spans="1:23">
      <c r="A176" s="45" t="s">
        <v>7745</v>
      </c>
      <c r="B176" s="46" t="s">
        <v>222</v>
      </c>
      <c r="C176" s="46" t="s">
        <v>423</v>
      </c>
      <c r="D176" s="46">
        <v>94</v>
      </c>
      <c r="E176" s="46">
        <v>97</v>
      </c>
      <c r="F176" s="46">
        <v>196</v>
      </c>
      <c r="G176" s="46">
        <v>214</v>
      </c>
      <c r="H176" s="46">
        <v>91</v>
      </c>
      <c r="I176" s="46">
        <v>48</v>
      </c>
      <c r="J176" s="46">
        <v>740</v>
      </c>
      <c r="L176" s="42">
        <v>50074</v>
      </c>
      <c r="M176" s="42">
        <v>25245</v>
      </c>
      <c r="N176" s="42">
        <v>24829</v>
      </c>
      <c r="O176" s="54">
        <v>187.72217118664378</v>
      </c>
      <c r="P176" s="54">
        <v>193.71330430962175</v>
      </c>
      <c r="Q176" s="54">
        <v>391.42069736789551</v>
      </c>
      <c r="R176" s="54">
        <v>427.36749610576345</v>
      </c>
      <c r="S176" s="54">
        <v>181.73103806366578</v>
      </c>
      <c r="T176" s="54">
        <v>95.858129967647884</v>
      </c>
      <c r="U176" s="54">
        <v>1477.8128370012382</v>
      </c>
      <c r="W176" s="42" t="s">
        <v>469</v>
      </c>
    </row>
    <row r="177" spans="1:23">
      <c r="A177" s="45" t="s">
        <v>7746</v>
      </c>
      <c r="B177" s="46" t="s">
        <v>222</v>
      </c>
      <c r="C177" s="46" t="s">
        <v>425</v>
      </c>
      <c r="D177" s="46">
        <v>102</v>
      </c>
      <c r="E177" s="46">
        <v>75</v>
      </c>
      <c r="F177" s="46">
        <v>192</v>
      </c>
      <c r="G177" s="46">
        <v>186</v>
      </c>
      <c r="H177" s="46">
        <v>95</v>
      </c>
      <c r="I177" s="46">
        <v>45</v>
      </c>
      <c r="J177" s="46">
        <v>695</v>
      </c>
      <c r="L177" s="42">
        <v>40942</v>
      </c>
      <c r="M177" s="42">
        <v>21077</v>
      </c>
      <c r="N177" s="42">
        <v>19865</v>
      </c>
      <c r="O177" s="54">
        <v>249.13291974012017</v>
      </c>
      <c r="P177" s="54">
        <v>183.18597039714717</v>
      </c>
      <c r="Q177" s="54">
        <v>468.95608421669681</v>
      </c>
      <c r="R177" s="54">
        <v>454.30120658492507</v>
      </c>
      <c r="S177" s="54">
        <v>232.03556250305309</v>
      </c>
      <c r="T177" s="54">
        <v>109.9115822382883</v>
      </c>
      <c r="U177" s="54">
        <v>1697.5233256802305</v>
      </c>
      <c r="W177" s="42" t="s">
        <v>469</v>
      </c>
    </row>
    <row r="178" spans="1:23">
      <c r="A178" s="45" t="s">
        <v>7747</v>
      </c>
      <c r="B178" s="46" t="s">
        <v>222</v>
      </c>
      <c r="C178" s="46" t="s">
        <v>427</v>
      </c>
      <c r="D178" s="46">
        <v>65</v>
      </c>
      <c r="E178" s="46">
        <v>44</v>
      </c>
      <c r="F178" s="46">
        <v>139</v>
      </c>
      <c r="G178" s="46">
        <v>110</v>
      </c>
      <c r="H178" s="46">
        <v>57</v>
      </c>
      <c r="I178" s="46">
        <v>38</v>
      </c>
      <c r="J178" s="46">
        <v>453</v>
      </c>
      <c r="L178" s="42">
        <v>33060</v>
      </c>
      <c r="M178" s="42">
        <v>17033</v>
      </c>
      <c r="N178" s="42">
        <v>16027</v>
      </c>
      <c r="O178" s="54">
        <v>196.61222020568664</v>
      </c>
      <c r="P178" s="54">
        <v>133.09134906231097</v>
      </c>
      <c r="Q178" s="54">
        <v>420.4476709013914</v>
      </c>
      <c r="R178" s="54">
        <v>332.72837265577738</v>
      </c>
      <c r="S178" s="54">
        <v>172.41379310344828</v>
      </c>
      <c r="T178" s="54">
        <v>114.94252873563218</v>
      </c>
      <c r="U178" s="54">
        <v>1370.235934664247</v>
      </c>
      <c r="W178" s="42" t="s">
        <v>469</v>
      </c>
    </row>
    <row r="179" spans="1:23">
      <c r="A179" s="45" t="s">
        <v>7748</v>
      </c>
      <c r="B179" s="46" t="s">
        <v>222</v>
      </c>
      <c r="C179" s="46" t="s">
        <v>429</v>
      </c>
      <c r="D179" s="46">
        <v>69</v>
      </c>
      <c r="E179" s="46">
        <v>73</v>
      </c>
      <c r="F179" s="46">
        <v>145</v>
      </c>
      <c r="G179" s="46">
        <v>131</v>
      </c>
      <c r="H179" s="46">
        <v>68</v>
      </c>
      <c r="I179" s="46">
        <v>28</v>
      </c>
      <c r="J179" s="46">
        <v>514</v>
      </c>
      <c r="L179" s="42">
        <v>41344</v>
      </c>
      <c r="M179" s="42">
        <v>20943</v>
      </c>
      <c r="N179" s="42">
        <v>20401</v>
      </c>
      <c r="O179" s="54">
        <v>166.8924148606811</v>
      </c>
      <c r="P179" s="54">
        <v>176.5673374613003</v>
      </c>
      <c r="Q179" s="54">
        <v>350.71594427244582</v>
      </c>
      <c r="R179" s="54">
        <v>316.85371517027863</v>
      </c>
      <c r="S179" s="54">
        <v>164.4736842105263</v>
      </c>
      <c r="T179" s="54">
        <v>67.724458204334368</v>
      </c>
      <c r="U179" s="54">
        <v>1243.2275541795666</v>
      </c>
      <c r="W179" s="42" t="s">
        <v>469</v>
      </c>
    </row>
    <row r="180" spans="1:23">
      <c r="A180" s="45" t="s">
        <v>7749</v>
      </c>
      <c r="B180" s="46" t="s">
        <v>222</v>
      </c>
      <c r="C180" s="46" t="s">
        <v>431</v>
      </c>
      <c r="D180" s="46">
        <v>68</v>
      </c>
      <c r="E180" s="46">
        <v>51</v>
      </c>
      <c r="F180" s="46">
        <v>109</v>
      </c>
      <c r="G180" s="46">
        <v>104</v>
      </c>
      <c r="H180" s="46">
        <v>59</v>
      </c>
      <c r="I180" s="46">
        <v>31</v>
      </c>
      <c r="J180" s="46">
        <v>422</v>
      </c>
      <c r="L180" s="42">
        <v>34972</v>
      </c>
      <c r="M180" s="42">
        <v>17654</v>
      </c>
      <c r="N180" s="42">
        <v>17318</v>
      </c>
      <c r="O180" s="54">
        <v>194.44126729955391</v>
      </c>
      <c r="P180" s="54">
        <v>145.83095047466546</v>
      </c>
      <c r="Q180" s="54">
        <v>311.6779137595791</v>
      </c>
      <c r="R180" s="54">
        <v>297.38076175225899</v>
      </c>
      <c r="S180" s="54">
        <v>168.70639368637768</v>
      </c>
      <c r="T180" s="54">
        <v>88.642342445384884</v>
      </c>
      <c r="U180" s="54">
        <v>1206.67962941782</v>
      </c>
      <c r="W180" s="42" t="s">
        <v>469</v>
      </c>
    </row>
    <row r="181" spans="1:23">
      <c r="A181" s="45" t="s">
        <v>7750</v>
      </c>
      <c r="B181" s="46" t="s">
        <v>222</v>
      </c>
      <c r="C181" s="46" t="s">
        <v>433</v>
      </c>
      <c r="D181" s="46">
        <v>62</v>
      </c>
      <c r="E181" s="46">
        <v>67</v>
      </c>
      <c r="F181" s="46">
        <v>124</v>
      </c>
      <c r="G181" s="46">
        <v>127</v>
      </c>
      <c r="H181" s="46">
        <v>58</v>
      </c>
      <c r="I181" s="46">
        <v>26</v>
      </c>
      <c r="J181" s="46">
        <v>464</v>
      </c>
      <c r="L181" s="42">
        <v>35427</v>
      </c>
      <c r="M181" s="42">
        <v>18312</v>
      </c>
      <c r="N181" s="42">
        <v>17115</v>
      </c>
      <c r="O181" s="54">
        <v>175.00776244107601</v>
      </c>
      <c r="P181" s="54">
        <v>189.12129167019503</v>
      </c>
      <c r="Q181" s="54">
        <v>350.01552488215202</v>
      </c>
      <c r="R181" s="54">
        <v>358.48364241962349</v>
      </c>
      <c r="S181" s="54">
        <v>163.71693905778079</v>
      </c>
      <c r="T181" s="54">
        <v>73.390351991418981</v>
      </c>
      <c r="U181" s="54">
        <v>1309.7355124622463</v>
      </c>
      <c r="W181" s="42" t="s">
        <v>469</v>
      </c>
    </row>
    <row r="182" spans="1:23">
      <c r="A182" s="45" t="s">
        <v>7751</v>
      </c>
      <c r="B182" s="46" t="s">
        <v>222</v>
      </c>
      <c r="C182" s="46" t="s">
        <v>435</v>
      </c>
      <c r="D182" s="46">
        <v>70</v>
      </c>
      <c r="E182" s="46">
        <v>51</v>
      </c>
      <c r="F182" s="46">
        <v>121</v>
      </c>
      <c r="G182" s="46">
        <v>170</v>
      </c>
      <c r="H182" s="46">
        <v>72</v>
      </c>
      <c r="I182" s="46">
        <v>37</v>
      </c>
      <c r="J182" s="46">
        <v>521</v>
      </c>
      <c r="L182" s="42">
        <v>28241</v>
      </c>
      <c r="M182" s="42">
        <v>14696</v>
      </c>
      <c r="N182" s="42">
        <v>13545</v>
      </c>
      <c r="O182" s="54">
        <v>247.86657696257214</v>
      </c>
      <c r="P182" s="54">
        <v>180.58850607273112</v>
      </c>
      <c r="Q182" s="54">
        <v>428.45508303530329</v>
      </c>
      <c r="R182" s="54">
        <v>601.96168690910383</v>
      </c>
      <c r="S182" s="54">
        <v>254.94847916150277</v>
      </c>
      <c r="T182" s="54">
        <v>131.0151906802167</v>
      </c>
      <c r="U182" s="54">
        <v>1844.8355228214298</v>
      </c>
      <c r="W182" s="42" t="s">
        <v>469</v>
      </c>
    </row>
    <row r="183" spans="1:23">
      <c r="A183" s="45" t="s">
        <v>7752</v>
      </c>
      <c r="B183" s="46" t="s">
        <v>222</v>
      </c>
      <c r="C183" s="46" t="s">
        <v>437</v>
      </c>
      <c r="D183" s="46">
        <v>36</v>
      </c>
      <c r="E183" s="46">
        <v>32</v>
      </c>
      <c r="F183" s="46">
        <v>97</v>
      </c>
      <c r="G183" s="46">
        <v>98</v>
      </c>
      <c r="H183" s="46">
        <v>46</v>
      </c>
      <c r="I183" s="46">
        <v>15</v>
      </c>
      <c r="J183" s="46">
        <v>324</v>
      </c>
      <c r="L183" s="42">
        <v>28817</v>
      </c>
      <c r="M183" s="42">
        <v>14965</v>
      </c>
      <c r="N183" s="42">
        <v>13852</v>
      </c>
      <c r="O183" s="54">
        <v>124.92625880556616</v>
      </c>
      <c r="P183" s="54">
        <v>111.04556338272548</v>
      </c>
      <c r="Q183" s="54">
        <v>336.60686400388659</v>
      </c>
      <c r="R183" s="54">
        <v>340.07703785959677</v>
      </c>
      <c r="S183" s="54">
        <v>159.62799736266788</v>
      </c>
      <c r="T183" s="54">
        <v>52.052607835652566</v>
      </c>
      <c r="U183" s="54">
        <v>1124.3363292500956</v>
      </c>
      <c r="W183" s="42" t="s">
        <v>469</v>
      </c>
    </row>
    <row r="184" spans="1:23">
      <c r="A184" s="45" t="s">
        <v>7753</v>
      </c>
      <c r="B184" s="46" t="s">
        <v>222</v>
      </c>
      <c r="C184" s="46" t="s">
        <v>439</v>
      </c>
      <c r="D184" s="46">
        <v>57</v>
      </c>
      <c r="E184" s="46">
        <v>38</v>
      </c>
      <c r="F184" s="46">
        <v>77</v>
      </c>
      <c r="G184" s="46">
        <v>149</v>
      </c>
      <c r="H184" s="46">
        <v>57</v>
      </c>
      <c r="I184" s="46">
        <v>31</v>
      </c>
      <c r="J184" s="46">
        <v>409</v>
      </c>
      <c r="L184" s="42">
        <v>31930</v>
      </c>
      <c r="M184" s="42">
        <v>16534</v>
      </c>
      <c r="N184" s="42">
        <v>15396</v>
      </c>
      <c r="O184" s="54">
        <v>178.51550266207329</v>
      </c>
      <c r="P184" s="54">
        <v>119.01033510804885</v>
      </c>
      <c r="Q184" s="54">
        <v>241.15252113999372</v>
      </c>
      <c r="R184" s="54">
        <v>466.64578766050738</v>
      </c>
      <c r="S184" s="54">
        <v>178.51550266207329</v>
      </c>
      <c r="T184" s="54">
        <v>97.087378640776691</v>
      </c>
      <c r="U184" s="54">
        <v>1280.9270278734732</v>
      </c>
      <c r="W184" s="42" t="s">
        <v>469</v>
      </c>
    </row>
    <row r="185" spans="1:23">
      <c r="A185" s="45" t="s">
        <v>7754</v>
      </c>
      <c r="B185" s="46" t="s">
        <v>222</v>
      </c>
      <c r="C185" s="46" t="s">
        <v>441</v>
      </c>
      <c r="D185" s="46">
        <v>75</v>
      </c>
      <c r="E185" s="46">
        <v>46</v>
      </c>
      <c r="F185" s="46">
        <v>117</v>
      </c>
      <c r="G185" s="46">
        <v>158</v>
      </c>
      <c r="H185" s="46">
        <v>61</v>
      </c>
      <c r="I185" s="46">
        <v>43</v>
      </c>
      <c r="J185" s="46">
        <v>500</v>
      </c>
      <c r="L185" s="42">
        <v>37895</v>
      </c>
      <c r="M185" s="42">
        <v>20044</v>
      </c>
      <c r="N185" s="42">
        <v>17851</v>
      </c>
      <c r="O185" s="54">
        <v>197.9152922549149</v>
      </c>
      <c r="P185" s="54">
        <v>121.38804591634779</v>
      </c>
      <c r="Q185" s="54">
        <v>308.74785591766721</v>
      </c>
      <c r="R185" s="54">
        <v>416.94154901702075</v>
      </c>
      <c r="S185" s="54">
        <v>160.97110436733078</v>
      </c>
      <c r="T185" s="54">
        <v>113.4714342261512</v>
      </c>
      <c r="U185" s="54">
        <v>1319.4352816994326</v>
      </c>
      <c r="W185" s="42" t="s">
        <v>469</v>
      </c>
    </row>
    <row r="186" spans="1:23">
      <c r="A186" s="45" t="s">
        <v>7755</v>
      </c>
      <c r="B186" s="46" t="s">
        <v>222</v>
      </c>
      <c r="C186" s="46" t="s">
        <v>443</v>
      </c>
      <c r="D186" s="46">
        <v>53</v>
      </c>
      <c r="E186" s="46">
        <v>33</v>
      </c>
      <c r="F186" s="46">
        <v>89</v>
      </c>
      <c r="G186" s="46">
        <v>114</v>
      </c>
      <c r="H186" s="46">
        <v>53</v>
      </c>
      <c r="I186" s="46">
        <v>35</v>
      </c>
      <c r="J186" s="46">
        <v>377</v>
      </c>
      <c r="L186" s="42">
        <v>26437</v>
      </c>
      <c r="M186" s="42">
        <v>13771</v>
      </c>
      <c r="N186" s="42">
        <v>12666</v>
      </c>
      <c r="O186" s="54">
        <v>200.47660475848244</v>
      </c>
      <c r="P186" s="54">
        <v>124.82505579301737</v>
      </c>
      <c r="Q186" s="54">
        <v>336.64939289631951</v>
      </c>
      <c r="R186" s="54">
        <v>431.21382910315089</v>
      </c>
      <c r="S186" s="54">
        <v>200.47660475848244</v>
      </c>
      <c r="T186" s="54">
        <v>132.39021068956387</v>
      </c>
      <c r="U186" s="54">
        <v>1426.0316979990166</v>
      </c>
      <c r="W186" s="42" t="s">
        <v>469</v>
      </c>
    </row>
    <row r="187" spans="1:23">
      <c r="A187" s="45" t="s">
        <v>7756</v>
      </c>
      <c r="B187" s="46" t="s">
        <v>222</v>
      </c>
      <c r="C187" s="46" t="s">
        <v>445</v>
      </c>
      <c r="D187" s="46">
        <v>46</v>
      </c>
      <c r="E187" s="46">
        <v>28</v>
      </c>
      <c r="F187" s="46">
        <v>74</v>
      </c>
      <c r="G187" s="46">
        <v>83</v>
      </c>
      <c r="H187" s="46">
        <v>42</v>
      </c>
      <c r="I187" s="46">
        <v>29</v>
      </c>
      <c r="J187" s="46">
        <v>302</v>
      </c>
      <c r="L187" s="42">
        <v>30362</v>
      </c>
      <c r="M187" s="42">
        <v>14792</v>
      </c>
      <c r="N187" s="42">
        <v>15570</v>
      </c>
      <c r="O187" s="54">
        <v>151.50517093735593</v>
      </c>
      <c r="P187" s="54">
        <v>92.220538831434027</v>
      </c>
      <c r="Q187" s="54">
        <v>243.72570976878993</v>
      </c>
      <c r="R187" s="54">
        <v>273.36802582175085</v>
      </c>
      <c r="S187" s="54">
        <v>138.33080824715105</v>
      </c>
      <c r="T187" s="54">
        <v>95.514129503985245</v>
      </c>
      <c r="U187" s="54">
        <v>994.66438311046716</v>
      </c>
      <c r="W187" s="42" t="s">
        <v>469</v>
      </c>
    </row>
    <row r="188" spans="1:23">
      <c r="A188" s="45" t="s">
        <v>7757</v>
      </c>
      <c r="B188" s="46" t="s">
        <v>222</v>
      </c>
      <c r="C188" s="46" t="s">
        <v>447</v>
      </c>
      <c r="D188" s="46">
        <v>40</v>
      </c>
      <c r="E188" s="46">
        <v>33</v>
      </c>
      <c r="F188" s="46">
        <v>88</v>
      </c>
      <c r="G188" s="46">
        <v>94</v>
      </c>
      <c r="H188" s="46">
        <v>42</v>
      </c>
      <c r="I188" s="46">
        <v>24</v>
      </c>
      <c r="J188" s="46">
        <v>321</v>
      </c>
      <c r="L188" s="42">
        <v>27501</v>
      </c>
      <c r="M188" s="42">
        <v>13542</v>
      </c>
      <c r="N188" s="42">
        <v>13959</v>
      </c>
      <c r="O188" s="54">
        <v>145.44925639067668</v>
      </c>
      <c r="P188" s="54">
        <v>119.99563652230827</v>
      </c>
      <c r="Q188" s="54">
        <v>319.98836405948879</v>
      </c>
      <c r="R188" s="54">
        <v>341.80575251809029</v>
      </c>
      <c r="S188" s="54">
        <v>152.72171921021055</v>
      </c>
      <c r="T188" s="54">
        <v>87.269553834406025</v>
      </c>
      <c r="U188" s="54">
        <v>1167.2302825351805</v>
      </c>
      <c r="W188" s="42" t="s">
        <v>469</v>
      </c>
    </row>
    <row r="189" spans="1:23">
      <c r="A189" s="45" t="s">
        <v>7758</v>
      </c>
      <c r="B189" s="46" t="s">
        <v>222</v>
      </c>
      <c r="C189" s="46" t="s">
        <v>449</v>
      </c>
      <c r="D189" s="46">
        <v>67</v>
      </c>
      <c r="E189" s="46">
        <v>50</v>
      </c>
      <c r="F189" s="46">
        <v>102</v>
      </c>
      <c r="G189" s="46">
        <v>159</v>
      </c>
      <c r="H189" s="46">
        <v>66</v>
      </c>
      <c r="I189" s="46">
        <v>25</v>
      </c>
      <c r="J189" s="46">
        <v>469</v>
      </c>
      <c r="L189" s="42">
        <v>38728</v>
      </c>
      <c r="M189" s="42">
        <v>20428</v>
      </c>
      <c r="N189" s="42">
        <v>18300</v>
      </c>
      <c r="O189" s="54">
        <v>173.00144598223508</v>
      </c>
      <c r="P189" s="54">
        <v>129.10555670316049</v>
      </c>
      <c r="Q189" s="54">
        <v>263.3753356744474</v>
      </c>
      <c r="R189" s="54">
        <v>410.55567031605045</v>
      </c>
      <c r="S189" s="54">
        <v>170.41933484817187</v>
      </c>
      <c r="T189" s="54">
        <v>64.552778351580244</v>
      </c>
      <c r="U189" s="54">
        <v>1211.0101218756456</v>
      </c>
      <c r="W189" s="42" t="s">
        <v>469</v>
      </c>
    </row>
    <row r="190" spans="1:23">
      <c r="A190" s="45" t="s">
        <v>7759</v>
      </c>
      <c r="B190" s="46" t="s">
        <v>222</v>
      </c>
      <c r="C190" s="46" t="s">
        <v>451</v>
      </c>
      <c r="D190" s="46">
        <v>38</v>
      </c>
      <c r="E190" s="46">
        <v>19</v>
      </c>
      <c r="F190" s="46">
        <v>72</v>
      </c>
      <c r="G190" s="46">
        <v>101</v>
      </c>
      <c r="H190" s="46">
        <v>52</v>
      </c>
      <c r="I190" s="46">
        <v>29</v>
      </c>
      <c r="J190" s="46">
        <v>311</v>
      </c>
      <c r="L190" s="42">
        <v>40026</v>
      </c>
      <c r="M190" s="42">
        <v>20383</v>
      </c>
      <c r="N190" s="42">
        <v>19643</v>
      </c>
      <c r="O190" s="54">
        <v>94.938290111427563</v>
      </c>
      <c r="P190" s="54">
        <v>47.469145055713781</v>
      </c>
      <c r="Q190" s="54">
        <v>179.8830760005996</v>
      </c>
      <c r="R190" s="54">
        <v>252.33598161195223</v>
      </c>
      <c r="S190" s="54">
        <v>129.91555488932195</v>
      </c>
      <c r="T190" s="54">
        <v>72.45290561135262</v>
      </c>
      <c r="U190" s="54">
        <v>776.99495328036778</v>
      </c>
      <c r="W190" s="42" t="s">
        <v>469</v>
      </c>
    </row>
    <row r="191" spans="1:23">
      <c r="A191" s="45" t="s">
        <v>7760</v>
      </c>
      <c r="B191" s="46" t="s">
        <v>222</v>
      </c>
      <c r="C191" s="46" t="s">
        <v>453</v>
      </c>
      <c r="D191" s="46">
        <v>64</v>
      </c>
      <c r="E191" s="46">
        <v>56</v>
      </c>
      <c r="F191" s="46">
        <v>115</v>
      </c>
      <c r="G191" s="46">
        <v>123</v>
      </c>
      <c r="H191" s="46">
        <v>53</v>
      </c>
      <c r="I191" s="46">
        <v>30</v>
      </c>
      <c r="J191" s="46">
        <v>441</v>
      </c>
      <c r="L191" s="42">
        <v>51465</v>
      </c>
      <c r="M191" s="42">
        <v>24797</v>
      </c>
      <c r="N191" s="42">
        <v>26668</v>
      </c>
      <c r="O191" s="54">
        <v>124.3563586903721</v>
      </c>
      <c r="P191" s="54">
        <v>108.81181385407558</v>
      </c>
      <c r="Q191" s="54">
        <v>223.45283202176236</v>
      </c>
      <c r="R191" s="54">
        <v>238.99737685805886</v>
      </c>
      <c r="S191" s="54">
        <v>102.9826095404644</v>
      </c>
      <c r="T191" s="54">
        <v>58.292043136111928</v>
      </c>
      <c r="U191" s="54">
        <v>856.89303410084528</v>
      </c>
      <c r="W191" s="42" t="s">
        <v>469</v>
      </c>
    </row>
    <row r="192" spans="1:23">
      <c r="A192" s="45" t="s">
        <v>7761</v>
      </c>
      <c r="B192" s="46" t="s">
        <v>230</v>
      </c>
      <c r="C192" s="46" t="s">
        <v>226</v>
      </c>
      <c r="D192" s="46">
        <v>86</v>
      </c>
      <c r="E192" s="46">
        <v>49</v>
      </c>
      <c r="F192" s="46">
        <v>136</v>
      </c>
      <c r="G192" s="46">
        <v>171</v>
      </c>
      <c r="H192" s="46">
        <v>102</v>
      </c>
      <c r="I192" s="46">
        <v>75</v>
      </c>
      <c r="J192" s="46">
        <v>619</v>
      </c>
      <c r="L192" s="42">
        <v>33516</v>
      </c>
      <c r="M192" s="42">
        <v>16821</v>
      </c>
      <c r="N192" s="42">
        <v>16695</v>
      </c>
      <c r="O192" s="54">
        <v>256.59386561642202</v>
      </c>
      <c r="P192" s="54">
        <v>146.19883040935673</v>
      </c>
      <c r="Q192" s="54">
        <v>405.77634562596967</v>
      </c>
      <c r="R192" s="54">
        <v>510.20408163265301</v>
      </c>
      <c r="S192" s="54">
        <v>304.33225921947724</v>
      </c>
      <c r="T192" s="54">
        <v>223.7737200143215</v>
      </c>
      <c r="U192" s="54">
        <v>1846.8791025182004</v>
      </c>
      <c r="W192" s="42" t="s">
        <v>469</v>
      </c>
    </row>
    <row r="193" spans="1:23">
      <c r="A193" s="45" t="s">
        <v>7762</v>
      </c>
      <c r="B193" s="46" t="s">
        <v>230</v>
      </c>
      <c r="C193" s="46" t="s">
        <v>234</v>
      </c>
      <c r="D193" s="46">
        <v>98</v>
      </c>
      <c r="E193" s="46">
        <v>64</v>
      </c>
      <c r="F193" s="46">
        <v>175</v>
      </c>
      <c r="G193" s="46">
        <v>193</v>
      </c>
      <c r="H193" s="46">
        <v>119</v>
      </c>
      <c r="I193" s="46">
        <v>95</v>
      </c>
      <c r="J193" s="46">
        <v>744</v>
      </c>
      <c r="L193" s="42">
        <v>36317</v>
      </c>
      <c r="M193" s="42">
        <v>18697</v>
      </c>
      <c r="N193" s="42">
        <v>17620</v>
      </c>
      <c r="O193" s="54">
        <v>269.84607759451495</v>
      </c>
      <c r="P193" s="54">
        <v>176.22600985764242</v>
      </c>
      <c r="Q193" s="54">
        <v>481.86799570449108</v>
      </c>
      <c r="R193" s="54">
        <v>531.43156097695294</v>
      </c>
      <c r="S193" s="54">
        <v>327.67023707905389</v>
      </c>
      <c r="T193" s="54">
        <v>261.58548338243799</v>
      </c>
      <c r="U193" s="54">
        <v>2048.6273645950932</v>
      </c>
      <c r="W193" s="42" t="s">
        <v>469</v>
      </c>
    </row>
    <row r="194" spans="1:23">
      <c r="A194" s="45" t="s">
        <v>7763</v>
      </c>
      <c r="B194" s="46" t="s">
        <v>230</v>
      </c>
      <c r="C194" s="46" t="s">
        <v>241</v>
      </c>
      <c r="D194" s="46">
        <v>29</v>
      </c>
      <c r="E194" s="46">
        <v>47</v>
      </c>
      <c r="F194" s="46">
        <v>121</v>
      </c>
      <c r="G194" s="46">
        <v>132</v>
      </c>
      <c r="H194" s="46">
        <v>89</v>
      </c>
      <c r="I194" s="46">
        <v>64</v>
      </c>
      <c r="J194" s="46">
        <v>482</v>
      </c>
      <c r="L194" s="42">
        <v>32542</v>
      </c>
      <c r="M194" s="42">
        <v>16665</v>
      </c>
      <c r="N194" s="42">
        <v>15877</v>
      </c>
      <c r="O194" s="54">
        <v>89.115604449634318</v>
      </c>
      <c r="P194" s="54">
        <v>144.42873824595907</v>
      </c>
      <c r="Q194" s="54">
        <v>371.82717718640527</v>
      </c>
      <c r="R194" s="54">
        <v>405.62964783971483</v>
      </c>
      <c r="S194" s="54">
        <v>273.49271710405014</v>
      </c>
      <c r="T194" s="54">
        <v>196.66892016471019</v>
      </c>
      <c r="U194" s="54">
        <v>1481.1628049904739</v>
      </c>
      <c r="W194" s="42" t="s">
        <v>469</v>
      </c>
    </row>
    <row r="195" spans="1:23">
      <c r="A195" s="45" t="s">
        <v>7764</v>
      </c>
      <c r="B195" s="46" t="s">
        <v>230</v>
      </c>
      <c r="C195" s="46" t="s">
        <v>248</v>
      </c>
      <c r="D195" s="46">
        <v>45</v>
      </c>
      <c r="E195" s="46">
        <v>39</v>
      </c>
      <c r="F195" s="46">
        <v>113</v>
      </c>
      <c r="G195" s="46">
        <v>139</v>
      </c>
      <c r="H195" s="46">
        <v>77</v>
      </c>
      <c r="I195" s="46">
        <v>77</v>
      </c>
      <c r="J195" s="46">
        <v>490</v>
      </c>
      <c r="L195" s="42">
        <v>28486</v>
      </c>
      <c r="M195" s="42">
        <v>14557</v>
      </c>
      <c r="N195" s="42">
        <v>13929</v>
      </c>
      <c r="O195" s="54">
        <v>157.97233728849258</v>
      </c>
      <c r="P195" s="54">
        <v>136.90935898336025</v>
      </c>
      <c r="Q195" s="54">
        <v>396.68609141332587</v>
      </c>
      <c r="R195" s="54">
        <v>487.95899740223263</v>
      </c>
      <c r="S195" s="54">
        <v>270.30822158253176</v>
      </c>
      <c r="T195" s="54">
        <v>270.30822158253176</v>
      </c>
      <c r="U195" s="54">
        <v>1720.143228252475</v>
      </c>
      <c r="W195" s="42" t="s">
        <v>469</v>
      </c>
    </row>
    <row r="196" spans="1:23">
      <c r="A196" s="45" t="s">
        <v>7765</v>
      </c>
      <c r="B196" s="46" t="s">
        <v>230</v>
      </c>
      <c r="C196" s="46" t="s">
        <v>253</v>
      </c>
      <c r="D196" s="46">
        <v>72</v>
      </c>
      <c r="E196" s="46">
        <v>74</v>
      </c>
      <c r="F196" s="46">
        <v>138</v>
      </c>
      <c r="G196" s="46">
        <v>183</v>
      </c>
      <c r="H196" s="46">
        <v>136</v>
      </c>
      <c r="I196" s="46">
        <v>77</v>
      </c>
      <c r="J196" s="46">
        <v>680</v>
      </c>
      <c r="L196" s="42">
        <v>32512</v>
      </c>
      <c r="M196" s="42">
        <v>16525</v>
      </c>
      <c r="N196" s="42">
        <v>15987</v>
      </c>
      <c r="O196" s="54">
        <v>221.45669291338584</v>
      </c>
      <c r="P196" s="54">
        <v>227.60826771653541</v>
      </c>
      <c r="Q196" s="54">
        <v>424.45866141732284</v>
      </c>
      <c r="R196" s="54">
        <v>562.86909448818903</v>
      </c>
      <c r="S196" s="54">
        <v>418.30708661417327</v>
      </c>
      <c r="T196" s="54">
        <v>236.83562992125985</v>
      </c>
      <c r="U196" s="54">
        <v>2091.535433070866</v>
      </c>
      <c r="W196" s="42" t="s">
        <v>469</v>
      </c>
    </row>
    <row r="197" spans="1:23">
      <c r="A197" s="45" t="s">
        <v>7766</v>
      </c>
      <c r="B197" s="46" t="s">
        <v>230</v>
      </c>
      <c r="C197" s="46" t="s">
        <v>258</v>
      </c>
      <c r="D197" s="46">
        <v>49</v>
      </c>
      <c r="E197" s="46">
        <v>65</v>
      </c>
      <c r="F197" s="46">
        <v>127</v>
      </c>
      <c r="G197" s="46">
        <v>186</v>
      </c>
      <c r="H197" s="46">
        <v>101</v>
      </c>
      <c r="I197" s="46">
        <v>83</v>
      </c>
      <c r="J197" s="46">
        <v>611</v>
      </c>
      <c r="L197" s="42">
        <v>27615</v>
      </c>
      <c r="M197" s="42">
        <v>14069</v>
      </c>
      <c r="N197" s="42">
        <v>13546</v>
      </c>
      <c r="O197" s="54">
        <v>177.43979721166033</v>
      </c>
      <c r="P197" s="54">
        <v>235.3793228317943</v>
      </c>
      <c r="Q197" s="54">
        <v>459.89498460981349</v>
      </c>
      <c r="R197" s="54">
        <v>673.54698533405758</v>
      </c>
      <c r="S197" s="54">
        <v>365.74325547709577</v>
      </c>
      <c r="T197" s="54">
        <v>300.56128915444503</v>
      </c>
      <c r="U197" s="54">
        <v>2212.5656346188666</v>
      </c>
      <c r="W197" s="42" t="s">
        <v>469</v>
      </c>
    </row>
    <row r="198" spans="1:23">
      <c r="A198" s="45" t="s">
        <v>7767</v>
      </c>
      <c r="B198" s="46" t="s">
        <v>230</v>
      </c>
      <c r="C198" s="46" t="s">
        <v>263</v>
      </c>
      <c r="D198" s="46">
        <v>78</v>
      </c>
      <c r="E198" s="46">
        <v>50</v>
      </c>
      <c r="F198" s="46">
        <v>132</v>
      </c>
      <c r="G198" s="46">
        <v>199</v>
      </c>
      <c r="H198" s="46">
        <v>106</v>
      </c>
      <c r="I198" s="46">
        <v>67</v>
      </c>
      <c r="J198" s="46">
        <v>632</v>
      </c>
      <c r="L198" s="42">
        <v>28081</v>
      </c>
      <c r="M198" s="42">
        <v>14856</v>
      </c>
      <c r="N198" s="42">
        <v>13225</v>
      </c>
      <c r="O198" s="54">
        <v>277.76788575905414</v>
      </c>
      <c r="P198" s="54">
        <v>178.05633702503474</v>
      </c>
      <c r="Q198" s="54">
        <v>470.06872974609166</v>
      </c>
      <c r="R198" s="54">
        <v>708.66422135963819</v>
      </c>
      <c r="S198" s="54">
        <v>377.4794344930736</v>
      </c>
      <c r="T198" s="54">
        <v>238.59549161354653</v>
      </c>
      <c r="U198" s="54">
        <v>2250.6320999964387</v>
      </c>
      <c r="W198" s="42" t="s">
        <v>469</v>
      </c>
    </row>
    <row r="199" spans="1:23">
      <c r="A199" s="45" t="s">
        <v>7768</v>
      </c>
      <c r="B199" s="46" t="s">
        <v>230</v>
      </c>
      <c r="C199" s="46" t="s">
        <v>267</v>
      </c>
      <c r="D199" s="46">
        <v>55</v>
      </c>
      <c r="E199" s="46">
        <v>58</v>
      </c>
      <c r="F199" s="46">
        <v>149</v>
      </c>
      <c r="G199" s="46">
        <v>165</v>
      </c>
      <c r="H199" s="46">
        <v>102</v>
      </c>
      <c r="I199" s="46">
        <v>73</v>
      </c>
      <c r="J199" s="46">
        <v>602</v>
      </c>
      <c r="L199" s="42">
        <v>29054</v>
      </c>
      <c r="M199" s="42">
        <v>14896</v>
      </c>
      <c r="N199" s="42">
        <v>14158</v>
      </c>
      <c r="O199" s="54">
        <v>189.30267777242375</v>
      </c>
      <c r="P199" s="54">
        <v>199.62827837819233</v>
      </c>
      <c r="Q199" s="54">
        <v>512.83816341983891</v>
      </c>
      <c r="R199" s="54">
        <v>567.90803331727125</v>
      </c>
      <c r="S199" s="54">
        <v>351.07042059613133</v>
      </c>
      <c r="T199" s="54">
        <v>251.25628140703517</v>
      </c>
      <c r="U199" s="54">
        <v>2072.0038548908929</v>
      </c>
      <c r="W199" s="42" t="s">
        <v>469</v>
      </c>
    </row>
    <row r="200" spans="1:23">
      <c r="A200" s="45" t="s">
        <v>7769</v>
      </c>
      <c r="B200" s="46" t="s">
        <v>230</v>
      </c>
      <c r="C200" s="46" t="s">
        <v>271</v>
      </c>
      <c r="D200" s="46">
        <v>51</v>
      </c>
      <c r="E200" s="46">
        <v>54</v>
      </c>
      <c r="F200" s="46">
        <v>113</v>
      </c>
      <c r="G200" s="46">
        <v>180</v>
      </c>
      <c r="H200" s="46">
        <v>112</v>
      </c>
      <c r="I200" s="46">
        <v>75</v>
      </c>
      <c r="J200" s="46">
        <v>585</v>
      </c>
      <c r="L200" s="42">
        <v>27938</v>
      </c>
      <c r="M200" s="42">
        <v>14533</v>
      </c>
      <c r="N200" s="42">
        <v>13405</v>
      </c>
      <c r="O200" s="54">
        <v>182.54706850884102</v>
      </c>
      <c r="P200" s="54">
        <v>193.28513136230225</v>
      </c>
      <c r="Q200" s="54">
        <v>404.4670341470399</v>
      </c>
      <c r="R200" s="54">
        <v>644.28377120767414</v>
      </c>
      <c r="S200" s="54">
        <v>400.88767986255283</v>
      </c>
      <c r="T200" s="54">
        <v>268.45157133653089</v>
      </c>
      <c r="U200" s="54">
        <v>2093.9222564249408</v>
      </c>
      <c r="W200" s="42" t="s">
        <v>469</v>
      </c>
    </row>
    <row r="201" spans="1:23">
      <c r="A201" s="45" t="s">
        <v>7770</v>
      </c>
      <c r="B201" s="46" t="s">
        <v>230</v>
      </c>
      <c r="C201" s="46" t="s">
        <v>273</v>
      </c>
      <c r="D201" s="46">
        <v>56</v>
      </c>
      <c r="E201" s="46">
        <v>48</v>
      </c>
      <c r="F201" s="46">
        <v>125</v>
      </c>
      <c r="G201" s="46">
        <v>176</v>
      </c>
      <c r="H201" s="46">
        <v>117</v>
      </c>
      <c r="I201" s="46">
        <v>76</v>
      </c>
      <c r="J201" s="46">
        <v>598</v>
      </c>
      <c r="L201" s="42">
        <v>29609</v>
      </c>
      <c r="M201" s="42">
        <v>14999</v>
      </c>
      <c r="N201" s="42">
        <v>14610</v>
      </c>
      <c r="O201" s="54">
        <v>189.13168293424297</v>
      </c>
      <c r="P201" s="54">
        <v>162.11287108649398</v>
      </c>
      <c r="Q201" s="54">
        <v>422.16893512107805</v>
      </c>
      <c r="R201" s="54">
        <v>594.41386065047789</v>
      </c>
      <c r="S201" s="54">
        <v>395.15012327332909</v>
      </c>
      <c r="T201" s="54">
        <v>256.67871255361547</v>
      </c>
      <c r="U201" s="54">
        <v>2019.6561856192372</v>
      </c>
      <c r="W201" s="42" t="s">
        <v>469</v>
      </c>
    </row>
    <row r="202" spans="1:23">
      <c r="A202" s="45" t="s">
        <v>7771</v>
      </c>
      <c r="B202" s="46" t="s">
        <v>230</v>
      </c>
      <c r="C202" s="46" t="s">
        <v>275</v>
      </c>
      <c r="D202" s="46">
        <v>77</v>
      </c>
      <c r="E202" s="46">
        <v>50</v>
      </c>
      <c r="F202" s="46">
        <v>127</v>
      </c>
      <c r="G202" s="46">
        <v>154</v>
      </c>
      <c r="H202" s="46">
        <v>108</v>
      </c>
      <c r="I202" s="46">
        <v>73</v>
      </c>
      <c r="J202" s="46">
        <v>589</v>
      </c>
      <c r="L202" s="42">
        <v>28189</v>
      </c>
      <c r="M202" s="42">
        <v>14628</v>
      </c>
      <c r="N202" s="42">
        <v>13561</v>
      </c>
      <c r="O202" s="54">
        <v>273.15619567916565</v>
      </c>
      <c r="P202" s="54">
        <v>177.37415303841925</v>
      </c>
      <c r="Q202" s="54">
        <v>450.53034871758484</v>
      </c>
      <c r="R202" s="54">
        <v>546.3123913583313</v>
      </c>
      <c r="S202" s="54">
        <v>383.12817056298553</v>
      </c>
      <c r="T202" s="54">
        <v>258.96626343609211</v>
      </c>
      <c r="U202" s="54">
        <v>2089.4675227925786</v>
      </c>
      <c r="W202" s="42" t="s">
        <v>469</v>
      </c>
    </row>
    <row r="203" spans="1:23">
      <c r="A203" s="45" t="s">
        <v>7772</v>
      </c>
      <c r="B203" s="46" t="s">
        <v>230</v>
      </c>
      <c r="C203" s="46" t="s">
        <v>278</v>
      </c>
      <c r="D203" s="46">
        <v>86</v>
      </c>
      <c r="E203" s="46">
        <v>48</v>
      </c>
      <c r="F203" s="46">
        <v>142</v>
      </c>
      <c r="G203" s="46">
        <v>192</v>
      </c>
      <c r="H203" s="46">
        <v>90</v>
      </c>
      <c r="I203" s="46">
        <v>79</v>
      </c>
      <c r="J203" s="46">
        <v>637</v>
      </c>
      <c r="L203" s="42">
        <v>31194</v>
      </c>
      <c r="M203" s="42">
        <v>15941</v>
      </c>
      <c r="N203" s="42">
        <v>15253</v>
      </c>
      <c r="O203" s="54">
        <v>275.69404372635762</v>
      </c>
      <c r="P203" s="54">
        <v>153.87574533564145</v>
      </c>
      <c r="Q203" s="54">
        <v>455.21574661793932</v>
      </c>
      <c r="R203" s="54">
        <v>615.50298134256582</v>
      </c>
      <c r="S203" s="54">
        <v>288.51702250432777</v>
      </c>
      <c r="T203" s="54">
        <v>253.25383086490993</v>
      </c>
      <c r="U203" s="54">
        <v>2042.0593703917423</v>
      </c>
      <c r="W203" s="42" t="s">
        <v>469</v>
      </c>
    </row>
    <row r="204" spans="1:23">
      <c r="A204" s="45" t="s">
        <v>7773</v>
      </c>
      <c r="B204" s="46" t="s">
        <v>230</v>
      </c>
      <c r="C204" s="46" t="s">
        <v>281</v>
      </c>
      <c r="D204" s="46">
        <v>83</v>
      </c>
      <c r="E204" s="46">
        <v>51</v>
      </c>
      <c r="F204" s="46">
        <v>174</v>
      </c>
      <c r="G204" s="46">
        <v>163</v>
      </c>
      <c r="H204" s="46">
        <v>121</v>
      </c>
      <c r="I204" s="46">
        <v>86</v>
      </c>
      <c r="J204" s="46">
        <v>678</v>
      </c>
      <c r="L204" s="42">
        <v>34769</v>
      </c>
      <c r="M204" s="42">
        <v>17465</v>
      </c>
      <c r="N204" s="42">
        <v>17304</v>
      </c>
      <c r="O204" s="54">
        <v>238.71839857344187</v>
      </c>
      <c r="P204" s="54">
        <v>146.68238948488596</v>
      </c>
      <c r="Q204" s="54">
        <v>500.44579941902271</v>
      </c>
      <c r="R204" s="54">
        <v>468.80842129483165</v>
      </c>
      <c r="S204" s="54">
        <v>348.01115936610199</v>
      </c>
      <c r="T204" s="54">
        <v>247.34677442549398</v>
      </c>
      <c r="U204" s="54">
        <v>1950.0129425637781</v>
      </c>
      <c r="W204" s="42" t="s">
        <v>469</v>
      </c>
    </row>
    <row r="205" spans="1:23">
      <c r="A205" s="45" t="s">
        <v>7774</v>
      </c>
      <c r="B205" s="46" t="s">
        <v>230</v>
      </c>
      <c r="C205" s="46" t="s">
        <v>284</v>
      </c>
      <c r="D205" s="46">
        <v>63</v>
      </c>
      <c r="E205" s="46">
        <v>34</v>
      </c>
      <c r="F205" s="46">
        <v>105</v>
      </c>
      <c r="G205" s="46">
        <v>147</v>
      </c>
      <c r="H205" s="46">
        <v>77</v>
      </c>
      <c r="I205" s="46">
        <v>64</v>
      </c>
      <c r="J205" s="46">
        <v>490</v>
      </c>
      <c r="L205" s="42">
        <v>26229</v>
      </c>
      <c r="M205" s="42">
        <v>13234</v>
      </c>
      <c r="N205" s="42">
        <v>12995</v>
      </c>
      <c r="O205" s="54">
        <v>240.19215372297836</v>
      </c>
      <c r="P205" s="54">
        <v>129.62751153303597</v>
      </c>
      <c r="Q205" s="54">
        <v>400.32025620496393</v>
      </c>
      <c r="R205" s="54">
        <v>560.44835868694952</v>
      </c>
      <c r="S205" s="54">
        <v>293.56818788364023</v>
      </c>
      <c r="T205" s="54">
        <v>244.00472759159709</v>
      </c>
      <c r="U205" s="54">
        <v>1868.1611956231654</v>
      </c>
      <c r="W205" s="42" t="s">
        <v>469</v>
      </c>
    </row>
    <row r="206" spans="1:23">
      <c r="A206" s="45" t="s">
        <v>7775</v>
      </c>
      <c r="B206" s="46" t="s">
        <v>230</v>
      </c>
      <c r="C206" s="46" t="s">
        <v>287</v>
      </c>
      <c r="D206" s="46">
        <v>58</v>
      </c>
      <c r="E206" s="46">
        <v>39</v>
      </c>
      <c r="F206" s="46">
        <v>123</v>
      </c>
      <c r="G206" s="46">
        <v>138</v>
      </c>
      <c r="H206" s="46">
        <v>73</v>
      </c>
      <c r="I206" s="46">
        <v>61</v>
      </c>
      <c r="J206" s="46">
        <v>492</v>
      </c>
      <c r="L206" s="42">
        <v>29969</v>
      </c>
      <c r="M206" s="42">
        <v>15192</v>
      </c>
      <c r="N206" s="42">
        <v>14777</v>
      </c>
      <c r="O206" s="54">
        <v>193.53331776168707</v>
      </c>
      <c r="P206" s="54">
        <v>130.13447228803096</v>
      </c>
      <c r="Q206" s="54">
        <v>410.42410490840535</v>
      </c>
      <c r="R206" s="54">
        <v>460.47582501918652</v>
      </c>
      <c r="S206" s="54">
        <v>243.58503787246821</v>
      </c>
      <c r="T206" s="54">
        <v>203.54366178384331</v>
      </c>
      <c r="U206" s="54">
        <v>1641.6964196336214</v>
      </c>
      <c r="W206" s="42" t="s">
        <v>469</v>
      </c>
    </row>
    <row r="207" spans="1:23">
      <c r="A207" s="45" t="s">
        <v>7776</v>
      </c>
      <c r="B207" s="46" t="s">
        <v>230</v>
      </c>
      <c r="C207" s="46" t="s">
        <v>290</v>
      </c>
      <c r="D207" s="46">
        <v>51</v>
      </c>
      <c r="E207" s="46">
        <v>26</v>
      </c>
      <c r="F207" s="46">
        <v>110</v>
      </c>
      <c r="G207" s="46">
        <v>124</v>
      </c>
      <c r="H207" s="46">
        <v>65</v>
      </c>
      <c r="I207" s="46">
        <v>56</v>
      </c>
      <c r="J207" s="46">
        <v>432</v>
      </c>
      <c r="L207" s="42">
        <v>28527</v>
      </c>
      <c r="M207" s="42">
        <v>14350</v>
      </c>
      <c r="N207" s="42">
        <v>14177</v>
      </c>
      <c r="O207" s="54">
        <v>178.77799978967295</v>
      </c>
      <c r="P207" s="54">
        <v>91.14172538297052</v>
      </c>
      <c r="Q207" s="54">
        <v>385.59960738949064</v>
      </c>
      <c r="R207" s="54">
        <v>434.67592105724401</v>
      </c>
      <c r="S207" s="54">
        <v>227.85431345742629</v>
      </c>
      <c r="T207" s="54">
        <v>196.30525467101342</v>
      </c>
      <c r="U207" s="54">
        <v>1514.3548217478178</v>
      </c>
      <c r="W207" s="42" t="s">
        <v>469</v>
      </c>
    </row>
    <row r="208" spans="1:23">
      <c r="A208" s="45" t="s">
        <v>7777</v>
      </c>
      <c r="B208" s="46" t="s">
        <v>230</v>
      </c>
      <c r="C208" s="46" t="s">
        <v>293</v>
      </c>
      <c r="D208" s="46">
        <v>58</v>
      </c>
      <c r="E208" s="46">
        <v>61</v>
      </c>
      <c r="F208" s="46">
        <v>151</v>
      </c>
      <c r="G208" s="46">
        <v>160</v>
      </c>
      <c r="H208" s="46">
        <v>113</v>
      </c>
      <c r="I208" s="46">
        <v>71</v>
      </c>
      <c r="J208" s="46">
        <v>614</v>
      </c>
      <c r="L208" s="42">
        <v>36475</v>
      </c>
      <c r="M208" s="42">
        <v>18509</v>
      </c>
      <c r="N208" s="42">
        <v>17966</v>
      </c>
      <c r="O208" s="54">
        <v>159.01302261823167</v>
      </c>
      <c r="P208" s="54">
        <v>167.23783413296778</v>
      </c>
      <c r="Q208" s="54">
        <v>413.98217957505142</v>
      </c>
      <c r="R208" s="54">
        <v>438.6566141192597</v>
      </c>
      <c r="S208" s="54">
        <v>309.80123372172721</v>
      </c>
      <c r="T208" s="54">
        <v>194.65387251542151</v>
      </c>
      <c r="U208" s="54">
        <v>1683.3447566826594</v>
      </c>
      <c r="W208" s="42" t="s">
        <v>469</v>
      </c>
    </row>
    <row r="209" spans="1:23">
      <c r="A209" s="45" t="s">
        <v>7778</v>
      </c>
      <c r="B209" s="46" t="s">
        <v>230</v>
      </c>
      <c r="C209" s="46" t="s">
        <v>296</v>
      </c>
      <c r="D209" s="46">
        <v>67</v>
      </c>
      <c r="E209" s="46">
        <v>49</v>
      </c>
      <c r="F209" s="46">
        <v>131</v>
      </c>
      <c r="G209" s="46">
        <v>180</v>
      </c>
      <c r="H209" s="46">
        <v>108</v>
      </c>
      <c r="I209" s="46">
        <v>68</v>
      </c>
      <c r="J209" s="46">
        <v>603</v>
      </c>
      <c r="L209" s="42">
        <v>30880</v>
      </c>
      <c r="M209" s="42">
        <v>15775</v>
      </c>
      <c r="N209" s="42">
        <v>15105</v>
      </c>
      <c r="O209" s="54">
        <v>216.96891191709847</v>
      </c>
      <c r="P209" s="54">
        <v>158.67875647668393</v>
      </c>
      <c r="Q209" s="54">
        <v>424.22279792746116</v>
      </c>
      <c r="R209" s="54">
        <v>582.90155440414503</v>
      </c>
      <c r="S209" s="54">
        <v>349.74093264248705</v>
      </c>
      <c r="T209" s="54">
        <v>220.20725388601034</v>
      </c>
      <c r="U209" s="54">
        <v>1952.720207253886</v>
      </c>
      <c r="W209" s="42" t="s">
        <v>469</v>
      </c>
    </row>
    <row r="210" spans="1:23">
      <c r="A210" s="45" t="s">
        <v>7779</v>
      </c>
      <c r="B210" s="46" t="s">
        <v>230</v>
      </c>
      <c r="C210" s="46" t="s">
        <v>299</v>
      </c>
      <c r="D210" s="46">
        <v>81</v>
      </c>
      <c r="E210" s="46">
        <v>42</v>
      </c>
      <c r="F210" s="46">
        <v>158</v>
      </c>
      <c r="G210" s="46">
        <v>164</v>
      </c>
      <c r="H210" s="46">
        <v>96</v>
      </c>
      <c r="I210" s="46">
        <v>60</v>
      </c>
      <c r="J210" s="46">
        <v>601</v>
      </c>
      <c r="L210" s="42">
        <v>34830</v>
      </c>
      <c r="M210" s="42">
        <v>17661</v>
      </c>
      <c r="N210" s="42">
        <v>17169</v>
      </c>
      <c r="O210" s="54">
        <v>232.55813953488371</v>
      </c>
      <c r="P210" s="54">
        <v>120.58570198105082</v>
      </c>
      <c r="Q210" s="54">
        <v>453.63192650014355</v>
      </c>
      <c r="R210" s="54">
        <v>470.85845535457935</v>
      </c>
      <c r="S210" s="54">
        <v>275.62446167097329</v>
      </c>
      <c r="T210" s="54">
        <v>172.2652885443583</v>
      </c>
      <c r="U210" s="54">
        <v>1725.5239735859893</v>
      </c>
      <c r="W210" s="42" t="s">
        <v>469</v>
      </c>
    </row>
    <row r="211" spans="1:23">
      <c r="A211" s="45" t="s">
        <v>7780</v>
      </c>
      <c r="B211" s="46" t="s">
        <v>230</v>
      </c>
      <c r="C211" s="46" t="s">
        <v>303</v>
      </c>
      <c r="D211" s="46">
        <v>73</v>
      </c>
      <c r="E211" s="46">
        <v>64</v>
      </c>
      <c r="F211" s="46">
        <v>146</v>
      </c>
      <c r="G211" s="46">
        <v>189</v>
      </c>
      <c r="H211" s="46">
        <v>127</v>
      </c>
      <c r="I211" s="46">
        <v>71</v>
      </c>
      <c r="J211" s="46">
        <v>670</v>
      </c>
      <c r="L211" s="42">
        <v>42989</v>
      </c>
      <c r="M211" s="42">
        <v>21573</v>
      </c>
      <c r="N211" s="42">
        <v>21416</v>
      </c>
      <c r="O211" s="54">
        <v>169.81088185349739</v>
      </c>
      <c r="P211" s="54">
        <v>148.87529367977854</v>
      </c>
      <c r="Q211" s="54">
        <v>339.62176370699478</v>
      </c>
      <c r="R211" s="54">
        <v>439.64735164809599</v>
      </c>
      <c r="S211" s="54">
        <v>295.42441089581052</v>
      </c>
      <c r="T211" s="54">
        <v>165.15852892600432</v>
      </c>
      <c r="U211" s="54">
        <v>1558.5382307101816</v>
      </c>
      <c r="W211" s="42" t="s">
        <v>469</v>
      </c>
    </row>
    <row r="212" spans="1:23">
      <c r="A212" s="45" t="s">
        <v>7781</v>
      </c>
      <c r="B212" s="46" t="s">
        <v>230</v>
      </c>
      <c r="C212" s="46" t="s">
        <v>306</v>
      </c>
      <c r="D212" s="46">
        <v>45</v>
      </c>
      <c r="E212" s="46">
        <v>38</v>
      </c>
      <c r="F212" s="46">
        <v>89</v>
      </c>
      <c r="G212" s="46">
        <v>109</v>
      </c>
      <c r="H212" s="46">
        <v>87</v>
      </c>
      <c r="I212" s="46">
        <v>51</v>
      </c>
      <c r="J212" s="46">
        <v>419</v>
      </c>
      <c r="L212" s="42">
        <v>27423</v>
      </c>
      <c r="M212" s="42">
        <v>13759</v>
      </c>
      <c r="N212" s="42">
        <v>13664</v>
      </c>
      <c r="O212" s="54">
        <v>164.09583196586806</v>
      </c>
      <c r="P212" s="54">
        <v>138.56981366006636</v>
      </c>
      <c r="Q212" s="54">
        <v>324.54508988805014</v>
      </c>
      <c r="R212" s="54">
        <v>397.47657076176932</v>
      </c>
      <c r="S212" s="54">
        <v>317.25194180067825</v>
      </c>
      <c r="T212" s="54">
        <v>185.97527622798381</v>
      </c>
      <c r="U212" s="54">
        <v>1527.9145243044161</v>
      </c>
      <c r="W212" s="42" t="s">
        <v>469</v>
      </c>
    </row>
    <row r="213" spans="1:23">
      <c r="A213" s="45" t="s">
        <v>7782</v>
      </c>
      <c r="B213" s="46" t="s">
        <v>230</v>
      </c>
      <c r="C213" s="46" t="s">
        <v>308</v>
      </c>
      <c r="D213" s="46">
        <v>59</v>
      </c>
      <c r="E213" s="46">
        <v>44</v>
      </c>
      <c r="F213" s="46">
        <v>143</v>
      </c>
      <c r="G213" s="46">
        <v>125</v>
      </c>
      <c r="H213" s="46">
        <v>73</v>
      </c>
      <c r="I213" s="46">
        <v>66</v>
      </c>
      <c r="J213" s="46">
        <v>510</v>
      </c>
      <c r="L213" s="42">
        <v>28767</v>
      </c>
      <c r="M213" s="42">
        <v>14546</v>
      </c>
      <c r="N213" s="42">
        <v>14221</v>
      </c>
      <c r="O213" s="54">
        <v>205.09611707859699</v>
      </c>
      <c r="P213" s="54">
        <v>152.95303646539438</v>
      </c>
      <c r="Q213" s="54">
        <v>497.09736851253166</v>
      </c>
      <c r="R213" s="54">
        <v>434.52567177668857</v>
      </c>
      <c r="S213" s="54">
        <v>253.76299231758614</v>
      </c>
      <c r="T213" s="54">
        <v>229.42955469809155</v>
      </c>
      <c r="U213" s="54">
        <v>1772.8647408488891</v>
      </c>
      <c r="W213" s="42" t="s">
        <v>469</v>
      </c>
    </row>
    <row r="214" spans="1:23">
      <c r="A214" s="45" t="s">
        <v>7783</v>
      </c>
      <c r="B214" s="46" t="s">
        <v>230</v>
      </c>
      <c r="C214" s="46" t="s">
        <v>310</v>
      </c>
      <c r="D214" s="46">
        <v>66</v>
      </c>
      <c r="E214" s="46">
        <v>50</v>
      </c>
      <c r="F214" s="46">
        <v>120</v>
      </c>
      <c r="G214" s="46">
        <v>141</v>
      </c>
      <c r="H214" s="46">
        <v>79</v>
      </c>
      <c r="I214" s="46">
        <v>71</v>
      </c>
      <c r="J214" s="46">
        <v>527</v>
      </c>
      <c r="L214" s="42">
        <v>27670</v>
      </c>
      <c r="M214" s="42">
        <v>13953</v>
      </c>
      <c r="N214" s="42">
        <v>13717</v>
      </c>
      <c r="O214" s="54">
        <v>238.52547885796892</v>
      </c>
      <c r="P214" s="54">
        <v>180.70112034694614</v>
      </c>
      <c r="Q214" s="54">
        <v>433.68268883267075</v>
      </c>
      <c r="R214" s="54">
        <v>509.5771593783881</v>
      </c>
      <c r="S214" s="54">
        <v>285.50777014817493</v>
      </c>
      <c r="T214" s="54">
        <v>256.59559089266355</v>
      </c>
      <c r="U214" s="54">
        <v>1904.5898084568125</v>
      </c>
      <c r="W214" s="42" t="s">
        <v>469</v>
      </c>
    </row>
    <row r="215" spans="1:23">
      <c r="A215" s="45" t="s">
        <v>7784</v>
      </c>
      <c r="B215" s="46" t="s">
        <v>230</v>
      </c>
      <c r="C215" s="46" t="s">
        <v>312</v>
      </c>
      <c r="D215" s="46">
        <v>63</v>
      </c>
      <c r="E215" s="46">
        <v>73</v>
      </c>
      <c r="F215" s="46">
        <v>120</v>
      </c>
      <c r="G215" s="46">
        <v>179</v>
      </c>
      <c r="H215" s="46">
        <v>121</v>
      </c>
      <c r="I215" s="46">
        <v>82</v>
      </c>
      <c r="J215" s="46">
        <v>638</v>
      </c>
      <c r="L215" s="42">
        <v>36093</v>
      </c>
      <c r="M215" s="42">
        <v>18107</v>
      </c>
      <c r="N215" s="42">
        <v>17986</v>
      </c>
      <c r="O215" s="54">
        <v>174.54908153935665</v>
      </c>
      <c r="P215" s="54">
        <v>202.25528495830216</v>
      </c>
      <c r="Q215" s="54">
        <v>332.47444102734602</v>
      </c>
      <c r="R215" s="54">
        <v>495.94104119912447</v>
      </c>
      <c r="S215" s="54">
        <v>335.2450613692406</v>
      </c>
      <c r="T215" s="54">
        <v>227.19086803535313</v>
      </c>
      <c r="U215" s="54">
        <v>1767.6557781287231</v>
      </c>
      <c r="W215" s="42" t="s">
        <v>469</v>
      </c>
    </row>
    <row r="216" spans="1:23">
      <c r="A216" s="45" t="s">
        <v>7785</v>
      </c>
      <c r="B216" s="46" t="s">
        <v>230</v>
      </c>
      <c r="C216" s="46" t="s">
        <v>314</v>
      </c>
      <c r="D216" s="46">
        <v>51</v>
      </c>
      <c r="E216" s="46">
        <v>81</v>
      </c>
      <c r="F216" s="46">
        <v>131</v>
      </c>
      <c r="G216" s="46">
        <v>157</v>
      </c>
      <c r="H216" s="46">
        <v>132</v>
      </c>
      <c r="I216" s="46">
        <v>77</v>
      </c>
      <c r="J216" s="46">
        <v>629</v>
      </c>
      <c r="L216" s="42">
        <v>29375</v>
      </c>
      <c r="M216" s="42">
        <v>14845</v>
      </c>
      <c r="N216" s="42">
        <v>14530</v>
      </c>
      <c r="O216" s="54">
        <v>173.61702127659575</v>
      </c>
      <c r="P216" s="54">
        <v>275.74468085106383</v>
      </c>
      <c r="Q216" s="54">
        <v>445.95744680851061</v>
      </c>
      <c r="R216" s="54">
        <v>534.468085106383</v>
      </c>
      <c r="S216" s="54">
        <v>449.36170212765961</v>
      </c>
      <c r="T216" s="54">
        <v>262.12765957446805</v>
      </c>
      <c r="U216" s="54">
        <v>2141.2765957446809</v>
      </c>
      <c r="W216" s="42" t="s">
        <v>469</v>
      </c>
    </row>
    <row r="217" spans="1:23">
      <c r="A217" s="45" t="s">
        <v>7786</v>
      </c>
      <c r="B217" s="46" t="s">
        <v>230</v>
      </c>
      <c r="C217" s="46" t="s">
        <v>316</v>
      </c>
      <c r="D217" s="46">
        <v>81</v>
      </c>
      <c r="E217" s="46">
        <v>74</v>
      </c>
      <c r="F217" s="46">
        <v>205</v>
      </c>
      <c r="G217" s="46">
        <v>218</v>
      </c>
      <c r="H217" s="46">
        <v>149</v>
      </c>
      <c r="I217" s="46">
        <v>110</v>
      </c>
      <c r="J217" s="46">
        <v>837</v>
      </c>
      <c r="L217" s="42">
        <v>39740</v>
      </c>
      <c r="M217" s="42">
        <v>20361</v>
      </c>
      <c r="N217" s="42">
        <v>19379</v>
      </c>
      <c r="O217" s="54">
        <v>203.82486160040264</v>
      </c>
      <c r="P217" s="54">
        <v>186.21036738802215</v>
      </c>
      <c r="Q217" s="54">
        <v>515.85304479114245</v>
      </c>
      <c r="R217" s="54">
        <v>548.565676899849</v>
      </c>
      <c r="S217" s="54">
        <v>374.93709109209863</v>
      </c>
      <c r="T217" s="54">
        <v>276.79919476597888</v>
      </c>
      <c r="U217" s="54">
        <v>2106.1902365374935</v>
      </c>
      <c r="W217" s="42" t="s">
        <v>469</v>
      </c>
    </row>
    <row r="218" spans="1:23">
      <c r="A218" s="45" t="s">
        <v>7787</v>
      </c>
      <c r="B218" s="46" t="s">
        <v>230</v>
      </c>
      <c r="C218" s="46" t="s">
        <v>318</v>
      </c>
      <c r="D218" s="46">
        <v>61</v>
      </c>
      <c r="E218" s="46">
        <v>50</v>
      </c>
      <c r="F218" s="46">
        <v>153</v>
      </c>
      <c r="G218" s="46">
        <v>220</v>
      </c>
      <c r="H218" s="46">
        <v>120</v>
      </c>
      <c r="I218" s="46">
        <v>89</v>
      </c>
      <c r="J218" s="46">
        <v>693</v>
      </c>
      <c r="L218" s="42">
        <v>43876</v>
      </c>
      <c r="M218" s="42">
        <v>21914</v>
      </c>
      <c r="N218" s="42">
        <v>21962</v>
      </c>
      <c r="O218" s="54">
        <v>139.02817029811285</v>
      </c>
      <c r="P218" s="54">
        <v>113.95751663779743</v>
      </c>
      <c r="Q218" s="54">
        <v>348.71000091166013</v>
      </c>
      <c r="R218" s="54">
        <v>501.4130732063087</v>
      </c>
      <c r="S218" s="54">
        <v>273.49803993071384</v>
      </c>
      <c r="T218" s="54">
        <v>202.84437961527942</v>
      </c>
      <c r="U218" s="54">
        <v>1579.4511805998723</v>
      </c>
      <c r="W218" s="42" t="s">
        <v>469</v>
      </c>
    </row>
    <row r="219" spans="1:23">
      <c r="A219" s="45" t="s">
        <v>7788</v>
      </c>
      <c r="B219" s="46" t="s">
        <v>230</v>
      </c>
      <c r="C219" s="46" t="s">
        <v>320</v>
      </c>
      <c r="D219" s="46">
        <v>64</v>
      </c>
      <c r="E219" s="46">
        <v>51</v>
      </c>
      <c r="F219" s="46">
        <v>134</v>
      </c>
      <c r="G219" s="46">
        <v>168</v>
      </c>
      <c r="H219" s="46">
        <v>141</v>
      </c>
      <c r="I219" s="46">
        <v>69</v>
      </c>
      <c r="J219" s="46">
        <v>627</v>
      </c>
      <c r="L219" s="42">
        <v>31341</v>
      </c>
      <c r="M219" s="42">
        <v>15948</v>
      </c>
      <c r="N219" s="42">
        <v>15393</v>
      </c>
      <c r="O219" s="54">
        <v>204.20535400912541</v>
      </c>
      <c r="P219" s="54">
        <v>162.72614147602181</v>
      </c>
      <c r="Q219" s="54">
        <v>427.55495995660635</v>
      </c>
      <c r="R219" s="54">
        <v>536.03905427395421</v>
      </c>
      <c r="S219" s="54">
        <v>449.88992055135441</v>
      </c>
      <c r="T219" s="54">
        <v>220.15889729108832</v>
      </c>
      <c r="U219" s="54">
        <v>2000.5743275581506</v>
      </c>
      <c r="W219" s="42" t="s">
        <v>469</v>
      </c>
    </row>
    <row r="220" spans="1:23">
      <c r="A220" s="45" t="s">
        <v>7789</v>
      </c>
      <c r="B220" s="46" t="s">
        <v>230</v>
      </c>
      <c r="C220" s="46" t="s">
        <v>322</v>
      </c>
      <c r="D220" s="46">
        <v>79</v>
      </c>
      <c r="E220" s="46">
        <v>65</v>
      </c>
      <c r="F220" s="46">
        <v>124</v>
      </c>
      <c r="G220" s="46">
        <v>143</v>
      </c>
      <c r="H220" s="46">
        <v>126</v>
      </c>
      <c r="I220" s="46">
        <v>81</v>
      </c>
      <c r="J220" s="46">
        <v>618</v>
      </c>
      <c r="L220" s="42">
        <v>32081</v>
      </c>
      <c r="M220" s="42">
        <v>16181</v>
      </c>
      <c r="N220" s="42">
        <v>15900</v>
      </c>
      <c r="O220" s="54">
        <v>246.25167544652598</v>
      </c>
      <c r="P220" s="54">
        <v>202.61213802562264</v>
      </c>
      <c r="Q220" s="54">
        <v>386.5216171565724</v>
      </c>
      <c r="R220" s="54">
        <v>445.74670365636979</v>
      </c>
      <c r="S220" s="54">
        <v>392.75583678813001</v>
      </c>
      <c r="T220" s="54">
        <v>252.48589507808362</v>
      </c>
      <c r="U220" s="54">
        <v>1926.3738661513046</v>
      </c>
      <c r="W220" s="42" t="s">
        <v>469</v>
      </c>
    </row>
    <row r="221" spans="1:23">
      <c r="A221" s="45" t="s">
        <v>7790</v>
      </c>
      <c r="B221" s="46" t="s">
        <v>230</v>
      </c>
      <c r="C221" s="46" t="s">
        <v>324</v>
      </c>
      <c r="D221" s="46">
        <v>85</v>
      </c>
      <c r="E221" s="46">
        <v>96</v>
      </c>
      <c r="F221" s="46">
        <v>178</v>
      </c>
      <c r="G221" s="46">
        <v>210</v>
      </c>
      <c r="H221" s="46">
        <v>149</v>
      </c>
      <c r="I221" s="46">
        <v>94</v>
      </c>
      <c r="J221" s="46">
        <v>812</v>
      </c>
      <c r="L221" s="42">
        <v>44113</v>
      </c>
      <c r="M221" s="42">
        <v>22775</v>
      </c>
      <c r="N221" s="42">
        <v>21338</v>
      </c>
      <c r="O221" s="54">
        <v>192.68696302677216</v>
      </c>
      <c r="P221" s="54">
        <v>217.62292294788384</v>
      </c>
      <c r="Q221" s="54">
        <v>403.50916963253468</v>
      </c>
      <c r="R221" s="54">
        <v>476.05014394849593</v>
      </c>
      <c r="S221" s="54">
        <v>337.76891165869472</v>
      </c>
      <c r="T221" s="54">
        <v>213.08911205313623</v>
      </c>
      <c r="U221" s="54">
        <v>1840.7272232675177</v>
      </c>
      <c r="W221" s="42" t="s">
        <v>469</v>
      </c>
    </row>
    <row r="222" spans="1:23">
      <c r="A222" s="45" t="s">
        <v>7791</v>
      </c>
      <c r="B222" s="46" t="s">
        <v>230</v>
      </c>
      <c r="C222" s="46" t="s">
        <v>326</v>
      </c>
      <c r="D222" s="46">
        <v>86</v>
      </c>
      <c r="E222" s="46">
        <v>104</v>
      </c>
      <c r="F222" s="46">
        <v>184</v>
      </c>
      <c r="G222" s="46">
        <v>247</v>
      </c>
      <c r="H222" s="46">
        <v>184</v>
      </c>
      <c r="I222" s="46">
        <v>106</v>
      </c>
      <c r="J222" s="46">
        <v>911</v>
      </c>
      <c r="L222" s="42">
        <v>45780</v>
      </c>
      <c r="M222" s="42">
        <v>23482</v>
      </c>
      <c r="N222" s="42">
        <v>22298</v>
      </c>
      <c r="O222" s="54">
        <v>187.85495849716031</v>
      </c>
      <c r="P222" s="54">
        <v>227.1734381826125</v>
      </c>
      <c r="Q222" s="54">
        <v>401.9222367846221</v>
      </c>
      <c r="R222" s="54">
        <v>539.53691568370471</v>
      </c>
      <c r="S222" s="54">
        <v>401.9222367846221</v>
      </c>
      <c r="T222" s="54">
        <v>231.54215814766275</v>
      </c>
      <c r="U222" s="54">
        <v>1989.9519440803845</v>
      </c>
      <c r="W222" s="42" t="s">
        <v>469</v>
      </c>
    </row>
    <row r="223" spans="1:23">
      <c r="A223" s="45" t="s">
        <v>7792</v>
      </c>
      <c r="B223" s="46" t="s">
        <v>230</v>
      </c>
      <c r="C223" s="46" t="s">
        <v>328</v>
      </c>
      <c r="D223" s="46">
        <v>63</v>
      </c>
      <c r="E223" s="46">
        <v>63</v>
      </c>
      <c r="F223" s="46">
        <v>112</v>
      </c>
      <c r="G223" s="46">
        <v>150</v>
      </c>
      <c r="H223" s="46">
        <v>98</v>
      </c>
      <c r="I223" s="46">
        <v>86</v>
      </c>
      <c r="J223" s="46">
        <v>572</v>
      </c>
      <c r="L223" s="42">
        <v>31338</v>
      </c>
      <c r="M223" s="42">
        <v>16018</v>
      </c>
      <c r="N223" s="42">
        <v>15320</v>
      </c>
      <c r="O223" s="54">
        <v>201.03388856978748</v>
      </c>
      <c r="P223" s="54">
        <v>201.03388856978748</v>
      </c>
      <c r="Q223" s="54">
        <v>357.39357967962218</v>
      </c>
      <c r="R223" s="54">
        <v>478.65211564235113</v>
      </c>
      <c r="S223" s="54">
        <v>312.71938221966946</v>
      </c>
      <c r="T223" s="54">
        <v>274.42721296828137</v>
      </c>
      <c r="U223" s="54">
        <v>1825.260067649499</v>
      </c>
      <c r="W223" s="42" t="s">
        <v>469</v>
      </c>
    </row>
    <row r="224" spans="1:23">
      <c r="A224" s="45" t="s">
        <v>7793</v>
      </c>
      <c r="B224" s="46" t="s">
        <v>230</v>
      </c>
      <c r="C224" s="46" t="s">
        <v>330</v>
      </c>
      <c r="D224" s="46">
        <v>68</v>
      </c>
      <c r="E224" s="46">
        <v>49</v>
      </c>
      <c r="F224" s="46">
        <v>138</v>
      </c>
      <c r="G224" s="46">
        <v>161</v>
      </c>
      <c r="H224" s="46">
        <v>137</v>
      </c>
      <c r="I224" s="46">
        <v>70</v>
      </c>
      <c r="J224" s="46">
        <v>623</v>
      </c>
      <c r="L224" s="42">
        <v>33362</v>
      </c>
      <c r="M224" s="42">
        <v>17083</v>
      </c>
      <c r="N224" s="42">
        <v>16279</v>
      </c>
      <c r="O224" s="54">
        <v>203.82471074875605</v>
      </c>
      <c r="P224" s="54">
        <v>146.87368862778013</v>
      </c>
      <c r="Q224" s="54">
        <v>413.64426593129912</v>
      </c>
      <c r="R224" s="54">
        <v>482.58497691984888</v>
      </c>
      <c r="S224" s="54">
        <v>410.64684371440563</v>
      </c>
      <c r="T224" s="54">
        <v>209.81955518254301</v>
      </c>
      <c r="U224" s="54">
        <v>1867.3940411246328</v>
      </c>
      <c r="W224" s="42" t="s">
        <v>469</v>
      </c>
    </row>
    <row r="225" spans="1:23">
      <c r="A225" s="45" t="s">
        <v>7794</v>
      </c>
      <c r="B225" s="46" t="s">
        <v>230</v>
      </c>
      <c r="C225" s="46" t="s">
        <v>332</v>
      </c>
      <c r="D225" s="46">
        <v>68</v>
      </c>
      <c r="E225" s="46">
        <v>44</v>
      </c>
      <c r="F225" s="46">
        <v>125</v>
      </c>
      <c r="G225" s="46">
        <v>132</v>
      </c>
      <c r="H225" s="46">
        <v>104</v>
      </c>
      <c r="I225" s="46">
        <v>69</v>
      </c>
      <c r="J225" s="46">
        <v>542</v>
      </c>
      <c r="L225" s="42">
        <v>28587</v>
      </c>
      <c r="M225" s="42">
        <v>14638</v>
      </c>
      <c r="N225" s="42">
        <v>13949</v>
      </c>
      <c r="O225" s="54">
        <v>237.87036065344387</v>
      </c>
      <c r="P225" s="54">
        <v>153.91611571693426</v>
      </c>
      <c r="Q225" s="54">
        <v>437.26169237765413</v>
      </c>
      <c r="R225" s="54">
        <v>461.74834715080283</v>
      </c>
      <c r="S225" s="54">
        <v>363.80172805820825</v>
      </c>
      <c r="T225" s="54">
        <v>241.36845419246512</v>
      </c>
      <c r="U225" s="54">
        <v>1895.9666981495086</v>
      </c>
      <c r="W225" s="42" t="s">
        <v>469</v>
      </c>
    </row>
    <row r="226" spans="1:23">
      <c r="A226" s="45" t="s">
        <v>7795</v>
      </c>
      <c r="B226" s="46" t="s">
        <v>230</v>
      </c>
      <c r="C226" s="46" t="s">
        <v>334</v>
      </c>
      <c r="D226" s="46">
        <v>84</v>
      </c>
      <c r="E226" s="46">
        <v>36</v>
      </c>
      <c r="F226" s="46">
        <v>149</v>
      </c>
      <c r="G226" s="46">
        <v>162</v>
      </c>
      <c r="H226" s="46">
        <v>118</v>
      </c>
      <c r="I226" s="46">
        <v>86</v>
      </c>
      <c r="J226" s="46">
        <v>635</v>
      </c>
      <c r="L226" s="42">
        <v>31305</v>
      </c>
      <c r="M226" s="42">
        <v>16009</v>
      </c>
      <c r="N226" s="42">
        <v>15296</v>
      </c>
      <c r="O226" s="54">
        <v>268.32774317201728</v>
      </c>
      <c r="P226" s="54">
        <v>114.99760421657882</v>
      </c>
      <c r="Q226" s="54">
        <v>475.96230634084009</v>
      </c>
      <c r="R226" s="54">
        <v>517.48921897460468</v>
      </c>
      <c r="S226" s="54">
        <v>376.93659159878615</v>
      </c>
      <c r="T226" s="54">
        <v>274.7164989618272</v>
      </c>
      <c r="U226" s="54">
        <v>2028.4299632646541</v>
      </c>
      <c r="W226" s="42" t="s">
        <v>469</v>
      </c>
    </row>
    <row r="227" spans="1:23">
      <c r="A227" s="45" t="s">
        <v>7796</v>
      </c>
      <c r="B227" s="46" t="s">
        <v>230</v>
      </c>
      <c r="C227" s="46" t="s">
        <v>336</v>
      </c>
      <c r="D227" s="46">
        <v>71</v>
      </c>
      <c r="E227" s="46">
        <v>34</v>
      </c>
      <c r="F227" s="46">
        <v>111</v>
      </c>
      <c r="G227" s="46">
        <v>144</v>
      </c>
      <c r="H227" s="46">
        <v>81</v>
      </c>
      <c r="I227" s="46">
        <v>72</v>
      </c>
      <c r="J227" s="46">
        <v>513</v>
      </c>
      <c r="L227" s="42">
        <v>29750</v>
      </c>
      <c r="M227" s="42">
        <v>15235</v>
      </c>
      <c r="N227" s="42">
        <v>14515</v>
      </c>
      <c r="O227" s="54">
        <v>238.65546218487395</v>
      </c>
      <c r="P227" s="54">
        <v>114.28571428571429</v>
      </c>
      <c r="Q227" s="54">
        <v>373.10924369747897</v>
      </c>
      <c r="R227" s="54">
        <v>484.03361344537814</v>
      </c>
      <c r="S227" s="54">
        <v>272.26890756302521</v>
      </c>
      <c r="T227" s="54">
        <v>242.01680672268907</v>
      </c>
      <c r="U227" s="54">
        <v>1724.3697478991596</v>
      </c>
      <c r="W227" s="42" t="s">
        <v>469</v>
      </c>
    </row>
    <row r="228" spans="1:23">
      <c r="A228" s="45" t="s">
        <v>7797</v>
      </c>
      <c r="B228" s="46" t="s">
        <v>230</v>
      </c>
      <c r="C228" s="46" t="s">
        <v>338</v>
      </c>
      <c r="D228" s="46">
        <v>50</v>
      </c>
      <c r="E228" s="46">
        <v>30</v>
      </c>
      <c r="F228" s="46">
        <v>103</v>
      </c>
      <c r="G228" s="46">
        <v>118</v>
      </c>
      <c r="H228" s="46">
        <v>85</v>
      </c>
      <c r="I228" s="46">
        <v>76</v>
      </c>
      <c r="J228" s="46">
        <v>462</v>
      </c>
      <c r="L228" s="42">
        <v>28662</v>
      </c>
      <c r="M228" s="42">
        <v>14720</v>
      </c>
      <c r="N228" s="42">
        <v>13942</v>
      </c>
      <c r="O228" s="54">
        <v>174.44700300048845</v>
      </c>
      <c r="P228" s="54">
        <v>104.66820180029308</v>
      </c>
      <c r="Q228" s="54">
        <v>359.36082618100625</v>
      </c>
      <c r="R228" s="54">
        <v>411.69492708115274</v>
      </c>
      <c r="S228" s="54">
        <v>296.55990510083035</v>
      </c>
      <c r="T228" s="54">
        <v>265.15944456074243</v>
      </c>
      <c r="U228" s="54">
        <v>1611.8903077245134</v>
      </c>
      <c r="W228" s="42" t="s">
        <v>469</v>
      </c>
    </row>
    <row r="229" spans="1:23">
      <c r="A229" s="45" t="s">
        <v>7798</v>
      </c>
      <c r="B229" s="46" t="s">
        <v>230</v>
      </c>
      <c r="C229" s="46" t="s">
        <v>340</v>
      </c>
      <c r="D229" s="46">
        <v>57</v>
      </c>
      <c r="E229" s="46">
        <v>42</v>
      </c>
      <c r="F229" s="46">
        <v>115</v>
      </c>
      <c r="G229" s="46">
        <v>152</v>
      </c>
      <c r="H229" s="46">
        <v>109</v>
      </c>
      <c r="I229" s="46">
        <v>69</v>
      </c>
      <c r="J229" s="46">
        <v>544</v>
      </c>
      <c r="L229" s="42">
        <v>32695</v>
      </c>
      <c r="M229" s="42">
        <v>16738</v>
      </c>
      <c r="N229" s="42">
        <v>15957</v>
      </c>
      <c r="O229" s="54">
        <v>174.33858388132742</v>
      </c>
      <c r="P229" s="54">
        <v>128.46000917571496</v>
      </c>
      <c r="Q229" s="54">
        <v>351.73573940969567</v>
      </c>
      <c r="R229" s="54">
        <v>464.90289035020641</v>
      </c>
      <c r="S229" s="54">
        <v>333.38430952745068</v>
      </c>
      <c r="T229" s="54">
        <v>211.0414436458174</v>
      </c>
      <c r="U229" s="54">
        <v>1663.8629759902126</v>
      </c>
      <c r="W229" s="42" t="s">
        <v>469</v>
      </c>
    </row>
    <row r="230" spans="1:23">
      <c r="A230" s="45" t="s">
        <v>7799</v>
      </c>
      <c r="B230" s="46" t="s">
        <v>230</v>
      </c>
      <c r="C230" s="46" t="s">
        <v>342</v>
      </c>
      <c r="D230" s="46">
        <v>50</v>
      </c>
      <c r="E230" s="46">
        <v>35</v>
      </c>
      <c r="F230" s="46">
        <v>132</v>
      </c>
      <c r="G230" s="46">
        <v>119</v>
      </c>
      <c r="H230" s="46">
        <v>104</v>
      </c>
      <c r="I230" s="46">
        <v>63</v>
      </c>
      <c r="J230" s="46">
        <v>503</v>
      </c>
      <c r="L230" s="42">
        <v>26282</v>
      </c>
      <c r="M230" s="42">
        <v>13456</v>
      </c>
      <c r="N230" s="42">
        <v>12826</v>
      </c>
      <c r="O230" s="54">
        <v>190.2442736473632</v>
      </c>
      <c r="P230" s="54">
        <v>133.17099155315424</v>
      </c>
      <c r="Q230" s="54">
        <v>502.24488242903891</v>
      </c>
      <c r="R230" s="54">
        <v>452.78137128072439</v>
      </c>
      <c r="S230" s="54">
        <v>395.70808918651545</v>
      </c>
      <c r="T230" s="54">
        <v>239.70778479567764</v>
      </c>
      <c r="U230" s="54">
        <v>1913.8573928924739</v>
      </c>
      <c r="W230" s="42" t="s">
        <v>469</v>
      </c>
    </row>
    <row r="231" spans="1:23">
      <c r="A231" s="45" t="s">
        <v>7800</v>
      </c>
      <c r="B231" s="46" t="s">
        <v>230</v>
      </c>
      <c r="C231" s="46" t="s">
        <v>344</v>
      </c>
      <c r="D231" s="46">
        <v>42</v>
      </c>
      <c r="E231" s="46">
        <v>39</v>
      </c>
      <c r="F231" s="46">
        <v>105</v>
      </c>
      <c r="G231" s="46">
        <v>96</v>
      </c>
      <c r="H231" s="46">
        <v>83</v>
      </c>
      <c r="I231" s="46">
        <v>46</v>
      </c>
      <c r="J231" s="46">
        <v>411</v>
      </c>
      <c r="L231" s="42">
        <v>27977</v>
      </c>
      <c r="M231" s="42">
        <v>14285</v>
      </c>
      <c r="N231" s="42">
        <v>13692</v>
      </c>
      <c r="O231" s="54">
        <v>150.12331558065554</v>
      </c>
      <c r="P231" s="54">
        <v>139.40022161060872</v>
      </c>
      <c r="Q231" s="54">
        <v>375.30828895163887</v>
      </c>
      <c r="R231" s="54">
        <v>343.13900704149836</v>
      </c>
      <c r="S231" s="54">
        <v>296.67226650462879</v>
      </c>
      <c r="T231" s="54">
        <v>164.42077420738462</v>
      </c>
      <c r="U231" s="54">
        <v>1469.0638738964149</v>
      </c>
      <c r="W231" s="42" t="s">
        <v>469</v>
      </c>
    </row>
    <row r="232" spans="1:23">
      <c r="A232" s="45" t="s">
        <v>7801</v>
      </c>
      <c r="B232" s="46" t="s">
        <v>230</v>
      </c>
      <c r="C232" s="46" t="s">
        <v>346</v>
      </c>
      <c r="D232" s="46">
        <v>43</v>
      </c>
      <c r="E232" s="46">
        <v>59</v>
      </c>
      <c r="F232" s="46">
        <v>109</v>
      </c>
      <c r="G232" s="46">
        <v>113</v>
      </c>
      <c r="H232" s="46">
        <v>104</v>
      </c>
      <c r="I232" s="46">
        <v>56</v>
      </c>
      <c r="J232" s="46">
        <v>484</v>
      </c>
      <c r="L232" s="42">
        <v>26094</v>
      </c>
      <c r="M232" s="42">
        <v>13273</v>
      </c>
      <c r="N232" s="42">
        <v>12821</v>
      </c>
      <c r="O232" s="54">
        <v>164.7888403464398</v>
      </c>
      <c r="P232" s="54">
        <v>226.10561814976623</v>
      </c>
      <c r="Q232" s="54">
        <v>417.72054878516133</v>
      </c>
      <c r="R232" s="54">
        <v>433.04974323599293</v>
      </c>
      <c r="S232" s="54">
        <v>398.5590557216218</v>
      </c>
      <c r="T232" s="54">
        <v>214.60872231164251</v>
      </c>
      <c r="U232" s="54">
        <v>1854.8325285506248</v>
      </c>
      <c r="W232" s="42" t="s">
        <v>469</v>
      </c>
    </row>
    <row r="233" spans="1:23">
      <c r="A233" s="45" t="s">
        <v>7802</v>
      </c>
      <c r="B233" s="46" t="s">
        <v>230</v>
      </c>
      <c r="C233" s="46" t="s">
        <v>348</v>
      </c>
      <c r="D233" s="46">
        <v>53</v>
      </c>
      <c r="E233" s="46">
        <v>51</v>
      </c>
      <c r="F233" s="46">
        <v>132</v>
      </c>
      <c r="G233" s="46">
        <v>155</v>
      </c>
      <c r="H233" s="46">
        <v>115</v>
      </c>
      <c r="I233" s="46">
        <v>65</v>
      </c>
      <c r="J233" s="46">
        <v>571</v>
      </c>
      <c r="L233" s="42">
        <v>31925</v>
      </c>
      <c r="M233" s="42">
        <v>16519</v>
      </c>
      <c r="N233" s="42">
        <v>15406</v>
      </c>
      <c r="O233" s="54">
        <v>166.01409553641346</v>
      </c>
      <c r="P233" s="54">
        <v>159.74941268598278</v>
      </c>
      <c r="Q233" s="54">
        <v>413.46906812842599</v>
      </c>
      <c r="R233" s="54">
        <v>485.51292090837899</v>
      </c>
      <c r="S233" s="54">
        <v>360.21926389976511</v>
      </c>
      <c r="T233" s="54">
        <v>203.60219263899768</v>
      </c>
      <c r="U233" s="54">
        <v>1788.5669537979641</v>
      </c>
      <c r="W233" s="42" t="s">
        <v>469</v>
      </c>
    </row>
    <row r="234" spans="1:23">
      <c r="A234" s="45" t="s">
        <v>7803</v>
      </c>
      <c r="B234" s="46" t="s">
        <v>230</v>
      </c>
      <c r="C234" s="46" t="s">
        <v>350</v>
      </c>
      <c r="D234" s="46">
        <v>63</v>
      </c>
      <c r="E234" s="46">
        <v>43</v>
      </c>
      <c r="F234" s="46">
        <v>138</v>
      </c>
      <c r="G234" s="46">
        <v>151</v>
      </c>
      <c r="H234" s="46">
        <v>111</v>
      </c>
      <c r="I234" s="46">
        <v>76</v>
      </c>
      <c r="J234" s="46">
        <v>582</v>
      </c>
      <c r="L234" s="42">
        <v>29748</v>
      </c>
      <c r="M234" s="42">
        <v>15202</v>
      </c>
      <c r="N234" s="42">
        <v>14546</v>
      </c>
      <c r="O234" s="54">
        <v>211.77894312222674</v>
      </c>
      <c r="P234" s="54">
        <v>144.5475326072341</v>
      </c>
      <c r="Q234" s="54">
        <v>463.896732553449</v>
      </c>
      <c r="R234" s="54">
        <v>507.59714938819417</v>
      </c>
      <c r="S234" s="54">
        <v>373.13432835820896</v>
      </c>
      <c r="T234" s="54">
        <v>255.4793599569719</v>
      </c>
      <c r="U234" s="54">
        <v>1956.4340459862849</v>
      </c>
      <c r="W234" s="42" t="s">
        <v>469</v>
      </c>
    </row>
    <row r="235" spans="1:23">
      <c r="A235" s="45" t="s">
        <v>7804</v>
      </c>
      <c r="B235" s="46" t="s">
        <v>230</v>
      </c>
      <c r="C235" s="46" t="s">
        <v>352</v>
      </c>
      <c r="D235" s="46">
        <v>62</v>
      </c>
      <c r="E235" s="46">
        <v>28</v>
      </c>
      <c r="F235" s="46">
        <v>93</v>
      </c>
      <c r="G235" s="46">
        <v>118</v>
      </c>
      <c r="H235" s="46">
        <v>89</v>
      </c>
      <c r="I235" s="46">
        <v>57</v>
      </c>
      <c r="J235" s="46">
        <v>447</v>
      </c>
      <c r="L235" s="42">
        <v>36403</v>
      </c>
      <c r="M235" s="42">
        <v>17195</v>
      </c>
      <c r="N235" s="42">
        <v>19208</v>
      </c>
      <c r="O235" s="54">
        <v>170.3156333269236</v>
      </c>
      <c r="P235" s="54">
        <v>76.916737631513882</v>
      </c>
      <c r="Q235" s="54">
        <v>255.47344999038538</v>
      </c>
      <c r="R235" s="54">
        <v>324.14910858995137</v>
      </c>
      <c r="S235" s="54">
        <v>244.48534461445487</v>
      </c>
      <c r="T235" s="54">
        <v>156.58050160701043</v>
      </c>
      <c r="U235" s="54">
        <v>1227.9207757602396</v>
      </c>
      <c r="W235" s="42" t="s">
        <v>469</v>
      </c>
    </row>
    <row r="236" spans="1:23">
      <c r="A236" s="45" t="s">
        <v>7805</v>
      </c>
      <c r="B236" s="46" t="s">
        <v>230</v>
      </c>
      <c r="C236" s="46" t="s">
        <v>354</v>
      </c>
      <c r="D236" s="46">
        <v>73</v>
      </c>
      <c r="E236" s="46">
        <v>63</v>
      </c>
      <c r="F236" s="46">
        <v>149</v>
      </c>
      <c r="G236" s="46">
        <v>193</v>
      </c>
      <c r="H236" s="46">
        <v>156</v>
      </c>
      <c r="I236" s="46">
        <v>90</v>
      </c>
      <c r="J236" s="46">
        <v>724</v>
      </c>
      <c r="L236" s="42">
        <v>26187</v>
      </c>
      <c r="M236" s="42">
        <v>13681</v>
      </c>
      <c r="N236" s="42">
        <v>12506</v>
      </c>
      <c r="O236" s="54">
        <v>278.76427234887541</v>
      </c>
      <c r="P236" s="54">
        <v>240.57738572574178</v>
      </c>
      <c r="Q236" s="54">
        <v>568.98461068469089</v>
      </c>
      <c r="R236" s="54">
        <v>737.00691182647881</v>
      </c>
      <c r="S236" s="54">
        <v>595.71543132088448</v>
      </c>
      <c r="T236" s="54">
        <v>343.68197960820254</v>
      </c>
      <c r="U236" s="54">
        <v>2764.730591514874</v>
      </c>
      <c r="W236" s="42" t="s">
        <v>469</v>
      </c>
    </row>
    <row r="237" spans="1:23">
      <c r="A237" s="45" t="s">
        <v>7806</v>
      </c>
      <c r="B237" s="46" t="s">
        <v>230</v>
      </c>
      <c r="C237" s="46" t="s">
        <v>356</v>
      </c>
      <c r="D237" s="46">
        <v>39</v>
      </c>
      <c r="E237" s="46">
        <v>56</v>
      </c>
      <c r="F237" s="46">
        <v>109</v>
      </c>
      <c r="G237" s="46">
        <v>136</v>
      </c>
      <c r="H237" s="46">
        <v>104</v>
      </c>
      <c r="I237" s="46">
        <v>54</v>
      </c>
      <c r="J237" s="46">
        <v>498</v>
      </c>
      <c r="L237" s="42">
        <v>26879</v>
      </c>
      <c r="M237" s="42">
        <v>13636</v>
      </c>
      <c r="N237" s="42">
        <v>13243</v>
      </c>
      <c r="O237" s="54">
        <v>145.0946835819785</v>
      </c>
      <c r="P237" s="54">
        <v>208.34108411771271</v>
      </c>
      <c r="Q237" s="54">
        <v>405.52103872911943</v>
      </c>
      <c r="R237" s="54">
        <v>505.97120428587374</v>
      </c>
      <c r="S237" s="54">
        <v>386.91915621860932</v>
      </c>
      <c r="T237" s="54">
        <v>200.90033111350868</v>
      </c>
      <c r="U237" s="54">
        <v>1852.7474980468025</v>
      </c>
      <c r="W237" s="42" t="s">
        <v>469</v>
      </c>
    </row>
    <row r="238" spans="1:23">
      <c r="A238" s="45" t="s">
        <v>7807</v>
      </c>
      <c r="B238" s="46" t="s">
        <v>230</v>
      </c>
      <c r="C238" s="46" t="s">
        <v>358</v>
      </c>
      <c r="D238" s="46">
        <v>57</v>
      </c>
      <c r="E238" s="46">
        <v>60</v>
      </c>
      <c r="F238" s="46">
        <v>114</v>
      </c>
      <c r="G238" s="46">
        <v>163</v>
      </c>
      <c r="H238" s="46">
        <v>104</v>
      </c>
      <c r="I238" s="46">
        <v>74</v>
      </c>
      <c r="J238" s="46">
        <v>572</v>
      </c>
      <c r="L238" s="42">
        <v>30331</v>
      </c>
      <c r="M238" s="42">
        <v>15548</v>
      </c>
      <c r="N238" s="42">
        <v>14783</v>
      </c>
      <c r="O238" s="54">
        <v>187.92654380007252</v>
      </c>
      <c r="P238" s="54">
        <v>197.81741452639213</v>
      </c>
      <c r="Q238" s="54">
        <v>375.85308760014505</v>
      </c>
      <c r="R238" s="54">
        <v>537.40397613003199</v>
      </c>
      <c r="S238" s="54">
        <v>342.88351851241305</v>
      </c>
      <c r="T238" s="54">
        <v>243.974811249217</v>
      </c>
      <c r="U238" s="54">
        <v>1885.859351818272</v>
      </c>
      <c r="W238" s="42" t="s">
        <v>469</v>
      </c>
    </row>
    <row r="239" spans="1:23">
      <c r="A239" s="45" t="s">
        <v>7808</v>
      </c>
      <c r="B239" s="46" t="s">
        <v>230</v>
      </c>
      <c r="C239" s="46" t="s">
        <v>360</v>
      </c>
      <c r="D239" s="46">
        <v>52</v>
      </c>
      <c r="E239" s="46">
        <v>71</v>
      </c>
      <c r="F239" s="46">
        <v>109</v>
      </c>
      <c r="G239" s="46">
        <v>129</v>
      </c>
      <c r="H239" s="46">
        <v>101</v>
      </c>
      <c r="I239" s="46">
        <v>56</v>
      </c>
      <c r="J239" s="46">
        <v>518</v>
      </c>
      <c r="L239" s="42">
        <v>30298</v>
      </c>
      <c r="M239" s="42">
        <v>15513</v>
      </c>
      <c r="N239" s="42">
        <v>14785</v>
      </c>
      <c r="O239" s="54">
        <v>171.62849032939468</v>
      </c>
      <c r="P239" s="54">
        <v>234.33890025744273</v>
      </c>
      <c r="Q239" s="54">
        <v>359.75972011353883</v>
      </c>
      <c r="R239" s="54">
        <v>425.77067793253678</v>
      </c>
      <c r="S239" s="54">
        <v>333.35533698593963</v>
      </c>
      <c r="T239" s="54">
        <v>184.83068189319428</v>
      </c>
      <c r="U239" s="54">
        <v>1709.6838075120468</v>
      </c>
      <c r="W239" s="42" t="s">
        <v>469</v>
      </c>
    </row>
    <row r="240" spans="1:23">
      <c r="A240" s="45" t="s">
        <v>7809</v>
      </c>
      <c r="B240" s="46" t="s">
        <v>230</v>
      </c>
      <c r="C240" s="46" t="s">
        <v>362</v>
      </c>
      <c r="D240" s="46">
        <v>78</v>
      </c>
      <c r="E240" s="46">
        <v>38</v>
      </c>
      <c r="F240" s="46">
        <v>117</v>
      </c>
      <c r="G240" s="46">
        <v>137</v>
      </c>
      <c r="H240" s="46">
        <v>111</v>
      </c>
      <c r="I240" s="46">
        <v>48</v>
      </c>
      <c r="J240" s="46">
        <v>529</v>
      </c>
      <c r="L240" s="42">
        <v>25655</v>
      </c>
      <c r="M240" s="42">
        <v>13269</v>
      </c>
      <c r="N240" s="42">
        <v>12386</v>
      </c>
      <c r="O240" s="54">
        <v>304.03430130578835</v>
      </c>
      <c r="P240" s="54">
        <v>148.11927499512765</v>
      </c>
      <c r="Q240" s="54">
        <v>456.05145195868249</v>
      </c>
      <c r="R240" s="54">
        <v>534.00896511401288</v>
      </c>
      <c r="S240" s="54">
        <v>432.66419801208343</v>
      </c>
      <c r="T240" s="54">
        <v>187.09803157279285</v>
      </c>
      <c r="U240" s="54">
        <v>2061.9762229584876</v>
      </c>
      <c r="W240" s="42" t="s">
        <v>469</v>
      </c>
    </row>
    <row r="241" spans="1:23">
      <c r="A241" s="45" t="s">
        <v>7810</v>
      </c>
      <c r="B241" s="46" t="s">
        <v>230</v>
      </c>
      <c r="C241" s="46" t="s">
        <v>364</v>
      </c>
      <c r="D241" s="46">
        <v>72</v>
      </c>
      <c r="E241" s="46">
        <v>47</v>
      </c>
      <c r="F241" s="46">
        <v>101</v>
      </c>
      <c r="G241" s="46">
        <v>116</v>
      </c>
      <c r="H241" s="46">
        <v>100</v>
      </c>
      <c r="I241" s="46">
        <v>74</v>
      </c>
      <c r="J241" s="46">
        <v>510</v>
      </c>
      <c r="L241" s="42">
        <v>26475</v>
      </c>
      <c r="M241" s="42">
        <v>13421</v>
      </c>
      <c r="N241" s="42">
        <v>13054</v>
      </c>
      <c r="O241" s="54">
        <v>271.95467422096317</v>
      </c>
      <c r="P241" s="54">
        <v>177.52596789423987</v>
      </c>
      <c r="Q241" s="54">
        <v>381.49197355996222</v>
      </c>
      <c r="R241" s="54">
        <v>438.14919735599619</v>
      </c>
      <c r="S241" s="54">
        <v>377.71482530689332</v>
      </c>
      <c r="T241" s="54">
        <v>279.50897072710109</v>
      </c>
      <c r="U241" s="54">
        <v>1926.3456090651557</v>
      </c>
      <c r="W241" s="42" t="s">
        <v>469</v>
      </c>
    </row>
    <row r="242" spans="1:23">
      <c r="A242" s="45" t="s">
        <v>7811</v>
      </c>
      <c r="B242" s="46" t="s">
        <v>230</v>
      </c>
      <c r="C242" s="46" t="s">
        <v>366</v>
      </c>
      <c r="D242" s="46">
        <v>47</v>
      </c>
      <c r="E242" s="46">
        <v>57</v>
      </c>
      <c r="F242" s="46">
        <v>142</v>
      </c>
      <c r="G242" s="46">
        <v>166</v>
      </c>
      <c r="H242" s="46">
        <v>99</v>
      </c>
      <c r="I242" s="46">
        <v>85</v>
      </c>
      <c r="J242" s="46">
        <v>596</v>
      </c>
      <c r="L242" s="42">
        <v>36543</v>
      </c>
      <c r="M242" s="42">
        <v>18642</v>
      </c>
      <c r="N242" s="42">
        <v>17901</v>
      </c>
      <c r="O242" s="54">
        <v>128.61560353556087</v>
      </c>
      <c r="P242" s="54">
        <v>155.9806255644036</v>
      </c>
      <c r="Q242" s="54">
        <v>388.58331280956679</v>
      </c>
      <c r="R242" s="54">
        <v>454.25936567878932</v>
      </c>
      <c r="S242" s="54">
        <v>270.91371808554305</v>
      </c>
      <c r="T242" s="54">
        <v>232.60268724516322</v>
      </c>
      <c r="U242" s="54">
        <v>1630.9553129190272</v>
      </c>
      <c r="W242" s="42" t="s">
        <v>469</v>
      </c>
    </row>
    <row r="243" spans="1:23">
      <c r="A243" s="45" t="s">
        <v>7812</v>
      </c>
      <c r="B243" s="46" t="s">
        <v>230</v>
      </c>
      <c r="C243" s="46" t="s">
        <v>368</v>
      </c>
      <c r="D243" s="46">
        <v>42</v>
      </c>
      <c r="E243" s="46">
        <v>52</v>
      </c>
      <c r="F243" s="46">
        <v>99</v>
      </c>
      <c r="G243" s="46">
        <v>132</v>
      </c>
      <c r="H243" s="46">
        <v>80</v>
      </c>
      <c r="I243" s="46">
        <v>60</v>
      </c>
      <c r="J243" s="46">
        <v>465</v>
      </c>
      <c r="L243" s="42">
        <v>27962</v>
      </c>
      <c r="M243" s="42">
        <v>13650</v>
      </c>
      <c r="N243" s="42">
        <v>14312</v>
      </c>
      <c r="O243" s="54">
        <v>150.20384807953653</v>
      </c>
      <c r="P243" s="54">
        <v>185.96666905085473</v>
      </c>
      <c r="Q243" s="54">
        <v>354.05192761605036</v>
      </c>
      <c r="R243" s="54">
        <v>472.06923682140047</v>
      </c>
      <c r="S243" s="54">
        <v>286.10256777054576</v>
      </c>
      <c r="T243" s="54">
        <v>214.57692582790929</v>
      </c>
      <c r="U243" s="54">
        <v>1662.9711751662969</v>
      </c>
      <c r="W243" s="42" t="s">
        <v>469</v>
      </c>
    </row>
    <row r="244" spans="1:23">
      <c r="A244" s="45" t="s">
        <v>7813</v>
      </c>
      <c r="B244" s="46" t="s">
        <v>230</v>
      </c>
      <c r="C244" s="46" t="s">
        <v>370</v>
      </c>
      <c r="D244" s="46">
        <v>87</v>
      </c>
      <c r="E244" s="46">
        <v>72</v>
      </c>
      <c r="F244" s="46">
        <v>148</v>
      </c>
      <c r="G244" s="46">
        <v>171</v>
      </c>
      <c r="H244" s="46">
        <v>113</v>
      </c>
      <c r="I244" s="46">
        <v>87</v>
      </c>
      <c r="J244" s="46">
        <v>678</v>
      </c>
      <c r="L244" s="42">
        <v>42057</v>
      </c>
      <c r="M244" s="42">
        <v>21514</v>
      </c>
      <c r="N244" s="42">
        <v>20543</v>
      </c>
      <c r="O244" s="54">
        <v>206.86211570012125</v>
      </c>
      <c r="P244" s="54">
        <v>171.19623368285897</v>
      </c>
      <c r="Q244" s="54">
        <v>351.90336923698788</v>
      </c>
      <c r="R244" s="54">
        <v>406.59105499679009</v>
      </c>
      <c r="S244" s="54">
        <v>268.68297786337592</v>
      </c>
      <c r="T244" s="54">
        <v>206.86211570012125</v>
      </c>
      <c r="U244" s="54">
        <v>1612.0978671802552</v>
      </c>
      <c r="W244" s="42" t="s">
        <v>469</v>
      </c>
    </row>
    <row r="245" spans="1:23">
      <c r="A245" s="45" t="s">
        <v>7814</v>
      </c>
      <c r="B245" s="46" t="s">
        <v>230</v>
      </c>
      <c r="C245" s="46" t="s">
        <v>372</v>
      </c>
      <c r="D245" s="46">
        <v>66</v>
      </c>
      <c r="E245" s="46">
        <v>79</v>
      </c>
      <c r="F245" s="46">
        <v>134</v>
      </c>
      <c r="G245" s="46">
        <v>143</v>
      </c>
      <c r="H245" s="46">
        <v>119</v>
      </c>
      <c r="I245" s="46">
        <v>105</v>
      </c>
      <c r="J245" s="46">
        <v>646</v>
      </c>
      <c r="L245" s="42">
        <v>31909</v>
      </c>
      <c r="M245" s="42">
        <v>16511</v>
      </c>
      <c r="N245" s="42">
        <v>15398</v>
      </c>
      <c r="O245" s="54">
        <v>206.83819612021688</v>
      </c>
      <c r="P245" s="54">
        <v>247.57905293177475</v>
      </c>
      <c r="Q245" s="54">
        <v>419.94421636528875</v>
      </c>
      <c r="R245" s="54">
        <v>448.14942492713658</v>
      </c>
      <c r="S245" s="54">
        <v>372.93553542887588</v>
      </c>
      <c r="T245" s="54">
        <v>329.06076655489045</v>
      </c>
      <c r="U245" s="54">
        <v>2024.5071923281832</v>
      </c>
      <c r="W245" s="42" t="s">
        <v>469</v>
      </c>
    </row>
    <row r="246" spans="1:23">
      <c r="A246" s="45" t="s">
        <v>7815</v>
      </c>
      <c r="B246" s="46" t="s">
        <v>230</v>
      </c>
      <c r="C246" s="46" t="s">
        <v>374</v>
      </c>
      <c r="D246" s="46">
        <v>52</v>
      </c>
      <c r="E246" s="46">
        <v>62</v>
      </c>
      <c r="F246" s="46">
        <v>126</v>
      </c>
      <c r="G246" s="46">
        <v>154</v>
      </c>
      <c r="H246" s="46">
        <v>98</v>
      </c>
      <c r="I246" s="46">
        <v>80</v>
      </c>
      <c r="J246" s="46">
        <v>572</v>
      </c>
      <c r="L246" s="42">
        <v>33672</v>
      </c>
      <c r="M246" s="42">
        <v>16734</v>
      </c>
      <c r="N246" s="42">
        <v>16938</v>
      </c>
      <c r="O246" s="54">
        <v>154.43098123069612</v>
      </c>
      <c r="P246" s="54">
        <v>184.12924685198385</v>
      </c>
      <c r="Q246" s="54">
        <v>374.19814682822528</v>
      </c>
      <c r="R246" s="54">
        <v>457.35329056783081</v>
      </c>
      <c r="S246" s="54">
        <v>291.04300308861963</v>
      </c>
      <c r="T246" s="54">
        <v>237.58612497030174</v>
      </c>
      <c r="U246" s="54">
        <v>1698.7407935376575</v>
      </c>
      <c r="W246" s="42" t="s">
        <v>469</v>
      </c>
    </row>
    <row r="247" spans="1:23">
      <c r="A247" s="45" t="s">
        <v>7816</v>
      </c>
      <c r="B247" s="46" t="s">
        <v>230</v>
      </c>
      <c r="C247" s="46" t="s">
        <v>377</v>
      </c>
      <c r="D247" s="46">
        <v>63</v>
      </c>
      <c r="E247" s="46">
        <v>39</v>
      </c>
      <c r="F247" s="46">
        <v>122</v>
      </c>
      <c r="G247" s="46">
        <v>170</v>
      </c>
      <c r="H247" s="46">
        <v>106</v>
      </c>
      <c r="I247" s="46">
        <v>65</v>
      </c>
      <c r="J247" s="46">
        <v>565</v>
      </c>
      <c r="L247" s="42">
        <v>27325</v>
      </c>
      <c r="M247" s="42">
        <v>14205</v>
      </c>
      <c r="N247" s="42">
        <v>13120</v>
      </c>
      <c r="O247" s="54">
        <v>230.55809698078684</v>
      </c>
      <c r="P247" s="54">
        <v>142.72644098810613</v>
      </c>
      <c r="Q247" s="54">
        <v>446.47758462946018</v>
      </c>
      <c r="R247" s="54">
        <v>622.1408966148216</v>
      </c>
      <c r="S247" s="54">
        <v>387.9231473010064</v>
      </c>
      <c r="T247" s="54">
        <v>237.87740164684354</v>
      </c>
      <c r="U247" s="54">
        <v>2067.7035681610246</v>
      </c>
      <c r="W247" s="42" t="s">
        <v>469</v>
      </c>
    </row>
    <row r="248" spans="1:23">
      <c r="A248" s="45" t="s">
        <v>7817</v>
      </c>
      <c r="B248" s="46" t="s">
        <v>230</v>
      </c>
      <c r="C248" s="46" t="s">
        <v>379</v>
      </c>
      <c r="D248" s="46">
        <v>58</v>
      </c>
      <c r="E248" s="46">
        <v>41</v>
      </c>
      <c r="F248" s="46">
        <v>116</v>
      </c>
      <c r="G248" s="46">
        <v>118</v>
      </c>
      <c r="H248" s="46">
        <v>96</v>
      </c>
      <c r="I248" s="46">
        <v>61</v>
      </c>
      <c r="J248" s="46">
        <v>490</v>
      </c>
      <c r="L248" s="42">
        <v>36916</v>
      </c>
      <c r="M248" s="42">
        <v>19119</v>
      </c>
      <c r="N248" s="42">
        <v>17797</v>
      </c>
      <c r="O248" s="54">
        <v>157.11344674395926</v>
      </c>
      <c r="P248" s="54">
        <v>111.06295373279877</v>
      </c>
      <c r="Q248" s="54">
        <v>314.22689348791852</v>
      </c>
      <c r="R248" s="54">
        <v>319.64459854805506</v>
      </c>
      <c r="S248" s="54">
        <v>260.04984288655328</v>
      </c>
      <c r="T248" s="54">
        <v>165.24000433416404</v>
      </c>
      <c r="U248" s="54">
        <v>1327.3377397334489</v>
      </c>
      <c r="W248" s="42" t="s">
        <v>469</v>
      </c>
    </row>
    <row r="249" spans="1:23">
      <c r="A249" s="45" t="s">
        <v>7818</v>
      </c>
      <c r="B249" s="46" t="s">
        <v>230</v>
      </c>
      <c r="C249" s="46" t="s">
        <v>381</v>
      </c>
      <c r="D249" s="46">
        <v>58</v>
      </c>
      <c r="E249" s="46">
        <v>67</v>
      </c>
      <c r="F249" s="46">
        <v>108</v>
      </c>
      <c r="G249" s="46">
        <v>150</v>
      </c>
      <c r="H249" s="46">
        <v>103</v>
      </c>
      <c r="I249" s="46">
        <v>90</v>
      </c>
      <c r="J249" s="46">
        <v>576</v>
      </c>
      <c r="L249" s="42">
        <v>28522</v>
      </c>
      <c r="M249" s="42">
        <v>14780</v>
      </c>
      <c r="N249" s="42">
        <v>13742</v>
      </c>
      <c r="O249" s="54">
        <v>203.3517986115981</v>
      </c>
      <c r="P249" s="54">
        <v>234.9063880513288</v>
      </c>
      <c r="Q249" s="54">
        <v>378.6550732767688</v>
      </c>
      <c r="R249" s="54">
        <v>525.90982399551217</v>
      </c>
      <c r="S249" s="54">
        <v>361.12474581025174</v>
      </c>
      <c r="T249" s="54">
        <v>315.54589439730734</v>
      </c>
      <c r="U249" s="54">
        <v>2019.493724142767</v>
      </c>
      <c r="W249" s="42" t="s">
        <v>469</v>
      </c>
    </row>
    <row r="250" spans="1:23">
      <c r="A250" s="45" t="s">
        <v>7819</v>
      </c>
      <c r="B250" s="46" t="s">
        <v>230</v>
      </c>
      <c r="C250" s="46" t="s">
        <v>383</v>
      </c>
      <c r="D250" s="46">
        <v>51</v>
      </c>
      <c r="E250" s="46">
        <v>47</v>
      </c>
      <c r="F250" s="46">
        <v>94</v>
      </c>
      <c r="G250" s="46">
        <v>157</v>
      </c>
      <c r="H250" s="46">
        <v>106</v>
      </c>
      <c r="I250" s="46">
        <v>49</v>
      </c>
      <c r="J250" s="46">
        <v>504</v>
      </c>
      <c r="L250" s="42">
        <v>29234</v>
      </c>
      <c r="M250" s="42">
        <v>14975</v>
      </c>
      <c r="N250" s="42">
        <v>14259</v>
      </c>
      <c r="O250" s="54">
        <v>174.45440240815489</v>
      </c>
      <c r="P250" s="54">
        <v>160.77170418006432</v>
      </c>
      <c r="Q250" s="54">
        <v>321.54340836012864</v>
      </c>
      <c r="R250" s="54">
        <v>537.0459054525553</v>
      </c>
      <c r="S250" s="54">
        <v>362.59150304440038</v>
      </c>
      <c r="T250" s="54">
        <v>167.61305329410962</v>
      </c>
      <c r="U250" s="54">
        <v>1724.0199767394129</v>
      </c>
      <c r="W250" s="42" t="s">
        <v>469</v>
      </c>
    </row>
    <row r="251" spans="1:23">
      <c r="A251" s="45" t="s">
        <v>7820</v>
      </c>
      <c r="B251" s="46" t="s">
        <v>230</v>
      </c>
      <c r="C251" s="46" t="s">
        <v>385</v>
      </c>
      <c r="D251" s="46">
        <v>47</v>
      </c>
      <c r="E251" s="46">
        <v>73</v>
      </c>
      <c r="F251" s="46">
        <v>121</v>
      </c>
      <c r="G251" s="46">
        <v>117</v>
      </c>
      <c r="H251" s="46">
        <v>100</v>
      </c>
      <c r="I251" s="46">
        <v>67</v>
      </c>
      <c r="J251" s="46">
        <v>525</v>
      </c>
      <c r="L251" s="42">
        <v>29161</v>
      </c>
      <c r="M251" s="42">
        <v>15097</v>
      </c>
      <c r="N251" s="42">
        <v>14064</v>
      </c>
      <c r="O251" s="54">
        <v>161.17417098179075</v>
      </c>
      <c r="P251" s="54">
        <v>250.33435067384519</v>
      </c>
      <c r="Q251" s="54">
        <v>414.93775933609959</v>
      </c>
      <c r="R251" s="54">
        <v>401.22080861424507</v>
      </c>
      <c r="S251" s="54">
        <v>342.92376804636331</v>
      </c>
      <c r="T251" s="54">
        <v>229.75892459106339</v>
      </c>
      <c r="U251" s="54">
        <v>1800.3497822434072</v>
      </c>
      <c r="W251" s="42" t="s">
        <v>469</v>
      </c>
    </row>
    <row r="252" spans="1:23">
      <c r="A252" s="45" t="s">
        <v>7821</v>
      </c>
      <c r="B252" s="46" t="s">
        <v>230</v>
      </c>
      <c r="C252" s="46" t="s">
        <v>387</v>
      </c>
      <c r="D252" s="46">
        <v>51</v>
      </c>
      <c r="E252" s="46">
        <v>37</v>
      </c>
      <c r="F252" s="46">
        <v>83</v>
      </c>
      <c r="G252" s="46">
        <v>121</v>
      </c>
      <c r="H252" s="46">
        <v>85</v>
      </c>
      <c r="I252" s="46">
        <v>45</v>
      </c>
      <c r="J252" s="46">
        <v>422</v>
      </c>
      <c r="L252" s="42">
        <v>26643</v>
      </c>
      <c r="M252" s="42">
        <v>13595</v>
      </c>
      <c r="N252" s="42">
        <v>13048</v>
      </c>
      <c r="O252" s="54">
        <v>191.41988514806891</v>
      </c>
      <c r="P252" s="54">
        <v>138.87325000938333</v>
      </c>
      <c r="Q252" s="54">
        <v>311.52647975077883</v>
      </c>
      <c r="R252" s="54">
        <v>454.15306084149677</v>
      </c>
      <c r="S252" s="54">
        <v>319.03314191344816</v>
      </c>
      <c r="T252" s="54">
        <v>168.89989866006081</v>
      </c>
      <c r="U252" s="54">
        <v>1583.9057163232369</v>
      </c>
      <c r="W252" s="42" t="s">
        <v>469</v>
      </c>
    </row>
    <row r="253" spans="1:23">
      <c r="A253" s="45" t="s">
        <v>7822</v>
      </c>
      <c r="B253" s="46" t="s">
        <v>230</v>
      </c>
      <c r="C253" s="46" t="s">
        <v>389</v>
      </c>
      <c r="D253" s="46">
        <v>90</v>
      </c>
      <c r="E253" s="46">
        <v>60</v>
      </c>
      <c r="F253" s="46">
        <v>180</v>
      </c>
      <c r="G253" s="46">
        <v>223</v>
      </c>
      <c r="H253" s="46">
        <v>156</v>
      </c>
      <c r="I253" s="46">
        <v>87</v>
      </c>
      <c r="J253" s="46">
        <v>796</v>
      </c>
      <c r="L253" s="42">
        <v>43102</v>
      </c>
      <c r="M253" s="42">
        <v>21991</v>
      </c>
      <c r="N253" s="42">
        <v>21111</v>
      </c>
      <c r="O253" s="54">
        <v>208.80701591573475</v>
      </c>
      <c r="P253" s="54">
        <v>139.20467727715652</v>
      </c>
      <c r="Q253" s="54">
        <v>417.6140318314695</v>
      </c>
      <c r="R253" s="54">
        <v>517.37738388009836</v>
      </c>
      <c r="S253" s="54">
        <v>361.93216092060692</v>
      </c>
      <c r="T253" s="54">
        <v>201.84678205187697</v>
      </c>
      <c r="U253" s="54">
        <v>1846.7820518769429</v>
      </c>
      <c r="W253" s="42" t="s">
        <v>469</v>
      </c>
    </row>
    <row r="254" spans="1:23">
      <c r="A254" s="45" t="s">
        <v>7823</v>
      </c>
      <c r="B254" s="46" t="s">
        <v>230</v>
      </c>
      <c r="C254" s="46" t="s">
        <v>391</v>
      </c>
      <c r="D254" s="46">
        <v>92</v>
      </c>
      <c r="E254" s="46">
        <v>50</v>
      </c>
      <c r="F254" s="46">
        <v>129</v>
      </c>
      <c r="G254" s="46">
        <v>183</v>
      </c>
      <c r="H254" s="46">
        <v>115</v>
      </c>
      <c r="I254" s="46">
        <v>65</v>
      </c>
      <c r="J254" s="46">
        <v>634</v>
      </c>
      <c r="L254" s="42">
        <v>42160</v>
      </c>
      <c r="M254" s="42">
        <v>21544</v>
      </c>
      <c r="N254" s="42">
        <v>20616</v>
      </c>
      <c r="O254" s="54">
        <v>218.21631878557872</v>
      </c>
      <c r="P254" s="54">
        <v>118.59582542694497</v>
      </c>
      <c r="Q254" s="54">
        <v>305.97722960151805</v>
      </c>
      <c r="R254" s="54">
        <v>434.06072106261854</v>
      </c>
      <c r="S254" s="54">
        <v>272.77039848197342</v>
      </c>
      <c r="T254" s="54">
        <v>154.17457305502847</v>
      </c>
      <c r="U254" s="54">
        <v>1503.7950664136622</v>
      </c>
      <c r="W254" s="42" t="s">
        <v>469</v>
      </c>
    </row>
    <row r="255" spans="1:23">
      <c r="A255" s="45" t="s">
        <v>7824</v>
      </c>
      <c r="B255" s="46" t="s">
        <v>230</v>
      </c>
      <c r="C255" s="46" t="s">
        <v>393</v>
      </c>
      <c r="D255" s="46">
        <v>39</v>
      </c>
      <c r="E255" s="46">
        <v>41</v>
      </c>
      <c r="F255" s="46">
        <v>100</v>
      </c>
      <c r="G255" s="46">
        <v>116</v>
      </c>
      <c r="H255" s="46">
        <v>70</v>
      </c>
      <c r="I255" s="46">
        <v>41</v>
      </c>
      <c r="J255" s="46">
        <v>407</v>
      </c>
      <c r="L255" s="42">
        <v>24185</v>
      </c>
      <c r="M255" s="42">
        <v>12417</v>
      </c>
      <c r="N255" s="42">
        <v>11768</v>
      </c>
      <c r="O255" s="54">
        <v>161.25697746537111</v>
      </c>
      <c r="P255" s="54">
        <v>169.52656605333885</v>
      </c>
      <c r="Q255" s="54">
        <v>413.47942939838742</v>
      </c>
      <c r="R255" s="54">
        <v>479.63613810212945</v>
      </c>
      <c r="S255" s="54">
        <v>289.43560057887117</v>
      </c>
      <c r="T255" s="54">
        <v>169.52656605333885</v>
      </c>
      <c r="U255" s="54">
        <v>1682.8612776514369</v>
      </c>
      <c r="W255" s="42" t="s">
        <v>469</v>
      </c>
    </row>
    <row r="256" spans="1:23">
      <c r="A256" s="45" t="s">
        <v>7825</v>
      </c>
      <c r="B256" s="46" t="s">
        <v>230</v>
      </c>
      <c r="C256" s="46" t="s">
        <v>395</v>
      </c>
      <c r="D256" s="46">
        <v>79</v>
      </c>
      <c r="E256" s="46">
        <v>60</v>
      </c>
      <c r="F256" s="46">
        <v>131</v>
      </c>
      <c r="G256" s="46">
        <v>179</v>
      </c>
      <c r="H256" s="46">
        <v>116</v>
      </c>
      <c r="I256" s="46">
        <v>61</v>
      </c>
      <c r="J256" s="46">
        <v>626</v>
      </c>
      <c r="L256" s="42">
        <v>39974</v>
      </c>
      <c r="M256" s="42">
        <v>20241</v>
      </c>
      <c r="N256" s="42">
        <v>19733</v>
      </c>
      <c r="O256" s="54">
        <v>197.62845849802369</v>
      </c>
      <c r="P256" s="54">
        <v>150.09756341622054</v>
      </c>
      <c r="Q256" s="54">
        <v>327.71301345874821</v>
      </c>
      <c r="R256" s="54">
        <v>447.79106419172456</v>
      </c>
      <c r="S256" s="54">
        <v>290.18862260469308</v>
      </c>
      <c r="T256" s="54">
        <v>152.59918947315754</v>
      </c>
      <c r="U256" s="54">
        <v>1566.0179116425677</v>
      </c>
      <c r="W256" s="42" t="s">
        <v>469</v>
      </c>
    </row>
    <row r="257" spans="1:23">
      <c r="A257" s="45" t="s">
        <v>7826</v>
      </c>
      <c r="B257" s="46" t="s">
        <v>230</v>
      </c>
      <c r="C257" s="46" t="s">
        <v>397</v>
      </c>
      <c r="D257" s="46">
        <v>45</v>
      </c>
      <c r="E257" s="46">
        <v>47</v>
      </c>
      <c r="F257" s="46">
        <v>102</v>
      </c>
      <c r="G257" s="46">
        <v>103</v>
      </c>
      <c r="H257" s="46">
        <v>100</v>
      </c>
      <c r="I257" s="46">
        <v>41</v>
      </c>
      <c r="J257" s="46">
        <v>438</v>
      </c>
      <c r="L257" s="42">
        <v>27390</v>
      </c>
      <c r="M257" s="42">
        <v>14158</v>
      </c>
      <c r="N257" s="42">
        <v>13232</v>
      </c>
      <c r="O257" s="54">
        <v>164.29353778751369</v>
      </c>
      <c r="P257" s="54">
        <v>171.59547280029207</v>
      </c>
      <c r="Q257" s="54">
        <v>372.39868565169769</v>
      </c>
      <c r="R257" s="54">
        <v>376.04965315808693</v>
      </c>
      <c r="S257" s="54">
        <v>365.09675063891933</v>
      </c>
      <c r="T257" s="54">
        <v>149.68966776195691</v>
      </c>
      <c r="U257" s="54">
        <v>1599.1237677984666</v>
      </c>
      <c r="W257" s="42" t="s">
        <v>469</v>
      </c>
    </row>
    <row r="258" spans="1:23">
      <c r="A258" s="45" t="s">
        <v>7827</v>
      </c>
      <c r="B258" s="46" t="s">
        <v>230</v>
      </c>
      <c r="C258" s="46" t="s">
        <v>399</v>
      </c>
      <c r="D258" s="46">
        <v>56</v>
      </c>
      <c r="E258" s="46">
        <v>38</v>
      </c>
      <c r="F258" s="46">
        <v>101</v>
      </c>
      <c r="G258" s="46">
        <v>114</v>
      </c>
      <c r="H258" s="46">
        <v>91</v>
      </c>
      <c r="I258" s="46">
        <v>60</v>
      </c>
      <c r="J258" s="46">
        <v>460</v>
      </c>
      <c r="L258" s="42">
        <v>31103</v>
      </c>
      <c r="M258" s="42">
        <v>15760</v>
      </c>
      <c r="N258" s="42">
        <v>15343</v>
      </c>
      <c r="O258" s="54">
        <v>180.04694080956821</v>
      </c>
      <c r="P258" s="54">
        <v>122.17470983506415</v>
      </c>
      <c r="Q258" s="54">
        <v>324.72751824582838</v>
      </c>
      <c r="R258" s="54">
        <v>366.52412950519243</v>
      </c>
      <c r="S258" s="54">
        <v>292.57627881554833</v>
      </c>
      <c r="T258" s="54">
        <v>192.90743658168023</v>
      </c>
      <c r="U258" s="54">
        <v>1478.9570137928818</v>
      </c>
      <c r="W258" s="42" t="s">
        <v>469</v>
      </c>
    </row>
    <row r="259" spans="1:23">
      <c r="A259" s="45" t="s">
        <v>7828</v>
      </c>
      <c r="B259" s="46" t="s">
        <v>230</v>
      </c>
      <c r="C259" s="46" t="s">
        <v>401</v>
      </c>
      <c r="D259" s="46">
        <v>54</v>
      </c>
      <c r="E259" s="46">
        <v>27</v>
      </c>
      <c r="F259" s="46">
        <v>88</v>
      </c>
      <c r="G259" s="46">
        <v>124</v>
      </c>
      <c r="H259" s="46">
        <v>81</v>
      </c>
      <c r="I259" s="46">
        <v>62</v>
      </c>
      <c r="J259" s="46">
        <v>436</v>
      </c>
      <c r="L259" s="42">
        <v>28239</v>
      </c>
      <c r="M259" s="42">
        <v>14388</v>
      </c>
      <c r="N259" s="42">
        <v>13851</v>
      </c>
      <c r="O259" s="54">
        <v>191.22490173164772</v>
      </c>
      <c r="P259" s="54">
        <v>95.61245086582386</v>
      </c>
      <c r="Q259" s="54">
        <v>311.6257657849074</v>
      </c>
      <c r="R259" s="54">
        <v>439.10903360600588</v>
      </c>
      <c r="S259" s="54">
        <v>286.83735259747158</v>
      </c>
      <c r="T259" s="54">
        <v>219.55451680300294</v>
      </c>
      <c r="U259" s="54">
        <v>1543.9640213888595</v>
      </c>
      <c r="W259" s="42" t="s">
        <v>469</v>
      </c>
    </row>
    <row r="260" spans="1:23">
      <c r="A260" s="45" t="s">
        <v>7829</v>
      </c>
      <c r="B260" s="46" t="s">
        <v>230</v>
      </c>
      <c r="C260" s="46" t="s">
        <v>403</v>
      </c>
      <c r="D260" s="46">
        <v>62</v>
      </c>
      <c r="E260" s="46">
        <v>55</v>
      </c>
      <c r="F260" s="46">
        <v>130</v>
      </c>
      <c r="G260" s="46">
        <v>136</v>
      </c>
      <c r="H260" s="46">
        <v>77</v>
      </c>
      <c r="I260" s="46">
        <v>68</v>
      </c>
      <c r="J260" s="46">
        <v>528</v>
      </c>
      <c r="L260" s="42">
        <v>31003</v>
      </c>
      <c r="M260" s="42">
        <v>15750</v>
      </c>
      <c r="N260" s="42">
        <v>15253</v>
      </c>
      <c r="O260" s="54">
        <v>199.98064703415798</v>
      </c>
      <c r="P260" s="54">
        <v>177.40218688514014</v>
      </c>
      <c r="Q260" s="54">
        <v>419.31425991033126</v>
      </c>
      <c r="R260" s="54">
        <v>438.66722575234655</v>
      </c>
      <c r="S260" s="54">
        <v>248.36306163919619</v>
      </c>
      <c r="T260" s="54">
        <v>219.33361287617328</v>
      </c>
      <c r="U260" s="54">
        <v>1703.0609940973454</v>
      </c>
      <c r="W260" s="42" t="s">
        <v>469</v>
      </c>
    </row>
    <row r="261" spans="1:23">
      <c r="A261" s="45" t="s">
        <v>7830</v>
      </c>
      <c r="B261" s="46" t="s">
        <v>230</v>
      </c>
      <c r="C261" s="46" t="s">
        <v>405</v>
      </c>
      <c r="D261" s="46">
        <v>50</v>
      </c>
      <c r="E261" s="46">
        <v>51</v>
      </c>
      <c r="F261" s="46">
        <v>134</v>
      </c>
      <c r="G261" s="46">
        <v>131</v>
      </c>
      <c r="H261" s="46">
        <v>95</v>
      </c>
      <c r="I261" s="46">
        <v>62</v>
      </c>
      <c r="J261" s="46">
        <v>523</v>
      </c>
      <c r="L261" s="42">
        <v>30526</v>
      </c>
      <c r="M261" s="42">
        <v>15570</v>
      </c>
      <c r="N261" s="42">
        <v>14956</v>
      </c>
      <c r="O261" s="54">
        <v>163.79479787721942</v>
      </c>
      <c r="P261" s="54">
        <v>167.0706938347638</v>
      </c>
      <c r="Q261" s="54">
        <v>438.97005831094805</v>
      </c>
      <c r="R261" s="54">
        <v>429.14237043831491</v>
      </c>
      <c r="S261" s="54">
        <v>311.2101159667169</v>
      </c>
      <c r="T261" s="54">
        <v>203.10554936775208</v>
      </c>
      <c r="U261" s="54">
        <v>1713.2935857957152</v>
      </c>
      <c r="W261" s="42" t="s">
        <v>469</v>
      </c>
    </row>
    <row r="262" spans="1:23">
      <c r="A262" s="45" t="s">
        <v>7831</v>
      </c>
      <c r="B262" s="46" t="s">
        <v>230</v>
      </c>
      <c r="C262" s="46" t="s">
        <v>407</v>
      </c>
      <c r="D262" s="46">
        <v>71</v>
      </c>
      <c r="E262" s="46">
        <v>40</v>
      </c>
      <c r="F262" s="46">
        <v>108</v>
      </c>
      <c r="G262" s="46">
        <v>127</v>
      </c>
      <c r="H262" s="46">
        <v>91</v>
      </c>
      <c r="I262" s="46">
        <v>71</v>
      </c>
      <c r="J262" s="46">
        <v>508</v>
      </c>
      <c r="L262" s="42">
        <v>32753</v>
      </c>
      <c r="M262" s="42">
        <v>16743</v>
      </c>
      <c r="N262" s="42">
        <v>16010</v>
      </c>
      <c r="O262" s="54">
        <v>216.77403596617103</v>
      </c>
      <c r="P262" s="54">
        <v>122.12621744573016</v>
      </c>
      <c r="Q262" s="54">
        <v>329.74078710347146</v>
      </c>
      <c r="R262" s="54">
        <v>387.7507403901933</v>
      </c>
      <c r="S262" s="54">
        <v>277.83714468903611</v>
      </c>
      <c r="T262" s="54">
        <v>216.77403596617103</v>
      </c>
      <c r="U262" s="54">
        <v>1551.0029615607732</v>
      </c>
      <c r="W262" s="42" t="s">
        <v>469</v>
      </c>
    </row>
    <row r="263" spans="1:23">
      <c r="A263" s="45" t="s">
        <v>7832</v>
      </c>
      <c r="B263" s="46" t="s">
        <v>230</v>
      </c>
      <c r="C263" s="46" t="s">
        <v>409</v>
      </c>
      <c r="D263" s="46">
        <v>44</v>
      </c>
      <c r="E263" s="46">
        <v>29</v>
      </c>
      <c r="F263" s="46">
        <v>99</v>
      </c>
      <c r="G263" s="46">
        <v>109</v>
      </c>
      <c r="H263" s="46">
        <v>79</v>
      </c>
      <c r="I263" s="46">
        <v>51</v>
      </c>
      <c r="J263" s="46">
        <v>411</v>
      </c>
      <c r="L263" s="42">
        <v>28394</v>
      </c>
      <c r="M263" s="42">
        <v>14388</v>
      </c>
      <c r="N263" s="42">
        <v>14006</v>
      </c>
      <c r="O263" s="54">
        <v>154.96231598224978</v>
      </c>
      <c r="P263" s="54">
        <v>102.13425371557372</v>
      </c>
      <c r="Q263" s="54">
        <v>348.66521096006198</v>
      </c>
      <c r="R263" s="54">
        <v>383.88391913784602</v>
      </c>
      <c r="S263" s="54">
        <v>278.22779460449391</v>
      </c>
      <c r="T263" s="54">
        <v>179.61541170669861</v>
      </c>
      <c r="U263" s="54">
        <v>1447.4889061069239</v>
      </c>
      <c r="W263" s="42" t="s">
        <v>469</v>
      </c>
    </row>
    <row r="264" spans="1:23">
      <c r="A264" s="45" t="s">
        <v>7833</v>
      </c>
      <c r="B264" s="46" t="s">
        <v>230</v>
      </c>
      <c r="C264" s="46" t="s">
        <v>411</v>
      </c>
      <c r="D264" s="46">
        <v>34</v>
      </c>
      <c r="E264" s="46">
        <v>39</v>
      </c>
      <c r="F264" s="46">
        <v>106</v>
      </c>
      <c r="G264" s="46">
        <v>96</v>
      </c>
      <c r="H264" s="46">
        <v>72</v>
      </c>
      <c r="I264" s="46">
        <v>57</v>
      </c>
      <c r="J264" s="46">
        <v>404</v>
      </c>
      <c r="L264" s="42">
        <v>27186</v>
      </c>
      <c r="M264" s="42">
        <v>13932</v>
      </c>
      <c r="N264" s="42">
        <v>13254</v>
      </c>
      <c r="O264" s="54">
        <v>125.06437136761569</v>
      </c>
      <c r="P264" s="54">
        <v>143.45619068638268</v>
      </c>
      <c r="Q264" s="54">
        <v>389.90656955786068</v>
      </c>
      <c r="R264" s="54">
        <v>353.12293092032667</v>
      </c>
      <c r="S264" s="54">
        <v>264.84219819024497</v>
      </c>
      <c r="T264" s="54">
        <v>209.66674023394395</v>
      </c>
      <c r="U264" s="54">
        <v>1486.0590009563746</v>
      </c>
      <c r="W264" s="42" t="s">
        <v>469</v>
      </c>
    </row>
    <row r="265" spans="1:23">
      <c r="A265" s="45" t="s">
        <v>7834</v>
      </c>
      <c r="B265" s="46" t="s">
        <v>230</v>
      </c>
      <c r="C265" s="46" t="s">
        <v>413</v>
      </c>
      <c r="D265" s="46">
        <v>77</v>
      </c>
      <c r="E265" s="46">
        <v>53</v>
      </c>
      <c r="F265" s="46">
        <v>153</v>
      </c>
      <c r="G265" s="46">
        <v>155</v>
      </c>
      <c r="H265" s="46">
        <v>97</v>
      </c>
      <c r="I265" s="46">
        <v>88</v>
      </c>
      <c r="J265" s="46">
        <v>623</v>
      </c>
      <c r="L265" s="42">
        <v>36701</v>
      </c>
      <c r="M265" s="42">
        <v>18763</v>
      </c>
      <c r="N265" s="42">
        <v>17938</v>
      </c>
      <c r="O265" s="54">
        <v>209.8035475872592</v>
      </c>
      <c r="P265" s="54">
        <v>144.41023405356802</v>
      </c>
      <c r="Q265" s="54">
        <v>416.88237377728126</v>
      </c>
      <c r="R265" s="54">
        <v>422.33181657175555</v>
      </c>
      <c r="S265" s="54">
        <v>264.29797553200183</v>
      </c>
      <c r="T265" s="54">
        <v>239.77548295686765</v>
      </c>
      <c r="U265" s="54">
        <v>1697.5014304787335</v>
      </c>
      <c r="W265" s="42" t="s">
        <v>469</v>
      </c>
    </row>
    <row r="266" spans="1:23">
      <c r="A266" s="45" t="s">
        <v>7835</v>
      </c>
      <c r="B266" s="46" t="s">
        <v>230</v>
      </c>
      <c r="C266" s="46" t="s">
        <v>415</v>
      </c>
      <c r="D266" s="46">
        <v>57</v>
      </c>
      <c r="E266" s="46">
        <v>45</v>
      </c>
      <c r="F266" s="46">
        <v>118</v>
      </c>
      <c r="G266" s="46">
        <v>157</v>
      </c>
      <c r="H266" s="46">
        <v>94</v>
      </c>
      <c r="I266" s="46">
        <v>57</v>
      </c>
      <c r="J266" s="46">
        <v>528</v>
      </c>
      <c r="L266" s="42">
        <v>33097</v>
      </c>
      <c r="M266" s="42">
        <v>16842</v>
      </c>
      <c r="N266" s="42">
        <v>16255</v>
      </c>
      <c r="O266" s="54">
        <v>172.22104722482399</v>
      </c>
      <c r="P266" s="54">
        <v>135.96398465117684</v>
      </c>
      <c r="Q266" s="54">
        <v>356.52778197419707</v>
      </c>
      <c r="R266" s="54">
        <v>474.36323533855034</v>
      </c>
      <c r="S266" s="54">
        <v>284.01365682690272</v>
      </c>
      <c r="T266" s="54">
        <v>172.22104722482399</v>
      </c>
      <c r="U266" s="54">
        <v>1595.3107532404749</v>
      </c>
      <c r="W266" s="42" t="s">
        <v>469</v>
      </c>
    </row>
    <row r="267" spans="1:23">
      <c r="A267" s="45" t="s">
        <v>7836</v>
      </c>
      <c r="B267" s="46" t="s">
        <v>230</v>
      </c>
      <c r="C267" s="46" t="s">
        <v>417</v>
      </c>
      <c r="D267" s="46">
        <v>65</v>
      </c>
      <c r="E267" s="46">
        <v>38</v>
      </c>
      <c r="F267" s="46">
        <v>96</v>
      </c>
      <c r="G267" s="46">
        <v>131</v>
      </c>
      <c r="H267" s="46">
        <v>82</v>
      </c>
      <c r="I267" s="46">
        <v>68</v>
      </c>
      <c r="J267" s="46">
        <v>480</v>
      </c>
      <c r="L267" s="42">
        <v>29325</v>
      </c>
      <c r="M267" s="42">
        <v>15006</v>
      </c>
      <c r="N267" s="42">
        <v>14319</v>
      </c>
      <c r="O267" s="54">
        <v>221.65387894288151</v>
      </c>
      <c r="P267" s="54">
        <v>129.58226768968458</v>
      </c>
      <c r="Q267" s="54">
        <v>327.36572890025576</v>
      </c>
      <c r="R267" s="54">
        <v>446.71781756180735</v>
      </c>
      <c r="S267" s="54">
        <v>279.6248934356351</v>
      </c>
      <c r="T267" s="54">
        <v>231.8840579710145</v>
      </c>
      <c r="U267" s="54">
        <v>1636.8286445012786</v>
      </c>
      <c r="W267" s="42" t="s">
        <v>469</v>
      </c>
    </row>
    <row r="268" spans="1:23">
      <c r="A268" s="45" t="s">
        <v>7837</v>
      </c>
      <c r="B268" s="46" t="s">
        <v>230</v>
      </c>
      <c r="C268" s="46" t="s">
        <v>419</v>
      </c>
      <c r="D268" s="46">
        <v>55</v>
      </c>
      <c r="E268" s="46">
        <v>61</v>
      </c>
      <c r="F268" s="46">
        <v>132</v>
      </c>
      <c r="G268" s="46">
        <v>127</v>
      </c>
      <c r="H268" s="46">
        <v>92</v>
      </c>
      <c r="I268" s="46">
        <v>73</v>
      </c>
      <c r="J268" s="46">
        <v>540</v>
      </c>
      <c r="L268" s="42">
        <v>27073</v>
      </c>
      <c r="M268" s="42">
        <v>13918</v>
      </c>
      <c r="N268" s="42">
        <v>13155</v>
      </c>
      <c r="O268" s="54">
        <v>203.15443430724338</v>
      </c>
      <c r="P268" s="54">
        <v>225.31673623166992</v>
      </c>
      <c r="Q268" s="54">
        <v>487.57064233738407</v>
      </c>
      <c r="R268" s="54">
        <v>469.10205740036196</v>
      </c>
      <c r="S268" s="54">
        <v>339.8219628412071</v>
      </c>
      <c r="T268" s="54">
        <v>269.64134008052304</v>
      </c>
      <c r="U268" s="54">
        <v>1994.6071731983895</v>
      </c>
      <c r="W268" s="42" t="s">
        <v>469</v>
      </c>
    </row>
    <row r="269" spans="1:23">
      <c r="A269" s="45" t="s">
        <v>7838</v>
      </c>
      <c r="B269" s="46" t="s">
        <v>230</v>
      </c>
      <c r="C269" s="46" t="s">
        <v>421</v>
      </c>
      <c r="D269" s="46">
        <v>57</v>
      </c>
      <c r="E269" s="46">
        <v>46</v>
      </c>
      <c r="F269" s="46">
        <v>116</v>
      </c>
      <c r="G269" s="46">
        <v>131</v>
      </c>
      <c r="H269" s="46">
        <v>125</v>
      </c>
      <c r="I269" s="46">
        <v>67</v>
      </c>
      <c r="J269" s="46">
        <v>542</v>
      </c>
      <c r="L269" s="42">
        <v>34662</v>
      </c>
      <c r="M269" s="42">
        <v>17773</v>
      </c>
      <c r="N269" s="42">
        <v>16889</v>
      </c>
      <c r="O269" s="54">
        <v>164.44521377877791</v>
      </c>
      <c r="P269" s="54">
        <v>132.71017252322429</v>
      </c>
      <c r="Q269" s="54">
        <v>334.66043505856561</v>
      </c>
      <c r="R269" s="54">
        <v>377.93549131613872</v>
      </c>
      <c r="S269" s="54">
        <v>360.62546881310948</v>
      </c>
      <c r="T269" s="54">
        <v>193.29525128382667</v>
      </c>
      <c r="U269" s="54">
        <v>1563.6720327736425</v>
      </c>
      <c r="W269" s="42" t="s">
        <v>469</v>
      </c>
    </row>
    <row r="270" spans="1:23">
      <c r="A270" s="45" t="s">
        <v>7839</v>
      </c>
      <c r="B270" s="46" t="s">
        <v>230</v>
      </c>
      <c r="C270" s="46" t="s">
        <v>423</v>
      </c>
      <c r="D270" s="46">
        <v>126</v>
      </c>
      <c r="E270" s="46">
        <v>72</v>
      </c>
      <c r="F270" s="46">
        <v>203</v>
      </c>
      <c r="G270" s="46">
        <v>255</v>
      </c>
      <c r="H270" s="46">
        <v>142</v>
      </c>
      <c r="I270" s="46">
        <v>110</v>
      </c>
      <c r="J270" s="46">
        <v>908</v>
      </c>
      <c r="L270" s="42">
        <v>50074</v>
      </c>
      <c r="M270" s="42">
        <v>25245</v>
      </c>
      <c r="N270" s="42">
        <v>24829</v>
      </c>
      <c r="O270" s="54">
        <v>251.62759116507567</v>
      </c>
      <c r="P270" s="54">
        <v>143.78719495147183</v>
      </c>
      <c r="Q270" s="54">
        <v>405.40000798817749</v>
      </c>
      <c r="R270" s="54">
        <v>509.24631545312934</v>
      </c>
      <c r="S270" s="54">
        <v>283.58030115429165</v>
      </c>
      <c r="T270" s="54">
        <v>219.6748811758597</v>
      </c>
      <c r="U270" s="54">
        <v>1813.3162918880057</v>
      </c>
      <c r="W270" s="42" t="s">
        <v>469</v>
      </c>
    </row>
    <row r="271" spans="1:23">
      <c r="A271" s="45" t="s">
        <v>7840</v>
      </c>
      <c r="B271" s="46" t="s">
        <v>230</v>
      </c>
      <c r="C271" s="46" t="s">
        <v>425</v>
      </c>
      <c r="D271" s="46">
        <v>137</v>
      </c>
      <c r="E271" s="46">
        <v>56</v>
      </c>
      <c r="F271" s="46">
        <v>202</v>
      </c>
      <c r="G271" s="46">
        <v>241</v>
      </c>
      <c r="H271" s="46">
        <v>140</v>
      </c>
      <c r="I271" s="46">
        <v>135</v>
      </c>
      <c r="J271" s="46">
        <v>911</v>
      </c>
      <c r="L271" s="42">
        <v>40942</v>
      </c>
      <c r="M271" s="42">
        <v>21077</v>
      </c>
      <c r="N271" s="42">
        <v>19865</v>
      </c>
      <c r="O271" s="54">
        <v>334.61970592545555</v>
      </c>
      <c r="P271" s="54">
        <v>136.77885789653658</v>
      </c>
      <c r="Q271" s="54">
        <v>493.38088026964977</v>
      </c>
      <c r="R271" s="54">
        <v>588.63758487616622</v>
      </c>
      <c r="S271" s="54">
        <v>341.94714474134139</v>
      </c>
      <c r="T271" s="54">
        <v>329.73474671486491</v>
      </c>
      <c r="U271" s="54">
        <v>2225.0989204240145</v>
      </c>
      <c r="W271" s="42" t="s">
        <v>469</v>
      </c>
    </row>
    <row r="272" spans="1:23">
      <c r="A272" s="45" t="s">
        <v>7841</v>
      </c>
      <c r="B272" s="46" t="s">
        <v>230</v>
      </c>
      <c r="C272" s="46" t="s">
        <v>427</v>
      </c>
      <c r="D272" s="46">
        <v>82</v>
      </c>
      <c r="E272" s="46">
        <v>55</v>
      </c>
      <c r="F272" s="46">
        <v>106</v>
      </c>
      <c r="G272" s="46">
        <v>144</v>
      </c>
      <c r="H272" s="46">
        <v>96</v>
      </c>
      <c r="I272" s="46">
        <v>79</v>
      </c>
      <c r="J272" s="46">
        <v>562</v>
      </c>
      <c r="L272" s="42">
        <v>33060</v>
      </c>
      <c r="M272" s="42">
        <v>17033</v>
      </c>
      <c r="N272" s="42">
        <v>16027</v>
      </c>
      <c r="O272" s="54">
        <v>248.03387779794312</v>
      </c>
      <c r="P272" s="54">
        <v>166.36418632788869</v>
      </c>
      <c r="Q272" s="54">
        <v>320.62915910465819</v>
      </c>
      <c r="R272" s="54">
        <v>435.57168784029039</v>
      </c>
      <c r="S272" s="54">
        <v>290.38112522686021</v>
      </c>
      <c r="T272" s="54">
        <v>238.95946763460375</v>
      </c>
      <c r="U272" s="54">
        <v>1699.9395039322444</v>
      </c>
      <c r="W272" s="42" t="s">
        <v>469</v>
      </c>
    </row>
    <row r="273" spans="1:23">
      <c r="A273" s="45" t="s">
        <v>7842</v>
      </c>
      <c r="B273" s="46" t="s">
        <v>230</v>
      </c>
      <c r="C273" s="46" t="s">
        <v>429</v>
      </c>
      <c r="D273" s="46">
        <v>62</v>
      </c>
      <c r="E273" s="46">
        <v>66</v>
      </c>
      <c r="F273" s="46">
        <v>132</v>
      </c>
      <c r="G273" s="46">
        <v>180</v>
      </c>
      <c r="H273" s="46">
        <v>101</v>
      </c>
      <c r="I273" s="46">
        <v>96</v>
      </c>
      <c r="J273" s="46">
        <v>637</v>
      </c>
      <c r="L273" s="42">
        <v>41344</v>
      </c>
      <c r="M273" s="42">
        <v>20943</v>
      </c>
      <c r="N273" s="42">
        <v>20401</v>
      </c>
      <c r="O273" s="54">
        <v>149.96130030959753</v>
      </c>
      <c r="P273" s="54">
        <v>159.63622291021673</v>
      </c>
      <c r="Q273" s="54">
        <v>319.27244582043346</v>
      </c>
      <c r="R273" s="54">
        <v>435.37151702786377</v>
      </c>
      <c r="S273" s="54">
        <v>244.29179566563468</v>
      </c>
      <c r="T273" s="54">
        <v>232.19814241486068</v>
      </c>
      <c r="U273" s="54">
        <v>1540.7314241486067</v>
      </c>
      <c r="W273" s="42" t="s">
        <v>469</v>
      </c>
    </row>
    <row r="274" spans="1:23">
      <c r="A274" s="45" t="s">
        <v>7843</v>
      </c>
      <c r="B274" s="46" t="s">
        <v>230</v>
      </c>
      <c r="C274" s="46" t="s">
        <v>431</v>
      </c>
      <c r="D274" s="46">
        <v>63</v>
      </c>
      <c r="E274" s="46">
        <v>35</v>
      </c>
      <c r="F274" s="46">
        <v>112</v>
      </c>
      <c r="G274" s="46">
        <v>111</v>
      </c>
      <c r="H274" s="46">
        <v>80</v>
      </c>
      <c r="I274" s="46">
        <v>63</v>
      </c>
      <c r="J274" s="46">
        <v>464</v>
      </c>
      <c r="L274" s="42">
        <v>34972</v>
      </c>
      <c r="M274" s="42">
        <v>17654</v>
      </c>
      <c r="N274" s="42">
        <v>17318</v>
      </c>
      <c r="O274" s="54">
        <v>180.14411529223381</v>
      </c>
      <c r="P274" s="54">
        <v>100.08006405124098</v>
      </c>
      <c r="Q274" s="54">
        <v>320.25620496397113</v>
      </c>
      <c r="R274" s="54">
        <v>317.39677456250712</v>
      </c>
      <c r="S274" s="54">
        <v>228.75443211712226</v>
      </c>
      <c r="T274" s="54">
        <v>180.14411529223381</v>
      </c>
      <c r="U274" s="54">
        <v>1326.7757062793091</v>
      </c>
      <c r="W274" s="42" t="s">
        <v>469</v>
      </c>
    </row>
    <row r="275" spans="1:23">
      <c r="A275" s="45" t="s">
        <v>7844</v>
      </c>
      <c r="B275" s="46" t="s">
        <v>230</v>
      </c>
      <c r="C275" s="46" t="s">
        <v>433</v>
      </c>
      <c r="D275" s="46">
        <v>54</v>
      </c>
      <c r="E275" s="46">
        <v>70</v>
      </c>
      <c r="F275" s="46">
        <v>115</v>
      </c>
      <c r="G275" s="46">
        <v>170</v>
      </c>
      <c r="H275" s="46">
        <v>80</v>
      </c>
      <c r="I275" s="46">
        <v>74</v>
      </c>
      <c r="J275" s="46">
        <v>563</v>
      </c>
      <c r="L275" s="42">
        <v>35427</v>
      </c>
      <c r="M275" s="42">
        <v>18312</v>
      </c>
      <c r="N275" s="42">
        <v>17115</v>
      </c>
      <c r="O275" s="54">
        <v>152.42611567448557</v>
      </c>
      <c r="P275" s="54">
        <v>197.58940920766645</v>
      </c>
      <c r="Q275" s="54">
        <v>324.61117226973778</v>
      </c>
      <c r="R275" s="54">
        <v>479.85999379004716</v>
      </c>
      <c r="S275" s="54">
        <v>225.81646766590453</v>
      </c>
      <c r="T275" s="54">
        <v>208.8802325909617</v>
      </c>
      <c r="U275" s="54">
        <v>1589.1833911988031</v>
      </c>
      <c r="W275" s="42" t="s">
        <v>469</v>
      </c>
    </row>
    <row r="276" spans="1:23">
      <c r="A276" s="45" t="s">
        <v>7845</v>
      </c>
      <c r="B276" s="46" t="s">
        <v>230</v>
      </c>
      <c r="C276" s="46" t="s">
        <v>435</v>
      </c>
      <c r="D276" s="46">
        <v>66</v>
      </c>
      <c r="E276" s="46">
        <v>56</v>
      </c>
      <c r="F276" s="46">
        <v>155</v>
      </c>
      <c r="G276" s="46">
        <v>186</v>
      </c>
      <c r="H276" s="46">
        <v>108</v>
      </c>
      <c r="I276" s="46">
        <v>76</v>
      </c>
      <c r="J276" s="46">
        <v>647</v>
      </c>
      <c r="L276" s="42">
        <v>28241</v>
      </c>
      <c r="M276" s="42">
        <v>14696</v>
      </c>
      <c r="N276" s="42">
        <v>13545</v>
      </c>
      <c r="O276" s="54">
        <v>233.7027725647109</v>
      </c>
      <c r="P276" s="54">
        <v>198.29326157005769</v>
      </c>
      <c r="Q276" s="54">
        <v>548.84742041712411</v>
      </c>
      <c r="R276" s="54">
        <v>658.6169045005488</v>
      </c>
      <c r="S276" s="54">
        <v>382.42271874225418</v>
      </c>
      <c r="T276" s="54">
        <v>269.11228355936407</v>
      </c>
      <c r="U276" s="54">
        <v>2290.9953613540597</v>
      </c>
      <c r="W276" s="42" t="s">
        <v>469</v>
      </c>
    </row>
    <row r="277" spans="1:23">
      <c r="A277" s="45" t="s">
        <v>7846</v>
      </c>
      <c r="B277" s="46" t="s">
        <v>230</v>
      </c>
      <c r="C277" s="46" t="s">
        <v>437</v>
      </c>
      <c r="D277" s="46">
        <v>46</v>
      </c>
      <c r="E277" s="46">
        <v>44</v>
      </c>
      <c r="F277" s="46">
        <v>102</v>
      </c>
      <c r="G277" s="46">
        <v>129</v>
      </c>
      <c r="H277" s="46">
        <v>71</v>
      </c>
      <c r="I277" s="46">
        <v>44</v>
      </c>
      <c r="J277" s="46">
        <v>436</v>
      </c>
      <c r="L277" s="42">
        <v>28817</v>
      </c>
      <c r="M277" s="42">
        <v>14965</v>
      </c>
      <c r="N277" s="42">
        <v>13852</v>
      </c>
      <c r="O277" s="54">
        <v>159.62799736266788</v>
      </c>
      <c r="P277" s="54">
        <v>152.68764965124754</v>
      </c>
      <c r="Q277" s="54">
        <v>353.95773328243746</v>
      </c>
      <c r="R277" s="54">
        <v>447.65242738661209</v>
      </c>
      <c r="S277" s="54">
        <v>246.38234375542214</v>
      </c>
      <c r="T277" s="54">
        <v>152.68764965124754</v>
      </c>
      <c r="U277" s="54">
        <v>1512.9958010896346</v>
      </c>
      <c r="W277" s="42" t="s">
        <v>469</v>
      </c>
    </row>
    <row r="278" spans="1:23">
      <c r="A278" s="45" t="s">
        <v>7847</v>
      </c>
      <c r="B278" s="46" t="s">
        <v>230</v>
      </c>
      <c r="C278" s="46" t="s">
        <v>439</v>
      </c>
      <c r="D278" s="46">
        <v>75</v>
      </c>
      <c r="E278" s="46">
        <v>46</v>
      </c>
      <c r="F278" s="46">
        <v>120</v>
      </c>
      <c r="G278" s="46">
        <v>136</v>
      </c>
      <c r="H278" s="46">
        <v>132</v>
      </c>
      <c r="I278" s="46">
        <v>75</v>
      </c>
      <c r="J278" s="46">
        <v>584</v>
      </c>
      <c r="L278" s="42">
        <v>31930</v>
      </c>
      <c r="M278" s="42">
        <v>16534</v>
      </c>
      <c r="N278" s="42">
        <v>15396</v>
      </c>
      <c r="O278" s="54">
        <v>234.88881929220167</v>
      </c>
      <c r="P278" s="54">
        <v>144.06514249921705</v>
      </c>
      <c r="Q278" s="54">
        <v>375.82211086752272</v>
      </c>
      <c r="R278" s="54">
        <v>425.93172564985912</v>
      </c>
      <c r="S278" s="54">
        <v>413.40432195427496</v>
      </c>
      <c r="T278" s="54">
        <v>234.88881929220167</v>
      </c>
      <c r="U278" s="54">
        <v>1829.000939555277</v>
      </c>
      <c r="W278" s="42" t="s">
        <v>469</v>
      </c>
    </row>
    <row r="279" spans="1:23">
      <c r="A279" s="45" t="s">
        <v>7848</v>
      </c>
      <c r="B279" s="46" t="s">
        <v>230</v>
      </c>
      <c r="C279" s="46" t="s">
        <v>441</v>
      </c>
      <c r="D279" s="46">
        <v>62</v>
      </c>
      <c r="E279" s="46">
        <v>55</v>
      </c>
      <c r="F279" s="46">
        <v>126</v>
      </c>
      <c r="G279" s="46">
        <v>147</v>
      </c>
      <c r="H279" s="46">
        <v>98</v>
      </c>
      <c r="I279" s="46">
        <v>83</v>
      </c>
      <c r="J279" s="46">
        <v>571</v>
      </c>
      <c r="L279" s="42">
        <v>37895</v>
      </c>
      <c r="M279" s="42">
        <v>20044</v>
      </c>
      <c r="N279" s="42">
        <v>17851</v>
      </c>
      <c r="O279" s="54">
        <v>163.60997493072966</v>
      </c>
      <c r="P279" s="54">
        <v>145.1378809869376</v>
      </c>
      <c r="Q279" s="54">
        <v>332.49769098825703</v>
      </c>
      <c r="R279" s="54">
        <v>387.91397281963322</v>
      </c>
      <c r="S279" s="54">
        <v>258.60931521308879</v>
      </c>
      <c r="T279" s="54">
        <v>219.02625676210585</v>
      </c>
      <c r="U279" s="54">
        <v>1506.795091700752</v>
      </c>
      <c r="W279" s="42" t="s">
        <v>469</v>
      </c>
    </row>
    <row r="280" spans="1:23">
      <c r="A280" s="45" t="s">
        <v>7849</v>
      </c>
      <c r="B280" s="46" t="s">
        <v>230</v>
      </c>
      <c r="C280" s="46" t="s">
        <v>443</v>
      </c>
      <c r="D280" s="46">
        <v>40</v>
      </c>
      <c r="E280" s="46">
        <v>34</v>
      </c>
      <c r="F280" s="46">
        <v>90</v>
      </c>
      <c r="G280" s="46">
        <v>130</v>
      </c>
      <c r="H280" s="46">
        <v>91</v>
      </c>
      <c r="I280" s="46">
        <v>62</v>
      </c>
      <c r="J280" s="46">
        <v>447</v>
      </c>
      <c r="L280" s="42">
        <v>26437</v>
      </c>
      <c r="M280" s="42">
        <v>13771</v>
      </c>
      <c r="N280" s="42">
        <v>12666</v>
      </c>
      <c r="O280" s="54">
        <v>151.30309793093014</v>
      </c>
      <c r="P280" s="54">
        <v>128.60763324129061</v>
      </c>
      <c r="Q280" s="54">
        <v>340.4319703445928</v>
      </c>
      <c r="R280" s="54">
        <v>491.73506827552291</v>
      </c>
      <c r="S280" s="54">
        <v>344.21454779286603</v>
      </c>
      <c r="T280" s="54">
        <v>234.51980179294173</v>
      </c>
      <c r="U280" s="54">
        <v>1690.8121193781444</v>
      </c>
      <c r="W280" s="42" t="s">
        <v>469</v>
      </c>
    </row>
    <row r="281" spans="1:23">
      <c r="A281" s="45" t="s">
        <v>7850</v>
      </c>
      <c r="B281" s="46" t="s">
        <v>230</v>
      </c>
      <c r="C281" s="46" t="s">
        <v>445</v>
      </c>
      <c r="D281" s="46">
        <v>43</v>
      </c>
      <c r="E281" s="46">
        <v>41</v>
      </c>
      <c r="F281" s="46">
        <v>81</v>
      </c>
      <c r="G281" s="46">
        <v>102</v>
      </c>
      <c r="H281" s="46">
        <v>64</v>
      </c>
      <c r="I281" s="46">
        <v>59</v>
      </c>
      <c r="J281" s="46">
        <v>390</v>
      </c>
      <c r="L281" s="42">
        <v>30362</v>
      </c>
      <c r="M281" s="42">
        <v>14792</v>
      </c>
      <c r="N281" s="42">
        <v>15570</v>
      </c>
      <c r="O281" s="54">
        <v>141.62439891970226</v>
      </c>
      <c r="P281" s="54">
        <v>135.03721757459982</v>
      </c>
      <c r="Q281" s="54">
        <v>266.78084447664844</v>
      </c>
      <c r="R281" s="54">
        <v>335.94624860022395</v>
      </c>
      <c r="S281" s="54">
        <v>210.78980304327777</v>
      </c>
      <c r="T281" s="54">
        <v>194.32184968052169</v>
      </c>
      <c r="U281" s="54">
        <v>1284.5003622949739</v>
      </c>
      <c r="W281" s="42" t="s">
        <v>469</v>
      </c>
    </row>
    <row r="282" spans="1:23">
      <c r="A282" s="45" t="s">
        <v>7851</v>
      </c>
      <c r="B282" s="46" t="s">
        <v>230</v>
      </c>
      <c r="C282" s="46" t="s">
        <v>447</v>
      </c>
      <c r="D282" s="46">
        <v>40</v>
      </c>
      <c r="E282" s="46">
        <v>29</v>
      </c>
      <c r="F282" s="46">
        <v>77</v>
      </c>
      <c r="G282" s="46">
        <v>96</v>
      </c>
      <c r="H282" s="46">
        <v>72</v>
      </c>
      <c r="I282" s="46">
        <v>61</v>
      </c>
      <c r="J282" s="46">
        <v>375</v>
      </c>
      <c r="L282" s="42">
        <v>27501</v>
      </c>
      <c r="M282" s="42">
        <v>13542</v>
      </c>
      <c r="N282" s="42">
        <v>13959</v>
      </c>
      <c r="O282" s="54">
        <v>145.44925639067668</v>
      </c>
      <c r="P282" s="54">
        <v>105.4507108832406</v>
      </c>
      <c r="Q282" s="54">
        <v>279.98981855205261</v>
      </c>
      <c r="R282" s="54">
        <v>349.0782153376241</v>
      </c>
      <c r="S282" s="54">
        <v>261.80866150321805</v>
      </c>
      <c r="T282" s="54">
        <v>221.81011599578196</v>
      </c>
      <c r="U282" s="54">
        <v>1363.586778662594</v>
      </c>
      <c r="W282" s="42" t="s">
        <v>469</v>
      </c>
    </row>
    <row r="283" spans="1:23">
      <c r="A283" s="45" t="s">
        <v>7852</v>
      </c>
      <c r="B283" s="46" t="s">
        <v>230</v>
      </c>
      <c r="C283" s="46" t="s">
        <v>449</v>
      </c>
      <c r="D283" s="46">
        <v>92</v>
      </c>
      <c r="E283" s="46">
        <v>51</v>
      </c>
      <c r="F283" s="46">
        <v>121</v>
      </c>
      <c r="G283" s="46">
        <v>162</v>
      </c>
      <c r="H283" s="46">
        <v>115</v>
      </c>
      <c r="I283" s="46">
        <v>70</v>
      </c>
      <c r="J283" s="46">
        <v>611</v>
      </c>
      <c r="L283" s="42">
        <v>38728</v>
      </c>
      <c r="M283" s="42">
        <v>20428</v>
      </c>
      <c r="N283" s="42">
        <v>18300</v>
      </c>
      <c r="O283" s="54">
        <v>237.55422433381534</v>
      </c>
      <c r="P283" s="54">
        <v>131.6876678372237</v>
      </c>
      <c r="Q283" s="54">
        <v>312.43544722164842</v>
      </c>
      <c r="R283" s="54">
        <v>418.30200371824003</v>
      </c>
      <c r="S283" s="54">
        <v>296.94278041726915</v>
      </c>
      <c r="T283" s="54">
        <v>180.74777938442472</v>
      </c>
      <c r="U283" s="54">
        <v>1577.6699029126214</v>
      </c>
      <c r="W283" s="42" t="s">
        <v>469</v>
      </c>
    </row>
    <row r="284" spans="1:23">
      <c r="A284" s="45" t="s">
        <v>7853</v>
      </c>
      <c r="B284" s="46" t="s">
        <v>230</v>
      </c>
      <c r="C284" s="46" t="s">
        <v>451</v>
      </c>
      <c r="D284" s="46">
        <v>38</v>
      </c>
      <c r="E284" s="46">
        <v>18</v>
      </c>
      <c r="F284" s="46">
        <v>79</v>
      </c>
      <c r="G284" s="46">
        <v>107</v>
      </c>
      <c r="H284" s="46">
        <v>77</v>
      </c>
      <c r="I284" s="46">
        <v>53</v>
      </c>
      <c r="J284" s="46">
        <v>372</v>
      </c>
      <c r="L284" s="42">
        <v>40026</v>
      </c>
      <c r="M284" s="42">
        <v>20383</v>
      </c>
      <c r="N284" s="42">
        <v>19643</v>
      </c>
      <c r="O284" s="54">
        <v>94.938290111427563</v>
      </c>
      <c r="P284" s="54">
        <v>44.9707690001499</v>
      </c>
      <c r="Q284" s="54">
        <v>197.3717083895468</v>
      </c>
      <c r="R284" s="54">
        <v>267.32623794533555</v>
      </c>
      <c r="S284" s="54">
        <v>192.37495627841903</v>
      </c>
      <c r="T284" s="54">
        <v>132.41393094488583</v>
      </c>
      <c r="U284" s="54">
        <v>929.39589266976475</v>
      </c>
      <c r="W284" s="42" t="s">
        <v>469</v>
      </c>
    </row>
    <row r="285" spans="1:23">
      <c r="A285" s="45" t="s">
        <v>7854</v>
      </c>
      <c r="B285" s="46" t="s">
        <v>230</v>
      </c>
      <c r="C285" s="46" t="s">
        <v>453</v>
      </c>
      <c r="D285" s="46">
        <v>65</v>
      </c>
      <c r="E285" s="46">
        <v>47</v>
      </c>
      <c r="F285" s="46">
        <v>106</v>
      </c>
      <c r="G285" s="46">
        <v>99</v>
      </c>
      <c r="H285" s="46">
        <v>72</v>
      </c>
      <c r="I285" s="46">
        <v>50</v>
      </c>
      <c r="J285" s="46">
        <v>439</v>
      </c>
      <c r="L285" s="42">
        <v>51465</v>
      </c>
      <c r="M285" s="42">
        <v>24797</v>
      </c>
      <c r="N285" s="42">
        <v>26668</v>
      </c>
      <c r="O285" s="54">
        <v>126.29942679490917</v>
      </c>
      <c r="P285" s="54">
        <v>91.324200913242009</v>
      </c>
      <c r="Q285" s="54">
        <v>205.96521908092879</v>
      </c>
      <c r="R285" s="54">
        <v>192.36374234916931</v>
      </c>
      <c r="S285" s="54">
        <v>139.90090352666863</v>
      </c>
      <c r="T285" s="54">
        <v>97.153405226853195</v>
      </c>
      <c r="U285" s="54">
        <v>853.00689789177113</v>
      </c>
      <c r="W285" s="42" t="s">
        <v>469</v>
      </c>
    </row>
    <row r="286" spans="1:23">
      <c r="A286" s="45" t="s">
        <v>7855</v>
      </c>
      <c r="B286" s="46" t="s">
        <v>549</v>
      </c>
      <c r="C286" s="46" t="s">
        <v>226</v>
      </c>
      <c r="D286" s="46">
        <v>165</v>
      </c>
      <c r="E286" s="46">
        <v>108</v>
      </c>
      <c r="F286" s="46">
        <v>262</v>
      </c>
      <c r="G286" s="46">
        <v>312</v>
      </c>
      <c r="H286" s="46">
        <v>176</v>
      </c>
      <c r="I286" s="46">
        <v>116</v>
      </c>
      <c r="J286" s="46">
        <v>1139</v>
      </c>
      <c r="L286" s="42">
        <v>33516</v>
      </c>
      <c r="M286" s="42">
        <v>16821</v>
      </c>
      <c r="N286" s="42">
        <v>16695</v>
      </c>
      <c r="O286" s="54">
        <v>492.30218403150735</v>
      </c>
      <c r="P286" s="54">
        <v>322.23415682062301</v>
      </c>
      <c r="Q286" s="54">
        <v>781.71619525002984</v>
      </c>
      <c r="R286" s="54">
        <v>930.89867525957754</v>
      </c>
      <c r="S286" s="54">
        <v>525.12232963360782</v>
      </c>
      <c r="T286" s="54">
        <v>346.10335362215062</v>
      </c>
      <c r="U286" s="54">
        <v>3398.3768946174964</v>
      </c>
      <c r="W286" s="42" t="s">
        <v>469</v>
      </c>
    </row>
    <row r="287" spans="1:23">
      <c r="A287" s="45" t="s">
        <v>7856</v>
      </c>
      <c r="B287" s="46" t="s">
        <v>549</v>
      </c>
      <c r="C287" s="46" t="s">
        <v>234</v>
      </c>
      <c r="D287" s="46">
        <v>179</v>
      </c>
      <c r="E287" s="46">
        <v>143</v>
      </c>
      <c r="F287" s="46">
        <v>362</v>
      </c>
      <c r="G287" s="46">
        <v>339</v>
      </c>
      <c r="H287" s="46">
        <v>198</v>
      </c>
      <c r="I287" s="46">
        <v>137</v>
      </c>
      <c r="J287" s="46">
        <v>1358</v>
      </c>
      <c r="L287" s="42">
        <v>36317</v>
      </c>
      <c r="M287" s="42">
        <v>18697</v>
      </c>
      <c r="N287" s="42">
        <v>17620</v>
      </c>
      <c r="O287" s="54">
        <v>492.88212132059363</v>
      </c>
      <c r="P287" s="54">
        <v>393.7549907756698</v>
      </c>
      <c r="Q287" s="54">
        <v>996.77836825729003</v>
      </c>
      <c r="R287" s="54">
        <v>933.44714596469976</v>
      </c>
      <c r="S287" s="54">
        <v>545.19921799708129</v>
      </c>
      <c r="T287" s="54">
        <v>377.23380235151581</v>
      </c>
      <c r="U287" s="54">
        <v>3739.2956466668502</v>
      </c>
      <c r="W287" s="42" t="s">
        <v>469</v>
      </c>
    </row>
    <row r="288" spans="1:23">
      <c r="A288" s="45" t="s">
        <v>7857</v>
      </c>
      <c r="B288" s="46" t="s">
        <v>549</v>
      </c>
      <c r="C288" s="46" t="s">
        <v>241</v>
      </c>
      <c r="D288" s="46">
        <v>78</v>
      </c>
      <c r="E288" s="46">
        <v>94</v>
      </c>
      <c r="F288" s="46">
        <v>222</v>
      </c>
      <c r="G288" s="46">
        <v>200</v>
      </c>
      <c r="H288" s="46">
        <v>139</v>
      </c>
      <c r="I288" s="46">
        <v>95</v>
      </c>
      <c r="J288" s="46">
        <v>828</v>
      </c>
      <c r="L288" s="42">
        <v>32542</v>
      </c>
      <c r="M288" s="42">
        <v>16665</v>
      </c>
      <c r="N288" s="42">
        <v>15877</v>
      </c>
      <c r="O288" s="54">
        <v>239.69024645074057</v>
      </c>
      <c r="P288" s="54">
        <v>288.85747649191813</v>
      </c>
      <c r="Q288" s="54">
        <v>682.19531682133857</v>
      </c>
      <c r="R288" s="54">
        <v>614.59037551471943</v>
      </c>
      <c r="S288" s="54">
        <v>427.14031098273</v>
      </c>
      <c r="T288" s="54">
        <v>291.93042836949178</v>
      </c>
      <c r="U288" s="54">
        <v>2544.4041546309386</v>
      </c>
      <c r="W288" s="42" t="s">
        <v>469</v>
      </c>
    </row>
    <row r="289" spans="1:23">
      <c r="A289" s="45" t="s">
        <v>7858</v>
      </c>
      <c r="B289" s="46" t="s">
        <v>549</v>
      </c>
      <c r="C289" s="46" t="s">
        <v>248</v>
      </c>
      <c r="D289" s="46">
        <v>97</v>
      </c>
      <c r="E289" s="46">
        <v>86</v>
      </c>
      <c r="F289" s="46">
        <v>215</v>
      </c>
      <c r="G289" s="46">
        <v>243</v>
      </c>
      <c r="H289" s="46">
        <v>129</v>
      </c>
      <c r="I289" s="46">
        <v>117</v>
      </c>
      <c r="J289" s="46">
        <v>887</v>
      </c>
      <c r="L289" s="42">
        <v>28486</v>
      </c>
      <c r="M289" s="42">
        <v>14557</v>
      </c>
      <c r="N289" s="42">
        <v>13929</v>
      </c>
      <c r="O289" s="54">
        <v>340.51814926630624</v>
      </c>
      <c r="P289" s="54">
        <v>301.90268904023026</v>
      </c>
      <c r="Q289" s="54">
        <v>754.7567226005757</v>
      </c>
      <c r="R289" s="54">
        <v>853.05062135786</v>
      </c>
      <c r="S289" s="54">
        <v>452.85403356034539</v>
      </c>
      <c r="T289" s="54">
        <v>410.72807695008072</v>
      </c>
      <c r="U289" s="54">
        <v>3113.8102927753985</v>
      </c>
      <c r="W289" s="42" t="s">
        <v>469</v>
      </c>
    </row>
    <row r="290" spans="1:23">
      <c r="A290" s="45" t="s">
        <v>7859</v>
      </c>
      <c r="B290" s="46" t="s">
        <v>549</v>
      </c>
      <c r="C290" s="46" t="s">
        <v>253</v>
      </c>
      <c r="D290" s="46">
        <v>169</v>
      </c>
      <c r="E290" s="46">
        <v>131</v>
      </c>
      <c r="F290" s="46">
        <v>305</v>
      </c>
      <c r="G290" s="46">
        <v>354</v>
      </c>
      <c r="H290" s="46">
        <v>200</v>
      </c>
      <c r="I290" s="46">
        <v>102</v>
      </c>
      <c r="J290" s="46">
        <v>1261</v>
      </c>
      <c r="L290" s="42">
        <v>32512</v>
      </c>
      <c r="M290" s="42">
        <v>16525</v>
      </c>
      <c r="N290" s="42">
        <v>15987</v>
      </c>
      <c r="O290" s="54">
        <v>519.80807086614175</v>
      </c>
      <c r="P290" s="54">
        <v>402.9281496062992</v>
      </c>
      <c r="Q290" s="54">
        <v>938.11515748031502</v>
      </c>
      <c r="R290" s="54">
        <v>1088.8287401574803</v>
      </c>
      <c r="S290" s="54">
        <v>615.15748031496071</v>
      </c>
      <c r="T290" s="54">
        <v>313.73031496062993</v>
      </c>
      <c r="U290" s="54">
        <v>3878.5679133858266</v>
      </c>
      <c r="W290" s="42" t="s">
        <v>469</v>
      </c>
    </row>
    <row r="291" spans="1:23">
      <c r="A291" s="45" t="s">
        <v>7860</v>
      </c>
      <c r="B291" s="46" t="s">
        <v>549</v>
      </c>
      <c r="C291" s="46" t="s">
        <v>258</v>
      </c>
      <c r="D291" s="46">
        <v>117</v>
      </c>
      <c r="E291" s="46">
        <v>123</v>
      </c>
      <c r="F291" s="46">
        <v>249</v>
      </c>
      <c r="G291" s="46">
        <v>323</v>
      </c>
      <c r="H291" s="46">
        <v>183</v>
      </c>
      <c r="I291" s="46">
        <v>109</v>
      </c>
      <c r="J291" s="46">
        <v>1104</v>
      </c>
      <c r="L291" s="42">
        <v>27615</v>
      </c>
      <c r="M291" s="42">
        <v>14069</v>
      </c>
      <c r="N291" s="42">
        <v>13546</v>
      </c>
      <c r="O291" s="54">
        <v>423.68278109722974</v>
      </c>
      <c r="P291" s="54">
        <v>445.41010320478006</v>
      </c>
      <c r="Q291" s="54">
        <v>901.68386746333522</v>
      </c>
      <c r="R291" s="54">
        <v>1169.6541734564548</v>
      </c>
      <c r="S291" s="54">
        <v>662.68332428028248</v>
      </c>
      <c r="T291" s="54">
        <v>394.71301828716275</v>
      </c>
      <c r="U291" s="54">
        <v>3997.8272677892451</v>
      </c>
      <c r="W291" s="42" t="s">
        <v>469</v>
      </c>
    </row>
    <row r="292" spans="1:23">
      <c r="A292" s="45" t="s">
        <v>7861</v>
      </c>
      <c r="B292" s="46" t="s">
        <v>549</v>
      </c>
      <c r="C292" s="46" t="s">
        <v>263</v>
      </c>
      <c r="D292" s="46">
        <v>160</v>
      </c>
      <c r="E292" s="46">
        <v>113</v>
      </c>
      <c r="F292" s="46">
        <v>268</v>
      </c>
      <c r="G292" s="46">
        <v>334</v>
      </c>
      <c r="H292" s="46">
        <v>178</v>
      </c>
      <c r="I292" s="46">
        <v>106</v>
      </c>
      <c r="J292" s="46">
        <v>1159</v>
      </c>
      <c r="L292" s="42">
        <v>28081</v>
      </c>
      <c r="M292" s="42">
        <v>14856</v>
      </c>
      <c r="N292" s="42">
        <v>13225</v>
      </c>
      <c r="O292" s="54">
        <v>569.78027848011118</v>
      </c>
      <c r="P292" s="54">
        <v>402.40732167657848</v>
      </c>
      <c r="Q292" s="54">
        <v>954.38196645418611</v>
      </c>
      <c r="R292" s="54">
        <v>1189.4163313272318</v>
      </c>
      <c r="S292" s="54">
        <v>633.88055980912361</v>
      </c>
      <c r="T292" s="54">
        <v>377.4794344930736</v>
      </c>
      <c r="U292" s="54">
        <v>4127.3458922403051</v>
      </c>
      <c r="W292" s="42" t="s">
        <v>469</v>
      </c>
    </row>
    <row r="293" spans="1:23">
      <c r="A293" s="45" t="s">
        <v>7862</v>
      </c>
      <c r="B293" s="46" t="s">
        <v>549</v>
      </c>
      <c r="C293" s="46" t="s">
        <v>267</v>
      </c>
      <c r="D293" s="46">
        <v>124</v>
      </c>
      <c r="E293" s="46">
        <v>113</v>
      </c>
      <c r="F293" s="46">
        <v>270</v>
      </c>
      <c r="G293" s="46">
        <v>296</v>
      </c>
      <c r="H293" s="46">
        <v>190</v>
      </c>
      <c r="I293" s="46">
        <v>107</v>
      </c>
      <c r="J293" s="46">
        <v>1100</v>
      </c>
      <c r="L293" s="42">
        <v>29054</v>
      </c>
      <c r="M293" s="42">
        <v>14896</v>
      </c>
      <c r="N293" s="42">
        <v>14158</v>
      </c>
      <c r="O293" s="54">
        <v>426.79149170510084</v>
      </c>
      <c r="P293" s="54">
        <v>388.93095615061611</v>
      </c>
      <c r="Q293" s="54">
        <v>929.30405451917125</v>
      </c>
      <c r="R293" s="54">
        <v>1018.7925931024988</v>
      </c>
      <c r="S293" s="54">
        <v>653.95470503200931</v>
      </c>
      <c r="T293" s="54">
        <v>368.27975493907894</v>
      </c>
      <c r="U293" s="54">
        <v>3786.053555448475</v>
      </c>
      <c r="W293" s="42" t="s">
        <v>469</v>
      </c>
    </row>
    <row r="294" spans="1:23">
      <c r="A294" s="45" t="s">
        <v>7863</v>
      </c>
      <c r="B294" s="46" t="s">
        <v>549</v>
      </c>
      <c r="C294" s="46" t="s">
        <v>271</v>
      </c>
      <c r="D294" s="46">
        <v>131</v>
      </c>
      <c r="E294" s="46">
        <v>118</v>
      </c>
      <c r="F294" s="46">
        <v>248</v>
      </c>
      <c r="G294" s="46">
        <v>328</v>
      </c>
      <c r="H294" s="46">
        <v>181</v>
      </c>
      <c r="I294" s="46">
        <v>121</v>
      </c>
      <c r="J294" s="46">
        <v>1127</v>
      </c>
      <c r="L294" s="42">
        <v>27938</v>
      </c>
      <c r="M294" s="42">
        <v>14533</v>
      </c>
      <c r="N294" s="42">
        <v>13405</v>
      </c>
      <c r="O294" s="54">
        <v>468.89541126780728</v>
      </c>
      <c r="P294" s="54">
        <v>422.36380556947529</v>
      </c>
      <c r="Q294" s="54">
        <v>887.67986255279538</v>
      </c>
      <c r="R294" s="54">
        <v>1174.0282053117617</v>
      </c>
      <c r="S294" s="54">
        <v>647.8631254921612</v>
      </c>
      <c r="T294" s="54">
        <v>433.10186842293649</v>
      </c>
      <c r="U294" s="54">
        <v>4033.9322786169378</v>
      </c>
      <c r="W294" s="42" t="s">
        <v>469</v>
      </c>
    </row>
    <row r="295" spans="1:23">
      <c r="A295" s="45" t="s">
        <v>7864</v>
      </c>
      <c r="B295" s="46" t="s">
        <v>549</v>
      </c>
      <c r="C295" s="46" t="s">
        <v>273</v>
      </c>
      <c r="D295" s="46">
        <v>124</v>
      </c>
      <c r="E295" s="46">
        <v>111</v>
      </c>
      <c r="F295" s="46">
        <v>251</v>
      </c>
      <c r="G295" s="46">
        <v>298</v>
      </c>
      <c r="H295" s="46">
        <v>167</v>
      </c>
      <c r="I295" s="46">
        <v>126</v>
      </c>
      <c r="J295" s="46">
        <v>1077</v>
      </c>
      <c r="L295" s="42">
        <v>29609</v>
      </c>
      <c r="M295" s="42">
        <v>14999</v>
      </c>
      <c r="N295" s="42">
        <v>14610</v>
      </c>
      <c r="O295" s="54">
        <v>418.79158364010948</v>
      </c>
      <c r="P295" s="54">
        <v>374.88601438751732</v>
      </c>
      <c r="Q295" s="54">
        <v>847.71522172312473</v>
      </c>
      <c r="R295" s="54">
        <v>1006.4507413286501</v>
      </c>
      <c r="S295" s="54">
        <v>564.01769732176035</v>
      </c>
      <c r="T295" s="54">
        <v>425.54628660204668</v>
      </c>
      <c r="U295" s="54">
        <v>3637.4075450032087</v>
      </c>
      <c r="W295" s="42" t="s">
        <v>469</v>
      </c>
    </row>
    <row r="296" spans="1:23">
      <c r="A296" s="45" t="s">
        <v>7865</v>
      </c>
      <c r="B296" s="46" t="s">
        <v>549</v>
      </c>
      <c r="C296" s="46" t="s">
        <v>275</v>
      </c>
      <c r="D296" s="46">
        <v>157</v>
      </c>
      <c r="E296" s="46">
        <v>99</v>
      </c>
      <c r="F296" s="46">
        <v>246</v>
      </c>
      <c r="G296" s="46">
        <v>287</v>
      </c>
      <c r="H296" s="46">
        <v>183</v>
      </c>
      <c r="I296" s="46">
        <v>99</v>
      </c>
      <c r="J296" s="46">
        <v>1071</v>
      </c>
      <c r="L296" s="42">
        <v>28189</v>
      </c>
      <c r="M296" s="42">
        <v>14628</v>
      </c>
      <c r="N296" s="42">
        <v>13561</v>
      </c>
      <c r="O296" s="54">
        <v>556.9548405406365</v>
      </c>
      <c r="P296" s="54">
        <v>351.2008230160701</v>
      </c>
      <c r="Q296" s="54">
        <v>872.6808329490226</v>
      </c>
      <c r="R296" s="54">
        <v>1018.1276384405264</v>
      </c>
      <c r="S296" s="54">
        <v>649.18940012061444</v>
      </c>
      <c r="T296" s="54">
        <v>351.2008230160701</v>
      </c>
      <c r="U296" s="54">
        <v>3799.3543580829405</v>
      </c>
      <c r="W296" s="42" t="s">
        <v>469</v>
      </c>
    </row>
    <row r="297" spans="1:23">
      <c r="A297" s="45" t="s">
        <v>7866</v>
      </c>
      <c r="B297" s="46" t="s">
        <v>549</v>
      </c>
      <c r="C297" s="46" t="s">
        <v>278</v>
      </c>
      <c r="D297" s="46">
        <v>160</v>
      </c>
      <c r="E297" s="46">
        <v>106</v>
      </c>
      <c r="F297" s="46">
        <v>276</v>
      </c>
      <c r="G297" s="46">
        <v>343</v>
      </c>
      <c r="H297" s="46">
        <v>155</v>
      </c>
      <c r="I297" s="46">
        <v>108</v>
      </c>
      <c r="J297" s="46">
        <v>1148</v>
      </c>
      <c r="L297" s="42">
        <v>31194</v>
      </c>
      <c r="M297" s="42">
        <v>15941</v>
      </c>
      <c r="N297" s="42">
        <v>15253</v>
      </c>
      <c r="O297" s="54">
        <v>512.91915111880496</v>
      </c>
      <c r="P297" s="54">
        <v>339.80893761620825</v>
      </c>
      <c r="Q297" s="54">
        <v>884.78553567993856</v>
      </c>
      <c r="R297" s="54">
        <v>1099.570430210938</v>
      </c>
      <c r="S297" s="54">
        <v>496.89042764634223</v>
      </c>
      <c r="T297" s="54">
        <v>346.2204270051933</v>
      </c>
      <c r="U297" s="54">
        <v>3680.1949092774253</v>
      </c>
      <c r="W297" s="42" t="s">
        <v>469</v>
      </c>
    </row>
    <row r="298" spans="1:23">
      <c r="A298" s="45" t="s">
        <v>7867</v>
      </c>
      <c r="B298" s="46" t="s">
        <v>549</v>
      </c>
      <c r="C298" s="46" t="s">
        <v>281</v>
      </c>
      <c r="D298" s="46">
        <v>174</v>
      </c>
      <c r="E298" s="46">
        <v>97</v>
      </c>
      <c r="F298" s="46">
        <v>326</v>
      </c>
      <c r="G298" s="46">
        <v>340</v>
      </c>
      <c r="H298" s="46">
        <v>202</v>
      </c>
      <c r="I298" s="46">
        <v>131</v>
      </c>
      <c r="J298" s="46">
        <v>1270</v>
      </c>
      <c r="L298" s="42">
        <v>34769</v>
      </c>
      <c r="M298" s="42">
        <v>17465</v>
      </c>
      <c r="N298" s="42">
        <v>17304</v>
      </c>
      <c r="O298" s="54">
        <v>500.44579941902271</v>
      </c>
      <c r="P298" s="54">
        <v>278.98415254968506</v>
      </c>
      <c r="Q298" s="54">
        <v>937.61684258966329</v>
      </c>
      <c r="R298" s="54">
        <v>977.8825965659064</v>
      </c>
      <c r="S298" s="54">
        <v>580.97730737150914</v>
      </c>
      <c r="T298" s="54">
        <v>376.7724122062757</v>
      </c>
      <c r="U298" s="54">
        <v>3652.6791107020626</v>
      </c>
      <c r="W298" s="42" t="s">
        <v>469</v>
      </c>
    </row>
    <row r="299" spans="1:23">
      <c r="A299" s="45" t="s">
        <v>7868</v>
      </c>
      <c r="B299" s="46" t="s">
        <v>549</v>
      </c>
      <c r="C299" s="46" t="s">
        <v>284</v>
      </c>
      <c r="D299" s="46">
        <v>123</v>
      </c>
      <c r="E299" s="46">
        <v>78</v>
      </c>
      <c r="F299" s="46">
        <v>227</v>
      </c>
      <c r="G299" s="46">
        <v>277</v>
      </c>
      <c r="H299" s="46">
        <v>142</v>
      </c>
      <c r="I299" s="46">
        <v>92</v>
      </c>
      <c r="J299" s="46">
        <v>939</v>
      </c>
      <c r="L299" s="42">
        <v>26229</v>
      </c>
      <c r="M299" s="42">
        <v>13234</v>
      </c>
      <c r="N299" s="42">
        <v>12995</v>
      </c>
      <c r="O299" s="54">
        <v>468.94658584010068</v>
      </c>
      <c r="P299" s="54">
        <v>297.38076175225899</v>
      </c>
      <c r="Q299" s="54">
        <v>865.45426817644591</v>
      </c>
      <c r="R299" s="54">
        <v>1056.0829616073811</v>
      </c>
      <c r="S299" s="54">
        <v>541.38548934385597</v>
      </c>
      <c r="T299" s="54">
        <v>350.75679591292078</v>
      </c>
      <c r="U299" s="54">
        <v>3580.0068626329639</v>
      </c>
      <c r="W299" s="42" t="s">
        <v>469</v>
      </c>
    </row>
    <row r="300" spans="1:23">
      <c r="A300" s="45" t="s">
        <v>7869</v>
      </c>
      <c r="B300" s="46" t="s">
        <v>549</v>
      </c>
      <c r="C300" s="46" t="s">
        <v>287</v>
      </c>
      <c r="D300" s="46">
        <v>124</v>
      </c>
      <c r="E300" s="46">
        <v>82</v>
      </c>
      <c r="F300" s="46">
        <v>226</v>
      </c>
      <c r="G300" s="46">
        <v>240</v>
      </c>
      <c r="H300" s="46">
        <v>120</v>
      </c>
      <c r="I300" s="46">
        <v>89</v>
      </c>
      <c r="J300" s="46">
        <v>881</v>
      </c>
      <c r="L300" s="42">
        <v>29969</v>
      </c>
      <c r="M300" s="42">
        <v>15192</v>
      </c>
      <c r="N300" s="42">
        <v>14777</v>
      </c>
      <c r="O300" s="54">
        <v>413.7608862491241</v>
      </c>
      <c r="P300" s="54">
        <v>273.6160699389369</v>
      </c>
      <c r="Q300" s="54">
        <v>754.11258300243583</v>
      </c>
      <c r="R300" s="54">
        <v>800.82752177249824</v>
      </c>
      <c r="S300" s="54">
        <v>400.41376088624912</v>
      </c>
      <c r="T300" s="54">
        <v>296.97353932396811</v>
      </c>
      <c r="U300" s="54">
        <v>2939.7043611732124</v>
      </c>
      <c r="W300" s="42" t="s">
        <v>469</v>
      </c>
    </row>
    <row r="301" spans="1:23">
      <c r="A301" s="45" t="s">
        <v>7870</v>
      </c>
      <c r="B301" s="46" t="s">
        <v>549</v>
      </c>
      <c r="C301" s="46" t="s">
        <v>290</v>
      </c>
      <c r="D301" s="46">
        <v>114</v>
      </c>
      <c r="E301" s="46">
        <v>67</v>
      </c>
      <c r="F301" s="46">
        <v>200</v>
      </c>
      <c r="G301" s="46">
        <v>215</v>
      </c>
      <c r="H301" s="46">
        <v>114</v>
      </c>
      <c r="I301" s="46">
        <v>84</v>
      </c>
      <c r="J301" s="46">
        <v>794</v>
      </c>
      <c r="L301" s="42">
        <v>28527</v>
      </c>
      <c r="M301" s="42">
        <v>14350</v>
      </c>
      <c r="N301" s="42">
        <v>14177</v>
      </c>
      <c r="O301" s="54">
        <v>399.62141129456307</v>
      </c>
      <c r="P301" s="54">
        <v>234.8652154099625</v>
      </c>
      <c r="Q301" s="54">
        <v>701.09019525361941</v>
      </c>
      <c r="R301" s="54">
        <v>753.67195989764082</v>
      </c>
      <c r="S301" s="54">
        <v>399.62141129456307</v>
      </c>
      <c r="T301" s="54">
        <v>294.45788200652015</v>
      </c>
      <c r="U301" s="54">
        <v>2783.3280751568686</v>
      </c>
      <c r="W301" s="42" t="s">
        <v>469</v>
      </c>
    </row>
    <row r="302" spans="1:23">
      <c r="A302" s="45" t="s">
        <v>7871</v>
      </c>
      <c r="B302" s="46" t="s">
        <v>549</v>
      </c>
      <c r="C302" s="46" t="s">
        <v>293</v>
      </c>
      <c r="D302" s="46">
        <v>131</v>
      </c>
      <c r="E302" s="46">
        <v>122</v>
      </c>
      <c r="F302" s="46">
        <v>294</v>
      </c>
      <c r="G302" s="46">
        <v>318</v>
      </c>
      <c r="H302" s="46">
        <v>173</v>
      </c>
      <c r="I302" s="46">
        <v>106</v>
      </c>
      <c r="J302" s="46">
        <v>1144</v>
      </c>
      <c r="L302" s="42">
        <v>36475</v>
      </c>
      <c r="M302" s="42">
        <v>18509</v>
      </c>
      <c r="N302" s="42">
        <v>17966</v>
      </c>
      <c r="O302" s="54">
        <v>359.15010281014389</v>
      </c>
      <c r="P302" s="54">
        <v>334.47566826593555</v>
      </c>
      <c r="Q302" s="54">
        <v>806.03152844413978</v>
      </c>
      <c r="R302" s="54">
        <v>871.83002056202884</v>
      </c>
      <c r="S302" s="54">
        <v>474.29746401644968</v>
      </c>
      <c r="T302" s="54">
        <v>290.61000685400961</v>
      </c>
      <c r="U302" s="54">
        <v>3136.3947909527074</v>
      </c>
      <c r="W302" s="42" t="s">
        <v>469</v>
      </c>
    </row>
    <row r="303" spans="1:23">
      <c r="A303" s="45" t="s">
        <v>7872</v>
      </c>
      <c r="B303" s="46" t="s">
        <v>549</v>
      </c>
      <c r="C303" s="46" t="s">
        <v>296</v>
      </c>
      <c r="D303" s="46">
        <v>152</v>
      </c>
      <c r="E303" s="46">
        <v>118</v>
      </c>
      <c r="F303" s="46">
        <v>296</v>
      </c>
      <c r="G303" s="46">
        <v>365</v>
      </c>
      <c r="H303" s="46">
        <v>183</v>
      </c>
      <c r="I303" s="46">
        <v>97</v>
      </c>
      <c r="J303" s="46">
        <v>1211</v>
      </c>
      <c r="L303" s="42">
        <v>30880</v>
      </c>
      <c r="M303" s="42">
        <v>15775</v>
      </c>
      <c r="N303" s="42">
        <v>15105</v>
      </c>
      <c r="O303" s="54">
        <v>492.22797927461141</v>
      </c>
      <c r="P303" s="54">
        <v>382.12435233160619</v>
      </c>
      <c r="Q303" s="54">
        <v>958.54922279792754</v>
      </c>
      <c r="R303" s="54">
        <v>1181.9948186528497</v>
      </c>
      <c r="S303" s="54">
        <v>592.61658031088086</v>
      </c>
      <c r="T303" s="54">
        <v>314.11917098445599</v>
      </c>
      <c r="U303" s="54">
        <v>3921.6321243523316</v>
      </c>
      <c r="W303" s="42" t="s">
        <v>469</v>
      </c>
    </row>
    <row r="304" spans="1:23">
      <c r="A304" s="45" t="s">
        <v>7873</v>
      </c>
      <c r="B304" s="46" t="s">
        <v>549</v>
      </c>
      <c r="C304" s="46" t="s">
        <v>299</v>
      </c>
      <c r="D304" s="46">
        <v>154</v>
      </c>
      <c r="E304" s="46">
        <v>99</v>
      </c>
      <c r="F304" s="46">
        <v>307</v>
      </c>
      <c r="G304" s="46">
        <v>287</v>
      </c>
      <c r="H304" s="46">
        <v>154</v>
      </c>
      <c r="I304" s="46">
        <v>99</v>
      </c>
      <c r="J304" s="46">
        <v>1100</v>
      </c>
      <c r="L304" s="42">
        <v>34830</v>
      </c>
      <c r="M304" s="42">
        <v>17661</v>
      </c>
      <c r="N304" s="42">
        <v>17169</v>
      </c>
      <c r="O304" s="54">
        <v>442.14757393051963</v>
      </c>
      <c r="P304" s="54">
        <v>284.23772609819122</v>
      </c>
      <c r="Q304" s="54">
        <v>881.42405971863343</v>
      </c>
      <c r="R304" s="54">
        <v>824.00229687051399</v>
      </c>
      <c r="S304" s="54">
        <v>442.14757393051963</v>
      </c>
      <c r="T304" s="54">
        <v>284.23772609819122</v>
      </c>
      <c r="U304" s="54">
        <v>3158.1969566465687</v>
      </c>
      <c r="W304" s="42" t="s">
        <v>469</v>
      </c>
    </row>
    <row r="305" spans="1:23">
      <c r="A305" s="45" t="s">
        <v>7874</v>
      </c>
      <c r="B305" s="46" t="s">
        <v>549</v>
      </c>
      <c r="C305" s="46" t="s">
        <v>303</v>
      </c>
      <c r="D305" s="46">
        <v>157</v>
      </c>
      <c r="E305" s="46">
        <v>137</v>
      </c>
      <c r="F305" s="46">
        <v>316</v>
      </c>
      <c r="G305" s="46">
        <v>357</v>
      </c>
      <c r="H305" s="46">
        <v>227</v>
      </c>
      <c r="I305" s="46">
        <v>109</v>
      </c>
      <c r="J305" s="46">
        <v>1303</v>
      </c>
      <c r="L305" s="42">
        <v>42989</v>
      </c>
      <c r="M305" s="42">
        <v>21573</v>
      </c>
      <c r="N305" s="42">
        <v>21416</v>
      </c>
      <c r="O305" s="54">
        <v>365.20970480820677</v>
      </c>
      <c r="P305" s="54">
        <v>318.68617553327596</v>
      </c>
      <c r="Q305" s="54">
        <v>735.07176254390652</v>
      </c>
      <c r="R305" s="54">
        <v>830.44499755751474</v>
      </c>
      <c r="S305" s="54">
        <v>528.04205727046451</v>
      </c>
      <c r="T305" s="54">
        <v>253.55323454837284</v>
      </c>
      <c r="U305" s="54">
        <v>3031.0079322617412</v>
      </c>
      <c r="W305" s="42" t="s">
        <v>469</v>
      </c>
    </row>
    <row r="306" spans="1:23">
      <c r="A306" s="45" t="s">
        <v>7875</v>
      </c>
      <c r="B306" s="46" t="s">
        <v>549</v>
      </c>
      <c r="C306" s="46" t="s">
        <v>306</v>
      </c>
      <c r="D306" s="46">
        <v>97</v>
      </c>
      <c r="E306" s="46">
        <v>89</v>
      </c>
      <c r="F306" s="46">
        <v>196</v>
      </c>
      <c r="G306" s="46">
        <v>218</v>
      </c>
      <c r="H306" s="46">
        <v>128</v>
      </c>
      <c r="I306" s="46">
        <v>75</v>
      </c>
      <c r="J306" s="46">
        <v>803</v>
      </c>
      <c r="L306" s="42">
        <v>27423</v>
      </c>
      <c r="M306" s="42">
        <v>13759</v>
      </c>
      <c r="N306" s="42">
        <v>13664</v>
      </c>
      <c r="O306" s="54">
        <v>353.71768223753782</v>
      </c>
      <c r="P306" s="54">
        <v>324.54508988805014</v>
      </c>
      <c r="Q306" s="54">
        <v>714.72851256244758</v>
      </c>
      <c r="R306" s="54">
        <v>794.95314152353865</v>
      </c>
      <c r="S306" s="54">
        <v>466.76147759180247</v>
      </c>
      <c r="T306" s="54">
        <v>273.4930532764468</v>
      </c>
      <c r="U306" s="54">
        <v>2928.1989570798237</v>
      </c>
      <c r="W306" s="42" t="s">
        <v>469</v>
      </c>
    </row>
    <row r="307" spans="1:23">
      <c r="A307" s="45" t="s">
        <v>7876</v>
      </c>
      <c r="B307" s="46" t="s">
        <v>549</v>
      </c>
      <c r="C307" s="46" t="s">
        <v>308</v>
      </c>
      <c r="D307" s="46">
        <v>140</v>
      </c>
      <c r="E307" s="46">
        <v>89</v>
      </c>
      <c r="F307" s="46">
        <v>257</v>
      </c>
      <c r="G307" s="46">
        <v>237</v>
      </c>
      <c r="H307" s="46">
        <v>123</v>
      </c>
      <c r="I307" s="46">
        <v>88</v>
      </c>
      <c r="J307" s="46">
        <v>934</v>
      </c>
      <c r="L307" s="42">
        <v>28767</v>
      </c>
      <c r="M307" s="42">
        <v>14546</v>
      </c>
      <c r="N307" s="42">
        <v>14221</v>
      </c>
      <c r="O307" s="54">
        <v>486.66875238989121</v>
      </c>
      <c r="P307" s="54">
        <v>309.38227830500227</v>
      </c>
      <c r="Q307" s="54">
        <v>893.38478117287173</v>
      </c>
      <c r="R307" s="54">
        <v>823.86067368860142</v>
      </c>
      <c r="S307" s="54">
        <v>427.57326102826153</v>
      </c>
      <c r="T307" s="54">
        <v>305.90607293078875</v>
      </c>
      <c r="U307" s="54">
        <v>3246.775819515417</v>
      </c>
      <c r="W307" s="42" t="s">
        <v>469</v>
      </c>
    </row>
    <row r="308" spans="1:23">
      <c r="A308" s="45" t="s">
        <v>7877</v>
      </c>
      <c r="B308" s="46" t="s">
        <v>549</v>
      </c>
      <c r="C308" s="46" t="s">
        <v>310</v>
      </c>
      <c r="D308" s="46">
        <v>118</v>
      </c>
      <c r="E308" s="46">
        <v>105</v>
      </c>
      <c r="F308" s="46">
        <v>248</v>
      </c>
      <c r="G308" s="46">
        <v>283</v>
      </c>
      <c r="H308" s="46">
        <v>134</v>
      </c>
      <c r="I308" s="46">
        <v>101</v>
      </c>
      <c r="J308" s="46">
        <v>989</v>
      </c>
      <c r="L308" s="42">
        <v>27670</v>
      </c>
      <c r="M308" s="42">
        <v>13953</v>
      </c>
      <c r="N308" s="42">
        <v>13717</v>
      </c>
      <c r="O308" s="54">
        <v>426.45464401879286</v>
      </c>
      <c r="P308" s="54">
        <v>379.47235272858694</v>
      </c>
      <c r="Q308" s="54">
        <v>896.27755692085282</v>
      </c>
      <c r="R308" s="54">
        <v>1022.7683411637153</v>
      </c>
      <c r="S308" s="54">
        <v>484.27900252981573</v>
      </c>
      <c r="T308" s="54">
        <v>365.01626310083122</v>
      </c>
      <c r="U308" s="54">
        <v>3574.268160462595</v>
      </c>
      <c r="W308" s="42" t="s">
        <v>469</v>
      </c>
    </row>
    <row r="309" spans="1:23">
      <c r="A309" s="45" t="s">
        <v>7878</v>
      </c>
      <c r="B309" s="46" t="s">
        <v>549</v>
      </c>
      <c r="C309" s="46" t="s">
        <v>312</v>
      </c>
      <c r="D309" s="46">
        <v>146</v>
      </c>
      <c r="E309" s="46">
        <v>125</v>
      </c>
      <c r="F309" s="46">
        <v>243</v>
      </c>
      <c r="G309" s="46">
        <v>326</v>
      </c>
      <c r="H309" s="46">
        <v>201</v>
      </c>
      <c r="I309" s="46">
        <v>116</v>
      </c>
      <c r="J309" s="46">
        <v>1157</v>
      </c>
      <c r="L309" s="42">
        <v>36093</v>
      </c>
      <c r="M309" s="42">
        <v>18107</v>
      </c>
      <c r="N309" s="42">
        <v>17986</v>
      </c>
      <c r="O309" s="54">
        <v>404.51056991660431</v>
      </c>
      <c r="P309" s="54">
        <v>346.32754273681877</v>
      </c>
      <c r="Q309" s="54">
        <v>673.26074308037573</v>
      </c>
      <c r="R309" s="54">
        <v>903.22223145762348</v>
      </c>
      <c r="S309" s="54">
        <v>556.89468872080454</v>
      </c>
      <c r="T309" s="54">
        <v>321.39195965976785</v>
      </c>
      <c r="U309" s="54">
        <v>3205.6077355719949</v>
      </c>
      <c r="W309" s="42" t="s">
        <v>469</v>
      </c>
    </row>
    <row r="310" spans="1:23">
      <c r="A310" s="45" t="s">
        <v>7879</v>
      </c>
      <c r="B310" s="46" t="s">
        <v>549</v>
      </c>
      <c r="C310" s="46" t="s">
        <v>314</v>
      </c>
      <c r="D310" s="46">
        <v>130</v>
      </c>
      <c r="E310" s="46">
        <v>141</v>
      </c>
      <c r="F310" s="46">
        <v>283</v>
      </c>
      <c r="G310" s="46">
        <v>279</v>
      </c>
      <c r="H310" s="46">
        <v>195</v>
      </c>
      <c r="I310" s="46">
        <v>120</v>
      </c>
      <c r="J310" s="46">
        <v>1148</v>
      </c>
      <c r="L310" s="42">
        <v>29375</v>
      </c>
      <c r="M310" s="42">
        <v>14845</v>
      </c>
      <c r="N310" s="42">
        <v>14530</v>
      </c>
      <c r="O310" s="54">
        <v>442.55319148936172</v>
      </c>
      <c r="P310" s="54">
        <v>479.99999999999994</v>
      </c>
      <c r="Q310" s="54">
        <v>963.404255319149</v>
      </c>
      <c r="R310" s="54">
        <v>949.78723404255322</v>
      </c>
      <c r="S310" s="54">
        <v>663.82978723404256</v>
      </c>
      <c r="T310" s="54">
        <v>408.51063829787233</v>
      </c>
      <c r="U310" s="54">
        <v>3908.0851063829787</v>
      </c>
      <c r="W310" s="42" t="s">
        <v>469</v>
      </c>
    </row>
    <row r="311" spans="1:23">
      <c r="A311" s="45" t="s">
        <v>7880</v>
      </c>
      <c r="B311" s="46" t="s">
        <v>549</v>
      </c>
      <c r="C311" s="46" t="s">
        <v>316</v>
      </c>
      <c r="D311" s="46">
        <v>160</v>
      </c>
      <c r="E311" s="46">
        <v>144</v>
      </c>
      <c r="F311" s="46">
        <v>394</v>
      </c>
      <c r="G311" s="46">
        <v>383</v>
      </c>
      <c r="H311" s="46">
        <v>227</v>
      </c>
      <c r="I311" s="46">
        <v>161</v>
      </c>
      <c r="J311" s="46">
        <v>1469</v>
      </c>
      <c r="L311" s="42">
        <v>39740</v>
      </c>
      <c r="M311" s="42">
        <v>20361</v>
      </c>
      <c r="N311" s="42">
        <v>19379</v>
      </c>
      <c r="O311" s="54">
        <v>402.61701056869651</v>
      </c>
      <c r="P311" s="54">
        <v>362.35530951182687</v>
      </c>
      <c r="Q311" s="54">
        <v>991.44438852541509</v>
      </c>
      <c r="R311" s="54">
        <v>963.7644690488172</v>
      </c>
      <c r="S311" s="54">
        <v>571.21288374433823</v>
      </c>
      <c r="T311" s="54">
        <v>405.13336688475084</v>
      </c>
      <c r="U311" s="54">
        <v>3696.5274282838445</v>
      </c>
      <c r="W311" s="42" t="s">
        <v>469</v>
      </c>
    </row>
    <row r="312" spans="1:23">
      <c r="A312" s="45" t="s">
        <v>7881</v>
      </c>
      <c r="B312" s="46" t="s">
        <v>549</v>
      </c>
      <c r="C312" s="46" t="s">
        <v>318</v>
      </c>
      <c r="D312" s="46">
        <v>142</v>
      </c>
      <c r="E312" s="46">
        <v>96</v>
      </c>
      <c r="F312" s="46">
        <v>282</v>
      </c>
      <c r="G312" s="46">
        <v>346</v>
      </c>
      <c r="H312" s="46">
        <v>210</v>
      </c>
      <c r="I312" s="46">
        <v>139</v>
      </c>
      <c r="J312" s="46">
        <v>1215</v>
      </c>
      <c r="L312" s="42">
        <v>43876</v>
      </c>
      <c r="M312" s="42">
        <v>21914</v>
      </c>
      <c r="N312" s="42">
        <v>21962</v>
      </c>
      <c r="O312" s="54">
        <v>323.6393472513447</v>
      </c>
      <c r="P312" s="54">
        <v>218.79843194457109</v>
      </c>
      <c r="Q312" s="54">
        <v>642.72039383717743</v>
      </c>
      <c r="R312" s="54">
        <v>788.58601513355825</v>
      </c>
      <c r="S312" s="54">
        <v>478.6215698787492</v>
      </c>
      <c r="T312" s="54">
        <v>316.80189625307685</v>
      </c>
      <c r="U312" s="54">
        <v>2769.1676542984774</v>
      </c>
      <c r="W312" s="42" t="s">
        <v>469</v>
      </c>
    </row>
    <row r="313" spans="1:23">
      <c r="A313" s="45" t="s">
        <v>7882</v>
      </c>
      <c r="B313" s="46" t="s">
        <v>549</v>
      </c>
      <c r="C313" s="46" t="s">
        <v>320</v>
      </c>
      <c r="D313" s="46">
        <v>141</v>
      </c>
      <c r="E313" s="46">
        <v>115</v>
      </c>
      <c r="F313" s="46">
        <v>324</v>
      </c>
      <c r="G313" s="46">
        <v>327</v>
      </c>
      <c r="H313" s="46">
        <v>210</v>
      </c>
      <c r="I313" s="46">
        <v>97</v>
      </c>
      <c r="J313" s="46">
        <v>1214</v>
      </c>
      <c r="L313" s="42">
        <v>31341</v>
      </c>
      <c r="M313" s="42">
        <v>15948</v>
      </c>
      <c r="N313" s="42">
        <v>15393</v>
      </c>
      <c r="O313" s="54">
        <v>449.88992055135441</v>
      </c>
      <c r="P313" s="54">
        <v>366.93149548514725</v>
      </c>
      <c r="Q313" s="54">
        <v>1033.7896046711976</v>
      </c>
      <c r="R313" s="54">
        <v>1043.3617306403753</v>
      </c>
      <c r="S313" s="54">
        <v>670.04881784244276</v>
      </c>
      <c r="T313" s="54">
        <v>309.49873967008074</v>
      </c>
      <c r="U313" s="54">
        <v>3873.5203088605981</v>
      </c>
      <c r="W313" s="42" t="s">
        <v>469</v>
      </c>
    </row>
    <row r="314" spans="1:23">
      <c r="A314" s="45" t="s">
        <v>7883</v>
      </c>
      <c r="B314" s="46" t="s">
        <v>549</v>
      </c>
      <c r="C314" s="46" t="s">
        <v>322</v>
      </c>
      <c r="D314" s="46">
        <v>132</v>
      </c>
      <c r="E314" s="46">
        <v>128</v>
      </c>
      <c r="F314" s="46">
        <v>287</v>
      </c>
      <c r="G314" s="46">
        <v>274</v>
      </c>
      <c r="H314" s="46">
        <v>199</v>
      </c>
      <c r="I314" s="46">
        <v>109</v>
      </c>
      <c r="J314" s="46">
        <v>1129</v>
      </c>
      <c r="L314" s="42">
        <v>32081</v>
      </c>
      <c r="M314" s="42">
        <v>16181</v>
      </c>
      <c r="N314" s="42">
        <v>15900</v>
      </c>
      <c r="O314" s="54">
        <v>411.45849568280295</v>
      </c>
      <c r="P314" s="54">
        <v>398.99005641968768</v>
      </c>
      <c r="Q314" s="54">
        <v>894.6105171285185</v>
      </c>
      <c r="R314" s="54">
        <v>854.08808952339393</v>
      </c>
      <c r="S314" s="54">
        <v>620.30485333998308</v>
      </c>
      <c r="T314" s="54">
        <v>339.76496991989029</v>
      </c>
      <c r="U314" s="54">
        <v>3519.2169820142763</v>
      </c>
      <c r="W314" s="42" t="s">
        <v>469</v>
      </c>
    </row>
    <row r="315" spans="1:23">
      <c r="A315" s="45" t="s">
        <v>7884</v>
      </c>
      <c r="B315" s="46" t="s">
        <v>549</v>
      </c>
      <c r="C315" s="46" t="s">
        <v>324</v>
      </c>
      <c r="D315" s="46">
        <v>176</v>
      </c>
      <c r="E315" s="46">
        <v>150</v>
      </c>
      <c r="F315" s="46">
        <v>345</v>
      </c>
      <c r="G315" s="46">
        <v>366</v>
      </c>
      <c r="H315" s="46">
        <v>227</v>
      </c>
      <c r="I315" s="46">
        <v>137</v>
      </c>
      <c r="J315" s="46">
        <v>1401</v>
      </c>
      <c r="L315" s="42">
        <v>44113</v>
      </c>
      <c r="M315" s="42">
        <v>22775</v>
      </c>
      <c r="N315" s="42">
        <v>21338</v>
      </c>
      <c r="O315" s="54">
        <v>398.97535873778708</v>
      </c>
      <c r="P315" s="54">
        <v>340.03581710606852</v>
      </c>
      <c r="Q315" s="54">
        <v>782.08237934395754</v>
      </c>
      <c r="R315" s="54">
        <v>829.68739373880715</v>
      </c>
      <c r="S315" s="54">
        <v>514.58753655385033</v>
      </c>
      <c r="T315" s="54">
        <v>310.56604629020921</v>
      </c>
      <c r="U315" s="54">
        <v>3175.9345317706798</v>
      </c>
      <c r="W315" s="42" t="s">
        <v>469</v>
      </c>
    </row>
    <row r="316" spans="1:23">
      <c r="A316" s="45" t="s">
        <v>7885</v>
      </c>
      <c r="B316" s="46" t="s">
        <v>549</v>
      </c>
      <c r="C316" s="46" t="s">
        <v>326</v>
      </c>
      <c r="D316" s="46">
        <v>196</v>
      </c>
      <c r="E316" s="46">
        <v>184</v>
      </c>
      <c r="F316" s="46">
        <v>380</v>
      </c>
      <c r="G316" s="46">
        <v>431</v>
      </c>
      <c r="H316" s="46">
        <v>301</v>
      </c>
      <c r="I316" s="46">
        <v>143</v>
      </c>
      <c r="J316" s="46">
        <v>1635</v>
      </c>
      <c r="L316" s="42">
        <v>45780</v>
      </c>
      <c r="M316" s="42">
        <v>23482</v>
      </c>
      <c r="N316" s="42">
        <v>22298</v>
      </c>
      <c r="O316" s="54">
        <v>428.13455657492352</v>
      </c>
      <c r="P316" s="54">
        <v>401.9222367846221</v>
      </c>
      <c r="Q316" s="54">
        <v>830.05679335954562</v>
      </c>
      <c r="R316" s="54">
        <v>941.45915246832669</v>
      </c>
      <c r="S316" s="54">
        <v>657.49235474006116</v>
      </c>
      <c r="T316" s="54">
        <v>312.36347750109218</v>
      </c>
      <c r="U316" s="54">
        <v>3571.4285714285711</v>
      </c>
      <c r="W316" s="42" t="s">
        <v>469</v>
      </c>
    </row>
    <row r="317" spans="1:23">
      <c r="A317" s="45" t="s">
        <v>7886</v>
      </c>
      <c r="B317" s="46" t="s">
        <v>549</v>
      </c>
      <c r="C317" s="46" t="s">
        <v>328</v>
      </c>
      <c r="D317" s="46">
        <v>147</v>
      </c>
      <c r="E317" s="46">
        <v>125</v>
      </c>
      <c r="F317" s="46">
        <v>250</v>
      </c>
      <c r="G317" s="46">
        <v>295</v>
      </c>
      <c r="H317" s="46">
        <v>164</v>
      </c>
      <c r="I317" s="46">
        <v>119</v>
      </c>
      <c r="J317" s="46">
        <v>1100</v>
      </c>
      <c r="L317" s="42">
        <v>31338</v>
      </c>
      <c r="M317" s="42">
        <v>16018</v>
      </c>
      <c r="N317" s="42">
        <v>15320</v>
      </c>
      <c r="O317" s="54">
        <v>469.07907332950413</v>
      </c>
      <c r="P317" s="54">
        <v>398.87676303529258</v>
      </c>
      <c r="Q317" s="54">
        <v>797.75352607058517</v>
      </c>
      <c r="R317" s="54">
        <v>941.34916076329057</v>
      </c>
      <c r="S317" s="54">
        <v>523.32631310230386</v>
      </c>
      <c r="T317" s="54">
        <v>379.73067840959857</v>
      </c>
      <c r="U317" s="54">
        <v>3510.1155147105751</v>
      </c>
      <c r="W317" s="42" t="s">
        <v>469</v>
      </c>
    </row>
    <row r="318" spans="1:23">
      <c r="A318" s="45" t="s">
        <v>7887</v>
      </c>
      <c r="B318" s="46" t="s">
        <v>549</v>
      </c>
      <c r="C318" s="46" t="s">
        <v>330</v>
      </c>
      <c r="D318" s="46">
        <v>142</v>
      </c>
      <c r="E318" s="46">
        <v>96</v>
      </c>
      <c r="F318" s="46">
        <v>282</v>
      </c>
      <c r="G318" s="46">
        <v>319</v>
      </c>
      <c r="H318" s="46">
        <v>200</v>
      </c>
      <c r="I318" s="46">
        <v>111</v>
      </c>
      <c r="J318" s="46">
        <v>1150</v>
      </c>
      <c r="L318" s="42">
        <v>33362</v>
      </c>
      <c r="M318" s="42">
        <v>17083</v>
      </c>
      <c r="N318" s="42">
        <v>16279</v>
      </c>
      <c r="O318" s="54">
        <v>425.63395479887294</v>
      </c>
      <c r="P318" s="54">
        <v>287.75253282177329</v>
      </c>
      <c r="Q318" s="54">
        <v>845.27306516395902</v>
      </c>
      <c r="R318" s="54">
        <v>956.17768718901743</v>
      </c>
      <c r="S318" s="54">
        <v>599.48444337869432</v>
      </c>
      <c r="T318" s="54">
        <v>332.71386607517536</v>
      </c>
      <c r="U318" s="54">
        <v>3447.0355494274922</v>
      </c>
      <c r="W318" s="42" t="s">
        <v>469</v>
      </c>
    </row>
    <row r="319" spans="1:23">
      <c r="A319" s="45" t="s">
        <v>7888</v>
      </c>
      <c r="B319" s="46" t="s">
        <v>549</v>
      </c>
      <c r="C319" s="46" t="s">
        <v>332</v>
      </c>
      <c r="D319" s="46">
        <v>127</v>
      </c>
      <c r="E319" s="46">
        <v>95</v>
      </c>
      <c r="F319" s="46">
        <v>233</v>
      </c>
      <c r="G319" s="46">
        <v>269</v>
      </c>
      <c r="H319" s="46">
        <v>158</v>
      </c>
      <c r="I319" s="46">
        <v>100</v>
      </c>
      <c r="J319" s="46">
        <v>982</v>
      </c>
      <c r="L319" s="42">
        <v>28587</v>
      </c>
      <c r="M319" s="42">
        <v>14638</v>
      </c>
      <c r="N319" s="42">
        <v>13949</v>
      </c>
      <c r="O319" s="54">
        <v>444.25787945569664</v>
      </c>
      <c r="P319" s="54">
        <v>332.31888620701716</v>
      </c>
      <c r="Q319" s="54">
        <v>815.05579459194735</v>
      </c>
      <c r="R319" s="54">
        <v>940.98716199671173</v>
      </c>
      <c r="S319" s="54">
        <v>552.69877916535484</v>
      </c>
      <c r="T319" s="54">
        <v>349.80935390212335</v>
      </c>
      <c r="U319" s="54">
        <v>3435.1278553188513</v>
      </c>
      <c r="W319" s="42" t="s">
        <v>469</v>
      </c>
    </row>
    <row r="320" spans="1:23">
      <c r="A320" s="45" t="s">
        <v>7889</v>
      </c>
      <c r="B320" s="46" t="s">
        <v>549</v>
      </c>
      <c r="C320" s="46" t="s">
        <v>334</v>
      </c>
      <c r="D320" s="46">
        <v>177</v>
      </c>
      <c r="E320" s="46">
        <v>111</v>
      </c>
      <c r="F320" s="46">
        <v>280</v>
      </c>
      <c r="G320" s="46">
        <v>299</v>
      </c>
      <c r="H320" s="46">
        <v>203</v>
      </c>
      <c r="I320" s="46">
        <v>130</v>
      </c>
      <c r="J320" s="46">
        <v>1200</v>
      </c>
      <c r="L320" s="42">
        <v>31305</v>
      </c>
      <c r="M320" s="42">
        <v>16009</v>
      </c>
      <c r="N320" s="42">
        <v>15296</v>
      </c>
      <c r="O320" s="54">
        <v>565.4048873981792</v>
      </c>
      <c r="P320" s="54">
        <v>354.57594633445137</v>
      </c>
      <c r="Q320" s="54">
        <v>894.42581057339078</v>
      </c>
      <c r="R320" s="54">
        <v>955.11899057658525</v>
      </c>
      <c r="S320" s="54">
        <v>648.45871266570828</v>
      </c>
      <c r="T320" s="54">
        <v>415.26912633764579</v>
      </c>
      <c r="U320" s="54">
        <v>3833.2534738859608</v>
      </c>
      <c r="W320" s="42" t="s">
        <v>469</v>
      </c>
    </row>
    <row r="321" spans="1:23">
      <c r="A321" s="45" t="s">
        <v>7890</v>
      </c>
      <c r="B321" s="46" t="s">
        <v>549</v>
      </c>
      <c r="C321" s="46" t="s">
        <v>336</v>
      </c>
      <c r="D321" s="46">
        <v>119</v>
      </c>
      <c r="E321" s="46">
        <v>87</v>
      </c>
      <c r="F321" s="46">
        <v>234</v>
      </c>
      <c r="G321" s="46">
        <v>251</v>
      </c>
      <c r="H321" s="46">
        <v>146</v>
      </c>
      <c r="I321" s="46">
        <v>99</v>
      </c>
      <c r="J321" s="46">
        <v>936</v>
      </c>
      <c r="L321" s="42">
        <v>29750</v>
      </c>
      <c r="M321" s="42">
        <v>15235</v>
      </c>
      <c r="N321" s="42">
        <v>14515</v>
      </c>
      <c r="O321" s="54">
        <v>400</v>
      </c>
      <c r="P321" s="54">
        <v>292.43697478991595</v>
      </c>
      <c r="Q321" s="54">
        <v>786.55462184873943</v>
      </c>
      <c r="R321" s="54">
        <v>843.69747899159654</v>
      </c>
      <c r="S321" s="54">
        <v>490.75630252100842</v>
      </c>
      <c r="T321" s="54">
        <v>332.77310924369749</v>
      </c>
      <c r="U321" s="54">
        <v>3146.2184873949577</v>
      </c>
      <c r="W321" s="42" t="s">
        <v>469</v>
      </c>
    </row>
    <row r="322" spans="1:23">
      <c r="A322" s="45" t="s">
        <v>7891</v>
      </c>
      <c r="B322" s="46" t="s">
        <v>549</v>
      </c>
      <c r="C322" s="46" t="s">
        <v>338</v>
      </c>
      <c r="D322" s="46">
        <v>116</v>
      </c>
      <c r="E322" s="46">
        <v>65</v>
      </c>
      <c r="F322" s="46">
        <v>207</v>
      </c>
      <c r="G322" s="46">
        <v>233</v>
      </c>
      <c r="H322" s="46">
        <v>127</v>
      </c>
      <c r="I322" s="46">
        <v>101</v>
      </c>
      <c r="J322" s="46">
        <v>849</v>
      </c>
      <c r="L322" s="42">
        <v>28662</v>
      </c>
      <c r="M322" s="42">
        <v>14720</v>
      </c>
      <c r="N322" s="42">
        <v>13942</v>
      </c>
      <c r="O322" s="54">
        <v>404.71704696113318</v>
      </c>
      <c r="P322" s="54">
        <v>226.781103900635</v>
      </c>
      <c r="Q322" s="54">
        <v>722.21059242202216</v>
      </c>
      <c r="R322" s="54">
        <v>812.92303398227614</v>
      </c>
      <c r="S322" s="54">
        <v>443.09538762124072</v>
      </c>
      <c r="T322" s="54">
        <v>352.38294606098668</v>
      </c>
      <c r="U322" s="54">
        <v>2962.1101109482938</v>
      </c>
      <c r="W322" s="42" t="s">
        <v>469</v>
      </c>
    </row>
    <row r="323" spans="1:23">
      <c r="A323" s="45" t="s">
        <v>7892</v>
      </c>
      <c r="B323" s="46" t="s">
        <v>549</v>
      </c>
      <c r="C323" s="46" t="s">
        <v>340</v>
      </c>
      <c r="D323" s="46">
        <v>117</v>
      </c>
      <c r="E323" s="46">
        <v>90</v>
      </c>
      <c r="F323" s="46">
        <v>243</v>
      </c>
      <c r="G323" s="46">
        <v>250</v>
      </c>
      <c r="H323" s="46">
        <v>166</v>
      </c>
      <c r="I323" s="46">
        <v>96</v>
      </c>
      <c r="J323" s="46">
        <v>962</v>
      </c>
      <c r="L323" s="42">
        <v>32695</v>
      </c>
      <c r="M323" s="42">
        <v>16738</v>
      </c>
      <c r="N323" s="42">
        <v>15957</v>
      </c>
      <c r="O323" s="54">
        <v>357.85288270377737</v>
      </c>
      <c r="P323" s="54">
        <v>275.27144823367485</v>
      </c>
      <c r="Q323" s="54">
        <v>743.23291023092213</v>
      </c>
      <c r="R323" s="54">
        <v>764.64291176020799</v>
      </c>
      <c r="S323" s="54">
        <v>507.72289340877808</v>
      </c>
      <c r="T323" s="54">
        <v>293.62287811591983</v>
      </c>
      <c r="U323" s="54">
        <v>2942.3459244532801</v>
      </c>
      <c r="W323" s="42" t="s">
        <v>469</v>
      </c>
    </row>
    <row r="324" spans="1:23">
      <c r="A324" s="45" t="s">
        <v>7893</v>
      </c>
      <c r="B324" s="46" t="s">
        <v>549</v>
      </c>
      <c r="C324" s="46" t="s">
        <v>342</v>
      </c>
      <c r="D324" s="46">
        <v>94</v>
      </c>
      <c r="E324" s="46">
        <v>70</v>
      </c>
      <c r="F324" s="46">
        <v>236</v>
      </c>
      <c r="G324" s="46">
        <v>215</v>
      </c>
      <c r="H324" s="46">
        <v>169</v>
      </c>
      <c r="I324" s="46">
        <v>95</v>
      </c>
      <c r="J324" s="46">
        <v>879</v>
      </c>
      <c r="L324" s="42">
        <v>26282</v>
      </c>
      <c r="M324" s="42">
        <v>13456</v>
      </c>
      <c r="N324" s="42">
        <v>12826</v>
      </c>
      <c r="O324" s="54">
        <v>357.65923445704288</v>
      </c>
      <c r="P324" s="54">
        <v>266.34198310630848</v>
      </c>
      <c r="Q324" s="54">
        <v>897.95297161555447</v>
      </c>
      <c r="R324" s="54">
        <v>818.05037668366185</v>
      </c>
      <c r="S324" s="54">
        <v>643.02564492808767</v>
      </c>
      <c r="T324" s="54">
        <v>361.46411992999015</v>
      </c>
      <c r="U324" s="54">
        <v>3344.4943307206454</v>
      </c>
      <c r="W324" s="42" t="s">
        <v>469</v>
      </c>
    </row>
    <row r="325" spans="1:23">
      <c r="A325" s="45" t="s">
        <v>7894</v>
      </c>
      <c r="B325" s="46" t="s">
        <v>549</v>
      </c>
      <c r="C325" s="46" t="s">
        <v>344</v>
      </c>
      <c r="D325" s="46">
        <v>85</v>
      </c>
      <c r="E325" s="46">
        <v>82</v>
      </c>
      <c r="F325" s="46">
        <v>179</v>
      </c>
      <c r="G325" s="46">
        <v>175</v>
      </c>
      <c r="H325" s="46">
        <v>128</v>
      </c>
      <c r="I325" s="46">
        <v>70</v>
      </c>
      <c r="J325" s="46">
        <v>719</v>
      </c>
      <c r="L325" s="42">
        <v>27977</v>
      </c>
      <c r="M325" s="42">
        <v>14285</v>
      </c>
      <c r="N325" s="42">
        <v>13692</v>
      </c>
      <c r="O325" s="54">
        <v>303.82099581799332</v>
      </c>
      <c r="P325" s="54">
        <v>293.0979018479465</v>
      </c>
      <c r="Q325" s="54">
        <v>639.81127354612715</v>
      </c>
      <c r="R325" s="54">
        <v>625.5138149193981</v>
      </c>
      <c r="S325" s="54">
        <v>457.51867605533113</v>
      </c>
      <c r="T325" s="54">
        <v>250.20552596775923</v>
      </c>
      <c r="U325" s="54">
        <v>2569.9681881545553</v>
      </c>
      <c r="W325" s="42" t="s">
        <v>469</v>
      </c>
    </row>
    <row r="326" spans="1:23">
      <c r="A326" s="45" t="s">
        <v>7895</v>
      </c>
      <c r="B326" s="46" t="s">
        <v>549</v>
      </c>
      <c r="C326" s="46" t="s">
        <v>346</v>
      </c>
      <c r="D326" s="46">
        <v>85</v>
      </c>
      <c r="E326" s="46">
        <v>98</v>
      </c>
      <c r="F326" s="46">
        <v>210</v>
      </c>
      <c r="G326" s="46">
        <v>210</v>
      </c>
      <c r="H326" s="46">
        <v>171</v>
      </c>
      <c r="I326" s="46">
        <v>83</v>
      </c>
      <c r="J326" s="46">
        <v>857</v>
      </c>
      <c r="L326" s="42">
        <v>26094</v>
      </c>
      <c r="M326" s="42">
        <v>13273</v>
      </c>
      <c r="N326" s="42">
        <v>12821</v>
      </c>
      <c r="O326" s="54">
        <v>325.74538208017168</v>
      </c>
      <c r="P326" s="54">
        <v>375.56526404537442</v>
      </c>
      <c r="Q326" s="54">
        <v>804.78270866865944</v>
      </c>
      <c r="R326" s="54">
        <v>804.78270866865944</v>
      </c>
      <c r="S326" s="54">
        <v>655.32306277305122</v>
      </c>
      <c r="T326" s="54">
        <v>318.0807848547559</v>
      </c>
      <c r="U326" s="54">
        <v>3284.2799110906722</v>
      </c>
      <c r="W326" s="42" t="s">
        <v>469</v>
      </c>
    </row>
    <row r="327" spans="1:23">
      <c r="A327" s="45" t="s">
        <v>7896</v>
      </c>
      <c r="B327" s="46" t="s">
        <v>549</v>
      </c>
      <c r="C327" s="46" t="s">
        <v>348</v>
      </c>
      <c r="D327" s="46">
        <v>102</v>
      </c>
      <c r="E327" s="46">
        <v>90</v>
      </c>
      <c r="F327" s="46">
        <v>227</v>
      </c>
      <c r="G327" s="46">
        <v>266</v>
      </c>
      <c r="H327" s="46">
        <v>189</v>
      </c>
      <c r="I327" s="46">
        <v>104</v>
      </c>
      <c r="J327" s="46">
        <v>978</v>
      </c>
      <c r="L327" s="42">
        <v>31925</v>
      </c>
      <c r="M327" s="42">
        <v>16519</v>
      </c>
      <c r="N327" s="42">
        <v>15406</v>
      </c>
      <c r="O327" s="54">
        <v>319.49882537196555</v>
      </c>
      <c r="P327" s="54">
        <v>281.91072826938137</v>
      </c>
      <c r="Q327" s="54">
        <v>711.0415035238841</v>
      </c>
      <c r="R327" s="54">
        <v>833.20281910728272</v>
      </c>
      <c r="S327" s="54">
        <v>592.01252936570086</v>
      </c>
      <c r="T327" s="54">
        <v>325.76350822239624</v>
      </c>
      <c r="U327" s="54">
        <v>3063.4299138606111</v>
      </c>
      <c r="W327" s="42" t="s">
        <v>469</v>
      </c>
    </row>
    <row r="328" spans="1:23">
      <c r="A328" s="45" t="s">
        <v>7897</v>
      </c>
      <c r="B328" s="46" t="s">
        <v>549</v>
      </c>
      <c r="C328" s="46" t="s">
        <v>350</v>
      </c>
      <c r="D328" s="46">
        <v>122</v>
      </c>
      <c r="E328" s="46">
        <v>87</v>
      </c>
      <c r="F328" s="46">
        <v>268</v>
      </c>
      <c r="G328" s="46">
        <v>299</v>
      </c>
      <c r="H328" s="46">
        <v>205</v>
      </c>
      <c r="I328" s="46">
        <v>108</v>
      </c>
      <c r="J328" s="46">
        <v>1089</v>
      </c>
      <c r="L328" s="42">
        <v>29748</v>
      </c>
      <c r="M328" s="42">
        <v>15202</v>
      </c>
      <c r="N328" s="42">
        <v>14546</v>
      </c>
      <c r="O328" s="54">
        <v>410.1116041414549</v>
      </c>
      <c r="P328" s="54">
        <v>292.45663574021779</v>
      </c>
      <c r="Q328" s="54">
        <v>900.90090090090087</v>
      </c>
      <c r="R328" s="54">
        <v>1005.1095871991395</v>
      </c>
      <c r="S328" s="54">
        <v>689.12195777867419</v>
      </c>
      <c r="T328" s="54">
        <v>363.04961678096009</v>
      </c>
      <c r="U328" s="54">
        <v>3660.7503025413475</v>
      </c>
      <c r="W328" s="42" t="s">
        <v>469</v>
      </c>
    </row>
    <row r="329" spans="1:23">
      <c r="A329" s="45" t="s">
        <v>7898</v>
      </c>
      <c r="B329" s="46" t="s">
        <v>549</v>
      </c>
      <c r="C329" s="46" t="s">
        <v>352</v>
      </c>
      <c r="D329" s="46">
        <v>120</v>
      </c>
      <c r="E329" s="46">
        <v>62</v>
      </c>
      <c r="F329" s="46">
        <v>190</v>
      </c>
      <c r="G329" s="46">
        <v>212</v>
      </c>
      <c r="H329" s="46">
        <v>160</v>
      </c>
      <c r="I329" s="46">
        <v>85</v>
      </c>
      <c r="J329" s="46">
        <v>829</v>
      </c>
      <c r="L329" s="42">
        <v>36403</v>
      </c>
      <c r="M329" s="42">
        <v>17195</v>
      </c>
      <c r="N329" s="42">
        <v>19208</v>
      </c>
      <c r="O329" s="54">
        <v>329.64316127791665</v>
      </c>
      <c r="P329" s="54">
        <v>170.3156333269236</v>
      </c>
      <c r="Q329" s="54">
        <v>521.93500535670137</v>
      </c>
      <c r="R329" s="54">
        <v>582.36958492431938</v>
      </c>
      <c r="S329" s="54">
        <v>439.52421503722223</v>
      </c>
      <c r="T329" s="54">
        <v>233.49723923852432</v>
      </c>
      <c r="U329" s="54">
        <v>2277.2848391616076</v>
      </c>
      <c r="W329" s="42" t="s">
        <v>469</v>
      </c>
    </row>
    <row r="330" spans="1:23">
      <c r="A330" s="45" t="s">
        <v>7899</v>
      </c>
      <c r="B330" s="46" t="s">
        <v>549</v>
      </c>
      <c r="C330" s="46" t="s">
        <v>354</v>
      </c>
      <c r="D330" s="46">
        <v>128</v>
      </c>
      <c r="E330" s="46">
        <v>107</v>
      </c>
      <c r="F330" s="46">
        <v>294</v>
      </c>
      <c r="G330" s="46">
        <v>365</v>
      </c>
      <c r="H330" s="46">
        <v>257</v>
      </c>
      <c r="I330" s="46">
        <v>134</v>
      </c>
      <c r="J330" s="46">
        <v>1285</v>
      </c>
      <c r="L330" s="42">
        <v>26187</v>
      </c>
      <c r="M330" s="42">
        <v>13681</v>
      </c>
      <c r="N330" s="42">
        <v>12506</v>
      </c>
      <c r="O330" s="54">
        <v>488.79214877611031</v>
      </c>
      <c r="P330" s="54">
        <v>408.59968686752973</v>
      </c>
      <c r="Q330" s="54">
        <v>1122.6944667201283</v>
      </c>
      <c r="R330" s="54">
        <v>1393.8213617443769</v>
      </c>
      <c r="S330" s="54">
        <v>981.40298621453394</v>
      </c>
      <c r="T330" s="54">
        <v>511.7042807499904</v>
      </c>
      <c r="U330" s="54">
        <v>4907.0149310726692</v>
      </c>
      <c r="W330" s="42" t="s">
        <v>469</v>
      </c>
    </row>
    <row r="331" spans="1:23">
      <c r="A331" s="45" t="s">
        <v>7900</v>
      </c>
      <c r="B331" s="46" t="s">
        <v>549</v>
      </c>
      <c r="C331" s="46" t="s">
        <v>356</v>
      </c>
      <c r="D331" s="46">
        <v>80</v>
      </c>
      <c r="E331" s="46">
        <v>89</v>
      </c>
      <c r="F331" s="46">
        <v>196</v>
      </c>
      <c r="G331" s="46">
        <v>237</v>
      </c>
      <c r="H331" s="46">
        <v>162</v>
      </c>
      <c r="I331" s="46">
        <v>86</v>
      </c>
      <c r="J331" s="46">
        <v>850</v>
      </c>
      <c r="L331" s="42">
        <v>26879</v>
      </c>
      <c r="M331" s="42">
        <v>13636</v>
      </c>
      <c r="N331" s="42">
        <v>13243</v>
      </c>
      <c r="O331" s="54">
        <v>297.630120168161</v>
      </c>
      <c r="P331" s="54">
        <v>331.1135086870791</v>
      </c>
      <c r="Q331" s="54">
        <v>729.19379441199442</v>
      </c>
      <c r="R331" s="54">
        <v>881.72923099817706</v>
      </c>
      <c r="S331" s="54">
        <v>602.70099334052611</v>
      </c>
      <c r="T331" s="54">
        <v>319.95237918077311</v>
      </c>
      <c r="U331" s="54">
        <v>3162.320026786711</v>
      </c>
      <c r="W331" s="42" t="s">
        <v>469</v>
      </c>
    </row>
    <row r="332" spans="1:23">
      <c r="A332" s="45" t="s">
        <v>7901</v>
      </c>
      <c r="B332" s="46" t="s">
        <v>549</v>
      </c>
      <c r="C332" s="46" t="s">
        <v>358</v>
      </c>
      <c r="D332" s="46">
        <v>121</v>
      </c>
      <c r="E332" s="46">
        <v>95</v>
      </c>
      <c r="F332" s="46">
        <v>232</v>
      </c>
      <c r="G332" s="46">
        <v>268</v>
      </c>
      <c r="H332" s="46">
        <v>168</v>
      </c>
      <c r="I332" s="46">
        <v>106</v>
      </c>
      <c r="J332" s="46">
        <v>990</v>
      </c>
      <c r="L332" s="42">
        <v>30331</v>
      </c>
      <c r="M332" s="42">
        <v>15548</v>
      </c>
      <c r="N332" s="42">
        <v>14783</v>
      </c>
      <c r="O332" s="54">
        <v>398.93178596155747</v>
      </c>
      <c r="P332" s="54">
        <v>313.2109063334542</v>
      </c>
      <c r="Q332" s="54">
        <v>764.89400283538293</v>
      </c>
      <c r="R332" s="54">
        <v>883.58445155121819</v>
      </c>
      <c r="S332" s="54">
        <v>553.88876067389799</v>
      </c>
      <c r="T332" s="54">
        <v>349.47743232995947</v>
      </c>
      <c r="U332" s="54">
        <v>3263.98733968547</v>
      </c>
      <c r="W332" s="42" t="s">
        <v>469</v>
      </c>
    </row>
    <row r="333" spans="1:23">
      <c r="A333" s="45" t="s">
        <v>7902</v>
      </c>
      <c r="B333" s="46" t="s">
        <v>549</v>
      </c>
      <c r="C333" s="46" t="s">
        <v>360</v>
      </c>
      <c r="D333" s="46">
        <v>115</v>
      </c>
      <c r="E333" s="46">
        <v>106</v>
      </c>
      <c r="F333" s="46">
        <v>203</v>
      </c>
      <c r="G333" s="46">
        <v>240</v>
      </c>
      <c r="H333" s="46">
        <v>167</v>
      </c>
      <c r="I333" s="46">
        <v>73</v>
      </c>
      <c r="J333" s="46">
        <v>904</v>
      </c>
      <c r="L333" s="42">
        <v>30298</v>
      </c>
      <c r="M333" s="42">
        <v>15513</v>
      </c>
      <c r="N333" s="42">
        <v>14785</v>
      </c>
      <c r="O333" s="54">
        <v>379.56300745923824</v>
      </c>
      <c r="P333" s="54">
        <v>349.85807644068916</v>
      </c>
      <c r="Q333" s="54">
        <v>670.01122186282919</v>
      </c>
      <c r="R333" s="54">
        <v>792.13149382797542</v>
      </c>
      <c r="S333" s="54">
        <v>551.19149778863289</v>
      </c>
      <c r="T333" s="54">
        <v>240.93999603934253</v>
      </c>
      <c r="U333" s="54">
        <v>2983.6952934187075</v>
      </c>
      <c r="W333" s="42" t="s">
        <v>469</v>
      </c>
    </row>
    <row r="334" spans="1:23">
      <c r="A334" s="45" t="s">
        <v>7903</v>
      </c>
      <c r="B334" s="46" t="s">
        <v>549</v>
      </c>
      <c r="C334" s="46" t="s">
        <v>362</v>
      </c>
      <c r="D334" s="46">
        <v>130</v>
      </c>
      <c r="E334" s="46">
        <v>76</v>
      </c>
      <c r="F334" s="46">
        <v>202</v>
      </c>
      <c r="G334" s="46">
        <v>242</v>
      </c>
      <c r="H334" s="46">
        <v>172</v>
      </c>
      <c r="I334" s="46">
        <v>80</v>
      </c>
      <c r="J334" s="46">
        <v>902</v>
      </c>
      <c r="L334" s="42">
        <v>25655</v>
      </c>
      <c r="M334" s="42">
        <v>13269</v>
      </c>
      <c r="N334" s="42">
        <v>12386</v>
      </c>
      <c r="O334" s="54">
        <v>506.72383550964719</v>
      </c>
      <c r="P334" s="54">
        <v>296.23854999025531</v>
      </c>
      <c r="Q334" s="54">
        <v>787.37088286883647</v>
      </c>
      <c r="R334" s="54">
        <v>943.28590917949714</v>
      </c>
      <c r="S334" s="54">
        <v>670.43461313584089</v>
      </c>
      <c r="T334" s="54">
        <v>311.83005262132139</v>
      </c>
      <c r="U334" s="54">
        <v>3515.8838433053988</v>
      </c>
      <c r="W334" s="42" t="s">
        <v>469</v>
      </c>
    </row>
    <row r="335" spans="1:23">
      <c r="A335" s="45" t="s">
        <v>7904</v>
      </c>
      <c r="B335" s="46" t="s">
        <v>549</v>
      </c>
      <c r="C335" s="46" t="s">
        <v>364</v>
      </c>
      <c r="D335" s="46">
        <v>120</v>
      </c>
      <c r="E335" s="46">
        <v>77</v>
      </c>
      <c r="F335" s="46">
        <v>190</v>
      </c>
      <c r="G335" s="46">
        <v>209</v>
      </c>
      <c r="H335" s="46">
        <v>151</v>
      </c>
      <c r="I335" s="46">
        <v>97</v>
      </c>
      <c r="J335" s="46">
        <v>844</v>
      </c>
      <c r="L335" s="42">
        <v>26475</v>
      </c>
      <c r="M335" s="42">
        <v>13421</v>
      </c>
      <c r="N335" s="42">
        <v>13054</v>
      </c>
      <c r="O335" s="54">
        <v>453.25779036827191</v>
      </c>
      <c r="P335" s="54">
        <v>290.84041548630785</v>
      </c>
      <c r="Q335" s="54">
        <v>717.65816808309728</v>
      </c>
      <c r="R335" s="54">
        <v>789.42398489140703</v>
      </c>
      <c r="S335" s="54">
        <v>570.34938621340882</v>
      </c>
      <c r="T335" s="54">
        <v>366.3833805476865</v>
      </c>
      <c r="U335" s="54">
        <v>3187.9131255901789</v>
      </c>
      <c r="W335" s="42" t="s">
        <v>469</v>
      </c>
    </row>
    <row r="336" spans="1:23">
      <c r="A336" s="45" t="s">
        <v>7905</v>
      </c>
      <c r="B336" s="46" t="s">
        <v>549</v>
      </c>
      <c r="C336" s="46" t="s">
        <v>366</v>
      </c>
      <c r="D336" s="46">
        <v>125</v>
      </c>
      <c r="E336" s="46">
        <v>118</v>
      </c>
      <c r="F336" s="46">
        <v>269</v>
      </c>
      <c r="G336" s="46">
        <v>315</v>
      </c>
      <c r="H336" s="46">
        <v>158</v>
      </c>
      <c r="I336" s="46">
        <v>119</v>
      </c>
      <c r="J336" s="46">
        <v>1104</v>
      </c>
      <c r="L336" s="42">
        <v>36543</v>
      </c>
      <c r="M336" s="42">
        <v>18642</v>
      </c>
      <c r="N336" s="42">
        <v>17901</v>
      </c>
      <c r="O336" s="54">
        <v>342.06277536053415</v>
      </c>
      <c r="P336" s="54">
        <v>322.90725994034426</v>
      </c>
      <c r="Q336" s="54">
        <v>736.11909257586956</v>
      </c>
      <c r="R336" s="54">
        <v>861.99819390854611</v>
      </c>
      <c r="S336" s="54">
        <v>432.36734805571513</v>
      </c>
      <c r="T336" s="54">
        <v>325.64376214322857</v>
      </c>
      <c r="U336" s="54">
        <v>3021.0984319842378</v>
      </c>
      <c r="W336" s="42" t="s">
        <v>469</v>
      </c>
    </row>
    <row r="337" spans="1:23">
      <c r="A337" s="45" t="s">
        <v>7906</v>
      </c>
      <c r="B337" s="46" t="s">
        <v>549</v>
      </c>
      <c r="C337" s="46" t="s">
        <v>368</v>
      </c>
      <c r="D337" s="46">
        <v>98</v>
      </c>
      <c r="E337" s="46">
        <v>94</v>
      </c>
      <c r="F337" s="46">
        <v>206</v>
      </c>
      <c r="G337" s="46">
        <v>236</v>
      </c>
      <c r="H337" s="46">
        <v>133</v>
      </c>
      <c r="I337" s="46">
        <v>89</v>
      </c>
      <c r="J337" s="46">
        <v>856</v>
      </c>
      <c r="L337" s="42">
        <v>27962</v>
      </c>
      <c r="M337" s="42">
        <v>13650</v>
      </c>
      <c r="N337" s="42">
        <v>14312</v>
      </c>
      <c r="O337" s="54">
        <v>350.47564551891855</v>
      </c>
      <c r="P337" s="54">
        <v>336.17051713039126</v>
      </c>
      <c r="Q337" s="54">
        <v>736.71411200915531</v>
      </c>
      <c r="R337" s="54">
        <v>844.00257492310993</v>
      </c>
      <c r="S337" s="54">
        <v>475.64551891853233</v>
      </c>
      <c r="T337" s="54">
        <v>318.28910664473216</v>
      </c>
      <c r="U337" s="54">
        <v>3061.2974751448396</v>
      </c>
      <c r="W337" s="42" t="s">
        <v>469</v>
      </c>
    </row>
    <row r="338" spans="1:23">
      <c r="A338" s="45" t="s">
        <v>7907</v>
      </c>
      <c r="B338" s="46" t="s">
        <v>549</v>
      </c>
      <c r="C338" s="46" t="s">
        <v>370</v>
      </c>
      <c r="D338" s="46">
        <v>154</v>
      </c>
      <c r="E338" s="46">
        <v>133</v>
      </c>
      <c r="F338" s="46">
        <v>252</v>
      </c>
      <c r="G338" s="46">
        <v>294</v>
      </c>
      <c r="H338" s="46">
        <v>191</v>
      </c>
      <c r="I338" s="46">
        <v>125</v>
      </c>
      <c r="J338" s="46">
        <v>1149</v>
      </c>
      <c r="L338" s="42">
        <v>42057</v>
      </c>
      <c r="M338" s="42">
        <v>21514</v>
      </c>
      <c r="N338" s="42">
        <v>20543</v>
      </c>
      <c r="O338" s="54">
        <v>366.16972204389282</v>
      </c>
      <c r="P338" s="54">
        <v>316.23748721972561</v>
      </c>
      <c r="Q338" s="54">
        <v>599.18681789000641</v>
      </c>
      <c r="R338" s="54">
        <v>699.05128753834083</v>
      </c>
      <c r="S338" s="54">
        <v>454.14556435313983</v>
      </c>
      <c r="T338" s="54">
        <v>297.21568347718573</v>
      </c>
      <c r="U338" s="54">
        <v>2732.0065625222915</v>
      </c>
      <c r="W338" s="42" t="s">
        <v>469</v>
      </c>
    </row>
    <row r="339" spans="1:23">
      <c r="A339" s="45" t="s">
        <v>7908</v>
      </c>
      <c r="B339" s="46" t="s">
        <v>549</v>
      </c>
      <c r="C339" s="46" t="s">
        <v>372</v>
      </c>
      <c r="D339" s="46">
        <v>148</v>
      </c>
      <c r="E339" s="46">
        <v>131</v>
      </c>
      <c r="F339" s="46">
        <v>269</v>
      </c>
      <c r="G339" s="46">
        <v>283</v>
      </c>
      <c r="H339" s="46">
        <v>185</v>
      </c>
      <c r="I339" s="46">
        <v>141</v>
      </c>
      <c r="J339" s="46">
        <v>1157</v>
      </c>
      <c r="L339" s="42">
        <v>31909</v>
      </c>
      <c r="M339" s="42">
        <v>16511</v>
      </c>
      <c r="N339" s="42">
        <v>15398</v>
      </c>
      <c r="O339" s="54">
        <v>463.81898523927413</v>
      </c>
      <c r="P339" s="54">
        <v>410.54248017800626</v>
      </c>
      <c r="Q339" s="54">
        <v>843.02234479300512</v>
      </c>
      <c r="R339" s="54">
        <v>886.89711366699044</v>
      </c>
      <c r="S339" s="54">
        <v>579.77373154909276</v>
      </c>
      <c r="T339" s="54">
        <v>441.88160080228147</v>
      </c>
      <c r="U339" s="54">
        <v>3625.9362562286506</v>
      </c>
      <c r="W339" s="42" t="s">
        <v>469</v>
      </c>
    </row>
    <row r="340" spans="1:23">
      <c r="A340" s="45" t="s">
        <v>7909</v>
      </c>
      <c r="B340" s="46" t="s">
        <v>549</v>
      </c>
      <c r="C340" s="46" t="s">
        <v>374</v>
      </c>
      <c r="D340" s="46">
        <v>130</v>
      </c>
      <c r="E340" s="46">
        <v>107</v>
      </c>
      <c r="F340" s="46">
        <v>252</v>
      </c>
      <c r="G340" s="46">
        <v>315</v>
      </c>
      <c r="H340" s="46">
        <v>170</v>
      </c>
      <c r="I340" s="46">
        <v>118</v>
      </c>
      <c r="J340" s="46">
        <v>1092</v>
      </c>
      <c r="L340" s="42">
        <v>33672</v>
      </c>
      <c r="M340" s="42">
        <v>16734</v>
      </c>
      <c r="N340" s="42">
        <v>16938</v>
      </c>
      <c r="O340" s="54">
        <v>386.07745307674031</v>
      </c>
      <c r="P340" s="54">
        <v>317.77144214777854</v>
      </c>
      <c r="Q340" s="54">
        <v>748.39629365645055</v>
      </c>
      <c r="R340" s="54">
        <v>935.49536707056313</v>
      </c>
      <c r="S340" s="54">
        <v>504.87051556189118</v>
      </c>
      <c r="T340" s="54">
        <v>350.43953433119503</v>
      </c>
      <c r="U340" s="54">
        <v>3243.050605844619</v>
      </c>
      <c r="W340" s="42" t="s">
        <v>469</v>
      </c>
    </row>
    <row r="341" spans="1:23">
      <c r="A341" s="45" t="s">
        <v>7910</v>
      </c>
      <c r="B341" s="46" t="s">
        <v>549</v>
      </c>
      <c r="C341" s="46" t="s">
        <v>377</v>
      </c>
      <c r="D341" s="46">
        <v>131</v>
      </c>
      <c r="E341" s="46">
        <v>95</v>
      </c>
      <c r="F341" s="46">
        <v>252</v>
      </c>
      <c r="G341" s="46">
        <v>328</v>
      </c>
      <c r="H341" s="46">
        <v>185</v>
      </c>
      <c r="I341" s="46">
        <v>101</v>
      </c>
      <c r="J341" s="46">
        <v>1092</v>
      </c>
      <c r="L341" s="42">
        <v>27325</v>
      </c>
      <c r="M341" s="42">
        <v>14205</v>
      </c>
      <c r="N341" s="42">
        <v>13120</v>
      </c>
      <c r="O341" s="54">
        <v>479.41445562671549</v>
      </c>
      <c r="P341" s="54">
        <v>347.66697163769442</v>
      </c>
      <c r="Q341" s="54">
        <v>922.23238792314737</v>
      </c>
      <c r="R341" s="54">
        <v>1200.3659652333029</v>
      </c>
      <c r="S341" s="54">
        <v>677.03568161024702</v>
      </c>
      <c r="T341" s="54">
        <v>369.62488563586459</v>
      </c>
      <c r="U341" s="54">
        <v>3996.3403476669719</v>
      </c>
      <c r="W341" s="42" t="s">
        <v>469</v>
      </c>
    </row>
    <row r="342" spans="1:23">
      <c r="A342" s="45" t="s">
        <v>7911</v>
      </c>
      <c r="B342" s="46" t="s">
        <v>549</v>
      </c>
      <c r="C342" s="46" t="s">
        <v>379</v>
      </c>
      <c r="D342" s="46">
        <v>127</v>
      </c>
      <c r="E342" s="46">
        <v>85</v>
      </c>
      <c r="F342" s="46">
        <v>238</v>
      </c>
      <c r="G342" s="46">
        <v>235</v>
      </c>
      <c r="H342" s="46">
        <v>162</v>
      </c>
      <c r="I342" s="46">
        <v>96</v>
      </c>
      <c r="J342" s="46">
        <v>943</v>
      </c>
      <c r="L342" s="42">
        <v>36916</v>
      </c>
      <c r="M342" s="42">
        <v>19119</v>
      </c>
      <c r="N342" s="42">
        <v>17797</v>
      </c>
      <c r="O342" s="54">
        <v>344.02427131866943</v>
      </c>
      <c r="P342" s="54">
        <v>230.25246505580236</v>
      </c>
      <c r="Q342" s="54">
        <v>644.70690215624654</v>
      </c>
      <c r="R342" s="54">
        <v>636.58034456604184</v>
      </c>
      <c r="S342" s="54">
        <v>438.83410987105862</v>
      </c>
      <c r="T342" s="54">
        <v>260.04984288655328</v>
      </c>
      <c r="U342" s="54">
        <v>2554.4479358543722</v>
      </c>
      <c r="W342" s="42" t="s">
        <v>469</v>
      </c>
    </row>
    <row r="343" spans="1:23">
      <c r="A343" s="45" t="s">
        <v>7912</v>
      </c>
      <c r="B343" s="46" t="s">
        <v>549</v>
      </c>
      <c r="C343" s="46" t="s">
        <v>381</v>
      </c>
      <c r="D343" s="46">
        <v>127</v>
      </c>
      <c r="E343" s="46">
        <v>120</v>
      </c>
      <c r="F343" s="46">
        <v>261</v>
      </c>
      <c r="G343" s="46">
        <v>317</v>
      </c>
      <c r="H343" s="46">
        <v>171</v>
      </c>
      <c r="I343" s="46">
        <v>128</v>
      </c>
      <c r="J343" s="46">
        <v>1124</v>
      </c>
      <c r="L343" s="42">
        <v>28522</v>
      </c>
      <c r="M343" s="42">
        <v>14780</v>
      </c>
      <c r="N343" s="42">
        <v>13742</v>
      </c>
      <c r="O343" s="54">
        <v>445.27031764953369</v>
      </c>
      <c r="P343" s="54">
        <v>420.72785919640978</v>
      </c>
      <c r="Q343" s="54">
        <v>915.0830937521913</v>
      </c>
      <c r="R343" s="54">
        <v>1111.4227613771825</v>
      </c>
      <c r="S343" s="54">
        <v>599.53719935488402</v>
      </c>
      <c r="T343" s="54">
        <v>448.77638314283712</v>
      </c>
      <c r="U343" s="54">
        <v>3940.8176144730382</v>
      </c>
      <c r="W343" s="42" t="s">
        <v>469</v>
      </c>
    </row>
    <row r="344" spans="1:23">
      <c r="A344" s="45" t="s">
        <v>7913</v>
      </c>
      <c r="B344" s="46" t="s">
        <v>549</v>
      </c>
      <c r="C344" s="46" t="s">
        <v>383</v>
      </c>
      <c r="D344" s="46">
        <v>103</v>
      </c>
      <c r="E344" s="46">
        <v>88</v>
      </c>
      <c r="F344" s="46">
        <v>206</v>
      </c>
      <c r="G344" s="46">
        <v>280</v>
      </c>
      <c r="H344" s="46">
        <v>162</v>
      </c>
      <c r="I344" s="46">
        <v>65</v>
      </c>
      <c r="J344" s="46">
        <v>904</v>
      </c>
      <c r="L344" s="42">
        <v>29234</v>
      </c>
      <c r="M344" s="42">
        <v>14975</v>
      </c>
      <c r="N344" s="42">
        <v>14259</v>
      </c>
      <c r="O344" s="54">
        <v>352.32947937333239</v>
      </c>
      <c r="P344" s="54">
        <v>301.01936101799276</v>
      </c>
      <c r="Q344" s="54">
        <v>704.65895874666478</v>
      </c>
      <c r="R344" s="54">
        <v>957.78887596634047</v>
      </c>
      <c r="S344" s="54">
        <v>554.14927823766845</v>
      </c>
      <c r="T344" s="54">
        <v>222.34384620647194</v>
      </c>
      <c r="U344" s="54">
        <v>3092.2897995484709</v>
      </c>
      <c r="W344" s="42" t="s">
        <v>469</v>
      </c>
    </row>
    <row r="345" spans="1:23">
      <c r="A345" s="45" t="s">
        <v>7914</v>
      </c>
      <c r="B345" s="46" t="s">
        <v>549</v>
      </c>
      <c r="C345" s="46" t="s">
        <v>385</v>
      </c>
      <c r="D345" s="46">
        <v>98</v>
      </c>
      <c r="E345" s="46">
        <v>129</v>
      </c>
      <c r="F345" s="46">
        <v>227</v>
      </c>
      <c r="G345" s="46">
        <v>219</v>
      </c>
      <c r="H345" s="46">
        <v>146</v>
      </c>
      <c r="I345" s="46">
        <v>84</v>
      </c>
      <c r="J345" s="46">
        <v>903</v>
      </c>
      <c r="L345" s="42">
        <v>29161</v>
      </c>
      <c r="M345" s="42">
        <v>15097</v>
      </c>
      <c r="N345" s="42">
        <v>14064</v>
      </c>
      <c r="O345" s="54">
        <v>336.06529268543602</v>
      </c>
      <c r="P345" s="54">
        <v>442.37166077980862</v>
      </c>
      <c r="Q345" s="54">
        <v>778.43695346524464</v>
      </c>
      <c r="R345" s="54">
        <v>751.00305202153561</v>
      </c>
      <c r="S345" s="54">
        <v>500.66870134769039</v>
      </c>
      <c r="T345" s="54">
        <v>288.05596515894518</v>
      </c>
      <c r="U345" s="54">
        <v>3096.6016254586602</v>
      </c>
      <c r="W345" s="42" t="s">
        <v>469</v>
      </c>
    </row>
    <row r="346" spans="1:23">
      <c r="A346" s="45" t="s">
        <v>7915</v>
      </c>
      <c r="B346" s="46" t="s">
        <v>549</v>
      </c>
      <c r="C346" s="46" t="s">
        <v>387</v>
      </c>
      <c r="D346" s="46">
        <v>121</v>
      </c>
      <c r="E346" s="46">
        <v>68</v>
      </c>
      <c r="F346" s="46">
        <v>162</v>
      </c>
      <c r="G346" s="46">
        <v>210</v>
      </c>
      <c r="H346" s="46">
        <v>133</v>
      </c>
      <c r="I346" s="46">
        <v>61</v>
      </c>
      <c r="J346" s="46">
        <v>755</v>
      </c>
      <c r="L346" s="42">
        <v>26643</v>
      </c>
      <c r="M346" s="42">
        <v>13595</v>
      </c>
      <c r="N346" s="42">
        <v>13048</v>
      </c>
      <c r="O346" s="54">
        <v>454.15306084149677</v>
      </c>
      <c r="P346" s="54">
        <v>255.22651353075855</v>
      </c>
      <c r="Q346" s="54">
        <v>608.03963517621889</v>
      </c>
      <c r="R346" s="54">
        <v>788.19952708028381</v>
      </c>
      <c r="S346" s="54">
        <v>499.19303381751308</v>
      </c>
      <c r="T346" s="54">
        <v>228.95319596141576</v>
      </c>
      <c r="U346" s="54">
        <v>2833.7649664076871</v>
      </c>
      <c r="W346" s="42" t="s">
        <v>469</v>
      </c>
    </row>
    <row r="347" spans="1:23">
      <c r="A347" s="45" t="s">
        <v>7916</v>
      </c>
      <c r="B347" s="46" t="s">
        <v>549</v>
      </c>
      <c r="C347" s="46" t="s">
        <v>389</v>
      </c>
      <c r="D347" s="46">
        <v>186</v>
      </c>
      <c r="E347" s="46">
        <v>132</v>
      </c>
      <c r="F347" s="46">
        <v>311</v>
      </c>
      <c r="G347" s="46">
        <v>372</v>
      </c>
      <c r="H347" s="46">
        <v>235</v>
      </c>
      <c r="I347" s="46">
        <v>129</v>
      </c>
      <c r="J347" s="46">
        <v>1365</v>
      </c>
      <c r="L347" s="42">
        <v>43102</v>
      </c>
      <c r="M347" s="42">
        <v>21991</v>
      </c>
      <c r="N347" s="42">
        <v>21111</v>
      </c>
      <c r="O347" s="54">
        <v>431.53449955918518</v>
      </c>
      <c r="P347" s="54">
        <v>306.25029000974433</v>
      </c>
      <c r="Q347" s="54">
        <v>721.54424388659459</v>
      </c>
      <c r="R347" s="54">
        <v>863.06899911837036</v>
      </c>
      <c r="S347" s="54">
        <v>545.2183193355296</v>
      </c>
      <c r="T347" s="54">
        <v>299.29005614588647</v>
      </c>
      <c r="U347" s="54">
        <v>3166.9064080553107</v>
      </c>
      <c r="W347" s="42" t="s">
        <v>469</v>
      </c>
    </row>
    <row r="348" spans="1:23">
      <c r="A348" s="45" t="s">
        <v>7917</v>
      </c>
      <c r="B348" s="46" t="s">
        <v>549</v>
      </c>
      <c r="C348" s="46" t="s">
        <v>391</v>
      </c>
      <c r="D348" s="46">
        <v>165</v>
      </c>
      <c r="E348" s="46">
        <v>99</v>
      </c>
      <c r="F348" s="46">
        <v>258</v>
      </c>
      <c r="G348" s="46">
        <v>312</v>
      </c>
      <c r="H348" s="46">
        <v>166</v>
      </c>
      <c r="I348" s="46">
        <v>97</v>
      </c>
      <c r="J348" s="46">
        <v>1097</v>
      </c>
      <c r="L348" s="42">
        <v>42160</v>
      </c>
      <c r="M348" s="42">
        <v>21544</v>
      </c>
      <c r="N348" s="42">
        <v>20616</v>
      </c>
      <c r="O348" s="54">
        <v>391.36622390891841</v>
      </c>
      <c r="P348" s="54">
        <v>234.81973434535107</v>
      </c>
      <c r="Q348" s="54">
        <v>611.95445920303609</v>
      </c>
      <c r="R348" s="54">
        <v>740.03795066413659</v>
      </c>
      <c r="S348" s="54">
        <v>393.73814041745732</v>
      </c>
      <c r="T348" s="54">
        <v>230.07590132827323</v>
      </c>
      <c r="U348" s="54">
        <v>2601.9924098671727</v>
      </c>
      <c r="W348" s="42" t="s">
        <v>469</v>
      </c>
    </row>
    <row r="349" spans="1:23">
      <c r="A349" s="45" t="s">
        <v>7918</v>
      </c>
      <c r="B349" s="46" t="s">
        <v>549</v>
      </c>
      <c r="C349" s="46" t="s">
        <v>393</v>
      </c>
      <c r="D349" s="46">
        <v>90</v>
      </c>
      <c r="E349" s="46">
        <v>75</v>
      </c>
      <c r="F349" s="46">
        <v>193</v>
      </c>
      <c r="G349" s="46">
        <v>197</v>
      </c>
      <c r="H349" s="46">
        <v>112</v>
      </c>
      <c r="I349" s="46">
        <v>69</v>
      </c>
      <c r="J349" s="46">
        <v>736</v>
      </c>
      <c r="L349" s="42">
        <v>24185</v>
      </c>
      <c r="M349" s="42">
        <v>12417</v>
      </c>
      <c r="N349" s="42">
        <v>11768</v>
      </c>
      <c r="O349" s="54">
        <v>372.13148645854869</v>
      </c>
      <c r="P349" s="54">
        <v>310.1095720487906</v>
      </c>
      <c r="Q349" s="54">
        <v>798.01529873888785</v>
      </c>
      <c r="R349" s="54">
        <v>814.55447591482334</v>
      </c>
      <c r="S349" s="54">
        <v>463.0969609261939</v>
      </c>
      <c r="T349" s="54">
        <v>285.30080628488736</v>
      </c>
      <c r="U349" s="54">
        <v>3043.2086003721315</v>
      </c>
      <c r="W349" s="42" t="s">
        <v>469</v>
      </c>
    </row>
    <row r="350" spans="1:23">
      <c r="A350" s="45" t="s">
        <v>7919</v>
      </c>
      <c r="B350" s="46" t="s">
        <v>549</v>
      </c>
      <c r="C350" s="46" t="s">
        <v>395</v>
      </c>
      <c r="D350" s="46">
        <v>142</v>
      </c>
      <c r="E350" s="46">
        <v>115</v>
      </c>
      <c r="F350" s="46">
        <v>255</v>
      </c>
      <c r="G350" s="46">
        <v>326</v>
      </c>
      <c r="H350" s="46">
        <v>173</v>
      </c>
      <c r="I350" s="46">
        <v>91</v>
      </c>
      <c r="J350" s="46">
        <v>1102</v>
      </c>
      <c r="L350" s="42">
        <v>39974</v>
      </c>
      <c r="M350" s="42">
        <v>20241</v>
      </c>
      <c r="N350" s="42">
        <v>19733</v>
      </c>
      <c r="O350" s="54">
        <v>355.23090008505528</v>
      </c>
      <c r="P350" s="54">
        <v>287.68699654775605</v>
      </c>
      <c r="Q350" s="54">
        <v>637.91464451893728</v>
      </c>
      <c r="R350" s="54">
        <v>815.53009456146503</v>
      </c>
      <c r="S350" s="54">
        <v>432.78130785010256</v>
      </c>
      <c r="T350" s="54">
        <v>227.64797118126782</v>
      </c>
      <c r="U350" s="54">
        <v>2756.7919147445841</v>
      </c>
      <c r="W350" s="42" t="s">
        <v>469</v>
      </c>
    </row>
    <row r="351" spans="1:23">
      <c r="A351" s="45" t="s">
        <v>7920</v>
      </c>
      <c r="B351" s="46" t="s">
        <v>549</v>
      </c>
      <c r="C351" s="46" t="s">
        <v>397</v>
      </c>
      <c r="D351" s="46">
        <v>102</v>
      </c>
      <c r="E351" s="46">
        <v>92</v>
      </c>
      <c r="F351" s="46">
        <v>193</v>
      </c>
      <c r="G351" s="46">
        <v>207</v>
      </c>
      <c r="H351" s="46">
        <v>143</v>
      </c>
      <c r="I351" s="46">
        <v>66</v>
      </c>
      <c r="J351" s="46">
        <v>803</v>
      </c>
      <c r="L351" s="42">
        <v>27390</v>
      </c>
      <c r="M351" s="42">
        <v>14158</v>
      </c>
      <c r="N351" s="42">
        <v>13232</v>
      </c>
      <c r="O351" s="54">
        <v>372.39868565169769</v>
      </c>
      <c r="P351" s="54">
        <v>335.88901058780579</v>
      </c>
      <c r="Q351" s="54">
        <v>704.6367287331143</v>
      </c>
      <c r="R351" s="54">
        <v>755.75027382256292</v>
      </c>
      <c r="S351" s="54">
        <v>522.08835341365466</v>
      </c>
      <c r="T351" s="54">
        <v>240.96385542168676</v>
      </c>
      <c r="U351" s="54">
        <v>2931.7269076305224</v>
      </c>
      <c r="W351" s="42" t="s">
        <v>469</v>
      </c>
    </row>
    <row r="352" spans="1:23">
      <c r="A352" s="45" t="s">
        <v>7921</v>
      </c>
      <c r="B352" s="46" t="s">
        <v>549</v>
      </c>
      <c r="C352" s="46" t="s">
        <v>399</v>
      </c>
      <c r="D352" s="46">
        <v>120</v>
      </c>
      <c r="E352" s="46">
        <v>88</v>
      </c>
      <c r="F352" s="46">
        <v>223</v>
      </c>
      <c r="G352" s="46">
        <v>208</v>
      </c>
      <c r="H352" s="46">
        <v>145</v>
      </c>
      <c r="I352" s="46">
        <v>86</v>
      </c>
      <c r="J352" s="46">
        <v>870</v>
      </c>
      <c r="L352" s="42">
        <v>31103</v>
      </c>
      <c r="M352" s="42">
        <v>15760</v>
      </c>
      <c r="N352" s="42">
        <v>15343</v>
      </c>
      <c r="O352" s="54">
        <v>385.81487316336046</v>
      </c>
      <c r="P352" s="54">
        <v>282.93090698646432</v>
      </c>
      <c r="Q352" s="54">
        <v>716.97263929524479</v>
      </c>
      <c r="R352" s="54">
        <v>668.74578014982478</v>
      </c>
      <c r="S352" s="54">
        <v>466.19297173906057</v>
      </c>
      <c r="T352" s="54">
        <v>276.50065910040831</v>
      </c>
      <c r="U352" s="54">
        <v>2797.1578304343634</v>
      </c>
      <c r="W352" s="42" t="s">
        <v>469</v>
      </c>
    </row>
    <row r="353" spans="1:23">
      <c r="A353" s="45" t="s">
        <v>7922</v>
      </c>
      <c r="B353" s="46" t="s">
        <v>549</v>
      </c>
      <c r="C353" s="46" t="s">
        <v>401</v>
      </c>
      <c r="D353" s="46">
        <v>118</v>
      </c>
      <c r="E353" s="46">
        <v>69</v>
      </c>
      <c r="F353" s="46">
        <v>165</v>
      </c>
      <c r="G353" s="46">
        <v>226</v>
      </c>
      <c r="H353" s="46">
        <v>113</v>
      </c>
      <c r="I353" s="46">
        <v>88</v>
      </c>
      <c r="J353" s="46">
        <v>779</v>
      </c>
      <c r="L353" s="42">
        <v>28239</v>
      </c>
      <c r="M353" s="42">
        <v>14388</v>
      </c>
      <c r="N353" s="42">
        <v>13851</v>
      </c>
      <c r="O353" s="54">
        <v>417.86182230248949</v>
      </c>
      <c r="P353" s="54">
        <v>244.34292999043873</v>
      </c>
      <c r="Q353" s="54">
        <v>584.29831084670138</v>
      </c>
      <c r="R353" s="54">
        <v>800.31162576578492</v>
      </c>
      <c r="S353" s="54">
        <v>400.15581288289246</v>
      </c>
      <c r="T353" s="54">
        <v>311.6257657849074</v>
      </c>
      <c r="U353" s="54">
        <v>2758.5962675732144</v>
      </c>
      <c r="W353" s="42" t="s">
        <v>469</v>
      </c>
    </row>
    <row r="354" spans="1:23">
      <c r="A354" s="45" t="s">
        <v>7923</v>
      </c>
      <c r="B354" s="46" t="s">
        <v>549</v>
      </c>
      <c r="C354" s="46" t="s">
        <v>403</v>
      </c>
      <c r="D354" s="46">
        <v>113</v>
      </c>
      <c r="E354" s="46">
        <v>113</v>
      </c>
      <c r="F354" s="46">
        <v>267</v>
      </c>
      <c r="G354" s="46">
        <v>234</v>
      </c>
      <c r="H354" s="46">
        <v>129</v>
      </c>
      <c r="I354" s="46">
        <v>97</v>
      </c>
      <c r="J354" s="46">
        <v>953</v>
      </c>
      <c r="L354" s="42">
        <v>31003</v>
      </c>
      <c r="M354" s="42">
        <v>15750</v>
      </c>
      <c r="N354" s="42">
        <v>15253</v>
      </c>
      <c r="O354" s="54">
        <v>364.48085669128795</v>
      </c>
      <c r="P354" s="54">
        <v>364.48085669128795</v>
      </c>
      <c r="Q354" s="54">
        <v>861.20697996968033</v>
      </c>
      <c r="R354" s="54">
        <v>754.7656678385963</v>
      </c>
      <c r="S354" s="54">
        <v>416.08876560332868</v>
      </c>
      <c r="T354" s="54">
        <v>312.87294777924717</v>
      </c>
      <c r="U354" s="54">
        <v>3073.8960745734285</v>
      </c>
      <c r="W354" s="42" t="s">
        <v>469</v>
      </c>
    </row>
    <row r="355" spans="1:23">
      <c r="A355" s="45" t="s">
        <v>7924</v>
      </c>
      <c r="B355" s="46" t="s">
        <v>549</v>
      </c>
      <c r="C355" s="46" t="s">
        <v>405</v>
      </c>
      <c r="D355" s="46">
        <v>108</v>
      </c>
      <c r="E355" s="46">
        <v>96</v>
      </c>
      <c r="F355" s="46">
        <v>256</v>
      </c>
      <c r="G355" s="46">
        <v>207</v>
      </c>
      <c r="H355" s="46">
        <v>152</v>
      </c>
      <c r="I355" s="46">
        <v>95</v>
      </c>
      <c r="J355" s="46">
        <v>914</v>
      </c>
      <c r="L355" s="42">
        <v>30526</v>
      </c>
      <c r="M355" s="42">
        <v>15570</v>
      </c>
      <c r="N355" s="42">
        <v>14956</v>
      </c>
      <c r="O355" s="54">
        <v>353.79676341479393</v>
      </c>
      <c r="P355" s="54">
        <v>314.48601192426128</v>
      </c>
      <c r="Q355" s="54">
        <v>838.62936513136344</v>
      </c>
      <c r="R355" s="54">
        <v>678.1104632116884</v>
      </c>
      <c r="S355" s="54">
        <v>497.93618554674703</v>
      </c>
      <c r="T355" s="54">
        <v>311.2101159667169</v>
      </c>
      <c r="U355" s="54">
        <v>2994.1689051955709</v>
      </c>
      <c r="W355" s="42" t="s">
        <v>469</v>
      </c>
    </row>
    <row r="356" spans="1:23">
      <c r="A356" s="45" t="s">
        <v>7925</v>
      </c>
      <c r="B356" s="46" t="s">
        <v>549</v>
      </c>
      <c r="C356" s="46" t="s">
        <v>407</v>
      </c>
      <c r="D356" s="46">
        <v>136</v>
      </c>
      <c r="E356" s="46">
        <v>98</v>
      </c>
      <c r="F356" s="46">
        <v>216</v>
      </c>
      <c r="G356" s="46">
        <v>235</v>
      </c>
      <c r="H356" s="46">
        <v>150</v>
      </c>
      <c r="I356" s="46">
        <v>96</v>
      </c>
      <c r="J356" s="46">
        <v>931</v>
      </c>
      <c r="L356" s="42">
        <v>32753</v>
      </c>
      <c r="M356" s="42">
        <v>16743</v>
      </c>
      <c r="N356" s="42">
        <v>16010</v>
      </c>
      <c r="O356" s="54">
        <v>415.22913931548254</v>
      </c>
      <c r="P356" s="54">
        <v>299.20923274203892</v>
      </c>
      <c r="Q356" s="54">
        <v>659.48157420694292</v>
      </c>
      <c r="R356" s="54">
        <v>717.49152749366465</v>
      </c>
      <c r="S356" s="54">
        <v>457.97331542148811</v>
      </c>
      <c r="T356" s="54">
        <v>293.10292186975238</v>
      </c>
      <c r="U356" s="54">
        <v>2842.4877110493694</v>
      </c>
      <c r="W356" s="42" t="s">
        <v>469</v>
      </c>
    </row>
    <row r="357" spans="1:23">
      <c r="A357" s="45" t="s">
        <v>7926</v>
      </c>
      <c r="B357" s="46" t="s">
        <v>549</v>
      </c>
      <c r="C357" s="46" t="s">
        <v>409</v>
      </c>
      <c r="D357" s="46">
        <v>96</v>
      </c>
      <c r="E357" s="46">
        <v>68</v>
      </c>
      <c r="F357" s="46">
        <v>197</v>
      </c>
      <c r="G357" s="46">
        <v>200</v>
      </c>
      <c r="H357" s="46">
        <v>124</v>
      </c>
      <c r="I357" s="46">
        <v>79</v>
      </c>
      <c r="J357" s="46">
        <v>764</v>
      </c>
      <c r="L357" s="42">
        <v>28394</v>
      </c>
      <c r="M357" s="42">
        <v>14388</v>
      </c>
      <c r="N357" s="42">
        <v>14006</v>
      </c>
      <c r="O357" s="54">
        <v>338.09959850672675</v>
      </c>
      <c r="P357" s="54">
        <v>239.48721560893148</v>
      </c>
      <c r="Q357" s="54">
        <v>693.80855110234552</v>
      </c>
      <c r="R357" s="54">
        <v>704.37416355568075</v>
      </c>
      <c r="S357" s="54">
        <v>436.71198140452208</v>
      </c>
      <c r="T357" s="54">
        <v>278.22779460449391</v>
      </c>
      <c r="U357" s="54">
        <v>2690.7093047827007</v>
      </c>
      <c r="W357" s="42" t="s">
        <v>469</v>
      </c>
    </row>
    <row r="358" spans="1:23">
      <c r="A358" s="45" t="s">
        <v>7927</v>
      </c>
      <c r="B358" s="46" t="s">
        <v>549</v>
      </c>
      <c r="C358" s="46" t="s">
        <v>411</v>
      </c>
      <c r="D358" s="46">
        <v>94</v>
      </c>
      <c r="E358" s="46">
        <v>83</v>
      </c>
      <c r="F358" s="46">
        <v>207</v>
      </c>
      <c r="G358" s="46">
        <v>168</v>
      </c>
      <c r="H358" s="46">
        <v>115</v>
      </c>
      <c r="I358" s="46">
        <v>80</v>
      </c>
      <c r="J358" s="46">
        <v>747</v>
      </c>
      <c r="L358" s="42">
        <v>27186</v>
      </c>
      <c r="M358" s="42">
        <v>13932</v>
      </c>
      <c r="N358" s="42">
        <v>13254</v>
      </c>
      <c r="O358" s="54">
        <v>345.76620319281983</v>
      </c>
      <c r="P358" s="54">
        <v>305.3042006915324</v>
      </c>
      <c r="Q358" s="54">
        <v>761.42131979695432</v>
      </c>
      <c r="R358" s="54">
        <v>617.96512911057164</v>
      </c>
      <c r="S358" s="54">
        <v>423.01184433164127</v>
      </c>
      <c r="T358" s="54">
        <v>294.2691091002722</v>
      </c>
      <c r="U358" s="54">
        <v>2747.7378062237917</v>
      </c>
      <c r="W358" s="42" t="s">
        <v>469</v>
      </c>
    </row>
    <row r="359" spans="1:23">
      <c r="A359" s="45" t="s">
        <v>7928</v>
      </c>
      <c r="B359" s="46" t="s">
        <v>549</v>
      </c>
      <c r="C359" s="46" t="s">
        <v>413</v>
      </c>
      <c r="D359" s="46">
        <v>147</v>
      </c>
      <c r="E359" s="46">
        <v>104</v>
      </c>
      <c r="F359" s="46">
        <v>293</v>
      </c>
      <c r="G359" s="46">
        <v>284</v>
      </c>
      <c r="H359" s="46">
        <v>164</v>
      </c>
      <c r="I359" s="46">
        <v>119</v>
      </c>
      <c r="J359" s="46">
        <v>1111</v>
      </c>
      <c r="L359" s="42">
        <v>36701</v>
      </c>
      <c r="M359" s="42">
        <v>18763</v>
      </c>
      <c r="N359" s="42">
        <v>17938</v>
      </c>
      <c r="O359" s="54">
        <v>400.53404539385849</v>
      </c>
      <c r="P359" s="54">
        <v>283.3710253126618</v>
      </c>
      <c r="Q359" s="54">
        <v>798.34336939047978</v>
      </c>
      <c r="R359" s="54">
        <v>773.82087681534563</v>
      </c>
      <c r="S359" s="54">
        <v>446.85430914688976</v>
      </c>
      <c r="T359" s="54">
        <v>324.24184627121878</v>
      </c>
      <c r="U359" s="54">
        <v>3027.1654723304541</v>
      </c>
      <c r="W359" s="42" t="s">
        <v>469</v>
      </c>
    </row>
    <row r="360" spans="1:23">
      <c r="A360" s="45" t="s">
        <v>7929</v>
      </c>
      <c r="B360" s="46" t="s">
        <v>549</v>
      </c>
      <c r="C360" s="46" t="s">
        <v>415</v>
      </c>
      <c r="D360" s="46">
        <v>136</v>
      </c>
      <c r="E360" s="46">
        <v>99</v>
      </c>
      <c r="F360" s="46">
        <v>219</v>
      </c>
      <c r="G360" s="46">
        <v>274</v>
      </c>
      <c r="H360" s="46">
        <v>146</v>
      </c>
      <c r="I360" s="46">
        <v>93</v>
      </c>
      <c r="J360" s="46">
        <v>967</v>
      </c>
      <c r="L360" s="42">
        <v>33097</v>
      </c>
      <c r="M360" s="42">
        <v>16842</v>
      </c>
      <c r="N360" s="42">
        <v>16255</v>
      </c>
      <c r="O360" s="54">
        <v>410.91337583466782</v>
      </c>
      <c r="P360" s="54">
        <v>299.12076623258906</v>
      </c>
      <c r="Q360" s="54">
        <v>661.69139196906065</v>
      </c>
      <c r="R360" s="54">
        <v>827.86959543161015</v>
      </c>
      <c r="S360" s="54">
        <v>441.12759464604039</v>
      </c>
      <c r="T360" s="54">
        <v>280.99223494576552</v>
      </c>
      <c r="U360" s="54">
        <v>2921.7149590597337</v>
      </c>
      <c r="W360" s="42" t="s">
        <v>469</v>
      </c>
    </row>
    <row r="361" spans="1:23">
      <c r="A361" s="45" t="s">
        <v>7930</v>
      </c>
      <c r="B361" s="46" t="s">
        <v>549</v>
      </c>
      <c r="C361" s="46" t="s">
        <v>417</v>
      </c>
      <c r="D361" s="46">
        <v>145</v>
      </c>
      <c r="E361" s="46">
        <v>90</v>
      </c>
      <c r="F361" s="46">
        <v>200</v>
      </c>
      <c r="G361" s="46">
        <v>236</v>
      </c>
      <c r="H361" s="46">
        <v>135</v>
      </c>
      <c r="I361" s="46">
        <v>91</v>
      </c>
      <c r="J361" s="46">
        <v>897</v>
      </c>
      <c r="L361" s="42">
        <v>29325</v>
      </c>
      <c r="M361" s="42">
        <v>15006</v>
      </c>
      <c r="N361" s="42">
        <v>14319</v>
      </c>
      <c r="O361" s="54">
        <v>494.45865302642795</v>
      </c>
      <c r="P361" s="54">
        <v>306.90537084398977</v>
      </c>
      <c r="Q361" s="54">
        <v>682.01193520886613</v>
      </c>
      <c r="R361" s="54">
        <v>804.77408354646207</v>
      </c>
      <c r="S361" s="54">
        <v>460.3580562659846</v>
      </c>
      <c r="T361" s="54">
        <v>310.31543052003411</v>
      </c>
      <c r="U361" s="54">
        <v>3058.8235294117649</v>
      </c>
      <c r="W361" s="42" t="s">
        <v>469</v>
      </c>
    </row>
    <row r="362" spans="1:23">
      <c r="A362" s="45" t="s">
        <v>7931</v>
      </c>
      <c r="B362" s="46" t="s">
        <v>549</v>
      </c>
      <c r="C362" s="46" t="s">
        <v>419</v>
      </c>
      <c r="D362" s="46">
        <v>127</v>
      </c>
      <c r="E362" s="46">
        <v>118</v>
      </c>
      <c r="F362" s="46">
        <v>259</v>
      </c>
      <c r="G362" s="46">
        <v>236</v>
      </c>
      <c r="H362" s="46">
        <v>145</v>
      </c>
      <c r="I362" s="46">
        <v>101</v>
      </c>
      <c r="J362" s="46">
        <v>986</v>
      </c>
      <c r="L362" s="42">
        <v>27073</v>
      </c>
      <c r="M362" s="42">
        <v>13918</v>
      </c>
      <c r="N362" s="42">
        <v>13155</v>
      </c>
      <c r="O362" s="54">
        <v>469.10205740036196</v>
      </c>
      <c r="P362" s="54">
        <v>435.85860451372213</v>
      </c>
      <c r="Q362" s="54">
        <v>956.67269973774614</v>
      </c>
      <c r="R362" s="54">
        <v>871.71720902744426</v>
      </c>
      <c r="S362" s="54">
        <v>535.58896317364167</v>
      </c>
      <c r="T362" s="54">
        <v>373.06541572784693</v>
      </c>
      <c r="U362" s="54">
        <v>3642.0049495807634</v>
      </c>
      <c r="W362" s="42" t="s">
        <v>469</v>
      </c>
    </row>
    <row r="363" spans="1:23">
      <c r="A363" s="45" t="s">
        <v>7932</v>
      </c>
      <c r="B363" s="46" t="s">
        <v>549</v>
      </c>
      <c r="C363" s="46" t="s">
        <v>421</v>
      </c>
      <c r="D363" s="46">
        <v>124</v>
      </c>
      <c r="E363" s="46">
        <v>104</v>
      </c>
      <c r="F363" s="46">
        <v>225</v>
      </c>
      <c r="G363" s="46">
        <v>242</v>
      </c>
      <c r="H363" s="46">
        <v>176</v>
      </c>
      <c r="I363" s="46">
        <v>87</v>
      </c>
      <c r="J363" s="46">
        <v>958</v>
      </c>
      <c r="L363" s="42">
        <v>34662</v>
      </c>
      <c r="M363" s="42">
        <v>17773</v>
      </c>
      <c r="N363" s="42">
        <v>16889</v>
      </c>
      <c r="O363" s="54">
        <v>357.74046506260459</v>
      </c>
      <c r="P363" s="54">
        <v>300.04039005250706</v>
      </c>
      <c r="Q363" s="54">
        <v>649.12584386359697</v>
      </c>
      <c r="R363" s="54">
        <v>698.17090762217993</v>
      </c>
      <c r="S363" s="54">
        <v>507.76066008885812</v>
      </c>
      <c r="T363" s="54">
        <v>250.99532629392417</v>
      </c>
      <c r="U363" s="54">
        <v>2763.8335929836708</v>
      </c>
      <c r="W363" s="42" t="s">
        <v>469</v>
      </c>
    </row>
    <row r="364" spans="1:23">
      <c r="A364" s="45" t="s">
        <v>7933</v>
      </c>
      <c r="B364" s="46" t="s">
        <v>549</v>
      </c>
      <c r="C364" s="46" t="s">
        <v>423</v>
      </c>
      <c r="D364" s="46">
        <v>220</v>
      </c>
      <c r="E364" s="46">
        <v>169</v>
      </c>
      <c r="F364" s="46">
        <v>399</v>
      </c>
      <c r="G364" s="46">
        <v>469</v>
      </c>
      <c r="H364" s="46">
        <v>233</v>
      </c>
      <c r="I364" s="46">
        <v>158</v>
      </c>
      <c r="J364" s="46">
        <v>1648</v>
      </c>
      <c r="L364" s="42">
        <v>50074</v>
      </c>
      <c r="M364" s="42">
        <v>25245</v>
      </c>
      <c r="N364" s="42">
        <v>24829</v>
      </c>
      <c r="O364" s="54">
        <v>439.34976235171939</v>
      </c>
      <c r="P364" s="54">
        <v>337.50049926109358</v>
      </c>
      <c r="Q364" s="54">
        <v>796.82070535607306</v>
      </c>
      <c r="R364" s="54">
        <v>936.61381155889285</v>
      </c>
      <c r="S364" s="54">
        <v>465.31133921795737</v>
      </c>
      <c r="T364" s="54">
        <v>315.53301114350762</v>
      </c>
      <c r="U364" s="54">
        <v>3291.1291288892439</v>
      </c>
      <c r="W364" s="42" t="s">
        <v>469</v>
      </c>
    </row>
    <row r="365" spans="1:23">
      <c r="A365" s="45" t="s">
        <v>7934</v>
      </c>
      <c r="B365" s="46" t="s">
        <v>549</v>
      </c>
      <c r="C365" s="46" t="s">
        <v>425</v>
      </c>
      <c r="D365" s="46">
        <v>239</v>
      </c>
      <c r="E365" s="46">
        <v>131</v>
      </c>
      <c r="F365" s="46">
        <v>394</v>
      </c>
      <c r="G365" s="46">
        <v>427</v>
      </c>
      <c r="H365" s="46">
        <v>235</v>
      </c>
      <c r="I365" s="46">
        <v>180</v>
      </c>
      <c r="J365" s="46">
        <v>1606</v>
      </c>
      <c r="L365" s="42">
        <v>40942</v>
      </c>
      <c r="M365" s="42">
        <v>21077</v>
      </c>
      <c r="N365" s="42">
        <v>19865</v>
      </c>
      <c r="O365" s="54">
        <v>583.75262566557569</v>
      </c>
      <c r="P365" s="54">
        <v>319.96482829368375</v>
      </c>
      <c r="Q365" s="54">
        <v>962.33696448634657</v>
      </c>
      <c r="R365" s="54">
        <v>1042.9387914610913</v>
      </c>
      <c r="S365" s="54">
        <v>573.98270724439453</v>
      </c>
      <c r="T365" s="54">
        <v>439.64632895315322</v>
      </c>
      <c r="U365" s="54">
        <v>3922.6222461042453</v>
      </c>
      <c r="W365" s="42" t="s">
        <v>469</v>
      </c>
    </row>
    <row r="366" spans="1:23">
      <c r="A366" s="45" t="s">
        <v>7935</v>
      </c>
      <c r="B366" s="46" t="s">
        <v>549</v>
      </c>
      <c r="C366" s="46" t="s">
        <v>427</v>
      </c>
      <c r="D366" s="46">
        <v>147</v>
      </c>
      <c r="E366" s="46">
        <v>99</v>
      </c>
      <c r="F366" s="46">
        <v>245</v>
      </c>
      <c r="G366" s="46">
        <v>254</v>
      </c>
      <c r="H366" s="46">
        <v>153</v>
      </c>
      <c r="I366" s="46">
        <v>117</v>
      </c>
      <c r="J366" s="46">
        <v>1015</v>
      </c>
      <c r="L366" s="42">
        <v>33060</v>
      </c>
      <c r="M366" s="42">
        <v>17033</v>
      </c>
      <c r="N366" s="42">
        <v>16027</v>
      </c>
      <c r="O366" s="54">
        <v>444.64609800362979</v>
      </c>
      <c r="P366" s="54">
        <v>299.45553539019966</v>
      </c>
      <c r="Q366" s="54">
        <v>741.07683000604959</v>
      </c>
      <c r="R366" s="54">
        <v>768.30006049606777</v>
      </c>
      <c r="S366" s="54">
        <v>462.79491833030858</v>
      </c>
      <c r="T366" s="54">
        <v>353.90199637023591</v>
      </c>
      <c r="U366" s="54">
        <v>3070.1754385964909</v>
      </c>
      <c r="W366" s="42" t="s">
        <v>469</v>
      </c>
    </row>
    <row r="367" spans="1:23">
      <c r="A367" s="45" t="s">
        <v>7936</v>
      </c>
      <c r="B367" s="46" t="s">
        <v>549</v>
      </c>
      <c r="C367" s="46" t="s">
        <v>429</v>
      </c>
      <c r="D367" s="46">
        <v>131</v>
      </c>
      <c r="E367" s="46">
        <v>139</v>
      </c>
      <c r="F367" s="46">
        <v>277</v>
      </c>
      <c r="G367" s="46">
        <v>311</v>
      </c>
      <c r="H367" s="46">
        <v>169</v>
      </c>
      <c r="I367" s="46">
        <v>124</v>
      </c>
      <c r="J367" s="46">
        <v>1151</v>
      </c>
      <c r="L367" s="42">
        <v>41344</v>
      </c>
      <c r="M367" s="42">
        <v>20943</v>
      </c>
      <c r="N367" s="42">
        <v>20401</v>
      </c>
      <c r="O367" s="54">
        <v>316.85371517027863</v>
      </c>
      <c r="P367" s="54">
        <v>336.20356037151703</v>
      </c>
      <c r="Q367" s="54">
        <v>669.98839009287929</v>
      </c>
      <c r="R367" s="54">
        <v>752.22523219814241</v>
      </c>
      <c r="S367" s="54">
        <v>408.76547987616101</v>
      </c>
      <c r="T367" s="54">
        <v>299.92260061919507</v>
      </c>
      <c r="U367" s="54">
        <v>2783.9589783281731</v>
      </c>
      <c r="W367" s="42" t="s">
        <v>469</v>
      </c>
    </row>
    <row r="368" spans="1:23">
      <c r="A368" s="45" t="s">
        <v>7937</v>
      </c>
      <c r="B368" s="46" t="s">
        <v>549</v>
      </c>
      <c r="C368" s="46" t="s">
        <v>431</v>
      </c>
      <c r="D368" s="46">
        <v>131</v>
      </c>
      <c r="E368" s="46">
        <v>86</v>
      </c>
      <c r="F368" s="46">
        <v>221</v>
      </c>
      <c r="G368" s="46">
        <v>215</v>
      </c>
      <c r="H368" s="46">
        <v>139</v>
      </c>
      <c r="I368" s="46">
        <v>94</v>
      </c>
      <c r="J368" s="46">
        <v>886</v>
      </c>
      <c r="L368" s="42">
        <v>34972</v>
      </c>
      <c r="M368" s="42">
        <v>17654</v>
      </c>
      <c r="N368" s="42">
        <v>17318</v>
      </c>
      <c r="O368" s="54">
        <v>374.58538259178772</v>
      </c>
      <c r="P368" s="54">
        <v>245.91101452590644</v>
      </c>
      <c r="Q368" s="54">
        <v>631.93411872355023</v>
      </c>
      <c r="R368" s="54">
        <v>614.77753631476605</v>
      </c>
      <c r="S368" s="54">
        <v>397.46082580349997</v>
      </c>
      <c r="T368" s="54">
        <v>268.78645773761866</v>
      </c>
      <c r="U368" s="54">
        <v>2533.4553356971292</v>
      </c>
      <c r="W368" s="42" t="s">
        <v>469</v>
      </c>
    </row>
    <row r="369" spans="1:23">
      <c r="A369" s="45" t="s">
        <v>7938</v>
      </c>
      <c r="B369" s="46" t="s">
        <v>549</v>
      </c>
      <c r="C369" s="46" t="s">
        <v>433</v>
      </c>
      <c r="D369" s="46">
        <v>116</v>
      </c>
      <c r="E369" s="46">
        <v>137</v>
      </c>
      <c r="F369" s="46">
        <v>239</v>
      </c>
      <c r="G369" s="46">
        <v>297</v>
      </c>
      <c r="H369" s="46">
        <v>138</v>
      </c>
      <c r="I369" s="46">
        <v>100</v>
      </c>
      <c r="J369" s="46">
        <v>1027</v>
      </c>
      <c r="L369" s="42">
        <v>35427</v>
      </c>
      <c r="M369" s="42">
        <v>18312</v>
      </c>
      <c r="N369" s="42">
        <v>17115</v>
      </c>
      <c r="O369" s="54">
        <v>327.43387811556158</v>
      </c>
      <c r="P369" s="54">
        <v>386.71070087786154</v>
      </c>
      <c r="Q369" s="54">
        <v>674.62669715188986</v>
      </c>
      <c r="R369" s="54">
        <v>838.34363620967065</v>
      </c>
      <c r="S369" s="54">
        <v>389.53340672368529</v>
      </c>
      <c r="T369" s="54">
        <v>282.27058458238071</v>
      </c>
      <c r="U369" s="54">
        <v>2898.9189036610496</v>
      </c>
      <c r="W369" s="42" t="s">
        <v>469</v>
      </c>
    </row>
    <row r="370" spans="1:23">
      <c r="A370" s="45" t="s">
        <v>7939</v>
      </c>
      <c r="B370" s="46" t="s">
        <v>549</v>
      </c>
      <c r="C370" s="46" t="s">
        <v>435</v>
      </c>
      <c r="D370" s="46">
        <v>136</v>
      </c>
      <c r="E370" s="46">
        <v>107</v>
      </c>
      <c r="F370" s="46">
        <v>276</v>
      </c>
      <c r="G370" s="46">
        <v>356</v>
      </c>
      <c r="H370" s="46">
        <v>180</v>
      </c>
      <c r="I370" s="46">
        <v>113</v>
      </c>
      <c r="J370" s="46">
        <v>1168</v>
      </c>
      <c r="L370" s="42">
        <v>28241</v>
      </c>
      <c r="M370" s="42">
        <v>14696</v>
      </c>
      <c r="N370" s="42">
        <v>13545</v>
      </c>
      <c r="O370" s="54">
        <v>481.56934952728301</v>
      </c>
      <c r="P370" s="54">
        <v>378.88176764278882</v>
      </c>
      <c r="Q370" s="54">
        <v>977.30250345242735</v>
      </c>
      <c r="R370" s="54">
        <v>1260.5785914096525</v>
      </c>
      <c r="S370" s="54">
        <v>637.37119790375698</v>
      </c>
      <c r="T370" s="54">
        <v>400.12747423958069</v>
      </c>
      <c r="U370" s="54">
        <v>4135.8308841754897</v>
      </c>
      <c r="W370" s="42" t="s">
        <v>469</v>
      </c>
    </row>
    <row r="371" spans="1:23">
      <c r="A371" s="45" t="s">
        <v>7940</v>
      </c>
      <c r="B371" s="46" t="s">
        <v>549</v>
      </c>
      <c r="C371" s="46" t="s">
        <v>437</v>
      </c>
      <c r="D371" s="46">
        <v>82</v>
      </c>
      <c r="E371" s="46">
        <v>76</v>
      </c>
      <c r="F371" s="46">
        <v>199</v>
      </c>
      <c r="G371" s="46">
        <v>227</v>
      </c>
      <c r="H371" s="46">
        <v>117</v>
      </c>
      <c r="I371" s="46">
        <v>59</v>
      </c>
      <c r="J371" s="46">
        <v>760</v>
      </c>
      <c r="L371" s="42">
        <v>28817</v>
      </c>
      <c r="M371" s="42">
        <v>14965</v>
      </c>
      <c r="N371" s="42">
        <v>13852</v>
      </c>
      <c r="O371" s="54">
        <v>284.55425616823402</v>
      </c>
      <c r="P371" s="54">
        <v>263.73321303397302</v>
      </c>
      <c r="Q371" s="54">
        <v>690.5645972863241</v>
      </c>
      <c r="R371" s="54">
        <v>787.72946524620875</v>
      </c>
      <c r="S371" s="54">
        <v>406.01034111808997</v>
      </c>
      <c r="T371" s="54">
        <v>204.74025748690008</v>
      </c>
      <c r="U371" s="54">
        <v>2637.3321303397297</v>
      </c>
      <c r="W371" s="42" t="s">
        <v>469</v>
      </c>
    </row>
    <row r="372" spans="1:23">
      <c r="A372" s="45" t="s">
        <v>7941</v>
      </c>
      <c r="B372" s="46" t="s">
        <v>549</v>
      </c>
      <c r="C372" s="46" t="s">
        <v>439</v>
      </c>
      <c r="D372" s="46">
        <v>132</v>
      </c>
      <c r="E372" s="46">
        <v>84</v>
      </c>
      <c r="F372" s="46">
        <v>197</v>
      </c>
      <c r="G372" s="46">
        <v>285</v>
      </c>
      <c r="H372" s="46">
        <v>189</v>
      </c>
      <c r="I372" s="46">
        <v>106</v>
      </c>
      <c r="J372" s="46">
        <v>993</v>
      </c>
      <c r="L372" s="42">
        <v>31930</v>
      </c>
      <c r="M372" s="42">
        <v>16534</v>
      </c>
      <c r="N372" s="42">
        <v>15396</v>
      </c>
      <c r="O372" s="54">
        <v>413.40432195427496</v>
      </c>
      <c r="P372" s="54">
        <v>263.0754776072659</v>
      </c>
      <c r="Q372" s="54">
        <v>616.97463200751645</v>
      </c>
      <c r="R372" s="54">
        <v>892.57751331036638</v>
      </c>
      <c r="S372" s="54">
        <v>591.91982461634825</v>
      </c>
      <c r="T372" s="54">
        <v>331.97619793297838</v>
      </c>
      <c r="U372" s="54">
        <v>3109.9279674287504</v>
      </c>
      <c r="W372" s="42" t="s">
        <v>469</v>
      </c>
    </row>
    <row r="373" spans="1:23">
      <c r="A373" s="45" t="s">
        <v>7942</v>
      </c>
      <c r="B373" s="46" t="s">
        <v>549</v>
      </c>
      <c r="C373" s="46" t="s">
        <v>441</v>
      </c>
      <c r="D373" s="46">
        <v>137</v>
      </c>
      <c r="E373" s="46">
        <v>101</v>
      </c>
      <c r="F373" s="46">
        <v>243</v>
      </c>
      <c r="G373" s="46">
        <v>305</v>
      </c>
      <c r="H373" s="46">
        <v>159</v>
      </c>
      <c r="I373" s="46">
        <v>126</v>
      </c>
      <c r="J373" s="46">
        <v>1071</v>
      </c>
      <c r="L373" s="42">
        <v>37895</v>
      </c>
      <c r="M373" s="42">
        <v>20044</v>
      </c>
      <c r="N373" s="42">
        <v>17851</v>
      </c>
      <c r="O373" s="54">
        <v>361.52526718564451</v>
      </c>
      <c r="P373" s="54">
        <v>266.52592690328538</v>
      </c>
      <c r="Q373" s="54">
        <v>641.24554690592424</v>
      </c>
      <c r="R373" s="54">
        <v>804.85552183665391</v>
      </c>
      <c r="S373" s="54">
        <v>419.58041958041957</v>
      </c>
      <c r="T373" s="54">
        <v>332.49769098825703</v>
      </c>
      <c r="U373" s="54">
        <v>2826.2303734001848</v>
      </c>
      <c r="W373" s="42" t="s">
        <v>469</v>
      </c>
    </row>
    <row r="374" spans="1:23">
      <c r="A374" s="45" t="s">
        <v>7943</v>
      </c>
      <c r="B374" s="46" t="s">
        <v>549</v>
      </c>
      <c r="C374" s="46" t="s">
        <v>443</v>
      </c>
      <c r="D374" s="46">
        <v>93</v>
      </c>
      <c r="E374" s="46">
        <v>67</v>
      </c>
      <c r="F374" s="46">
        <v>179</v>
      </c>
      <c r="G374" s="46">
        <v>244</v>
      </c>
      <c r="H374" s="46">
        <v>144</v>
      </c>
      <c r="I374" s="46">
        <v>97</v>
      </c>
      <c r="J374" s="46">
        <v>824</v>
      </c>
      <c r="L374" s="42">
        <v>26437</v>
      </c>
      <c r="M374" s="42">
        <v>13771</v>
      </c>
      <c r="N374" s="42">
        <v>12666</v>
      </c>
      <c r="O374" s="54">
        <v>351.7797026894126</v>
      </c>
      <c r="P374" s="54">
        <v>253.43268903430797</v>
      </c>
      <c r="Q374" s="54">
        <v>677.08136324091242</v>
      </c>
      <c r="R374" s="54">
        <v>922.94889737867379</v>
      </c>
      <c r="S374" s="54">
        <v>544.69115255134852</v>
      </c>
      <c r="T374" s="54">
        <v>366.91001248250558</v>
      </c>
      <c r="U374" s="54">
        <v>3116.8438173771606</v>
      </c>
      <c r="W374" s="42" t="s">
        <v>469</v>
      </c>
    </row>
    <row r="375" spans="1:23">
      <c r="A375" s="45" t="s">
        <v>7944</v>
      </c>
      <c r="B375" s="46" t="s">
        <v>549</v>
      </c>
      <c r="C375" s="46" t="s">
        <v>445</v>
      </c>
      <c r="D375" s="46">
        <v>89</v>
      </c>
      <c r="E375" s="46">
        <v>69</v>
      </c>
      <c r="F375" s="46">
        <v>155</v>
      </c>
      <c r="G375" s="46">
        <v>185</v>
      </c>
      <c r="H375" s="46">
        <v>106</v>
      </c>
      <c r="I375" s="46">
        <v>88</v>
      </c>
      <c r="J375" s="46">
        <v>692</v>
      </c>
      <c r="L375" s="42">
        <v>30362</v>
      </c>
      <c r="M375" s="42">
        <v>14792</v>
      </c>
      <c r="N375" s="42">
        <v>15570</v>
      </c>
      <c r="O375" s="54">
        <v>293.12956985705819</v>
      </c>
      <c r="P375" s="54">
        <v>227.25775640603385</v>
      </c>
      <c r="Q375" s="54">
        <v>510.50655424543839</v>
      </c>
      <c r="R375" s="54">
        <v>609.3142744219748</v>
      </c>
      <c r="S375" s="54">
        <v>349.12061129042883</v>
      </c>
      <c r="T375" s="54">
        <v>289.83597918450698</v>
      </c>
      <c r="U375" s="54">
        <v>2279.164745405441</v>
      </c>
      <c r="W375" s="42" t="s">
        <v>469</v>
      </c>
    </row>
    <row r="376" spans="1:23">
      <c r="A376" s="45" t="s">
        <v>7945</v>
      </c>
      <c r="B376" s="46" t="s">
        <v>549</v>
      </c>
      <c r="C376" s="46" t="s">
        <v>447</v>
      </c>
      <c r="D376" s="46">
        <v>80</v>
      </c>
      <c r="E376" s="46">
        <v>62</v>
      </c>
      <c r="F376" s="46">
        <v>165</v>
      </c>
      <c r="G376" s="46">
        <v>190</v>
      </c>
      <c r="H376" s="46">
        <v>114</v>
      </c>
      <c r="I376" s="46">
        <v>85</v>
      </c>
      <c r="J376" s="46">
        <v>696</v>
      </c>
      <c r="L376" s="42">
        <v>27501</v>
      </c>
      <c r="M376" s="42">
        <v>13542</v>
      </c>
      <c r="N376" s="42">
        <v>13959</v>
      </c>
      <c r="O376" s="54">
        <v>290.89851278135336</v>
      </c>
      <c r="P376" s="54">
        <v>225.44634740554889</v>
      </c>
      <c r="Q376" s="54">
        <v>599.97818261154134</v>
      </c>
      <c r="R376" s="54">
        <v>690.88396785571433</v>
      </c>
      <c r="S376" s="54">
        <v>414.5303807134286</v>
      </c>
      <c r="T376" s="54">
        <v>309.07966983018804</v>
      </c>
      <c r="U376" s="54">
        <v>2530.8170611977748</v>
      </c>
      <c r="W376" s="42" t="s">
        <v>469</v>
      </c>
    </row>
    <row r="377" spans="1:23">
      <c r="A377" s="45" t="s">
        <v>7946</v>
      </c>
      <c r="B377" s="46" t="s">
        <v>549</v>
      </c>
      <c r="C377" s="46" t="s">
        <v>449</v>
      </c>
      <c r="D377" s="46">
        <v>159</v>
      </c>
      <c r="E377" s="46">
        <v>101</v>
      </c>
      <c r="F377" s="46">
        <v>223</v>
      </c>
      <c r="G377" s="46">
        <v>321</v>
      </c>
      <c r="H377" s="46">
        <v>181</v>
      </c>
      <c r="I377" s="46">
        <v>95</v>
      </c>
      <c r="J377" s="46">
        <v>1080</v>
      </c>
      <c r="L377" s="42">
        <v>38728</v>
      </c>
      <c r="M377" s="42">
        <v>20428</v>
      </c>
      <c r="N377" s="42">
        <v>18300</v>
      </c>
      <c r="O377" s="54">
        <v>410.55567031605045</v>
      </c>
      <c r="P377" s="54">
        <v>260.79322454038419</v>
      </c>
      <c r="Q377" s="54">
        <v>575.81078289609582</v>
      </c>
      <c r="R377" s="54">
        <v>828.85767403429043</v>
      </c>
      <c r="S377" s="54">
        <v>467.36211526544099</v>
      </c>
      <c r="T377" s="54">
        <v>245.30055773600495</v>
      </c>
      <c r="U377" s="54">
        <v>2788.680024788267</v>
      </c>
      <c r="W377" s="42" t="s">
        <v>469</v>
      </c>
    </row>
    <row r="378" spans="1:23">
      <c r="A378" s="45" t="s">
        <v>7947</v>
      </c>
      <c r="B378" s="46" t="s">
        <v>549</v>
      </c>
      <c r="C378" s="46" t="s">
        <v>451</v>
      </c>
      <c r="D378" s="46">
        <v>76</v>
      </c>
      <c r="E378" s="46">
        <v>37</v>
      </c>
      <c r="F378" s="46">
        <v>151</v>
      </c>
      <c r="G378" s="46">
        <v>208</v>
      </c>
      <c r="H378" s="46">
        <v>129</v>
      </c>
      <c r="I378" s="46">
        <v>82</v>
      </c>
      <c r="J378" s="46">
        <v>683</v>
      </c>
      <c r="L378" s="42">
        <v>40026</v>
      </c>
      <c r="M378" s="42">
        <v>20383</v>
      </c>
      <c r="N378" s="42">
        <v>19643</v>
      </c>
      <c r="O378" s="54">
        <v>189.87658022285513</v>
      </c>
      <c r="P378" s="54">
        <v>92.439914055863696</v>
      </c>
      <c r="Q378" s="54">
        <v>377.25478439014643</v>
      </c>
      <c r="R378" s="54">
        <v>519.66221955728781</v>
      </c>
      <c r="S378" s="54">
        <v>322.29051116774099</v>
      </c>
      <c r="T378" s="54">
        <v>204.86683655623847</v>
      </c>
      <c r="U378" s="54">
        <v>1706.3908459501324</v>
      </c>
      <c r="W378" s="42" t="s">
        <v>469</v>
      </c>
    </row>
    <row r="379" spans="1:23">
      <c r="A379" s="45" t="s">
        <v>7948</v>
      </c>
      <c r="B379" s="46" t="s">
        <v>549</v>
      </c>
      <c r="C379" s="46" t="s">
        <v>453</v>
      </c>
      <c r="D379" s="46">
        <v>129</v>
      </c>
      <c r="E379" s="46">
        <v>103</v>
      </c>
      <c r="F379" s="46">
        <v>221</v>
      </c>
      <c r="G379" s="46">
        <v>222</v>
      </c>
      <c r="H379" s="46">
        <v>125</v>
      </c>
      <c r="I379" s="46">
        <v>80</v>
      </c>
      <c r="J379" s="46">
        <v>880</v>
      </c>
      <c r="L379" s="42">
        <v>51465</v>
      </c>
      <c r="M379" s="42">
        <v>24797</v>
      </c>
      <c r="N379" s="42">
        <v>26668</v>
      </c>
      <c r="O379" s="54">
        <v>250.65578548528126</v>
      </c>
      <c r="P379" s="54">
        <v>200.13601476731759</v>
      </c>
      <c r="Q379" s="54">
        <v>429.41805110269115</v>
      </c>
      <c r="R379" s="54">
        <v>431.36111920722817</v>
      </c>
      <c r="S379" s="54">
        <v>242.88351306713298</v>
      </c>
      <c r="T379" s="54">
        <v>155.44544836296512</v>
      </c>
      <c r="U379" s="54">
        <v>1709.8999319926163</v>
      </c>
      <c r="W379" s="42" t="s">
        <v>469</v>
      </c>
    </row>
    <row r="380" spans="1:23">
      <c r="W380" s="42" t="s">
        <v>469</v>
      </c>
    </row>
    <row r="381" spans="1:23">
      <c r="W381" s="42" t="s">
        <v>469</v>
      </c>
    </row>
    <row r="382" spans="1:23">
      <c r="W382" s="42" t="s">
        <v>469</v>
      </c>
    </row>
    <row r="383" spans="1:23">
      <c r="W383" s="42" t="s">
        <v>469</v>
      </c>
    </row>
    <row r="384" spans="1:23">
      <c r="W384" s="42" t="s">
        <v>469</v>
      </c>
    </row>
    <row r="385" spans="23:23">
      <c r="W385" s="42" t="s">
        <v>469</v>
      </c>
    </row>
    <row r="386" spans="23:23">
      <c r="W386" s="42" t="s">
        <v>469</v>
      </c>
    </row>
    <row r="387" spans="23:23">
      <c r="W387" s="42" t="s">
        <v>469</v>
      </c>
    </row>
    <row r="388" spans="23:23">
      <c r="W388" s="42" t="s">
        <v>469</v>
      </c>
    </row>
    <row r="389" spans="23:23">
      <c r="W389" s="42" t="s">
        <v>469</v>
      </c>
    </row>
    <row r="390" spans="23:23">
      <c r="W390" s="42" t="s">
        <v>469</v>
      </c>
    </row>
    <row r="391" spans="23:23">
      <c r="W391" s="42" t="s">
        <v>469</v>
      </c>
    </row>
    <row r="392" spans="23:23">
      <c r="W392" s="42" t="s">
        <v>469</v>
      </c>
    </row>
    <row r="393" spans="23:23">
      <c r="W393" s="42" t="s">
        <v>469</v>
      </c>
    </row>
    <row r="394" spans="23:23">
      <c r="W394" s="42" t="s">
        <v>469</v>
      </c>
    </row>
    <row r="395" spans="23:23">
      <c r="W395" s="42" t="s">
        <v>469</v>
      </c>
    </row>
    <row r="396" spans="23:23">
      <c r="W396" s="42" t="s">
        <v>469</v>
      </c>
    </row>
    <row r="397" spans="23:23">
      <c r="W397" s="42" t="s">
        <v>469</v>
      </c>
    </row>
    <row r="398" spans="23:23">
      <c r="W398" s="42" t="s">
        <v>469</v>
      </c>
    </row>
    <row r="399" spans="23:23">
      <c r="W399" s="42" t="s">
        <v>469</v>
      </c>
    </row>
    <row r="400" spans="23:23">
      <c r="W400" s="42" t="s">
        <v>469</v>
      </c>
    </row>
    <row r="401" spans="23:23">
      <c r="W401" s="42" t="s">
        <v>469</v>
      </c>
    </row>
    <row r="402" spans="23:23">
      <c r="W402" s="42" t="s">
        <v>469</v>
      </c>
    </row>
    <row r="403" spans="23:23">
      <c r="W403" s="42" t="s">
        <v>469</v>
      </c>
    </row>
    <row r="404" spans="23:23">
      <c r="W404" s="42" t="s">
        <v>469</v>
      </c>
    </row>
    <row r="405" spans="23:23">
      <c r="W405" s="42" t="s">
        <v>469</v>
      </c>
    </row>
    <row r="406" spans="23:23">
      <c r="W406" s="42" t="s">
        <v>469</v>
      </c>
    </row>
    <row r="407" spans="23:23">
      <c r="W407" s="42" t="s">
        <v>469</v>
      </c>
    </row>
    <row r="408" spans="23:23">
      <c r="W408" s="42" t="s">
        <v>469</v>
      </c>
    </row>
    <row r="409" spans="23:23">
      <c r="W409" s="42" t="s">
        <v>469</v>
      </c>
    </row>
    <row r="410" spans="23:23">
      <c r="W410" s="42" t="s">
        <v>469</v>
      </c>
    </row>
    <row r="411" spans="23:23">
      <c r="W411" s="42" t="s">
        <v>469</v>
      </c>
    </row>
    <row r="412" spans="23:23">
      <c r="W412" s="42" t="s">
        <v>469</v>
      </c>
    </row>
    <row r="413" spans="23:23">
      <c r="W413" s="42" t="s">
        <v>469</v>
      </c>
    </row>
    <row r="414" spans="23:23">
      <c r="W414" s="42" t="s">
        <v>469</v>
      </c>
    </row>
    <row r="415" spans="23:23">
      <c r="W415" s="42" t="s">
        <v>469</v>
      </c>
    </row>
    <row r="416" spans="23:23">
      <c r="W416" s="42" t="s">
        <v>469</v>
      </c>
    </row>
    <row r="417" spans="23:23">
      <c r="W417" s="42" t="s">
        <v>469</v>
      </c>
    </row>
    <row r="418" spans="23:23">
      <c r="W418" s="42" t="s">
        <v>469</v>
      </c>
    </row>
    <row r="419" spans="23:23">
      <c r="W419" s="42" t="s">
        <v>469</v>
      </c>
    </row>
    <row r="420" spans="23:23">
      <c r="W420" s="42" t="s">
        <v>469</v>
      </c>
    </row>
    <row r="421" spans="23:23">
      <c r="W421" s="42" t="s">
        <v>469</v>
      </c>
    </row>
    <row r="422" spans="23:23">
      <c r="W422" s="42" t="s">
        <v>469</v>
      </c>
    </row>
    <row r="423" spans="23:23">
      <c r="W423" s="42" t="s">
        <v>469</v>
      </c>
    </row>
    <row r="424" spans="23:23">
      <c r="W424" s="42" t="s">
        <v>469</v>
      </c>
    </row>
    <row r="425" spans="23:23">
      <c r="W425" s="42" t="s">
        <v>469</v>
      </c>
    </row>
    <row r="426" spans="23:23">
      <c r="W426" s="42" t="s">
        <v>469</v>
      </c>
    </row>
    <row r="427" spans="23:23">
      <c r="W427" s="42" t="s">
        <v>469</v>
      </c>
    </row>
    <row r="428" spans="23:23">
      <c r="W428" s="42" t="s">
        <v>469</v>
      </c>
    </row>
    <row r="429" spans="23:23">
      <c r="W429" s="42" t="s">
        <v>469</v>
      </c>
    </row>
    <row r="430" spans="23:23">
      <c r="W430" s="42" t="s">
        <v>469</v>
      </c>
    </row>
    <row r="431" spans="23:23">
      <c r="W431" s="42" t="s">
        <v>469</v>
      </c>
    </row>
    <row r="432" spans="23:23">
      <c r="W432" s="42" t="s">
        <v>469</v>
      </c>
    </row>
    <row r="433" spans="23:23">
      <c r="W433" s="42" t="s">
        <v>469</v>
      </c>
    </row>
    <row r="434" spans="23:23">
      <c r="W434" s="42" t="s">
        <v>469</v>
      </c>
    </row>
    <row r="435" spans="23:23">
      <c r="W435" s="42" t="s">
        <v>469</v>
      </c>
    </row>
    <row r="436" spans="23:23">
      <c r="W436" s="42" t="s">
        <v>469</v>
      </c>
    </row>
    <row r="437" spans="23:23">
      <c r="W437" s="42" t="s">
        <v>469</v>
      </c>
    </row>
    <row r="438" spans="23:23">
      <c r="W438" s="42" t="s">
        <v>469</v>
      </c>
    </row>
    <row r="439" spans="23:23">
      <c r="W439" s="42" t="s">
        <v>469</v>
      </c>
    </row>
    <row r="440" spans="23:23">
      <c r="W440" s="42" t="s">
        <v>469</v>
      </c>
    </row>
    <row r="441" spans="23:23">
      <c r="W441" s="42" t="s">
        <v>469</v>
      </c>
    </row>
    <row r="442" spans="23:23">
      <c r="W442" s="42" t="s">
        <v>469</v>
      </c>
    </row>
    <row r="443" spans="23:23">
      <c r="W443" s="42" t="s">
        <v>469</v>
      </c>
    </row>
    <row r="444" spans="23:23">
      <c r="W444" s="42" t="s">
        <v>469</v>
      </c>
    </row>
    <row r="445" spans="23:23">
      <c r="W445" s="42" t="s">
        <v>469</v>
      </c>
    </row>
    <row r="446" spans="23:23">
      <c r="W446" s="42" t="s">
        <v>469</v>
      </c>
    </row>
    <row r="447" spans="23:23">
      <c r="W447" s="42" t="s">
        <v>469</v>
      </c>
    </row>
    <row r="448" spans="23:23">
      <c r="W448" s="42" t="s">
        <v>469</v>
      </c>
    </row>
    <row r="449" spans="23:23">
      <c r="W449" s="42" t="s">
        <v>469</v>
      </c>
    </row>
    <row r="450" spans="23:23">
      <c r="W450" s="42" t="s">
        <v>469</v>
      </c>
    </row>
    <row r="451" spans="23:23">
      <c r="W451" s="42" t="s">
        <v>469</v>
      </c>
    </row>
    <row r="452" spans="23:23">
      <c r="W452" s="42" t="s">
        <v>469</v>
      </c>
    </row>
    <row r="453" spans="23:23">
      <c r="W453" s="42" t="s">
        <v>469</v>
      </c>
    </row>
    <row r="454" spans="23:23">
      <c r="W454" s="42" t="s">
        <v>469</v>
      </c>
    </row>
    <row r="455" spans="23:23">
      <c r="W455" s="42" t="s">
        <v>469</v>
      </c>
    </row>
    <row r="456" spans="23:23">
      <c r="W456" s="42" t="s">
        <v>469</v>
      </c>
    </row>
    <row r="457" spans="23:23">
      <c r="W457" s="42" t="s">
        <v>469</v>
      </c>
    </row>
    <row r="458" spans="23:23">
      <c r="W458" s="42" t="s">
        <v>469</v>
      </c>
    </row>
    <row r="459" spans="23:23">
      <c r="W459" s="42" t="s">
        <v>469</v>
      </c>
    </row>
    <row r="460" spans="23:23">
      <c r="W460" s="42" t="s">
        <v>469</v>
      </c>
    </row>
    <row r="461" spans="23:23">
      <c r="W461" s="42" t="s">
        <v>469</v>
      </c>
    </row>
    <row r="462" spans="23:23">
      <c r="W462" s="42" t="s">
        <v>469</v>
      </c>
    </row>
    <row r="463" spans="23:23">
      <c r="W463" s="42" t="s">
        <v>469</v>
      </c>
    </row>
    <row r="464" spans="23:23">
      <c r="W464" s="42" t="s">
        <v>469</v>
      </c>
    </row>
    <row r="465" spans="23:23">
      <c r="W465" s="42" t="s">
        <v>469</v>
      </c>
    </row>
    <row r="466" spans="23:23">
      <c r="W466" s="42" t="s">
        <v>469</v>
      </c>
    </row>
    <row r="467" spans="23:23">
      <c r="W467" s="42" t="s">
        <v>469</v>
      </c>
    </row>
    <row r="468" spans="23:23">
      <c r="W468" s="42" t="s">
        <v>469</v>
      </c>
    </row>
    <row r="469" spans="23:23">
      <c r="W469" s="42" t="s">
        <v>469</v>
      </c>
    </row>
    <row r="470" spans="23:23">
      <c r="W470" s="42" t="s">
        <v>469</v>
      </c>
    </row>
    <row r="471" spans="23:23">
      <c r="W471" s="42" t="s">
        <v>469</v>
      </c>
    </row>
    <row r="472" spans="23:23">
      <c r="W472" s="42" t="s">
        <v>469</v>
      </c>
    </row>
    <row r="473" spans="23:23">
      <c r="W473" s="42" t="s">
        <v>469</v>
      </c>
    </row>
    <row r="474" spans="23:23">
      <c r="W474" s="42" t="s">
        <v>469</v>
      </c>
    </row>
    <row r="475" spans="23:23">
      <c r="W475" s="42" t="s">
        <v>469</v>
      </c>
    </row>
    <row r="476" spans="23:23">
      <c r="W476" s="42" t="s">
        <v>469</v>
      </c>
    </row>
    <row r="477" spans="23:23">
      <c r="W477" s="42" t="s">
        <v>469</v>
      </c>
    </row>
    <row r="478" spans="23:23">
      <c r="W478" s="42" t="s">
        <v>469</v>
      </c>
    </row>
    <row r="479" spans="23:23">
      <c r="W479" s="42" t="s">
        <v>469</v>
      </c>
    </row>
    <row r="480" spans="23:23">
      <c r="W480" s="42" t="s">
        <v>469</v>
      </c>
    </row>
    <row r="481" spans="23:23">
      <c r="W481" s="42" t="s">
        <v>469</v>
      </c>
    </row>
    <row r="482" spans="23:23">
      <c r="W482" s="42" t="s">
        <v>469</v>
      </c>
    </row>
    <row r="483" spans="23:23">
      <c r="W483" s="42" t="s">
        <v>469</v>
      </c>
    </row>
    <row r="484" spans="23:23">
      <c r="W484" s="42" t="s">
        <v>469</v>
      </c>
    </row>
    <row r="485" spans="23:23">
      <c r="W485" s="42" t="s">
        <v>469</v>
      </c>
    </row>
    <row r="486" spans="23:23">
      <c r="W486" s="42" t="s">
        <v>469</v>
      </c>
    </row>
    <row r="487" spans="23:23">
      <c r="W487" s="42" t="s">
        <v>469</v>
      </c>
    </row>
    <row r="488" spans="23:23">
      <c r="W488" s="42" t="s">
        <v>469</v>
      </c>
    </row>
    <row r="489" spans="23:23">
      <c r="W489" s="42" t="s">
        <v>469</v>
      </c>
    </row>
    <row r="490" spans="23:23">
      <c r="W490" s="42" t="s">
        <v>469</v>
      </c>
    </row>
    <row r="491" spans="23:23">
      <c r="W491" s="42" t="s">
        <v>469</v>
      </c>
    </row>
    <row r="492" spans="23:23">
      <c r="W492" s="42" t="s">
        <v>469</v>
      </c>
    </row>
    <row r="493" spans="23:23">
      <c r="W493" s="42" t="s">
        <v>469</v>
      </c>
    </row>
    <row r="494" spans="23:23">
      <c r="W494" s="42" t="s">
        <v>469</v>
      </c>
    </row>
    <row r="495" spans="23:23">
      <c r="W495" s="42" t="s">
        <v>469</v>
      </c>
    </row>
    <row r="496" spans="23:23">
      <c r="W496" s="42" t="s">
        <v>469</v>
      </c>
    </row>
    <row r="497" spans="23:23">
      <c r="W497" s="42" t="s">
        <v>469</v>
      </c>
    </row>
    <row r="498" spans="23:23">
      <c r="W498" s="42" t="s">
        <v>469</v>
      </c>
    </row>
    <row r="499" spans="23:23">
      <c r="W499" s="42" t="s">
        <v>469</v>
      </c>
    </row>
    <row r="500" spans="23:23">
      <c r="W500" s="42" t="s">
        <v>469</v>
      </c>
    </row>
    <row r="501" spans="23:23">
      <c r="W501" s="42" t="s">
        <v>469</v>
      </c>
    </row>
    <row r="502" spans="23:23">
      <c r="W502" s="42" t="s">
        <v>469</v>
      </c>
    </row>
    <row r="503" spans="23:23">
      <c r="W503" s="42" t="s">
        <v>469</v>
      </c>
    </row>
    <row r="504" spans="23:23">
      <c r="W504" s="42" t="s">
        <v>469</v>
      </c>
    </row>
    <row r="505" spans="23:23">
      <c r="W505" s="42" t="s">
        <v>469</v>
      </c>
    </row>
    <row r="506" spans="23:23">
      <c r="W506" s="42" t="s">
        <v>469</v>
      </c>
    </row>
    <row r="507" spans="23:23">
      <c r="W507" s="42" t="s">
        <v>469</v>
      </c>
    </row>
    <row r="508" spans="23:23">
      <c r="W508" s="42" t="s">
        <v>469</v>
      </c>
    </row>
    <row r="509" spans="23:23">
      <c r="W509" s="42" t="s">
        <v>469</v>
      </c>
    </row>
    <row r="510" spans="23:23">
      <c r="W510" s="42" t="s">
        <v>469</v>
      </c>
    </row>
    <row r="511" spans="23:23">
      <c r="W511" s="42" t="s">
        <v>469</v>
      </c>
    </row>
    <row r="512" spans="23:23">
      <c r="W512" s="42" t="s">
        <v>469</v>
      </c>
    </row>
    <row r="513" spans="23:23">
      <c r="W513" s="42" t="s">
        <v>469</v>
      </c>
    </row>
    <row r="514" spans="23:23">
      <c r="W514" s="42" t="s">
        <v>469</v>
      </c>
    </row>
    <row r="515" spans="23:23">
      <c r="W515" s="42" t="s">
        <v>469</v>
      </c>
    </row>
    <row r="516" spans="23:23">
      <c r="W516" s="42" t="s">
        <v>469</v>
      </c>
    </row>
    <row r="517" spans="23:23">
      <c r="W517" s="42" t="s">
        <v>469</v>
      </c>
    </row>
    <row r="518" spans="23:23">
      <c r="W518" s="42" t="s">
        <v>469</v>
      </c>
    </row>
    <row r="519" spans="23:23">
      <c r="W519" s="42" t="s">
        <v>469</v>
      </c>
    </row>
    <row r="520" spans="23:23">
      <c r="W520" s="42" t="s">
        <v>469</v>
      </c>
    </row>
    <row r="521" spans="23:23">
      <c r="W521" s="42" t="s">
        <v>469</v>
      </c>
    </row>
    <row r="522" spans="23:23">
      <c r="W522" s="42" t="s">
        <v>469</v>
      </c>
    </row>
    <row r="523" spans="23:23">
      <c r="W523" s="42" t="s">
        <v>469</v>
      </c>
    </row>
    <row r="524" spans="23:23">
      <c r="W524" s="42" t="s">
        <v>469</v>
      </c>
    </row>
    <row r="525" spans="23:23">
      <c r="W525" s="42" t="s">
        <v>469</v>
      </c>
    </row>
    <row r="526" spans="23:23">
      <c r="W526" s="42" t="s">
        <v>469</v>
      </c>
    </row>
    <row r="527" spans="23:23">
      <c r="W527" s="42" t="s">
        <v>469</v>
      </c>
    </row>
    <row r="528" spans="23:23">
      <c r="W528" s="42" t="s">
        <v>469</v>
      </c>
    </row>
    <row r="529" spans="23:23">
      <c r="W529" s="42" t="s">
        <v>469</v>
      </c>
    </row>
    <row r="530" spans="23:23">
      <c r="W530" s="42" t="s">
        <v>469</v>
      </c>
    </row>
    <row r="531" spans="23:23">
      <c r="W531" s="42" t="s">
        <v>469</v>
      </c>
    </row>
    <row r="532" spans="23:23">
      <c r="W532" s="42" t="s">
        <v>469</v>
      </c>
    </row>
    <row r="533" spans="23:23">
      <c r="W533" s="42" t="s">
        <v>469</v>
      </c>
    </row>
    <row r="534" spans="23:23">
      <c r="W534" s="42" t="s">
        <v>469</v>
      </c>
    </row>
    <row r="535" spans="23:23">
      <c r="W535" s="42" t="s">
        <v>469</v>
      </c>
    </row>
    <row r="536" spans="23:23">
      <c r="W536" s="42" t="s">
        <v>469</v>
      </c>
    </row>
    <row r="537" spans="23:23">
      <c r="W537" s="42" t="s">
        <v>469</v>
      </c>
    </row>
    <row r="538" spans="23:23">
      <c r="W538" s="42" t="s">
        <v>469</v>
      </c>
    </row>
    <row r="539" spans="23:23">
      <c r="W539" s="42" t="s">
        <v>469</v>
      </c>
    </row>
    <row r="540" spans="23:23">
      <c r="W540" s="42" t="s">
        <v>469</v>
      </c>
    </row>
    <row r="541" spans="23:23">
      <c r="W541" s="42" t="s">
        <v>469</v>
      </c>
    </row>
    <row r="542" spans="23:23">
      <c r="W542" s="42" t="s">
        <v>469</v>
      </c>
    </row>
    <row r="543" spans="23:23">
      <c r="W543" s="42" t="s">
        <v>469</v>
      </c>
    </row>
    <row r="544" spans="23:23">
      <c r="W544" s="42" t="s">
        <v>469</v>
      </c>
    </row>
    <row r="545" spans="23:23">
      <c r="W545" s="42" t="s">
        <v>469</v>
      </c>
    </row>
    <row r="546" spans="23:23">
      <c r="W546" s="42" t="s">
        <v>469</v>
      </c>
    </row>
    <row r="547" spans="23:23">
      <c r="W547" s="42" t="s">
        <v>469</v>
      </c>
    </row>
    <row r="548" spans="23:23">
      <c r="W548" s="42" t="s">
        <v>469</v>
      </c>
    </row>
    <row r="549" spans="23:23">
      <c r="W549" s="42" t="s">
        <v>469</v>
      </c>
    </row>
    <row r="550" spans="23:23">
      <c r="W550" s="42" t="s">
        <v>469</v>
      </c>
    </row>
    <row r="551" spans="23:23">
      <c r="W551" s="42" t="s">
        <v>469</v>
      </c>
    </row>
    <row r="552" spans="23:23">
      <c r="W552" s="42" t="s">
        <v>469</v>
      </c>
    </row>
    <row r="553" spans="23:23">
      <c r="W553" s="42" t="s">
        <v>469</v>
      </c>
    </row>
    <row r="554" spans="23:23">
      <c r="W554" s="42" t="s">
        <v>469</v>
      </c>
    </row>
    <row r="555" spans="23:23">
      <c r="W555" s="42" t="s">
        <v>469</v>
      </c>
    </row>
    <row r="556" spans="23:23">
      <c r="W556" s="42" t="s">
        <v>469</v>
      </c>
    </row>
    <row r="557" spans="23:23">
      <c r="W557" s="42" t="s">
        <v>469</v>
      </c>
    </row>
    <row r="558" spans="23:23">
      <c r="W558" s="42" t="s">
        <v>469</v>
      </c>
    </row>
    <row r="559" spans="23:23">
      <c r="W559" s="42" t="s">
        <v>469</v>
      </c>
    </row>
    <row r="560" spans="23:23">
      <c r="W560" s="42" t="s">
        <v>469</v>
      </c>
    </row>
    <row r="561" spans="23:23">
      <c r="W561" s="42" t="s">
        <v>469</v>
      </c>
    </row>
    <row r="562" spans="23:23">
      <c r="W562" s="42" t="s">
        <v>469</v>
      </c>
    </row>
    <row r="563" spans="23:23">
      <c r="W563" s="42" t="s">
        <v>469</v>
      </c>
    </row>
    <row r="564" spans="23:23">
      <c r="W564" s="42" t="s">
        <v>469</v>
      </c>
    </row>
    <row r="565" spans="23:23">
      <c r="W565" s="42" t="s">
        <v>469</v>
      </c>
    </row>
    <row r="566" spans="23:23">
      <c r="W566" s="42" t="s">
        <v>469</v>
      </c>
    </row>
    <row r="567" spans="23:23">
      <c r="W567" s="42" t="s">
        <v>469</v>
      </c>
    </row>
    <row r="568" spans="23:23">
      <c r="W568" s="42" t="s">
        <v>469</v>
      </c>
    </row>
    <row r="569" spans="23:23">
      <c r="W569" s="42" t="s">
        <v>469</v>
      </c>
    </row>
    <row r="570" spans="23:23">
      <c r="W570" s="42" t="s">
        <v>469</v>
      </c>
    </row>
    <row r="571" spans="23:23">
      <c r="W571" s="42" t="s">
        <v>469</v>
      </c>
    </row>
    <row r="572" spans="23:23">
      <c r="W572" s="42" t="s">
        <v>469</v>
      </c>
    </row>
    <row r="573" spans="23:23">
      <c r="W573" s="42" t="s">
        <v>469</v>
      </c>
    </row>
    <row r="574" spans="23:23">
      <c r="W574" s="42" t="s">
        <v>469</v>
      </c>
    </row>
    <row r="575" spans="23:23">
      <c r="W575" s="42" t="s">
        <v>469</v>
      </c>
    </row>
    <row r="576" spans="23:23">
      <c r="W576" s="42" t="s">
        <v>469</v>
      </c>
    </row>
    <row r="577" spans="23:23">
      <c r="W577" s="42" t="s">
        <v>469</v>
      </c>
    </row>
    <row r="578" spans="23:23">
      <c r="W578" s="42" t="s">
        <v>469</v>
      </c>
    </row>
    <row r="579" spans="23:23">
      <c r="W579" s="42" t="s">
        <v>469</v>
      </c>
    </row>
    <row r="580" spans="23:23">
      <c r="W580" s="42" t="s">
        <v>469</v>
      </c>
    </row>
    <row r="581" spans="23:23">
      <c r="W581" s="42" t="s">
        <v>469</v>
      </c>
    </row>
    <row r="582" spans="23:23">
      <c r="W582" s="42" t="s">
        <v>469</v>
      </c>
    </row>
    <row r="583" spans="23:23">
      <c r="W583" s="42" t="s">
        <v>469</v>
      </c>
    </row>
    <row r="584" spans="23:23">
      <c r="W584" s="42" t="s">
        <v>469</v>
      </c>
    </row>
    <row r="585" spans="23:23">
      <c r="W585" s="42" t="s">
        <v>469</v>
      </c>
    </row>
    <row r="586" spans="23:23">
      <c r="W586" s="42" t="s">
        <v>469</v>
      </c>
    </row>
    <row r="587" spans="23:23">
      <c r="W587" s="42" t="s">
        <v>469</v>
      </c>
    </row>
    <row r="588" spans="23:23">
      <c r="W588" s="42" t="s">
        <v>469</v>
      </c>
    </row>
    <row r="589" spans="23:23">
      <c r="W589" s="42" t="s">
        <v>469</v>
      </c>
    </row>
    <row r="590" spans="23:23">
      <c r="W590" s="42" t="s">
        <v>469</v>
      </c>
    </row>
    <row r="591" spans="23:23">
      <c r="W591" s="42" t="s">
        <v>469</v>
      </c>
    </row>
    <row r="592" spans="23:23">
      <c r="W592" s="42" t="s">
        <v>469</v>
      </c>
    </row>
    <row r="593" spans="23:23">
      <c r="W593" s="42" t="s">
        <v>469</v>
      </c>
    </row>
    <row r="594" spans="23:23">
      <c r="W594" s="42" t="s">
        <v>469</v>
      </c>
    </row>
    <row r="595" spans="23:23">
      <c r="W595" s="42" t="s">
        <v>469</v>
      </c>
    </row>
    <row r="596" spans="23:23">
      <c r="W596" s="42" t="s">
        <v>469</v>
      </c>
    </row>
    <row r="597" spans="23:23">
      <c r="W597" s="42" t="s">
        <v>469</v>
      </c>
    </row>
    <row r="598" spans="23:23">
      <c r="W598" s="42" t="s">
        <v>469</v>
      </c>
    </row>
    <row r="599" spans="23:23">
      <c r="W599" s="42" t="s">
        <v>469</v>
      </c>
    </row>
    <row r="600" spans="23:23">
      <c r="W600" s="42" t="s">
        <v>469</v>
      </c>
    </row>
    <row r="601" spans="23:23">
      <c r="W601" s="42" t="s">
        <v>469</v>
      </c>
    </row>
    <row r="602" spans="23:23">
      <c r="W602" s="42" t="s">
        <v>469</v>
      </c>
    </row>
    <row r="603" spans="23:23">
      <c r="W603" s="42" t="s">
        <v>469</v>
      </c>
    </row>
    <row r="604" spans="23:23">
      <c r="W604" s="42" t="s">
        <v>469</v>
      </c>
    </row>
    <row r="605" spans="23:23">
      <c r="W605" s="42" t="s">
        <v>469</v>
      </c>
    </row>
    <row r="606" spans="23:23">
      <c r="W606" s="42" t="s">
        <v>469</v>
      </c>
    </row>
    <row r="607" spans="23:23">
      <c r="W607" s="42" t="s">
        <v>469</v>
      </c>
    </row>
    <row r="608" spans="23:23">
      <c r="W608" s="42" t="s">
        <v>469</v>
      </c>
    </row>
    <row r="609" spans="23:23">
      <c r="W609" s="42" t="s">
        <v>469</v>
      </c>
    </row>
    <row r="610" spans="23:23">
      <c r="W610" s="42" t="s">
        <v>469</v>
      </c>
    </row>
    <row r="611" spans="23:23">
      <c r="W611" s="42" t="s">
        <v>469</v>
      </c>
    </row>
    <row r="612" spans="23:23">
      <c r="W612" s="42" t="s">
        <v>469</v>
      </c>
    </row>
    <row r="613" spans="23:23">
      <c r="W613" s="42" t="s">
        <v>469</v>
      </c>
    </row>
    <row r="614" spans="23:23">
      <c r="W614" s="42" t="s">
        <v>469</v>
      </c>
    </row>
    <row r="615" spans="23:23">
      <c r="W615" s="42" t="s">
        <v>469</v>
      </c>
    </row>
    <row r="616" spans="23:23">
      <c r="W616" s="42" t="s">
        <v>469</v>
      </c>
    </row>
    <row r="617" spans="23:23">
      <c r="W617" s="42" t="s">
        <v>469</v>
      </c>
    </row>
    <row r="618" spans="23:23">
      <c r="W618" s="42" t="s">
        <v>469</v>
      </c>
    </row>
    <row r="619" spans="23:23">
      <c r="W619" s="42" t="s">
        <v>469</v>
      </c>
    </row>
    <row r="620" spans="23:23">
      <c r="W620" s="42" t="s">
        <v>469</v>
      </c>
    </row>
    <row r="621" spans="23:23">
      <c r="W621" s="42" t="s">
        <v>469</v>
      </c>
    </row>
    <row r="622" spans="23:23">
      <c r="W622" s="42" t="s">
        <v>469</v>
      </c>
    </row>
    <row r="623" spans="23:23">
      <c r="W623" s="42" t="s">
        <v>469</v>
      </c>
    </row>
    <row r="624" spans="23:23">
      <c r="W624" s="42" t="s">
        <v>469</v>
      </c>
    </row>
    <row r="625" spans="23:23">
      <c r="W625" s="42" t="s">
        <v>469</v>
      </c>
    </row>
    <row r="626" spans="23:23">
      <c r="W626" s="42" t="s">
        <v>469</v>
      </c>
    </row>
    <row r="627" spans="23:23">
      <c r="W627" s="42" t="s">
        <v>469</v>
      </c>
    </row>
    <row r="628" spans="23:23">
      <c r="W628" s="42" t="s">
        <v>469</v>
      </c>
    </row>
    <row r="629" spans="23:23">
      <c r="W629" s="42" t="s">
        <v>469</v>
      </c>
    </row>
    <row r="630" spans="23:23">
      <c r="W630" s="42" t="s">
        <v>469</v>
      </c>
    </row>
    <row r="631" spans="23:23">
      <c r="W631" s="42" t="s">
        <v>469</v>
      </c>
    </row>
    <row r="632" spans="23:23">
      <c r="W632" s="42" t="s">
        <v>469</v>
      </c>
    </row>
    <row r="633" spans="23:23">
      <c r="W633" s="42" t="s">
        <v>469</v>
      </c>
    </row>
    <row r="634" spans="23:23">
      <c r="W634" s="42" t="s">
        <v>469</v>
      </c>
    </row>
    <row r="635" spans="23:23">
      <c r="W635" s="42" t="s">
        <v>469</v>
      </c>
    </row>
    <row r="636" spans="23:23">
      <c r="W636" s="42" t="s">
        <v>469</v>
      </c>
    </row>
    <row r="637" spans="23:23">
      <c r="W637" s="42" t="s">
        <v>469</v>
      </c>
    </row>
    <row r="638" spans="23:23">
      <c r="W638" s="42" t="s">
        <v>469</v>
      </c>
    </row>
    <row r="639" spans="23:23">
      <c r="W639" s="42" t="s">
        <v>469</v>
      </c>
    </row>
    <row r="640" spans="23:23">
      <c r="W640" s="42" t="s">
        <v>469</v>
      </c>
    </row>
    <row r="641" spans="23:23">
      <c r="W641" s="42" t="s">
        <v>469</v>
      </c>
    </row>
    <row r="642" spans="23:23">
      <c r="W642" s="42" t="s">
        <v>469</v>
      </c>
    </row>
    <row r="643" spans="23:23">
      <c r="W643" s="42" t="s">
        <v>469</v>
      </c>
    </row>
    <row r="644" spans="23:23">
      <c r="W644" s="42" t="s">
        <v>469</v>
      </c>
    </row>
    <row r="645" spans="23:23">
      <c r="W645" s="42" t="s">
        <v>469</v>
      </c>
    </row>
    <row r="646" spans="23:23">
      <c r="W646" s="42" t="s">
        <v>469</v>
      </c>
    </row>
    <row r="647" spans="23:23">
      <c r="W647" s="42" t="s">
        <v>469</v>
      </c>
    </row>
    <row r="648" spans="23:23">
      <c r="W648" s="42" t="s">
        <v>469</v>
      </c>
    </row>
    <row r="649" spans="23:23">
      <c r="W649" s="42" t="s">
        <v>469</v>
      </c>
    </row>
    <row r="650" spans="23:23">
      <c r="W650" s="42" t="s">
        <v>469</v>
      </c>
    </row>
    <row r="651" spans="23:23">
      <c r="W651" s="42" t="s">
        <v>469</v>
      </c>
    </row>
    <row r="652" spans="23:23">
      <c r="W652" s="42" t="s">
        <v>469</v>
      </c>
    </row>
    <row r="653" spans="23:23">
      <c r="W653" s="42" t="s">
        <v>469</v>
      </c>
    </row>
    <row r="654" spans="23:23">
      <c r="W654" s="42" t="s">
        <v>469</v>
      </c>
    </row>
    <row r="655" spans="23:23">
      <c r="W655" s="42" t="s">
        <v>469</v>
      </c>
    </row>
    <row r="656" spans="23:23">
      <c r="W656" s="42" t="s">
        <v>469</v>
      </c>
    </row>
    <row r="657" spans="23:23">
      <c r="W657" s="42" t="s">
        <v>469</v>
      </c>
    </row>
    <row r="658" spans="23:23">
      <c r="W658" s="42" t="s">
        <v>469</v>
      </c>
    </row>
    <row r="659" spans="23:23">
      <c r="W659" s="42" t="s">
        <v>469</v>
      </c>
    </row>
    <row r="660" spans="23:23">
      <c r="W660" s="42" t="s">
        <v>469</v>
      </c>
    </row>
    <row r="661" spans="23:23">
      <c r="W661" s="42" t="s">
        <v>469</v>
      </c>
    </row>
    <row r="662" spans="23:23">
      <c r="W662" s="42" t="s">
        <v>469</v>
      </c>
    </row>
    <row r="663" spans="23:23">
      <c r="W663" s="42" t="s">
        <v>469</v>
      </c>
    </row>
    <row r="664" spans="23:23">
      <c r="W664" s="42" t="s">
        <v>469</v>
      </c>
    </row>
    <row r="665" spans="23:23">
      <c r="W665" s="42" t="s">
        <v>469</v>
      </c>
    </row>
    <row r="666" spans="23:23">
      <c r="W666" s="42" t="s">
        <v>469</v>
      </c>
    </row>
    <row r="667" spans="23:23">
      <c r="W667" s="42" t="s">
        <v>469</v>
      </c>
    </row>
    <row r="668" spans="23:23">
      <c r="W668" s="42" t="s">
        <v>469</v>
      </c>
    </row>
    <row r="669" spans="23:23">
      <c r="W669" s="42" t="s">
        <v>469</v>
      </c>
    </row>
    <row r="670" spans="23:23">
      <c r="W670" s="42" t="s">
        <v>469</v>
      </c>
    </row>
    <row r="678" spans="23:23">
      <c r="W678" s="58"/>
    </row>
  </sheetData>
  <autoFilter ref="A4:V4" xr:uid="{00000000-0009-0000-0000-00000D000000}"/>
  <mergeCells count="1">
    <mergeCell ref="O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822433"/>
  </sheetPr>
  <dimension ref="A1:Y31"/>
  <sheetViews>
    <sheetView showGridLines="0" zoomScale="85" zoomScaleNormal="85" workbookViewId="0">
      <selection activeCell="C8" sqref="C8"/>
    </sheetView>
  </sheetViews>
  <sheetFormatPr defaultColWidth="0" defaultRowHeight="15" zeroHeight="1"/>
  <cols>
    <col min="1" max="1" width="2.5703125" style="8" customWidth="1"/>
    <col min="2" max="2" width="35.85546875" style="8" customWidth="1"/>
    <col min="3" max="3" width="44.140625" style="17" customWidth="1"/>
    <col min="4" max="4" width="2.5703125" style="42" customWidth="1"/>
    <col min="5" max="16" width="9.140625" style="42" customWidth="1"/>
    <col min="17" max="17" width="2.5703125" style="42" customWidth="1"/>
    <col min="18" max="25" width="0" style="42" hidden="1" customWidth="1"/>
    <col min="26" max="16384" width="9.140625" style="42" hidden="1"/>
  </cols>
  <sheetData>
    <row r="1" spans="1:16" s="5" customFormat="1">
      <c r="J1" s="7"/>
    </row>
    <row r="2" spans="1:16" s="2" customFormat="1" ht="23.25">
      <c r="B2" s="1" t="s">
        <v>0</v>
      </c>
      <c r="J2" s="13"/>
    </row>
    <row r="3" spans="1:16" s="2" customFormat="1" ht="23.25">
      <c r="B3" s="142"/>
      <c r="J3" s="13"/>
    </row>
    <row r="4" spans="1:16" s="2" customFormat="1" ht="23.25">
      <c r="B4" s="3" t="s">
        <v>13</v>
      </c>
      <c r="J4" s="13"/>
    </row>
    <row r="5" spans="1:16" s="2" customFormat="1" ht="23.25">
      <c r="B5" s="3" t="s">
        <v>14</v>
      </c>
      <c r="J5" s="13"/>
    </row>
    <row r="6" spans="1:16" s="5" customFormat="1" ht="10.5" customHeight="1">
      <c r="B6" s="20"/>
      <c r="J6" s="7"/>
    </row>
    <row r="7" spans="1:16" s="2" customFormat="1" ht="18">
      <c r="B7" s="143" t="s">
        <v>15</v>
      </c>
      <c r="J7" s="13"/>
    </row>
    <row r="8" spans="1:16" s="5" customFormat="1" ht="6" customHeight="1">
      <c r="B8" s="23"/>
      <c r="J8" s="7"/>
    </row>
    <row r="9" spans="1:16" ht="12" customHeight="1">
      <c r="A9" s="5"/>
      <c r="B9" s="20"/>
      <c r="C9" s="5"/>
    </row>
    <row r="10" spans="1:16" ht="21" customHeight="1">
      <c r="A10" s="5"/>
      <c r="B10" s="156" t="s">
        <v>16</v>
      </c>
      <c r="C10" s="157" t="s">
        <v>17</v>
      </c>
      <c r="E10" s="161" t="s">
        <v>18</v>
      </c>
      <c r="F10" s="162"/>
      <c r="G10" s="162"/>
      <c r="H10" s="162"/>
      <c r="I10" s="162"/>
      <c r="J10" s="162"/>
      <c r="K10" s="162"/>
      <c r="L10" s="162"/>
      <c r="M10" s="162"/>
      <c r="N10" s="162"/>
      <c r="O10" s="162"/>
      <c r="P10" s="163"/>
    </row>
    <row r="11" spans="1:16">
      <c r="B11" s="160" t="s">
        <v>19</v>
      </c>
      <c r="C11" s="128" t="s">
        <v>20</v>
      </c>
      <c r="D11" s="153"/>
      <c r="E11" s="154" t="s">
        <v>21</v>
      </c>
      <c r="F11" s="98"/>
      <c r="G11" s="98"/>
      <c r="H11" s="98"/>
      <c r="I11" s="98"/>
      <c r="J11" s="98"/>
      <c r="K11" s="98"/>
      <c r="L11" s="98"/>
      <c r="M11" s="98"/>
      <c r="N11" s="98"/>
      <c r="O11" s="98"/>
      <c r="P11" s="98"/>
    </row>
    <row r="12" spans="1:16">
      <c r="B12" s="160"/>
      <c r="C12" s="129" t="s">
        <v>22</v>
      </c>
      <c r="D12" s="153"/>
      <c r="E12" s="154" t="s">
        <v>23</v>
      </c>
      <c r="F12" s="98"/>
      <c r="G12" s="98"/>
      <c r="H12" s="98"/>
      <c r="I12" s="98"/>
      <c r="J12" s="98"/>
      <c r="K12" s="98"/>
      <c r="L12" s="98"/>
      <c r="M12" s="98"/>
      <c r="N12" s="98"/>
      <c r="O12" s="98"/>
      <c r="P12" s="98"/>
    </row>
    <row r="13" spans="1:16">
      <c r="B13" s="160"/>
      <c r="C13" s="129" t="s">
        <v>24</v>
      </c>
      <c r="D13" s="153"/>
      <c r="E13" s="154" t="s">
        <v>25</v>
      </c>
      <c r="F13" s="98"/>
      <c r="G13" s="98"/>
      <c r="H13" s="98"/>
      <c r="I13" s="98"/>
      <c r="J13" s="98"/>
      <c r="K13" s="98"/>
      <c r="L13" s="98"/>
      <c r="M13" s="98"/>
      <c r="N13" s="98"/>
      <c r="O13" s="98"/>
      <c r="P13" s="98"/>
    </row>
    <row r="14" spans="1:16">
      <c r="B14" s="160"/>
      <c r="C14" s="129" t="s">
        <v>26</v>
      </c>
      <c r="D14" s="153"/>
      <c r="E14" s="154" t="s">
        <v>27</v>
      </c>
      <c r="F14" s="98"/>
      <c r="G14" s="98"/>
      <c r="H14" s="98"/>
      <c r="I14" s="98"/>
      <c r="J14" s="98"/>
      <c r="K14" s="98"/>
      <c r="L14" s="98"/>
      <c r="M14" s="98"/>
      <c r="N14" s="98"/>
      <c r="O14" s="98"/>
      <c r="P14" s="98"/>
    </row>
    <row r="15" spans="1:16">
      <c r="B15" s="160"/>
      <c r="C15" s="130" t="s">
        <v>28</v>
      </c>
      <c r="D15" s="153"/>
      <c r="E15" s="154" t="s">
        <v>29</v>
      </c>
      <c r="F15" s="98"/>
      <c r="G15" s="98"/>
      <c r="H15" s="98"/>
      <c r="I15" s="98"/>
      <c r="J15" s="98"/>
      <c r="K15" s="98"/>
      <c r="L15" s="98"/>
      <c r="M15" s="98"/>
      <c r="N15" s="98"/>
      <c r="O15" s="98"/>
      <c r="P15" s="98"/>
    </row>
    <row r="16" spans="1:16">
      <c r="B16" s="160" t="s">
        <v>30</v>
      </c>
      <c r="C16" s="128" t="s">
        <v>20</v>
      </c>
      <c r="D16" s="153"/>
      <c r="E16" s="154" t="s">
        <v>31</v>
      </c>
      <c r="F16" s="98"/>
      <c r="G16" s="98"/>
      <c r="H16" s="98"/>
      <c r="I16" s="98"/>
      <c r="J16" s="98"/>
      <c r="K16" s="98"/>
      <c r="L16" s="98"/>
      <c r="M16" s="98"/>
      <c r="N16" s="98"/>
      <c r="O16" s="98"/>
      <c r="P16" s="98"/>
    </row>
    <row r="17" spans="2:16">
      <c r="B17" s="160"/>
      <c r="C17" s="129" t="s">
        <v>22</v>
      </c>
      <c r="D17" s="153"/>
      <c r="E17" s="155" t="s">
        <v>32</v>
      </c>
      <c r="F17" s="98"/>
      <c r="G17" s="98"/>
      <c r="H17" s="98"/>
      <c r="I17" s="98"/>
      <c r="J17" s="98"/>
      <c r="K17" s="98"/>
      <c r="L17" s="98"/>
      <c r="M17" s="98"/>
      <c r="N17" s="154"/>
      <c r="O17" s="98"/>
      <c r="P17" s="98"/>
    </row>
    <row r="18" spans="2:16">
      <c r="B18" s="160"/>
      <c r="C18" s="129" t="s">
        <v>24</v>
      </c>
      <c r="D18" s="153"/>
      <c r="E18" s="155" t="s">
        <v>33</v>
      </c>
      <c r="F18" s="98"/>
      <c r="G18" s="98"/>
      <c r="H18" s="98"/>
      <c r="I18" s="98"/>
      <c r="J18" s="98"/>
      <c r="K18" s="98"/>
      <c r="L18" s="98"/>
      <c r="M18" s="98"/>
      <c r="N18" s="98"/>
      <c r="O18" s="98"/>
      <c r="P18" s="98"/>
    </row>
    <row r="19" spans="2:16">
      <c r="B19" s="160"/>
      <c r="C19" s="129" t="s">
        <v>26</v>
      </c>
      <c r="D19" s="153"/>
      <c r="E19" s="155" t="s">
        <v>34</v>
      </c>
      <c r="F19" s="98"/>
      <c r="G19" s="98"/>
      <c r="H19" s="98"/>
      <c r="I19" s="98"/>
      <c r="J19" s="98"/>
      <c r="K19" s="98"/>
      <c r="L19" s="98"/>
      <c r="M19" s="98"/>
      <c r="N19" s="154"/>
      <c r="O19" s="98"/>
      <c r="P19" s="98"/>
    </row>
    <row r="20" spans="2:16">
      <c r="B20" s="160"/>
      <c r="C20" s="130" t="s">
        <v>28</v>
      </c>
      <c r="D20" s="153"/>
      <c r="E20" s="155" t="s">
        <v>35</v>
      </c>
      <c r="F20" s="98"/>
      <c r="G20" s="98"/>
      <c r="H20" s="98"/>
      <c r="I20" s="98"/>
      <c r="J20" s="98"/>
      <c r="K20" s="98"/>
      <c r="L20" s="98"/>
      <c r="M20" s="98"/>
      <c r="N20" s="154"/>
      <c r="O20" s="98"/>
      <c r="P20" s="98"/>
    </row>
    <row r="21" spans="2:16">
      <c r="B21" s="160" t="s">
        <v>36</v>
      </c>
      <c r="C21" s="128" t="s">
        <v>20</v>
      </c>
      <c r="D21" s="153"/>
      <c r="E21" s="155" t="s">
        <v>37</v>
      </c>
      <c r="F21" s="98"/>
      <c r="G21" s="98"/>
      <c r="H21" s="98"/>
      <c r="I21" s="98"/>
      <c r="J21" s="98"/>
      <c r="K21" s="98"/>
      <c r="L21" s="98"/>
      <c r="M21" s="98"/>
      <c r="N21" s="98"/>
      <c r="O21" s="98"/>
      <c r="P21" s="98"/>
    </row>
    <row r="22" spans="2:16">
      <c r="B22" s="160"/>
      <c r="C22" s="129" t="s">
        <v>22</v>
      </c>
      <c r="D22" s="153"/>
      <c r="E22" s="155" t="s">
        <v>38</v>
      </c>
      <c r="F22" s="98"/>
      <c r="G22" s="98"/>
      <c r="H22" s="98"/>
      <c r="I22" s="98"/>
      <c r="J22" s="98"/>
      <c r="K22" s="98"/>
      <c r="L22" s="98"/>
      <c r="M22" s="98"/>
      <c r="N22" s="98"/>
      <c r="O22" s="98"/>
      <c r="P22" s="98"/>
    </row>
    <row r="23" spans="2:16">
      <c r="B23" s="160"/>
      <c r="C23" s="129" t="s">
        <v>24</v>
      </c>
      <c r="D23" s="153"/>
      <c r="E23" s="155" t="s">
        <v>39</v>
      </c>
      <c r="F23" s="98"/>
      <c r="G23" s="98"/>
      <c r="H23" s="98"/>
      <c r="I23" s="98"/>
      <c r="J23" s="98"/>
      <c r="K23" s="98"/>
      <c r="L23" s="98"/>
      <c r="M23" s="98"/>
      <c r="N23" s="98"/>
      <c r="O23" s="98"/>
      <c r="P23" s="98"/>
    </row>
    <row r="24" spans="2:16">
      <c r="B24" s="160"/>
      <c r="C24" s="129" t="s">
        <v>26</v>
      </c>
      <c r="D24" s="153"/>
      <c r="E24" s="155" t="s">
        <v>40</v>
      </c>
      <c r="F24" s="98"/>
      <c r="G24" s="98"/>
      <c r="H24" s="98"/>
      <c r="I24" s="98"/>
      <c r="J24" s="98"/>
      <c r="K24" s="98"/>
      <c r="L24" s="98"/>
      <c r="M24" s="98"/>
      <c r="N24" s="98"/>
      <c r="O24" s="98"/>
      <c r="P24" s="98"/>
    </row>
    <row r="25" spans="2:16">
      <c r="B25" s="160"/>
      <c r="C25" s="130" t="s">
        <v>28</v>
      </c>
      <c r="D25" s="153"/>
      <c r="E25" s="154" t="s">
        <v>41</v>
      </c>
      <c r="F25" s="98"/>
      <c r="G25" s="98"/>
      <c r="H25" s="98"/>
      <c r="I25" s="98"/>
      <c r="J25" s="98"/>
      <c r="K25" s="98"/>
      <c r="L25" s="98"/>
      <c r="M25" s="98"/>
      <c r="N25" s="98"/>
      <c r="O25" s="98"/>
      <c r="P25" s="98"/>
    </row>
    <row r="26" spans="2:16">
      <c r="B26" s="160" t="s">
        <v>42</v>
      </c>
      <c r="C26" s="128" t="s">
        <v>20</v>
      </c>
      <c r="D26" s="153"/>
      <c r="E26" s="154" t="s">
        <v>43</v>
      </c>
      <c r="F26" s="98"/>
      <c r="G26" s="98"/>
      <c r="H26" s="98"/>
      <c r="I26" s="98"/>
      <c r="J26" s="98"/>
      <c r="K26" s="98"/>
      <c r="L26" s="98"/>
      <c r="M26" s="98"/>
      <c r="N26" s="98"/>
      <c r="O26" s="98"/>
      <c r="P26" s="98"/>
    </row>
    <row r="27" spans="2:16">
      <c r="B27" s="160"/>
      <c r="C27" s="129" t="s">
        <v>22</v>
      </c>
      <c r="D27" s="153"/>
      <c r="E27" s="154" t="s">
        <v>44</v>
      </c>
      <c r="F27" s="98"/>
      <c r="G27" s="98"/>
      <c r="H27" s="98"/>
      <c r="I27" s="98"/>
      <c r="J27" s="98"/>
      <c r="K27" s="98"/>
      <c r="L27" s="98"/>
      <c r="M27" s="98"/>
      <c r="N27" s="98"/>
      <c r="O27" s="98"/>
      <c r="P27" s="98"/>
    </row>
    <row r="28" spans="2:16">
      <c r="B28" s="160"/>
      <c r="C28" s="129" t="s">
        <v>24</v>
      </c>
      <c r="D28" s="153"/>
      <c r="E28" s="154" t="s">
        <v>45</v>
      </c>
      <c r="F28" s="98"/>
      <c r="G28" s="98"/>
      <c r="H28" s="98"/>
      <c r="I28" s="98"/>
      <c r="J28" s="98"/>
      <c r="K28" s="98"/>
      <c r="L28" s="98"/>
      <c r="M28" s="98"/>
      <c r="N28" s="98"/>
      <c r="O28" s="98"/>
      <c r="P28" s="98"/>
    </row>
    <row r="29" spans="2:16">
      <c r="B29" s="160"/>
      <c r="C29" s="129" t="s">
        <v>26</v>
      </c>
      <c r="D29" s="153"/>
      <c r="E29" s="154" t="s">
        <v>46</v>
      </c>
      <c r="F29" s="98"/>
      <c r="G29" s="98"/>
      <c r="H29" s="98"/>
      <c r="I29" s="98"/>
      <c r="J29" s="98"/>
      <c r="K29" s="98"/>
      <c r="L29" s="98"/>
      <c r="M29" s="98"/>
      <c r="N29" s="98"/>
      <c r="O29" s="98"/>
      <c r="P29" s="98"/>
    </row>
    <row r="30" spans="2:16">
      <c r="B30" s="160"/>
      <c r="C30" s="130" t="s">
        <v>28</v>
      </c>
      <c r="D30" s="153"/>
      <c r="E30" s="154" t="s">
        <v>47</v>
      </c>
      <c r="F30" s="98"/>
      <c r="G30" s="98"/>
      <c r="H30" s="98"/>
      <c r="I30" s="98"/>
      <c r="J30" s="98"/>
      <c r="K30" s="98"/>
      <c r="L30" s="98"/>
      <c r="M30" s="98"/>
      <c r="N30" s="98"/>
      <c r="O30" s="98"/>
      <c r="P30" s="98"/>
    </row>
    <row r="31" spans="2:16"/>
  </sheetData>
  <mergeCells count="5">
    <mergeCell ref="B11:B15"/>
    <mergeCell ref="B16:B20"/>
    <mergeCell ref="B21:B25"/>
    <mergeCell ref="B26:B30"/>
    <mergeCell ref="E10:P10"/>
  </mergeCells>
  <hyperlinks>
    <hyperlink ref="C13" location="Wales_CN!A45:A68" display="Time Since Diagnosis distribution" xr:uid="{00000000-0004-0000-0100-000000000000}"/>
    <hyperlink ref="C14" location="Wales_CN!A70:A93" display="Rates" xr:uid="{00000000-0004-0000-0100-000001000000}"/>
    <hyperlink ref="C15" location="Wales_CN!A100:A123" display="Graphs showing time since diagnosis distributions" xr:uid="{00000000-0004-0000-0100-000002000000}"/>
    <hyperlink ref="C16" location="Wales_HB!A15" display="All cancers combined - numbers and crude rates" xr:uid="{00000000-0004-0000-0100-000003000000}"/>
    <hyperlink ref="C17" location="Wales_HB!A22:A45" display="Cancer sites - numbers" xr:uid="{00000000-0004-0000-0100-000004000000}"/>
    <hyperlink ref="C18" location="Wales_HB!A47:A71" display="Time Since Diagnosis distribution" xr:uid="{00000000-0004-0000-0100-000005000000}"/>
    <hyperlink ref="C19" location="Wales_HB!A72:A95" display="Rates" xr:uid="{00000000-0004-0000-0100-000006000000}"/>
    <hyperlink ref="C20" location="Wales_HB!A100:A123" display="Graphs showing time since diagnosis distributions" xr:uid="{00000000-0004-0000-0100-000007000000}"/>
    <hyperlink ref="C21" location="Wales_LA!A15" display="All cancers combined - numbers and crude rates" xr:uid="{00000000-0004-0000-0100-000008000000}"/>
    <hyperlink ref="C22" location="Wales_LA!A21:A44" display="Cancer sites - numbers" xr:uid="{00000000-0004-0000-0100-000009000000}"/>
    <hyperlink ref="C23" location="Wales_LA!A47:A70" display="Time Since Diagnosis distribution" xr:uid="{00000000-0004-0000-0100-00000A000000}"/>
    <hyperlink ref="C24" location="Wales_LA!A72:A93" display="Rates" xr:uid="{00000000-0004-0000-0100-00000B000000}"/>
    <hyperlink ref="C25" location="Wales_LA!A100:A123" display="Graphs showing time since diagnosis distributions" xr:uid="{00000000-0004-0000-0100-00000C000000}"/>
    <hyperlink ref="C26" location="Wales_USOA!A15" display="All cancers combined - numbers and crude rates" xr:uid="{00000000-0004-0000-0100-00000D000000}"/>
    <hyperlink ref="C27" location="Wales_USOA!A21:A45" display="Cancer sites - numbers" xr:uid="{00000000-0004-0000-0100-00000E000000}"/>
    <hyperlink ref="C28" location="Wales_USOA!A47:A70" display="Time Since Diagnosis distribution" xr:uid="{00000000-0004-0000-0100-00000F000000}"/>
    <hyperlink ref="C29" location="Wales_USOA!A72:A95" display="Rates" xr:uid="{00000000-0004-0000-0100-000010000000}"/>
    <hyperlink ref="C30" location="Wales_USOA!A100:A123" display="Graphs showing time since diagnosis distributions" xr:uid="{00000000-0004-0000-0100-000011000000}"/>
    <hyperlink ref="B11:B15" location="Wales_CN!A1" display="Cancer Network" xr:uid="{00000000-0004-0000-0100-000012000000}"/>
    <hyperlink ref="B16:B20" location="Wales_HB!A1" display="Health Board" xr:uid="{00000000-0004-0000-0100-000013000000}"/>
    <hyperlink ref="B21:B25" location="Wales_LA!A1" display="Local Authority" xr:uid="{00000000-0004-0000-0100-000014000000}"/>
    <hyperlink ref="B26:B30" location="Wales_USOA!A1" display="Upper Super Output Area (USOA)" xr:uid="{00000000-0004-0000-0100-000015000000}"/>
    <hyperlink ref="C12" location="Wales_CN!A20:A43" display="Cancer sites - numbers" xr:uid="{00000000-0004-0000-0100-000016000000}"/>
    <hyperlink ref="C11" location="Wales_CN!A1" display="All cancers combined - numbers and crude rates" xr:uid="{00000000-0004-0000-0100-000017000000}"/>
    <hyperlink ref="E11" r:id="rId1" tooltip="Click here for full guidance and frequently asked questions on the prevalence data" xr:uid="{00000000-0004-0000-0100-000018000000}"/>
    <hyperlink ref="E12" r:id="rId2" xr:uid="{00000000-0004-0000-0100-000019000000}"/>
    <hyperlink ref="E25" r:id="rId3" display="England data tables: http://www.ncin.org.uk/item?rid=2956" xr:uid="{00000000-0004-0000-0100-00001A000000}"/>
    <hyperlink ref="E26" r:id="rId4" display="NI data tables" xr:uid="{00000000-0004-0000-0100-00001B000000}"/>
    <hyperlink ref="E27" r:id="rId5" display="http://www.ncin.org.uk/item?rid=2958" xr:uid="{00000000-0004-0000-0100-00001C000000}"/>
    <hyperlink ref="E28" r:id="rId6" display="http://www.ncin.org.uk/item?rid=2959" xr:uid="{00000000-0004-0000-0100-00001D000000}"/>
    <hyperlink ref="E30" r:id="rId7" tooltip="Click here for summary data for England and other UK nations" display="UK summary table" xr:uid="{00000000-0004-0000-0100-00001E000000}"/>
    <hyperlink ref="E29" r:id="rId8" tooltip="Click here for detailed prevalence data for England and other UK nations" display="UK detailed data table" xr:uid="{00000000-0004-0000-0100-00001F000000}"/>
    <hyperlink ref="E13" r:id="rId9" xr:uid="{00000000-0004-0000-0100-000020000000}"/>
    <hyperlink ref="E14" r:id="rId10" xr:uid="{00000000-0004-0000-0100-000021000000}"/>
    <hyperlink ref="E15" r:id="rId11" xr:uid="{00000000-0004-0000-0100-000022000000}"/>
    <hyperlink ref="E16" r:id="rId12" xr:uid="{00000000-0004-0000-0100-000023000000}"/>
    <hyperlink ref="E17" r:id="rId13" xr:uid="{00000000-0004-0000-0100-000024000000}"/>
    <hyperlink ref="E18" r:id="rId14" xr:uid="{00000000-0004-0000-0100-000025000000}"/>
    <hyperlink ref="E19" r:id="rId15" xr:uid="{00000000-0004-0000-0100-000026000000}"/>
    <hyperlink ref="E20" r:id="rId16" xr:uid="{00000000-0004-0000-0100-000027000000}"/>
    <hyperlink ref="E21" r:id="rId17" xr:uid="{00000000-0004-0000-0100-000028000000}"/>
    <hyperlink ref="E22" r:id="rId18" xr:uid="{00000000-0004-0000-0100-000029000000}"/>
    <hyperlink ref="E23" r:id="rId19" xr:uid="{00000000-0004-0000-0100-00002A000000}"/>
    <hyperlink ref="E24" r:id="rId20" xr:uid="{00000000-0004-0000-0100-00002B000000}"/>
  </hyperlinks>
  <pageMargins left="0.7" right="0.7" top="0.75" bottom="0.75" header="0.3" footer="0.3"/>
  <pageSetup paperSize="9" orientation="portrait" verticalDpi="0"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246"/>
  </sheetPr>
  <dimension ref="A1:J59"/>
  <sheetViews>
    <sheetView showGridLines="0" zoomScale="70" zoomScaleNormal="70" workbookViewId="0">
      <selection activeCell="J1" activeCellId="1" sqref="A1:A1048576 J1:J1048576"/>
    </sheetView>
  </sheetViews>
  <sheetFormatPr defaultColWidth="0" defaultRowHeight="12.75" customHeight="1" zeroHeight="1"/>
  <cols>
    <col min="1" max="1" width="2.85546875" style="8" customWidth="1"/>
    <col min="2" max="2" width="35.85546875" style="8" customWidth="1"/>
    <col min="3" max="3" width="41.140625" style="17" customWidth="1"/>
    <col min="4" max="4" width="3.5703125" style="8" customWidth="1"/>
    <col min="5" max="5" width="35.85546875" style="8" customWidth="1"/>
    <col min="6" max="6" width="41.140625" style="17" customWidth="1"/>
    <col min="7" max="7" width="3.42578125" style="8" customWidth="1"/>
    <col min="8" max="8" width="35.85546875" style="8" customWidth="1"/>
    <col min="9" max="9" width="41.140625" style="17" customWidth="1"/>
    <col min="10" max="10" width="2.85546875" style="8" customWidth="1"/>
    <col min="11" max="16384" width="9.140625" style="8" hidden="1"/>
  </cols>
  <sheetData>
    <row r="1" spans="2:10" s="5" customFormat="1" ht="15">
      <c r="J1" s="7"/>
    </row>
    <row r="2" spans="2:10" s="2" customFormat="1" ht="23.25">
      <c r="B2" s="1" t="s">
        <v>0</v>
      </c>
      <c r="J2" s="13"/>
    </row>
    <row r="3" spans="2:10" s="2" customFormat="1" ht="23.25">
      <c r="B3" s="142"/>
      <c r="J3" s="13"/>
    </row>
    <row r="4" spans="2:10" s="2" customFormat="1" ht="23.25">
      <c r="B4" s="3" t="s">
        <v>13</v>
      </c>
      <c r="J4" s="13"/>
    </row>
    <row r="5" spans="2:10" s="2" customFormat="1" ht="23.25">
      <c r="B5" s="3" t="s">
        <v>14</v>
      </c>
      <c r="J5" s="13"/>
    </row>
    <row r="6" spans="2:10" s="5" customFormat="1" ht="10.5" customHeight="1">
      <c r="B6" s="20"/>
      <c r="J6" s="7"/>
    </row>
    <row r="7" spans="2:10" s="2" customFormat="1" ht="18">
      <c r="B7" s="143" t="s">
        <v>48</v>
      </c>
      <c r="J7" s="13"/>
    </row>
    <row r="8" spans="2:10" s="5" customFormat="1" ht="6" customHeight="1">
      <c r="B8" s="23"/>
      <c r="J8" s="7"/>
    </row>
    <row r="9" spans="2:10" s="21" customFormat="1" ht="37.5" customHeight="1">
      <c r="B9" s="27" t="s">
        <v>49</v>
      </c>
      <c r="E9" s="27" t="s">
        <v>50</v>
      </c>
      <c r="F9" s="22"/>
      <c r="G9" s="22"/>
      <c r="H9" s="27" t="s">
        <v>51</v>
      </c>
      <c r="I9" s="22"/>
    </row>
    <row r="10" spans="2:10" ht="19.5" customHeight="1">
      <c r="B10" s="28" t="s">
        <v>52</v>
      </c>
      <c r="C10" s="29" t="s">
        <v>53</v>
      </c>
      <c r="E10" s="28" t="s">
        <v>52</v>
      </c>
      <c r="F10" s="29" t="s">
        <v>53</v>
      </c>
      <c r="G10" s="19"/>
      <c r="H10" s="28" t="s">
        <v>52</v>
      </c>
      <c r="I10" s="29" t="s">
        <v>53</v>
      </c>
    </row>
    <row r="11" spans="2:10">
      <c r="B11" s="15" t="s">
        <v>54</v>
      </c>
      <c r="C11" s="41" t="s">
        <v>55</v>
      </c>
      <c r="E11" s="15" t="s">
        <v>56</v>
      </c>
      <c r="F11" s="24" t="s">
        <v>57</v>
      </c>
      <c r="G11" s="19"/>
      <c r="H11" s="15" t="s">
        <v>58</v>
      </c>
      <c r="I11" s="24" t="s">
        <v>59</v>
      </c>
    </row>
    <row r="12" spans="2:10" ht="25.5">
      <c r="B12" s="16" t="s">
        <v>60</v>
      </c>
      <c r="C12" s="24" t="s">
        <v>61</v>
      </c>
      <c r="E12" s="16" t="s">
        <v>54</v>
      </c>
      <c r="F12" s="24" t="s">
        <v>55</v>
      </c>
      <c r="G12" s="19"/>
      <c r="H12" s="16" t="s">
        <v>62</v>
      </c>
      <c r="I12" s="24" t="s">
        <v>63</v>
      </c>
    </row>
    <row r="13" spans="2:10" ht="25.5">
      <c r="B13" s="16" t="s">
        <v>64</v>
      </c>
      <c r="C13" s="24" t="s">
        <v>65</v>
      </c>
      <c r="E13" s="16" t="s">
        <v>60</v>
      </c>
      <c r="F13" s="24" t="s">
        <v>61</v>
      </c>
      <c r="G13" s="19"/>
      <c r="H13" s="15" t="s">
        <v>66</v>
      </c>
      <c r="I13" s="24" t="s">
        <v>57</v>
      </c>
    </row>
    <row r="14" spans="2:10">
      <c r="B14" s="16" t="s">
        <v>67</v>
      </c>
      <c r="C14" s="24" t="s">
        <v>68</v>
      </c>
      <c r="E14" s="16" t="s">
        <v>69</v>
      </c>
      <c r="F14" s="24" t="s">
        <v>70</v>
      </c>
      <c r="G14" s="19"/>
      <c r="H14" s="16" t="s">
        <v>54</v>
      </c>
      <c r="I14" s="24" t="s">
        <v>55</v>
      </c>
    </row>
    <row r="15" spans="2:10">
      <c r="B15" s="15" t="s">
        <v>71</v>
      </c>
      <c r="C15" s="24" t="s">
        <v>72</v>
      </c>
      <c r="E15" s="16" t="s">
        <v>64</v>
      </c>
      <c r="F15" s="24" t="s">
        <v>65</v>
      </c>
      <c r="G15" s="19"/>
      <c r="H15" s="15" t="s">
        <v>73</v>
      </c>
      <c r="I15" s="24" t="s">
        <v>74</v>
      </c>
    </row>
    <row r="16" spans="2:10" ht="22.5">
      <c r="B16" s="16" t="s">
        <v>75</v>
      </c>
      <c r="C16" s="24" t="s">
        <v>76</v>
      </c>
      <c r="E16" s="16" t="s">
        <v>77</v>
      </c>
      <c r="F16" s="24" t="s">
        <v>78</v>
      </c>
      <c r="G16" s="19"/>
      <c r="H16" s="16" t="s">
        <v>79</v>
      </c>
      <c r="I16" s="24" t="s">
        <v>80</v>
      </c>
    </row>
    <row r="17" spans="2:9" ht="22.5">
      <c r="B17" s="15" t="s">
        <v>81</v>
      </c>
      <c r="C17" s="24" t="s">
        <v>82</v>
      </c>
      <c r="E17" s="16" t="s">
        <v>83</v>
      </c>
      <c r="F17" s="24" t="s">
        <v>84</v>
      </c>
      <c r="G17" s="19"/>
      <c r="H17" s="16" t="s">
        <v>69</v>
      </c>
      <c r="I17" s="24" t="s">
        <v>70</v>
      </c>
    </row>
    <row r="18" spans="2:9" ht="22.5">
      <c r="B18" s="16" t="s">
        <v>77</v>
      </c>
      <c r="C18" s="24" t="s">
        <v>78</v>
      </c>
      <c r="E18" s="16" t="s">
        <v>85</v>
      </c>
      <c r="F18" s="24" t="s">
        <v>86</v>
      </c>
      <c r="G18" s="19"/>
      <c r="H18" s="15" t="s">
        <v>64</v>
      </c>
      <c r="I18" s="24" t="s">
        <v>65</v>
      </c>
    </row>
    <row r="19" spans="2:9">
      <c r="B19" s="15" t="s">
        <v>87</v>
      </c>
      <c r="C19" s="24" t="s">
        <v>88</v>
      </c>
      <c r="E19" s="16" t="s">
        <v>89</v>
      </c>
      <c r="F19" s="24" t="s">
        <v>90</v>
      </c>
      <c r="G19" s="19"/>
      <c r="H19" s="16" t="s">
        <v>91</v>
      </c>
      <c r="I19" s="24" t="s">
        <v>92</v>
      </c>
    </row>
    <row r="20" spans="2:9">
      <c r="B20" s="16" t="s">
        <v>93</v>
      </c>
      <c r="C20" s="24" t="s">
        <v>94</v>
      </c>
      <c r="E20" s="16" t="s">
        <v>95</v>
      </c>
      <c r="F20" s="24" t="s">
        <v>96</v>
      </c>
      <c r="G20" s="19"/>
      <c r="H20" s="15" t="s">
        <v>97</v>
      </c>
      <c r="I20" s="24" t="s">
        <v>98</v>
      </c>
    </row>
    <row r="21" spans="2:9">
      <c r="B21" s="15" t="s">
        <v>99</v>
      </c>
      <c r="C21" s="25" t="s">
        <v>100</v>
      </c>
      <c r="E21" s="16" t="s">
        <v>101</v>
      </c>
      <c r="F21" s="24" t="s">
        <v>102</v>
      </c>
      <c r="G21" s="19"/>
      <c r="H21" s="16" t="s">
        <v>103</v>
      </c>
      <c r="I21" s="24" t="s">
        <v>104</v>
      </c>
    </row>
    <row r="22" spans="2:9">
      <c r="B22" s="16" t="s">
        <v>105</v>
      </c>
      <c r="C22" s="25" t="s">
        <v>106</v>
      </c>
      <c r="E22" s="16" t="s">
        <v>107</v>
      </c>
      <c r="F22" s="24" t="s">
        <v>94</v>
      </c>
      <c r="G22" s="19"/>
      <c r="H22" s="15" t="s">
        <v>108</v>
      </c>
      <c r="I22" s="24" t="s">
        <v>109</v>
      </c>
    </row>
    <row r="23" spans="2:9">
      <c r="B23" s="15" t="s">
        <v>110</v>
      </c>
      <c r="C23" s="24" t="s">
        <v>111</v>
      </c>
      <c r="E23" s="16" t="s">
        <v>99</v>
      </c>
      <c r="F23" s="24" t="s">
        <v>100</v>
      </c>
      <c r="G23" s="19"/>
      <c r="H23" s="16" t="s">
        <v>112</v>
      </c>
      <c r="I23" s="24" t="s">
        <v>113</v>
      </c>
    </row>
    <row r="24" spans="2:9">
      <c r="B24" s="16" t="s">
        <v>114</v>
      </c>
      <c r="C24" s="24" t="s">
        <v>115</v>
      </c>
      <c r="E24" s="16" t="s">
        <v>116</v>
      </c>
      <c r="F24" s="24" t="s">
        <v>117</v>
      </c>
      <c r="G24" s="19"/>
      <c r="H24" s="15" t="s">
        <v>118</v>
      </c>
      <c r="I24" s="24" t="s">
        <v>119</v>
      </c>
    </row>
    <row r="25" spans="2:9">
      <c r="B25" s="15" t="s">
        <v>120</v>
      </c>
      <c r="C25" s="24" t="s">
        <v>121</v>
      </c>
      <c r="E25" s="16" t="s">
        <v>122</v>
      </c>
      <c r="F25" s="24" t="s">
        <v>123</v>
      </c>
      <c r="G25" s="19"/>
      <c r="H25" s="16" t="s">
        <v>124</v>
      </c>
      <c r="I25" s="24" t="s">
        <v>125</v>
      </c>
    </row>
    <row r="26" spans="2:9">
      <c r="B26" s="16" t="s">
        <v>126</v>
      </c>
      <c r="C26" s="24" t="s">
        <v>127</v>
      </c>
      <c r="E26" s="16" t="s">
        <v>128</v>
      </c>
      <c r="F26" s="24" t="s">
        <v>129</v>
      </c>
      <c r="G26" s="19"/>
      <c r="H26" s="15" t="s">
        <v>130</v>
      </c>
      <c r="I26" s="24" t="s">
        <v>131</v>
      </c>
    </row>
    <row r="27" spans="2:9">
      <c r="C27" s="8"/>
      <c r="E27" s="16" t="s">
        <v>132</v>
      </c>
      <c r="F27" s="24" t="s">
        <v>133</v>
      </c>
      <c r="G27" s="19"/>
      <c r="H27" s="16" t="s">
        <v>134</v>
      </c>
      <c r="I27" s="24" t="s">
        <v>135</v>
      </c>
    </row>
    <row r="28" spans="2:9">
      <c r="C28" s="8"/>
      <c r="E28" s="16" t="s">
        <v>136</v>
      </c>
      <c r="F28" s="24" t="s">
        <v>137</v>
      </c>
      <c r="G28" s="19"/>
      <c r="H28" s="15" t="s">
        <v>138</v>
      </c>
      <c r="I28" s="24" t="s">
        <v>139</v>
      </c>
    </row>
    <row r="29" spans="2:9">
      <c r="C29" s="8"/>
      <c r="E29" s="16" t="s">
        <v>105</v>
      </c>
      <c r="F29" s="24" t="s">
        <v>106</v>
      </c>
      <c r="G29" s="19"/>
      <c r="H29" s="16" t="s">
        <v>140</v>
      </c>
      <c r="I29" s="24" t="s">
        <v>141</v>
      </c>
    </row>
    <row r="30" spans="2:9">
      <c r="E30" s="16" t="s">
        <v>142</v>
      </c>
      <c r="F30" s="24" t="s">
        <v>143</v>
      </c>
      <c r="G30" s="19"/>
      <c r="H30" s="15" t="s">
        <v>144</v>
      </c>
      <c r="I30" s="24" t="s">
        <v>145</v>
      </c>
    </row>
    <row r="31" spans="2:9">
      <c r="E31" s="16" t="s">
        <v>146</v>
      </c>
      <c r="F31" s="26" t="s">
        <v>147</v>
      </c>
      <c r="G31" s="19"/>
      <c r="H31" s="16" t="s">
        <v>83</v>
      </c>
      <c r="I31" s="24" t="s">
        <v>84</v>
      </c>
    </row>
    <row r="32" spans="2:9" ht="25.5">
      <c r="F32" s="8"/>
      <c r="G32" s="19"/>
      <c r="H32" s="15" t="s">
        <v>148</v>
      </c>
      <c r="I32" s="24" t="s">
        <v>86</v>
      </c>
    </row>
    <row r="33" spans="5:9">
      <c r="E33" s="19"/>
      <c r="F33" s="18"/>
      <c r="G33" s="19"/>
      <c r="H33" s="16" t="s">
        <v>149</v>
      </c>
      <c r="I33" s="24" t="s">
        <v>150</v>
      </c>
    </row>
    <row r="34" spans="5:9">
      <c r="E34" s="19"/>
      <c r="F34" s="18"/>
      <c r="G34" s="19"/>
      <c r="H34" s="15" t="s">
        <v>151</v>
      </c>
      <c r="I34" s="24" t="s">
        <v>90</v>
      </c>
    </row>
    <row r="35" spans="5:9">
      <c r="E35" s="19"/>
      <c r="F35" s="18"/>
      <c r="G35" s="19"/>
      <c r="H35" s="16" t="s">
        <v>95</v>
      </c>
      <c r="I35" s="24" t="s">
        <v>96</v>
      </c>
    </row>
    <row r="36" spans="5:9">
      <c r="E36" s="19"/>
      <c r="F36" s="18"/>
      <c r="G36" s="19"/>
      <c r="H36" s="15" t="s">
        <v>152</v>
      </c>
      <c r="I36" s="24" t="s">
        <v>153</v>
      </c>
    </row>
    <row r="37" spans="5:9">
      <c r="E37" s="19"/>
      <c r="F37" s="18"/>
      <c r="G37" s="19"/>
      <c r="H37" s="16" t="s">
        <v>154</v>
      </c>
      <c r="I37" s="24" t="s">
        <v>102</v>
      </c>
    </row>
    <row r="38" spans="5:9">
      <c r="E38" s="19"/>
      <c r="F38" s="18"/>
      <c r="G38" s="19"/>
      <c r="H38" s="15" t="s">
        <v>155</v>
      </c>
      <c r="I38" s="24" t="s">
        <v>94</v>
      </c>
    </row>
    <row r="39" spans="5:9">
      <c r="E39" s="19"/>
      <c r="F39" s="18"/>
      <c r="G39" s="19"/>
      <c r="H39" s="16" t="s">
        <v>156</v>
      </c>
      <c r="I39" s="24" t="s">
        <v>100</v>
      </c>
    </row>
    <row r="40" spans="5:9">
      <c r="E40" s="19"/>
      <c r="F40" s="18"/>
      <c r="G40" s="19"/>
      <c r="H40" s="15" t="s">
        <v>157</v>
      </c>
      <c r="I40" s="24" t="s">
        <v>158</v>
      </c>
    </row>
    <row r="41" spans="5:9">
      <c r="E41" s="19"/>
      <c r="F41" s="18"/>
      <c r="G41" s="19"/>
      <c r="H41" s="16" t="s">
        <v>116</v>
      </c>
      <c r="I41" s="24" t="s">
        <v>117</v>
      </c>
    </row>
    <row r="42" spans="5:9">
      <c r="E42" s="19"/>
      <c r="F42" s="18"/>
      <c r="G42" s="19"/>
      <c r="H42" s="15" t="s">
        <v>159</v>
      </c>
      <c r="I42" s="24" t="s">
        <v>160</v>
      </c>
    </row>
    <row r="43" spans="5:9">
      <c r="E43" s="19"/>
      <c r="F43" s="18"/>
      <c r="G43" s="19"/>
      <c r="H43" s="16" t="s">
        <v>122</v>
      </c>
      <c r="I43" s="24" t="s">
        <v>123</v>
      </c>
    </row>
    <row r="44" spans="5:9">
      <c r="E44" s="19"/>
      <c r="F44" s="18"/>
      <c r="G44" s="19"/>
      <c r="H44" s="15" t="s">
        <v>128</v>
      </c>
      <c r="I44" s="24" t="s">
        <v>129</v>
      </c>
    </row>
    <row r="45" spans="5:9">
      <c r="E45" s="19"/>
      <c r="F45" s="18"/>
      <c r="G45" s="19"/>
      <c r="H45" s="16" t="s">
        <v>132</v>
      </c>
      <c r="I45" s="24" t="s">
        <v>133</v>
      </c>
    </row>
    <row r="46" spans="5:9">
      <c r="E46" s="19"/>
      <c r="F46" s="18"/>
      <c r="G46" s="19"/>
      <c r="H46" s="15" t="s">
        <v>161</v>
      </c>
      <c r="I46" s="24" t="s">
        <v>137</v>
      </c>
    </row>
    <row r="47" spans="5:9">
      <c r="E47" s="19"/>
      <c r="F47" s="18"/>
      <c r="G47" s="19"/>
      <c r="H47" s="16" t="s">
        <v>162</v>
      </c>
      <c r="I47" s="24" t="s">
        <v>163</v>
      </c>
    </row>
    <row r="48" spans="5:9">
      <c r="E48" s="19"/>
      <c r="F48" s="18"/>
      <c r="G48" s="19"/>
      <c r="H48" s="15" t="s">
        <v>164</v>
      </c>
      <c r="I48" s="24" t="s">
        <v>106</v>
      </c>
    </row>
    <row r="49" spans="5:9" ht="25.5">
      <c r="E49" s="19"/>
      <c r="F49" s="18"/>
      <c r="G49" s="19"/>
      <c r="H49" s="16" t="s">
        <v>165</v>
      </c>
      <c r="I49" s="24" t="s">
        <v>166</v>
      </c>
    </row>
    <row r="50" spans="5:9" ht="25.5">
      <c r="E50" s="19"/>
      <c r="F50" s="18"/>
      <c r="G50" s="19"/>
      <c r="H50" s="15" t="s">
        <v>167</v>
      </c>
      <c r="I50" s="24" t="s">
        <v>168</v>
      </c>
    </row>
    <row r="51" spans="5:9">
      <c r="E51" s="19"/>
      <c r="F51" s="18"/>
      <c r="G51" s="19"/>
      <c r="H51" s="16" t="s">
        <v>169</v>
      </c>
      <c r="I51" s="24" t="s">
        <v>170</v>
      </c>
    </row>
    <row r="52" spans="5:9">
      <c r="E52" s="19"/>
      <c r="F52" s="18"/>
      <c r="G52" s="19"/>
      <c r="H52" s="15" t="s">
        <v>171</v>
      </c>
      <c r="I52" s="24" t="s">
        <v>172</v>
      </c>
    </row>
    <row r="53" spans="5:9">
      <c r="E53" s="19"/>
      <c r="F53" s="18"/>
      <c r="G53" s="19"/>
      <c r="H53" s="16" t="s">
        <v>142</v>
      </c>
      <c r="I53" s="24" t="s">
        <v>143</v>
      </c>
    </row>
    <row r="54" spans="5:9">
      <c r="E54" s="19"/>
      <c r="F54" s="18"/>
      <c r="G54" s="19"/>
      <c r="H54" s="15" t="s">
        <v>173</v>
      </c>
      <c r="I54" s="24" t="s">
        <v>174</v>
      </c>
    </row>
    <row r="55" spans="5:9">
      <c r="E55" s="19"/>
      <c r="F55" s="18"/>
      <c r="G55" s="19"/>
      <c r="H55" s="16" t="s">
        <v>146</v>
      </c>
      <c r="I55" s="24" t="s">
        <v>147</v>
      </c>
    </row>
    <row r="56" spans="5:9">
      <c r="E56" s="19"/>
      <c r="F56" s="18"/>
      <c r="G56" s="19"/>
      <c r="H56" s="15" t="s">
        <v>175</v>
      </c>
      <c r="I56" s="24" t="s">
        <v>176</v>
      </c>
    </row>
    <row r="57" spans="5:9">
      <c r="E57" s="19"/>
      <c r="F57" s="18"/>
      <c r="G57" s="19"/>
      <c r="H57" s="16" t="s">
        <v>177</v>
      </c>
      <c r="I57" s="24" t="s">
        <v>178</v>
      </c>
    </row>
    <row r="58" spans="5:9">
      <c r="E58" s="19"/>
      <c r="F58" s="18"/>
      <c r="G58" s="19"/>
    </row>
    <row r="59" spans="5:9"/>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822433"/>
  </sheetPr>
  <dimension ref="A1:Y20"/>
  <sheetViews>
    <sheetView zoomScaleNormal="100" workbookViewId="0">
      <selection activeCell="D17" sqref="D17"/>
    </sheetView>
  </sheetViews>
  <sheetFormatPr defaultColWidth="0" defaultRowHeight="15" customHeight="1" zeroHeight="1"/>
  <cols>
    <col min="1" max="1" width="3.85546875" style="42" customWidth="1"/>
    <col min="2" max="2" width="9.140625" style="42" customWidth="1"/>
    <col min="3" max="3" width="5.7109375" style="42" customWidth="1"/>
    <col min="4" max="4" width="30.42578125" style="42" customWidth="1"/>
    <col min="5" max="5" width="18.5703125" style="42" customWidth="1"/>
    <col min="6" max="13" width="9.140625" style="42" customWidth="1"/>
    <col min="14" max="14" width="6.140625" style="42" customWidth="1"/>
    <col min="15" max="15" width="3.85546875" style="96" customWidth="1"/>
    <col min="16" max="16" width="9.140625" style="132" hidden="1" customWidth="1"/>
    <col min="17" max="17" width="13.28515625" style="132" hidden="1" customWidth="1"/>
    <col min="18" max="19" width="9.140625" style="96" hidden="1" customWidth="1"/>
    <col min="20" max="16384" width="9.140625" style="42" hidden="1"/>
  </cols>
  <sheetData>
    <row r="1" spans="2:25" s="2" customFormat="1" ht="15.75">
      <c r="B1" s="141"/>
      <c r="I1" s="13"/>
      <c r="Q1" s="13"/>
      <c r="Y1" s="13"/>
    </row>
    <row r="2" spans="2:25" s="98" customFormat="1">
      <c r="B2" s="97" t="s">
        <v>179</v>
      </c>
      <c r="O2" s="99"/>
      <c r="P2" s="133"/>
      <c r="Q2" s="133"/>
      <c r="R2" s="99"/>
      <c r="S2" s="99"/>
    </row>
    <row r="3" spans="2:25"/>
    <row r="4" spans="2:25">
      <c r="B4" s="100" t="s">
        <v>180</v>
      </c>
      <c r="P4" s="134"/>
      <c r="Q4" s="134"/>
    </row>
    <row r="5" spans="2:25">
      <c r="P5" s="135"/>
      <c r="Q5" s="136"/>
      <c r="R5" s="101"/>
      <c r="S5" s="102"/>
    </row>
    <row r="6" spans="2:25">
      <c r="P6" s="135"/>
      <c r="Q6" s="136"/>
      <c r="R6" s="101"/>
      <c r="S6" s="102"/>
    </row>
    <row r="7" spans="2:25">
      <c r="P7" s="135"/>
      <c r="Q7" s="136"/>
      <c r="R7" s="101"/>
      <c r="S7" s="102"/>
    </row>
    <row r="8" spans="2:25">
      <c r="P8" s="135"/>
      <c r="Q8" s="136"/>
      <c r="R8" s="101"/>
      <c r="S8" s="102"/>
    </row>
    <row r="9" spans="2:25" ht="7.5" customHeight="1">
      <c r="P9" s="135"/>
      <c r="Q9" s="136"/>
      <c r="R9" s="101"/>
      <c r="S9" s="102"/>
    </row>
    <row r="10" spans="2:25" ht="7.5" customHeight="1">
      <c r="P10" s="135"/>
      <c r="Q10" s="136"/>
      <c r="R10" s="101"/>
      <c r="S10" s="102"/>
    </row>
    <row r="11" spans="2:25" s="105" customFormat="1" ht="23.25" customHeight="1">
      <c r="B11" s="164" t="str">
        <f>"In "&amp;control!$L$7&amp;" Cancer Network"</f>
        <v>In South Wales Cancer Network</v>
      </c>
      <c r="C11" s="164"/>
      <c r="D11" s="164"/>
      <c r="E11" s="164"/>
      <c r="F11" s="164"/>
      <c r="G11" s="164"/>
      <c r="H11" s="164"/>
      <c r="I11" s="103"/>
      <c r="J11" s="103"/>
      <c r="K11" s="104"/>
      <c r="L11" s="104"/>
      <c r="O11" s="106"/>
      <c r="P11" s="135"/>
      <c r="Q11" s="137"/>
      <c r="R11" s="101"/>
      <c r="S11" s="102"/>
    </row>
    <row r="12" spans="2:25" s="105" customFormat="1" ht="23.25" customHeight="1">
      <c r="B12" s="164"/>
      <c r="C12" s="164"/>
      <c r="D12" s="164"/>
      <c r="E12" s="164"/>
      <c r="F12" s="164"/>
      <c r="G12" s="164"/>
      <c r="H12" s="164"/>
      <c r="I12" s="103"/>
      <c r="J12" s="103"/>
      <c r="K12" s="104"/>
      <c r="L12" s="104"/>
      <c r="O12" s="106"/>
      <c r="P12" s="138"/>
      <c r="Q12" s="139"/>
      <c r="R12" s="106"/>
      <c r="S12" s="106"/>
    </row>
    <row r="13" spans="2:25" s="105" customFormat="1" ht="36.75" customHeight="1">
      <c r="B13" s="107" t="s">
        <v>181</v>
      </c>
      <c r="C13" s="108"/>
      <c r="D13" s="109">
        <f>control!AA11</f>
        <v>3001</v>
      </c>
      <c r="E13" s="110"/>
      <c r="F13" s="108"/>
      <c r="G13" s="108"/>
      <c r="H13" s="108"/>
      <c r="I13" s="111"/>
      <c r="J13" s="103"/>
      <c r="K13" s="104"/>
      <c r="L13" s="104"/>
      <c r="O13" s="106"/>
      <c r="P13" s="140"/>
      <c r="Q13" s="140"/>
      <c r="R13" s="106"/>
      <c r="S13" s="106"/>
    </row>
    <row r="14" spans="2:25" s="105" customFormat="1" ht="36.75" customHeight="1">
      <c r="B14" s="107" t="str">
        <f>""&amp;control!$P$8&amp;" living with and beyond the following cancer type:"</f>
        <v>persons living with and beyond the following cancer type:</v>
      </c>
      <c r="C14" s="108"/>
      <c r="D14" s="112"/>
      <c r="E14" s="107"/>
      <c r="F14" s="108"/>
      <c r="G14" s="108"/>
      <c r="H14" s="108"/>
      <c r="I14" s="111"/>
      <c r="J14" s="103"/>
      <c r="K14" s="104"/>
      <c r="L14" s="104"/>
      <c r="O14" s="106"/>
      <c r="P14" s="140"/>
      <c r="Q14" s="140"/>
      <c r="R14" s="106"/>
      <c r="S14" s="106"/>
    </row>
    <row r="15" spans="2:25" ht="45.75" customHeight="1">
      <c r="B15" s="164" t="str">
        <f>""&amp;control!N26&amp;""</f>
        <v>Central Nervous System (including Brain)</v>
      </c>
      <c r="C15" s="164"/>
      <c r="D15" s="164"/>
      <c r="E15" s="164"/>
      <c r="F15" s="164"/>
      <c r="G15" s="164"/>
      <c r="H15" s="164"/>
      <c r="I15" s="113"/>
      <c r="J15" s="113"/>
      <c r="K15" s="113"/>
      <c r="L15" s="113"/>
    </row>
    <row r="16" spans="2:25" ht="30.75" customHeight="1">
      <c r="B16" s="114" t="str">
        <f ca="1">"The largest proportion of survivors were diagnosed "&amp;IF(ISERROR(VLOOKUP(LARGE(control!$AA$5:'control'!$AA$10,1),control!$AA$5:'control'!$AB$10,control!$AB$4,FALSE)),"-",VLOOKUP(LARGE(control!$AA$5:'control'!$AA$10,1),control!$AA$5:'control'!$AB$10,control!$AB$4,FALSE))&amp;" ago"</f>
        <v>The largest proportion of survivors were diagnosed 5-10 years ago</v>
      </c>
      <c r="C16" s="115"/>
      <c r="D16" s="115"/>
      <c r="E16" s="115"/>
      <c r="F16" s="115"/>
      <c r="G16" s="115"/>
      <c r="H16" s="115"/>
    </row>
    <row r="17" spans="2:2">
      <c r="B17" s="120" t="str">
        <f>IF(AND(B15="Breast",control!P8="Persons"),"Note: Breast cancer figures for all persons does not include males","")</f>
        <v/>
      </c>
    </row>
    <row r="18" spans="2:2"/>
    <row r="19" spans="2:2" hidden="1"/>
    <row r="20" spans="2:2" hidden="1"/>
  </sheetData>
  <mergeCells count="2">
    <mergeCell ref="B11:H12"/>
    <mergeCell ref="B15:H15"/>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List Box 1">
              <controlPr defaultSize="0" autoLine="0" autoPict="0">
                <anchor moveWithCells="1">
                  <from>
                    <xdr:col>3</xdr:col>
                    <xdr:colOff>838200</xdr:colOff>
                    <xdr:row>4</xdr:row>
                    <xdr:rowOff>0</xdr:rowOff>
                  </from>
                  <to>
                    <xdr:col>6</xdr:col>
                    <xdr:colOff>504825</xdr:colOff>
                    <xdr:row>5</xdr:row>
                    <xdr:rowOff>95250</xdr:rowOff>
                  </to>
                </anchor>
              </controlPr>
            </control>
          </mc:Choice>
        </mc:AlternateContent>
        <mc:AlternateContent xmlns:mc="http://schemas.openxmlformats.org/markup-compatibility/2006">
          <mc:Choice Requires="x14">
            <control shapeId="27650" r:id="rId5" name="List Box 2">
              <controlPr defaultSize="0" autoLine="0" autoPict="0">
                <anchor moveWithCells="1">
                  <from>
                    <xdr:col>7</xdr:col>
                    <xdr:colOff>495300</xdr:colOff>
                    <xdr:row>4</xdr:row>
                    <xdr:rowOff>0</xdr:rowOff>
                  </from>
                  <to>
                    <xdr:col>13</xdr:col>
                    <xdr:colOff>381000</xdr:colOff>
                    <xdr:row>7</xdr:row>
                    <xdr:rowOff>114300</xdr:rowOff>
                  </to>
                </anchor>
              </controlPr>
            </control>
          </mc:Choice>
        </mc:AlternateContent>
        <mc:AlternateContent xmlns:mc="http://schemas.openxmlformats.org/markup-compatibility/2006">
          <mc:Choice Requires="x14">
            <control shapeId="27651" r:id="rId6" name="List Box 3">
              <controlPr defaultSize="0" autoLine="0" autoPict="0">
                <anchor moveWithCells="1">
                  <from>
                    <xdr:col>1</xdr:col>
                    <xdr:colOff>19050</xdr:colOff>
                    <xdr:row>4</xdr:row>
                    <xdr:rowOff>0</xdr:rowOff>
                  </from>
                  <to>
                    <xdr:col>3</xdr:col>
                    <xdr:colOff>190500</xdr:colOff>
                    <xdr:row>6</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BFBDAF"/>
  </sheetPr>
  <dimension ref="A1:Z123"/>
  <sheetViews>
    <sheetView zoomScale="85" zoomScaleNormal="85" workbookViewId="0">
      <selection activeCell="G14" sqref="G14"/>
    </sheetView>
  </sheetViews>
  <sheetFormatPr defaultColWidth="0" defaultRowHeight="15" zeroHeight="1"/>
  <cols>
    <col min="1" max="1" width="0.28515625" style="5" customWidth="1"/>
    <col min="2" max="2" width="39.140625" style="5" customWidth="1"/>
    <col min="3" max="8" width="11" style="5" customWidth="1"/>
    <col min="9" max="9" width="11" style="7" customWidth="1"/>
    <col min="10" max="10" width="3.140625" style="5" customWidth="1"/>
    <col min="11" max="16" width="11" style="5" customWidth="1"/>
    <col min="17" max="17" width="11" style="7" customWidth="1"/>
    <col min="18" max="18" width="3.140625" style="5" customWidth="1"/>
    <col min="19" max="24" width="11" style="5" customWidth="1"/>
    <col min="25" max="25" width="11" style="7" customWidth="1"/>
    <col min="26" max="26" width="9.140625" style="5" customWidth="1"/>
    <col min="27" max="16384" width="9.140625" style="5" hidden="1"/>
  </cols>
  <sheetData>
    <row r="1" spans="2:25"/>
    <row r="2" spans="2:25" s="2" customFormat="1" ht="23.25">
      <c r="B2" s="1" t="s">
        <v>0</v>
      </c>
      <c r="I2" s="13"/>
      <c r="Q2" s="13"/>
      <c r="Y2" s="13"/>
    </row>
    <row r="3" spans="2:25" s="2" customFormat="1" ht="15.75">
      <c r="B3" s="141"/>
      <c r="I3" s="13"/>
      <c r="Q3" s="13"/>
      <c r="Y3" s="13"/>
    </row>
    <row r="4" spans="2:25" s="2" customFormat="1" ht="23.25">
      <c r="B4" s="3" t="s">
        <v>13</v>
      </c>
      <c r="I4" s="13"/>
      <c r="Q4" s="13"/>
      <c r="Y4" s="13"/>
    </row>
    <row r="5" spans="2:25" s="2" customFormat="1" ht="23.25">
      <c r="B5" s="3" t="s">
        <v>14</v>
      </c>
      <c r="I5" s="13"/>
      <c r="Q5" s="13"/>
      <c r="Y5" s="13"/>
    </row>
    <row r="6" spans="2:25" ht="6" customHeight="1">
      <c r="B6" s="4"/>
    </row>
    <row r="7" spans="2:25" s="2" customFormat="1" ht="18">
      <c r="B7" s="6" t="s">
        <v>182</v>
      </c>
      <c r="I7" s="13"/>
      <c r="Q7" s="13"/>
      <c r="Y7" s="13"/>
    </row>
    <row r="8" spans="2:25"/>
    <row r="9" spans="2:25">
      <c r="B9" s="40" t="s">
        <v>183</v>
      </c>
      <c r="E9" s="95"/>
    </row>
    <row r="10" spans="2:25">
      <c r="E10" s="147" t="s">
        <v>184</v>
      </c>
      <c r="F10" s="95"/>
      <c r="H10" s="147" t="s">
        <v>185</v>
      </c>
    </row>
    <row r="11" spans="2:25">
      <c r="E11" s="147" t="s">
        <v>24</v>
      </c>
      <c r="F11" s="95"/>
      <c r="H11" s="147" t="s">
        <v>21</v>
      </c>
    </row>
    <row r="12" spans="2:25">
      <c r="E12" s="147" t="s">
        <v>26</v>
      </c>
      <c r="F12" s="95"/>
      <c r="H12" s="147" t="s">
        <v>186</v>
      </c>
    </row>
    <row r="13" spans="2:25">
      <c r="E13" s="147" t="s">
        <v>187</v>
      </c>
      <c r="H13" s="147" t="s">
        <v>188</v>
      </c>
    </row>
    <row r="14" spans="2:25">
      <c r="B14" s="40" t="s">
        <v>20</v>
      </c>
      <c r="H14" s="95"/>
    </row>
    <row r="15" spans="2:25">
      <c r="C15" s="172" t="str">
        <f>"Males in "&amp; control!$D$7</f>
        <v>Males in South Wales</v>
      </c>
      <c r="D15" s="172"/>
      <c r="E15" s="172"/>
      <c r="F15" s="172"/>
      <c r="G15" s="172"/>
      <c r="H15" s="172"/>
      <c r="I15" s="172"/>
      <c r="K15" s="172" t="str">
        <f>"Females in "&amp; control!$D$7</f>
        <v>Females in South Wales</v>
      </c>
      <c r="L15" s="172"/>
      <c r="M15" s="172"/>
      <c r="N15" s="172"/>
      <c r="O15" s="172"/>
      <c r="P15" s="172"/>
      <c r="Q15" s="172"/>
      <c r="S15" s="172" t="str">
        <f>"All persons in "&amp; control!$D$7</f>
        <v>All persons in South Wales</v>
      </c>
      <c r="T15" s="172"/>
      <c r="U15" s="172"/>
      <c r="V15" s="172"/>
      <c r="W15" s="172"/>
      <c r="X15" s="172"/>
      <c r="Y15" s="172"/>
    </row>
    <row r="16" spans="2:25" ht="14.25">
      <c r="C16" s="173" t="s">
        <v>189</v>
      </c>
      <c r="D16" s="173"/>
      <c r="E16" s="173"/>
      <c r="F16" s="173"/>
      <c r="G16" s="173"/>
      <c r="H16" s="173"/>
      <c r="I16" s="173"/>
      <c r="K16" s="173" t="s">
        <v>189</v>
      </c>
      <c r="L16" s="173"/>
      <c r="M16" s="173"/>
      <c r="N16" s="173"/>
      <c r="O16" s="173"/>
      <c r="P16" s="173"/>
      <c r="Q16" s="173"/>
      <c r="S16" s="173" t="s">
        <v>189</v>
      </c>
      <c r="T16" s="173"/>
      <c r="U16" s="173"/>
      <c r="V16" s="173"/>
      <c r="W16" s="173"/>
      <c r="X16" s="173"/>
      <c r="Y16" s="173"/>
    </row>
    <row r="17" spans="2:25" s="10" customFormat="1" ht="25.5">
      <c r="C17" s="14" t="s">
        <v>190</v>
      </c>
      <c r="D17" s="14" t="s">
        <v>191</v>
      </c>
      <c r="E17" s="14" t="s">
        <v>192</v>
      </c>
      <c r="F17" s="14" t="s">
        <v>193</v>
      </c>
      <c r="G17" s="14" t="s">
        <v>194</v>
      </c>
      <c r="H17" s="14" t="s">
        <v>195</v>
      </c>
      <c r="I17" s="14" t="s">
        <v>196</v>
      </c>
      <c r="K17" s="11" t="s">
        <v>190</v>
      </c>
      <c r="L17" s="11" t="s">
        <v>191</v>
      </c>
      <c r="M17" s="11" t="s">
        <v>192</v>
      </c>
      <c r="N17" s="11" t="s">
        <v>193</v>
      </c>
      <c r="O17" s="11" t="s">
        <v>194</v>
      </c>
      <c r="P17" s="11" t="s">
        <v>195</v>
      </c>
      <c r="Q17" s="11" t="s">
        <v>196</v>
      </c>
      <c r="S17" s="11" t="s">
        <v>190</v>
      </c>
      <c r="T17" s="11" t="s">
        <v>191</v>
      </c>
      <c r="U17" s="11" t="s">
        <v>192</v>
      </c>
      <c r="V17" s="11" t="s">
        <v>193</v>
      </c>
      <c r="W17" s="11" t="s">
        <v>194</v>
      </c>
      <c r="X17" s="11" t="s">
        <v>195</v>
      </c>
      <c r="Y17" s="12" t="s">
        <v>196</v>
      </c>
    </row>
    <row r="18" spans="2:25" thickBot="1">
      <c r="B18" s="15" t="s">
        <v>197</v>
      </c>
      <c r="C18" s="59">
        <f>IF(ISERROR(VLOOKUP(control!$B$4&amp;control!$D$7,Data_AllCancers!$A$5:$J$379,Data_AllCancers!D$1,FALSE)),"-",VLOOKUP(control!$B$4&amp;control!$D$7,Data_AllCancers!$A$5:$J$379,Data_AllCancers!D$1,FALSE))</f>
        <v>4675</v>
      </c>
      <c r="D18" s="60">
        <f>IF(ISERROR(VLOOKUP(control!$B$4&amp;control!$D$7,Data_AllCancers!$A$5:$J$379,Data_AllCancers!E$1,FALSE)),"-",VLOOKUP(control!$B$4&amp;control!$D$7,Data_AllCancers!$A$5:$J$379,Data_AllCancers!E$1,FALSE))</f>
        <v>3562</v>
      </c>
      <c r="E18" s="60">
        <f>IF(ISERROR(VLOOKUP(control!$B$4&amp;control!$D$7,Data_AllCancers!$A$5:$J$379,Data_AllCancers!F$1,FALSE)),"-",VLOOKUP(control!$B$4&amp;control!$D$7,Data_AllCancers!$A$5:$J$379,Data_AllCancers!F$1,FALSE))</f>
        <v>8604</v>
      </c>
      <c r="F18" s="60">
        <f>IF(ISERROR(VLOOKUP(control!$B$4&amp;control!$D$7,Data_AllCancers!$A$5:$J$379,Data_AllCancers!G$1,FALSE)),"-",VLOOKUP(control!$B$4&amp;control!$D$7,Data_AllCancers!$A$5:$J$379,Data_AllCancers!G$1,FALSE))</f>
        <v>8917</v>
      </c>
      <c r="G18" s="60">
        <f>IF(ISERROR(VLOOKUP(control!$B$4&amp;control!$D$7,Data_AllCancers!$A$5:$J$379,Data_AllCancers!H$1,FALSE)),"-",VLOOKUP(control!$B$4&amp;control!$D$7,Data_AllCancers!$A$5:$J$379,Data_AllCancers!H$1,FALSE))</f>
        <v>4505</v>
      </c>
      <c r="H18" s="60">
        <f>IF(ISERROR(VLOOKUP(control!$B$4&amp;control!$D$7,Data_AllCancers!$A$5:$J$379,Data_AllCancers!I$1,FALSE)),"-",VLOOKUP(control!$B$4&amp;control!$D$7,Data_AllCancers!$A$5:$J$379,Data_AllCancers!I$1,FALSE))</f>
        <v>2266</v>
      </c>
      <c r="I18" s="61">
        <f>IF(ISERROR(VLOOKUP(control!$B$4&amp;control!$D$7,Data_AllCancers!$A$5:$J$379,Data_AllCancers!J$1,FALSE)),"-",VLOOKUP(control!$B$4&amp;control!$D$7,Data_AllCancers!$A$5:$J$379,Data_AllCancers!J$1,FALSE))</f>
        <v>32529</v>
      </c>
      <c r="K18" s="59">
        <f>IF(ISERROR(VLOOKUP(control!$B$5&amp;control!$D$7,Data_AllCancers!$A$5:$J$379,Data_AllCancers!D$1,FALSE)),"-",VLOOKUP(control!$B$5&amp;control!$D$7,Data_AllCancers!$A$5:$J$379,Data_AllCancers!D$1,FALSE))</f>
        <v>4521</v>
      </c>
      <c r="L18" s="60">
        <f>IF(ISERROR(VLOOKUP(control!$B$5&amp;control!$D$7,Data_AllCancers!$A$5:$J$379,Data_AllCancers!E$1,FALSE)),"-",VLOOKUP(control!$B$5&amp;control!$D$7,Data_AllCancers!$A$5:$J$379,Data_AllCancers!E$1,FALSE))</f>
        <v>3713</v>
      </c>
      <c r="M18" s="60">
        <f>IF(ISERROR(VLOOKUP(control!$B$5&amp;control!$D$7,Data_AllCancers!$A$5:$J$379,Data_AllCancers!F$1,FALSE)),"-",VLOOKUP(control!$B$5&amp;control!$D$7,Data_AllCancers!$A$5:$J$379,Data_AllCancers!F$1,FALSE))</f>
        <v>8853</v>
      </c>
      <c r="N18" s="60">
        <f>IF(ISERROR(VLOOKUP(control!$B$5&amp;control!$D$7,Data_AllCancers!$A$5:$J$379,Data_AllCancers!G$1,FALSE)),"-",VLOOKUP(control!$B$5&amp;control!$D$7,Data_AllCancers!$A$5:$J$379,Data_AllCancers!G$1,FALSE))</f>
        <v>10664</v>
      </c>
      <c r="O18" s="60">
        <f>IF(ISERROR(VLOOKUP(control!$B$5&amp;control!$D$7,Data_AllCancers!$A$5:$J$379,Data_AllCancers!H$1,FALSE)),"-",VLOOKUP(control!$B$5&amp;control!$D$7,Data_AllCancers!$A$5:$J$379,Data_AllCancers!H$1,FALSE))</f>
        <v>7492</v>
      </c>
      <c r="P18" s="60">
        <f>IF(ISERROR(VLOOKUP(control!$B$5&amp;control!$D$7,Data_AllCancers!$A$5:$J$379,Data_AllCancers!I$1,FALSE)),"-",VLOOKUP(control!$B$5&amp;control!$D$7,Data_AllCancers!$A$5:$J$379,Data_AllCancers!I$1,FALSE))</f>
        <v>5129</v>
      </c>
      <c r="Q18" s="61">
        <f>IF(ISERROR(VLOOKUP(control!$B$5&amp;control!$D$7,Data_AllCancers!$A$5:$J$379,Data_AllCancers!J$1,FALSE)),"-",VLOOKUP(control!$B$5&amp;control!$D$7,Data_AllCancers!$A$5:$J$379,Data_AllCancers!J$1,FALSE))</f>
        <v>40372</v>
      </c>
      <c r="R18" s="9"/>
      <c r="S18" s="59">
        <f>C18+K18</f>
        <v>9196</v>
      </c>
      <c r="T18" s="60">
        <f t="shared" ref="T18:Y18" si="0">D18+L18</f>
        <v>7275</v>
      </c>
      <c r="U18" s="60">
        <f t="shared" si="0"/>
        <v>17457</v>
      </c>
      <c r="V18" s="60">
        <f t="shared" si="0"/>
        <v>19581</v>
      </c>
      <c r="W18" s="60">
        <f t="shared" si="0"/>
        <v>11997</v>
      </c>
      <c r="X18" s="60">
        <f t="shared" si="0"/>
        <v>7395</v>
      </c>
      <c r="Y18" s="61">
        <f t="shared" si="0"/>
        <v>72901</v>
      </c>
    </row>
    <row r="19" spans="2:25" thickBot="1">
      <c r="B19" s="16" t="s">
        <v>198</v>
      </c>
      <c r="C19" s="62">
        <f>IF(ISERROR(VLOOKUP(control!$B$4&amp;control!$D$7,Data_AllCancers!$A$5:$U$379,Data_AllCancers!O$1,FALSE)),"-",VLOOKUP(control!$B$4&amp;control!$D$7,Data_AllCancers!$A$5:$U$379,Data_AllCancers!O$1,FALSE))</f>
        <v>197.75301811290748</v>
      </c>
      <c r="D19" s="63">
        <f>IF(ISERROR(VLOOKUP(control!$B$4&amp;control!$D$7,Data_AllCancers!$A$5:$U$379,Data_AllCancers!P$1,FALSE)),"-",VLOOKUP(control!$B$4&amp;control!$D$7,Data_AllCancers!$A$5:$U$379,Data_AllCancers!P$1,FALSE))</f>
        <v>150.67299476324627</v>
      </c>
      <c r="E19" s="63">
        <f>IF(ISERROR(VLOOKUP(control!$B$4&amp;control!$D$7,Data_AllCancers!$A$5:$U$379,Data_AllCancers!Q$1,FALSE)),"-",VLOOKUP(control!$B$4&amp;control!$D$7,Data_AllCancers!$A$5:$U$379,Data_AllCancers!Q$1,FALSE))</f>
        <v>363.95015354940233</v>
      </c>
      <c r="F19" s="63">
        <f>IF(ISERROR(VLOOKUP(control!$B$4&amp;control!$D$7,Data_AllCancers!$A$5:$U$379,Data_AllCancers!R$1,FALSE)),"-",VLOOKUP(control!$B$4&amp;control!$D$7,Data_AllCancers!$A$5:$U$379,Data_AllCancers!R$1,FALSE))</f>
        <v>377.19008823803119</v>
      </c>
      <c r="G19" s="63">
        <f>IF(ISERROR(VLOOKUP(control!$B$4&amp;control!$D$7,Data_AllCancers!$A$5:$U$379,Data_AllCancers!S$1,FALSE)),"-",VLOOKUP(control!$B$4&amp;control!$D$7,Data_AllCancers!$A$5:$U$379,Data_AllCancers!S$1,FALSE))</f>
        <v>190.5619992724381</v>
      </c>
      <c r="H19" s="63">
        <f>IF(ISERROR(VLOOKUP(control!$B$4&amp;control!$D$7,Data_AllCancers!$A$5:$U$379,Data_AllCancers!T$1,FALSE)),"-",VLOOKUP(control!$B$4&amp;control!$D$7,Data_AllCancers!$A$5:$U$379,Data_AllCancers!T$1,FALSE))</f>
        <v>95.852051132373973</v>
      </c>
      <c r="I19" s="64">
        <f>IF(ISERROR(VLOOKUP(control!$B$4&amp;control!$D$7,Data_AllCancers!$A$5:$U$379,Data_AllCancers!U$1,FALSE)),"-",VLOOKUP(control!$B$4&amp;control!$D$7,Data_AllCancers!$A$5:$U$379,Data_AllCancers!U$1,FALSE))</f>
        <v>1375.9803050683993</v>
      </c>
      <c r="K19" s="62">
        <f>IF(ISERROR(VLOOKUP(control!$B$5&amp;control!$D$7,Data_AllCancers!$A$5:$U$379,Data_AllCancers!O$1,FALSE)),"-",VLOOKUP(control!$B$5&amp;control!$D$7,Data_AllCancers!$A$5:$U$379,Data_AllCancers!O$1,FALSE))</f>
        <v>191.23880104565873</v>
      </c>
      <c r="L19" s="63">
        <f>IF(ISERROR(VLOOKUP(control!$B$5&amp;control!$D$7,Data_AllCancers!$A$5:$U$379,Data_AllCancers!P$1,FALSE)),"-",VLOOKUP(control!$B$5&amp;control!$D$7,Data_AllCancers!$A$5:$U$379,Data_AllCancers!P$1,FALSE))</f>
        <v>157.06031149801612</v>
      </c>
      <c r="M19" s="63">
        <f>IF(ISERROR(VLOOKUP(control!$B$5&amp;control!$D$7,Data_AllCancers!$A$5:$U$379,Data_AllCancers!Q$1,FALSE)),"-",VLOOKUP(control!$B$5&amp;control!$D$7,Data_AllCancers!$A$5:$U$379,Data_AllCancers!Q$1,FALSE))</f>
        <v>374.48288114514861</v>
      </c>
      <c r="N19" s="63">
        <f>IF(ISERROR(VLOOKUP(control!$B$5&amp;control!$D$7,Data_AllCancers!$A$5:$U$379,Data_AllCancers!R$1,FALSE)),"-",VLOOKUP(control!$B$5&amp;control!$D$7,Data_AllCancers!$A$5:$U$379,Data_AllCancers!R$1,FALSE))</f>
        <v>451.08838185156043</v>
      </c>
      <c r="O19" s="63">
        <f>IF(ISERROR(VLOOKUP(control!$B$5&amp;control!$D$7,Data_AllCancers!$A$5:$U$379,Data_AllCancers!S$1,FALSE)),"-",VLOOKUP(control!$B$5&amp;control!$D$7,Data_AllCancers!$A$5:$U$379,Data_AllCancers!S$1,FALSE))</f>
        <v>316.9124303105674</v>
      </c>
      <c r="P19" s="63">
        <f>IF(ISERROR(VLOOKUP(control!$B$5&amp;control!$D$7,Data_AllCancers!$A$5:$U$379,Data_AllCancers!T$1,FALSE)),"-",VLOOKUP(control!$B$5&amp;control!$D$7,Data_AllCancers!$A$5:$U$379,Data_AllCancers!T$1,FALSE))</f>
        <v>216.95726842804328</v>
      </c>
      <c r="Q19" s="64">
        <f>IF(ISERROR(VLOOKUP(control!$B$5&amp;control!$D$7,Data_AllCancers!$A$5:$U$379,Data_AllCancers!U$1,FALSE)),"-",VLOOKUP(control!$B$5&amp;control!$D$7,Data_AllCancers!$A$5:$U$379,Data_AllCancers!U$1,FALSE))</f>
        <v>1707.7400742789948</v>
      </c>
      <c r="R19" s="9"/>
      <c r="S19" s="62">
        <f>IF(ISERROR(VLOOKUP("Persons"&amp;control!$D$7,Data_AllCancers!$A$5:$U$379,Data_AllCancers!O$1,FALSE)),"-",VLOOKUP("Persons"&amp;control!$D$7,Data_AllCancers!$A$5:$U$379,Data_AllCancers!O$1,FALSE))</f>
        <v>388.99181915856616</v>
      </c>
      <c r="T19" s="63">
        <f>IF(ISERROR(VLOOKUP("Persons"&amp;control!$D$7,Data_AllCancers!$A$5:$U$379,Data_AllCancers!P$1,FALSE)),"-",VLOOKUP("Persons"&amp;control!$D$7,Data_AllCancers!$A$5:$U$379,Data_AllCancers!P$1,FALSE))</f>
        <v>307.73330626126238</v>
      </c>
      <c r="U19" s="63">
        <f>IF(ISERROR(VLOOKUP("Persons"&amp;control!$D$7,Data_AllCancers!$A$5:$U$379,Data_AllCancers!Q$1,FALSE)),"-",VLOOKUP("Persons"&amp;control!$D$7,Data_AllCancers!$A$5:$U$379,Data_AllCancers!Q$1,FALSE))</f>
        <v>738.43303469455088</v>
      </c>
      <c r="V19" s="63">
        <f>IF(ISERROR(VLOOKUP("Persons"&amp;control!$D$7,Data_AllCancers!$A$5:$U$379,Data_AllCancers!R$1,FALSE)),"-",VLOOKUP("Persons"&amp;control!$D$7,Data_AllCancers!$A$5:$U$379,Data_AllCancers!R$1,FALSE))</f>
        <v>828.27847008959156</v>
      </c>
      <c r="W19" s="63">
        <f>IF(ISERROR(VLOOKUP("Persons"&amp;control!$D$7,Data_AllCancers!$A$5:$U$379,Data_AllCancers!S$1,FALSE)),"-",VLOOKUP("Persons"&amp;control!$D$7,Data_AllCancers!$A$5:$U$379,Data_AllCancers!S$1,FALSE))</f>
        <v>507.47442958300547</v>
      </c>
      <c r="X19" s="63">
        <f>IF(ISERROR(VLOOKUP("Persons"&amp;control!$D$7,Data_AllCancers!$A$5:$U$379,Data_AllCancers!T$1,FALSE)),"-",VLOOKUP("Persons"&amp;control!$D$7,Data_AllCancers!$A$5:$U$379,Data_AllCancers!T$1,FALSE))</f>
        <v>312.80931956041724</v>
      </c>
      <c r="Y19" s="64">
        <f>IF(ISERROR(VLOOKUP("Persons"&amp;control!$D$7,Data_AllCancers!$A$5:$U$379,Data_AllCancers!U$1,FALSE)),"-",VLOOKUP("Persons"&amp;control!$D$7,Data_AllCancers!$A$5:$U$379,Data_AllCancers!U$1,FALSE))</f>
        <v>3083.7203793473941</v>
      </c>
    </row>
    <row r="20" spans="2:25"/>
    <row r="21" spans="2:25">
      <c r="B21" s="40" t="s">
        <v>184</v>
      </c>
    </row>
    <row r="22" spans="2:25">
      <c r="B22" s="151" t="s">
        <v>199</v>
      </c>
      <c r="C22" s="172" t="str">
        <f>"Males in "&amp; control!$D$7</f>
        <v>Males in South Wales</v>
      </c>
      <c r="D22" s="172"/>
      <c r="E22" s="172"/>
      <c r="F22" s="172"/>
      <c r="G22" s="172"/>
      <c r="H22" s="172"/>
      <c r="I22" s="172"/>
      <c r="K22" s="172" t="str">
        <f>"Females in "&amp; control!$D$7</f>
        <v>Females in South Wales</v>
      </c>
      <c r="L22" s="172"/>
      <c r="M22" s="172"/>
      <c r="N22" s="172"/>
      <c r="O22" s="172"/>
      <c r="P22" s="172"/>
      <c r="Q22" s="172"/>
      <c r="S22" s="172" t="str">
        <f>"All persons in "&amp; control!$D$7</f>
        <v>All persons in South Wales</v>
      </c>
      <c r="T22" s="172"/>
      <c r="U22" s="172"/>
      <c r="V22" s="172"/>
      <c r="W22" s="172"/>
      <c r="X22" s="172"/>
      <c r="Y22" s="172"/>
    </row>
    <row r="23" spans="2:25" ht="14.25">
      <c r="C23" s="173" t="s">
        <v>189</v>
      </c>
      <c r="D23" s="173"/>
      <c r="E23" s="173"/>
      <c r="F23" s="173"/>
      <c r="G23" s="173"/>
      <c r="H23" s="173"/>
      <c r="I23" s="173"/>
      <c r="K23" s="173" t="s">
        <v>189</v>
      </c>
      <c r="L23" s="173"/>
      <c r="M23" s="173"/>
      <c r="N23" s="173"/>
      <c r="O23" s="173"/>
      <c r="P23" s="173"/>
      <c r="Q23" s="173"/>
      <c r="S23" s="173" t="s">
        <v>189</v>
      </c>
      <c r="T23" s="173"/>
      <c r="U23" s="173"/>
      <c r="V23" s="173"/>
      <c r="W23" s="173"/>
      <c r="X23" s="173"/>
      <c r="Y23" s="173"/>
    </row>
    <row r="24" spans="2:25" s="10" customFormat="1" ht="25.5">
      <c r="C24" s="14" t="s">
        <v>190</v>
      </c>
      <c r="D24" s="14" t="s">
        <v>191</v>
      </c>
      <c r="E24" s="14" t="s">
        <v>192</v>
      </c>
      <c r="F24" s="14" t="s">
        <v>193</v>
      </c>
      <c r="G24" s="14" t="s">
        <v>194</v>
      </c>
      <c r="H24" s="14" t="s">
        <v>195</v>
      </c>
      <c r="I24" s="14" t="s">
        <v>196</v>
      </c>
      <c r="K24" s="11" t="s">
        <v>190</v>
      </c>
      <c r="L24" s="11" t="s">
        <v>191</v>
      </c>
      <c r="M24" s="11" t="s">
        <v>192</v>
      </c>
      <c r="N24" s="11" t="s">
        <v>193</v>
      </c>
      <c r="O24" s="11" t="s">
        <v>194</v>
      </c>
      <c r="P24" s="11" t="s">
        <v>195</v>
      </c>
      <c r="Q24" s="11" t="s">
        <v>196</v>
      </c>
      <c r="S24" s="11" t="s">
        <v>190</v>
      </c>
      <c r="T24" s="11" t="s">
        <v>191</v>
      </c>
      <c r="U24" s="11" t="s">
        <v>192</v>
      </c>
      <c r="V24" s="11" t="s">
        <v>193</v>
      </c>
      <c r="W24" s="11" t="s">
        <v>194</v>
      </c>
      <c r="X24" s="11" t="s">
        <v>195</v>
      </c>
      <c r="Y24" s="12" t="s">
        <v>196</v>
      </c>
    </row>
    <row r="25" spans="2:25" thickBot="1">
      <c r="B25" s="15" t="s">
        <v>200</v>
      </c>
      <c r="C25" s="83">
        <f>IF(OR(IF(ISERROR(VLOOKUP(control!$B$4&amp;control!$D$7&amp;Wales_CN!$B25,Data_CN!$A$5:$K$410,Data_CN!E$1,FALSE)),"-",VLOOKUP(control!$B$4&amp;control!$D$7&amp;Wales_CN!$B25,Data_CN!$A$5:$K$410,Data_CN!E$1,FALSE))=0,ISERROR(IF(ISERROR(VLOOKUP(control!$B$4&amp;control!$D$7&amp;Wales_CN!$B25,Data_CN!$A$5:$K$410,Data_CN!E$1,FALSE)),"-",VLOOKUP(control!$B$4&amp;control!$D$7&amp;Wales_CN!$B25,Data_CN!$A$5:$K$410,Data_CN!E$1,FALSE)))),"-",IF(ISERROR(VLOOKUP(control!$B$4&amp;control!$D$7&amp;Wales_CN!$B25,Data_CN!$A$5:$K$410,Data_CN!E$1,FALSE)),"-",VLOOKUP(control!$B$4&amp;control!$D$7&amp;Wales_CN!$B25,Data_CN!$A$5:$K$410,Data_CN!E$1,FALSE)))</f>
        <v>238</v>
      </c>
      <c r="D25" s="84">
        <f>IF(OR(IF(ISERROR(VLOOKUP(control!$B$4&amp;control!$D$7&amp;Wales_CN!$B25,Data_CN!$A$5:$K$410,Data_CN!F$1,FALSE)),"-",VLOOKUP(control!$B$4&amp;control!$D$7&amp;Wales_CN!$B25,Data_CN!$A$5:$K$410,Data_CN!F$1,FALSE))=0,ISERROR(IF(ISERROR(VLOOKUP(control!$B$4&amp;control!$D$7&amp;Wales_CN!$B25,Data_CN!$A$5:$K$410,Data_CN!F$1,FALSE)),"-",VLOOKUP(control!$B$4&amp;control!$D$7&amp;Wales_CN!$B25,Data_CN!$A$5:$K$410,Data_CN!F$1,FALSE)))),"-",IF(ISERROR(VLOOKUP(control!$B$4&amp;control!$D$7&amp;Wales_CN!$B25,Data_CN!$A$5:$K$410,Data_CN!F$1,FALSE)),"-",VLOOKUP(control!$B$4&amp;control!$D$7&amp;Wales_CN!$B25,Data_CN!$A$5:$K$410,Data_CN!F$1,FALSE)))</f>
        <v>161</v>
      </c>
      <c r="E25" s="84">
        <f>IF(OR(IF(ISERROR(VLOOKUP(control!$B$4&amp;control!$D$7&amp;Wales_CN!$B25,Data_CN!$A$5:$K$410,Data_CN!G$1,FALSE)),"-",VLOOKUP(control!$B$4&amp;control!$D$7&amp;Wales_CN!$B25,Data_CN!$A$5:$K$410,Data_CN!G$1,FALSE))=0,ISERROR(IF(ISERROR(VLOOKUP(control!$B$4&amp;control!$D$7&amp;Wales_CN!$B25,Data_CN!$A$5:$K$410,Data_CN!G$1,FALSE)),"-",VLOOKUP(control!$B$4&amp;control!$D$7&amp;Wales_CN!$B25,Data_CN!$A$5:$K$410,Data_CN!G$1,FALSE)))),"-",IF(ISERROR(VLOOKUP(control!$B$4&amp;control!$D$7&amp;Wales_CN!$B25,Data_CN!$A$5:$K$410,Data_CN!G$1,FALSE)),"-",VLOOKUP(control!$B$4&amp;control!$D$7&amp;Wales_CN!$B25,Data_CN!$A$5:$K$410,Data_CN!G$1,FALSE)))</f>
        <v>604</v>
      </c>
      <c r="F25" s="84">
        <f>IF(OR(IF(ISERROR(VLOOKUP(control!$B$4&amp;control!$D$7&amp;Wales_CN!$B25,Data_CN!$A$5:$K$410,Data_CN!H$1,FALSE)),"-",VLOOKUP(control!$B$4&amp;control!$D$7&amp;Wales_CN!$B25,Data_CN!$A$5:$K$410,Data_CN!H$1,FALSE))=0,ISERROR(IF(ISERROR(VLOOKUP(control!$B$4&amp;control!$D$7&amp;Wales_CN!$B25,Data_CN!$A$5:$K$410,Data_CN!H$1,FALSE)),"-",VLOOKUP(control!$B$4&amp;control!$D$7&amp;Wales_CN!$B25,Data_CN!$A$5:$K$410,Data_CN!H$1,FALSE)))),"-",IF(ISERROR(VLOOKUP(control!$B$4&amp;control!$D$7&amp;Wales_CN!$B25,Data_CN!$A$5:$K$410,Data_CN!H$1,FALSE)),"-",VLOOKUP(control!$B$4&amp;control!$D$7&amp;Wales_CN!$B25,Data_CN!$A$5:$K$410,Data_CN!H$1,FALSE)))</f>
        <v>1029</v>
      </c>
      <c r="G25" s="84">
        <f>IF(OR(IF(ISERROR(VLOOKUP(control!$B$4&amp;control!$D$7&amp;Wales_CN!$B25,Data_CN!$A$5:$K$410,Data_CN!I$1,FALSE)),"-",VLOOKUP(control!$B$4&amp;control!$D$7&amp;Wales_CN!$B25,Data_CN!$A$5:$K$410,Data_CN!I$1,FALSE))=0,ISERROR(IF(ISERROR(VLOOKUP(control!$B$4&amp;control!$D$7&amp;Wales_CN!$B25,Data_CN!$A$5:$K$410,Data_CN!I$1,FALSE)),"-",VLOOKUP(control!$B$4&amp;control!$D$7&amp;Wales_CN!$B25,Data_CN!$A$5:$K$410,Data_CN!I$1,FALSE)))),"-",IF(ISERROR(VLOOKUP(control!$B$4&amp;control!$D$7&amp;Wales_CN!$B25,Data_CN!$A$5:$K$410,Data_CN!I$1,FALSE)),"-",VLOOKUP(control!$B$4&amp;control!$D$7&amp;Wales_CN!$B25,Data_CN!$A$5:$K$410,Data_CN!I$1,FALSE)))</f>
        <v>663</v>
      </c>
      <c r="H25" s="84">
        <f>IF(OR(IF(ISERROR(VLOOKUP(control!$B$4&amp;control!$D$7&amp;Wales_CN!$B25,Data_CN!$A$5:$K$410,Data_CN!J$1,FALSE)),"-",VLOOKUP(control!$B$4&amp;control!$D$7&amp;Wales_CN!$B25,Data_CN!$A$5:$K$410,Data_CN!J$1,FALSE))=0,ISERROR(IF(ISERROR(VLOOKUP(control!$B$4&amp;control!$D$7&amp;Wales_CN!$B25,Data_CN!$A$5:$K$410,Data_CN!J$1,FALSE)),"-",VLOOKUP(control!$B$4&amp;control!$D$7&amp;Wales_CN!$B25,Data_CN!$A$5:$K$410,Data_CN!J$1,FALSE)))),"-",IF(ISERROR(VLOOKUP(control!$B$4&amp;control!$D$7&amp;Wales_CN!$B25,Data_CN!$A$5:$K$410,Data_CN!J$1,FALSE)),"-",VLOOKUP(control!$B$4&amp;control!$D$7&amp;Wales_CN!$B25,Data_CN!$A$5:$K$410,Data_CN!J$1,FALSE)))</f>
        <v>357</v>
      </c>
      <c r="I25" s="85">
        <f>IF(OR(IF(ISERROR(VLOOKUP(control!$B$4&amp;control!$D$7&amp;Wales_CN!$B25,Data_CN!$A$5:$K$410,Data_CN!K$1,FALSE)),"-",VLOOKUP(control!$B$4&amp;control!$D$7&amp;Wales_CN!$B25,Data_CN!$A$5:$K$410,Data_CN!K$1,FALSE))=0,ISERROR(IF(ISERROR(VLOOKUP(control!$B$4&amp;control!$D$7&amp;Wales_CN!$B25,Data_CN!$A$5:$K$410,Data_CN!K$1,FALSE)),"-",VLOOKUP(control!$B$4&amp;control!$D$7&amp;Wales_CN!$B25,Data_CN!$A$5:$K$410,Data_CN!K$1,FALSE)))),"-",IF(ISERROR(VLOOKUP(control!$B$4&amp;control!$D$7&amp;Wales_CN!$B25,Data_CN!$A$5:$K$410,Data_CN!K$1,FALSE)),"-",VLOOKUP(control!$B$4&amp;control!$D$7&amp;Wales_CN!$B25,Data_CN!$A$5:$K$410,Data_CN!K$1,FALSE)))</f>
        <v>3052</v>
      </c>
      <c r="K25" s="83">
        <f>IF(OR(IF(ISERROR(VLOOKUP(control!$B$5&amp;control!$D$7&amp;Wales_CN!$B25,Data_CN!$A$5:$K$410,Data_CN!E$1,FALSE)),"-",VLOOKUP(control!$B$5&amp;control!$D$7&amp;Wales_CN!$B25,Data_CN!$A$5:$K$410,Data_CN!E$1,FALSE))=0,ISERROR(IF(ISERROR(VLOOKUP(control!$B$5&amp;control!$D$7&amp;Wales_CN!$B25,Data_CN!$A$5:$K$410,Data_CN!E$1,FALSE)),"-",VLOOKUP(control!$B$5&amp;control!$D$7&amp;Wales_CN!$B25,Data_CN!$A$5:$K$410,Data_CN!E$1,FALSE)))),"-",IF(ISERROR(VLOOKUP(control!$B$5&amp;control!$D$7&amp;Wales_CN!$B25,Data_CN!$A$5:$K$410,Data_CN!E$1,FALSE)),"-",VLOOKUP(control!$B$5&amp;control!$D$7&amp;Wales_CN!$B25,Data_CN!$A$5:$K$410,Data_CN!E$1,FALSE)))</f>
        <v>85</v>
      </c>
      <c r="L25" s="84">
        <f>IF(OR(IF(ISERROR(VLOOKUP(control!$B$5&amp;control!$D$7&amp;Wales_CN!$B25,Data_CN!$A$5:$K$410,Data_CN!F$1,FALSE)),"-",VLOOKUP(control!$B$5&amp;control!$D$7&amp;Wales_CN!$B25,Data_CN!$A$5:$K$410,Data_CN!F$1,FALSE))=0,ISERROR(IF(ISERROR(VLOOKUP(control!$B$5&amp;control!$D$7&amp;Wales_CN!$B28,Data_CN!$A$5:$K$410,Data_CN!F$1,FALSE)),"-",VLOOKUP(control!$B$5&amp;control!$D$7&amp;Wales_CN!$B25,Data_CN!$A$5:$K$410,Data_CN!F$1,FALSE)))),"-",IF(ISERROR(VLOOKUP(control!$B$5&amp;control!$D$7&amp;Wales_CN!$B25,Data_CN!$A$5:$K$410,Data_CN!F$1,FALSE)),"-",VLOOKUP(control!$B$5&amp;control!$D$7&amp;Wales_CN!$B25,Data_CN!$A$5:$K$410,Data_CN!F$1,FALSE)))</f>
        <v>57</v>
      </c>
      <c r="M25" s="84">
        <f>IF(OR(IF(ISERROR(VLOOKUP(control!$B$5&amp;control!$D$7&amp;Wales_CN!$B25,Data_CN!$A$5:$K$410,Data_CN!G$1,FALSE)),"-",VLOOKUP(control!$B$5&amp;control!$D$7&amp;Wales_CN!$B25,Data_CN!$A$5:$K$410,Data_CN!G$1,FALSE))=0,ISERROR(IF(ISERROR(VLOOKUP(control!$B$5&amp;control!$D$7&amp;Wales_CN!$B28,Data_CN!$A$5:$K$410,Data_CN!G$1,FALSE)),"-",VLOOKUP(control!$B$5&amp;control!$D$7&amp;Wales_CN!$B25,Data_CN!$A$5:$K$410,Data_CN!G$1,FALSE)))),"-",IF(ISERROR(VLOOKUP(control!$B$5&amp;control!$D$7&amp;Wales_CN!$B25,Data_CN!$A$5:$K$410,Data_CN!G$1,FALSE)),"-",VLOOKUP(control!$B$5&amp;control!$D$7&amp;Wales_CN!$B25,Data_CN!$A$5:$K$410,Data_CN!G$1,FALSE)))</f>
        <v>219</v>
      </c>
      <c r="N25" s="84">
        <f>IF(OR(IF(ISERROR(VLOOKUP(control!$B$5&amp;control!$D$7&amp;Wales_CN!$B25,Data_CN!$A$5:$K$410,Data_CN!H$1,FALSE)),"-",VLOOKUP(control!$B$5&amp;control!$D$7&amp;Wales_CN!$B25,Data_CN!$A$5:$K$410,Data_CN!H$1,FALSE))=0,ISERROR(IF(ISERROR(VLOOKUP(control!$B$5&amp;control!$D$7&amp;Wales_CN!$B28,Data_CN!$A$5:$K$410,Data_CN!H$1,FALSE)),"-",VLOOKUP(control!$B$5&amp;control!$D$7&amp;Wales_CN!$B25,Data_CN!$A$5:$K$410,Data_CN!H$1,FALSE)))),"-",IF(ISERROR(VLOOKUP(control!$B$5&amp;control!$D$7&amp;Wales_CN!$B25,Data_CN!$A$5:$K$410,Data_CN!H$1,FALSE)),"-",VLOOKUP(control!$B$5&amp;control!$D$7&amp;Wales_CN!$B25,Data_CN!$A$5:$K$410,Data_CN!H$1,FALSE)))</f>
        <v>375</v>
      </c>
      <c r="O25" s="84">
        <f>IF(OR(IF(ISERROR(VLOOKUP(control!$B$5&amp;control!$D$7&amp;Wales_CN!$B25,Data_CN!$A$5:$K$410,Data_CN!I$1,FALSE)),"-",VLOOKUP(control!$B$5&amp;control!$D$7&amp;Wales_CN!$B25,Data_CN!$A$5:$K$410,Data_CN!I$1,FALSE))=0,ISERROR(IF(ISERROR(VLOOKUP(control!$B$5&amp;control!$D$7&amp;Wales_CN!$B28,Data_CN!$A$5:$K$410,Data_CN!I$1,FALSE)),"-",VLOOKUP(control!$B$5&amp;control!$D$7&amp;Wales_CN!$B25,Data_CN!$A$5:$K$410,Data_CN!I$1,FALSE)))),"-",IF(ISERROR(VLOOKUP(control!$B$5&amp;control!$D$7&amp;Wales_CN!$B25,Data_CN!$A$5:$K$410,Data_CN!I$1,FALSE)),"-",VLOOKUP(control!$B$5&amp;control!$D$7&amp;Wales_CN!$B25,Data_CN!$A$5:$K$410,Data_CN!I$1,FALSE)))</f>
        <v>262</v>
      </c>
      <c r="P25" s="84">
        <f>IF(OR(IF(ISERROR(VLOOKUP(control!$B$5&amp;control!$D$7&amp;Wales_CN!$B25,Data_CN!$A$5:$K$410,Data_CN!J$1,FALSE)),"-",VLOOKUP(control!$B$5&amp;control!$D$7&amp;Wales_CN!$B25,Data_CN!$A$5:$K$410,Data_CN!J$1,FALSE))=0,ISERROR(IF(ISERROR(VLOOKUP(control!$B$5&amp;control!$D$7&amp;Wales_CN!$B28,Data_CN!$A$5:$K$410,Data_CN!J$1,FALSE)),"-",VLOOKUP(control!$B$5&amp;control!$D$7&amp;Wales_CN!$B25,Data_CN!$A$5:$K$410,Data_CN!J$1,FALSE)))),"-",IF(ISERROR(VLOOKUP(control!$B$5&amp;control!$D$7&amp;Wales_CN!$B25,Data_CN!$A$5:$K$410,Data_CN!J$1,FALSE)),"-",VLOOKUP(control!$B$5&amp;control!$D$7&amp;Wales_CN!$B25,Data_CN!$A$5:$K$410,Data_CN!J$1,FALSE)))</f>
        <v>147</v>
      </c>
      <c r="Q25" s="85">
        <f>IF(OR(IF(ISERROR(VLOOKUP(control!$B$5&amp;control!$D$7&amp;Wales_CN!$B25,Data_CN!$A$5:$K$410,Data_CN!K$1,FALSE)),"-",VLOOKUP(control!$B$5&amp;control!$D$7&amp;Wales_CN!$B25,Data_CN!$A$5:$K$410,Data_CN!K$1,FALSE))=0,ISERROR(IF(ISERROR(VLOOKUP(control!$B$5&amp;control!$D$7&amp;Wales_CN!$B28,Data_CN!$A$5:$K$410,Data_CN!K$1,FALSE)),"-",VLOOKUP(control!$B$5&amp;control!$D$7&amp;Wales_CN!$B25,Data_CN!$A$5:$K$410,Data_CN!K$1,FALSE)))),"-",IF(ISERROR(VLOOKUP(control!$B$5&amp;control!$D$7&amp;Wales_CN!$B25,Data_CN!$A$5:$K$410,Data_CN!K$1,FALSE)),"-",VLOOKUP(control!$B$5&amp;control!$D$7&amp;Wales_CN!$B25,Data_CN!$A$5:$K$410,Data_CN!K$1,FALSE)))</f>
        <v>1145</v>
      </c>
      <c r="R25" s="9"/>
      <c r="S25" s="83">
        <f>IF(OR(IF(ISERROR(VLOOKUP("Persons"&amp;control!$D$7&amp;Wales_CN!$B25,Data_CN!$A$5:$K$410,Data_CN!E$1,FALSE)),"-",VLOOKUP("Persons"&amp;control!$D$7&amp;Wales_CN!$B25,Data_CN!$A$5:$K$410,Data_CN!E$1,FALSE))=0,ISERROR(IF(ISERROR(VLOOKUP("Persons"&amp;control!$D$7&amp;Wales_CN!$B25,Data_CN!$A$5:$K$410,Data_CN!E$1,FALSE)),"-",VLOOKUP("Persons"&amp;control!$D$7&amp;Wales_CN!$B25,Data_CN!$A$5:$K$410,Data_CN!E$1,FALSE)))),"-",IF(ISERROR(VLOOKUP("Persons"&amp;control!$D$7&amp;Wales_CN!$B25,Data_CN!$A$5:$K$410,Data_CN!E$1,FALSE)),"-",VLOOKUP("Persons"&amp;control!$D$7&amp;Wales_CN!$B25,Data_CN!$A$5:$K$410,Data_CN!E$1,FALSE)))</f>
        <v>323</v>
      </c>
      <c r="T25" s="84">
        <f>IF(OR(IF(ISERROR(VLOOKUP("Persons"&amp;control!$D$7&amp;Wales_CN!$B25,Data_CN!$A$5:$K$410,Data_CN!F$1,FALSE)),"-",VLOOKUP("Persons"&amp;control!$D$7&amp;Wales_CN!$B25,Data_CN!$A$5:$K$410,Data_CN!F$1,FALSE))=0,ISERROR(IF(ISERROR(VLOOKUP("Persons"&amp;control!$D$7&amp;Wales_CN!$B25,Data_CN!$A$5:$K$410,Data_CN!F$1,FALSE)),"-",VLOOKUP("Persons"&amp;control!$D$7&amp;Wales_CN!$B25,Data_CN!$A$5:$K$410,Data_CN!F$1,FALSE)))),"-",IF(ISERROR(VLOOKUP("Persons"&amp;control!$D$7&amp;Wales_CN!$B25,Data_CN!$A$5:$K$410,Data_CN!F$1,FALSE)),"-",VLOOKUP("Persons"&amp;control!$D$7&amp;Wales_CN!$B25,Data_CN!$A$5:$K$410,Data_CN!F$1,FALSE)))</f>
        <v>218</v>
      </c>
      <c r="U25" s="84">
        <f>IF(OR(IF(ISERROR(VLOOKUP("Persons"&amp;control!$D$7&amp;Wales_CN!$B25,Data_CN!$A$5:$K$410,Data_CN!G$1,FALSE)),"-",VLOOKUP("Persons"&amp;control!$D$7&amp;Wales_CN!$B25,Data_CN!$A$5:$K$410,Data_CN!G$1,FALSE))=0,ISERROR(IF(ISERROR(VLOOKUP("Persons"&amp;control!$D$7&amp;Wales_CN!$B25,Data_CN!$A$5:$K$410,Data_CN!G$1,FALSE)),"-",VLOOKUP("Persons"&amp;control!$D$7&amp;Wales_CN!$B25,Data_CN!$A$5:$K$410,Data_CN!G$1,FALSE)))),"-",IF(ISERROR(VLOOKUP("Persons"&amp;control!$D$7&amp;Wales_CN!$B25,Data_CN!$A$5:$K$410,Data_CN!G$1,FALSE)),"-",VLOOKUP("Persons"&amp;control!$D$7&amp;Wales_CN!$B25,Data_CN!$A$5:$K$410,Data_CN!G$1,FALSE)))</f>
        <v>823</v>
      </c>
      <c r="V25" s="84">
        <f>IF(OR(IF(ISERROR(VLOOKUP("Persons"&amp;control!$D$7&amp;Wales_CN!$B25,Data_CN!$A$5:$K$410,Data_CN!H$1,FALSE)),"-",VLOOKUP("Persons"&amp;control!$D$7&amp;Wales_CN!$B25,Data_CN!$A$5:$K$410,Data_CN!H$1,FALSE))=0,ISERROR(IF(ISERROR(VLOOKUP("Persons"&amp;control!$D$7&amp;Wales_CN!$B25,Data_CN!$A$5:$K$410,Data_CN!H$1,FALSE)),"-",VLOOKUP("Persons"&amp;control!$D$7&amp;Wales_CN!$B25,Data_CN!$A$5:$K$410,Data_CN!H$1,FALSE)))),"-",IF(ISERROR(VLOOKUP("Persons"&amp;control!$D$7&amp;Wales_CN!$B25,Data_CN!$A$5:$K$410,Data_CN!H$1,FALSE)),"-",VLOOKUP("Persons"&amp;control!$D$7&amp;Wales_CN!$B25,Data_CN!$A$5:$K$410,Data_CN!H$1,FALSE)))</f>
        <v>1404</v>
      </c>
      <c r="W25" s="84">
        <f>IF(OR(IF(ISERROR(VLOOKUP("Persons"&amp;control!$D$7&amp;Wales_CN!$B25,Data_CN!$A$5:$K$410,Data_CN!I$1,FALSE)),"-",VLOOKUP("Persons"&amp;control!$D$7&amp;Wales_CN!$B25,Data_CN!$A$5:$K$410,Data_CN!I$1,FALSE))=0,ISERROR(IF(ISERROR(VLOOKUP("Persons"&amp;control!$D$7&amp;Wales_CN!$B25,Data_CN!$A$5:$K$410,Data_CN!I$1,FALSE)),"-",VLOOKUP("Persons"&amp;control!$D$7&amp;Wales_CN!$B25,Data_CN!$A$5:$K$410,Data_CN!I$1,FALSE)))),"-",IF(ISERROR(VLOOKUP("Persons"&amp;control!$D$7&amp;Wales_CN!$B25,Data_CN!$A$5:$K$410,Data_CN!I$1,FALSE)),"-",VLOOKUP("Persons"&amp;control!$D$7&amp;Wales_CN!$B25,Data_CN!$A$5:$K$410,Data_CN!I$1,FALSE)))</f>
        <v>925</v>
      </c>
      <c r="X25" s="84">
        <f>IF(OR(IF(ISERROR(VLOOKUP("Persons"&amp;control!$D$7&amp;Wales_CN!$B25,Data_CN!$A$5:$K$410,Data_CN!J$1,FALSE)),"-",VLOOKUP("Persons"&amp;control!$D$7&amp;Wales_CN!$B25,Data_CN!$A$5:$K$410,Data_CN!J$1,FALSE))=0,ISERROR(IF(ISERROR(VLOOKUP("Persons"&amp;control!$D$7&amp;Wales_CN!$B25,Data_CN!$A$5:$K$410,Data_CN!J$1,FALSE)),"-",VLOOKUP("Persons"&amp;control!$D$7&amp;Wales_CN!$B25,Data_CN!$A$5:$K$410,Data_CN!J$1,FALSE)))),"-",IF(ISERROR(VLOOKUP("Persons"&amp;control!$D$7&amp;Wales_CN!$B25,Data_CN!$A$5:$K$410,Data_CN!J$1,FALSE)),"-",VLOOKUP("Persons"&amp;control!$D$7&amp;Wales_CN!$B25,Data_CN!$A$5:$K$410,Data_CN!J$1,FALSE)))</f>
        <v>504</v>
      </c>
      <c r="Y25" s="85">
        <f>IF(OR(IF(ISERROR(VLOOKUP("Persons"&amp;control!$D$7&amp;Wales_CN!$B25,Data_CN!$A$5:$K$410,Data_CN!K$1,FALSE)),"-",VLOOKUP("Persons"&amp;control!$D$7&amp;Wales_CN!$B25,Data_CN!$A$5:$K$410,Data_CN!K$1,FALSE))=0,ISERROR(IF(ISERROR(VLOOKUP("Persons"&amp;control!$D$7&amp;Wales_CN!$B25,Data_CN!$A$5:$K$410,Data_CN!K$1,FALSE)),"-",VLOOKUP("Persons"&amp;control!$D$7&amp;Wales_CN!$B25,Data_CN!$A$5:$K$410,Data_CN!K$1,FALSE)))),"-",IF(ISERROR(VLOOKUP("Persons"&amp;control!$D$7&amp;Wales_CN!$B25,Data_CN!$A$5:$K$410,Data_CN!K$1,FALSE)),"-",VLOOKUP("Persons"&amp;control!$D$7&amp;Wales_CN!$B25,Data_CN!$A$5:$K$410,Data_CN!K$1,FALSE)))</f>
        <v>4197</v>
      </c>
    </row>
    <row r="26" spans="2:25" thickBot="1">
      <c r="B26" s="16" t="s">
        <v>54</v>
      </c>
      <c r="C26" s="86" t="str">
        <f>IF(OR(IF(ISERROR(VLOOKUP(control!$B$4&amp;control!$D$7&amp;Wales_CN!$B26,Data_CN!$A$5:$K$410,Data_CN!E$1,FALSE)),"-",VLOOKUP(control!$B$4&amp;control!$D$7&amp;Wales_CN!$B26,Data_CN!$A$5:$K$410,Data_CN!E$1,FALSE))=0,ISERROR(IF(ISERROR(VLOOKUP(control!$B$4&amp;control!$D$7&amp;Wales_CN!$B26,Data_CN!$A$5:$K$410,Data_CN!E$1,FALSE)),"-",VLOOKUP(control!$B$4&amp;control!$D$7&amp;Wales_CN!$B26,Data_CN!$A$5:$K$410,Data_CN!E$1,FALSE)))),"-",IF(ISERROR(VLOOKUP(control!$B$4&amp;control!$D$7&amp;Wales_CN!$B26,Data_CN!$A$5:$K$410,Data_CN!E$1,FALSE)),"-",VLOOKUP(control!$B$4&amp;control!$D$7&amp;Wales_CN!$B26,Data_CN!$A$5:$K$410,Data_CN!E$1,FALSE)))</f>
        <v>-</v>
      </c>
      <c r="D26" s="87" t="str">
        <f>IF(OR(IF(ISERROR(VLOOKUP(control!$B$4&amp;control!$D$7&amp;Wales_CN!$B26,Data_CN!$A$5:$K$410,Data_CN!F$1,FALSE)),"-",VLOOKUP(control!$B$4&amp;control!$D$7&amp;Wales_CN!$B26,Data_CN!$A$5:$K$410,Data_CN!F$1,FALSE))=0,ISERROR(IF(ISERROR(VLOOKUP(control!$B$4&amp;control!$D$7&amp;Wales_CN!$B26,Data_CN!$A$5:$K$410,Data_CN!F$1,FALSE)),"-",VLOOKUP(control!$B$4&amp;control!$D$7&amp;Wales_CN!$B26,Data_CN!$A$5:$K$410,Data_CN!F$1,FALSE)))),"-",IF(ISERROR(VLOOKUP(control!$B$4&amp;control!$D$7&amp;Wales_CN!$B26,Data_CN!$A$5:$K$410,Data_CN!F$1,FALSE)),"-",VLOOKUP(control!$B$4&amp;control!$D$7&amp;Wales_CN!$B26,Data_CN!$A$5:$K$410,Data_CN!F$1,FALSE)))</f>
        <v>-</v>
      </c>
      <c r="E26" s="87" t="str">
        <f>IF(OR(IF(ISERROR(VLOOKUP(control!$B$4&amp;control!$D$7&amp;Wales_CN!$B26,Data_CN!$A$5:$K$410,Data_CN!G$1,FALSE)),"-",VLOOKUP(control!$B$4&amp;control!$D$7&amp;Wales_CN!$B26,Data_CN!$A$5:$K$410,Data_CN!G$1,FALSE))=0,ISERROR(IF(ISERROR(VLOOKUP(control!$B$4&amp;control!$D$7&amp;Wales_CN!$B26,Data_CN!$A$5:$K$410,Data_CN!G$1,FALSE)),"-",VLOOKUP(control!$B$4&amp;control!$D$7&amp;Wales_CN!$B26,Data_CN!$A$5:$K$410,Data_CN!G$1,FALSE)))),"-",IF(ISERROR(VLOOKUP(control!$B$4&amp;control!$D$7&amp;Wales_CN!$B26,Data_CN!$A$5:$K$410,Data_CN!G$1,FALSE)),"-",VLOOKUP(control!$B$4&amp;control!$D$7&amp;Wales_CN!$B26,Data_CN!$A$5:$K$410,Data_CN!G$1,FALSE)))</f>
        <v>-</v>
      </c>
      <c r="F26" s="87" t="str">
        <f>IF(OR(IF(ISERROR(VLOOKUP(control!$B$4&amp;control!$D$7&amp;Wales_CN!$B26,Data_CN!$A$5:$K$410,Data_CN!H$1,FALSE)),"-",VLOOKUP(control!$B$4&amp;control!$D$7&amp;Wales_CN!$B26,Data_CN!$A$5:$K$410,Data_CN!H$1,FALSE))=0,ISERROR(IF(ISERROR(VLOOKUP(control!$B$4&amp;control!$D$7&amp;Wales_CN!$B26,Data_CN!$A$5:$K$410,Data_CN!H$1,FALSE)),"-",VLOOKUP(control!$B$4&amp;control!$D$7&amp;Wales_CN!$B26,Data_CN!$A$5:$K$410,Data_CN!H$1,FALSE)))),"-",IF(ISERROR(VLOOKUP(control!$B$4&amp;control!$D$7&amp;Wales_CN!$B26,Data_CN!$A$5:$K$410,Data_CN!H$1,FALSE)),"-",VLOOKUP(control!$B$4&amp;control!$D$7&amp;Wales_CN!$B26,Data_CN!$A$5:$K$410,Data_CN!H$1,FALSE)))</f>
        <v>-</v>
      </c>
      <c r="G26" s="87" t="str">
        <f>IF(OR(IF(ISERROR(VLOOKUP(control!$B$4&amp;control!$D$7&amp;Wales_CN!$B26,Data_CN!$A$5:$K$410,Data_CN!I$1,FALSE)),"-",VLOOKUP(control!$B$4&amp;control!$D$7&amp;Wales_CN!$B26,Data_CN!$A$5:$K$410,Data_CN!I$1,FALSE))=0,ISERROR(IF(ISERROR(VLOOKUP(control!$B$4&amp;control!$D$7&amp;Wales_CN!$B26,Data_CN!$A$5:$K$410,Data_CN!I$1,FALSE)),"-",VLOOKUP(control!$B$4&amp;control!$D$7&amp;Wales_CN!$B26,Data_CN!$A$5:$K$410,Data_CN!I$1,FALSE)))),"-",IF(ISERROR(VLOOKUP(control!$B$4&amp;control!$D$7&amp;Wales_CN!$B26,Data_CN!$A$5:$K$410,Data_CN!I$1,FALSE)),"-",VLOOKUP(control!$B$4&amp;control!$D$7&amp;Wales_CN!$B26,Data_CN!$A$5:$K$410,Data_CN!I$1,FALSE)))</f>
        <v>-</v>
      </c>
      <c r="H26" s="87" t="str">
        <f>IF(OR(IF(ISERROR(VLOOKUP(control!$B$4&amp;control!$D$7&amp;Wales_CN!$B26,Data_CN!$A$5:$K$410,Data_CN!J$1,FALSE)),"-",VLOOKUP(control!$B$4&amp;control!$D$7&amp;Wales_CN!$B26,Data_CN!$A$5:$K$410,Data_CN!J$1,FALSE))=0,ISERROR(IF(ISERROR(VLOOKUP(control!$B$4&amp;control!$D$7&amp;Wales_CN!$B26,Data_CN!$A$5:$K$410,Data_CN!J$1,FALSE)),"-",VLOOKUP(control!$B$4&amp;control!$D$7&amp;Wales_CN!$B26,Data_CN!$A$5:$K$410,Data_CN!J$1,FALSE)))),"-",IF(ISERROR(VLOOKUP(control!$B$4&amp;control!$D$7&amp;Wales_CN!$B26,Data_CN!$A$5:$K$410,Data_CN!J$1,FALSE)),"-",VLOOKUP(control!$B$4&amp;control!$D$7&amp;Wales_CN!$B26,Data_CN!$A$5:$K$410,Data_CN!J$1,FALSE)))</f>
        <v>-</v>
      </c>
      <c r="I26" s="88" t="str">
        <f>IF(OR(IF(ISERROR(VLOOKUP(control!$B$4&amp;control!$D$7&amp;Wales_CN!$B26,Data_CN!$A$5:$K$410,Data_CN!K$1,FALSE)),"-",VLOOKUP(control!$B$4&amp;control!$D$7&amp;Wales_CN!$B26,Data_CN!$A$5:$K$410,Data_CN!K$1,FALSE))=0,ISERROR(IF(ISERROR(VLOOKUP(control!$B$4&amp;control!$D$7&amp;Wales_CN!$B26,Data_CN!$A$5:$K$410,Data_CN!K$1,FALSE)),"-",VLOOKUP(control!$B$4&amp;control!$D$7&amp;Wales_CN!$B26,Data_CN!$A$5:$K$410,Data_CN!K$1,FALSE)))),"-",IF(ISERROR(VLOOKUP(control!$B$4&amp;control!$D$7&amp;Wales_CN!$B26,Data_CN!$A$5:$K$410,Data_CN!K$1,FALSE)),"-",VLOOKUP(control!$B$4&amp;control!$D$7&amp;Wales_CN!$B26,Data_CN!$A$5:$K$410,Data_CN!K$1,FALSE)))</f>
        <v>-</v>
      </c>
      <c r="K26" s="86">
        <f>IF(OR(IF(ISERROR(VLOOKUP(control!$B$5&amp;control!$D$7&amp;Wales_CN!$B26,Data_CN!$A$5:$K$410,Data_CN!E$1,FALSE)),"-",VLOOKUP(control!$B$5&amp;control!$D$7&amp;Wales_CN!$B26,Data_CN!$A$5:$K$410,Data_CN!E$1,FALSE))=0,ISERROR(IF(ISERROR(VLOOKUP(control!$B$5&amp;control!$D$7&amp;Wales_CN!$B26,Data_CN!$A$5:$K$410,Data_CN!E$1,FALSE)),"-",VLOOKUP(control!$B$5&amp;control!$D$7&amp;Wales_CN!$B26,Data_CN!$A$5:$K$410,Data_CN!E$1,FALSE)))),"-",IF(ISERROR(VLOOKUP(control!$B$5&amp;control!$D$7&amp;Wales_CN!$B26,Data_CN!$A$5:$K$410,Data_CN!E$1,FALSE)),"-",VLOOKUP(control!$B$5&amp;control!$D$7&amp;Wales_CN!$B26,Data_CN!$A$5:$K$410,Data_CN!E$1,FALSE)))</f>
        <v>1773</v>
      </c>
      <c r="L26" s="87">
        <f>IF(OR(IF(ISERROR(VLOOKUP(control!$B$5&amp;control!$D$7&amp;Wales_CN!$B26,Data_CN!$A$5:$K$410,Data_CN!F$1,FALSE)),"-",VLOOKUP(control!$B$5&amp;control!$D$7&amp;Wales_CN!$B26,Data_CN!$A$5:$K$410,Data_CN!F$1,FALSE))=0,ISERROR(IF(ISERROR(VLOOKUP(control!$B$5&amp;control!$D$7&amp;Wales_CN!$B29,Data_CN!$A$5:$K$410,Data_CN!F$1,FALSE)),"-",VLOOKUP(control!$B$5&amp;control!$D$7&amp;Wales_CN!$B26,Data_CN!$A$5:$K$410,Data_CN!F$1,FALSE)))),"-",IF(ISERROR(VLOOKUP(control!$B$5&amp;control!$D$7&amp;Wales_CN!$B26,Data_CN!$A$5:$K$410,Data_CN!F$1,FALSE)),"-",VLOOKUP(control!$B$5&amp;control!$D$7&amp;Wales_CN!$B26,Data_CN!$A$5:$K$410,Data_CN!F$1,FALSE)))</f>
        <v>1642</v>
      </c>
      <c r="M26" s="87">
        <f>IF(OR(IF(ISERROR(VLOOKUP(control!$B$5&amp;control!$D$7&amp;Wales_CN!$B26,Data_CN!$A$5:$K$410,Data_CN!G$1,FALSE)),"-",VLOOKUP(control!$B$5&amp;control!$D$7&amp;Wales_CN!$B26,Data_CN!$A$5:$K$410,Data_CN!G$1,FALSE))=0,ISERROR(IF(ISERROR(VLOOKUP(control!$B$5&amp;control!$D$7&amp;Wales_CN!$B29,Data_CN!$A$5:$K$410,Data_CN!G$1,FALSE)),"-",VLOOKUP(control!$B$5&amp;control!$D$7&amp;Wales_CN!$B26,Data_CN!$A$5:$K$410,Data_CN!G$1,FALSE)))),"-",IF(ISERROR(VLOOKUP(control!$B$5&amp;control!$D$7&amp;Wales_CN!$B26,Data_CN!$A$5:$K$410,Data_CN!G$1,FALSE)),"-",VLOOKUP(control!$B$5&amp;control!$D$7&amp;Wales_CN!$B26,Data_CN!$A$5:$K$410,Data_CN!G$1,FALSE)))</f>
        <v>4222</v>
      </c>
      <c r="N26" s="87">
        <f>IF(OR(IF(ISERROR(VLOOKUP(control!$B$5&amp;control!$D$7&amp;Wales_CN!$B26,Data_CN!$A$5:$K$410,Data_CN!H$1,FALSE)),"-",VLOOKUP(control!$B$5&amp;control!$D$7&amp;Wales_CN!$B26,Data_CN!$A$5:$K$410,Data_CN!H$1,FALSE))=0,ISERROR(IF(ISERROR(VLOOKUP(control!$B$5&amp;control!$D$7&amp;Wales_CN!$B29,Data_CN!$A$5:$K$410,Data_CN!H$1,FALSE)),"-",VLOOKUP(control!$B$5&amp;control!$D$7&amp;Wales_CN!$B26,Data_CN!$A$5:$K$410,Data_CN!H$1,FALSE)))),"-",IF(ISERROR(VLOOKUP(control!$B$5&amp;control!$D$7&amp;Wales_CN!$B26,Data_CN!$A$5:$K$410,Data_CN!H$1,FALSE)),"-",VLOOKUP(control!$B$5&amp;control!$D$7&amp;Wales_CN!$B26,Data_CN!$A$5:$K$410,Data_CN!H$1,FALSE)))</f>
        <v>5309</v>
      </c>
      <c r="O26" s="87">
        <f>IF(OR(IF(ISERROR(VLOOKUP(control!$B$5&amp;control!$D$7&amp;Wales_CN!$B26,Data_CN!$A$5:$K$410,Data_CN!I$1,FALSE)),"-",VLOOKUP(control!$B$5&amp;control!$D$7&amp;Wales_CN!$B26,Data_CN!$A$5:$K$410,Data_CN!I$1,FALSE))=0,ISERROR(IF(ISERROR(VLOOKUP(control!$B$5&amp;control!$D$7&amp;Wales_CN!$B29,Data_CN!$A$5:$K$410,Data_CN!I$1,FALSE)),"-",VLOOKUP(control!$B$5&amp;control!$D$7&amp;Wales_CN!$B26,Data_CN!$A$5:$K$410,Data_CN!I$1,FALSE)))),"-",IF(ISERROR(VLOOKUP(control!$B$5&amp;control!$D$7&amp;Wales_CN!$B26,Data_CN!$A$5:$K$410,Data_CN!I$1,FALSE)),"-",VLOOKUP(control!$B$5&amp;control!$D$7&amp;Wales_CN!$B26,Data_CN!$A$5:$K$410,Data_CN!I$1,FALSE)))</f>
        <v>3609</v>
      </c>
      <c r="P26" s="87">
        <f>IF(OR(IF(ISERROR(VLOOKUP(control!$B$5&amp;control!$D$7&amp;Wales_CN!$B26,Data_CN!$A$5:$K$410,Data_CN!J$1,FALSE)),"-",VLOOKUP(control!$B$5&amp;control!$D$7&amp;Wales_CN!$B26,Data_CN!$A$5:$K$410,Data_CN!J$1,FALSE))=0,ISERROR(IF(ISERROR(VLOOKUP(control!$B$5&amp;control!$D$7&amp;Wales_CN!$B29,Data_CN!$A$5:$K$410,Data_CN!J$1,FALSE)),"-",VLOOKUP(control!$B$5&amp;control!$D$7&amp;Wales_CN!$B26,Data_CN!$A$5:$K$410,Data_CN!J$1,FALSE)))),"-",IF(ISERROR(VLOOKUP(control!$B$5&amp;control!$D$7&amp;Wales_CN!$B26,Data_CN!$A$5:$K$410,Data_CN!J$1,FALSE)),"-",VLOOKUP(control!$B$5&amp;control!$D$7&amp;Wales_CN!$B26,Data_CN!$A$5:$K$410,Data_CN!J$1,FALSE)))</f>
        <v>2682</v>
      </c>
      <c r="Q26" s="88">
        <f>IF(OR(IF(ISERROR(VLOOKUP(control!$B$5&amp;control!$D$7&amp;Wales_CN!$B26,Data_CN!$A$5:$K$410,Data_CN!K$1,FALSE)),"-",VLOOKUP(control!$B$5&amp;control!$D$7&amp;Wales_CN!$B26,Data_CN!$A$5:$K$410,Data_CN!K$1,FALSE))=0,ISERROR(IF(ISERROR(VLOOKUP(control!$B$5&amp;control!$D$7&amp;Wales_CN!$B29,Data_CN!$A$5:$K$410,Data_CN!K$1,FALSE)),"-",VLOOKUP(control!$B$5&amp;control!$D$7&amp;Wales_CN!$B26,Data_CN!$A$5:$K$410,Data_CN!K$1,FALSE)))),"-",IF(ISERROR(VLOOKUP(control!$B$5&amp;control!$D$7&amp;Wales_CN!$B26,Data_CN!$A$5:$K$410,Data_CN!K$1,FALSE)),"-",VLOOKUP(control!$B$5&amp;control!$D$7&amp;Wales_CN!$B26,Data_CN!$A$5:$K$410,Data_CN!K$1,FALSE)))</f>
        <v>19237</v>
      </c>
      <c r="R26" s="9"/>
      <c r="S26" s="86">
        <f>IF(OR(IF(ISERROR(VLOOKUP("Persons"&amp;control!$D$7&amp;Wales_CN!$B26,Data_CN!$A$5:$K$410,Data_CN!E$1,FALSE)),"-",VLOOKUP("Persons"&amp;control!$D$7&amp;Wales_CN!$B26,Data_CN!$A$5:$K$410,Data_CN!E$1,FALSE))=0,ISERROR(IF(ISERROR(VLOOKUP("Persons"&amp;control!$D$7&amp;Wales_CN!$B26,Data_CN!$A$5:$K$410,Data_CN!E$1,FALSE)),"-",VLOOKUP("Persons"&amp;control!$D$7&amp;Wales_CN!$B26,Data_CN!$A$5:$K$410,Data_CN!E$1,FALSE)))),"-",IF(ISERROR(VLOOKUP("Persons"&amp;control!$D$7&amp;Wales_CN!$B26,Data_CN!$A$5:$K$410,Data_CN!E$1,FALSE)),"-",VLOOKUP("Persons"&amp;control!$D$7&amp;Wales_CN!$B26,Data_CN!$A$5:$K$410,Data_CN!E$1,FALSE)))</f>
        <v>1773</v>
      </c>
      <c r="T26" s="87">
        <f>IF(OR(IF(ISERROR(VLOOKUP("Persons"&amp;control!$D$7&amp;Wales_CN!$B26,Data_CN!$A$5:$K$410,Data_CN!F$1,FALSE)),"-",VLOOKUP("Persons"&amp;control!$D$7&amp;Wales_CN!$B26,Data_CN!$A$5:$K$410,Data_CN!F$1,FALSE))=0,ISERROR(IF(ISERROR(VLOOKUP("Persons"&amp;control!$D$7&amp;Wales_CN!$B26,Data_CN!$A$5:$K$410,Data_CN!F$1,FALSE)),"-",VLOOKUP("Persons"&amp;control!$D$7&amp;Wales_CN!$B26,Data_CN!$A$5:$K$410,Data_CN!F$1,FALSE)))),"-",IF(ISERROR(VLOOKUP("Persons"&amp;control!$D$7&amp;Wales_CN!$B26,Data_CN!$A$5:$K$410,Data_CN!F$1,FALSE)),"-",VLOOKUP("Persons"&amp;control!$D$7&amp;Wales_CN!$B26,Data_CN!$A$5:$K$410,Data_CN!F$1,FALSE)))</f>
        <v>1642</v>
      </c>
      <c r="U26" s="87">
        <f>IF(OR(IF(ISERROR(VLOOKUP("Persons"&amp;control!$D$7&amp;Wales_CN!$B26,Data_CN!$A$5:$K$410,Data_CN!G$1,FALSE)),"-",VLOOKUP("Persons"&amp;control!$D$7&amp;Wales_CN!$B26,Data_CN!$A$5:$K$410,Data_CN!G$1,FALSE))=0,ISERROR(IF(ISERROR(VLOOKUP("Persons"&amp;control!$D$7&amp;Wales_CN!$B26,Data_CN!$A$5:$K$410,Data_CN!G$1,FALSE)),"-",VLOOKUP("Persons"&amp;control!$D$7&amp;Wales_CN!$B26,Data_CN!$A$5:$K$410,Data_CN!G$1,FALSE)))),"-",IF(ISERROR(VLOOKUP("Persons"&amp;control!$D$7&amp;Wales_CN!$B26,Data_CN!$A$5:$K$410,Data_CN!G$1,FALSE)),"-",VLOOKUP("Persons"&amp;control!$D$7&amp;Wales_CN!$B26,Data_CN!$A$5:$K$410,Data_CN!G$1,FALSE)))</f>
        <v>4222</v>
      </c>
      <c r="V26" s="87">
        <f>IF(OR(IF(ISERROR(VLOOKUP("Persons"&amp;control!$D$7&amp;Wales_CN!$B26,Data_CN!$A$5:$K$410,Data_CN!H$1,FALSE)),"-",VLOOKUP("Persons"&amp;control!$D$7&amp;Wales_CN!$B26,Data_CN!$A$5:$K$410,Data_CN!H$1,FALSE))=0,ISERROR(IF(ISERROR(VLOOKUP("Persons"&amp;control!$D$7&amp;Wales_CN!$B26,Data_CN!$A$5:$K$410,Data_CN!H$1,FALSE)),"-",VLOOKUP("Persons"&amp;control!$D$7&amp;Wales_CN!$B26,Data_CN!$A$5:$K$410,Data_CN!H$1,FALSE)))),"-",IF(ISERROR(VLOOKUP("Persons"&amp;control!$D$7&amp;Wales_CN!$B26,Data_CN!$A$5:$K$410,Data_CN!H$1,FALSE)),"-",VLOOKUP("Persons"&amp;control!$D$7&amp;Wales_CN!$B26,Data_CN!$A$5:$K$410,Data_CN!H$1,FALSE)))</f>
        <v>5309</v>
      </c>
      <c r="W26" s="87">
        <f>IF(OR(IF(ISERROR(VLOOKUP("Persons"&amp;control!$D$7&amp;Wales_CN!$B26,Data_CN!$A$5:$K$410,Data_CN!I$1,FALSE)),"-",VLOOKUP("Persons"&amp;control!$D$7&amp;Wales_CN!$B26,Data_CN!$A$5:$K$410,Data_CN!I$1,FALSE))=0,ISERROR(IF(ISERROR(VLOOKUP("Persons"&amp;control!$D$7&amp;Wales_CN!$B26,Data_CN!$A$5:$K$410,Data_CN!I$1,FALSE)),"-",VLOOKUP("Persons"&amp;control!$D$7&amp;Wales_CN!$B26,Data_CN!$A$5:$K$410,Data_CN!I$1,FALSE)))),"-",IF(ISERROR(VLOOKUP("Persons"&amp;control!$D$7&amp;Wales_CN!$B26,Data_CN!$A$5:$K$410,Data_CN!I$1,FALSE)),"-",VLOOKUP("Persons"&amp;control!$D$7&amp;Wales_CN!$B26,Data_CN!$A$5:$K$410,Data_CN!I$1,FALSE)))</f>
        <v>3609</v>
      </c>
      <c r="X26" s="87">
        <f>IF(OR(IF(ISERROR(VLOOKUP("Persons"&amp;control!$D$7&amp;Wales_CN!$B26,Data_CN!$A$5:$K$410,Data_CN!J$1,FALSE)),"-",VLOOKUP("Persons"&amp;control!$D$7&amp;Wales_CN!$B26,Data_CN!$A$5:$K$410,Data_CN!J$1,FALSE))=0,ISERROR(IF(ISERROR(VLOOKUP("Persons"&amp;control!$D$7&amp;Wales_CN!$B26,Data_CN!$A$5:$K$410,Data_CN!J$1,FALSE)),"-",VLOOKUP("Persons"&amp;control!$D$7&amp;Wales_CN!$B26,Data_CN!$A$5:$K$410,Data_CN!J$1,FALSE)))),"-",IF(ISERROR(VLOOKUP("Persons"&amp;control!$D$7&amp;Wales_CN!$B26,Data_CN!$A$5:$K$410,Data_CN!J$1,FALSE)),"-",VLOOKUP("Persons"&amp;control!$D$7&amp;Wales_CN!$B26,Data_CN!$A$5:$K$410,Data_CN!J$1,FALSE)))</f>
        <v>2682</v>
      </c>
      <c r="Y26" s="88">
        <f>IF(OR(IF(ISERROR(VLOOKUP("Persons"&amp;control!$D$7&amp;Wales_CN!$B26,Data_CN!$A$5:$K$410,Data_CN!K$1,FALSE)),"-",VLOOKUP("Persons"&amp;control!$D$7&amp;Wales_CN!$B26,Data_CN!$A$5:$K$410,Data_CN!K$1,FALSE))=0,ISERROR(IF(ISERROR(VLOOKUP("Persons"&amp;control!$D$7&amp;Wales_CN!$B26,Data_CN!$A$5:$K$410,Data_CN!K$1,FALSE)),"-",VLOOKUP("Persons"&amp;control!$D$7&amp;Wales_CN!$B26,Data_CN!$A$5:$K$410,Data_CN!K$1,FALSE)))),"-",IF(ISERROR(VLOOKUP("Persons"&amp;control!$D$7&amp;Wales_CN!$B26,Data_CN!$A$5:$K$410,Data_CN!K$1,FALSE)),"-",VLOOKUP("Persons"&amp;control!$D$7&amp;Wales_CN!$B26,Data_CN!$A$5:$K$410,Data_CN!K$1,FALSE)))</f>
        <v>19237</v>
      </c>
    </row>
    <row r="27" spans="2:25" thickBot="1">
      <c r="B27" s="16" t="s">
        <v>69</v>
      </c>
      <c r="C27" s="89" t="str">
        <f>IF(OR(IF(ISERROR(VLOOKUP(control!$B$4&amp;control!$D$7&amp;Wales_CN!$B27,Data_CN!$A$5:$K$410,Data_CN!E$1,FALSE)),"-",VLOOKUP(control!$B$4&amp;control!$D$7&amp;Wales_CN!$B27,Data_CN!$A$5:$K$410,Data_CN!E$1,FALSE))=0,ISERROR(IF(ISERROR(VLOOKUP(control!$B$4&amp;control!$D$7&amp;Wales_CN!$B27,Data_CN!$A$5:$K$410,Data_CN!E$1,FALSE)),"-",VLOOKUP(control!$B$4&amp;control!$D$7&amp;Wales_CN!$B27,Data_CN!$A$5:$K$410,Data_CN!E$1,FALSE)))),"-",IF(ISERROR(VLOOKUP(control!$B$4&amp;control!$D$7&amp;Wales_CN!$B27,Data_CN!$A$5:$K$410,Data_CN!E$1,FALSE)),"-",VLOOKUP(control!$B$4&amp;control!$D$7&amp;Wales_CN!$B27,Data_CN!$A$5:$K$410,Data_CN!E$1,FALSE)))</f>
        <v>-</v>
      </c>
      <c r="D27" s="90" t="str">
        <f>IF(OR(IF(ISERROR(VLOOKUP(control!$B$4&amp;control!$D$7&amp;Wales_CN!$B27,Data_CN!$A$5:$K$410,Data_CN!F$1,FALSE)),"-",VLOOKUP(control!$B$4&amp;control!$D$7&amp;Wales_CN!$B27,Data_CN!$A$5:$K$410,Data_CN!F$1,FALSE))=0,ISERROR(IF(ISERROR(VLOOKUP(control!$B$4&amp;control!$D$7&amp;Wales_CN!$B27,Data_CN!$A$5:$K$410,Data_CN!F$1,FALSE)),"-",VLOOKUP(control!$B$4&amp;control!$D$7&amp;Wales_CN!$B27,Data_CN!$A$5:$K$410,Data_CN!F$1,FALSE)))),"-",IF(ISERROR(VLOOKUP(control!$B$4&amp;control!$D$7&amp;Wales_CN!$B27,Data_CN!$A$5:$K$410,Data_CN!F$1,FALSE)),"-",VLOOKUP(control!$B$4&amp;control!$D$7&amp;Wales_CN!$B27,Data_CN!$A$5:$K$410,Data_CN!F$1,FALSE)))</f>
        <v>-</v>
      </c>
      <c r="E27" s="90" t="str">
        <f>IF(OR(IF(ISERROR(VLOOKUP(control!$B$4&amp;control!$D$7&amp;Wales_CN!$B27,Data_CN!$A$5:$K$410,Data_CN!G$1,FALSE)),"-",VLOOKUP(control!$B$4&amp;control!$D$7&amp;Wales_CN!$B27,Data_CN!$A$5:$K$410,Data_CN!G$1,FALSE))=0,ISERROR(IF(ISERROR(VLOOKUP(control!$B$4&amp;control!$D$7&amp;Wales_CN!$B27,Data_CN!$A$5:$K$410,Data_CN!G$1,FALSE)),"-",VLOOKUP(control!$B$4&amp;control!$D$7&amp;Wales_CN!$B27,Data_CN!$A$5:$K$410,Data_CN!G$1,FALSE)))),"-",IF(ISERROR(VLOOKUP(control!$B$4&amp;control!$D$7&amp;Wales_CN!$B27,Data_CN!$A$5:$K$410,Data_CN!G$1,FALSE)),"-",VLOOKUP(control!$B$4&amp;control!$D$7&amp;Wales_CN!$B27,Data_CN!$A$5:$K$410,Data_CN!G$1,FALSE)))</f>
        <v>-</v>
      </c>
      <c r="F27" s="90" t="str">
        <f>IF(OR(IF(ISERROR(VLOOKUP(control!$B$4&amp;control!$D$7&amp;Wales_CN!$B27,Data_CN!$A$5:$K$410,Data_CN!H$1,FALSE)),"-",VLOOKUP(control!$B$4&amp;control!$D$7&amp;Wales_CN!$B27,Data_CN!$A$5:$K$410,Data_CN!H$1,FALSE))=0,ISERROR(IF(ISERROR(VLOOKUP(control!$B$4&amp;control!$D$7&amp;Wales_CN!$B27,Data_CN!$A$5:$K$410,Data_CN!H$1,FALSE)),"-",VLOOKUP(control!$B$4&amp;control!$D$7&amp;Wales_CN!$B27,Data_CN!$A$5:$K$410,Data_CN!H$1,FALSE)))),"-",IF(ISERROR(VLOOKUP(control!$B$4&amp;control!$D$7&amp;Wales_CN!$B27,Data_CN!$A$5:$K$410,Data_CN!H$1,FALSE)),"-",VLOOKUP(control!$B$4&amp;control!$D$7&amp;Wales_CN!$B27,Data_CN!$A$5:$K$410,Data_CN!H$1,FALSE)))</f>
        <v>-</v>
      </c>
      <c r="G27" s="90" t="str">
        <f>IF(OR(IF(ISERROR(VLOOKUP(control!$B$4&amp;control!$D$7&amp;Wales_CN!$B27,Data_CN!$A$5:$K$410,Data_CN!I$1,FALSE)),"-",VLOOKUP(control!$B$4&amp;control!$D$7&amp;Wales_CN!$B27,Data_CN!$A$5:$K$410,Data_CN!I$1,FALSE))=0,ISERROR(IF(ISERROR(VLOOKUP(control!$B$4&amp;control!$D$7&amp;Wales_CN!$B27,Data_CN!$A$5:$K$410,Data_CN!I$1,FALSE)),"-",VLOOKUP(control!$B$4&amp;control!$D$7&amp;Wales_CN!$B27,Data_CN!$A$5:$K$410,Data_CN!I$1,FALSE)))),"-",IF(ISERROR(VLOOKUP(control!$B$4&amp;control!$D$7&amp;Wales_CN!$B27,Data_CN!$A$5:$K$410,Data_CN!I$1,FALSE)),"-",VLOOKUP(control!$B$4&amp;control!$D$7&amp;Wales_CN!$B27,Data_CN!$A$5:$K$410,Data_CN!I$1,FALSE)))</f>
        <v>-</v>
      </c>
      <c r="H27" s="90" t="str">
        <f>IF(OR(IF(ISERROR(VLOOKUP(control!$B$4&amp;control!$D$7&amp;Wales_CN!$B27,Data_CN!$A$5:$K$410,Data_CN!J$1,FALSE)),"-",VLOOKUP(control!$B$4&amp;control!$D$7&amp;Wales_CN!$B27,Data_CN!$A$5:$K$410,Data_CN!J$1,FALSE))=0,ISERROR(IF(ISERROR(VLOOKUP(control!$B$4&amp;control!$D$7&amp;Wales_CN!$B27,Data_CN!$A$5:$K$410,Data_CN!J$1,FALSE)),"-",VLOOKUP(control!$B$4&amp;control!$D$7&amp;Wales_CN!$B27,Data_CN!$A$5:$K$410,Data_CN!J$1,FALSE)))),"-",IF(ISERROR(VLOOKUP(control!$B$4&amp;control!$D$7&amp;Wales_CN!$B27,Data_CN!$A$5:$K$410,Data_CN!J$1,FALSE)),"-",VLOOKUP(control!$B$4&amp;control!$D$7&amp;Wales_CN!$B27,Data_CN!$A$5:$K$410,Data_CN!J$1,FALSE)))</f>
        <v>-</v>
      </c>
      <c r="I27" s="91" t="str">
        <f>IF(OR(IF(ISERROR(VLOOKUP(control!$B$4&amp;control!$D$7&amp;Wales_CN!$B27,Data_CN!$A$5:$K$410,Data_CN!K$1,FALSE)),"-",VLOOKUP(control!$B$4&amp;control!$D$7&amp;Wales_CN!$B27,Data_CN!$A$5:$K$410,Data_CN!K$1,FALSE))=0,ISERROR(IF(ISERROR(VLOOKUP(control!$B$4&amp;control!$D$7&amp;Wales_CN!$B27,Data_CN!$A$5:$K$410,Data_CN!K$1,FALSE)),"-",VLOOKUP(control!$B$4&amp;control!$D$7&amp;Wales_CN!$B27,Data_CN!$A$5:$K$410,Data_CN!K$1,FALSE)))),"-",IF(ISERROR(VLOOKUP(control!$B$4&amp;control!$D$7&amp;Wales_CN!$B27,Data_CN!$A$5:$K$410,Data_CN!K$1,FALSE)),"-",VLOOKUP(control!$B$4&amp;control!$D$7&amp;Wales_CN!$B27,Data_CN!$A$5:$K$410,Data_CN!K$1,FALSE)))</f>
        <v>-</v>
      </c>
      <c r="K27" s="89">
        <f>IF(OR(IF(ISERROR(VLOOKUP(control!$B$5&amp;control!$D$7&amp;Wales_CN!$B27,Data_CN!$A$5:$K$410,Data_CN!E$1,FALSE)),"-",VLOOKUP(control!$B$5&amp;control!$D$7&amp;Wales_CN!$B27,Data_CN!$A$5:$K$410,Data_CN!E$1,FALSE))=0,ISERROR(IF(ISERROR(VLOOKUP(control!$B$5&amp;control!$D$7&amp;Wales_CN!$B27,Data_CN!$A$5:$K$410,Data_CN!E$1,FALSE)),"-",VLOOKUP(control!$B$5&amp;control!$D$7&amp;Wales_CN!$B27,Data_CN!$A$5:$K$410,Data_CN!E$1,FALSE)))),"-",IF(ISERROR(VLOOKUP(control!$B$5&amp;control!$D$7&amp;Wales_CN!$B27,Data_CN!$A$5:$K$410,Data_CN!E$1,FALSE)),"-",VLOOKUP(control!$B$5&amp;control!$D$7&amp;Wales_CN!$B27,Data_CN!$A$5:$K$410,Data_CN!E$1,FALSE)))</f>
        <v>95</v>
      </c>
      <c r="L27" s="90">
        <f>IF(OR(IF(ISERROR(VLOOKUP(control!$B$5&amp;control!$D$7&amp;Wales_CN!$B27,Data_CN!$A$5:$K$410,Data_CN!F$1,FALSE)),"-",VLOOKUP(control!$B$5&amp;control!$D$7&amp;Wales_CN!$B27,Data_CN!$A$5:$K$410,Data_CN!F$1,FALSE))=0,ISERROR(IF(ISERROR(VLOOKUP(control!$B$5&amp;control!$D$7&amp;Wales_CN!$B30,Data_CN!$A$5:$K$410,Data_CN!F$1,FALSE)),"-",VLOOKUP(control!$B$5&amp;control!$D$7&amp;Wales_CN!$B27,Data_CN!$A$5:$K$410,Data_CN!F$1,FALSE)))),"-",IF(ISERROR(VLOOKUP(control!$B$5&amp;control!$D$7&amp;Wales_CN!$B27,Data_CN!$A$5:$K$410,Data_CN!F$1,FALSE)),"-",VLOOKUP(control!$B$5&amp;control!$D$7&amp;Wales_CN!$B27,Data_CN!$A$5:$K$410,Data_CN!F$1,FALSE)))</f>
        <v>110</v>
      </c>
      <c r="M27" s="90">
        <f>IF(OR(IF(ISERROR(VLOOKUP(control!$B$5&amp;control!$D$7&amp;Wales_CN!$B27,Data_CN!$A$5:$K$410,Data_CN!G$1,FALSE)),"-",VLOOKUP(control!$B$5&amp;control!$D$7&amp;Wales_CN!$B27,Data_CN!$A$5:$K$410,Data_CN!G$1,FALSE))=0,ISERROR(IF(ISERROR(VLOOKUP(control!$B$5&amp;control!$D$7&amp;Wales_CN!$B30,Data_CN!$A$5:$K$410,Data_CN!G$1,FALSE)),"-",VLOOKUP(control!$B$5&amp;control!$D$7&amp;Wales_CN!$B27,Data_CN!$A$5:$K$410,Data_CN!G$1,FALSE)))),"-",IF(ISERROR(VLOOKUP(control!$B$5&amp;control!$D$7&amp;Wales_CN!$B27,Data_CN!$A$5:$K$410,Data_CN!G$1,FALSE)),"-",VLOOKUP(control!$B$5&amp;control!$D$7&amp;Wales_CN!$B27,Data_CN!$A$5:$K$410,Data_CN!G$1,FALSE)))</f>
        <v>235</v>
      </c>
      <c r="N27" s="90">
        <f>IF(OR(IF(ISERROR(VLOOKUP(control!$B$5&amp;control!$D$7&amp;Wales_CN!$B27,Data_CN!$A$5:$K$410,Data_CN!H$1,FALSE)),"-",VLOOKUP(control!$B$5&amp;control!$D$7&amp;Wales_CN!$B27,Data_CN!$A$5:$K$410,Data_CN!H$1,FALSE))=0,ISERROR(IF(ISERROR(VLOOKUP(control!$B$5&amp;control!$D$7&amp;Wales_CN!$B30,Data_CN!$A$5:$K$410,Data_CN!H$1,FALSE)),"-",VLOOKUP(control!$B$5&amp;control!$D$7&amp;Wales_CN!$B27,Data_CN!$A$5:$K$410,Data_CN!H$1,FALSE)))),"-",IF(ISERROR(VLOOKUP(control!$B$5&amp;control!$D$7&amp;Wales_CN!$B27,Data_CN!$A$5:$K$410,Data_CN!H$1,FALSE)),"-",VLOOKUP(control!$B$5&amp;control!$D$7&amp;Wales_CN!$B27,Data_CN!$A$5:$K$410,Data_CN!H$1,FALSE)))</f>
        <v>306</v>
      </c>
      <c r="O27" s="90">
        <f>IF(OR(IF(ISERROR(VLOOKUP(control!$B$5&amp;control!$D$7&amp;Wales_CN!$B27,Data_CN!$A$5:$K$410,Data_CN!I$1,FALSE)),"-",VLOOKUP(control!$B$5&amp;control!$D$7&amp;Wales_CN!$B27,Data_CN!$A$5:$K$410,Data_CN!I$1,FALSE))=0,ISERROR(IF(ISERROR(VLOOKUP(control!$B$5&amp;control!$D$7&amp;Wales_CN!$B30,Data_CN!$A$5:$K$410,Data_CN!I$1,FALSE)),"-",VLOOKUP(control!$B$5&amp;control!$D$7&amp;Wales_CN!$B27,Data_CN!$A$5:$K$410,Data_CN!I$1,FALSE)))),"-",IF(ISERROR(VLOOKUP(control!$B$5&amp;control!$D$7&amp;Wales_CN!$B27,Data_CN!$A$5:$K$410,Data_CN!I$1,FALSE)),"-",VLOOKUP(control!$B$5&amp;control!$D$7&amp;Wales_CN!$B27,Data_CN!$A$5:$K$410,Data_CN!I$1,FALSE)))</f>
        <v>290</v>
      </c>
      <c r="P27" s="90">
        <f>IF(OR(IF(ISERROR(VLOOKUP(control!$B$5&amp;control!$D$7&amp;Wales_CN!$B27,Data_CN!$A$5:$K$410,Data_CN!J$1,FALSE)),"-",VLOOKUP(control!$B$5&amp;control!$D$7&amp;Wales_CN!$B27,Data_CN!$A$5:$K$410,Data_CN!J$1,FALSE))=0,ISERROR(IF(ISERROR(VLOOKUP(control!$B$5&amp;control!$D$7&amp;Wales_CN!$B30,Data_CN!$A$5:$K$410,Data_CN!J$1,FALSE)),"-",VLOOKUP(control!$B$5&amp;control!$D$7&amp;Wales_CN!$B27,Data_CN!$A$5:$K$410,Data_CN!J$1,FALSE)))),"-",IF(ISERROR(VLOOKUP(control!$B$5&amp;control!$D$7&amp;Wales_CN!$B27,Data_CN!$A$5:$K$410,Data_CN!J$1,FALSE)),"-",VLOOKUP(control!$B$5&amp;control!$D$7&amp;Wales_CN!$B27,Data_CN!$A$5:$K$410,Data_CN!J$1,FALSE)))</f>
        <v>265</v>
      </c>
      <c r="Q27" s="91">
        <f>IF(OR(IF(ISERROR(VLOOKUP(control!$B$5&amp;control!$D$7&amp;Wales_CN!$B27,Data_CN!$A$5:$K$410,Data_CN!K$1,FALSE)),"-",VLOOKUP(control!$B$5&amp;control!$D$7&amp;Wales_CN!$B27,Data_CN!$A$5:$K$410,Data_CN!K$1,FALSE))=0,ISERROR(IF(ISERROR(VLOOKUP(control!$B$5&amp;control!$D$7&amp;Wales_CN!$B30,Data_CN!$A$5:$K$410,Data_CN!K$1,FALSE)),"-",VLOOKUP(control!$B$5&amp;control!$D$7&amp;Wales_CN!$B27,Data_CN!$A$5:$K$410,Data_CN!K$1,FALSE)))),"-",IF(ISERROR(VLOOKUP(control!$B$5&amp;control!$D$7&amp;Wales_CN!$B27,Data_CN!$A$5:$K$410,Data_CN!K$1,FALSE)),"-",VLOOKUP(control!$B$5&amp;control!$D$7&amp;Wales_CN!$B27,Data_CN!$A$5:$K$410,Data_CN!K$1,FALSE)))</f>
        <v>1301</v>
      </c>
      <c r="R27" s="9"/>
      <c r="S27" s="89">
        <f>IF(OR(IF(ISERROR(VLOOKUP("Persons"&amp;control!$D$7&amp;Wales_CN!$B27,Data_CN!$A$5:$K$410,Data_CN!E$1,FALSE)),"-",VLOOKUP("Persons"&amp;control!$D$7&amp;Wales_CN!$B27,Data_CN!$A$5:$K$410,Data_CN!E$1,FALSE))=0,ISERROR(IF(ISERROR(VLOOKUP("Persons"&amp;control!$D$7&amp;Wales_CN!$B27,Data_CN!$A$5:$K$410,Data_CN!E$1,FALSE)),"-",VLOOKUP("Persons"&amp;control!$D$7&amp;Wales_CN!$B27,Data_CN!$A$5:$K$410,Data_CN!E$1,FALSE)))),"-",IF(ISERROR(VLOOKUP("Persons"&amp;control!$D$7&amp;Wales_CN!$B27,Data_CN!$A$5:$K$410,Data_CN!E$1,FALSE)),"-",VLOOKUP("Persons"&amp;control!$D$7&amp;Wales_CN!$B27,Data_CN!$A$5:$K$410,Data_CN!E$1,FALSE)))</f>
        <v>95</v>
      </c>
      <c r="T27" s="90">
        <f>IF(OR(IF(ISERROR(VLOOKUP("Persons"&amp;control!$D$7&amp;Wales_CN!$B27,Data_CN!$A$5:$K$410,Data_CN!F$1,FALSE)),"-",VLOOKUP("Persons"&amp;control!$D$7&amp;Wales_CN!$B27,Data_CN!$A$5:$K$410,Data_CN!F$1,FALSE))=0,ISERROR(IF(ISERROR(VLOOKUP("Persons"&amp;control!$D$7&amp;Wales_CN!$B27,Data_CN!$A$5:$K$410,Data_CN!F$1,FALSE)),"-",VLOOKUP("Persons"&amp;control!$D$7&amp;Wales_CN!$B27,Data_CN!$A$5:$K$410,Data_CN!F$1,FALSE)))),"-",IF(ISERROR(VLOOKUP("Persons"&amp;control!$D$7&amp;Wales_CN!$B27,Data_CN!$A$5:$K$410,Data_CN!F$1,FALSE)),"-",VLOOKUP("Persons"&amp;control!$D$7&amp;Wales_CN!$B27,Data_CN!$A$5:$K$410,Data_CN!F$1,FALSE)))</f>
        <v>110</v>
      </c>
      <c r="U27" s="90">
        <f>IF(OR(IF(ISERROR(VLOOKUP("Persons"&amp;control!$D$7&amp;Wales_CN!$B27,Data_CN!$A$5:$K$410,Data_CN!G$1,FALSE)),"-",VLOOKUP("Persons"&amp;control!$D$7&amp;Wales_CN!$B27,Data_CN!$A$5:$K$410,Data_CN!G$1,FALSE))=0,ISERROR(IF(ISERROR(VLOOKUP("Persons"&amp;control!$D$7&amp;Wales_CN!$B27,Data_CN!$A$5:$K$410,Data_CN!G$1,FALSE)),"-",VLOOKUP("Persons"&amp;control!$D$7&amp;Wales_CN!$B27,Data_CN!$A$5:$K$410,Data_CN!G$1,FALSE)))),"-",IF(ISERROR(VLOOKUP("Persons"&amp;control!$D$7&amp;Wales_CN!$B27,Data_CN!$A$5:$K$410,Data_CN!G$1,FALSE)),"-",VLOOKUP("Persons"&amp;control!$D$7&amp;Wales_CN!$B27,Data_CN!$A$5:$K$410,Data_CN!G$1,FALSE)))</f>
        <v>235</v>
      </c>
      <c r="V27" s="90">
        <f>IF(OR(IF(ISERROR(VLOOKUP("Persons"&amp;control!$D$7&amp;Wales_CN!$B27,Data_CN!$A$5:$K$410,Data_CN!H$1,FALSE)),"-",VLOOKUP("Persons"&amp;control!$D$7&amp;Wales_CN!$B27,Data_CN!$A$5:$K$410,Data_CN!H$1,FALSE))=0,ISERROR(IF(ISERROR(VLOOKUP("Persons"&amp;control!$D$7&amp;Wales_CN!$B27,Data_CN!$A$5:$K$410,Data_CN!H$1,FALSE)),"-",VLOOKUP("Persons"&amp;control!$D$7&amp;Wales_CN!$B27,Data_CN!$A$5:$K$410,Data_CN!H$1,FALSE)))),"-",IF(ISERROR(VLOOKUP("Persons"&amp;control!$D$7&amp;Wales_CN!$B27,Data_CN!$A$5:$K$410,Data_CN!H$1,FALSE)),"-",VLOOKUP("Persons"&amp;control!$D$7&amp;Wales_CN!$B27,Data_CN!$A$5:$K$410,Data_CN!H$1,FALSE)))</f>
        <v>306</v>
      </c>
      <c r="W27" s="90">
        <f>IF(OR(IF(ISERROR(VLOOKUP("Persons"&amp;control!$D$7&amp;Wales_CN!$B27,Data_CN!$A$5:$K$410,Data_CN!I$1,FALSE)),"-",VLOOKUP("Persons"&amp;control!$D$7&amp;Wales_CN!$B27,Data_CN!$A$5:$K$410,Data_CN!I$1,FALSE))=0,ISERROR(IF(ISERROR(VLOOKUP("Persons"&amp;control!$D$7&amp;Wales_CN!$B27,Data_CN!$A$5:$K$410,Data_CN!I$1,FALSE)),"-",VLOOKUP("Persons"&amp;control!$D$7&amp;Wales_CN!$B27,Data_CN!$A$5:$K$410,Data_CN!I$1,FALSE)))),"-",IF(ISERROR(VLOOKUP("Persons"&amp;control!$D$7&amp;Wales_CN!$B27,Data_CN!$A$5:$K$410,Data_CN!I$1,FALSE)),"-",VLOOKUP("Persons"&amp;control!$D$7&amp;Wales_CN!$B27,Data_CN!$A$5:$K$410,Data_CN!I$1,FALSE)))</f>
        <v>290</v>
      </c>
      <c r="X27" s="90">
        <f>IF(OR(IF(ISERROR(VLOOKUP("Persons"&amp;control!$D$7&amp;Wales_CN!$B27,Data_CN!$A$5:$K$410,Data_CN!J$1,FALSE)),"-",VLOOKUP("Persons"&amp;control!$D$7&amp;Wales_CN!$B27,Data_CN!$A$5:$K$410,Data_CN!J$1,FALSE))=0,ISERROR(IF(ISERROR(VLOOKUP("Persons"&amp;control!$D$7&amp;Wales_CN!$B27,Data_CN!$A$5:$K$410,Data_CN!J$1,FALSE)),"-",VLOOKUP("Persons"&amp;control!$D$7&amp;Wales_CN!$B27,Data_CN!$A$5:$K$410,Data_CN!J$1,FALSE)))),"-",IF(ISERROR(VLOOKUP("Persons"&amp;control!$D$7&amp;Wales_CN!$B27,Data_CN!$A$5:$K$410,Data_CN!J$1,FALSE)),"-",VLOOKUP("Persons"&amp;control!$D$7&amp;Wales_CN!$B27,Data_CN!$A$5:$K$410,Data_CN!J$1,FALSE)))</f>
        <v>265</v>
      </c>
      <c r="Y27" s="91">
        <f>IF(OR(IF(ISERROR(VLOOKUP("Persons"&amp;control!$D$7&amp;Wales_CN!$B27,Data_CN!$A$5:$K$410,Data_CN!K$1,FALSE)),"-",VLOOKUP("Persons"&amp;control!$D$7&amp;Wales_CN!$B27,Data_CN!$A$5:$K$410,Data_CN!K$1,FALSE))=0,ISERROR(IF(ISERROR(VLOOKUP("Persons"&amp;control!$D$7&amp;Wales_CN!$B27,Data_CN!$A$5:$K$410,Data_CN!K$1,FALSE)),"-",VLOOKUP("Persons"&amp;control!$D$7&amp;Wales_CN!$B27,Data_CN!$A$5:$K$410,Data_CN!K$1,FALSE)))),"-",IF(ISERROR(VLOOKUP("Persons"&amp;control!$D$7&amp;Wales_CN!$B27,Data_CN!$A$5:$K$410,Data_CN!K$1,FALSE)),"-",VLOOKUP("Persons"&amp;control!$D$7&amp;Wales_CN!$B27,Data_CN!$A$5:$K$410,Data_CN!K$1,FALSE)))</f>
        <v>1301</v>
      </c>
    </row>
    <row r="28" spans="2:25" thickBot="1">
      <c r="B28" s="16" t="s">
        <v>60</v>
      </c>
      <c r="C28" s="86">
        <f>IF(OR(IF(ISERROR(VLOOKUP(control!$B$4&amp;control!$D$7&amp;Wales_CN!$B28,Data_CN!$A$5:$K$410,Data_CN!E$1,FALSE)),"-",VLOOKUP(control!$B$4&amp;control!$D$7&amp;Wales_CN!$B28,Data_CN!$A$5:$K$410,Data_CN!E$1,FALSE))=0,ISERROR(IF(ISERROR(VLOOKUP(control!$B$4&amp;control!$D$7&amp;Wales_CN!$B28,Data_CN!$A$5:$K$410,Data_CN!E$1,FALSE)),"-",VLOOKUP(control!$B$4&amp;control!$D$7&amp;Wales_CN!$B28,Data_CN!$A$5:$K$410,Data_CN!E$1,FALSE)))),"-",IF(ISERROR(VLOOKUP(control!$B$4&amp;control!$D$7&amp;Wales_CN!$B28,Data_CN!$A$5:$K$410,Data_CN!E$1,FALSE)),"-",VLOOKUP(control!$B$4&amp;control!$D$7&amp;Wales_CN!$B28,Data_CN!$A$5:$K$410,Data_CN!E$1,FALSE)))</f>
        <v>163</v>
      </c>
      <c r="D28" s="87">
        <f>IF(OR(IF(ISERROR(VLOOKUP(control!$B$4&amp;control!$D$7&amp;Wales_CN!$B28,Data_CN!$A$5:$K$410,Data_CN!F$1,FALSE)),"-",VLOOKUP(control!$B$4&amp;control!$D$7&amp;Wales_CN!$B28,Data_CN!$A$5:$K$410,Data_CN!F$1,FALSE))=0,ISERROR(IF(ISERROR(VLOOKUP(control!$B$4&amp;control!$D$7&amp;Wales_CN!$B28,Data_CN!$A$5:$K$410,Data_CN!F$1,FALSE)),"-",VLOOKUP(control!$B$4&amp;control!$D$7&amp;Wales_CN!$B28,Data_CN!$A$5:$K$410,Data_CN!F$1,FALSE)))),"-",IF(ISERROR(VLOOKUP(control!$B$4&amp;control!$D$7&amp;Wales_CN!$B28,Data_CN!$A$5:$K$410,Data_CN!F$1,FALSE)),"-",VLOOKUP(control!$B$4&amp;control!$D$7&amp;Wales_CN!$B28,Data_CN!$A$5:$K$410,Data_CN!F$1,FALSE)))</f>
        <v>110</v>
      </c>
      <c r="E28" s="87">
        <f>IF(OR(IF(ISERROR(VLOOKUP(control!$B$4&amp;control!$D$7&amp;Wales_CN!$B28,Data_CN!$A$5:$K$410,Data_CN!G$1,FALSE)),"-",VLOOKUP(control!$B$4&amp;control!$D$7&amp;Wales_CN!$B28,Data_CN!$A$5:$K$410,Data_CN!G$1,FALSE))=0,ISERROR(IF(ISERROR(VLOOKUP(control!$B$4&amp;control!$D$7&amp;Wales_CN!$B28,Data_CN!$A$5:$K$410,Data_CN!G$1,FALSE)),"-",VLOOKUP(control!$B$4&amp;control!$D$7&amp;Wales_CN!$B28,Data_CN!$A$5:$K$410,Data_CN!G$1,FALSE)))),"-",IF(ISERROR(VLOOKUP(control!$B$4&amp;control!$D$7&amp;Wales_CN!$B28,Data_CN!$A$5:$K$410,Data_CN!G$1,FALSE)),"-",VLOOKUP(control!$B$4&amp;control!$D$7&amp;Wales_CN!$B28,Data_CN!$A$5:$K$410,Data_CN!G$1,FALSE)))</f>
        <v>272</v>
      </c>
      <c r="F28" s="87">
        <f>IF(OR(IF(ISERROR(VLOOKUP(control!$B$4&amp;control!$D$7&amp;Wales_CN!$B28,Data_CN!$A$5:$K$410,Data_CN!H$1,FALSE)),"-",VLOOKUP(control!$B$4&amp;control!$D$7&amp;Wales_CN!$B28,Data_CN!$A$5:$K$410,Data_CN!H$1,FALSE))=0,ISERROR(IF(ISERROR(VLOOKUP(control!$B$4&amp;control!$D$7&amp;Wales_CN!$B28,Data_CN!$A$5:$K$410,Data_CN!H$1,FALSE)),"-",VLOOKUP(control!$B$4&amp;control!$D$7&amp;Wales_CN!$B28,Data_CN!$A$5:$K$410,Data_CN!H$1,FALSE)))),"-",IF(ISERROR(VLOOKUP(control!$B$4&amp;control!$D$7&amp;Wales_CN!$B28,Data_CN!$A$5:$K$410,Data_CN!H$1,FALSE)),"-",VLOOKUP(control!$B$4&amp;control!$D$7&amp;Wales_CN!$B28,Data_CN!$A$5:$K$410,Data_CN!H$1,FALSE)))</f>
        <v>317</v>
      </c>
      <c r="G28" s="87">
        <f>IF(OR(IF(ISERROR(VLOOKUP(control!$B$4&amp;control!$D$7&amp;Wales_CN!$B28,Data_CN!$A$5:$K$410,Data_CN!I$1,FALSE)),"-",VLOOKUP(control!$B$4&amp;control!$D$7&amp;Wales_CN!$B28,Data_CN!$A$5:$K$410,Data_CN!I$1,FALSE))=0,ISERROR(IF(ISERROR(VLOOKUP(control!$B$4&amp;control!$D$7&amp;Wales_CN!$B28,Data_CN!$A$5:$K$410,Data_CN!I$1,FALSE)),"-",VLOOKUP(control!$B$4&amp;control!$D$7&amp;Wales_CN!$B28,Data_CN!$A$5:$K$410,Data_CN!I$1,FALSE)))),"-",IF(ISERROR(VLOOKUP(control!$B$4&amp;control!$D$7&amp;Wales_CN!$B28,Data_CN!$A$5:$K$410,Data_CN!I$1,FALSE)),"-",VLOOKUP(control!$B$4&amp;control!$D$7&amp;Wales_CN!$B28,Data_CN!$A$5:$K$410,Data_CN!I$1,FALSE)))</f>
        <v>247</v>
      </c>
      <c r="H28" s="87">
        <f>IF(OR(IF(ISERROR(VLOOKUP(control!$B$4&amp;control!$D$7&amp;Wales_CN!$B28,Data_CN!$A$5:$K$410,Data_CN!J$1,FALSE)),"-",VLOOKUP(control!$B$4&amp;control!$D$7&amp;Wales_CN!$B28,Data_CN!$A$5:$K$410,Data_CN!J$1,FALSE))=0,ISERROR(IF(ISERROR(VLOOKUP(control!$B$4&amp;control!$D$7&amp;Wales_CN!$B28,Data_CN!$A$5:$K$410,Data_CN!J$1,FALSE)),"-",VLOOKUP(control!$B$4&amp;control!$D$7&amp;Wales_CN!$B28,Data_CN!$A$5:$K$410,Data_CN!J$1,FALSE)))),"-",IF(ISERROR(VLOOKUP(control!$B$4&amp;control!$D$7&amp;Wales_CN!$B28,Data_CN!$A$5:$K$410,Data_CN!J$1,FALSE)),"-",VLOOKUP(control!$B$4&amp;control!$D$7&amp;Wales_CN!$B28,Data_CN!$A$5:$K$410,Data_CN!J$1,FALSE)))</f>
        <v>163</v>
      </c>
      <c r="I28" s="88">
        <f>IF(OR(IF(ISERROR(VLOOKUP(control!$B$4&amp;control!$D$7&amp;Wales_CN!$B28,Data_CN!$A$5:$K$410,Data_CN!K$1,FALSE)),"-",VLOOKUP(control!$B$4&amp;control!$D$7&amp;Wales_CN!$B28,Data_CN!$A$5:$K$410,Data_CN!K$1,FALSE))=0,ISERROR(IF(ISERROR(VLOOKUP(control!$B$4&amp;control!$D$7&amp;Wales_CN!$B28,Data_CN!$A$5:$K$410,Data_CN!K$1,FALSE)),"-",VLOOKUP(control!$B$4&amp;control!$D$7&amp;Wales_CN!$B28,Data_CN!$A$5:$K$410,Data_CN!K$1,FALSE)))),"-",IF(ISERROR(VLOOKUP(control!$B$4&amp;control!$D$7&amp;Wales_CN!$B28,Data_CN!$A$5:$K$410,Data_CN!K$1,FALSE)),"-",VLOOKUP(control!$B$4&amp;control!$D$7&amp;Wales_CN!$B28,Data_CN!$A$5:$K$410,Data_CN!K$1,FALSE)))</f>
        <v>1272</v>
      </c>
      <c r="K28" s="86">
        <f>IF(OR(IF(ISERROR(VLOOKUP(control!$B$5&amp;control!$D$7&amp;Wales_CN!$B28,Data_CN!$A$5:$K$410,Data_CN!E$1,FALSE)),"-",VLOOKUP(control!$B$5&amp;control!$D$7&amp;Wales_CN!$B28,Data_CN!$A$5:$K$410,Data_CN!E$1,FALSE))=0,ISERROR(IF(ISERROR(VLOOKUP(control!$B$5&amp;control!$D$7&amp;Wales_CN!$B28,Data_CN!$A$5:$K$410,Data_CN!E$1,FALSE)),"-",VLOOKUP(control!$B$5&amp;control!$D$7&amp;Wales_CN!$B28,Data_CN!$A$5:$K$410,Data_CN!E$1,FALSE)))),"-",IF(ISERROR(VLOOKUP(control!$B$5&amp;control!$D$7&amp;Wales_CN!$B28,Data_CN!$A$5:$K$410,Data_CN!E$1,FALSE)),"-",VLOOKUP(control!$B$5&amp;control!$D$7&amp;Wales_CN!$B28,Data_CN!$A$5:$K$410,Data_CN!E$1,FALSE)))</f>
        <v>147</v>
      </c>
      <c r="L28" s="87">
        <f>IF(OR(IF(ISERROR(VLOOKUP(control!$B$5&amp;control!$D$7&amp;Wales_CN!$B28,Data_CN!$A$5:$K$410,Data_CN!F$1,FALSE)),"-",VLOOKUP(control!$B$5&amp;control!$D$7&amp;Wales_CN!$B28,Data_CN!$A$5:$K$410,Data_CN!F$1,FALSE))=0,ISERROR(IF(ISERROR(VLOOKUP(control!$B$5&amp;control!$D$7&amp;Wales_CN!$B31,Data_CN!$A$5:$K$410,Data_CN!F$1,FALSE)),"-",VLOOKUP(control!$B$5&amp;control!$D$7&amp;Wales_CN!$B28,Data_CN!$A$5:$K$410,Data_CN!F$1,FALSE)))),"-",IF(ISERROR(VLOOKUP(control!$B$5&amp;control!$D$7&amp;Wales_CN!$B28,Data_CN!$A$5:$K$410,Data_CN!F$1,FALSE)),"-",VLOOKUP(control!$B$5&amp;control!$D$7&amp;Wales_CN!$B28,Data_CN!$A$5:$K$410,Data_CN!F$1,FALSE)))</f>
        <v>154</v>
      </c>
      <c r="M28" s="87">
        <f>IF(OR(IF(ISERROR(VLOOKUP(control!$B$5&amp;control!$D$7&amp;Wales_CN!$B28,Data_CN!$A$5:$K$410,Data_CN!G$1,FALSE)),"-",VLOOKUP(control!$B$5&amp;control!$D$7&amp;Wales_CN!$B28,Data_CN!$A$5:$K$410,Data_CN!G$1,FALSE))=0,ISERROR(IF(ISERROR(VLOOKUP(control!$B$5&amp;control!$D$7&amp;Wales_CN!$B31,Data_CN!$A$5:$K$410,Data_CN!G$1,FALSE)),"-",VLOOKUP(control!$B$5&amp;control!$D$7&amp;Wales_CN!$B28,Data_CN!$A$5:$K$410,Data_CN!G$1,FALSE)))),"-",IF(ISERROR(VLOOKUP(control!$B$5&amp;control!$D$7&amp;Wales_CN!$B28,Data_CN!$A$5:$K$410,Data_CN!G$1,FALSE)),"-",VLOOKUP(control!$B$5&amp;control!$D$7&amp;Wales_CN!$B28,Data_CN!$A$5:$K$410,Data_CN!G$1,FALSE)))</f>
        <v>344</v>
      </c>
      <c r="N28" s="87">
        <f>IF(OR(IF(ISERROR(VLOOKUP(control!$B$5&amp;control!$D$7&amp;Wales_CN!$B28,Data_CN!$A$5:$K$410,Data_CN!H$1,FALSE)),"-",VLOOKUP(control!$B$5&amp;control!$D$7&amp;Wales_CN!$B28,Data_CN!$A$5:$K$410,Data_CN!H$1,FALSE))=0,ISERROR(IF(ISERROR(VLOOKUP(control!$B$5&amp;control!$D$7&amp;Wales_CN!$B31,Data_CN!$A$5:$K$410,Data_CN!H$1,FALSE)),"-",VLOOKUP(control!$B$5&amp;control!$D$7&amp;Wales_CN!$B28,Data_CN!$A$5:$K$410,Data_CN!H$1,FALSE)))),"-",IF(ISERROR(VLOOKUP(control!$B$5&amp;control!$D$7&amp;Wales_CN!$B28,Data_CN!$A$5:$K$410,Data_CN!H$1,FALSE)),"-",VLOOKUP(control!$B$5&amp;control!$D$7&amp;Wales_CN!$B28,Data_CN!$A$5:$K$410,Data_CN!H$1,FALSE)))</f>
        <v>381</v>
      </c>
      <c r="O28" s="87">
        <f>IF(OR(IF(ISERROR(VLOOKUP(control!$B$5&amp;control!$D$7&amp;Wales_CN!$B28,Data_CN!$A$5:$K$410,Data_CN!I$1,FALSE)),"-",VLOOKUP(control!$B$5&amp;control!$D$7&amp;Wales_CN!$B28,Data_CN!$A$5:$K$410,Data_CN!I$1,FALSE))=0,ISERROR(IF(ISERROR(VLOOKUP(control!$B$5&amp;control!$D$7&amp;Wales_CN!$B31,Data_CN!$A$5:$K$410,Data_CN!I$1,FALSE)),"-",VLOOKUP(control!$B$5&amp;control!$D$7&amp;Wales_CN!$B28,Data_CN!$A$5:$K$410,Data_CN!I$1,FALSE)))),"-",IF(ISERROR(VLOOKUP(control!$B$5&amp;control!$D$7&amp;Wales_CN!$B28,Data_CN!$A$5:$K$410,Data_CN!I$1,FALSE)),"-",VLOOKUP(control!$B$5&amp;control!$D$7&amp;Wales_CN!$B28,Data_CN!$A$5:$K$410,Data_CN!I$1,FALSE)))</f>
        <v>363</v>
      </c>
      <c r="P28" s="87">
        <f>IF(OR(IF(ISERROR(VLOOKUP(control!$B$5&amp;control!$D$7&amp;Wales_CN!$B28,Data_CN!$A$5:$K$410,Data_CN!J$1,FALSE)),"-",VLOOKUP(control!$B$5&amp;control!$D$7&amp;Wales_CN!$B28,Data_CN!$A$5:$K$410,Data_CN!J$1,FALSE))=0,ISERROR(IF(ISERROR(VLOOKUP(control!$B$5&amp;control!$D$7&amp;Wales_CN!$B31,Data_CN!$A$5:$K$410,Data_CN!J$1,FALSE)),"-",VLOOKUP(control!$B$5&amp;control!$D$7&amp;Wales_CN!$B28,Data_CN!$A$5:$K$410,Data_CN!J$1,FALSE)))),"-",IF(ISERROR(VLOOKUP(control!$B$5&amp;control!$D$7&amp;Wales_CN!$B28,Data_CN!$A$5:$K$410,Data_CN!J$1,FALSE)),"-",VLOOKUP(control!$B$5&amp;control!$D$7&amp;Wales_CN!$B28,Data_CN!$A$5:$K$410,Data_CN!J$1,FALSE)))</f>
        <v>340</v>
      </c>
      <c r="Q28" s="88">
        <f>IF(OR(IF(ISERROR(VLOOKUP(control!$B$5&amp;control!$D$7&amp;Wales_CN!$B28,Data_CN!$A$5:$K$410,Data_CN!K$1,FALSE)),"-",VLOOKUP(control!$B$5&amp;control!$D$7&amp;Wales_CN!$B28,Data_CN!$A$5:$K$410,Data_CN!K$1,FALSE))=0,ISERROR(IF(ISERROR(VLOOKUP(control!$B$5&amp;control!$D$7&amp;Wales_CN!$B31,Data_CN!$A$5:$K$410,Data_CN!K$1,FALSE)),"-",VLOOKUP(control!$B$5&amp;control!$D$7&amp;Wales_CN!$B28,Data_CN!$A$5:$K$410,Data_CN!K$1,FALSE)))),"-",IF(ISERROR(VLOOKUP(control!$B$5&amp;control!$D$7&amp;Wales_CN!$B28,Data_CN!$A$5:$K$410,Data_CN!K$1,FALSE)),"-",VLOOKUP(control!$B$5&amp;control!$D$7&amp;Wales_CN!$B28,Data_CN!$A$5:$K$410,Data_CN!K$1,FALSE)))</f>
        <v>1729</v>
      </c>
      <c r="R28" s="9"/>
      <c r="S28" s="86">
        <f>IF(OR(IF(ISERROR(VLOOKUP("Persons"&amp;control!$D$7&amp;Wales_CN!$B28,Data_CN!$A$5:$K$410,Data_CN!E$1,FALSE)),"-",VLOOKUP("Persons"&amp;control!$D$7&amp;Wales_CN!$B28,Data_CN!$A$5:$K$410,Data_CN!E$1,FALSE))=0,ISERROR(IF(ISERROR(VLOOKUP("Persons"&amp;control!$D$7&amp;Wales_CN!$B28,Data_CN!$A$5:$K$410,Data_CN!E$1,FALSE)),"-",VLOOKUP("Persons"&amp;control!$D$7&amp;Wales_CN!$B28,Data_CN!$A$5:$K$410,Data_CN!E$1,FALSE)))),"-",IF(ISERROR(VLOOKUP("Persons"&amp;control!$D$7&amp;Wales_CN!$B28,Data_CN!$A$5:$K$410,Data_CN!E$1,FALSE)),"-",VLOOKUP("Persons"&amp;control!$D$7&amp;Wales_CN!$B28,Data_CN!$A$5:$K$410,Data_CN!E$1,FALSE)))</f>
        <v>310</v>
      </c>
      <c r="T28" s="87">
        <f>IF(OR(IF(ISERROR(VLOOKUP("Persons"&amp;control!$D$7&amp;Wales_CN!$B28,Data_CN!$A$5:$K$410,Data_CN!F$1,FALSE)),"-",VLOOKUP("Persons"&amp;control!$D$7&amp;Wales_CN!$B28,Data_CN!$A$5:$K$410,Data_CN!F$1,FALSE))=0,ISERROR(IF(ISERROR(VLOOKUP("Persons"&amp;control!$D$7&amp;Wales_CN!$B28,Data_CN!$A$5:$K$410,Data_CN!F$1,FALSE)),"-",VLOOKUP("Persons"&amp;control!$D$7&amp;Wales_CN!$B28,Data_CN!$A$5:$K$410,Data_CN!F$1,FALSE)))),"-",IF(ISERROR(VLOOKUP("Persons"&amp;control!$D$7&amp;Wales_CN!$B28,Data_CN!$A$5:$K$410,Data_CN!F$1,FALSE)),"-",VLOOKUP("Persons"&amp;control!$D$7&amp;Wales_CN!$B28,Data_CN!$A$5:$K$410,Data_CN!F$1,FALSE)))</f>
        <v>264</v>
      </c>
      <c r="U28" s="87">
        <f>IF(OR(IF(ISERROR(VLOOKUP("Persons"&amp;control!$D$7&amp;Wales_CN!$B28,Data_CN!$A$5:$K$410,Data_CN!G$1,FALSE)),"-",VLOOKUP("Persons"&amp;control!$D$7&amp;Wales_CN!$B28,Data_CN!$A$5:$K$410,Data_CN!G$1,FALSE))=0,ISERROR(IF(ISERROR(VLOOKUP("Persons"&amp;control!$D$7&amp;Wales_CN!$B28,Data_CN!$A$5:$K$410,Data_CN!G$1,FALSE)),"-",VLOOKUP("Persons"&amp;control!$D$7&amp;Wales_CN!$B28,Data_CN!$A$5:$K$410,Data_CN!G$1,FALSE)))),"-",IF(ISERROR(VLOOKUP("Persons"&amp;control!$D$7&amp;Wales_CN!$B28,Data_CN!$A$5:$K$410,Data_CN!G$1,FALSE)),"-",VLOOKUP("Persons"&amp;control!$D$7&amp;Wales_CN!$B28,Data_CN!$A$5:$K$410,Data_CN!G$1,FALSE)))</f>
        <v>616</v>
      </c>
      <c r="V28" s="87">
        <f>IF(OR(IF(ISERROR(VLOOKUP("Persons"&amp;control!$D$7&amp;Wales_CN!$B28,Data_CN!$A$5:$K$410,Data_CN!H$1,FALSE)),"-",VLOOKUP("Persons"&amp;control!$D$7&amp;Wales_CN!$B28,Data_CN!$A$5:$K$410,Data_CN!H$1,FALSE))=0,ISERROR(IF(ISERROR(VLOOKUP("Persons"&amp;control!$D$7&amp;Wales_CN!$B28,Data_CN!$A$5:$K$410,Data_CN!H$1,FALSE)),"-",VLOOKUP("Persons"&amp;control!$D$7&amp;Wales_CN!$B28,Data_CN!$A$5:$K$410,Data_CN!H$1,FALSE)))),"-",IF(ISERROR(VLOOKUP("Persons"&amp;control!$D$7&amp;Wales_CN!$B28,Data_CN!$A$5:$K$410,Data_CN!H$1,FALSE)),"-",VLOOKUP("Persons"&amp;control!$D$7&amp;Wales_CN!$B28,Data_CN!$A$5:$K$410,Data_CN!H$1,FALSE)))</f>
        <v>698</v>
      </c>
      <c r="W28" s="87">
        <f>IF(OR(IF(ISERROR(VLOOKUP("Persons"&amp;control!$D$7&amp;Wales_CN!$B28,Data_CN!$A$5:$K$410,Data_CN!I$1,FALSE)),"-",VLOOKUP("Persons"&amp;control!$D$7&amp;Wales_CN!$B28,Data_CN!$A$5:$K$410,Data_CN!I$1,FALSE))=0,ISERROR(IF(ISERROR(VLOOKUP("Persons"&amp;control!$D$7&amp;Wales_CN!$B28,Data_CN!$A$5:$K$410,Data_CN!I$1,FALSE)),"-",VLOOKUP("Persons"&amp;control!$D$7&amp;Wales_CN!$B28,Data_CN!$A$5:$K$410,Data_CN!I$1,FALSE)))),"-",IF(ISERROR(VLOOKUP("Persons"&amp;control!$D$7&amp;Wales_CN!$B28,Data_CN!$A$5:$K$410,Data_CN!I$1,FALSE)),"-",VLOOKUP("Persons"&amp;control!$D$7&amp;Wales_CN!$B28,Data_CN!$A$5:$K$410,Data_CN!I$1,FALSE)))</f>
        <v>610</v>
      </c>
      <c r="X28" s="87">
        <f>IF(OR(IF(ISERROR(VLOOKUP("Persons"&amp;control!$D$7&amp;Wales_CN!$B28,Data_CN!$A$5:$K$410,Data_CN!J$1,FALSE)),"-",VLOOKUP("Persons"&amp;control!$D$7&amp;Wales_CN!$B28,Data_CN!$A$5:$K$410,Data_CN!J$1,FALSE))=0,ISERROR(IF(ISERROR(VLOOKUP("Persons"&amp;control!$D$7&amp;Wales_CN!$B28,Data_CN!$A$5:$K$410,Data_CN!J$1,FALSE)),"-",VLOOKUP("Persons"&amp;control!$D$7&amp;Wales_CN!$B28,Data_CN!$A$5:$K$410,Data_CN!J$1,FALSE)))),"-",IF(ISERROR(VLOOKUP("Persons"&amp;control!$D$7&amp;Wales_CN!$B28,Data_CN!$A$5:$K$410,Data_CN!J$1,FALSE)),"-",VLOOKUP("Persons"&amp;control!$D$7&amp;Wales_CN!$B28,Data_CN!$A$5:$K$410,Data_CN!J$1,FALSE)))</f>
        <v>503</v>
      </c>
      <c r="Y28" s="88">
        <f>IF(OR(IF(ISERROR(VLOOKUP("Persons"&amp;control!$D$7&amp;Wales_CN!$B28,Data_CN!$A$5:$K$410,Data_CN!K$1,FALSE)),"-",VLOOKUP("Persons"&amp;control!$D$7&amp;Wales_CN!$B28,Data_CN!$A$5:$K$410,Data_CN!K$1,FALSE))=0,ISERROR(IF(ISERROR(VLOOKUP("Persons"&amp;control!$D$7&amp;Wales_CN!$B28,Data_CN!$A$5:$K$410,Data_CN!K$1,FALSE)),"-",VLOOKUP("Persons"&amp;control!$D$7&amp;Wales_CN!$B28,Data_CN!$A$5:$K$410,Data_CN!K$1,FALSE)))),"-",IF(ISERROR(VLOOKUP("Persons"&amp;control!$D$7&amp;Wales_CN!$B28,Data_CN!$A$5:$K$410,Data_CN!K$1,FALSE)),"-",VLOOKUP("Persons"&amp;control!$D$7&amp;Wales_CN!$B28,Data_CN!$A$5:$K$410,Data_CN!K$1,FALSE)))</f>
        <v>3001</v>
      </c>
    </row>
    <row r="29" spans="2:25" thickBot="1">
      <c r="B29" s="16" t="s">
        <v>64</v>
      </c>
      <c r="C29" s="89">
        <f>IF(OR(IF(ISERROR(VLOOKUP(control!$B$4&amp;control!$D$7&amp;Wales_CN!$B29,Data_CN!$A$5:$K$410,Data_CN!E$1,FALSE)),"-",VLOOKUP(control!$B$4&amp;control!$D$7&amp;Wales_CN!$B29,Data_CN!$A$5:$K$410,Data_CN!E$1,FALSE))=0,ISERROR(IF(ISERROR(VLOOKUP(control!$B$4&amp;control!$D$7&amp;Wales_CN!$B29,Data_CN!$A$5:$K$410,Data_CN!E$1,FALSE)),"-",VLOOKUP(control!$B$4&amp;control!$D$7&amp;Wales_CN!$B29,Data_CN!$A$5:$K$410,Data_CN!E$1,FALSE)))),"-",IF(ISERROR(VLOOKUP(control!$B$4&amp;control!$D$7&amp;Wales_CN!$B29,Data_CN!$A$5:$K$410,Data_CN!E$1,FALSE)),"-",VLOOKUP(control!$B$4&amp;control!$D$7&amp;Wales_CN!$B29,Data_CN!$A$5:$K$410,Data_CN!E$1,FALSE)))</f>
        <v>863</v>
      </c>
      <c r="D29" s="90">
        <f>IF(OR(IF(ISERROR(VLOOKUP(control!$B$4&amp;control!$D$7&amp;Wales_CN!$B29,Data_CN!$A$5:$K$410,Data_CN!F$1,FALSE)),"-",VLOOKUP(control!$B$4&amp;control!$D$7&amp;Wales_CN!$B29,Data_CN!$A$5:$K$410,Data_CN!F$1,FALSE))=0,ISERROR(IF(ISERROR(VLOOKUP(control!$B$4&amp;control!$D$7&amp;Wales_CN!$B29,Data_CN!$A$5:$K$410,Data_CN!F$1,FALSE)),"-",VLOOKUP(control!$B$4&amp;control!$D$7&amp;Wales_CN!$B29,Data_CN!$A$5:$K$410,Data_CN!F$1,FALSE)))),"-",IF(ISERROR(VLOOKUP(control!$B$4&amp;control!$D$7&amp;Wales_CN!$B29,Data_CN!$A$5:$K$410,Data_CN!F$1,FALSE)),"-",VLOOKUP(control!$B$4&amp;control!$D$7&amp;Wales_CN!$B29,Data_CN!$A$5:$K$410,Data_CN!F$1,FALSE)))</f>
        <v>630</v>
      </c>
      <c r="E29" s="90">
        <f>IF(OR(IF(ISERROR(VLOOKUP(control!$B$4&amp;control!$D$7&amp;Wales_CN!$B29,Data_CN!$A$5:$K$410,Data_CN!G$1,FALSE)),"-",VLOOKUP(control!$B$4&amp;control!$D$7&amp;Wales_CN!$B29,Data_CN!$A$5:$K$410,Data_CN!G$1,FALSE))=0,ISERROR(IF(ISERROR(VLOOKUP(control!$B$4&amp;control!$D$7&amp;Wales_CN!$B29,Data_CN!$A$5:$K$410,Data_CN!G$1,FALSE)),"-",VLOOKUP(control!$B$4&amp;control!$D$7&amp;Wales_CN!$B29,Data_CN!$A$5:$K$410,Data_CN!G$1,FALSE)))),"-",IF(ISERROR(VLOOKUP(control!$B$4&amp;control!$D$7&amp;Wales_CN!$B29,Data_CN!$A$5:$K$410,Data_CN!G$1,FALSE)),"-",VLOOKUP(control!$B$4&amp;control!$D$7&amp;Wales_CN!$B29,Data_CN!$A$5:$K$410,Data_CN!G$1,FALSE)))</f>
        <v>1290</v>
      </c>
      <c r="F29" s="90">
        <f>IF(OR(IF(ISERROR(VLOOKUP(control!$B$4&amp;control!$D$7&amp;Wales_CN!$B29,Data_CN!$A$5:$K$410,Data_CN!H$1,FALSE)),"-",VLOOKUP(control!$B$4&amp;control!$D$7&amp;Wales_CN!$B29,Data_CN!$A$5:$K$410,Data_CN!H$1,FALSE))=0,ISERROR(IF(ISERROR(VLOOKUP(control!$B$4&amp;control!$D$7&amp;Wales_CN!$B29,Data_CN!$A$5:$K$410,Data_CN!H$1,FALSE)),"-",VLOOKUP(control!$B$4&amp;control!$D$7&amp;Wales_CN!$B29,Data_CN!$A$5:$K$410,Data_CN!H$1,FALSE)))),"-",IF(ISERROR(VLOOKUP(control!$B$4&amp;control!$D$7&amp;Wales_CN!$B29,Data_CN!$A$5:$K$410,Data_CN!H$1,FALSE)),"-",VLOOKUP(control!$B$4&amp;control!$D$7&amp;Wales_CN!$B29,Data_CN!$A$5:$K$410,Data_CN!H$1,FALSE)))</f>
        <v>1192</v>
      </c>
      <c r="G29" s="90">
        <f>IF(OR(IF(ISERROR(VLOOKUP(control!$B$4&amp;control!$D$7&amp;Wales_CN!$B29,Data_CN!$A$5:$K$410,Data_CN!I$1,FALSE)),"-",VLOOKUP(control!$B$4&amp;control!$D$7&amp;Wales_CN!$B29,Data_CN!$A$5:$K$410,Data_CN!I$1,FALSE))=0,ISERROR(IF(ISERROR(VLOOKUP(control!$B$4&amp;control!$D$7&amp;Wales_CN!$B29,Data_CN!$A$5:$K$410,Data_CN!I$1,FALSE)),"-",VLOOKUP(control!$B$4&amp;control!$D$7&amp;Wales_CN!$B29,Data_CN!$A$5:$K$410,Data_CN!I$1,FALSE)))),"-",IF(ISERROR(VLOOKUP(control!$B$4&amp;control!$D$7&amp;Wales_CN!$B29,Data_CN!$A$5:$K$410,Data_CN!I$1,FALSE)),"-",VLOOKUP(control!$B$4&amp;control!$D$7&amp;Wales_CN!$B29,Data_CN!$A$5:$K$410,Data_CN!I$1,FALSE)))</f>
        <v>838</v>
      </c>
      <c r="H29" s="90">
        <f>IF(OR(IF(ISERROR(VLOOKUP(control!$B$4&amp;control!$D$7&amp;Wales_CN!$B29,Data_CN!$A$5:$K$410,Data_CN!J$1,FALSE)),"-",VLOOKUP(control!$B$4&amp;control!$D$7&amp;Wales_CN!$B29,Data_CN!$A$5:$K$410,Data_CN!J$1,FALSE))=0,ISERROR(IF(ISERROR(VLOOKUP(control!$B$4&amp;control!$D$7&amp;Wales_CN!$B29,Data_CN!$A$5:$K$410,Data_CN!J$1,FALSE)),"-",VLOOKUP(control!$B$4&amp;control!$D$7&amp;Wales_CN!$B29,Data_CN!$A$5:$K$410,Data_CN!J$1,FALSE)))),"-",IF(ISERROR(VLOOKUP(control!$B$4&amp;control!$D$7&amp;Wales_CN!$B29,Data_CN!$A$5:$K$410,Data_CN!J$1,FALSE)),"-",VLOOKUP(control!$B$4&amp;control!$D$7&amp;Wales_CN!$B29,Data_CN!$A$5:$K$410,Data_CN!J$1,FALSE)))</f>
        <v>402</v>
      </c>
      <c r="I29" s="91">
        <f>IF(OR(IF(ISERROR(VLOOKUP(control!$B$4&amp;control!$D$7&amp;Wales_CN!$B29,Data_CN!$A$5:$K$410,Data_CN!K$1,FALSE)),"-",VLOOKUP(control!$B$4&amp;control!$D$7&amp;Wales_CN!$B29,Data_CN!$A$5:$K$410,Data_CN!K$1,FALSE))=0,ISERROR(IF(ISERROR(VLOOKUP(control!$B$4&amp;control!$D$7&amp;Wales_CN!$B29,Data_CN!$A$5:$K$410,Data_CN!K$1,FALSE)),"-",VLOOKUP(control!$B$4&amp;control!$D$7&amp;Wales_CN!$B29,Data_CN!$A$5:$K$410,Data_CN!K$1,FALSE)))),"-",IF(ISERROR(VLOOKUP(control!$B$4&amp;control!$D$7&amp;Wales_CN!$B29,Data_CN!$A$5:$K$410,Data_CN!K$1,FALSE)),"-",VLOOKUP(control!$B$4&amp;control!$D$7&amp;Wales_CN!$B29,Data_CN!$A$5:$K$410,Data_CN!K$1,FALSE)))</f>
        <v>5215</v>
      </c>
      <c r="K29" s="89">
        <f>IF(OR(IF(ISERROR(VLOOKUP(control!$B$5&amp;control!$D$7&amp;Wales_CN!$B29,Data_CN!$A$5:$K$410,Data_CN!E$1,FALSE)),"-",VLOOKUP(control!$B$5&amp;control!$D$7&amp;Wales_CN!$B29,Data_CN!$A$5:$K$410,Data_CN!E$1,FALSE))=0,ISERROR(IF(ISERROR(VLOOKUP(control!$B$5&amp;control!$D$7&amp;Wales_CN!$B29,Data_CN!$A$5:$K$410,Data_CN!E$1,FALSE)),"-",VLOOKUP(control!$B$5&amp;control!$D$7&amp;Wales_CN!$B29,Data_CN!$A$5:$K$410,Data_CN!E$1,FALSE)))),"-",IF(ISERROR(VLOOKUP(control!$B$5&amp;control!$D$7&amp;Wales_CN!$B29,Data_CN!$A$5:$K$410,Data_CN!E$1,FALSE)),"-",VLOOKUP(control!$B$5&amp;control!$D$7&amp;Wales_CN!$B29,Data_CN!$A$5:$K$410,Data_CN!E$1,FALSE)))</f>
        <v>508</v>
      </c>
      <c r="L29" s="90">
        <f>IF(OR(IF(ISERROR(VLOOKUP(control!$B$5&amp;control!$D$7&amp;Wales_CN!$B29,Data_CN!$A$5:$K$410,Data_CN!F$1,FALSE)),"-",VLOOKUP(control!$B$5&amp;control!$D$7&amp;Wales_CN!$B29,Data_CN!$A$5:$K$410,Data_CN!F$1,FALSE))=0,ISERROR(IF(ISERROR(VLOOKUP(control!$B$5&amp;control!$D$7&amp;Wales_CN!$B32,Data_CN!$A$5:$K$410,Data_CN!F$1,FALSE)),"-",VLOOKUP(control!$B$5&amp;control!$D$7&amp;Wales_CN!$B29,Data_CN!$A$5:$K$410,Data_CN!F$1,FALSE)))),"-",IF(ISERROR(VLOOKUP(control!$B$5&amp;control!$D$7&amp;Wales_CN!$B29,Data_CN!$A$5:$K$410,Data_CN!F$1,FALSE)),"-",VLOOKUP(control!$B$5&amp;control!$D$7&amp;Wales_CN!$B29,Data_CN!$A$5:$K$410,Data_CN!F$1,FALSE)))</f>
        <v>449</v>
      </c>
      <c r="M29" s="90">
        <f>IF(OR(IF(ISERROR(VLOOKUP(control!$B$5&amp;control!$D$7&amp;Wales_CN!$B29,Data_CN!$A$5:$K$410,Data_CN!G$1,FALSE)),"-",VLOOKUP(control!$B$5&amp;control!$D$7&amp;Wales_CN!$B29,Data_CN!$A$5:$K$410,Data_CN!G$1,FALSE))=0,ISERROR(IF(ISERROR(VLOOKUP(control!$B$5&amp;control!$D$7&amp;Wales_CN!$B32,Data_CN!$A$5:$K$410,Data_CN!G$1,FALSE)),"-",VLOOKUP(control!$B$5&amp;control!$D$7&amp;Wales_CN!$B29,Data_CN!$A$5:$K$410,Data_CN!G$1,FALSE)))),"-",IF(ISERROR(VLOOKUP(control!$B$5&amp;control!$D$7&amp;Wales_CN!$B29,Data_CN!$A$5:$K$410,Data_CN!G$1,FALSE)),"-",VLOOKUP(control!$B$5&amp;control!$D$7&amp;Wales_CN!$B29,Data_CN!$A$5:$K$410,Data_CN!G$1,FALSE)))</f>
        <v>973</v>
      </c>
      <c r="N29" s="90">
        <f>IF(OR(IF(ISERROR(VLOOKUP(control!$B$5&amp;control!$D$7&amp;Wales_CN!$B29,Data_CN!$A$5:$K$410,Data_CN!H$1,FALSE)),"-",VLOOKUP(control!$B$5&amp;control!$D$7&amp;Wales_CN!$B29,Data_CN!$A$5:$K$410,Data_CN!H$1,FALSE))=0,ISERROR(IF(ISERROR(VLOOKUP(control!$B$5&amp;control!$D$7&amp;Wales_CN!$B32,Data_CN!$A$5:$K$410,Data_CN!H$1,FALSE)),"-",VLOOKUP(control!$B$5&amp;control!$D$7&amp;Wales_CN!$B29,Data_CN!$A$5:$K$410,Data_CN!H$1,FALSE)))),"-",IF(ISERROR(VLOOKUP(control!$B$5&amp;control!$D$7&amp;Wales_CN!$B29,Data_CN!$A$5:$K$410,Data_CN!H$1,FALSE)),"-",VLOOKUP(control!$B$5&amp;control!$D$7&amp;Wales_CN!$B29,Data_CN!$A$5:$K$410,Data_CN!H$1,FALSE)))</f>
        <v>1049</v>
      </c>
      <c r="O29" s="90">
        <f>IF(OR(IF(ISERROR(VLOOKUP(control!$B$5&amp;control!$D$7&amp;Wales_CN!$B29,Data_CN!$A$5:$K$410,Data_CN!I$1,FALSE)),"-",VLOOKUP(control!$B$5&amp;control!$D$7&amp;Wales_CN!$B29,Data_CN!$A$5:$K$410,Data_CN!I$1,FALSE))=0,ISERROR(IF(ISERROR(VLOOKUP(control!$B$5&amp;control!$D$7&amp;Wales_CN!$B32,Data_CN!$A$5:$K$410,Data_CN!I$1,FALSE)),"-",VLOOKUP(control!$B$5&amp;control!$D$7&amp;Wales_CN!$B29,Data_CN!$A$5:$K$410,Data_CN!I$1,FALSE)))),"-",IF(ISERROR(VLOOKUP(control!$B$5&amp;control!$D$7&amp;Wales_CN!$B29,Data_CN!$A$5:$K$410,Data_CN!I$1,FALSE)),"-",VLOOKUP(control!$B$5&amp;control!$D$7&amp;Wales_CN!$B29,Data_CN!$A$5:$K$410,Data_CN!I$1,FALSE)))</f>
        <v>713</v>
      </c>
      <c r="P29" s="90">
        <f>IF(OR(IF(ISERROR(VLOOKUP(control!$B$5&amp;control!$D$7&amp;Wales_CN!$B29,Data_CN!$A$5:$K$410,Data_CN!J$1,FALSE)),"-",VLOOKUP(control!$B$5&amp;control!$D$7&amp;Wales_CN!$B29,Data_CN!$A$5:$K$410,Data_CN!J$1,FALSE))=0,ISERROR(IF(ISERROR(VLOOKUP(control!$B$5&amp;control!$D$7&amp;Wales_CN!$B32,Data_CN!$A$5:$K$410,Data_CN!J$1,FALSE)),"-",VLOOKUP(control!$B$5&amp;control!$D$7&amp;Wales_CN!$B29,Data_CN!$A$5:$K$410,Data_CN!J$1,FALSE)))),"-",IF(ISERROR(VLOOKUP(control!$B$5&amp;control!$D$7&amp;Wales_CN!$B29,Data_CN!$A$5:$K$410,Data_CN!J$1,FALSE)),"-",VLOOKUP(control!$B$5&amp;control!$D$7&amp;Wales_CN!$B29,Data_CN!$A$5:$K$410,Data_CN!J$1,FALSE)))</f>
        <v>397</v>
      </c>
      <c r="Q29" s="91">
        <f>IF(OR(IF(ISERROR(VLOOKUP(control!$B$5&amp;control!$D$7&amp;Wales_CN!$B29,Data_CN!$A$5:$K$410,Data_CN!K$1,FALSE)),"-",VLOOKUP(control!$B$5&amp;control!$D$7&amp;Wales_CN!$B29,Data_CN!$A$5:$K$410,Data_CN!K$1,FALSE))=0,ISERROR(IF(ISERROR(VLOOKUP(control!$B$5&amp;control!$D$7&amp;Wales_CN!$B32,Data_CN!$A$5:$K$410,Data_CN!K$1,FALSE)),"-",VLOOKUP(control!$B$5&amp;control!$D$7&amp;Wales_CN!$B29,Data_CN!$A$5:$K$410,Data_CN!K$1,FALSE)))),"-",IF(ISERROR(VLOOKUP(control!$B$5&amp;control!$D$7&amp;Wales_CN!$B29,Data_CN!$A$5:$K$410,Data_CN!K$1,FALSE)),"-",VLOOKUP(control!$B$5&amp;control!$D$7&amp;Wales_CN!$B29,Data_CN!$A$5:$K$410,Data_CN!K$1,FALSE)))</f>
        <v>4089</v>
      </c>
      <c r="R29" s="9"/>
      <c r="S29" s="89">
        <f>IF(OR(IF(ISERROR(VLOOKUP("Persons"&amp;control!$D$7&amp;Wales_CN!$B29,Data_CN!$A$5:$K$410,Data_CN!E$1,FALSE)),"-",VLOOKUP("Persons"&amp;control!$D$7&amp;Wales_CN!$B29,Data_CN!$A$5:$K$410,Data_CN!E$1,FALSE))=0,ISERROR(IF(ISERROR(VLOOKUP("Persons"&amp;control!$D$7&amp;Wales_CN!$B29,Data_CN!$A$5:$K$410,Data_CN!E$1,FALSE)),"-",VLOOKUP("Persons"&amp;control!$D$7&amp;Wales_CN!$B29,Data_CN!$A$5:$K$410,Data_CN!E$1,FALSE)))),"-",IF(ISERROR(VLOOKUP("Persons"&amp;control!$D$7&amp;Wales_CN!$B29,Data_CN!$A$5:$K$410,Data_CN!E$1,FALSE)),"-",VLOOKUP("Persons"&amp;control!$D$7&amp;Wales_CN!$B29,Data_CN!$A$5:$K$410,Data_CN!E$1,FALSE)))</f>
        <v>1371</v>
      </c>
      <c r="T29" s="90">
        <f>IF(OR(IF(ISERROR(VLOOKUP("Persons"&amp;control!$D$7&amp;Wales_CN!$B29,Data_CN!$A$5:$K$410,Data_CN!F$1,FALSE)),"-",VLOOKUP("Persons"&amp;control!$D$7&amp;Wales_CN!$B29,Data_CN!$A$5:$K$410,Data_CN!F$1,FALSE))=0,ISERROR(IF(ISERROR(VLOOKUP("Persons"&amp;control!$D$7&amp;Wales_CN!$B29,Data_CN!$A$5:$K$410,Data_CN!F$1,FALSE)),"-",VLOOKUP("Persons"&amp;control!$D$7&amp;Wales_CN!$B29,Data_CN!$A$5:$K$410,Data_CN!F$1,FALSE)))),"-",IF(ISERROR(VLOOKUP("Persons"&amp;control!$D$7&amp;Wales_CN!$B29,Data_CN!$A$5:$K$410,Data_CN!F$1,FALSE)),"-",VLOOKUP("Persons"&amp;control!$D$7&amp;Wales_CN!$B29,Data_CN!$A$5:$K$410,Data_CN!F$1,FALSE)))</f>
        <v>1079</v>
      </c>
      <c r="U29" s="90">
        <f>IF(OR(IF(ISERROR(VLOOKUP("Persons"&amp;control!$D$7&amp;Wales_CN!$B29,Data_CN!$A$5:$K$410,Data_CN!G$1,FALSE)),"-",VLOOKUP("Persons"&amp;control!$D$7&amp;Wales_CN!$B29,Data_CN!$A$5:$K$410,Data_CN!G$1,FALSE))=0,ISERROR(IF(ISERROR(VLOOKUP("Persons"&amp;control!$D$7&amp;Wales_CN!$B29,Data_CN!$A$5:$K$410,Data_CN!G$1,FALSE)),"-",VLOOKUP("Persons"&amp;control!$D$7&amp;Wales_CN!$B29,Data_CN!$A$5:$K$410,Data_CN!G$1,FALSE)))),"-",IF(ISERROR(VLOOKUP("Persons"&amp;control!$D$7&amp;Wales_CN!$B29,Data_CN!$A$5:$K$410,Data_CN!G$1,FALSE)),"-",VLOOKUP("Persons"&amp;control!$D$7&amp;Wales_CN!$B29,Data_CN!$A$5:$K$410,Data_CN!G$1,FALSE)))</f>
        <v>2263</v>
      </c>
      <c r="V29" s="90">
        <f>IF(OR(IF(ISERROR(VLOOKUP("Persons"&amp;control!$D$7&amp;Wales_CN!$B29,Data_CN!$A$5:$K$410,Data_CN!H$1,FALSE)),"-",VLOOKUP("Persons"&amp;control!$D$7&amp;Wales_CN!$B29,Data_CN!$A$5:$K$410,Data_CN!H$1,FALSE))=0,ISERROR(IF(ISERROR(VLOOKUP("Persons"&amp;control!$D$7&amp;Wales_CN!$B29,Data_CN!$A$5:$K$410,Data_CN!H$1,FALSE)),"-",VLOOKUP("Persons"&amp;control!$D$7&amp;Wales_CN!$B29,Data_CN!$A$5:$K$410,Data_CN!H$1,FALSE)))),"-",IF(ISERROR(VLOOKUP("Persons"&amp;control!$D$7&amp;Wales_CN!$B29,Data_CN!$A$5:$K$410,Data_CN!H$1,FALSE)),"-",VLOOKUP("Persons"&amp;control!$D$7&amp;Wales_CN!$B29,Data_CN!$A$5:$K$410,Data_CN!H$1,FALSE)))</f>
        <v>2241</v>
      </c>
      <c r="W29" s="90">
        <f>IF(OR(IF(ISERROR(VLOOKUP("Persons"&amp;control!$D$7&amp;Wales_CN!$B29,Data_CN!$A$5:$K$410,Data_CN!I$1,FALSE)),"-",VLOOKUP("Persons"&amp;control!$D$7&amp;Wales_CN!$B29,Data_CN!$A$5:$K$410,Data_CN!I$1,FALSE))=0,ISERROR(IF(ISERROR(VLOOKUP("Persons"&amp;control!$D$7&amp;Wales_CN!$B29,Data_CN!$A$5:$K$410,Data_CN!I$1,FALSE)),"-",VLOOKUP("Persons"&amp;control!$D$7&amp;Wales_CN!$B29,Data_CN!$A$5:$K$410,Data_CN!I$1,FALSE)))),"-",IF(ISERROR(VLOOKUP("Persons"&amp;control!$D$7&amp;Wales_CN!$B29,Data_CN!$A$5:$K$410,Data_CN!I$1,FALSE)),"-",VLOOKUP("Persons"&amp;control!$D$7&amp;Wales_CN!$B29,Data_CN!$A$5:$K$410,Data_CN!I$1,FALSE)))</f>
        <v>1551</v>
      </c>
      <c r="X29" s="90">
        <f>IF(OR(IF(ISERROR(VLOOKUP("Persons"&amp;control!$D$7&amp;Wales_CN!$B29,Data_CN!$A$5:$K$410,Data_CN!J$1,FALSE)),"-",VLOOKUP("Persons"&amp;control!$D$7&amp;Wales_CN!$B29,Data_CN!$A$5:$K$410,Data_CN!J$1,FALSE))=0,ISERROR(IF(ISERROR(VLOOKUP("Persons"&amp;control!$D$7&amp;Wales_CN!$B29,Data_CN!$A$5:$K$410,Data_CN!J$1,FALSE)),"-",VLOOKUP("Persons"&amp;control!$D$7&amp;Wales_CN!$B29,Data_CN!$A$5:$K$410,Data_CN!J$1,FALSE)))),"-",IF(ISERROR(VLOOKUP("Persons"&amp;control!$D$7&amp;Wales_CN!$B29,Data_CN!$A$5:$K$410,Data_CN!J$1,FALSE)),"-",VLOOKUP("Persons"&amp;control!$D$7&amp;Wales_CN!$B29,Data_CN!$A$5:$K$410,Data_CN!J$1,FALSE)))</f>
        <v>799</v>
      </c>
      <c r="Y29" s="91">
        <f>IF(OR(IF(ISERROR(VLOOKUP("Persons"&amp;control!$D$7&amp;Wales_CN!$B29,Data_CN!$A$5:$K$410,Data_CN!K$1,FALSE)),"-",VLOOKUP("Persons"&amp;control!$D$7&amp;Wales_CN!$B29,Data_CN!$A$5:$K$410,Data_CN!K$1,FALSE))=0,ISERROR(IF(ISERROR(VLOOKUP("Persons"&amp;control!$D$7&amp;Wales_CN!$B29,Data_CN!$A$5:$K$410,Data_CN!K$1,FALSE)),"-",VLOOKUP("Persons"&amp;control!$D$7&amp;Wales_CN!$B29,Data_CN!$A$5:$K$410,Data_CN!K$1,FALSE)))),"-",IF(ISERROR(VLOOKUP("Persons"&amp;control!$D$7&amp;Wales_CN!$B29,Data_CN!$A$5:$K$410,Data_CN!K$1,FALSE)),"-",VLOOKUP("Persons"&amp;control!$D$7&amp;Wales_CN!$B29,Data_CN!$A$5:$K$410,Data_CN!K$1,FALSE)))</f>
        <v>9304</v>
      </c>
    </row>
    <row r="30" spans="2:25" thickBot="1">
      <c r="B30" s="16" t="s">
        <v>77</v>
      </c>
      <c r="C30" s="86">
        <f>IF(OR(IF(ISERROR(VLOOKUP(control!$B$4&amp;control!$D$7&amp;Wales_CN!$B30,Data_CN!$A$5:$K$410,Data_CN!E$1,FALSE)),"-",VLOOKUP(control!$B$4&amp;control!$D$7&amp;Wales_CN!$B30,Data_CN!$A$5:$K$410,Data_CN!E$1,FALSE))=0,ISERROR(IF(ISERROR(VLOOKUP(control!$B$4&amp;control!$D$7&amp;Wales_CN!$B30,Data_CN!$A$5:$K$410,Data_CN!E$1,FALSE)),"-",VLOOKUP(control!$B$4&amp;control!$D$7&amp;Wales_CN!$B30,Data_CN!$A$5:$K$410,Data_CN!E$1,FALSE)))),"-",IF(ISERROR(VLOOKUP(control!$B$4&amp;control!$D$7&amp;Wales_CN!$B30,Data_CN!$A$5:$K$410,Data_CN!E$1,FALSE)),"-",VLOOKUP(control!$B$4&amp;control!$D$7&amp;Wales_CN!$B30,Data_CN!$A$5:$K$410,Data_CN!E$1,FALSE)))</f>
        <v>234</v>
      </c>
      <c r="D30" s="87">
        <f>IF(OR(IF(ISERROR(VLOOKUP(control!$B$4&amp;control!$D$7&amp;Wales_CN!$B30,Data_CN!$A$5:$K$410,Data_CN!F$1,FALSE)),"-",VLOOKUP(control!$B$4&amp;control!$D$7&amp;Wales_CN!$B30,Data_CN!$A$5:$K$410,Data_CN!F$1,FALSE))=0,ISERROR(IF(ISERROR(VLOOKUP(control!$B$4&amp;control!$D$7&amp;Wales_CN!$B30,Data_CN!$A$5:$K$410,Data_CN!F$1,FALSE)),"-",VLOOKUP(control!$B$4&amp;control!$D$7&amp;Wales_CN!$B30,Data_CN!$A$5:$K$410,Data_CN!F$1,FALSE)))),"-",IF(ISERROR(VLOOKUP(control!$B$4&amp;control!$D$7&amp;Wales_CN!$B30,Data_CN!$A$5:$K$410,Data_CN!F$1,FALSE)),"-",VLOOKUP(control!$B$4&amp;control!$D$7&amp;Wales_CN!$B30,Data_CN!$A$5:$K$410,Data_CN!F$1,FALSE)))</f>
        <v>194</v>
      </c>
      <c r="E30" s="87">
        <f>IF(OR(IF(ISERROR(VLOOKUP(control!$B$4&amp;control!$D$7&amp;Wales_CN!$B30,Data_CN!$A$5:$K$410,Data_CN!G$1,FALSE)),"-",VLOOKUP(control!$B$4&amp;control!$D$7&amp;Wales_CN!$B30,Data_CN!$A$5:$K$410,Data_CN!G$1,FALSE))=0,ISERROR(IF(ISERROR(VLOOKUP(control!$B$4&amp;control!$D$7&amp;Wales_CN!$B30,Data_CN!$A$5:$K$410,Data_CN!G$1,FALSE)),"-",VLOOKUP(control!$B$4&amp;control!$D$7&amp;Wales_CN!$B30,Data_CN!$A$5:$K$410,Data_CN!G$1,FALSE)))),"-",IF(ISERROR(VLOOKUP(control!$B$4&amp;control!$D$7&amp;Wales_CN!$B30,Data_CN!$A$5:$K$410,Data_CN!G$1,FALSE)),"-",VLOOKUP(control!$B$4&amp;control!$D$7&amp;Wales_CN!$B30,Data_CN!$A$5:$K$410,Data_CN!G$1,FALSE)))</f>
        <v>430</v>
      </c>
      <c r="F30" s="87">
        <f>IF(OR(IF(ISERROR(VLOOKUP(control!$B$4&amp;control!$D$7&amp;Wales_CN!$B30,Data_CN!$A$5:$K$410,Data_CN!H$1,FALSE)),"-",VLOOKUP(control!$B$4&amp;control!$D$7&amp;Wales_CN!$B30,Data_CN!$A$5:$K$410,Data_CN!H$1,FALSE))=0,ISERROR(IF(ISERROR(VLOOKUP(control!$B$4&amp;control!$D$7&amp;Wales_CN!$B30,Data_CN!$A$5:$K$410,Data_CN!H$1,FALSE)),"-",VLOOKUP(control!$B$4&amp;control!$D$7&amp;Wales_CN!$B30,Data_CN!$A$5:$K$410,Data_CN!H$1,FALSE)))),"-",IF(ISERROR(VLOOKUP(control!$B$4&amp;control!$D$7&amp;Wales_CN!$B30,Data_CN!$A$5:$K$410,Data_CN!H$1,FALSE)),"-",VLOOKUP(control!$B$4&amp;control!$D$7&amp;Wales_CN!$B30,Data_CN!$A$5:$K$410,Data_CN!H$1,FALSE)))</f>
        <v>414</v>
      </c>
      <c r="G30" s="87">
        <f>IF(OR(IF(ISERROR(VLOOKUP(control!$B$4&amp;control!$D$7&amp;Wales_CN!$B30,Data_CN!$A$5:$K$410,Data_CN!I$1,FALSE)),"-",VLOOKUP(control!$B$4&amp;control!$D$7&amp;Wales_CN!$B30,Data_CN!$A$5:$K$410,Data_CN!I$1,FALSE))=0,ISERROR(IF(ISERROR(VLOOKUP(control!$B$4&amp;control!$D$7&amp;Wales_CN!$B30,Data_CN!$A$5:$K$410,Data_CN!I$1,FALSE)),"-",VLOOKUP(control!$B$4&amp;control!$D$7&amp;Wales_CN!$B30,Data_CN!$A$5:$K$410,Data_CN!I$1,FALSE)))),"-",IF(ISERROR(VLOOKUP(control!$B$4&amp;control!$D$7&amp;Wales_CN!$B30,Data_CN!$A$5:$K$410,Data_CN!I$1,FALSE)),"-",VLOOKUP(control!$B$4&amp;control!$D$7&amp;Wales_CN!$B30,Data_CN!$A$5:$K$410,Data_CN!I$1,FALSE)))</f>
        <v>306</v>
      </c>
      <c r="H30" s="87">
        <f>IF(OR(IF(ISERROR(VLOOKUP(control!$B$4&amp;control!$D$7&amp;Wales_CN!$B30,Data_CN!$A$5:$K$410,Data_CN!J$1,FALSE)),"-",VLOOKUP(control!$B$4&amp;control!$D$7&amp;Wales_CN!$B30,Data_CN!$A$5:$K$410,Data_CN!J$1,FALSE))=0,ISERROR(IF(ISERROR(VLOOKUP(control!$B$4&amp;control!$D$7&amp;Wales_CN!$B30,Data_CN!$A$5:$K$410,Data_CN!J$1,FALSE)),"-",VLOOKUP(control!$B$4&amp;control!$D$7&amp;Wales_CN!$B30,Data_CN!$A$5:$K$410,Data_CN!J$1,FALSE)))),"-",IF(ISERROR(VLOOKUP(control!$B$4&amp;control!$D$7&amp;Wales_CN!$B30,Data_CN!$A$5:$K$410,Data_CN!J$1,FALSE)),"-",VLOOKUP(control!$B$4&amp;control!$D$7&amp;Wales_CN!$B30,Data_CN!$A$5:$K$410,Data_CN!J$1,FALSE)))</f>
        <v>153</v>
      </c>
      <c r="I30" s="88">
        <f>IF(OR(IF(ISERROR(VLOOKUP(control!$B$4&amp;control!$D$7&amp;Wales_CN!$B30,Data_CN!$A$5:$K$410,Data_CN!K$1,FALSE)),"-",VLOOKUP(control!$B$4&amp;control!$D$7&amp;Wales_CN!$B30,Data_CN!$A$5:$K$410,Data_CN!K$1,FALSE))=0,ISERROR(IF(ISERROR(VLOOKUP(control!$B$4&amp;control!$D$7&amp;Wales_CN!$B30,Data_CN!$A$5:$K$410,Data_CN!K$1,FALSE)),"-",VLOOKUP(control!$B$4&amp;control!$D$7&amp;Wales_CN!$B30,Data_CN!$A$5:$K$410,Data_CN!K$1,FALSE)))),"-",IF(ISERROR(VLOOKUP(control!$B$4&amp;control!$D$7&amp;Wales_CN!$B30,Data_CN!$A$5:$K$410,Data_CN!K$1,FALSE)),"-",VLOOKUP(control!$B$4&amp;control!$D$7&amp;Wales_CN!$B30,Data_CN!$A$5:$K$410,Data_CN!K$1,FALSE)))</f>
        <v>1731</v>
      </c>
      <c r="K30" s="86">
        <f>IF(OR(IF(ISERROR(VLOOKUP(control!$B$5&amp;control!$D$7&amp;Wales_CN!$B30,Data_CN!$A$5:$K$410,Data_CN!E$1,FALSE)),"-",VLOOKUP(control!$B$5&amp;control!$D$7&amp;Wales_CN!$B30,Data_CN!$A$5:$K$410,Data_CN!E$1,FALSE))=0,ISERROR(IF(ISERROR(VLOOKUP(control!$B$5&amp;control!$D$7&amp;Wales_CN!$B30,Data_CN!$A$5:$K$410,Data_CN!E$1,FALSE)),"-",VLOOKUP(control!$B$5&amp;control!$D$7&amp;Wales_CN!$B30,Data_CN!$A$5:$K$410,Data_CN!E$1,FALSE)))),"-",IF(ISERROR(VLOOKUP(control!$B$5&amp;control!$D$7&amp;Wales_CN!$B30,Data_CN!$A$5:$K$410,Data_CN!E$1,FALSE)),"-",VLOOKUP(control!$B$5&amp;control!$D$7&amp;Wales_CN!$B30,Data_CN!$A$5:$K$410,Data_CN!E$1,FALSE)))</f>
        <v>102</v>
      </c>
      <c r="L30" s="87">
        <f>IF(OR(IF(ISERROR(VLOOKUP(control!$B$5&amp;control!$D$7&amp;Wales_CN!$B30,Data_CN!$A$5:$K$410,Data_CN!F$1,FALSE)),"-",VLOOKUP(control!$B$5&amp;control!$D$7&amp;Wales_CN!$B30,Data_CN!$A$5:$K$410,Data_CN!F$1,FALSE))=0,ISERROR(IF(ISERROR(VLOOKUP(control!$B$5&amp;control!$D$7&amp;Wales_CN!$B33,Data_CN!$A$5:$K$410,Data_CN!F$1,FALSE)),"-",VLOOKUP(control!$B$5&amp;control!$D$7&amp;Wales_CN!$B30,Data_CN!$A$5:$K$410,Data_CN!F$1,FALSE)))),"-",IF(ISERROR(VLOOKUP(control!$B$5&amp;control!$D$7&amp;Wales_CN!$B30,Data_CN!$A$5:$K$410,Data_CN!F$1,FALSE)),"-",VLOOKUP(control!$B$5&amp;control!$D$7&amp;Wales_CN!$B30,Data_CN!$A$5:$K$410,Data_CN!F$1,FALSE)))</f>
        <v>88</v>
      </c>
      <c r="M30" s="87">
        <f>IF(OR(IF(ISERROR(VLOOKUP(control!$B$5&amp;control!$D$7&amp;Wales_CN!$B30,Data_CN!$A$5:$K$410,Data_CN!G$1,FALSE)),"-",VLOOKUP(control!$B$5&amp;control!$D$7&amp;Wales_CN!$B30,Data_CN!$A$5:$K$410,Data_CN!G$1,FALSE))=0,ISERROR(IF(ISERROR(VLOOKUP(control!$B$5&amp;control!$D$7&amp;Wales_CN!$B33,Data_CN!$A$5:$K$410,Data_CN!G$1,FALSE)),"-",VLOOKUP(control!$B$5&amp;control!$D$7&amp;Wales_CN!$B30,Data_CN!$A$5:$K$410,Data_CN!G$1,FALSE)))),"-",IF(ISERROR(VLOOKUP(control!$B$5&amp;control!$D$7&amp;Wales_CN!$B30,Data_CN!$A$5:$K$410,Data_CN!G$1,FALSE)),"-",VLOOKUP(control!$B$5&amp;control!$D$7&amp;Wales_CN!$B30,Data_CN!$A$5:$K$410,Data_CN!G$1,FALSE)))</f>
        <v>185</v>
      </c>
      <c r="N30" s="87">
        <f>IF(OR(IF(ISERROR(VLOOKUP(control!$B$5&amp;control!$D$7&amp;Wales_CN!$B30,Data_CN!$A$5:$K$410,Data_CN!H$1,FALSE)),"-",VLOOKUP(control!$B$5&amp;control!$D$7&amp;Wales_CN!$B30,Data_CN!$A$5:$K$410,Data_CN!H$1,FALSE))=0,ISERROR(IF(ISERROR(VLOOKUP(control!$B$5&amp;control!$D$7&amp;Wales_CN!$B33,Data_CN!$A$5:$K$410,Data_CN!H$1,FALSE)),"-",VLOOKUP(control!$B$5&amp;control!$D$7&amp;Wales_CN!$B30,Data_CN!$A$5:$K$410,Data_CN!H$1,FALSE)))),"-",IF(ISERROR(VLOOKUP(control!$B$5&amp;control!$D$7&amp;Wales_CN!$B30,Data_CN!$A$5:$K$410,Data_CN!H$1,FALSE)),"-",VLOOKUP(control!$B$5&amp;control!$D$7&amp;Wales_CN!$B30,Data_CN!$A$5:$K$410,Data_CN!H$1,FALSE)))</f>
        <v>190</v>
      </c>
      <c r="O30" s="87">
        <f>IF(OR(IF(ISERROR(VLOOKUP(control!$B$5&amp;control!$D$7&amp;Wales_CN!$B30,Data_CN!$A$5:$K$410,Data_CN!I$1,FALSE)),"-",VLOOKUP(control!$B$5&amp;control!$D$7&amp;Wales_CN!$B30,Data_CN!$A$5:$K$410,Data_CN!I$1,FALSE))=0,ISERROR(IF(ISERROR(VLOOKUP(control!$B$5&amp;control!$D$7&amp;Wales_CN!$B33,Data_CN!$A$5:$K$410,Data_CN!I$1,FALSE)),"-",VLOOKUP(control!$B$5&amp;control!$D$7&amp;Wales_CN!$B30,Data_CN!$A$5:$K$410,Data_CN!I$1,FALSE)))),"-",IF(ISERROR(VLOOKUP(control!$B$5&amp;control!$D$7&amp;Wales_CN!$B30,Data_CN!$A$5:$K$410,Data_CN!I$1,FALSE)),"-",VLOOKUP(control!$B$5&amp;control!$D$7&amp;Wales_CN!$B30,Data_CN!$A$5:$K$410,Data_CN!I$1,FALSE)))</f>
        <v>152</v>
      </c>
      <c r="P30" s="87">
        <f>IF(OR(IF(ISERROR(VLOOKUP(control!$B$5&amp;control!$D$7&amp;Wales_CN!$B30,Data_CN!$A$5:$K$410,Data_CN!J$1,FALSE)),"-",VLOOKUP(control!$B$5&amp;control!$D$7&amp;Wales_CN!$B30,Data_CN!$A$5:$K$410,Data_CN!J$1,FALSE))=0,ISERROR(IF(ISERROR(VLOOKUP(control!$B$5&amp;control!$D$7&amp;Wales_CN!$B33,Data_CN!$A$5:$K$410,Data_CN!J$1,FALSE)),"-",VLOOKUP(control!$B$5&amp;control!$D$7&amp;Wales_CN!$B30,Data_CN!$A$5:$K$410,Data_CN!J$1,FALSE)))),"-",IF(ISERROR(VLOOKUP(control!$B$5&amp;control!$D$7&amp;Wales_CN!$B30,Data_CN!$A$5:$K$410,Data_CN!J$1,FALSE)),"-",VLOOKUP(control!$B$5&amp;control!$D$7&amp;Wales_CN!$B30,Data_CN!$A$5:$K$410,Data_CN!J$1,FALSE)))</f>
        <v>90</v>
      </c>
      <c r="Q30" s="88">
        <f>IF(OR(IF(ISERROR(VLOOKUP(control!$B$5&amp;control!$D$7&amp;Wales_CN!$B30,Data_CN!$A$5:$K$410,Data_CN!K$1,FALSE)),"-",VLOOKUP(control!$B$5&amp;control!$D$7&amp;Wales_CN!$B30,Data_CN!$A$5:$K$410,Data_CN!K$1,FALSE))=0,ISERROR(IF(ISERROR(VLOOKUP(control!$B$5&amp;control!$D$7&amp;Wales_CN!$B33,Data_CN!$A$5:$K$410,Data_CN!K$1,FALSE)),"-",VLOOKUP(control!$B$5&amp;control!$D$7&amp;Wales_CN!$B30,Data_CN!$A$5:$K$410,Data_CN!K$1,FALSE)))),"-",IF(ISERROR(VLOOKUP(control!$B$5&amp;control!$D$7&amp;Wales_CN!$B30,Data_CN!$A$5:$K$410,Data_CN!K$1,FALSE)),"-",VLOOKUP(control!$B$5&amp;control!$D$7&amp;Wales_CN!$B30,Data_CN!$A$5:$K$410,Data_CN!K$1,FALSE)))</f>
        <v>807</v>
      </c>
      <c r="R30" s="9"/>
      <c r="S30" s="86">
        <f>IF(OR(IF(ISERROR(VLOOKUP("Persons"&amp;control!$D$7&amp;Wales_CN!$B30,Data_CN!$A$5:$K$410,Data_CN!E$1,FALSE)),"-",VLOOKUP("Persons"&amp;control!$D$7&amp;Wales_CN!$B30,Data_CN!$A$5:$K$410,Data_CN!E$1,FALSE))=0,ISERROR(IF(ISERROR(VLOOKUP("Persons"&amp;control!$D$7&amp;Wales_CN!$B30,Data_CN!$A$5:$K$410,Data_CN!E$1,FALSE)),"-",VLOOKUP("Persons"&amp;control!$D$7&amp;Wales_CN!$B30,Data_CN!$A$5:$K$410,Data_CN!E$1,FALSE)))),"-",IF(ISERROR(VLOOKUP("Persons"&amp;control!$D$7&amp;Wales_CN!$B30,Data_CN!$A$5:$K$410,Data_CN!E$1,FALSE)),"-",VLOOKUP("Persons"&amp;control!$D$7&amp;Wales_CN!$B30,Data_CN!$A$5:$K$410,Data_CN!E$1,FALSE)))</f>
        <v>336</v>
      </c>
      <c r="T30" s="87">
        <f>IF(OR(IF(ISERROR(VLOOKUP("Persons"&amp;control!$D$7&amp;Wales_CN!$B30,Data_CN!$A$5:$K$410,Data_CN!F$1,FALSE)),"-",VLOOKUP("Persons"&amp;control!$D$7&amp;Wales_CN!$B30,Data_CN!$A$5:$K$410,Data_CN!F$1,FALSE))=0,ISERROR(IF(ISERROR(VLOOKUP("Persons"&amp;control!$D$7&amp;Wales_CN!$B30,Data_CN!$A$5:$K$410,Data_CN!F$1,FALSE)),"-",VLOOKUP("Persons"&amp;control!$D$7&amp;Wales_CN!$B30,Data_CN!$A$5:$K$410,Data_CN!F$1,FALSE)))),"-",IF(ISERROR(VLOOKUP("Persons"&amp;control!$D$7&amp;Wales_CN!$B30,Data_CN!$A$5:$K$410,Data_CN!F$1,FALSE)),"-",VLOOKUP("Persons"&amp;control!$D$7&amp;Wales_CN!$B30,Data_CN!$A$5:$K$410,Data_CN!F$1,FALSE)))</f>
        <v>282</v>
      </c>
      <c r="U30" s="87">
        <f>IF(OR(IF(ISERROR(VLOOKUP("Persons"&amp;control!$D$7&amp;Wales_CN!$B30,Data_CN!$A$5:$K$410,Data_CN!G$1,FALSE)),"-",VLOOKUP("Persons"&amp;control!$D$7&amp;Wales_CN!$B30,Data_CN!$A$5:$K$410,Data_CN!G$1,FALSE))=0,ISERROR(IF(ISERROR(VLOOKUP("Persons"&amp;control!$D$7&amp;Wales_CN!$B30,Data_CN!$A$5:$K$410,Data_CN!G$1,FALSE)),"-",VLOOKUP("Persons"&amp;control!$D$7&amp;Wales_CN!$B30,Data_CN!$A$5:$K$410,Data_CN!G$1,FALSE)))),"-",IF(ISERROR(VLOOKUP("Persons"&amp;control!$D$7&amp;Wales_CN!$B30,Data_CN!$A$5:$K$410,Data_CN!G$1,FALSE)),"-",VLOOKUP("Persons"&amp;control!$D$7&amp;Wales_CN!$B30,Data_CN!$A$5:$K$410,Data_CN!G$1,FALSE)))</f>
        <v>615</v>
      </c>
      <c r="V30" s="87">
        <f>IF(OR(IF(ISERROR(VLOOKUP("Persons"&amp;control!$D$7&amp;Wales_CN!$B30,Data_CN!$A$5:$K$410,Data_CN!H$1,FALSE)),"-",VLOOKUP("Persons"&amp;control!$D$7&amp;Wales_CN!$B30,Data_CN!$A$5:$K$410,Data_CN!H$1,FALSE))=0,ISERROR(IF(ISERROR(VLOOKUP("Persons"&amp;control!$D$7&amp;Wales_CN!$B30,Data_CN!$A$5:$K$410,Data_CN!H$1,FALSE)),"-",VLOOKUP("Persons"&amp;control!$D$7&amp;Wales_CN!$B30,Data_CN!$A$5:$K$410,Data_CN!H$1,FALSE)))),"-",IF(ISERROR(VLOOKUP("Persons"&amp;control!$D$7&amp;Wales_CN!$B30,Data_CN!$A$5:$K$410,Data_CN!H$1,FALSE)),"-",VLOOKUP("Persons"&amp;control!$D$7&amp;Wales_CN!$B30,Data_CN!$A$5:$K$410,Data_CN!H$1,FALSE)))</f>
        <v>604</v>
      </c>
      <c r="W30" s="87">
        <f>IF(OR(IF(ISERROR(VLOOKUP("Persons"&amp;control!$D$7&amp;Wales_CN!$B30,Data_CN!$A$5:$K$410,Data_CN!I$1,FALSE)),"-",VLOOKUP("Persons"&amp;control!$D$7&amp;Wales_CN!$B30,Data_CN!$A$5:$K$410,Data_CN!I$1,FALSE))=0,ISERROR(IF(ISERROR(VLOOKUP("Persons"&amp;control!$D$7&amp;Wales_CN!$B30,Data_CN!$A$5:$K$410,Data_CN!I$1,FALSE)),"-",VLOOKUP("Persons"&amp;control!$D$7&amp;Wales_CN!$B30,Data_CN!$A$5:$K$410,Data_CN!I$1,FALSE)))),"-",IF(ISERROR(VLOOKUP("Persons"&amp;control!$D$7&amp;Wales_CN!$B30,Data_CN!$A$5:$K$410,Data_CN!I$1,FALSE)),"-",VLOOKUP("Persons"&amp;control!$D$7&amp;Wales_CN!$B30,Data_CN!$A$5:$K$410,Data_CN!I$1,FALSE)))</f>
        <v>458</v>
      </c>
      <c r="X30" s="87">
        <f>IF(OR(IF(ISERROR(VLOOKUP("Persons"&amp;control!$D$7&amp;Wales_CN!$B30,Data_CN!$A$5:$K$410,Data_CN!J$1,FALSE)),"-",VLOOKUP("Persons"&amp;control!$D$7&amp;Wales_CN!$B30,Data_CN!$A$5:$K$410,Data_CN!J$1,FALSE))=0,ISERROR(IF(ISERROR(VLOOKUP("Persons"&amp;control!$D$7&amp;Wales_CN!$B30,Data_CN!$A$5:$K$410,Data_CN!J$1,FALSE)),"-",VLOOKUP("Persons"&amp;control!$D$7&amp;Wales_CN!$B30,Data_CN!$A$5:$K$410,Data_CN!J$1,FALSE)))),"-",IF(ISERROR(VLOOKUP("Persons"&amp;control!$D$7&amp;Wales_CN!$B30,Data_CN!$A$5:$K$410,Data_CN!J$1,FALSE)),"-",VLOOKUP("Persons"&amp;control!$D$7&amp;Wales_CN!$B30,Data_CN!$A$5:$K$410,Data_CN!J$1,FALSE)))</f>
        <v>243</v>
      </c>
      <c r="Y30" s="88">
        <f>IF(OR(IF(ISERROR(VLOOKUP("Persons"&amp;control!$D$7&amp;Wales_CN!$B30,Data_CN!$A$5:$K$410,Data_CN!K$1,FALSE)),"-",VLOOKUP("Persons"&amp;control!$D$7&amp;Wales_CN!$B30,Data_CN!$A$5:$K$410,Data_CN!K$1,FALSE))=0,ISERROR(IF(ISERROR(VLOOKUP("Persons"&amp;control!$D$7&amp;Wales_CN!$B30,Data_CN!$A$5:$K$410,Data_CN!K$1,FALSE)),"-",VLOOKUP("Persons"&amp;control!$D$7&amp;Wales_CN!$B30,Data_CN!$A$5:$K$410,Data_CN!K$1,FALSE)))),"-",IF(ISERROR(VLOOKUP("Persons"&amp;control!$D$7&amp;Wales_CN!$B30,Data_CN!$A$5:$K$410,Data_CN!K$1,FALSE)),"-",VLOOKUP("Persons"&amp;control!$D$7&amp;Wales_CN!$B30,Data_CN!$A$5:$K$410,Data_CN!K$1,FALSE)))</f>
        <v>2538</v>
      </c>
    </row>
    <row r="31" spans="2:25" thickBot="1">
      <c r="B31" s="16" t="s">
        <v>83</v>
      </c>
      <c r="C31" s="89">
        <f>IF(OR(IF(ISERROR(VLOOKUP(control!$B$4&amp;control!$D$7&amp;Wales_CN!$B31,Data_CN!$A$5:$K$410,Data_CN!E$1,FALSE)),"-",VLOOKUP(control!$B$4&amp;control!$D$7&amp;Wales_CN!$B31,Data_CN!$A$5:$K$410,Data_CN!E$1,FALSE))=0,ISERROR(IF(ISERROR(VLOOKUP(control!$B$4&amp;control!$D$7&amp;Wales_CN!$B31,Data_CN!$A$5:$K$410,Data_CN!E$1,FALSE)),"-",VLOOKUP(control!$B$4&amp;control!$D$7&amp;Wales_CN!$B31,Data_CN!$A$5:$K$410,Data_CN!E$1,FALSE)))),"-",IF(ISERROR(VLOOKUP(control!$B$4&amp;control!$D$7&amp;Wales_CN!$B31,Data_CN!$A$5:$K$410,Data_CN!E$1,FALSE)),"-",VLOOKUP(control!$B$4&amp;control!$D$7&amp;Wales_CN!$B31,Data_CN!$A$5:$K$410,Data_CN!E$1,FALSE)))</f>
        <v>30</v>
      </c>
      <c r="D31" s="90">
        <f>IF(OR(IF(ISERROR(VLOOKUP(control!$B$4&amp;control!$D$7&amp;Wales_CN!$B31,Data_CN!$A$5:$K$410,Data_CN!F$1,FALSE)),"-",VLOOKUP(control!$B$4&amp;control!$D$7&amp;Wales_CN!$B31,Data_CN!$A$5:$K$410,Data_CN!F$1,FALSE))=0,ISERROR(IF(ISERROR(VLOOKUP(control!$B$4&amp;control!$D$7&amp;Wales_CN!$B31,Data_CN!$A$5:$K$410,Data_CN!F$1,FALSE)),"-",VLOOKUP(control!$B$4&amp;control!$D$7&amp;Wales_CN!$B31,Data_CN!$A$5:$K$410,Data_CN!F$1,FALSE)))),"-",IF(ISERROR(VLOOKUP(control!$B$4&amp;control!$D$7&amp;Wales_CN!$B31,Data_CN!$A$5:$K$410,Data_CN!F$1,FALSE)),"-",VLOOKUP(control!$B$4&amp;control!$D$7&amp;Wales_CN!$B31,Data_CN!$A$5:$K$410,Data_CN!F$1,FALSE)))</f>
        <v>32</v>
      </c>
      <c r="E31" s="90">
        <f>IF(OR(IF(ISERROR(VLOOKUP(control!$B$4&amp;control!$D$7&amp;Wales_CN!$B31,Data_CN!$A$5:$K$410,Data_CN!G$1,FALSE)),"-",VLOOKUP(control!$B$4&amp;control!$D$7&amp;Wales_CN!$B31,Data_CN!$A$5:$K$410,Data_CN!G$1,FALSE))=0,ISERROR(IF(ISERROR(VLOOKUP(control!$B$4&amp;control!$D$7&amp;Wales_CN!$B31,Data_CN!$A$5:$K$410,Data_CN!G$1,FALSE)),"-",VLOOKUP(control!$B$4&amp;control!$D$7&amp;Wales_CN!$B31,Data_CN!$A$5:$K$410,Data_CN!G$1,FALSE)))),"-",IF(ISERROR(VLOOKUP(control!$B$4&amp;control!$D$7&amp;Wales_CN!$B31,Data_CN!$A$5:$K$410,Data_CN!G$1,FALSE)),"-",VLOOKUP(control!$B$4&amp;control!$D$7&amp;Wales_CN!$B31,Data_CN!$A$5:$K$410,Data_CN!G$1,FALSE)))</f>
        <v>75</v>
      </c>
      <c r="F31" s="90">
        <f>IF(OR(IF(ISERROR(VLOOKUP(control!$B$4&amp;control!$D$7&amp;Wales_CN!$B31,Data_CN!$A$5:$K$410,Data_CN!H$1,FALSE)),"-",VLOOKUP(control!$B$4&amp;control!$D$7&amp;Wales_CN!$B31,Data_CN!$A$5:$K$410,Data_CN!H$1,FALSE))=0,ISERROR(IF(ISERROR(VLOOKUP(control!$B$4&amp;control!$D$7&amp;Wales_CN!$B31,Data_CN!$A$5:$K$410,Data_CN!H$1,FALSE)),"-",VLOOKUP(control!$B$4&amp;control!$D$7&amp;Wales_CN!$B31,Data_CN!$A$5:$K$410,Data_CN!H$1,FALSE)))),"-",IF(ISERROR(VLOOKUP(control!$B$4&amp;control!$D$7&amp;Wales_CN!$B31,Data_CN!$A$5:$K$410,Data_CN!H$1,FALSE)),"-",VLOOKUP(control!$B$4&amp;control!$D$7&amp;Wales_CN!$B31,Data_CN!$A$5:$K$410,Data_CN!H$1,FALSE)))</f>
        <v>116</v>
      </c>
      <c r="G31" s="90">
        <f>IF(OR(IF(ISERROR(VLOOKUP(control!$B$4&amp;control!$D$7&amp;Wales_CN!$B31,Data_CN!$A$5:$K$410,Data_CN!I$1,FALSE)),"-",VLOOKUP(control!$B$4&amp;control!$D$7&amp;Wales_CN!$B31,Data_CN!$A$5:$K$410,Data_CN!I$1,FALSE))=0,ISERROR(IF(ISERROR(VLOOKUP(control!$B$4&amp;control!$D$7&amp;Wales_CN!$B31,Data_CN!$A$5:$K$410,Data_CN!I$1,FALSE)),"-",VLOOKUP(control!$B$4&amp;control!$D$7&amp;Wales_CN!$B31,Data_CN!$A$5:$K$410,Data_CN!I$1,FALSE)))),"-",IF(ISERROR(VLOOKUP(control!$B$4&amp;control!$D$7&amp;Wales_CN!$B31,Data_CN!$A$5:$K$410,Data_CN!I$1,FALSE)),"-",VLOOKUP(control!$B$4&amp;control!$D$7&amp;Wales_CN!$B31,Data_CN!$A$5:$K$410,Data_CN!I$1,FALSE)))</f>
        <v>99</v>
      </c>
      <c r="H31" s="90">
        <f>IF(OR(IF(ISERROR(VLOOKUP(control!$B$4&amp;control!$D$7&amp;Wales_CN!$B31,Data_CN!$A$5:$K$410,Data_CN!J$1,FALSE)),"-",VLOOKUP(control!$B$4&amp;control!$D$7&amp;Wales_CN!$B31,Data_CN!$A$5:$K$410,Data_CN!J$1,FALSE))=0,ISERROR(IF(ISERROR(VLOOKUP(control!$B$4&amp;control!$D$7&amp;Wales_CN!$B31,Data_CN!$A$5:$K$410,Data_CN!J$1,FALSE)),"-",VLOOKUP(control!$B$4&amp;control!$D$7&amp;Wales_CN!$B31,Data_CN!$A$5:$K$410,Data_CN!J$1,FALSE)))),"-",IF(ISERROR(VLOOKUP(control!$B$4&amp;control!$D$7&amp;Wales_CN!$B31,Data_CN!$A$5:$K$410,Data_CN!J$1,FALSE)),"-",VLOOKUP(control!$B$4&amp;control!$D$7&amp;Wales_CN!$B31,Data_CN!$A$5:$K$410,Data_CN!J$1,FALSE)))</f>
        <v>75</v>
      </c>
      <c r="I31" s="91">
        <f>IF(OR(IF(ISERROR(VLOOKUP(control!$B$4&amp;control!$D$7&amp;Wales_CN!$B31,Data_CN!$A$5:$K$410,Data_CN!K$1,FALSE)),"-",VLOOKUP(control!$B$4&amp;control!$D$7&amp;Wales_CN!$B31,Data_CN!$A$5:$K$410,Data_CN!K$1,FALSE))=0,ISERROR(IF(ISERROR(VLOOKUP(control!$B$4&amp;control!$D$7&amp;Wales_CN!$B31,Data_CN!$A$5:$K$410,Data_CN!K$1,FALSE)),"-",VLOOKUP(control!$B$4&amp;control!$D$7&amp;Wales_CN!$B31,Data_CN!$A$5:$K$410,Data_CN!K$1,FALSE)))),"-",IF(ISERROR(VLOOKUP(control!$B$4&amp;control!$D$7&amp;Wales_CN!$B31,Data_CN!$A$5:$K$410,Data_CN!K$1,FALSE)),"-",VLOOKUP(control!$B$4&amp;control!$D$7&amp;Wales_CN!$B31,Data_CN!$A$5:$K$410,Data_CN!K$1,FALSE)))</f>
        <v>427</v>
      </c>
      <c r="K31" s="89">
        <f>IF(OR(IF(ISERROR(VLOOKUP(control!$B$5&amp;control!$D$7&amp;Wales_CN!$B31,Data_CN!$A$5:$K$410,Data_CN!E$1,FALSE)),"-",VLOOKUP(control!$B$5&amp;control!$D$7&amp;Wales_CN!$B31,Data_CN!$A$5:$K$410,Data_CN!E$1,FALSE))=0,ISERROR(IF(ISERROR(VLOOKUP(control!$B$5&amp;control!$D$7&amp;Wales_CN!$B31,Data_CN!$A$5:$K$410,Data_CN!E$1,FALSE)),"-",VLOOKUP(control!$B$5&amp;control!$D$7&amp;Wales_CN!$B31,Data_CN!$A$5:$K$410,Data_CN!E$1,FALSE)))),"-",IF(ISERROR(VLOOKUP(control!$B$5&amp;control!$D$7&amp;Wales_CN!$B31,Data_CN!$A$5:$K$410,Data_CN!E$1,FALSE)),"-",VLOOKUP(control!$B$5&amp;control!$D$7&amp;Wales_CN!$B31,Data_CN!$A$5:$K$410,Data_CN!E$1,FALSE)))</f>
        <v>22</v>
      </c>
      <c r="L31" s="90">
        <f>IF(OR(IF(ISERROR(VLOOKUP(control!$B$5&amp;control!$D$7&amp;Wales_CN!$B31,Data_CN!$A$5:$K$410,Data_CN!F$1,FALSE)),"-",VLOOKUP(control!$B$5&amp;control!$D$7&amp;Wales_CN!$B31,Data_CN!$A$5:$K$410,Data_CN!F$1,FALSE))=0,ISERROR(IF(ISERROR(VLOOKUP(control!$B$5&amp;control!$D$7&amp;Wales_CN!$B34,Data_CN!$A$5:$K$410,Data_CN!F$1,FALSE)),"-",VLOOKUP(control!$B$5&amp;control!$D$7&amp;Wales_CN!$B31,Data_CN!$A$5:$K$410,Data_CN!F$1,FALSE)))),"-",IF(ISERROR(VLOOKUP(control!$B$5&amp;control!$D$7&amp;Wales_CN!$B31,Data_CN!$A$5:$K$410,Data_CN!F$1,FALSE)),"-",VLOOKUP(control!$B$5&amp;control!$D$7&amp;Wales_CN!$B31,Data_CN!$A$5:$K$410,Data_CN!F$1,FALSE)))</f>
        <v>22</v>
      </c>
      <c r="M31" s="90">
        <f>IF(OR(IF(ISERROR(VLOOKUP(control!$B$5&amp;control!$D$7&amp;Wales_CN!$B31,Data_CN!$A$5:$K$410,Data_CN!G$1,FALSE)),"-",VLOOKUP(control!$B$5&amp;control!$D$7&amp;Wales_CN!$B31,Data_CN!$A$5:$K$410,Data_CN!G$1,FALSE))=0,ISERROR(IF(ISERROR(VLOOKUP(control!$B$5&amp;control!$D$7&amp;Wales_CN!$B34,Data_CN!$A$5:$K$410,Data_CN!G$1,FALSE)),"-",VLOOKUP(control!$B$5&amp;control!$D$7&amp;Wales_CN!$B31,Data_CN!$A$5:$K$410,Data_CN!G$1,FALSE)))),"-",IF(ISERROR(VLOOKUP(control!$B$5&amp;control!$D$7&amp;Wales_CN!$B31,Data_CN!$A$5:$K$410,Data_CN!G$1,FALSE)),"-",VLOOKUP(control!$B$5&amp;control!$D$7&amp;Wales_CN!$B31,Data_CN!$A$5:$K$410,Data_CN!G$1,FALSE)))</f>
        <v>66</v>
      </c>
      <c r="N31" s="90">
        <f>IF(OR(IF(ISERROR(VLOOKUP(control!$B$5&amp;control!$D$7&amp;Wales_CN!$B31,Data_CN!$A$5:$K$410,Data_CN!H$1,FALSE)),"-",VLOOKUP(control!$B$5&amp;control!$D$7&amp;Wales_CN!$B31,Data_CN!$A$5:$K$410,Data_CN!H$1,FALSE))=0,ISERROR(IF(ISERROR(VLOOKUP(control!$B$5&amp;control!$D$7&amp;Wales_CN!$B34,Data_CN!$A$5:$K$410,Data_CN!H$1,FALSE)),"-",VLOOKUP(control!$B$5&amp;control!$D$7&amp;Wales_CN!$B31,Data_CN!$A$5:$K$410,Data_CN!H$1,FALSE)))),"-",IF(ISERROR(VLOOKUP(control!$B$5&amp;control!$D$7&amp;Wales_CN!$B31,Data_CN!$A$5:$K$410,Data_CN!H$1,FALSE)),"-",VLOOKUP(control!$B$5&amp;control!$D$7&amp;Wales_CN!$B31,Data_CN!$A$5:$K$410,Data_CN!H$1,FALSE)))</f>
        <v>84</v>
      </c>
      <c r="O31" s="90">
        <f>IF(OR(IF(ISERROR(VLOOKUP(control!$B$5&amp;control!$D$7&amp;Wales_CN!$B31,Data_CN!$A$5:$K$410,Data_CN!I$1,FALSE)),"-",VLOOKUP(control!$B$5&amp;control!$D$7&amp;Wales_CN!$B31,Data_CN!$A$5:$K$410,Data_CN!I$1,FALSE))=0,ISERROR(IF(ISERROR(VLOOKUP(control!$B$5&amp;control!$D$7&amp;Wales_CN!$B34,Data_CN!$A$5:$K$410,Data_CN!I$1,FALSE)),"-",VLOOKUP(control!$B$5&amp;control!$D$7&amp;Wales_CN!$B31,Data_CN!$A$5:$K$410,Data_CN!I$1,FALSE)))),"-",IF(ISERROR(VLOOKUP(control!$B$5&amp;control!$D$7&amp;Wales_CN!$B31,Data_CN!$A$5:$K$410,Data_CN!I$1,FALSE)),"-",VLOOKUP(control!$B$5&amp;control!$D$7&amp;Wales_CN!$B31,Data_CN!$A$5:$K$410,Data_CN!I$1,FALSE)))</f>
        <v>70</v>
      </c>
      <c r="P31" s="90">
        <f>IF(OR(IF(ISERROR(VLOOKUP(control!$B$5&amp;control!$D$7&amp;Wales_CN!$B31,Data_CN!$A$5:$K$410,Data_CN!J$1,FALSE)),"-",VLOOKUP(control!$B$5&amp;control!$D$7&amp;Wales_CN!$B31,Data_CN!$A$5:$K$410,Data_CN!J$1,FALSE))=0,ISERROR(IF(ISERROR(VLOOKUP(control!$B$5&amp;control!$D$7&amp;Wales_CN!$B34,Data_CN!$A$5:$K$410,Data_CN!J$1,FALSE)),"-",VLOOKUP(control!$B$5&amp;control!$D$7&amp;Wales_CN!$B31,Data_CN!$A$5:$K$410,Data_CN!J$1,FALSE)))),"-",IF(ISERROR(VLOOKUP(control!$B$5&amp;control!$D$7&amp;Wales_CN!$B31,Data_CN!$A$5:$K$410,Data_CN!J$1,FALSE)),"-",VLOOKUP(control!$B$5&amp;control!$D$7&amp;Wales_CN!$B31,Data_CN!$A$5:$K$410,Data_CN!J$1,FALSE)))</f>
        <v>64</v>
      </c>
      <c r="Q31" s="91">
        <f>IF(OR(IF(ISERROR(VLOOKUP(control!$B$5&amp;control!$D$7&amp;Wales_CN!$B31,Data_CN!$A$5:$K$410,Data_CN!K$1,FALSE)),"-",VLOOKUP(control!$B$5&amp;control!$D$7&amp;Wales_CN!$B31,Data_CN!$A$5:$K$410,Data_CN!K$1,FALSE))=0,ISERROR(IF(ISERROR(VLOOKUP(control!$B$5&amp;control!$D$7&amp;Wales_CN!$B34,Data_CN!$A$5:$K$410,Data_CN!K$1,FALSE)),"-",VLOOKUP(control!$B$5&amp;control!$D$7&amp;Wales_CN!$B31,Data_CN!$A$5:$K$410,Data_CN!K$1,FALSE)))),"-",IF(ISERROR(VLOOKUP(control!$B$5&amp;control!$D$7&amp;Wales_CN!$B31,Data_CN!$A$5:$K$410,Data_CN!K$1,FALSE)),"-",VLOOKUP(control!$B$5&amp;control!$D$7&amp;Wales_CN!$B31,Data_CN!$A$5:$K$410,Data_CN!K$1,FALSE)))</f>
        <v>328</v>
      </c>
      <c r="R31" s="9"/>
      <c r="S31" s="89">
        <f>IF(OR(IF(ISERROR(VLOOKUP("Persons"&amp;control!$D$7&amp;Wales_CN!$B31,Data_CN!$A$5:$K$410,Data_CN!E$1,FALSE)),"-",VLOOKUP("Persons"&amp;control!$D$7&amp;Wales_CN!$B31,Data_CN!$A$5:$K$410,Data_CN!E$1,FALSE))=0,ISERROR(IF(ISERROR(VLOOKUP("Persons"&amp;control!$D$7&amp;Wales_CN!$B31,Data_CN!$A$5:$K$410,Data_CN!E$1,FALSE)),"-",VLOOKUP("Persons"&amp;control!$D$7&amp;Wales_CN!$B31,Data_CN!$A$5:$K$410,Data_CN!E$1,FALSE)))),"-",IF(ISERROR(VLOOKUP("Persons"&amp;control!$D$7&amp;Wales_CN!$B31,Data_CN!$A$5:$K$410,Data_CN!E$1,FALSE)),"-",VLOOKUP("Persons"&amp;control!$D$7&amp;Wales_CN!$B31,Data_CN!$A$5:$K$410,Data_CN!E$1,FALSE)))</f>
        <v>52</v>
      </c>
      <c r="T31" s="90">
        <f>IF(OR(IF(ISERROR(VLOOKUP("Persons"&amp;control!$D$7&amp;Wales_CN!$B31,Data_CN!$A$5:$K$410,Data_CN!F$1,FALSE)),"-",VLOOKUP("Persons"&amp;control!$D$7&amp;Wales_CN!$B31,Data_CN!$A$5:$K$410,Data_CN!F$1,FALSE))=0,ISERROR(IF(ISERROR(VLOOKUP("Persons"&amp;control!$D$7&amp;Wales_CN!$B31,Data_CN!$A$5:$K$410,Data_CN!F$1,FALSE)),"-",VLOOKUP("Persons"&amp;control!$D$7&amp;Wales_CN!$B31,Data_CN!$A$5:$K$410,Data_CN!F$1,FALSE)))),"-",IF(ISERROR(VLOOKUP("Persons"&amp;control!$D$7&amp;Wales_CN!$B31,Data_CN!$A$5:$K$410,Data_CN!F$1,FALSE)),"-",VLOOKUP("Persons"&amp;control!$D$7&amp;Wales_CN!$B31,Data_CN!$A$5:$K$410,Data_CN!F$1,FALSE)))</f>
        <v>54</v>
      </c>
      <c r="U31" s="90">
        <f>IF(OR(IF(ISERROR(VLOOKUP("Persons"&amp;control!$D$7&amp;Wales_CN!$B31,Data_CN!$A$5:$K$410,Data_CN!G$1,FALSE)),"-",VLOOKUP("Persons"&amp;control!$D$7&amp;Wales_CN!$B31,Data_CN!$A$5:$K$410,Data_CN!G$1,FALSE))=0,ISERROR(IF(ISERROR(VLOOKUP("Persons"&amp;control!$D$7&amp;Wales_CN!$B31,Data_CN!$A$5:$K$410,Data_CN!G$1,FALSE)),"-",VLOOKUP("Persons"&amp;control!$D$7&amp;Wales_CN!$B31,Data_CN!$A$5:$K$410,Data_CN!G$1,FALSE)))),"-",IF(ISERROR(VLOOKUP("Persons"&amp;control!$D$7&amp;Wales_CN!$B31,Data_CN!$A$5:$K$410,Data_CN!G$1,FALSE)),"-",VLOOKUP("Persons"&amp;control!$D$7&amp;Wales_CN!$B31,Data_CN!$A$5:$K$410,Data_CN!G$1,FALSE)))</f>
        <v>141</v>
      </c>
      <c r="V31" s="90">
        <f>IF(OR(IF(ISERROR(VLOOKUP("Persons"&amp;control!$D$7&amp;Wales_CN!$B31,Data_CN!$A$5:$K$410,Data_CN!H$1,FALSE)),"-",VLOOKUP("Persons"&amp;control!$D$7&amp;Wales_CN!$B31,Data_CN!$A$5:$K$410,Data_CN!H$1,FALSE))=0,ISERROR(IF(ISERROR(VLOOKUP("Persons"&amp;control!$D$7&amp;Wales_CN!$B31,Data_CN!$A$5:$K$410,Data_CN!H$1,FALSE)),"-",VLOOKUP("Persons"&amp;control!$D$7&amp;Wales_CN!$B31,Data_CN!$A$5:$K$410,Data_CN!H$1,FALSE)))),"-",IF(ISERROR(VLOOKUP("Persons"&amp;control!$D$7&amp;Wales_CN!$B31,Data_CN!$A$5:$K$410,Data_CN!H$1,FALSE)),"-",VLOOKUP("Persons"&amp;control!$D$7&amp;Wales_CN!$B31,Data_CN!$A$5:$K$410,Data_CN!H$1,FALSE)))</f>
        <v>200</v>
      </c>
      <c r="W31" s="90">
        <f>IF(OR(IF(ISERROR(VLOOKUP("Persons"&amp;control!$D$7&amp;Wales_CN!$B31,Data_CN!$A$5:$K$410,Data_CN!I$1,FALSE)),"-",VLOOKUP("Persons"&amp;control!$D$7&amp;Wales_CN!$B31,Data_CN!$A$5:$K$410,Data_CN!I$1,FALSE))=0,ISERROR(IF(ISERROR(VLOOKUP("Persons"&amp;control!$D$7&amp;Wales_CN!$B31,Data_CN!$A$5:$K$410,Data_CN!I$1,FALSE)),"-",VLOOKUP("Persons"&amp;control!$D$7&amp;Wales_CN!$B31,Data_CN!$A$5:$K$410,Data_CN!I$1,FALSE)))),"-",IF(ISERROR(VLOOKUP("Persons"&amp;control!$D$7&amp;Wales_CN!$B31,Data_CN!$A$5:$K$410,Data_CN!I$1,FALSE)),"-",VLOOKUP("Persons"&amp;control!$D$7&amp;Wales_CN!$B31,Data_CN!$A$5:$K$410,Data_CN!I$1,FALSE)))</f>
        <v>169</v>
      </c>
      <c r="X31" s="90">
        <f>IF(OR(IF(ISERROR(VLOOKUP("Persons"&amp;control!$D$7&amp;Wales_CN!$B31,Data_CN!$A$5:$K$410,Data_CN!J$1,FALSE)),"-",VLOOKUP("Persons"&amp;control!$D$7&amp;Wales_CN!$B31,Data_CN!$A$5:$K$410,Data_CN!J$1,FALSE))=0,ISERROR(IF(ISERROR(VLOOKUP("Persons"&amp;control!$D$7&amp;Wales_CN!$B31,Data_CN!$A$5:$K$410,Data_CN!J$1,FALSE)),"-",VLOOKUP("Persons"&amp;control!$D$7&amp;Wales_CN!$B31,Data_CN!$A$5:$K$410,Data_CN!J$1,FALSE)))),"-",IF(ISERROR(VLOOKUP("Persons"&amp;control!$D$7&amp;Wales_CN!$B31,Data_CN!$A$5:$K$410,Data_CN!J$1,FALSE)),"-",VLOOKUP("Persons"&amp;control!$D$7&amp;Wales_CN!$B31,Data_CN!$A$5:$K$410,Data_CN!J$1,FALSE)))</f>
        <v>139</v>
      </c>
      <c r="Y31" s="91">
        <f>IF(OR(IF(ISERROR(VLOOKUP("Persons"&amp;control!$D$7&amp;Wales_CN!$B31,Data_CN!$A$5:$K$410,Data_CN!K$1,FALSE)),"-",VLOOKUP("Persons"&amp;control!$D$7&amp;Wales_CN!$B31,Data_CN!$A$5:$K$410,Data_CN!K$1,FALSE))=0,ISERROR(IF(ISERROR(VLOOKUP("Persons"&amp;control!$D$7&amp;Wales_CN!$B31,Data_CN!$A$5:$K$410,Data_CN!K$1,FALSE)),"-",VLOOKUP("Persons"&amp;control!$D$7&amp;Wales_CN!$B31,Data_CN!$A$5:$K$410,Data_CN!K$1,FALSE)))),"-",IF(ISERROR(VLOOKUP("Persons"&amp;control!$D$7&amp;Wales_CN!$B31,Data_CN!$A$5:$K$410,Data_CN!K$1,FALSE)),"-",VLOOKUP("Persons"&amp;control!$D$7&amp;Wales_CN!$B31,Data_CN!$A$5:$K$410,Data_CN!K$1,FALSE)))</f>
        <v>755</v>
      </c>
    </row>
    <row r="32" spans="2:25" thickBot="1">
      <c r="B32" s="16" t="s">
        <v>201</v>
      </c>
      <c r="C32" s="86">
        <f>IF(OR(IF(ISERROR(VLOOKUP(control!$B$4&amp;control!$D$7&amp;Wales_CN!$B32,Data_CN!$A$5:$K$410,Data_CN!E$1,FALSE)),"-",VLOOKUP(control!$B$4&amp;control!$D$7&amp;Wales_CN!$B32,Data_CN!$A$5:$K$410,Data_CN!E$1,FALSE))=0,ISERROR(IF(ISERROR(VLOOKUP(control!$B$4&amp;control!$D$7&amp;Wales_CN!$B32,Data_CN!$A$5:$K$410,Data_CN!E$1,FALSE)),"-",VLOOKUP(control!$B$4&amp;control!$D$7&amp;Wales_CN!$B32,Data_CN!$A$5:$K$410,Data_CN!E$1,FALSE)))),"-",IF(ISERROR(VLOOKUP(control!$B$4&amp;control!$D$7&amp;Wales_CN!$B32,Data_CN!$A$5:$K$410,Data_CN!E$1,FALSE)),"-",VLOOKUP(control!$B$4&amp;control!$D$7&amp;Wales_CN!$B32,Data_CN!$A$5:$K$410,Data_CN!E$1,FALSE)))</f>
        <v>199</v>
      </c>
      <c r="D32" s="87">
        <f>IF(OR(IF(ISERROR(VLOOKUP(control!$B$4&amp;control!$D$7&amp;Wales_CN!$B32,Data_CN!$A$5:$K$410,Data_CN!F$1,FALSE)),"-",VLOOKUP(control!$B$4&amp;control!$D$7&amp;Wales_CN!$B32,Data_CN!$A$5:$K$410,Data_CN!F$1,FALSE))=0,ISERROR(IF(ISERROR(VLOOKUP(control!$B$4&amp;control!$D$7&amp;Wales_CN!$B32,Data_CN!$A$5:$K$410,Data_CN!F$1,FALSE)),"-",VLOOKUP(control!$B$4&amp;control!$D$7&amp;Wales_CN!$B32,Data_CN!$A$5:$K$410,Data_CN!F$1,FALSE)))),"-",IF(ISERROR(VLOOKUP(control!$B$4&amp;control!$D$7&amp;Wales_CN!$B32,Data_CN!$A$5:$K$410,Data_CN!F$1,FALSE)),"-",VLOOKUP(control!$B$4&amp;control!$D$7&amp;Wales_CN!$B32,Data_CN!$A$5:$K$410,Data_CN!F$1,FALSE)))</f>
        <v>143</v>
      </c>
      <c r="E32" s="87">
        <f>IF(OR(IF(ISERROR(VLOOKUP(control!$B$4&amp;control!$D$7&amp;Wales_CN!$B32,Data_CN!$A$5:$K$410,Data_CN!G$1,FALSE)),"-",VLOOKUP(control!$B$4&amp;control!$D$7&amp;Wales_CN!$B32,Data_CN!$A$5:$K$410,Data_CN!G$1,FALSE))=0,ISERROR(IF(ISERROR(VLOOKUP(control!$B$4&amp;control!$D$7&amp;Wales_CN!$B32,Data_CN!$A$5:$K$410,Data_CN!G$1,FALSE)),"-",VLOOKUP(control!$B$4&amp;control!$D$7&amp;Wales_CN!$B32,Data_CN!$A$5:$K$410,Data_CN!G$1,FALSE)))),"-",IF(ISERROR(VLOOKUP(control!$B$4&amp;control!$D$7&amp;Wales_CN!$B32,Data_CN!$A$5:$K$410,Data_CN!G$1,FALSE)),"-",VLOOKUP(control!$B$4&amp;control!$D$7&amp;Wales_CN!$B32,Data_CN!$A$5:$K$410,Data_CN!G$1,FALSE)))</f>
        <v>348</v>
      </c>
      <c r="F32" s="87">
        <f>IF(OR(IF(ISERROR(VLOOKUP(control!$B$4&amp;control!$D$7&amp;Wales_CN!$B32,Data_CN!$A$5:$K$410,Data_CN!H$1,FALSE)),"-",VLOOKUP(control!$B$4&amp;control!$D$7&amp;Wales_CN!$B32,Data_CN!$A$5:$K$410,Data_CN!H$1,FALSE))=0,ISERROR(IF(ISERROR(VLOOKUP(control!$B$4&amp;control!$D$7&amp;Wales_CN!$B32,Data_CN!$A$5:$K$410,Data_CN!H$1,FALSE)),"-",VLOOKUP(control!$B$4&amp;control!$D$7&amp;Wales_CN!$B32,Data_CN!$A$5:$K$410,Data_CN!H$1,FALSE)))),"-",IF(ISERROR(VLOOKUP(control!$B$4&amp;control!$D$7&amp;Wales_CN!$B32,Data_CN!$A$5:$K$410,Data_CN!H$1,FALSE)),"-",VLOOKUP(control!$B$4&amp;control!$D$7&amp;Wales_CN!$B32,Data_CN!$A$5:$K$410,Data_CN!H$1,FALSE)))</f>
        <v>303</v>
      </c>
      <c r="G32" s="87">
        <f>IF(OR(IF(ISERROR(VLOOKUP(control!$B$4&amp;control!$D$7&amp;Wales_CN!$B32,Data_CN!$A$5:$K$410,Data_CN!I$1,FALSE)),"-",VLOOKUP(control!$B$4&amp;control!$D$7&amp;Wales_CN!$B32,Data_CN!$A$5:$K$410,Data_CN!I$1,FALSE))=0,ISERROR(IF(ISERROR(VLOOKUP(control!$B$4&amp;control!$D$7&amp;Wales_CN!$B32,Data_CN!$A$5:$K$410,Data_CN!I$1,FALSE)),"-",VLOOKUP(control!$B$4&amp;control!$D$7&amp;Wales_CN!$B32,Data_CN!$A$5:$K$410,Data_CN!I$1,FALSE)))),"-",IF(ISERROR(VLOOKUP(control!$B$4&amp;control!$D$7&amp;Wales_CN!$B32,Data_CN!$A$5:$K$410,Data_CN!I$1,FALSE)),"-",VLOOKUP(control!$B$4&amp;control!$D$7&amp;Wales_CN!$B32,Data_CN!$A$5:$K$410,Data_CN!I$1,FALSE)))</f>
        <v>171</v>
      </c>
      <c r="H32" s="87">
        <f>IF(OR(IF(ISERROR(VLOOKUP(control!$B$4&amp;control!$D$7&amp;Wales_CN!$B32,Data_CN!$A$5:$K$410,Data_CN!J$1,FALSE)),"-",VLOOKUP(control!$B$4&amp;control!$D$7&amp;Wales_CN!$B32,Data_CN!$A$5:$K$410,Data_CN!J$1,FALSE))=0,ISERROR(IF(ISERROR(VLOOKUP(control!$B$4&amp;control!$D$7&amp;Wales_CN!$B32,Data_CN!$A$5:$K$410,Data_CN!J$1,FALSE)),"-",VLOOKUP(control!$B$4&amp;control!$D$7&amp;Wales_CN!$B32,Data_CN!$A$5:$K$410,Data_CN!J$1,FALSE)))),"-",IF(ISERROR(VLOOKUP(control!$B$4&amp;control!$D$7&amp;Wales_CN!$B32,Data_CN!$A$5:$K$410,Data_CN!J$1,FALSE)),"-",VLOOKUP(control!$B$4&amp;control!$D$7&amp;Wales_CN!$B32,Data_CN!$A$5:$K$410,Data_CN!J$1,FALSE)))</f>
        <v>82</v>
      </c>
      <c r="I32" s="88">
        <f>IF(OR(IF(ISERROR(VLOOKUP(control!$B$4&amp;control!$D$7&amp;Wales_CN!$B32,Data_CN!$A$5:$K$410,Data_CN!K$1,FALSE)),"-",VLOOKUP(control!$B$4&amp;control!$D$7&amp;Wales_CN!$B32,Data_CN!$A$5:$K$410,Data_CN!K$1,FALSE))=0,ISERROR(IF(ISERROR(VLOOKUP(control!$B$4&amp;control!$D$7&amp;Wales_CN!$B32,Data_CN!$A$5:$K$410,Data_CN!K$1,FALSE)),"-",VLOOKUP(control!$B$4&amp;control!$D$7&amp;Wales_CN!$B32,Data_CN!$A$5:$K$410,Data_CN!K$1,FALSE)))),"-",IF(ISERROR(VLOOKUP(control!$B$4&amp;control!$D$7&amp;Wales_CN!$B32,Data_CN!$A$5:$K$410,Data_CN!K$1,FALSE)),"-",VLOOKUP(control!$B$4&amp;control!$D$7&amp;Wales_CN!$B32,Data_CN!$A$5:$K$410,Data_CN!K$1,FALSE)))</f>
        <v>1246</v>
      </c>
      <c r="K32" s="86">
        <f>IF(OR(IF(ISERROR(VLOOKUP(control!$B$5&amp;control!$D$7&amp;Wales_CN!$B32,Data_CN!$A$5:$K$410,Data_CN!E$1,FALSE)),"-",VLOOKUP(control!$B$5&amp;control!$D$7&amp;Wales_CN!$B32,Data_CN!$A$5:$K$410,Data_CN!E$1,FALSE))=0,ISERROR(IF(ISERROR(VLOOKUP(control!$B$5&amp;control!$D$7&amp;Wales_CN!$B32,Data_CN!$A$5:$K$410,Data_CN!E$1,FALSE)),"-",VLOOKUP(control!$B$5&amp;control!$D$7&amp;Wales_CN!$B32,Data_CN!$A$5:$K$410,Data_CN!E$1,FALSE)))),"-",IF(ISERROR(VLOOKUP(control!$B$5&amp;control!$D$7&amp;Wales_CN!$B32,Data_CN!$A$5:$K$410,Data_CN!E$1,FALSE)),"-",VLOOKUP(control!$B$5&amp;control!$D$7&amp;Wales_CN!$B32,Data_CN!$A$5:$K$410,Data_CN!E$1,FALSE)))</f>
        <v>112</v>
      </c>
      <c r="L32" s="87">
        <f>IF(OR(IF(ISERROR(VLOOKUP(control!$B$5&amp;control!$D$7&amp;Wales_CN!$B32,Data_CN!$A$5:$K$410,Data_CN!F$1,FALSE)),"-",VLOOKUP(control!$B$5&amp;control!$D$7&amp;Wales_CN!$B32,Data_CN!$A$5:$K$410,Data_CN!F$1,FALSE))=0,ISERROR(IF(ISERROR(VLOOKUP(control!$B$5&amp;control!$D$7&amp;Wales_CN!$B35,Data_CN!$A$5:$K$410,Data_CN!F$1,FALSE)),"-",VLOOKUP(control!$B$5&amp;control!$D$7&amp;Wales_CN!$B32,Data_CN!$A$5:$K$410,Data_CN!F$1,FALSE)))),"-",IF(ISERROR(VLOOKUP(control!$B$5&amp;control!$D$7&amp;Wales_CN!$B32,Data_CN!$A$5:$K$410,Data_CN!F$1,FALSE)),"-",VLOOKUP(control!$B$5&amp;control!$D$7&amp;Wales_CN!$B32,Data_CN!$A$5:$K$410,Data_CN!F$1,FALSE)))</f>
        <v>102</v>
      </c>
      <c r="M32" s="87">
        <f>IF(OR(IF(ISERROR(VLOOKUP(control!$B$5&amp;control!$D$7&amp;Wales_CN!$B32,Data_CN!$A$5:$K$410,Data_CN!G$1,FALSE)),"-",VLOOKUP(control!$B$5&amp;control!$D$7&amp;Wales_CN!$B32,Data_CN!$A$5:$K$410,Data_CN!G$1,FALSE))=0,ISERROR(IF(ISERROR(VLOOKUP(control!$B$5&amp;control!$D$7&amp;Wales_CN!$B35,Data_CN!$A$5:$K$410,Data_CN!G$1,FALSE)),"-",VLOOKUP(control!$B$5&amp;control!$D$7&amp;Wales_CN!$B32,Data_CN!$A$5:$K$410,Data_CN!G$1,FALSE)))),"-",IF(ISERROR(VLOOKUP(control!$B$5&amp;control!$D$7&amp;Wales_CN!$B32,Data_CN!$A$5:$K$410,Data_CN!G$1,FALSE)),"-",VLOOKUP(control!$B$5&amp;control!$D$7&amp;Wales_CN!$B32,Data_CN!$A$5:$K$410,Data_CN!G$1,FALSE)))</f>
        <v>216</v>
      </c>
      <c r="N32" s="87">
        <f>IF(OR(IF(ISERROR(VLOOKUP(control!$B$5&amp;control!$D$7&amp;Wales_CN!$B32,Data_CN!$A$5:$K$410,Data_CN!H$1,FALSE)),"-",VLOOKUP(control!$B$5&amp;control!$D$7&amp;Wales_CN!$B32,Data_CN!$A$5:$K$410,Data_CN!H$1,FALSE))=0,ISERROR(IF(ISERROR(VLOOKUP(control!$B$5&amp;control!$D$7&amp;Wales_CN!$B35,Data_CN!$A$5:$K$410,Data_CN!H$1,FALSE)),"-",VLOOKUP(control!$B$5&amp;control!$D$7&amp;Wales_CN!$B32,Data_CN!$A$5:$K$410,Data_CN!H$1,FALSE)))),"-",IF(ISERROR(VLOOKUP(control!$B$5&amp;control!$D$7&amp;Wales_CN!$B32,Data_CN!$A$5:$K$410,Data_CN!H$1,FALSE)),"-",VLOOKUP(control!$B$5&amp;control!$D$7&amp;Wales_CN!$B32,Data_CN!$A$5:$K$410,Data_CN!H$1,FALSE)))</f>
        <v>230</v>
      </c>
      <c r="O32" s="87">
        <f>IF(OR(IF(ISERROR(VLOOKUP(control!$B$5&amp;control!$D$7&amp;Wales_CN!$B32,Data_CN!$A$5:$K$410,Data_CN!I$1,FALSE)),"-",VLOOKUP(control!$B$5&amp;control!$D$7&amp;Wales_CN!$B32,Data_CN!$A$5:$K$410,Data_CN!I$1,FALSE))=0,ISERROR(IF(ISERROR(VLOOKUP(control!$B$5&amp;control!$D$7&amp;Wales_CN!$B35,Data_CN!$A$5:$K$410,Data_CN!I$1,FALSE)),"-",VLOOKUP(control!$B$5&amp;control!$D$7&amp;Wales_CN!$B32,Data_CN!$A$5:$K$410,Data_CN!I$1,FALSE)))),"-",IF(ISERROR(VLOOKUP(control!$B$5&amp;control!$D$7&amp;Wales_CN!$B32,Data_CN!$A$5:$K$410,Data_CN!I$1,FALSE)),"-",VLOOKUP(control!$B$5&amp;control!$D$7&amp;Wales_CN!$B32,Data_CN!$A$5:$K$410,Data_CN!I$1,FALSE)))</f>
        <v>137</v>
      </c>
      <c r="P32" s="87">
        <f>IF(OR(IF(ISERROR(VLOOKUP(control!$B$5&amp;control!$D$7&amp;Wales_CN!$B32,Data_CN!$A$5:$K$410,Data_CN!J$1,FALSE)),"-",VLOOKUP(control!$B$5&amp;control!$D$7&amp;Wales_CN!$B32,Data_CN!$A$5:$K$410,Data_CN!J$1,FALSE))=0,ISERROR(IF(ISERROR(VLOOKUP(control!$B$5&amp;control!$D$7&amp;Wales_CN!$B35,Data_CN!$A$5:$K$410,Data_CN!J$1,FALSE)),"-",VLOOKUP(control!$B$5&amp;control!$D$7&amp;Wales_CN!$B32,Data_CN!$A$5:$K$410,Data_CN!J$1,FALSE)))),"-",IF(ISERROR(VLOOKUP(control!$B$5&amp;control!$D$7&amp;Wales_CN!$B32,Data_CN!$A$5:$K$410,Data_CN!J$1,FALSE)),"-",VLOOKUP(control!$B$5&amp;control!$D$7&amp;Wales_CN!$B32,Data_CN!$A$5:$K$410,Data_CN!J$1,FALSE)))</f>
        <v>58</v>
      </c>
      <c r="Q32" s="88">
        <f>IF(OR(IF(ISERROR(VLOOKUP(control!$B$5&amp;control!$D$7&amp;Wales_CN!$B32,Data_CN!$A$5:$K$410,Data_CN!K$1,FALSE)),"-",VLOOKUP(control!$B$5&amp;control!$D$7&amp;Wales_CN!$B32,Data_CN!$A$5:$K$410,Data_CN!K$1,FALSE))=0,ISERROR(IF(ISERROR(VLOOKUP(control!$B$5&amp;control!$D$7&amp;Wales_CN!$B35,Data_CN!$A$5:$K$410,Data_CN!K$1,FALSE)),"-",VLOOKUP(control!$B$5&amp;control!$D$7&amp;Wales_CN!$B32,Data_CN!$A$5:$K$410,Data_CN!K$1,FALSE)))),"-",IF(ISERROR(VLOOKUP(control!$B$5&amp;control!$D$7&amp;Wales_CN!$B32,Data_CN!$A$5:$K$410,Data_CN!K$1,FALSE)),"-",VLOOKUP(control!$B$5&amp;control!$D$7&amp;Wales_CN!$B32,Data_CN!$A$5:$K$410,Data_CN!K$1,FALSE)))</f>
        <v>855</v>
      </c>
      <c r="R32" s="9"/>
      <c r="S32" s="86">
        <f>IF(OR(IF(ISERROR(VLOOKUP("Persons"&amp;control!$D$7&amp;Wales_CN!$B32,Data_CN!$A$5:$K$410,Data_CN!E$1,FALSE)),"-",VLOOKUP("Persons"&amp;control!$D$7&amp;Wales_CN!$B32,Data_CN!$A$5:$K$410,Data_CN!E$1,FALSE))=0,ISERROR(IF(ISERROR(VLOOKUP("Persons"&amp;control!$D$7&amp;Wales_CN!$B32,Data_CN!$A$5:$K$410,Data_CN!E$1,FALSE)),"-",VLOOKUP("Persons"&amp;control!$D$7&amp;Wales_CN!$B32,Data_CN!$A$5:$K$410,Data_CN!E$1,FALSE)))),"-",IF(ISERROR(VLOOKUP("Persons"&amp;control!$D$7&amp;Wales_CN!$B32,Data_CN!$A$5:$K$410,Data_CN!E$1,FALSE)),"-",VLOOKUP("Persons"&amp;control!$D$7&amp;Wales_CN!$B32,Data_CN!$A$5:$K$410,Data_CN!E$1,FALSE)))</f>
        <v>311</v>
      </c>
      <c r="T32" s="87">
        <f>IF(OR(IF(ISERROR(VLOOKUP("Persons"&amp;control!$D$7&amp;Wales_CN!$B32,Data_CN!$A$5:$K$410,Data_CN!F$1,FALSE)),"-",VLOOKUP("Persons"&amp;control!$D$7&amp;Wales_CN!$B32,Data_CN!$A$5:$K$410,Data_CN!F$1,FALSE))=0,ISERROR(IF(ISERROR(VLOOKUP("Persons"&amp;control!$D$7&amp;Wales_CN!$B32,Data_CN!$A$5:$K$410,Data_CN!F$1,FALSE)),"-",VLOOKUP("Persons"&amp;control!$D$7&amp;Wales_CN!$B32,Data_CN!$A$5:$K$410,Data_CN!F$1,FALSE)))),"-",IF(ISERROR(VLOOKUP("Persons"&amp;control!$D$7&amp;Wales_CN!$B32,Data_CN!$A$5:$K$410,Data_CN!F$1,FALSE)),"-",VLOOKUP("Persons"&amp;control!$D$7&amp;Wales_CN!$B32,Data_CN!$A$5:$K$410,Data_CN!F$1,FALSE)))</f>
        <v>245</v>
      </c>
      <c r="U32" s="87">
        <f>IF(OR(IF(ISERROR(VLOOKUP("Persons"&amp;control!$D$7&amp;Wales_CN!$B32,Data_CN!$A$5:$K$410,Data_CN!G$1,FALSE)),"-",VLOOKUP("Persons"&amp;control!$D$7&amp;Wales_CN!$B32,Data_CN!$A$5:$K$410,Data_CN!G$1,FALSE))=0,ISERROR(IF(ISERROR(VLOOKUP("Persons"&amp;control!$D$7&amp;Wales_CN!$B32,Data_CN!$A$5:$K$410,Data_CN!G$1,FALSE)),"-",VLOOKUP("Persons"&amp;control!$D$7&amp;Wales_CN!$B32,Data_CN!$A$5:$K$410,Data_CN!G$1,FALSE)))),"-",IF(ISERROR(VLOOKUP("Persons"&amp;control!$D$7&amp;Wales_CN!$B32,Data_CN!$A$5:$K$410,Data_CN!G$1,FALSE)),"-",VLOOKUP("Persons"&amp;control!$D$7&amp;Wales_CN!$B32,Data_CN!$A$5:$K$410,Data_CN!G$1,FALSE)))</f>
        <v>564</v>
      </c>
      <c r="V32" s="87">
        <f>IF(OR(IF(ISERROR(VLOOKUP("Persons"&amp;control!$D$7&amp;Wales_CN!$B32,Data_CN!$A$5:$K$410,Data_CN!H$1,FALSE)),"-",VLOOKUP("Persons"&amp;control!$D$7&amp;Wales_CN!$B32,Data_CN!$A$5:$K$410,Data_CN!H$1,FALSE))=0,ISERROR(IF(ISERROR(VLOOKUP("Persons"&amp;control!$D$7&amp;Wales_CN!$B32,Data_CN!$A$5:$K$410,Data_CN!H$1,FALSE)),"-",VLOOKUP("Persons"&amp;control!$D$7&amp;Wales_CN!$B32,Data_CN!$A$5:$K$410,Data_CN!H$1,FALSE)))),"-",IF(ISERROR(VLOOKUP("Persons"&amp;control!$D$7&amp;Wales_CN!$B32,Data_CN!$A$5:$K$410,Data_CN!H$1,FALSE)),"-",VLOOKUP("Persons"&amp;control!$D$7&amp;Wales_CN!$B32,Data_CN!$A$5:$K$410,Data_CN!H$1,FALSE)))</f>
        <v>533</v>
      </c>
      <c r="W32" s="87">
        <f>IF(OR(IF(ISERROR(VLOOKUP("Persons"&amp;control!$D$7&amp;Wales_CN!$B32,Data_CN!$A$5:$K$410,Data_CN!I$1,FALSE)),"-",VLOOKUP("Persons"&amp;control!$D$7&amp;Wales_CN!$B32,Data_CN!$A$5:$K$410,Data_CN!I$1,FALSE))=0,ISERROR(IF(ISERROR(VLOOKUP("Persons"&amp;control!$D$7&amp;Wales_CN!$B32,Data_CN!$A$5:$K$410,Data_CN!I$1,FALSE)),"-",VLOOKUP("Persons"&amp;control!$D$7&amp;Wales_CN!$B32,Data_CN!$A$5:$K$410,Data_CN!I$1,FALSE)))),"-",IF(ISERROR(VLOOKUP("Persons"&amp;control!$D$7&amp;Wales_CN!$B32,Data_CN!$A$5:$K$410,Data_CN!I$1,FALSE)),"-",VLOOKUP("Persons"&amp;control!$D$7&amp;Wales_CN!$B32,Data_CN!$A$5:$K$410,Data_CN!I$1,FALSE)))</f>
        <v>308</v>
      </c>
      <c r="X32" s="87">
        <f>IF(OR(IF(ISERROR(VLOOKUP("Persons"&amp;control!$D$7&amp;Wales_CN!$B32,Data_CN!$A$5:$K$410,Data_CN!J$1,FALSE)),"-",VLOOKUP("Persons"&amp;control!$D$7&amp;Wales_CN!$B32,Data_CN!$A$5:$K$410,Data_CN!J$1,FALSE))=0,ISERROR(IF(ISERROR(VLOOKUP("Persons"&amp;control!$D$7&amp;Wales_CN!$B32,Data_CN!$A$5:$K$410,Data_CN!J$1,FALSE)),"-",VLOOKUP("Persons"&amp;control!$D$7&amp;Wales_CN!$B32,Data_CN!$A$5:$K$410,Data_CN!J$1,FALSE)))),"-",IF(ISERROR(VLOOKUP("Persons"&amp;control!$D$7&amp;Wales_CN!$B32,Data_CN!$A$5:$K$410,Data_CN!J$1,FALSE)),"-",VLOOKUP("Persons"&amp;control!$D$7&amp;Wales_CN!$B32,Data_CN!$A$5:$K$410,Data_CN!J$1,FALSE)))</f>
        <v>140</v>
      </c>
      <c r="Y32" s="88">
        <f>IF(OR(IF(ISERROR(VLOOKUP("Persons"&amp;control!$D$7&amp;Wales_CN!$B32,Data_CN!$A$5:$K$410,Data_CN!K$1,FALSE)),"-",VLOOKUP("Persons"&amp;control!$D$7&amp;Wales_CN!$B32,Data_CN!$A$5:$K$410,Data_CN!K$1,FALSE))=0,ISERROR(IF(ISERROR(VLOOKUP("Persons"&amp;control!$D$7&amp;Wales_CN!$B32,Data_CN!$A$5:$K$410,Data_CN!K$1,FALSE)),"-",VLOOKUP("Persons"&amp;control!$D$7&amp;Wales_CN!$B32,Data_CN!$A$5:$K$410,Data_CN!K$1,FALSE)))),"-",IF(ISERROR(VLOOKUP("Persons"&amp;control!$D$7&amp;Wales_CN!$B32,Data_CN!$A$5:$K$410,Data_CN!K$1,FALSE)),"-",VLOOKUP("Persons"&amp;control!$D$7&amp;Wales_CN!$B32,Data_CN!$A$5:$K$410,Data_CN!K$1,FALSE)))</f>
        <v>2101</v>
      </c>
    </row>
    <row r="33" spans="2:25" thickBot="1">
      <c r="B33" s="16" t="s">
        <v>151</v>
      </c>
      <c r="C33" s="89">
        <f>IF(OR(IF(ISERROR(VLOOKUP(control!$B$4&amp;control!$D$7&amp;Wales_CN!$B33,Data_CN!$A$5:$K$410,Data_CN!E$1,FALSE)),"-",VLOOKUP(control!$B$4&amp;control!$D$7&amp;Wales_CN!$B33,Data_CN!$A$5:$K$410,Data_CN!E$1,FALSE))=0,ISERROR(IF(ISERROR(VLOOKUP(control!$B$4&amp;control!$D$7&amp;Wales_CN!$B33,Data_CN!$A$5:$K$410,Data_CN!E$1,FALSE)),"-",VLOOKUP(control!$B$4&amp;control!$D$7&amp;Wales_CN!$B33,Data_CN!$A$5:$K$410,Data_CN!E$1,FALSE)))),"-",IF(ISERROR(VLOOKUP(control!$B$4&amp;control!$D$7&amp;Wales_CN!$B33,Data_CN!$A$5:$K$410,Data_CN!E$1,FALSE)),"-",VLOOKUP(control!$B$4&amp;control!$D$7&amp;Wales_CN!$B33,Data_CN!$A$5:$K$410,Data_CN!E$1,FALSE)))</f>
        <v>31</v>
      </c>
      <c r="D33" s="90">
        <f>IF(OR(IF(ISERROR(VLOOKUP(control!$B$4&amp;control!$D$7&amp;Wales_CN!$B33,Data_CN!$A$5:$K$410,Data_CN!F$1,FALSE)),"-",VLOOKUP(control!$B$4&amp;control!$D$7&amp;Wales_CN!$B33,Data_CN!$A$5:$K$410,Data_CN!F$1,FALSE))=0,ISERROR(IF(ISERROR(VLOOKUP(control!$B$4&amp;control!$D$7&amp;Wales_CN!$B33,Data_CN!$A$5:$K$410,Data_CN!F$1,FALSE)),"-",VLOOKUP(control!$B$4&amp;control!$D$7&amp;Wales_CN!$B33,Data_CN!$A$5:$K$410,Data_CN!F$1,FALSE)))),"-",IF(ISERROR(VLOOKUP(control!$B$4&amp;control!$D$7&amp;Wales_CN!$B33,Data_CN!$A$5:$K$410,Data_CN!F$1,FALSE)),"-",VLOOKUP(control!$B$4&amp;control!$D$7&amp;Wales_CN!$B33,Data_CN!$A$5:$K$410,Data_CN!F$1,FALSE)))</f>
        <v>16</v>
      </c>
      <c r="E33" s="90">
        <f>IF(OR(IF(ISERROR(VLOOKUP(control!$B$4&amp;control!$D$7&amp;Wales_CN!$B33,Data_CN!$A$5:$K$410,Data_CN!G$1,FALSE)),"-",VLOOKUP(control!$B$4&amp;control!$D$7&amp;Wales_CN!$B33,Data_CN!$A$5:$K$410,Data_CN!G$1,FALSE))=0,ISERROR(IF(ISERROR(VLOOKUP(control!$B$4&amp;control!$D$7&amp;Wales_CN!$B33,Data_CN!$A$5:$K$410,Data_CN!G$1,FALSE)),"-",VLOOKUP(control!$B$4&amp;control!$D$7&amp;Wales_CN!$B33,Data_CN!$A$5:$K$410,Data_CN!G$1,FALSE)))),"-",IF(ISERROR(VLOOKUP(control!$B$4&amp;control!$D$7&amp;Wales_CN!$B33,Data_CN!$A$5:$K$410,Data_CN!G$1,FALSE)),"-",VLOOKUP(control!$B$4&amp;control!$D$7&amp;Wales_CN!$B33,Data_CN!$A$5:$K$410,Data_CN!G$1,FALSE)))</f>
        <v>28</v>
      </c>
      <c r="F33" s="90">
        <f>IF(OR(IF(ISERROR(VLOOKUP(control!$B$4&amp;control!$D$7&amp;Wales_CN!$B33,Data_CN!$A$5:$K$410,Data_CN!H$1,FALSE)),"-",VLOOKUP(control!$B$4&amp;control!$D$7&amp;Wales_CN!$B33,Data_CN!$A$5:$K$410,Data_CN!H$1,FALSE))=0,ISERROR(IF(ISERROR(VLOOKUP(control!$B$4&amp;control!$D$7&amp;Wales_CN!$B33,Data_CN!$A$5:$K$410,Data_CN!H$1,FALSE)),"-",VLOOKUP(control!$B$4&amp;control!$D$7&amp;Wales_CN!$B33,Data_CN!$A$5:$K$410,Data_CN!H$1,FALSE)))),"-",IF(ISERROR(VLOOKUP(control!$B$4&amp;control!$D$7&amp;Wales_CN!$B33,Data_CN!$A$5:$K$410,Data_CN!H$1,FALSE)),"-",VLOOKUP(control!$B$4&amp;control!$D$7&amp;Wales_CN!$B33,Data_CN!$A$5:$K$410,Data_CN!H$1,FALSE)))</f>
        <v>29</v>
      </c>
      <c r="G33" s="90">
        <f>IF(OR(IF(ISERROR(VLOOKUP(control!$B$4&amp;control!$D$7&amp;Wales_CN!$B33,Data_CN!$A$5:$K$410,Data_CN!I$1,FALSE)),"-",VLOOKUP(control!$B$4&amp;control!$D$7&amp;Wales_CN!$B33,Data_CN!$A$5:$K$410,Data_CN!I$1,FALSE))=0,ISERROR(IF(ISERROR(VLOOKUP(control!$B$4&amp;control!$D$7&amp;Wales_CN!$B33,Data_CN!$A$5:$K$410,Data_CN!I$1,FALSE)),"-",VLOOKUP(control!$B$4&amp;control!$D$7&amp;Wales_CN!$B33,Data_CN!$A$5:$K$410,Data_CN!I$1,FALSE)))),"-",IF(ISERROR(VLOOKUP(control!$B$4&amp;control!$D$7&amp;Wales_CN!$B33,Data_CN!$A$5:$K$410,Data_CN!I$1,FALSE)),"-",VLOOKUP(control!$B$4&amp;control!$D$7&amp;Wales_CN!$B33,Data_CN!$A$5:$K$410,Data_CN!I$1,FALSE)))</f>
        <v>23</v>
      </c>
      <c r="H33" s="90">
        <f>IF(OR(IF(ISERROR(VLOOKUP(control!$B$4&amp;control!$D$7&amp;Wales_CN!$B33,Data_CN!$A$5:$K$410,Data_CN!J$1,FALSE)),"-",VLOOKUP(control!$B$4&amp;control!$D$7&amp;Wales_CN!$B33,Data_CN!$A$5:$K$410,Data_CN!J$1,FALSE))=0,ISERROR(IF(ISERROR(VLOOKUP(control!$B$4&amp;control!$D$7&amp;Wales_CN!$B33,Data_CN!$A$5:$K$410,Data_CN!J$1,FALSE)),"-",VLOOKUP(control!$B$4&amp;control!$D$7&amp;Wales_CN!$B33,Data_CN!$A$5:$K$410,Data_CN!J$1,FALSE)))),"-",IF(ISERROR(VLOOKUP(control!$B$4&amp;control!$D$7&amp;Wales_CN!$B33,Data_CN!$A$5:$K$410,Data_CN!J$1,FALSE)),"-",VLOOKUP(control!$B$4&amp;control!$D$7&amp;Wales_CN!$B33,Data_CN!$A$5:$K$410,Data_CN!J$1,FALSE)))</f>
        <v>22</v>
      </c>
      <c r="I33" s="91">
        <f>IF(OR(IF(ISERROR(VLOOKUP(control!$B$4&amp;control!$D$7&amp;Wales_CN!$B33,Data_CN!$A$5:$K$410,Data_CN!K$1,FALSE)),"-",VLOOKUP(control!$B$4&amp;control!$D$7&amp;Wales_CN!$B33,Data_CN!$A$5:$K$410,Data_CN!K$1,FALSE))=0,ISERROR(IF(ISERROR(VLOOKUP(control!$B$4&amp;control!$D$7&amp;Wales_CN!$B33,Data_CN!$A$5:$K$410,Data_CN!K$1,FALSE)),"-",VLOOKUP(control!$B$4&amp;control!$D$7&amp;Wales_CN!$B33,Data_CN!$A$5:$K$410,Data_CN!K$1,FALSE)))),"-",IF(ISERROR(VLOOKUP(control!$B$4&amp;control!$D$7&amp;Wales_CN!$B33,Data_CN!$A$5:$K$410,Data_CN!K$1,FALSE)),"-",VLOOKUP(control!$B$4&amp;control!$D$7&amp;Wales_CN!$B33,Data_CN!$A$5:$K$410,Data_CN!K$1,FALSE)))</f>
        <v>149</v>
      </c>
      <c r="K33" s="89">
        <f>IF(OR(IF(ISERROR(VLOOKUP(control!$B$5&amp;control!$D$7&amp;Wales_CN!$B33,Data_CN!$A$5:$K$410,Data_CN!E$1,FALSE)),"-",VLOOKUP(control!$B$5&amp;control!$D$7&amp;Wales_CN!$B33,Data_CN!$A$5:$K$410,Data_CN!E$1,FALSE))=0,ISERROR(IF(ISERROR(VLOOKUP(control!$B$5&amp;control!$D$7&amp;Wales_CN!$B33,Data_CN!$A$5:$K$410,Data_CN!E$1,FALSE)),"-",VLOOKUP(control!$B$5&amp;control!$D$7&amp;Wales_CN!$B33,Data_CN!$A$5:$K$410,Data_CN!E$1,FALSE)))),"-",IF(ISERROR(VLOOKUP(control!$B$5&amp;control!$D$7&amp;Wales_CN!$B33,Data_CN!$A$5:$K$410,Data_CN!E$1,FALSE)),"-",VLOOKUP(control!$B$5&amp;control!$D$7&amp;Wales_CN!$B33,Data_CN!$A$5:$K$410,Data_CN!E$1,FALSE)))</f>
        <v>32</v>
      </c>
      <c r="L33" s="90">
        <f>IF(OR(IF(ISERROR(VLOOKUP(control!$B$5&amp;control!$D$7&amp;Wales_CN!$B33,Data_CN!$A$5:$K$410,Data_CN!F$1,FALSE)),"-",VLOOKUP(control!$B$5&amp;control!$D$7&amp;Wales_CN!$B33,Data_CN!$A$5:$K$410,Data_CN!F$1,FALSE))=0,ISERROR(IF(ISERROR(VLOOKUP(control!$B$5&amp;control!$D$7&amp;Wales_CN!$B36,Data_CN!$A$5:$K$410,Data_CN!F$1,FALSE)),"-",VLOOKUP(control!$B$5&amp;control!$D$7&amp;Wales_CN!$B33,Data_CN!$A$5:$K$410,Data_CN!F$1,FALSE)))),"-",IF(ISERROR(VLOOKUP(control!$B$5&amp;control!$D$7&amp;Wales_CN!$B33,Data_CN!$A$5:$K$410,Data_CN!F$1,FALSE)),"-",VLOOKUP(control!$B$5&amp;control!$D$7&amp;Wales_CN!$B33,Data_CN!$A$5:$K$410,Data_CN!F$1,FALSE)))</f>
        <v>9</v>
      </c>
      <c r="M33" s="90">
        <f>IF(OR(IF(ISERROR(VLOOKUP(control!$B$5&amp;control!$D$7&amp;Wales_CN!$B33,Data_CN!$A$5:$K$410,Data_CN!G$1,FALSE)),"-",VLOOKUP(control!$B$5&amp;control!$D$7&amp;Wales_CN!$B33,Data_CN!$A$5:$K$410,Data_CN!G$1,FALSE))=0,ISERROR(IF(ISERROR(VLOOKUP(control!$B$5&amp;control!$D$7&amp;Wales_CN!$B36,Data_CN!$A$5:$K$410,Data_CN!G$1,FALSE)),"-",VLOOKUP(control!$B$5&amp;control!$D$7&amp;Wales_CN!$B33,Data_CN!$A$5:$K$410,Data_CN!G$1,FALSE)))),"-",IF(ISERROR(VLOOKUP(control!$B$5&amp;control!$D$7&amp;Wales_CN!$B33,Data_CN!$A$5:$K$410,Data_CN!G$1,FALSE)),"-",VLOOKUP(control!$B$5&amp;control!$D$7&amp;Wales_CN!$B33,Data_CN!$A$5:$K$410,Data_CN!G$1,FALSE)))</f>
        <v>17</v>
      </c>
      <c r="N33" s="90">
        <f>IF(OR(IF(ISERROR(VLOOKUP(control!$B$5&amp;control!$D$7&amp;Wales_CN!$B33,Data_CN!$A$5:$K$410,Data_CN!H$1,FALSE)),"-",VLOOKUP(control!$B$5&amp;control!$D$7&amp;Wales_CN!$B33,Data_CN!$A$5:$K$410,Data_CN!H$1,FALSE))=0,ISERROR(IF(ISERROR(VLOOKUP(control!$B$5&amp;control!$D$7&amp;Wales_CN!$B36,Data_CN!$A$5:$K$410,Data_CN!H$1,FALSE)),"-",VLOOKUP(control!$B$5&amp;control!$D$7&amp;Wales_CN!$B33,Data_CN!$A$5:$K$410,Data_CN!H$1,FALSE)))),"-",IF(ISERROR(VLOOKUP(control!$B$5&amp;control!$D$7&amp;Wales_CN!$B33,Data_CN!$A$5:$K$410,Data_CN!H$1,FALSE)),"-",VLOOKUP(control!$B$5&amp;control!$D$7&amp;Wales_CN!$B33,Data_CN!$A$5:$K$410,Data_CN!H$1,FALSE)))</f>
        <v>29</v>
      </c>
      <c r="O33" s="90">
        <f>IF(OR(IF(ISERROR(VLOOKUP(control!$B$5&amp;control!$D$7&amp;Wales_CN!$B33,Data_CN!$A$5:$K$410,Data_CN!I$1,FALSE)),"-",VLOOKUP(control!$B$5&amp;control!$D$7&amp;Wales_CN!$B33,Data_CN!$A$5:$K$410,Data_CN!I$1,FALSE))=0,ISERROR(IF(ISERROR(VLOOKUP(control!$B$5&amp;control!$D$7&amp;Wales_CN!$B36,Data_CN!$A$5:$K$410,Data_CN!I$1,FALSE)),"-",VLOOKUP(control!$B$5&amp;control!$D$7&amp;Wales_CN!$B33,Data_CN!$A$5:$K$410,Data_CN!I$1,FALSE)))),"-",IF(ISERROR(VLOOKUP(control!$B$5&amp;control!$D$7&amp;Wales_CN!$B33,Data_CN!$A$5:$K$410,Data_CN!I$1,FALSE)),"-",VLOOKUP(control!$B$5&amp;control!$D$7&amp;Wales_CN!$B33,Data_CN!$A$5:$K$410,Data_CN!I$1,FALSE)))</f>
        <v>25</v>
      </c>
      <c r="P33" s="90">
        <f>IF(OR(IF(ISERROR(VLOOKUP(control!$B$5&amp;control!$D$7&amp;Wales_CN!$B33,Data_CN!$A$5:$K$410,Data_CN!J$1,FALSE)),"-",VLOOKUP(control!$B$5&amp;control!$D$7&amp;Wales_CN!$B33,Data_CN!$A$5:$K$410,Data_CN!J$1,FALSE))=0,ISERROR(IF(ISERROR(VLOOKUP(control!$B$5&amp;control!$D$7&amp;Wales_CN!$B36,Data_CN!$A$5:$K$410,Data_CN!J$1,FALSE)),"-",VLOOKUP(control!$B$5&amp;control!$D$7&amp;Wales_CN!$B33,Data_CN!$A$5:$K$410,Data_CN!J$1,FALSE)))),"-",IF(ISERROR(VLOOKUP(control!$B$5&amp;control!$D$7&amp;Wales_CN!$B33,Data_CN!$A$5:$K$410,Data_CN!J$1,FALSE)),"-",VLOOKUP(control!$B$5&amp;control!$D$7&amp;Wales_CN!$B33,Data_CN!$A$5:$K$410,Data_CN!J$1,FALSE)))</f>
        <v>26</v>
      </c>
      <c r="Q33" s="91">
        <f>IF(OR(IF(ISERROR(VLOOKUP(control!$B$5&amp;control!$D$7&amp;Wales_CN!$B33,Data_CN!$A$5:$K$410,Data_CN!K$1,FALSE)),"-",VLOOKUP(control!$B$5&amp;control!$D$7&amp;Wales_CN!$B33,Data_CN!$A$5:$K$410,Data_CN!K$1,FALSE))=0,ISERROR(IF(ISERROR(VLOOKUP(control!$B$5&amp;control!$D$7&amp;Wales_CN!$B36,Data_CN!$A$5:$K$410,Data_CN!K$1,FALSE)),"-",VLOOKUP(control!$B$5&amp;control!$D$7&amp;Wales_CN!$B33,Data_CN!$A$5:$K$410,Data_CN!K$1,FALSE)))),"-",IF(ISERROR(VLOOKUP(control!$B$5&amp;control!$D$7&amp;Wales_CN!$B33,Data_CN!$A$5:$K$410,Data_CN!K$1,FALSE)),"-",VLOOKUP(control!$B$5&amp;control!$D$7&amp;Wales_CN!$B33,Data_CN!$A$5:$K$410,Data_CN!K$1,FALSE)))</f>
        <v>138</v>
      </c>
      <c r="R33" s="9"/>
      <c r="S33" s="89">
        <f>IF(OR(IF(ISERROR(VLOOKUP("Persons"&amp;control!$D$7&amp;Wales_CN!$B33,Data_CN!$A$5:$K$410,Data_CN!E$1,FALSE)),"-",VLOOKUP("Persons"&amp;control!$D$7&amp;Wales_CN!$B33,Data_CN!$A$5:$K$410,Data_CN!E$1,FALSE))=0,ISERROR(IF(ISERROR(VLOOKUP("Persons"&amp;control!$D$7&amp;Wales_CN!$B33,Data_CN!$A$5:$K$410,Data_CN!E$1,FALSE)),"-",VLOOKUP("Persons"&amp;control!$D$7&amp;Wales_CN!$B33,Data_CN!$A$5:$K$410,Data_CN!E$1,FALSE)))),"-",IF(ISERROR(VLOOKUP("Persons"&amp;control!$D$7&amp;Wales_CN!$B33,Data_CN!$A$5:$K$410,Data_CN!E$1,FALSE)),"-",VLOOKUP("Persons"&amp;control!$D$7&amp;Wales_CN!$B33,Data_CN!$A$5:$K$410,Data_CN!E$1,FALSE)))</f>
        <v>63</v>
      </c>
      <c r="T33" s="90">
        <f>IF(OR(IF(ISERROR(VLOOKUP("Persons"&amp;control!$D$7&amp;Wales_CN!$B33,Data_CN!$A$5:$K$410,Data_CN!F$1,FALSE)),"-",VLOOKUP("Persons"&amp;control!$D$7&amp;Wales_CN!$B33,Data_CN!$A$5:$K$410,Data_CN!F$1,FALSE))=0,ISERROR(IF(ISERROR(VLOOKUP("Persons"&amp;control!$D$7&amp;Wales_CN!$B33,Data_CN!$A$5:$K$410,Data_CN!F$1,FALSE)),"-",VLOOKUP("Persons"&amp;control!$D$7&amp;Wales_CN!$B33,Data_CN!$A$5:$K$410,Data_CN!F$1,FALSE)))),"-",IF(ISERROR(VLOOKUP("Persons"&amp;control!$D$7&amp;Wales_CN!$B33,Data_CN!$A$5:$K$410,Data_CN!F$1,FALSE)),"-",VLOOKUP("Persons"&amp;control!$D$7&amp;Wales_CN!$B33,Data_CN!$A$5:$K$410,Data_CN!F$1,FALSE)))</f>
        <v>25</v>
      </c>
      <c r="U33" s="90">
        <f>IF(OR(IF(ISERROR(VLOOKUP("Persons"&amp;control!$D$7&amp;Wales_CN!$B33,Data_CN!$A$5:$K$410,Data_CN!G$1,FALSE)),"-",VLOOKUP("Persons"&amp;control!$D$7&amp;Wales_CN!$B33,Data_CN!$A$5:$K$410,Data_CN!G$1,FALSE))=0,ISERROR(IF(ISERROR(VLOOKUP("Persons"&amp;control!$D$7&amp;Wales_CN!$B33,Data_CN!$A$5:$K$410,Data_CN!G$1,FALSE)),"-",VLOOKUP("Persons"&amp;control!$D$7&amp;Wales_CN!$B33,Data_CN!$A$5:$K$410,Data_CN!G$1,FALSE)))),"-",IF(ISERROR(VLOOKUP("Persons"&amp;control!$D$7&amp;Wales_CN!$B33,Data_CN!$A$5:$K$410,Data_CN!G$1,FALSE)),"-",VLOOKUP("Persons"&amp;control!$D$7&amp;Wales_CN!$B33,Data_CN!$A$5:$K$410,Data_CN!G$1,FALSE)))</f>
        <v>45</v>
      </c>
      <c r="V33" s="90">
        <f>IF(OR(IF(ISERROR(VLOOKUP("Persons"&amp;control!$D$7&amp;Wales_CN!$B33,Data_CN!$A$5:$K$410,Data_CN!H$1,FALSE)),"-",VLOOKUP("Persons"&amp;control!$D$7&amp;Wales_CN!$B33,Data_CN!$A$5:$K$410,Data_CN!H$1,FALSE))=0,ISERROR(IF(ISERROR(VLOOKUP("Persons"&amp;control!$D$7&amp;Wales_CN!$B33,Data_CN!$A$5:$K$410,Data_CN!H$1,FALSE)),"-",VLOOKUP("Persons"&amp;control!$D$7&amp;Wales_CN!$B33,Data_CN!$A$5:$K$410,Data_CN!H$1,FALSE)))),"-",IF(ISERROR(VLOOKUP("Persons"&amp;control!$D$7&amp;Wales_CN!$B33,Data_CN!$A$5:$K$410,Data_CN!H$1,FALSE)),"-",VLOOKUP("Persons"&amp;control!$D$7&amp;Wales_CN!$B33,Data_CN!$A$5:$K$410,Data_CN!H$1,FALSE)))</f>
        <v>58</v>
      </c>
      <c r="W33" s="90">
        <f>IF(OR(IF(ISERROR(VLOOKUP("Persons"&amp;control!$D$7&amp;Wales_CN!$B33,Data_CN!$A$5:$K$410,Data_CN!I$1,FALSE)),"-",VLOOKUP("Persons"&amp;control!$D$7&amp;Wales_CN!$B33,Data_CN!$A$5:$K$410,Data_CN!I$1,FALSE))=0,ISERROR(IF(ISERROR(VLOOKUP("Persons"&amp;control!$D$7&amp;Wales_CN!$B33,Data_CN!$A$5:$K$410,Data_CN!I$1,FALSE)),"-",VLOOKUP("Persons"&amp;control!$D$7&amp;Wales_CN!$B33,Data_CN!$A$5:$K$410,Data_CN!I$1,FALSE)))),"-",IF(ISERROR(VLOOKUP("Persons"&amp;control!$D$7&amp;Wales_CN!$B33,Data_CN!$A$5:$K$410,Data_CN!I$1,FALSE)),"-",VLOOKUP("Persons"&amp;control!$D$7&amp;Wales_CN!$B33,Data_CN!$A$5:$K$410,Data_CN!I$1,FALSE)))</f>
        <v>48</v>
      </c>
      <c r="X33" s="90">
        <f>IF(OR(IF(ISERROR(VLOOKUP("Persons"&amp;control!$D$7&amp;Wales_CN!$B33,Data_CN!$A$5:$K$410,Data_CN!J$1,FALSE)),"-",VLOOKUP("Persons"&amp;control!$D$7&amp;Wales_CN!$B33,Data_CN!$A$5:$K$410,Data_CN!J$1,FALSE))=0,ISERROR(IF(ISERROR(VLOOKUP("Persons"&amp;control!$D$7&amp;Wales_CN!$B33,Data_CN!$A$5:$K$410,Data_CN!J$1,FALSE)),"-",VLOOKUP("Persons"&amp;control!$D$7&amp;Wales_CN!$B33,Data_CN!$A$5:$K$410,Data_CN!J$1,FALSE)))),"-",IF(ISERROR(VLOOKUP("Persons"&amp;control!$D$7&amp;Wales_CN!$B33,Data_CN!$A$5:$K$410,Data_CN!J$1,FALSE)),"-",VLOOKUP("Persons"&amp;control!$D$7&amp;Wales_CN!$B33,Data_CN!$A$5:$K$410,Data_CN!J$1,FALSE)))</f>
        <v>48</v>
      </c>
      <c r="Y33" s="91">
        <f>IF(OR(IF(ISERROR(VLOOKUP("Persons"&amp;control!$D$7&amp;Wales_CN!$B33,Data_CN!$A$5:$K$410,Data_CN!K$1,FALSE)),"-",VLOOKUP("Persons"&amp;control!$D$7&amp;Wales_CN!$B33,Data_CN!$A$5:$K$410,Data_CN!K$1,FALSE))=0,ISERROR(IF(ISERROR(VLOOKUP("Persons"&amp;control!$D$7&amp;Wales_CN!$B33,Data_CN!$A$5:$K$410,Data_CN!K$1,FALSE)),"-",VLOOKUP("Persons"&amp;control!$D$7&amp;Wales_CN!$B33,Data_CN!$A$5:$K$410,Data_CN!K$1,FALSE)))),"-",IF(ISERROR(VLOOKUP("Persons"&amp;control!$D$7&amp;Wales_CN!$B33,Data_CN!$A$5:$K$410,Data_CN!K$1,FALSE)),"-",VLOOKUP("Persons"&amp;control!$D$7&amp;Wales_CN!$B33,Data_CN!$A$5:$K$410,Data_CN!K$1,FALSE)))</f>
        <v>287</v>
      </c>
    </row>
    <row r="34" spans="2:25" thickBot="1">
      <c r="B34" s="16" t="s">
        <v>95</v>
      </c>
      <c r="C34" s="86">
        <f>IF(OR(IF(ISERROR(VLOOKUP(control!$B$4&amp;control!$D$7&amp;Wales_CN!$B34,Data_CN!$A$5:$K$410,Data_CN!E$1,FALSE)),"-",VLOOKUP(control!$B$4&amp;control!$D$7&amp;Wales_CN!$B34,Data_CN!$A$5:$K$410,Data_CN!E$1,FALSE))=0,ISERROR(IF(ISERROR(VLOOKUP(control!$B$4&amp;control!$D$7&amp;Wales_CN!$B34,Data_CN!$A$5:$K$410,Data_CN!E$1,FALSE)),"-",VLOOKUP(control!$B$4&amp;control!$D$7&amp;Wales_CN!$B34,Data_CN!$A$5:$K$410,Data_CN!E$1,FALSE)))),"-",IF(ISERROR(VLOOKUP(control!$B$4&amp;control!$D$7&amp;Wales_CN!$B34,Data_CN!$A$5:$K$410,Data_CN!E$1,FALSE)),"-",VLOOKUP(control!$B$4&amp;control!$D$7&amp;Wales_CN!$B34,Data_CN!$A$5:$K$410,Data_CN!E$1,FALSE)))</f>
        <v>57</v>
      </c>
      <c r="D34" s="87">
        <f>IF(OR(IF(ISERROR(VLOOKUP(control!$B$4&amp;control!$D$7&amp;Wales_CN!$B34,Data_CN!$A$5:$K$410,Data_CN!F$1,FALSE)),"-",VLOOKUP(control!$B$4&amp;control!$D$7&amp;Wales_CN!$B34,Data_CN!$A$5:$K$410,Data_CN!F$1,FALSE))=0,ISERROR(IF(ISERROR(VLOOKUP(control!$B$4&amp;control!$D$7&amp;Wales_CN!$B34,Data_CN!$A$5:$K$410,Data_CN!F$1,FALSE)),"-",VLOOKUP(control!$B$4&amp;control!$D$7&amp;Wales_CN!$B34,Data_CN!$A$5:$K$410,Data_CN!F$1,FALSE)))),"-",IF(ISERROR(VLOOKUP(control!$B$4&amp;control!$D$7&amp;Wales_CN!$B34,Data_CN!$A$5:$K$410,Data_CN!F$1,FALSE)),"-",VLOOKUP(control!$B$4&amp;control!$D$7&amp;Wales_CN!$B34,Data_CN!$A$5:$K$410,Data_CN!F$1,FALSE)))</f>
        <v>81</v>
      </c>
      <c r="E34" s="87">
        <f>IF(OR(IF(ISERROR(VLOOKUP(control!$B$4&amp;control!$D$7&amp;Wales_CN!$B34,Data_CN!$A$5:$K$410,Data_CN!G$1,FALSE)),"-",VLOOKUP(control!$B$4&amp;control!$D$7&amp;Wales_CN!$B34,Data_CN!$A$5:$K$410,Data_CN!G$1,FALSE))=0,ISERROR(IF(ISERROR(VLOOKUP(control!$B$4&amp;control!$D$7&amp;Wales_CN!$B34,Data_CN!$A$5:$K$410,Data_CN!G$1,FALSE)),"-",VLOOKUP(control!$B$4&amp;control!$D$7&amp;Wales_CN!$B34,Data_CN!$A$5:$K$410,Data_CN!G$1,FALSE)))),"-",IF(ISERROR(VLOOKUP(control!$B$4&amp;control!$D$7&amp;Wales_CN!$B34,Data_CN!$A$5:$K$410,Data_CN!G$1,FALSE)),"-",VLOOKUP(control!$B$4&amp;control!$D$7&amp;Wales_CN!$B34,Data_CN!$A$5:$K$410,Data_CN!G$1,FALSE)))</f>
        <v>140</v>
      </c>
      <c r="F34" s="87">
        <f>IF(OR(IF(ISERROR(VLOOKUP(control!$B$4&amp;control!$D$7&amp;Wales_CN!$B34,Data_CN!$A$5:$K$410,Data_CN!H$1,FALSE)),"-",VLOOKUP(control!$B$4&amp;control!$D$7&amp;Wales_CN!$B34,Data_CN!$A$5:$K$410,Data_CN!H$1,FALSE))=0,ISERROR(IF(ISERROR(VLOOKUP(control!$B$4&amp;control!$D$7&amp;Wales_CN!$B34,Data_CN!$A$5:$K$410,Data_CN!H$1,FALSE)),"-",VLOOKUP(control!$B$4&amp;control!$D$7&amp;Wales_CN!$B34,Data_CN!$A$5:$K$410,Data_CN!H$1,FALSE)))),"-",IF(ISERROR(VLOOKUP(control!$B$4&amp;control!$D$7&amp;Wales_CN!$B34,Data_CN!$A$5:$K$410,Data_CN!H$1,FALSE)),"-",VLOOKUP(control!$B$4&amp;control!$D$7&amp;Wales_CN!$B34,Data_CN!$A$5:$K$410,Data_CN!H$1,FALSE)))</f>
        <v>151</v>
      </c>
      <c r="G34" s="87">
        <f>IF(OR(IF(ISERROR(VLOOKUP(control!$B$4&amp;control!$D$7&amp;Wales_CN!$B34,Data_CN!$A$5:$K$410,Data_CN!I$1,FALSE)),"-",VLOOKUP(control!$B$4&amp;control!$D$7&amp;Wales_CN!$B34,Data_CN!$A$5:$K$410,Data_CN!I$1,FALSE))=0,ISERROR(IF(ISERROR(VLOOKUP(control!$B$4&amp;control!$D$7&amp;Wales_CN!$B34,Data_CN!$A$5:$K$410,Data_CN!I$1,FALSE)),"-",VLOOKUP(control!$B$4&amp;control!$D$7&amp;Wales_CN!$B34,Data_CN!$A$5:$K$410,Data_CN!I$1,FALSE)))),"-",IF(ISERROR(VLOOKUP(control!$B$4&amp;control!$D$7&amp;Wales_CN!$B34,Data_CN!$A$5:$K$410,Data_CN!I$1,FALSE)),"-",VLOOKUP(control!$B$4&amp;control!$D$7&amp;Wales_CN!$B34,Data_CN!$A$5:$K$410,Data_CN!I$1,FALSE)))</f>
        <v>65</v>
      </c>
      <c r="H34" s="87">
        <f>IF(OR(IF(ISERROR(VLOOKUP(control!$B$4&amp;control!$D$7&amp;Wales_CN!$B34,Data_CN!$A$5:$K$410,Data_CN!J$1,FALSE)),"-",VLOOKUP(control!$B$4&amp;control!$D$7&amp;Wales_CN!$B34,Data_CN!$A$5:$K$410,Data_CN!J$1,FALSE))=0,ISERROR(IF(ISERROR(VLOOKUP(control!$B$4&amp;control!$D$7&amp;Wales_CN!$B34,Data_CN!$A$5:$K$410,Data_CN!J$1,FALSE)),"-",VLOOKUP(control!$B$4&amp;control!$D$7&amp;Wales_CN!$B34,Data_CN!$A$5:$K$410,Data_CN!J$1,FALSE)))),"-",IF(ISERROR(VLOOKUP(control!$B$4&amp;control!$D$7&amp;Wales_CN!$B34,Data_CN!$A$5:$K$410,Data_CN!J$1,FALSE)),"-",VLOOKUP(control!$B$4&amp;control!$D$7&amp;Wales_CN!$B34,Data_CN!$A$5:$K$410,Data_CN!J$1,FALSE)))</f>
        <v>28</v>
      </c>
      <c r="I34" s="88">
        <f>IF(OR(IF(ISERROR(VLOOKUP(control!$B$4&amp;control!$D$7&amp;Wales_CN!$B34,Data_CN!$A$5:$K$410,Data_CN!K$1,FALSE)),"-",VLOOKUP(control!$B$4&amp;control!$D$7&amp;Wales_CN!$B34,Data_CN!$A$5:$K$410,Data_CN!K$1,FALSE))=0,ISERROR(IF(ISERROR(VLOOKUP(control!$B$4&amp;control!$D$7&amp;Wales_CN!$B34,Data_CN!$A$5:$K$410,Data_CN!K$1,FALSE)),"-",VLOOKUP(control!$B$4&amp;control!$D$7&amp;Wales_CN!$B34,Data_CN!$A$5:$K$410,Data_CN!K$1,FALSE)))),"-",IF(ISERROR(VLOOKUP(control!$B$4&amp;control!$D$7&amp;Wales_CN!$B34,Data_CN!$A$5:$K$410,Data_CN!K$1,FALSE)),"-",VLOOKUP(control!$B$4&amp;control!$D$7&amp;Wales_CN!$B34,Data_CN!$A$5:$K$410,Data_CN!K$1,FALSE)))</f>
        <v>522</v>
      </c>
      <c r="K34" s="86">
        <f>IF(OR(IF(ISERROR(VLOOKUP(control!$B$5&amp;control!$D$7&amp;Wales_CN!$B34,Data_CN!$A$5:$K$410,Data_CN!E$1,FALSE)),"-",VLOOKUP(control!$B$5&amp;control!$D$7&amp;Wales_CN!$B34,Data_CN!$A$5:$K$410,Data_CN!E$1,FALSE))=0,ISERROR(IF(ISERROR(VLOOKUP(control!$B$5&amp;control!$D$7&amp;Wales_CN!$B34,Data_CN!$A$5:$K$410,Data_CN!E$1,FALSE)),"-",VLOOKUP(control!$B$5&amp;control!$D$7&amp;Wales_CN!$B34,Data_CN!$A$5:$K$410,Data_CN!E$1,FALSE)))),"-",IF(ISERROR(VLOOKUP(control!$B$5&amp;control!$D$7&amp;Wales_CN!$B34,Data_CN!$A$5:$K$410,Data_CN!E$1,FALSE)),"-",VLOOKUP(control!$B$5&amp;control!$D$7&amp;Wales_CN!$B34,Data_CN!$A$5:$K$410,Data_CN!E$1,FALSE)))</f>
        <v>42</v>
      </c>
      <c r="L34" s="87">
        <f>IF(OR(IF(ISERROR(VLOOKUP(control!$B$5&amp;control!$D$7&amp;Wales_CN!$B34,Data_CN!$A$5:$K$410,Data_CN!F$1,FALSE)),"-",VLOOKUP(control!$B$5&amp;control!$D$7&amp;Wales_CN!$B34,Data_CN!$A$5:$K$410,Data_CN!F$1,FALSE))=0,ISERROR(IF(ISERROR(VLOOKUP(control!$B$5&amp;control!$D$7&amp;Wales_CN!$B37,Data_CN!$A$5:$K$410,Data_CN!F$1,FALSE)),"-",VLOOKUP(control!$B$5&amp;control!$D$7&amp;Wales_CN!$B34,Data_CN!$A$5:$K$410,Data_CN!F$1,FALSE)))),"-",IF(ISERROR(VLOOKUP(control!$B$5&amp;control!$D$7&amp;Wales_CN!$B34,Data_CN!$A$5:$K$410,Data_CN!F$1,FALSE)),"-",VLOOKUP(control!$B$5&amp;control!$D$7&amp;Wales_CN!$B34,Data_CN!$A$5:$K$410,Data_CN!F$1,FALSE)))</f>
        <v>34</v>
      </c>
      <c r="M34" s="87">
        <f>IF(OR(IF(ISERROR(VLOOKUP(control!$B$5&amp;control!$D$7&amp;Wales_CN!$B34,Data_CN!$A$5:$K$410,Data_CN!G$1,FALSE)),"-",VLOOKUP(control!$B$5&amp;control!$D$7&amp;Wales_CN!$B34,Data_CN!$A$5:$K$410,Data_CN!G$1,FALSE))=0,ISERROR(IF(ISERROR(VLOOKUP(control!$B$5&amp;control!$D$7&amp;Wales_CN!$B37,Data_CN!$A$5:$K$410,Data_CN!G$1,FALSE)),"-",VLOOKUP(control!$B$5&amp;control!$D$7&amp;Wales_CN!$B34,Data_CN!$A$5:$K$410,Data_CN!G$1,FALSE)))),"-",IF(ISERROR(VLOOKUP(control!$B$5&amp;control!$D$7&amp;Wales_CN!$B34,Data_CN!$A$5:$K$410,Data_CN!G$1,FALSE)),"-",VLOOKUP(control!$B$5&amp;control!$D$7&amp;Wales_CN!$B34,Data_CN!$A$5:$K$410,Data_CN!G$1,FALSE)))</f>
        <v>111</v>
      </c>
      <c r="N34" s="87">
        <f>IF(OR(IF(ISERROR(VLOOKUP(control!$B$5&amp;control!$D$7&amp;Wales_CN!$B34,Data_CN!$A$5:$K$410,Data_CN!H$1,FALSE)),"-",VLOOKUP(control!$B$5&amp;control!$D$7&amp;Wales_CN!$B34,Data_CN!$A$5:$K$410,Data_CN!H$1,FALSE))=0,ISERROR(IF(ISERROR(VLOOKUP(control!$B$5&amp;control!$D$7&amp;Wales_CN!$B37,Data_CN!$A$5:$K$410,Data_CN!H$1,FALSE)),"-",VLOOKUP(control!$B$5&amp;control!$D$7&amp;Wales_CN!$B34,Data_CN!$A$5:$K$410,Data_CN!H$1,FALSE)))),"-",IF(ISERROR(VLOOKUP(control!$B$5&amp;control!$D$7&amp;Wales_CN!$B34,Data_CN!$A$5:$K$410,Data_CN!H$1,FALSE)),"-",VLOOKUP(control!$B$5&amp;control!$D$7&amp;Wales_CN!$B34,Data_CN!$A$5:$K$410,Data_CN!H$1,FALSE)))</f>
        <v>106</v>
      </c>
      <c r="O34" s="87">
        <f>IF(OR(IF(ISERROR(VLOOKUP(control!$B$5&amp;control!$D$7&amp;Wales_CN!$B34,Data_CN!$A$5:$K$410,Data_CN!I$1,FALSE)),"-",VLOOKUP(control!$B$5&amp;control!$D$7&amp;Wales_CN!$B34,Data_CN!$A$5:$K$410,Data_CN!I$1,FALSE))=0,ISERROR(IF(ISERROR(VLOOKUP(control!$B$5&amp;control!$D$7&amp;Wales_CN!$B37,Data_CN!$A$5:$K$410,Data_CN!I$1,FALSE)),"-",VLOOKUP(control!$B$5&amp;control!$D$7&amp;Wales_CN!$B34,Data_CN!$A$5:$K$410,Data_CN!I$1,FALSE)))),"-",IF(ISERROR(VLOOKUP(control!$B$5&amp;control!$D$7&amp;Wales_CN!$B34,Data_CN!$A$5:$K$410,Data_CN!I$1,FALSE)),"-",VLOOKUP(control!$B$5&amp;control!$D$7&amp;Wales_CN!$B34,Data_CN!$A$5:$K$410,Data_CN!I$1,FALSE)))</f>
        <v>60</v>
      </c>
      <c r="P34" s="87">
        <f>IF(OR(IF(ISERROR(VLOOKUP(control!$B$5&amp;control!$D$7&amp;Wales_CN!$B34,Data_CN!$A$5:$K$410,Data_CN!J$1,FALSE)),"-",VLOOKUP(control!$B$5&amp;control!$D$7&amp;Wales_CN!$B34,Data_CN!$A$5:$K$410,Data_CN!J$1,FALSE))=0,ISERROR(IF(ISERROR(VLOOKUP(control!$B$5&amp;control!$D$7&amp;Wales_CN!$B37,Data_CN!$A$5:$K$410,Data_CN!J$1,FALSE)),"-",VLOOKUP(control!$B$5&amp;control!$D$7&amp;Wales_CN!$B34,Data_CN!$A$5:$K$410,Data_CN!J$1,FALSE)))),"-",IF(ISERROR(VLOOKUP(control!$B$5&amp;control!$D$7&amp;Wales_CN!$B34,Data_CN!$A$5:$K$410,Data_CN!J$1,FALSE)),"-",VLOOKUP(control!$B$5&amp;control!$D$7&amp;Wales_CN!$B34,Data_CN!$A$5:$K$410,Data_CN!J$1,FALSE)))</f>
        <v>24</v>
      </c>
      <c r="Q34" s="88">
        <f>IF(OR(IF(ISERROR(VLOOKUP(control!$B$5&amp;control!$D$7&amp;Wales_CN!$B34,Data_CN!$A$5:$K$410,Data_CN!K$1,FALSE)),"-",VLOOKUP(control!$B$5&amp;control!$D$7&amp;Wales_CN!$B34,Data_CN!$A$5:$K$410,Data_CN!K$1,FALSE))=0,ISERROR(IF(ISERROR(VLOOKUP(control!$B$5&amp;control!$D$7&amp;Wales_CN!$B37,Data_CN!$A$5:$K$410,Data_CN!K$1,FALSE)),"-",VLOOKUP(control!$B$5&amp;control!$D$7&amp;Wales_CN!$B34,Data_CN!$A$5:$K$410,Data_CN!K$1,FALSE)))),"-",IF(ISERROR(VLOOKUP(control!$B$5&amp;control!$D$7&amp;Wales_CN!$B34,Data_CN!$A$5:$K$410,Data_CN!K$1,FALSE)),"-",VLOOKUP(control!$B$5&amp;control!$D$7&amp;Wales_CN!$B34,Data_CN!$A$5:$K$410,Data_CN!K$1,FALSE)))</f>
        <v>377</v>
      </c>
      <c r="R34" s="9"/>
      <c r="S34" s="86">
        <f>IF(OR(IF(ISERROR(VLOOKUP("Persons"&amp;control!$D$7&amp;Wales_CN!$B34,Data_CN!$A$5:$K$410,Data_CN!E$1,FALSE)),"-",VLOOKUP("Persons"&amp;control!$D$7&amp;Wales_CN!$B34,Data_CN!$A$5:$K$410,Data_CN!E$1,FALSE))=0,ISERROR(IF(ISERROR(VLOOKUP("Persons"&amp;control!$D$7&amp;Wales_CN!$B34,Data_CN!$A$5:$K$410,Data_CN!E$1,FALSE)),"-",VLOOKUP("Persons"&amp;control!$D$7&amp;Wales_CN!$B34,Data_CN!$A$5:$K$410,Data_CN!E$1,FALSE)))),"-",IF(ISERROR(VLOOKUP("Persons"&amp;control!$D$7&amp;Wales_CN!$B34,Data_CN!$A$5:$K$410,Data_CN!E$1,FALSE)),"-",VLOOKUP("Persons"&amp;control!$D$7&amp;Wales_CN!$B34,Data_CN!$A$5:$K$410,Data_CN!E$1,FALSE)))</f>
        <v>99</v>
      </c>
      <c r="T34" s="87">
        <f>IF(OR(IF(ISERROR(VLOOKUP("Persons"&amp;control!$D$7&amp;Wales_CN!$B34,Data_CN!$A$5:$K$410,Data_CN!F$1,FALSE)),"-",VLOOKUP("Persons"&amp;control!$D$7&amp;Wales_CN!$B34,Data_CN!$A$5:$K$410,Data_CN!F$1,FALSE))=0,ISERROR(IF(ISERROR(VLOOKUP("Persons"&amp;control!$D$7&amp;Wales_CN!$B34,Data_CN!$A$5:$K$410,Data_CN!F$1,FALSE)),"-",VLOOKUP("Persons"&amp;control!$D$7&amp;Wales_CN!$B34,Data_CN!$A$5:$K$410,Data_CN!F$1,FALSE)))),"-",IF(ISERROR(VLOOKUP("Persons"&amp;control!$D$7&amp;Wales_CN!$B34,Data_CN!$A$5:$K$410,Data_CN!F$1,FALSE)),"-",VLOOKUP("Persons"&amp;control!$D$7&amp;Wales_CN!$B34,Data_CN!$A$5:$K$410,Data_CN!F$1,FALSE)))</f>
        <v>115</v>
      </c>
      <c r="U34" s="87">
        <f>IF(OR(IF(ISERROR(VLOOKUP("Persons"&amp;control!$D$7&amp;Wales_CN!$B34,Data_CN!$A$5:$K$410,Data_CN!G$1,FALSE)),"-",VLOOKUP("Persons"&amp;control!$D$7&amp;Wales_CN!$B34,Data_CN!$A$5:$K$410,Data_CN!G$1,FALSE))=0,ISERROR(IF(ISERROR(VLOOKUP("Persons"&amp;control!$D$7&amp;Wales_CN!$B34,Data_CN!$A$5:$K$410,Data_CN!G$1,FALSE)),"-",VLOOKUP("Persons"&amp;control!$D$7&amp;Wales_CN!$B34,Data_CN!$A$5:$K$410,Data_CN!G$1,FALSE)))),"-",IF(ISERROR(VLOOKUP("Persons"&amp;control!$D$7&amp;Wales_CN!$B34,Data_CN!$A$5:$K$410,Data_CN!G$1,FALSE)),"-",VLOOKUP("Persons"&amp;control!$D$7&amp;Wales_CN!$B34,Data_CN!$A$5:$K$410,Data_CN!G$1,FALSE)))</f>
        <v>251</v>
      </c>
      <c r="V34" s="87">
        <f>IF(OR(IF(ISERROR(VLOOKUP("Persons"&amp;control!$D$7&amp;Wales_CN!$B34,Data_CN!$A$5:$K$410,Data_CN!H$1,FALSE)),"-",VLOOKUP("Persons"&amp;control!$D$7&amp;Wales_CN!$B34,Data_CN!$A$5:$K$410,Data_CN!H$1,FALSE))=0,ISERROR(IF(ISERROR(VLOOKUP("Persons"&amp;control!$D$7&amp;Wales_CN!$B34,Data_CN!$A$5:$K$410,Data_CN!H$1,FALSE)),"-",VLOOKUP("Persons"&amp;control!$D$7&amp;Wales_CN!$B34,Data_CN!$A$5:$K$410,Data_CN!H$1,FALSE)))),"-",IF(ISERROR(VLOOKUP("Persons"&amp;control!$D$7&amp;Wales_CN!$B34,Data_CN!$A$5:$K$410,Data_CN!H$1,FALSE)),"-",VLOOKUP("Persons"&amp;control!$D$7&amp;Wales_CN!$B34,Data_CN!$A$5:$K$410,Data_CN!H$1,FALSE)))</f>
        <v>257</v>
      </c>
      <c r="W34" s="87">
        <f>IF(OR(IF(ISERROR(VLOOKUP("Persons"&amp;control!$D$7&amp;Wales_CN!$B34,Data_CN!$A$5:$K$410,Data_CN!I$1,FALSE)),"-",VLOOKUP("Persons"&amp;control!$D$7&amp;Wales_CN!$B34,Data_CN!$A$5:$K$410,Data_CN!I$1,FALSE))=0,ISERROR(IF(ISERROR(VLOOKUP("Persons"&amp;control!$D$7&amp;Wales_CN!$B34,Data_CN!$A$5:$K$410,Data_CN!I$1,FALSE)),"-",VLOOKUP("Persons"&amp;control!$D$7&amp;Wales_CN!$B34,Data_CN!$A$5:$K$410,Data_CN!I$1,FALSE)))),"-",IF(ISERROR(VLOOKUP("Persons"&amp;control!$D$7&amp;Wales_CN!$B34,Data_CN!$A$5:$K$410,Data_CN!I$1,FALSE)),"-",VLOOKUP("Persons"&amp;control!$D$7&amp;Wales_CN!$B34,Data_CN!$A$5:$K$410,Data_CN!I$1,FALSE)))</f>
        <v>125</v>
      </c>
      <c r="X34" s="87">
        <f>IF(OR(IF(ISERROR(VLOOKUP("Persons"&amp;control!$D$7&amp;Wales_CN!$B34,Data_CN!$A$5:$K$410,Data_CN!J$1,FALSE)),"-",VLOOKUP("Persons"&amp;control!$D$7&amp;Wales_CN!$B34,Data_CN!$A$5:$K$410,Data_CN!J$1,FALSE))=0,ISERROR(IF(ISERROR(VLOOKUP("Persons"&amp;control!$D$7&amp;Wales_CN!$B34,Data_CN!$A$5:$K$410,Data_CN!J$1,FALSE)),"-",VLOOKUP("Persons"&amp;control!$D$7&amp;Wales_CN!$B34,Data_CN!$A$5:$K$410,Data_CN!J$1,FALSE)))),"-",IF(ISERROR(VLOOKUP("Persons"&amp;control!$D$7&amp;Wales_CN!$B34,Data_CN!$A$5:$K$410,Data_CN!J$1,FALSE)),"-",VLOOKUP("Persons"&amp;control!$D$7&amp;Wales_CN!$B34,Data_CN!$A$5:$K$410,Data_CN!J$1,FALSE)))</f>
        <v>52</v>
      </c>
      <c r="Y34" s="88">
        <f>IF(OR(IF(ISERROR(VLOOKUP("Persons"&amp;control!$D$7&amp;Wales_CN!$B34,Data_CN!$A$5:$K$410,Data_CN!K$1,FALSE)),"-",VLOOKUP("Persons"&amp;control!$D$7&amp;Wales_CN!$B34,Data_CN!$A$5:$K$410,Data_CN!K$1,FALSE))=0,ISERROR(IF(ISERROR(VLOOKUP("Persons"&amp;control!$D$7&amp;Wales_CN!$B34,Data_CN!$A$5:$K$410,Data_CN!K$1,FALSE)),"-",VLOOKUP("Persons"&amp;control!$D$7&amp;Wales_CN!$B34,Data_CN!$A$5:$K$410,Data_CN!K$1,FALSE)))),"-",IF(ISERROR(VLOOKUP("Persons"&amp;control!$D$7&amp;Wales_CN!$B34,Data_CN!$A$5:$K$410,Data_CN!K$1,FALSE)),"-",VLOOKUP("Persons"&amp;control!$D$7&amp;Wales_CN!$B34,Data_CN!$A$5:$K$410,Data_CN!K$1,FALSE)))</f>
        <v>899</v>
      </c>
    </row>
    <row r="35" spans="2:25" thickBot="1">
      <c r="B35" s="16" t="s">
        <v>154</v>
      </c>
      <c r="C35" s="89">
        <f>IF(OR(IF(ISERROR(VLOOKUP(control!$B$4&amp;control!$D$7&amp;Wales_CN!$B35,Data_CN!$A$5:$K$410,Data_CN!E$1,FALSE)),"-",VLOOKUP(control!$B$4&amp;control!$D$7&amp;Wales_CN!$B35,Data_CN!$A$5:$K$410,Data_CN!E$1,FALSE))=0,ISERROR(IF(ISERROR(VLOOKUP(control!$B$4&amp;control!$D$7&amp;Wales_CN!$B35,Data_CN!$A$5:$K$410,Data_CN!E$1,FALSE)),"-",VLOOKUP(control!$B$4&amp;control!$D$7&amp;Wales_CN!$B35,Data_CN!$A$5:$K$410,Data_CN!E$1,FALSE)))),"-",IF(ISERROR(VLOOKUP(control!$B$4&amp;control!$D$7&amp;Wales_CN!$B35,Data_CN!$A$5:$K$410,Data_CN!E$1,FALSE)),"-",VLOOKUP(control!$B$4&amp;control!$D$7&amp;Wales_CN!$B35,Data_CN!$A$5:$K$410,Data_CN!E$1,FALSE)))</f>
        <v>41</v>
      </c>
      <c r="D35" s="90">
        <f>IF(OR(IF(ISERROR(VLOOKUP(control!$B$4&amp;control!$D$7&amp;Wales_CN!$B35,Data_CN!$A$5:$K$410,Data_CN!F$1,FALSE)),"-",VLOOKUP(control!$B$4&amp;control!$D$7&amp;Wales_CN!$B35,Data_CN!$A$5:$K$410,Data_CN!F$1,FALSE))=0,ISERROR(IF(ISERROR(VLOOKUP(control!$B$4&amp;control!$D$7&amp;Wales_CN!$B35,Data_CN!$A$5:$K$410,Data_CN!F$1,FALSE)),"-",VLOOKUP(control!$B$4&amp;control!$D$7&amp;Wales_CN!$B35,Data_CN!$A$5:$K$410,Data_CN!F$1,FALSE)))),"-",IF(ISERROR(VLOOKUP(control!$B$4&amp;control!$D$7&amp;Wales_CN!$B35,Data_CN!$A$5:$K$410,Data_CN!F$1,FALSE)),"-",VLOOKUP(control!$B$4&amp;control!$D$7&amp;Wales_CN!$B35,Data_CN!$A$5:$K$410,Data_CN!F$1,FALSE)))</f>
        <v>31</v>
      </c>
      <c r="E35" s="90">
        <f>IF(OR(IF(ISERROR(VLOOKUP(control!$B$4&amp;control!$D$7&amp;Wales_CN!$B35,Data_CN!$A$5:$K$410,Data_CN!G$1,FALSE)),"-",VLOOKUP(control!$B$4&amp;control!$D$7&amp;Wales_CN!$B35,Data_CN!$A$5:$K$410,Data_CN!G$1,FALSE))=0,ISERROR(IF(ISERROR(VLOOKUP(control!$B$4&amp;control!$D$7&amp;Wales_CN!$B35,Data_CN!$A$5:$K$410,Data_CN!G$1,FALSE)),"-",VLOOKUP(control!$B$4&amp;control!$D$7&amp;Wales_CN!$B35,Data_CN!$A$5:$K$410,Data_CN!G$1,FALSE)))),"-",IF(ISERROR(VLOOKUP(control!$B$4&amp;control!$D$7&amp;Wales_CN!$B35,Data_CN!$A$5:$K$410,Data_CN!G$1,FALSE)),"-",VLOOKUP(control!$B$4&amp;control!$D$7&amp;Wales_CN!$B35,Data_CN!$A$5:$K$410,Data_CN!G$1,FALSE)))</f>
        <v>28</v>
      </c>
      <c r="F35" s="90">
        <f>IF(OR(IF(ISERROR(VLOOKUP(control!$B$4&amp;control!$D$7&amp;Wales_CN!$B35,Data_CN!$A$5:$K$410,Data_CN!H$1,FALSE)),"-",VLOOKUP(control!$B$4&amp;control!$D$7&amp;Wales_CN!$B35,Data_CN!$A$5:$K$410,Data_CN!H$1,FALSE))=0,ISERROR(IF(ISERROR(VLOOKUP(control!$B$4&amp;control!$D$7&amp;Wales_CN!$B35,Data_CN!$A$5:$K$410,Data_CN!H$1,FALSE)),"-",VLOOKUP(control!$B$4&amp;control!$D$7&amp;Wales_CN!$B35,Data_CN!$A$5:$K$410,Data_CN!H$1,FALSE)))),"-",IF(ISERROR(VLOOKUP(control!$B$4&amp;control!$D$7&amp;Wales_CN!$B35,Data_CN!$A$5:$K$410,Data_CN!H$1,FALSE)),"-",VLOOKUP(control!$B$4&amp;control!$D$7&amp;Wales_CN!$B35,Data_CN!$A$5:$K$410,Data_CN!H$1,FALSE)))</f>
        <v>17</v>
      </c>
      <c r="G35" s="90">
        <f>IF(OR(IF(ISERROR(VLOOKUP(control!$B$4&amp;control!$D$7&amp;Wales_CN!$B35,Data_CN!$A$5:$K$410,Data_CN!I$1,FALSE)),"-",VLOOKUP(control!$B$4&amp;control!$D$7&amp;Wales_CN!$B35,Data_CN!$A$5:$K$410,Data_CN!I$1,FALSE))=0,ISERROR(IF(ISERROR(VLOOKUP(control!$B$4&amp;control!$D$7&amp;Wales_CN!$B35,Data_CN!$A$5:$K$410,Data_CN!I$1,FALSE)),"-",VLOOKUP(control!$B$4&amp;control!$D$7&amp;Wales_CN!$B35,Data_CN!$A$5:$K$410,Data_CN!I$1,FALSE)))),"-",IF(ISERROR(VLOOKUP(control!$B$4&amp;control!$D$7&amp;Wales_CN!$B35,Data_CN!$A$5:$K$410,Data_CN!I$1,FALSE)),"-",VLOOKUP(control!$B$4&amp;control!$D$7&amp;Wales_CN!$B35,Data_CN!$A$5:$K$410,Data_CN!I$1,FALSE)))</f>
        <v>11</v>
      </c>
      <c r="H35" s="90">
        <f>IF(OR(IF(ISERROR(VLOOKUP(control!$B$4&amp;control!$D$7&amp;Wales_CN!$B35,Data_CN!$A$5:$K$410,Data_CN!J$1,FALSE)),"-",VLOOKUP(control!$B$4&amp;control!$D$7&amp;Wales_CN!$B35,Data_CN!$A$5:$K$410,Data_CN!J$1,FALSE))=0,ISERROR(IF(ISERROR(VLOOKUP(control!$B$4&amp;control!$D$7&amp;Wales_CN!$B35,Data_CN!$A$5:$K$410,Data_CN!J$1,FALSE)),"-",VLOOKUP(control!$B$4&amp;control!$D$7&amp;Wales_CN!$B35,Data_CN!$A$5:$K$410,Data_CN!J$1,FALSE)))),"-",IF(ISERROR(VLOOKUP(control!$B$4&amp;control!$D$7&amp;Wales_CN!$B35,Data_CN!$A$5:$K$410,Data_CN!J$1,FALSE)),"-",VLOOKUP(control!$B$4&amp;control!$D$7&amp;Wales_CN!$B35,Data_CN!$A$5:$K$410,Data_CN!J$1,FALSE)))</f>
        <v>2</v>
      </c>
      <c r="I35" s="91">
        <f>IF(OR(IF(ISERROR(VLOOKUP(control!$B$4&amp;control!$D$7&amp;Wales_CN!$B35,Data_CN!$A$5:$K$410,Data_CN!K$1,FALSE)),"-",VLOOKUP(control!$B$4&amp;control!$D$7&amp;Wales_CN!$B35,Data_CN!$A$5:$K$410,Data_CN!K$1,FALSE))=0,ISERROR(IF(ISERROR(VLOOKUP(control!$B$4&amp;control!$D$7&amp;Wales_CN!$B35,Data_CN!$A$5:$K$410,Data_CN!K$1,FALSE)),"-",VLOOKUP(control!$B$4&amp;control!$D$7&amp;Wales_CN!$B35,Data_CN!$A$5:$K$410,Data_CN!K$1,FALSE)))),"-",IF(ISERROR(VLOOKUP(control!$B$4&amp;control!$D$7&amp;Wales_CN!$B35,Data_CN!$A$5:$K$410,Data_CN!K$1,FALSE)),"-",VLOOKUP(control!$B$4&amp;control!$D$7&amp;Wales_CN!$B35,Data_CN!$A$5:$K$410,Data_CN!K$1,FALSE)))</f>
        <v>130</v>
      </c>
      <c r="K35" s="89">
        <f>IF(OR(IF(ISERROR(VLOOKUP(control!$B$5&amp;control!$D$7&amp;Wales_CN!$B35,Data_CN!$A$5:$K$410,Data_CN!E$1,FALSE)),"-",VLOOKUP(control!$B$5&amp;control!$D$7&amp;Wales_CN!$B35,Data_CN!$A$5:$K$410,Data_CN!E$1,FALSE))=0,ISERROR(IF(ISERROR(VLOOKUP(control!$B$5&amp;control!$D$7&amp;Wales_CN!$B35,Data_CN!$A$5:$K$410,Data_CN!E$1,FALSE)),"-",VLOOKUP(control!$B$5&amp;control!$D$7&amp;Wales_CN!$B35,Data_CN!$A$5:$K$410,Data_CN!E$1,FALSE)))),"-",IF(ISERROR(VLOOKUP(control!$B$5&amp;control!$D$7&amp;Wales_CN!$B35,Data_CN!$A$5:$K$410,Data_CN!E$1,FALSE)),"-",VLOOKUP(control!$B$5&amp;control!$D$7&amp;Wales_CN!$B35,Data_CN!$A$5:$K$410,Data_CN!E$1,FALSE)))</f>
        <v>21</v>
      </c>
      <c r="L35" s="90">
        <f>IF(OR(IF(ISERROR(VLOOKUP(control!$B$5&amp;control!$D$7&amp;Wales_CN!$B35,Data_CN!$A$5:$K$410,Data_CN!F$1,FALSE)),"-",VLOOKUP(control!$B$5&amp;control!$D$7&amp;Wales_CN!$B35,Data_CN!$A$5:$K$410,Data_CN!F$1,FALSE))=0,ISERROR(IF(ISERROR(VLOOKUP(control!$B$5&amp;control!$D$7&amp;Wales_CN!$B38,Data_CN!$A$5:$K$410,Data_CN!F$1,FALSE)),"-",VLOOKUP(control!$B$5&amp;control!$D$7&amp;Wales_CN!$B35,Data_CN!$A$5:$K$410,Data_CN!F$1,FALSE)))),"-",IF(ISERROR(VLOOKUP(control!$B$5&amp;control!$D$7&amp;Wales_CN!$B35,Data_CN!$A$5:$K$410,Data_CN!F$1,FALSE)),"-",VLOOKUP(control!$B$5&amp;control!$D$7&amp;Wales_CN!$B35,Data_CN!$A$5:$K$410,Data_CN!F$1,FALSE)))</f>
        <v>6</v>
      </c>
      <c r="M35" s="90">
        <f>IF(OR(IF(ISERROR(VLOOKUP(control!$B$5&amp;control!$D$7&amp;Wales_CN!$B35,Data_CN!$A$5:$K$410,Data_CN!G$1,FALSE)),"-",VLOOKUP(control!$B$5&amp;control!$D$7&amp;Wales_CN!$B35,Data_CN!$A$5:$K$410,Data_CN!G$1,FALSE))=0,ISERROR(IF(ISERROR(VLOOKUP(control!$B$5&amp;control!$D$7&amp;Wales_CN!$B38,Data_CN!$A$5:$K$410,Data_CN!G$1,FALSE)),"-",VLOOKUP(control!$B$5&amp;control!$D$7&amp;Wales_CN!$B35,Data_CN!$A$5:$K$410,Data_CN!G$1,FALSE)))),"-",IF(ISERROR(VLOOKUP(control!$B$5&amp;control!$D$7&amp;Wales_CN!$B35,Data_CN!$A$5:$K$410,Data_CN!G$1,FALSE)),"-",VLOOKUP(control!$B$5&amp;control!$D$7&amp;Wales_CN!$B35,Data_CN!$A$5:$K$410,Data_CN!G$1,FALSE)))</f>
        <v>11</v>
      </c>
      <c r="N35" s="90">
        <f>IF(OR(IF(ISERROR(VLOOKUP(control!$B$5&amp;control!$D$7&amp;Wales_CN!$B35,Data_CN!$A$5:$K$410,Data_CN!H$1,FALSE)),"-",VLOOKUP(control!$B$5&amp;control!$D$7&amp;Wales_CN!$B35,Data_CN!$A$5:$K$410,Data_CN!H$1,FALSE))=0,ISERROR(IF(ISERROR(VLOOKUP(control!$B$5&amp;control!$D$7&amp;Wales_CN!$B38,Data_CN!$A$5:$K$410,Data_CN!H$1,FALSE)),"-",VLOOKUP(control!$B$5&amp;control!$D$7&amp;Wales_CN!$B35,Data_CN!$A$5:$K$410,Data_CN!H$1,FALSE)))),"-",IF(ISERROR(VLOOKUP(control!$B$5&amp;control!$D$7&amp;Wales_CN!$B35,Data_CN!$A$5:$K$410,Data_CN!H$1,FALSE)),"-",VLOOKUP(control!$B$5&amp;control!$D$7&amp;Wales_CN!$B35,Data_CN!$A$5:$K$410,Data_CN!H$1,FALSE)))</f>
        <v>9</v>
      </c>
      <c r="O35" s="90">
        <f>IF(OR(IF(ISERROR(VLOOKUP(control!$B$5&amp;control!$D$7&amp;Wales_CN!$B35,Data_CN!$A$5:$K$410,Data_CN!I$1,FALSE)),"-",VLOOKUP(control!$B$5&amp;control!$D$7&amp;Wales_CN!$B35,Data_CN!$A$5:$K$410,Data_CN!I$1,FALSE))=0,ISERROR(IF(ISERROR(VLOOKUP(control!$B$5&amp;control!$D$7&amp;Wales_CN!$B38,Data_CN!$A$5:$K$410,Data_CN!I$1,FALSE)),"-",VLOOKUP(control!$B$5&amp;control!$D$7&amp;Wales_CN!$B35,Data_CN!$A$5:$K$410,Data_CN!I$1,FALSE)))),"-",IF(ISERROR(VLOOKUP(control!$B$5&amp;control!$D$7&amp;Wales_CN!$B35,Data_CN!$A$5:$K$410,Data_CN!I$1,FALSE)),"-",VLOOKUP(control!$B$5&amp;control!$D$7&amp;Wales_CN!$B35,Data_CN!$A$5:$K$410,Data_CN!I$1,FALSE)))</f>
        <v>6</v>
      </c>
      <c r="P35" s="90">
        <f>IF(OR(IF(ISERROR(VLOOKUP(control!$B$5&amp;control!$D$7&amp;Wales_CN!$B35,Data_CN!$A$5:$K$410,Data_CN!J$1,FALSE)),"-",VLOOKUP(control!$B$5&amp;control!$D$7&amp;Wales_CN!$B35,Data_CN!$A$5:$K$410,Data_CN!J$1,FALSE))=0,ISERROR(IF(ISERROR(VLOOKUP(control!$B$5&amp;control!$D$7&amp;Wales_CN!$B38,Data_CN!$A$5:$K$410,Data_CN!J$1,FALSE)),"-",VLOOKUP(control!$B$5&amp;control!$D$7&amp;Wales_CN!$B35,Data_CN!$A$5:$K$410,Data_CN!J$1,FALSE)))),"-",IF(ISERROR(VLOOKUP(control!$B$5&amp;control!$D$7&amp;Wales_CN!$B35,Data_CN!$A$5:$K$410,Data_CN!J$1,FALSE)),"-",VLOOKUP(control!$B$5&amp;control!$D$7&amp;Wales_CN!$B35,Data_CN!$A$5:$K$410,Data_CN!J$1,FALSE)))</f>
        <v>2</v>
      </c>
      <c r="Q35" s="91">
        <f>IF(OR(IF(ISERROR(VLOOKUP(control!$B$5&amp;control!$D$7&amp;Wales_CN!$B35,Data_CN!$A$5:$K$410,Data_CN!K$1,FALSE)),"-",VLOOKUP(control!$B$5&amp;control!$D$7&amp;Wales_CN!$B35,Data_CN!$A$5:$K$410,Data_CN!K$1,FALSE))=0,ISERROR(IF(ISERROR(VLOOKUP(control!$B$5&amp;control!$D$7&amp;Wales_CN!$B38,Data_CN!$A$5:$K$410,Data_CN!K$1,FALSE)),"-",VLOOKUP(control!$B$5&amp;control!$D$7&amp;Wales_CN!$B35,Data_CN!$A$5:$K$410,Data_CN!K$1,FALSE)))),"-",IF(ISERROR(VLOOKUP(control!$B$5&amp;control!$D$7&amp;Wales_CN!$B35,Data_CN!$A$5:$K$410,Data_CN!K$1,FALSE)),"-",VLOOKUP(control!$B$5&amp;control!$D$7&amp;Wales_CN!$B35,Data_CN!$A$5:$K$410,Data_CN!K$1,FALSE)))</f>
        <v>55</v>
      </c>
      <c r="R35" s="9"/>
      <c r="S35" s="89">
        <f>IF(OR(IF(ISERROR(VLOOKUP("Persons"&amp;control!$D$7&amp;Wales_CN!$B35,Data_CN!$A$5:$K$410,Data_CN!E$1,FALSE)),"-",VLOOKUP("Persons"&amp;control!$D$7&amp;Wales_CN!$B35,Data_CN!$A$5:$K$410,Data_CN!E$1,FALSE))=0,ISERROR(IF(ISERROR(VLOOKUP("Persons"&amp;control!$D$7&amp;Wales_CN!$B35,Data_CN!$A$5:$K$410,Data_CN!E$1,FALSE)),"-",VLOOKUP("Persons"&amp;control!$D$7&amp;Wales_CN!$B35,Data_CN!$A$5:$K$410,Data_CN!E$1,FALSE)))),"-",IF(ISERROR(VLOOKUP("Persons"&amp;control!$D$7&amp;Wales_CN!$B35,Data_CN!$A$5:$K$410,Data_CN!E$1,FALSE)),"-",VLOOKUP("Persons"&amp;control!$D$7&amp;Wales_CN!$B35,Data_CN!$A$5:$K$410,Data_CN!E$1,FALSE)))</f>
        <v>62</v>
      </c>
      <c r="T35" s="90">
        <f>IF(OR(IF(ISERROR(VLOOKUP("Persons"&amp;control!$D$7&amp;Wales_CN!$B35,Data_CN!$A$5:$K$410,Data_CN!F$1,FALSE)),"-",VLOOKUP("Persons"&amp;control!$D$7&amp;Wales_CN!$B35,Data_CN!$A$5:$K$410,Data_CN!F$1,FALSE))=0,ISERROR(IF(ISERROR(VLOOKUP("Persons"&amp;control!$D$7&amp;Wales_CN!$B35,Data_CN!$A$5:$K$410,Data_CN!F$1,FALSE)),"-",VLOOKUP("Persons"&amp;control!$D$7&amp;Wales_CN!$B35,Data_CN!$A$5:$K$410,Data_CN!F$1,FALSE)))),"-",IF(ISERROR(VLOOKUP("Persons"&amp;control!$D$7&amp;Wales_CN!$B35,Data_CN!$A$5:$K$410,Data_CN!F$1,FALSE)),"-",VLOOKUP("Persons"&amp;control!$D$7&amp;Wales_CN!$B35,Data_CN!$A$5:$K$410,Data_CN!F$1,FALSE)))</f>
        <v>37</v>
      </c>
      <c r="U35" s="90">
        <f>IF(OR(IF(ISERROR(VLOOKUP("Persons"&amp;control!$D$7&amp;Wales_CN!$B35,Data_CN!$A$5:$K$410,Data_CN!G$1,FALSE)),"-",VLOOKUP("Persons"&amp;control!$D$7&amp;Wales_CN!$B35,Data_CN!$A$5:$K$410,Data_CN!G$1,FALSE))=0,ISERROR(IF(ISERROR(VLOOKUP("Persons"&amp;control!$D$7&amp;Wales_CN!$B35,Data_CN!$A$5:$K$410,Data_CN!G$1,FALSE)),"-",VLOOKUP("Persons"&amp;control!$D$7&amp;Wales_CN!$B35,Data_CN!$A$5:$K$410,Data_CN!G$1,FALSE)))),"-",IF(ISERROR(VLOOKUP("Persons"&amp;control!$D$7&amp;Wales_CN!$B35,Data_CN!$A$5:$K$410,Data_CN!G$1,FALSE)),"-",VLOOKUP("Persons"&amp;control!$D$7&amp;Wales_CN!$B35,Data_CN!$A$5:$K$410,Data_CN!G$1,FALSE)))</f>
        <v>39</v>
      </c>
      <c r="V35" s="90">
        <f>IF(OR(IF(ISERROR(VLOOKUP("Persons"&amp;control!$D$7&amp;Wales_CN!$B35,Data_CN!$A$5:$K$410,Data_CN!H$1,FALSE)),"-",VLOOKUP("Persons"&amp;control!$D$7&amp;Wales_CN!$B35,Data_CN!$A$5:$K$410,Data_CN!H$1,FALSE))=0,ISERROR(IF(ISERROR(VLOOKUP("Persons"&amp;control!$D$7&amp;Wales_CN!$B35,Data_CN!$A$5:$K$410,Data_CN!H$1,FALSE)),"-",VLOOKUP("Persons"&amp;control!$D$7&amp;Wales_CN!$B35,Data_CN!$A$5:$K$410,Data_CN!H$1,FALSE)))),"-",IF(ISERROR(VLOOKUP("Persons"&amp;control!$D$7&amp;Wales_CN!$B35,Data_CN!$A$5:$K$410,Data_CN!H$1,FALSE)),"-",VLOOKUP("Persons"&amp;control!$D$7&amp;Wales_CN!$B35,Data_CN!$A$5:$K$410,Data_CN!H$1,FALSE)))</f>
        <v>26</v>
      </c>
      <c r="W35" s="90">
        <f>IF(OR(IF(ISERROR(VLOOKUP("Persons"&amp;control!$D$7&amp;Wales_CN!$B35,Data_CN!$A$5:$K$410,Data_CN!I$1,FALSE)),"-",VLOOKUP("Persons"&amp;control!$D$7&amp;Wales_CN!$B35,Data_CN!$A$5:$K$410,Data_CN!I$1,FALSE))=0,ISERROR(IF(ISERROR(VLOOKUP("Persons"&amp;control!$D$7&amp;Wales_CN!$B35,Data_CN!$A$5:$K$410,Data_CN!I$1,FALSE)),"-",VLOOKUP("Persons"&amp;control!$D$7&amp;Wales_CN!$B35,Data_CN!$A$5:$K$410,Data_CN!I$1,FALSE)))),"-",IF(ISERROR(VLOOKUP("Persons"&amp;control!$D$7&amp;Wales_CN!$B35,Data_CN!$A$5:$K$410,Data_CN!I$1,FALSE)),"-",VLOOKUP("Persons"&amp;control!$D$7&amp;Wales_CN!$B35,Data_CN!$A$5:$K$410,Data_CN!I$1,FALSE)))</f>
        <v>17</v>
      </c>
      <c r="X35" s="90">
        <f>IF(OR(IF(ISERROR(VLOOKUP("Persons"&amp;control!$D$7&amp;Wales_CN!$B35,Data_CN!$A$5:$K$410,Data_CN!J$1,FALSE)),"-",VLOOKUP("Persons"&amp;control!$D$7&amp;Wales_CN!$B35,Data_CN!$A$5:$K$410,Data_CN!J$1,FALSE))=0,ISERROR(IF(ISERROR(VLOOKUP("Persons"&amp;control!$D$7&amp;Wales_CN!$B35,Data_CN!$A$5:$K$410,Data_CN!J$1,FALSE)),"-",VLOOKUP("Persons"&amp;control!$D$7&amp;Wales_CN!$B35,Data_CN!$A$5:$K$410,Data_CN!J$1,FALSE)))),"-",IF(ISERROR(VLOOKUP("Persons"&amp;control!$D$7&amp;Wales_CN!$B35,Data_CN!$A$5:$K$410,Data_CN!J$1,FALSE)),"-",VLOOKUP("Persons"&amp;control!$D$7&amp;Wales_CN!$B35,Data_CN!$A$5:$K$410,Data_CN!J$1,FALSE)))</f>
        <v>4</v>
      </c>
      <c r="Y35" s="91">
        <f>IF(OR(IF(ISERROR(VLOOKUP("Persons"&amp;control!$D$7&amp;Wales_CN!$B35,Data_CN!$A$5:$K$410,Data_CN!K$1,FALSE)),"-",VLOOKUP("Persons"&amp;control!$D$7&amp;Wales_CN!$B35,Data_CN!$A$5:$K$410,Data_CN!K$1,FALSE))=0,ISERROR(IF(ISERROR(VLOOKUP("Persons"&amp;control!$D$7&amp;Wales_CN!$B35,Data_CN!$A$5:$K$410,Data_CN!K$1,FALSE)),"-",VLOOKUP("Persons"&amp;control!$D$7&amp;Wales_CN!$B35,Data_CN!$A$5:$K$410,Data_CN!K$1,FALSE)))),"-",IF(ISERROR(VLOOKUP("Persons"&amp;control!$D$7&amp;Wales_CN!$B35,Data_CN!$A$5:$K$410,Data_CN!K$1,FALSE)),"-",VLOOKUP("Persons"&amp;control!$D$7&amp;Wales_CN!$B35,Data_CN!$A$5:$K$410,Data_CN!K$1,FALSE)))</f>
        <v>185</v>
      </c>
    </row>
    <row r="36" spans="2:25" thickBot="1">
      <c r="B36" s="16" t="s">
        <v>155</v>
      </c>
      <c r="C36" s="86">
        <f>IF(OR(IF(ISERROR(VLOOKUP(control!$B$4&amp;control!$D$7&amp;Wales_CN!$B36,Data_CN!$A$5:$K$410,Data_CN!E$1,FALSE)),"-",VLOOKUP(control!$B$4&amp;control!$D$7&amp;Wales_CN!$B36,Data_CN!$A$5:$K$410,Data_CN!E$1,FALSE))=0,ISERROR(IF(ISERROR(VLOOKUP(control!$B$4&amp;control!$D$7&amp;Wales_CN!$B36,Data_CN!$A$5:$K$410,Data_CN!E$1,FALSE)),"-",VLOOKUP(control!$B$4&amp;control!$D$7&amp;Wales_CN!$B36,Data_CN!$A$5:$K$410,Data_CN!E$1,FALSE)))),"-",IF(ISERROR(VLOOKUP(control!$B$4&amp;control!$D$7&amp;Wales_CN!$B36,Data_CN!$A$5:$K$410,Data_CN!E$1,FALSE)),"-",VLOOKUP(control!$B$4&amp;control!$D$7&amp;Wales_CN!$B36,Data_CN!$A$5:$K$410,Data_CN!E$1,FALSE)))</f>
        <v>428</v>
      </c>
      <c r="D36" s="87">
        <f>IF(OR(IF(ISERROR(VLOOKUP(control!$B$4&amp;control!$D$7&amp;Wales_CN!$B36,Data_CN!$A$5:$K$410,Data_CN!F$1,FALSE)),"-",VLOOKUP(control!$B$4&amp;control!$D$7&amp;Wales_CN!$B36,Data_CN!$A$5:$K$410,Data_CN!F$1,FALSE))=0,ISERROR(IF(ISERROR(VLOOKUP(control!$B$4&amp;control!$D$7&amp;Wales_CN!$B36,Data_CN!$A$5:$K$410,Data_CN!F$1,FALSE)),"-",VLOOKUP(control!$B$4&amp;control!$D$7&amp;Wales_CN!$B36,Data_CN!$A$5:$K$410,Data_CN!F$1,FALSE)))),"-",IF(ISERROR(VLOOKUP(control!$B$4&amp;control!$D$7&amp;Wales_CN!$B36,Data_CN!$A$5:$K$410,Data_CN!F$1,FALSE)),"-",VLOOKUP(control!$B$4&amp;control!$D$7&amp;Wales_CN!$B36,Data_CN!$A$5:$K$410,Data_CN!F$1,FALSE)))</f>
        <v>166</v>
      </c>
      <c r="E36" s="87">
        <f>IF(OR(IF(ISERROR(VLOOKUP(control!$B$4&amp;control!$D$7&amp;Wales_CN!$B36,Data_CN!$A$5:$K$410,Data_CN!G$1,FALSE)),"-",VLOOKUP(control!$B$4&amp;control!$D$7&amp;Wales_CN!$B36,Data_CN!$A$5:$K$410,Data_CN!G$1,FALSE))=0,ISERROR(IF(ISERROR(VLOOKUP(control!$B$4&amp;control!$D$7&amp;Wales_CN!$B36,Data_CN!$A$5:$K$410,Data_CN!G$1,FALSE)),"-",VLOOKUP(control!$B$4&amp;control!$D$7&amp;Wales_CN!$B36,Data_CN!$A$5:$K$410,Data_CN!G$1,FALSE)))),"-",IF(ISERROR(VLOOKUP(control!$B$4&amp;control!$D$7&amp;Wales_CN!$B36,Data_CN!$A$5:$K$410,Data_CN!G$1,FALSE)),"-",VLOOKUP(control!$B$4&amp;control!$D$7&amp;Wales_CN!$B36,Data_CN!$A$5:$K$410,Data_CN!G$1,FALSE)))</f>
        <v>221</v>
      </c>
      <c r="F36" s="87">
        <f>IF(OR(IF(ISERROR(VLOOKUP(control!$B$4&amp;control!$D$7&amp;Wales_CN!$B36,Data_CN!$A$5:$K$410,Data_CN!H$1,FALSE)),"-",VLOOKUP(control!$B$4&amp;control!$D$7&amp;Wales_CN!$B36,Data_CN!$A$5:$K$410,Data_CN!H$1,FALSE))=0,ISERROR(IF(ISERROR(VLOOKUP(control!$B$4&amp;control!$D$7&amp;Wales_CN!$B36,Data_CN!$A$5:$K$410,Data_CN!H$1,FALSE)),"-",VLOOKUP(control!$B$4&amp;control!$D$7&amp;Wales_CN!$B36,Data_CN!$A$5:$K$410,Data_CN!H$1,FALSE)))),"-",IF(ISERROR(VLOOKUP(control!$B$4&amp;control!$D$7&amp;Wales_CN!$B36,Data_CN!$A$5:$K$410,Data_CN!H$1,FALSE)),"-",VLOOKUP(control!$B$4&amp;control!$D$7&amp;Wales_CN!$B36,Data_CN!$A$5:$K$410,Data_CN!H$1,FALSE)))</f>
        <v>158</v>
      </c>
      <c r="G36" s="87">
        <f>IF(OR(IF(ISERROR(VLOOKUP(control!$B$4&amp;control!$D$7&amp;Wales_CN!$B36,Data_CN!$A$5:$K$410,Data_CN!I$1,FALSE)),"-",VLOOKUP(control!$B$4&amp;control!$D$7&amp;Wales_CN!$B36,Data_CN!$A$5:$K$410,Data_CN!I$1,FALSE))=0,ISERROR(IF(ISERROR(VLOOKUP(control!$B$4&amp;control!$D$7&amp;Wales_CN!$B36,Data_CN!$A$5:$K$410,Data_CN!I$1,FALSE)),"-",VLOOKUP(control!$B$4&amp;control!$D$7&amp;Wales_CN!$B36,Data_CN!$A$5:$K$410,Data_CN!I$1,FALSE)))),"-",IF(ISERROR(VLOOKUP(control!$B$4&amp;control!$D$7&amp;Wales_CN!$B36,Data_CN!$A$5:$K$410,Data_CN!I$1,FALSE)),"-",VLOOKUP(control!$B$4&amp;control!$D$7&amp;Wales_CN!$B36,Data_CN!$A$5:$K$410,Data_CN!I$1,FALSE)))</f>
        <v>89</v>
      </c>
      <c r="H36" s="87">
        <f>IF(OR(IF(ISERROR(VLOOKUP(control!$B$4&amp;control!$D$7&amp;Wales_CN!$B36,Data_CN!$A$5:$K$410,Data_CN!J$1,FALSE)),"-",VLOOKUP(control!$B$4&amp;control!$D$7&amp;Wales_CN!$B36,Data_CN!$A$5:$K$410,Data_CN!J$1,FALSE))=0,ISERROR(IF(ISERROR(VLOOKUP(control!$B$4&amp;control!$D$7&amp;Wales_CN!$B36,Data_CN!$A$5:$K$410,Data_CN!J$1,FALSE)),"-",VLOOKUP(control!$B$4&amp;control!$D$7&amp;Wales_CN!$B36,Data_CN!$A$5:$K$410,Data_CN!J$1,FALSE)))),"-",IF(ISERROR(VLOOKUP(control!$B$4&amp;control!$D$7&amp;Wales_CN!$B36,Data_CN!$A$5:$K$410,Data_CN!J$1,FALSE)),"-",VLOOKUP(control!$B$4&amp;control!$D$7&amp;Wales_CN!$B36,Data_CN!$A$5:$K$410,Data_CN!J$1,FALSE)))</f>
        <v>60</v>
      </c>
      <c r="I36" s="88">
        <f>IF(OR(IF(ISERROR(VLOOKUP(control!$B$4&amp;control!$D$7&amp;Wales_CN!$B36,Data_CN!$A$5:$K$410,Data_CN!K$1,FALSE)),"-",VLOOKUP(control!$B$4&amp;control!$D$7&amp;Wales_CN!$B36,Data_CN!$A$5:$K$410,Data_CN!K$1,FALSE))=0,ISERROR(IF(ISERROR(VLOOKUP(control!$B$4&amp;control!$D$7&amp;Wales_CN!$B36,Data_CN!$A$5:$K$410,Data_CN!K$1,FALSE)),"-",VLOOKUP(control!$B$4&amp;control!$D$7&amp;Wales_CN!$B36,Data_CN!$A$5:$K$410,Data_CN!K$1,FALSE)))),"-",IF(ISERROR(VLOOKUP(control!$B$4&amp;control!$D$7&amp;Wales_CN!$B36,Data_CN!$A$5:$K$410,Data_CN!K$1,FALSE)),"-",VLOOKUP(control!$B$4&amp;control!$D$7&amp;Wales_CN!$B36,Data_CN!$A$5:$K$410,Data_CN!K$1,FALSE)))</f>
        <v>1122</v>
      </c>
      <c r="K36" s="86">
        <f>IF(OR(IF(ISERROR(VLOOKUP(control!$B$5&amp;control!$D$7&amp;Wales_CN!$B36,Data_CN!$A$5:$K$410,Data_CN!E$1,FALSE)),"-",VLOOKUP(control!$B$5&amp;control!$D$7&amp;Wales_CN!$B36,Data_CN!$A$5:$K$410,Data_CN!E$1,FALSE))=0,ISERROR(IF(ISERROR(VLOOKUP(control!$B$5&amp;control!$D$7&amp;Wales_CN!$B36,Data_CN!$A$5:$K$410,Data_CN!E$1,FALSE)),"-",VLOOKUP(control!$B$5&amp;control!$D$7&amp;Wales_CN!$B36,Data_CN!$A$5:$K$410,Data_CN!E$1,FALSE)))),"-",IF(ISERROR(VLOOKUP(control!$B$5&amp;control!$D$7&amp;Wales_CN!$B36,Data_CN!$A$5:$K$410,Data_CN!E$1,FALSE)),"-",VLOOKUP(control!$B$5&amp;control!$D$7&amp;Wales_CN!$B36,Data_CN!$A$5:$K$410,Data_CN!E$1,FALSE)))</f>
        <v>385</v>
      </c>
      <c r="L36" s="87">
        <f>IF(OR(IF(ISERROR(VLOOKUP(control!$B$5&amp;control!$D$7&amp;Wales_CN!$B36,Data_CN!$A$5:$K$410,Data_CN!F$1,FALSE)),"-",VLOOKUP(control!$B$5&amp;control!$D$7&amp;Wales_CN!$B36,Data_CN!$A$5:$K$410,Data_CN!F$1,FALSE))=0,ISERROR(IF(ISERROR(VLOOKUP(control!$B$5&amp;control!$D$7&amp;Wales_CN!$B39,Data_CN!$A$5:$K$410,Data_CN!F$1,FALSE)),"-",VLOOKUP(control!$B$5&amp;control!$D$7&amp;Wales_CN!$B36,Data_CN!$A$5:$K$410,Data_CN!F$1,FALSE)))),"-",IF(ISERROR(VLOOKUP(control!$B$5&amp;control!$D$7&amp;Wales_CN!$B36,Data_CN!$A$5:$K$410,Data_CN!F$1,FALSE)),"-",VLOOKUP(control!$B$5&amp;control!$D$7&amp;Wales_CN!$B36,Data_CN!$A$5:$K$410,Data_CN!F$1,FALSE)))</f>
        <v>161</v>
      </c>
      <c r="M36" s="87">
        <f>IF(OR(IF(ISERROR(VLOOKUP(control!$B$5&amp;control!$D$7&amp;Wales_CN!$B36,Data_CN!$A$5:$K$410,Data_CN!G$1,FALSE)),"-",VLOOKUP(control!$B$5&amp;control!$D$7&amp;Wales_CN!$B36,Data_CN!$A$5:$K$410,Data_CN!G$1,FALSE))=0,ISERROR(IF(ISERROR(VLOOKUP(control!$B$5&amp;control!$D$7&amp;Wales_CN!$B39,Data_CN!$A$5:$K$410,Data_CN!G$1,FALSE)),"-",VLOOKUP(control!$B$5&amp;control!$D$7&amp;Wales_CN!$B36,Data_CN!$A$5:$K$410,Data_CN!G$1,FALSE)))),"-",IF(ISERROR(VLOOKUP(control!$B$5&amp;control!$D$7&amp;Wales_CN!$B36,Data_CN!$A$5:$K$410,Data_CN!G$1,FALSE)),"-",VLOOKUP(control!$B$5&amp;control!$D$7&amp;Wales_CN!$B36,Data_CN!$A$5:$K$410,Data_CN!G$1,FALSE)))</f>
        <v>208</v>
      </c>
      <c r="N36" s="87">
        <f>IF(OR(IF(ISERROR(VLOOKUP(control!$B$5&amp;control!$D$7&amp;Wales_CN!$B36,Data_CN!$A$5:$K$410,Data_CN!H$1,FALSE)),"-",VLOOKUP(control!$B$5&amp;control!$D$7&amp;Wales_CN!$B36,Data_CN!$A$5:$K$410,Data_CN!H$1,FALSE))=0,ISERROR(IF(ISERROR(VLOOKUP(control!$B$5&amp;control!$D$7&amp;Wales_CN!$B39,Data_CN!$A$5:$K$410,Data_CN!H$1,FALSE)),"-",VLOOKUP(control!$B$5&amp;control!$D$7&amp;Wales_CN!$B36,Data_CN!$A$5:$K$410,Data_CN!H$1,FALSE)))),"-",IF(ISERROR(VLOOKUP(control!$B$5&amp;control!$D$7&amp;Wales_CN!$B36,Data_CN!$A$5:$K$410,Data_CN!H$1,FALSE)),"-",VLOOKUP(control!$B$5&amp;control!$D$7&amp;Wales_CN!$B36,Data_CN!$A$5:$K$410,Data_CN!H$1,FALSE)))</f>
        <v>148</v>
      </c>
      <c r="O36" s="87">
        <f>IF(OR(IF(ISERROR(VLOOKUP(control!$B$5&amp;control!$D$7&amp;Wales_CN!$B36,Data_CN!$A$5:$K$410,Data_CN!I$1,FALSE)),"-",VLOOKUP(control!$B$5&amp;control!$D$7&amp;Wales_CN!$B36,Data_CN!$A$5:$K$410,Data_CN!I$1,FALSE))=0,ISERROR(IF(ISERROR(VLOOKUP(control!$B$5&amp;control!$D$7&amp;Wales_CN!$B39,Data_CN!$A$5:$K$410,Data_CN!I$1,FALSE)),"-",VLOOKUP(control!$B$5&amp;control!$D$7&amp;Wales_CN!$B36,Data_CN!$A$5:$K$410,Data_CN!I$1,FALSE)))),"-",IF(ISERROR(VLOOKUP(control!$B$5&amp;control!$D$7&amp;Wales_CN!$B36,Data_CN!$A$5:$K$410,Data_CN!I$1,FALSE)),"-",VLOOKUP(control!$B$5&amp;control!$D$7&amp;Wales_CN!$B36,Data_CN!$A$5:$K$410,Data_CN!I$1,FALSE)))</f>
        <v>70</v>
      </c>
      <c r="P36" s="87">
        <f>IF(OR(IF(ISERROR(VLOOKUP(control!$B$5&amp;control!$D$7&amp;Wales_CN!$B36,Data_CN!$A$5:$K$410,Data_CN!J$1,FALSE)),"-",VLOOKUP(control!$B$5&amp;control!$D$7&amp;Wales_CN!$B36,Data_CN!$A$5:$K$410,Data_CN!J$1,FALSE))=0,ISERROR(IF(ISERROR(VLOOKUP(control!$B$5&amp;control!$D$7&amp;Wales_CN!$B39,Data_CN!$A$5:$K$410,Data_CN!J$1,FALSE)),"-",VLOOKUP(control!$B$5&amp;control!$D$7&amp;Wales_CN!$B36,Data_CN!$A$5:$K$410,Data_CN!J$1,FALSE)))),"-",IF(ISERROR(VLOOKUP(control!$B$5&amp;control!$D$7&amp;Wales_CN!$B36,Data_CN!$A$5:$K$410,Data_CN!J$1,FALSE)),"-",VLOOKUP(control!$B$5&amp;control!$D$7&amp;Wales_CN!$B36,Data_CN!$A$5:$K$410,Data_CN!J$1,FALSE)))</f>
        <v>34</v>
      </c>
      <c r="Q36" s="88">
        <f>IF(OR(IF(ISERROR(VLOOKUP(control!$B$5&amp;control!$D$7&amp;Wales_CN!$B36,Data_CN!$A$5:$K$410,Data_CN!K$1,FALSE)),"-",VLOOKUP(control!$B$5&amp;control!$D$7&amp;Wales_CN!$B36,Data_CN!$A$5:$K$410,Data_CN!K$1,FALSE))=0,ISERROR(IF(ISERROR(VLOOKUP(control!$B$5&amp;control!$D$7&amp;Wales_CN!$B39,Data_CN!$A$5:$K$410,Data_CN!K$1,FALSE)),"-",VLOOKUP(control!$B$5&amp;control!$D$7&amp;Wales_CN!$B36,Data_CN!$A$5:$K$410,Data_CN!K$1,FALSE)))),"-",IF(ISERROR(VLOOKUP(control!$B$5&amp;control!$D$7&amp;Wales_CN!$B36,Data_CN!$A$5:$K$410,Data_CN!K$1,FALSE)),"-",VLOOKUP(control!$B$5&amp;control!$D$7&amp;Wales_CN!$B36,Data_CN!$A$5:$K$410,Data_CN!K$1,FALSE)))</f>
        <v>1006</v>
      </c>
      <c r="R36" s="9"/>
      <c r="S36" s="86">
        <f>IF(OR(IF(ISERROR(VLOOKUP("Persons"&amp;control!$D$7&amp;Wales_CN!$B36,Data_CN!$A$5:$K$410,Data_CN!E$1,FALSE)),"-",VLOOKUP("Persons"&amp;control!$D$7&amp;Wales_CN!$B36,Data_CN!$A$5:$K$410,Data_CN!E$1,FALSE))=0,ISERROR(IF(ISERROR(VLOOKUP("Persons"&amp;control!$D$7&amp;Wales_CN!$B36,Data_CN!$A$5:$K$410,Data_CN!E$1,FALSE)),"-",VLOOKUP("Persons"&amp;control!$D$7&amp;Wales_CN!$B36,Data_CN!$A$5:$K$410,Data_CN!E$1,FALSE)))),"-",IF(ISERROR(VLOOKUP("Persons"&amp;control!$D$7&amp;Wales_CN!$B36,Data_CN!$A$5:$K$410,Data_CN!E$1,FALSE)),"-",VLOOKUP("Persons"&amp;control!$D$7&amp;Wales_CN!$B36,Data_CN!$A$5:$K$410,Data_CN!E$1,FALSE)))</f>
        <v>813</v>
      </c>
      <c r="T36" s="87">
        <f>IF(OR(IF(ISERROR(VLOOKUP("Persons"&amp;control!$D$7&amp;Wales_CN!$B36,Data_CN!$A$5:$K$410,Data_CN!F$1,FALSE)),"-",VLOOKUP("Persons"&amp;control!$D$7&amp;Wales_CN!$B36,Data_CN!$A$5:$K$410,Data_CN!F$1,FALSE))=0,ISERROR(IF(ISERROR(VLOOKUP("Persons"&amp;control!$D$7&amp;Wales_CN!$B36,Data_CN!$A$5:$K$410,Data_CN!F$1,FALSE)),"-",VLOOKUP("Persons"&amp;control!$D$7&amp;Wales_CN!$B36,Data_CN!$A$5:$K$410,Data_CN!F$1,FALSE)))),"-",IF(ISERROR(VLOOKUP("Persons"&amp;control!$D$7&amp;Wales_CN!$B36,Data_CN!$A$5:$K$410,Data_CN!F$1,FALSE)),"-",VLOOKUP("Persons"&amp;control!$D$7&amp;Wales_CN!$B36,Data_CN!$A$5:$K$410,Data_CN!F$1,FALSE)))</f>
        <v>327</v>
      </c>
      <c r="U36" s="87">
        <f>IF(OR(IF(ISERROR(VLOOKUP("Persons"&amp;control!$D$7&amp;Wales_CN!$B36,Data_CN!$A$5:$K$410,Data_CN!G$1,FALSE)),"-",VLOOKUP("Persons"&amp;control!$D$7&amp;Wales_CN!$B36,Data_CN!$A$5:$K$410,Data_CN!G$1,FALSE))=0,ISERROR(IF(ISERROR(VLOOKUP("Persons"&amp;control!$D$7&amp;Wales_CN!$B36,Data_CN!$A$5:$K$410,Data_CN!G$1,FALSE)),"-",VLOOKUP("Persons"&amp;control!$D$7&amp;Wales_CN!$B36,Data_CN!$A$5:$K$410,Data_CN!G$1,FALSE)))),"-",IF(ISERROR(VLOOKUP("Persons"&amp;control!$D$7&amp;Wales_CN!$B36,Data_CN!$A$5:$K$410,Data_CN!G$1,FALSE)),"-",VLOOKUP("Persons"&amp;control!$D$7&amp;Wales_CN!$B36,Data_CN!$A$5:$K$410,Data_CN!G$1,FALSE)))</f>
        <v>429</v>
      </c>
      <c r="V36" s="87">
        <f>IF(OR(IF(ISERROR(VLOOKUP("Persons"&amp;control!$D$7&amp;Wales_CN!$B36,Data_CN!$A$5:$K$410,Data_CN!H$1,FALSE)),"-",VLOOKUP("Persons"&amp;control!$D$7&amp;Wales_CN!$B36,Data_CN!$A$5:$K$410,Data_CN!H$1,FALSE))=0,ISERROR(IF(ISERROR(VLOOKUP("Persons"&amp;control!$D$7&amp;Wales_CN!$B36,Data_CN!$A$5:$K$410,Data_CN!H$1,FALSE)),"-",VLOOKUP("Persons"&amp;control!$D$7&amp;Wales_CN!$B36,Data_CN!$A$5:$K$410,Data_CN!H$1,FALSE)))),"-",IF(ISERROR(VLOOKUP("Persons"&amp;control!$D$7&amp;Wales_CN!$B36,Data_CN!$A$5:$K$410,Data_CN!H$1,FALSE)),"-",VLOOKUP("Persons"&amp;control!$D$7&amp;Wales_CN!$B36,Data_CN!$A$5:$K$410,Data_CN!H$1,FALSE)))</f>
        <v>306</v>
      </c>
      <c r="W36" s="87">
        <f>IF(OR(IF(ISERROR(VLOOKUP("Persons"&amp;control!$D$7&amp;Wales_CN!$B36,Data_CN!$A$5:$K$410,Data_CN!I$1,FALSE)),"-",VLOOKUP("Persons"&amp;control!$D$7&amp;Wales_CN!$B36,Data_CN!$A$5:$K$410,Data_CN!I$1,FALSE))=0,ISERROR(IF(ISERROR(VLOOKUP("Persons"&amp;control!$D$7&amp;Wales_CN!$B36,Data_CN!$A$5:$K$410,Data_CN!I$1,FALSE)),"-",VLOOKUP("Persons"&amp;control!$D$7&amp;Wales_CN!$B36,Data_CN!$A$5:$K$410,Data_CN!I$1,FALSE)))),"-",IF(ISERROR(VLOOKUP("Persons"&amp;control!$D$7&amp;Wales_CN!$B36,Data_CN!$A$5:$K$410,Data_CN!I$1,FALSE)),"-",VLOOKUP("Persons"&amp;control!$D$7&amp;Wales_CN!$B36,Data_CN!$A$5:$K$410,Data_CN!I$1,FALSE)))</f>
        <v>159</v>
      </c>
      <c r="X36" s="87">
        <f>IF(OR(IF(ISERROR(VLOOKUP("Persons"&amp;control!$D$7&amp;Wales_CN!$B36,Data_CN!$A$5:$K$410,Data_CN!J$1,FALSE)),"-",VLOOKUP("Persons"&amp;control!$D$7&amp;Wales_CN!$B36,Data_CN!$A$5:$K$410,Data_CN!J$1,FALSE))=0,ISERROR(IF(ISERROR(VLOOKUP("Persons"&amp;control!$D$7&amp;Wales_CN!$B36,Data_CN!$A$5:$K$410,Data_CN!J$1,FALSE)),"-",VLOOKUP("Persons"&amp;control!$D$7&amp;Wales_CN!$B36,Data_CN!$A$5:$K$410,Data_CN!J$1,FALSE)))),"-",IF(ISERROR(VLOOKUP("Persons"&amp;control!$D$7&amp;Wales_CN!$B36,Data_CN!$A$5:$K$410,Data_CN!J$1,FALSE)),"-",VLOOKUP("Persons"&amp;control!$D$7&amp;Wales_CN!$B36,Data_CN!$A$5:$K$410,Data_CN!J$1,FALSE)))</f>
        <v>94</v>
      </c>
      <c r="Y36" s="88">
        <f>IF(OR(IF(ISERROR(VLOOKUP("Persons"&amp;control!$D$7&amp;Wales_CN!$B36,Data_CN!$A$5:$K$410,Data_CN!K$1,FALSE)),"-",VLOOKUP("Persons"&amp;control!$D$7&amp;Wales_CN!$B36,Data_CN!$A$5:$K$410,Data_CN!K$1,FALSE))=0,ISERROR(IF(ISERROR(VLOOKUP("Persons"&amp;control!$D$7&amp;Wales_CN!$B36,Data_CN!$A$5:$K$410,Data_CN!K$1,FALSE)),"-",VLOOKUP("Persons"&amp;control!$D$7&amp;Wales_CN!$B36,Data_CN!$A$5:$K$410,Data_CN!K$1,FALSE)))),"-",IF(ISERROR(VLOOKUP("Persons"&amp;control!$D$7&amp;Wales_CN!$B36,Data_CN!$A$5:$K$410,Data_CN!K$1,FALSE)),"-",VLOOKUP("Persons"&amp;control!$D$7&amp;Wales_CN!$B36,Data_CN!$A$5:$K$410,Data_CN!K$1,FALSE)))</f>
        <v>2128</v>
      </c>
    </row>
    <row r="37" spans="2:25" thickBot="1">
      <c r="B37" s="16" t="s">
        <v>99</v>
      </c>
      <c r="C37" s="89">
        <f>IF(OR(IF(ISERROR(VLOOKUP(control!$B$4&amp;control!$D$7&amp;Wales_CN!$B37,Data_CN!$A$5:$K$410,Data_CN!E$1,FALSE)),"-",VLOOKUP(control!$B$4&amp;control!$D$7&amp;Wales_CN!$B37,Data_CN!$A$5:$K$410,Data_CN!E$1,FALSE))=0,ISERROR(IF(ISERROR(VLOOKUP(control!$B$4&amp;control!$D$7&amp;Wales_CN!$B37,Data_CN!$A$5:$K$410,Data_CN!E$1,FALSE)),"-",VLOOKUP(control!$B$4&amp;control!$D$7&amp;Wales_CN!$B37,Data_CN!$A$5:$K$410,Data_CN!E$1,FALSE)))),"-",IF(ISERROR(VLOOKUP(control!$B$4&amp;control!$D$7&amp;Wales_CN!$B37,Data_CN!$A$5:$K$410,Data_CN!E$1,FALSE)),"-",VLOOKUP(control!$B$4&amp;control!$D$7&amp;Wales_CN!$B37,Data_CN!$A$5:$K$410,Data_CN!E$1,FALSE)))</f>
        <v>280</v>
      </c>
      <c r="D37" s="90">
        <f>IF(OR(IF(ISERROR(VLOOKUP(control!$B$4&amp;control!$D$7&amp;Wales_CN!$B37,Data_CN!$A$5:$K$410,Data_CN!F$1,FALSE)),"-",VLOOKUP(control!$B$4&amp;control!$D$7&amp;Wales_CN!$B37,Data_CN!$A$5:$K$410,Data_CN!F$1,FALSE))=0,ISERROR(IF(ISERROR(VLOOKUP(control!$B$4&amp;control!$D$7&amp;Wales_CN!$B37,Data_CN!$A$5:$K$410,Data_CN!F$1,FALSE)),"-",VLOOKUP(control!$B$4&amp;control!$D$7&amp;Wales_CN!$B37,Data_CN!$A$5:$K$410,Data_CN!F$1,FALSE)))),"-",IF(ISERROR(VLOOKUP(control!$B$4&amp;control!$D$7&amp;Wales_CN!$B37,Data_CN!$A$5:$K$410,Data_CN!F$1,FALSE)),"-",VLOOKUP(control!$B$4&amp;control!$D$7&amp;Wales_CN!$B37,Data_CN!$A$5:$K$410,Data_CN!F$1,FALSE)))</f>
        <v>194</v>
      </c>
      <c r="E37" s="90">
        <f>IF(OR(IF(ISERROR(VLOOKUP(control!$B$4&amp;control!$D$7&amp;Wales_CN!$B37,Data_CN!$A$5:$K$410,Data_CN!G$1,FALSE)),"-",VLOOKUP(control!$B$4&amp;control!$D$7&amp;Wales_CN!$B37,Data_CN!$A$5:$K$410,Data_CN!G$1,FALSE))=0,ISERROR(IF(ISERROR(VLOOKUP(control!$B$4&amp;control!$D$7&amp;Wales_CN!$B37,Data_CN!$A$5:$K$410,Data_CN!G$1,FALSE)),"-",VLOOKUP(control!$B$4&amp;control!$D$7&amp;Wales_CN!$B37,Data_CN!$A$5:$K$410,Data_CN!G$1,FALSE)))),"-",IF(ISERROR(VLOOKUP(control!$B$4&amp;control!$D$7&amp;Wales_CN!$B37,Data_CN!$A$5:$K$410,Data_CN!G$1,FALSE)),"-",VLOOKUP(control!$B$4&amp;control!$D$7&amp;Wales_CN!$B37,Data_CN!$A$5:$K$410,Data_CN!G$1,FALSE)))</f>
        <v>460</v>
      </c>
      <c r="F37" s="90">
        <f>IF(OR(IF(ISERROR(VLOOKUP(control!$B$4&amp;control!$D$7&amp;Wales_CN!$B37,Data_CN!$A$5:$K$410,Data_CN!H$1,FALSE)),"-",VLOOKUP(control!$B$4&amp;control!$D$7&amp;Wales_CN!$B37,Data_CN!$A$5:$K$410,Data_CN!H$1,FALSE))=0,ISERROR(IF(ISERROR(VLOOKUP(control!$B$4&amp;control!$D$7&amp;Wales_CN!$B37,Data_CN!$A$5:$K$410,Data_CN!H$1,FALSE)),"-",VLOOKUP(control!$B$4&amp;control!$D$7&amp;Wales_CN!$B37,Data_CN!$A$5:$K$410,Data_CN!H$1,FALSE)))),"-",IF(ISERROR(VLOOKUP(control!$B$4&amp;control!$D$7&amp;Wales_CN!$B37,Data_CN!$A$5:$K$410,Data_CN!H$1,FALSE)),"-",VLOOKUP(control!$B$4&amp;control!$D$7&amp;Wales_CN!$B37,Data_CN!$A$5:$K$410,Data_CN!H$1,FALSE)))</f>
        <v>406</v>
      </c>
      <c r="G37" s="90">
        <f>IF(OR(IF(ISERROR(VLOOKUP(control!$B$4&amp;control!$D$7&amp;Wales_CN!$B37,Data_CN!$A$5:$K$410,Data_CN!I$1,FALSE)),"-",VLOOKUP(control!$B$4&amp;control!$D$7&amp;Wales_CN!$B37,Data_CN!$A$5:$K$410,Data_CN!I$1,FALSE))=0,ISERROR(IF(ISERROR(VLOOKUP(control!$B$4&amp;control!$D$7&amp;Wales_CN!$B37,Data_CN!$A$5:$K$410,Data_CN!I$1,FALSE)),"-",VLOOKUP(control!$B$4&amp;control!$D$7&amp;Wales_CN!$B37,Data_CN!$A$5:$K$410,Data_CN!I$1,FALSE)))),"-",IF(ISERROR(VLOOKUP(control!$B$4&amp;control!$D$7&amp;Wales_CN!$B37,Data_CN!$A$5:$K$410,Data_CN!I$1,FALSE)),"-",VLOOKUP(control!$B$4&amp;control!$D$7&amp;Wales_CN!$B37,Data_CN!$A$5:$K$410,Data_CN!I$1,FALSE)))</f>
        <v>208</v>
      </c>
      <c r="H37" s="90">
        <f>IF(OR(IF(ISERROR(VLOOKUP(control!$B$4&amp;control!$D$7&amp;Wales_CN!$B37,Data_CN!$A$5:$K$410,Data_CN!J$1,FALSE)),"-",VLOOKUP(control!$B$4&amp;control!$D$7&amp;Wales_CN!$B37,Data_CN!$A$5:$K$410,Data_CN!J$1,FALSE))=0,ISERROR(IF(ISERROR(VLOOKUP(control!$B$4&amp;control!$D$7&amp;Wales_CN!$B37,Data_CN!$A$5:$K$410,Data_CN!J$1,FALSE)),"-",VLOOKUP(control!$B$4&amp;control!$D$7&amp;Wales_CN!$B37,Data_CN!$A$5:$K$410,Data_CN!J$1,FALSE)))),"-",IF(ISERROR(VLOOKUP(control!$B$4&amp;control!$D$7&amp;Wales_CN!$B37,Data_CN!$A$5:$K$410,Data_CN!J$1,FALSE)),"-",VLOOKUP(control!$B$4&amp;control!$D$7&amp;Wales_CN!$B37,Data_CN!$A$5:$K$410,Data_CN!J$1,FALSE)))</f>
        <v>134</v>
      </c>
      <c r="I37" s="91">
        <f>IF(OR(IF(ISERROR(VLOOKUP(control!$B$4&amp;control!$D$7&amp;Wales_CN!$B37,Data_CN!$A$5:$K$410,Data_CN!K$1,FALSE)),"-",VLOOKUP(control!$B$4&amp;control!$D$7&amp;Wales_CN!$B37,Data_CN!$A$5:$K$410,Data_CN!K$1,FALSE))=0,ISERROR(IF(ISERROR(VLOOKUP(control!$B$4&amp;control!$D$7&amp;Wales_CN!$B37,Data_CN!$A$5:$K$410,Data_CN!K$1,FALSE)),"-",VLOOKUP(control!$B$4&amp;control!$D$7&amp;Wales_CN!$B37,Data_CN!$A$5:$K$410,Data_CN!K$1,FALSE)))),"-",IF(ISERROR(VLOOKUP(control!$B$4&amp;control!$D$7&amp;Wales_CN!$B37,Data_CN!$A$5:$K$410,Data_CN!K$1,FALSE)),"-",VLOOKUP(control!$B$4&amp;control!$D$7&amp;Wales_CN!$B37,Data_CN!$A$5:$K$410,Data_CN!K$1,FALSE)))</f>
        <v>1682</v>
      </c>
      <c r="K37" s="89">
        <f>IF(OR(IF(ISERROR(VLOOKUP(control!$B$5&amp;control!$D$7&amp;Wales_CN!$B37,Data_CN!$A$5:$K$410,Data_CN!E$1,FALSE)),"-",VLOOKUP(control!$B$5&amp;control!$D$7&amp;Wales_CN!$B37,Data_CN!$A$5:$K$410,Data_CN!E$1,FALSE))=0,ISERROR(IF(ISERROR(VLOOKUP(control!$B$5&amp;control!$D$7&amp;Wales_CN!$B37,Data_CN!$A$5:$K$410,Data_CN!E$1,FALSE)),"-",VLOOKUP(control!$B$5&amp;control!$D$7&amp;Wales_CN!$B37,Data_CN!$A$5:$K$410,Data_CN!E$1,FALSE)))),"-",IF(ISERROR(VLOOKUP(control!$B$5&amp;control!$D$7&amp;Wales_CN!$B37,Data_CN!$A$5:$K$410,Data_CN!E$1,FALSE)),"-",VLOOKUP(control!$B$5&amp;control!$D$7&amp;Wales_CN!$B37,Data_CN!$A$5:$K$410,Data_CN!E$1,FALSE)))</f>
        <v>226</v>
      </c>
      <c r="L37" s="90">
        <f>IF(OR(IF(ISERROR(VLOOKUP(control!$B$5&amp;control!$D$7&amp;Wales_CN!$B37,Data_CN!$A$5:$K$410,Data_CN!F$1,FALSE)),"-",VLOOKUP(control!$B$5&amp;control!$D$7&amp;Wales_CN!$B37,Data_CN!$A$5:$K$410,Data_CN!F$1,FALSE))=0,ISERROR(IF(ISERROR(VLOOKUP(control!$B$5&amp;control!$D$7&amp;Wales_CN!$B40,Data_CN!$A$5:$K$410,Data_CN!F$1,FALSE)),"-",VLOOKUP(control!$B$5&amp;control!$D$7&amp;Wales_CN!$B37,Data_CN!$A$5:$K$410,Data_CN!F$1,FALSE)))),"-",IF(ISERROR(VLOOKUP(control!$B$5&amp;control!$D$7&amp;Wales_CN!$B37,Data_CN!$A$5:$K$410,Data_CN!F$1,FALSE)),"-",VLOOKUP(control!$B$5&amp;control!$D$7&amp;Wales_CN!$B37,Data_CN!$A$5:$K$410,Data_CN!F$1,FALSE)))</f>
        <v>223</v>
      </c>
      <c r="M37" s="90">
        <f>IF(OR(IF(ISERROR(VLOOKUP(control!$B$5&amp;control!$D$7&amp;Wales_CN!$B37,Data_CN!$A$5:$K$410,Data_CN!G$1,FALSE)),"-",VLOOKUP(control!$B$5&amp;control!$D$7&amp;Wales_CN!$B37,Data_CN!$A$5:$K$410,Data_CN!G$1,FALSE))=0,ISERROR(IF(ISERROR(VLOOKUP(control!$B$5&amp;control!$D$7&amp;Wales_CN!$B40,Data_CN!$A$5:$K$410,Data_CN!G$1,FALSE)),"-",VLOOKUP(control!$B$5&amp;control!$D$7&amp;Wales_CN!$B37,Data_CN!$A$5:$K$410,Data_CN!G$1,FALSE)))),"-",IF(ISERROR(VLOOKUP(control!$B$5&amp;control!$D$7&amp;Wales_CN!$B37,Data_CN!$A$5:$K$410,Data_CN!G$1,FALSE)),"-",VLOOKUP(control!$B$5&amp;control!$D$7&amp;Wales_CN!$B37,Data_CN!$A$5:$K$410,Data_CN!G$1,FALSE)))</f>
        <v>484</v>
      </c>
      <c r="N37" s="90">
        <f>IF(OR(IF(ISERROR(VLOOKUP(control!$B$5&amp;control!$D$7&amp;Wales_CN!$B37,Data_CN!$A$5:$K$410,Data_CN!H$1,FALSE)),"-",VLOOKUP(control!$B$5&amp;control!$D$7&amp;Wales_CN!$B37,Data_CN!$A$5:$K$410,Data_CN!H$1,FALSE))=0,ISERROR(IF(ISERROR(VLOOKUP(control!$B$5&amp;control!$D$7&amp;Wales_CN!$B40,Data_CN!$A$5:$K$410,Data_CN!H$1,FALSE)),"-",VLOOKUP(control!$B$5&amp;control!$D$7&amp;Wales_CN!$B37,Data_CN!$A$5:$K$410,Data_CN!H$1,FALSE)))),"-",IF(ISERROR(VLOOKUP(control!$B$5&amp;control!$D$7&amp;Wales_CN!$B37,Data_CN!$A$5:$K$410,Data_CN!H$1,FALSE)),"-",VLOOKUP(control!$B$5&amp;control!$D$7&amp;Wales_CN!$B37,Data_CN!$A$5:$K$410,Data_CN!H$1,FALSE)))</f>
        <v>613</v>
      </c>
      <c r="O37" s="90">
        <f>IF(OR(IF(ISERROR(VLOOKUP(control!$B$5&amp;control!$D$7&amp;Wales_CN!$B37,Data_CN!$A$5:$K$410,Data_CN!I$1,FALSE)),"-",VLOOKUP(control!$B$5&amp;control!$D$7&amp;Wales_CN!$B37,Data_CN!$A$5:$K$410,Data_CN!I$1,FALSE))=0,ISERROR(IF(ISERROR(VLOOKUP(control!$B$5&amp;control!$D$7&amp;Wales_CN!$B40,Data_CN!$A$5:$K$410,Data_CN!I$1,FALSE)),"-",VLOOKUP(control!$B$5&amp;control!$D$7&amp;Wales_CN!$B37,Data_CN!$A$5:$K$410,Data_CN!I$1,FALSE)))),"-",IF(ISERROR(VLOOKUP(control!$B$5&amp;control!$D$7&amp;Wales_CN!$B37,Data_CN!$A$5:$K$410,Data_CN!I$1,FALSE)),"-",VLOOKUP(control!$B$5&amp;control!$D$7&amp;Wales_CN!$B37,Data_CN!$A$5:$K$410,Data_CN!I$1,FALSE)))</f>
        <v>379</v>
      </c>
      <c r="P37" s="90">
        <f>IF(OR(IF(ISERROR(VLOOKUP(control!$B$5&amp;control!$D$7&amp;Wales_CN!$B37,Data_CN!$A$5:$K$410,Data_CN!J$1,FALSE)),"-",VLOOKUP(control!$B$5&amp;control!$D$7&amp;Wales_CN!$B37,Data_CN!$A$5:$K$410,Data_CN!J$1,FALSE))=0,ISERROR(IF(ISERROR(VLOOKUP(control!$B$5&amp;control!$D$7&amp;Wales_CN!$B40,Data_CN!$A$5:$K$410,Data_CN!J$1,FALSE)),"-",VLOOKUP(control!$B$5&amp;control!$D$7&amp;Wales_CN!$B37,Data_CN!$A$5:$K$410,Data_CN!J$1,FALSE)))),"-",IF(ISERROR(VLOOKUP(control!$B$5&amp;control!$D$7&amp;Wales_CN!$B37,Data_CN!$A$5:$K$410,Data_CN!J$1,FALSE)),"-",VLOOKUP(control!$B$5&amp;control!$D$7&amp;Wales_CN!$B37,Data_CN!$A$5:$K$410,Data_CN!J$1,FALSE)))</f>
        <v>254</v>
      </c>
      <c r="Q37" s="91">
        <f>IF(OR(IF(ISERROR(VLOOKUP(control!$B$5&amp;control!$D$7&amp;Wales_CN!$B37,Data_CN!$A$5:$K$410,Data_CN!K$1,FALSE)),"-",VLOOKUP(control!$B$5&amp;control!$D$7&amp;Wales_CN!$B37,Data_CN!$A$5:$K$410,Data_CN!K$1,FALSE))=0,ISERROR(IF(ISERROR(VLOOKUP(control!$B$5&amp;control!$D$7&amp;Wales_CN!$B40,Data_CN!$A$5:$K$410,Data_CN!K$1,FALSE)),"-",VLOOKUP(control!$B$5&amp;control!$D$7&amp;Wales_CN!$B37,Data_CN!$A$5:$K$410,Data_CN!K$1,FALSE)))),"-",IF(ISERROR(VLOOKUP(control!$B$5&amp;control!$D$7&amp;Wales_CN!$B37,Data_CN!$A$5:$K$410,Data_CN!K$1,FALSE)),"-",VLOOKUP(control!$B$5&amp;control!$D$7&amp;Wales_CN!$B37,Data_CN!$A$5:$K$410,Data_CN!K$1,FALSE)))</f>
        <v>2179</v>
      </c>
      <c r="R37" s="9"/>
      <c r="S37" s="89">
        <f>IF(OR(IF(ISERROR(VLOOKUP("Persons"&amp;control!$D$7&amp;Wales_CN!$B37,Data_CN!$A$5:$K$410,Data_CN!E$1,FALSE)),"-",VLOOKUP("Persons"&amp;control!$D$7&amp;Wales_CN!$B37,Data_CN!$A$5:$K$410,Data_CN!E$1,FALSE))=0,ISERROR(IF(ISERROR(VLOOKUP("Persons"&amp;control!$D$7&amp;Wales_CN!$B37,Data_CN!$A$5:$K$410,Data_CN!E$1,FALSE)),"-",VLOOKUP("Persons"&amp;control!$D$7&amp;Wales_CN!$B37,Data_CN!$A$5:$K$410,Data_CN!E$1,FALSE)))),"-",IF(ISERROR(VLOOKUP("Persons"&amp;control!$D$7&amp;Wales_CN!$B37,Data_CN!$A$5:$K$410,Data_CN!E$1,FALSE)),"-",VLOOKUP("Persons"&amp;control!$D$7&amp;Wales_CN!$B37,Data_CN!$A$5:$K$410,Data_CN!E$1,FALSE)))</f>
        <v>506</v>
      </c>
      <c r="T37" s="90">
        <f>IF(OR(IF(ISERROR(VLOOKUP("Persons"&amp;control!$D$7&amp;Wales_CN!$B37,Data_CN!$A$5:$K$410,Data_CN!F$1,FALSE)),"-",VLOOKUP("Persons"&amp;control!$D$7&amp;Wales_CN!$B37,Data_CN!$A$5:$K$410,Data_CN!F$1,FALSE))=0,ISERROR(IF(ISERROR(VLOOKUP("Persons"&amp;control!$D$7&amp;Wales_CN!$B37,Data_CN!$A$5:$K$410,Data_CN!F$1,FALSE)),"-",VLOOKUP("Persons"&amp;control!$D$7&amp;Wales_CN!$B37,Data_CN!$A$5:$K$410,Data_CN!F$1,FALSE)))),"-",IF(ISERROR(VLOOKUP("Persons"&amp;control!$D$7&amp;Wales_CN!$B37,Data_CN!$A$5:$K$410,Data_CN!F$1,FALSE)),"-",VLOOKUP("Persons"&amp;control!$D$7&amp;Wales_CN!$B37,Data_CN!$A$5:$K$410,Data_CN!F$1,FALSE)))</f>
        <v>417</v>
      </c>
      <c r="U37" s="90">
        <f>IF(OR(IF(ISERROR(VLOOKUP("Persons"&amp;control!$D$7&amp;Wales_CN!$B37,Data_CN!$A$5:$K$410,Data_CN!G$1,FALSE)),"-",VLOOKUP("Persons"&amp;control!$D$7&amp;Wales_CN!$B37,Data_CN!$A$5:$K$410,Data_CN!G$1,FALSE))=0,ISERROR(IF(ISERROR(VLOOKUP("Persons"&amp;control!$D$7&amp;Wales_CN!$B37,Data_CN!$A$5:$K$410,Data_CN!G$1,FALSE)),"-",VLOOKUP("Persons"&amp;control!$D$7&amp;Wales_CN!$B37,Data_CN!$A$5:$K$410,Data_CN!G$1,FALSE)))),"-",IF(ISERROR(VLOOKUP("Persons"&amp;control!$D$7&amp;Wales_CN!$B37,Data_CN!$A$5:$K$410,Data_CN!G$1,FALSE)),"-",VLOOKUP("Persons"&amp;control!$D$7&amp;Wales_CN!$B37,Data_CN!$A$5:$K$410,Data_CN!G$1,FALSE)))</f>
        <v>944</v>
      </c>
      <c r="V37" s="90">
        <f>IF(OR(IF(ISERROR(VLOOKUP("Persons"&amp;control!$D$7&amp;Wales_CN!$B37,Data_CN!$A$5:$K$410,Data_CN!H$1,FALSE)),"-",VLOOKUP("Persons"&amp;control!$D$7&amp;Wales_CN!$B37,Data_CN!$A$5:$K$410,Data_CN!H$1,FALSE))=0,ISERROR(IF(ISERROR(VLOOKUP("Persons"&amp;control!$D$7&amp;Wales_CN!$B37,Data_CN!$A$5:$K$410,Data_CN!H$1,FALSE)),"-",VLOOKUP("Persons"&amp;control!$D$7&amp;Wales_CN!$B37,Data_CN!$A$5:$K$410,Data_CN!H$1,FALSE)))),"-",IF(ISERROR(VLOOKUP("Persons"&amp;control!$D$7&amp;Wales_CN!$B37,Data_CN!$A$5:$K$410,Data_CN!H$1,FALSE)),"-",VLOOKUP("Persons"&amp;control!$D$7&amp;Wales_CN!$B37,Data_CN!$A$5:$K$410,Data_CN!H$1,FALSE)))</f>
        <v>1019</v>
      </c>
      <c r="W37" s="90">
        <f>IF(OR(IF(ISERROR(VLOOKUP("Persons"&amp;control!$D$7&amp;Wales_CN!$B37,Data_CN!$A$5:$K$410,Data_CN!I$1,FALSE)),"-",VLOOKUP("Persons"&amp;control!$D$7&amp;Wales_CN!$B37,Data_CN!$A$5:$K$410,Data_CN!I$1,FALSE))=0,ISERROR(IF(ISERROR(VLOOKUP("Persons"&amp;control!$D$7&amp;Wales_CN!$B37,Data_CN!$A$5:$K$410,Data_CN!I$1,FALSE)),"-",VLOOKUP("Persons"&amp;control!$D$7&amp;Wales_CN!$B37,Data_CN!$A$5:$K$410,Data_CN!I$1,FALSE)))),"-",IF(ISERROR(VLOOKUP("Persons"&amp;control!$D$7&amp;Wales_CN!$B37,Data_CN!$A$5:$K$410,Data_CN!I$1,FALSE)),"-",VLOOKUP("Persons"&amp;control!$D$7&amp;Wales_CN!$B37,Data_CN!$A$5:$K$410,Data_CN!I$1,FALSE)))</f>
        <v>587</v>
      </c>
      <c r="X37" s="90">
        <f>IF(OR(IF(ISERROR(VLOOKUP("Persons"&amp;control!$D$7&amp;Wales_CN!$B37,Data_CN!$A$5:$K$410,Data_CN!J$1,FALSE)),"-",VLOOKUP("Persons"&amp;control!$D$7&amp;Wales_CN!$B37,Data_CN!$A$5:$K$410,Data_CN!J$1,FALSE))=0,ISERROR(IF(ISERROR(VLOOKUP("Persons"&amp;control!$D$7&amp;Wales_CN!$B37,Data_CN!$A$5:$K$410,Data_CN!J$1,FALSE)),"-",VLOOKUP("Persons"&amp;control!$D$7&amp;Wales_CN!$B37,Data_CN!$A$5:$K$410,Data_CN!J$1,FALSE)))),"-",IF(ISERROR(VLOOKUP("Persons"&amp;control!$D$7&amp;Wales_CN!$B37,Data_CN!$A$5:$K$410,Data_CN!J$1,FALSE)),"-",VLOOKUP("Persons"&amp;control!$D$7&amp;Wales_CN!$B37,Data_CN!$A$5:$K$410,Data_CN!J$1,FALSE)))</f>
        <v>388</v>
      </c>
      <c r="Y37" s="91">
        <f>IF(OR(IF(ISERROR(VLOOKUP("Persons"&amp;control!$D$7&amp;Wales_CN!$B37,Data_CN!$A$5:$K$410,Data_CN!K$1,FALSE)),"-",VLOOKUP("Persons"&amp;control!$D$7&amp;Wales_CN!$B37,Data_CN!$A$5:$K$410,Data_CN!K$1,FALSE))=0,ISERROR(IF(ISERROR(VLOOKUP("Persons"&amp;control!$D$7&amp;Wales_CN!$B37,Data_CN!$A$5:$K$410,Data_CN!K$1,FALSE)),"-",VLOOKUP("Persons"&amp;control!$D$7&amp;Wales_CN!$B37,Data_CN!$A$5:$K$410,Data_CN!K$1,FALSE)))),"-",IF(ISERROR(VLOOKUP("Persons"&amp;control!$D$7&amp;Wales_CN!$B37,Data_CN!$A$5:$K$410,Data_CN!K$1,FALSE)),"-",VLOOKUP("Persons"&amp;control!$D$7&amp;Wales_CN!$B37,Data_CN!$A$5:$K$410,Data_CN!K$1,FALSE)))</f>
        <v>3861</v>
      </c>
    </row>
    <row r="38" spans="2:25" thickBot="1">
      <c r="B38" s="16" t="s">
        <v>116</v>
      </c>
      <c r="C38" s="86">
        <f>IF(OR(IF(ISERROR(VLOOKUP(control!$B$4&amp;control!$D$7&amp;Wales_CN!$B38,Data_CN!$A$5:$K$410,Data_CN!E$1,FALSE)),"-",VLOOKUP(control!$B$4&amp;control!$D$7&amp;Wales_CN!$B38,Data_CN!$A$5:$K$410,Data_CN!E$1,FALSE))=0,ISERROR(IF(ISERROR(VLOOKUP(control!$B$4&amp;control!$D$7&amp;Wales_CN!$B38,Data_CN!$A$5:$K$410,Data_CN!E$1,FALSE)),"-",VLOOKUP(control!$B$4&amp;control!$D$7&amp;Wales_CN!$B38,Data_CN!$A$5:$K$410,Data_CN!E$1,FALSE)))),"-",IF(ISERROR(VLOOKUP(control!$B$4&amp;control!$D$7&amp;Wales_CN!$B38,Data_CN!$A$5:$K$410,Data_CN!E$1,FALSE)),"-",VLOOKUP(control!$B$4&amp;control!$D$7&amp;Wales_CN!$B38,Data_CN!$A$5:$K$410,Data_CN!E$1,FALSE)))</f>
        <v>62</v>
      </c>
      <c r="D38" s="87">
        <f>IF(OR(IF(ISERROR(VLOOKUP(control!$B$4&amp;control!$D$7&amp;Wales_CN!$B38,Data_CN!$A$5:$K$410,Data_CN!F$1,FALSE)),"-",VLOOKUP(control!$B$4&amp;control!$D$7&amp;Wales_CN!$B38,Data_CN!$A$5:$K$410,Data_CN!F$1,FALSE))=0,ISERROR(IF(ISERROR(VLOOKUP(control!$B$4&amp;control!$D$7&amp;Wales_CN!$B38,Data_CN!$A$5:$K$410,Data_CN!F$1,FALSE)),"-",VLOOKUP(control!$B$4&amp;control!$D$7&amp;Wales_CN!$B38,Data_CN!$A$5:$K$410,Data_CN!F$1,FALSE)))),"-",IF(ISERROR(VLOOKUP(control!$B$4&amp;control!$D$7&amp;Wales_CN!$B38,Data_CN!$A$5:$K$410,Data_CN!F$1,FALSE)),"-",VLOOKUP(control!$B$4&amp;control!$D$7&amp;Wales_CN!$B38,Data_CN!$A$5:$K$410,Data_CN!F$1,FALSE)))</f>
        <v>59</v>
      </c>
      <c r="E38" s="87">
        <f>IF(OR(IF(ISERROR(VLOOKUP(control!$B$4&amp;control!$D$7&amp;Wales_CN!$B38,Data_CN!$A$5:$K$410,Data_CN!G$1,FALSE)),"-",VLOOKUP(control!$B$4&amp;control!$D$7&amp;Wales_CN!$B38,Data_CN!$A$5:$K$410,Data_CN!G$1,FALSE))=0,ISERROR(IF(ISERROR(VLOOKUP(control!$B$4&amp;control!$D$7&amp;Wales_CN!$B38,Data_CN!$A$5:$K$410,Data_CN!G$1,FALSE)),"-",VLOOKUP(control!$B$4&amp;control!$D$7&amp;Wales_CN!$B38,Data_CN!$A$5:$K$410,Data_CN!G$1,FALSE)))),"-",IF(ISERROR(VLOOKUP(control!$B$4&amp;control!$D$7&amp;Wales_CN!$B38,Data_CN!$A$5:$K$410,Data_CN!G$1,FALSE)),"-",VLOOKUP(control!$B$4&amp;control!$D$7&amp;Wales_CN!$B38,Data_CN!$A$5:$K$410,Data_CN!G$1,FALSE)))</f>
        <v>95</v>
      </c>
      <c r="F38" s="87">
        <f>IF(OR(IF(ISERROR(VLOOKUP(control!$B$4&amp;control!$D$7&amp;Wales_CN!$B38,Data_CN!$A$5:$K$410,Data_CN!H$1,FALSE)),"-",VLOOKUP(control!$B$4&amp;control!$D$7&amp;Wales_CN!$B38,Data_CN!$A$5:$K$410,Data_CN!H$1,FALSE))=0,ISERROR(IF(ISERROR(VLOOKUP(control!$B$4&amp;control!$D$7&amp;Wales_CN!$B38,Data_CN!$A$5:$K$410,Data_CN!H$1,FALSE)),"-",VLOOKUP(control!$B$4&amp;control!$D$7&amp;Wales_CN!$B38,Data_CN!$A$5:$K$410,Data_CN!H$1,FALSE)))),"-",IF(ISERROR(VLOOKUP(control!$B$4&amp;control!$D$7&amp;Wales_CN!$B38,Data_CN!$A$5:$K$410,Data_CN!H$1,FALSE)),"-",VLOOKUP(control!$B$4&amp;control!$D$7&amp;Wales_CN!$B38,Data_CN!$A$5:$K$410,Data_CN!H$1,FALSE)))</f>
        <v>103</v>
      </c>
      <c r="G38" s="87">
        <f>IF(OR(IF(ISERROR(VLOOKUP(control!$B$4&amp;control!$D$7&amp;Wales_CN!$B38,Data_CN!$A$5:$K$410,Data_CN!I$1,FALSE)),"-",VLOOKUP(control!$B$4&amp;control!$D$7&amp;Wales_CN!$B38,Data_CN!$A$5:$K$410,Data_CN!I$1,FALSE))=0,ISERROR(IF(ISERROR(VLOOKUP(control!$B$4&amp;control!$D$7&amp;Wales_CN!$B38,Data_CN!$A$5:$K$410,Data_CN!I$1,FALSE)),"-",VLOOKUP(control!$B$4&amp;control!$D$7&amp;Wales_CN!$B38,Data_CN!$A$5:$K$410,Data_CN!I$1,FALSE)))),"-",IF(ISERROR(VLOOKUP(control!$B$4&amp;control!$D$7&amp;Wales_CN!$B38,Data_CN!$A$5:$K$410,Data_CN!I$1,FALSE)),"-",VLOOKUP(control!$B$4&amp;control!$D$7&amp;Wales_CN!$B38,Data_CN!$A$5:$K$410,Data_CN!I$1,FALSE)))</f>
        <v>30</v>
      </c>
      <c r="H38" s="87">
        <f>IF(OR(IF(ISERROR(VLOOKUP(control!$B$4&amp;control!$D$7&amp;Wales_CN!$B38,Data_CN!$A$5:$K$410,Data_CN!J$1,FALSE)),"-",VLOOKUP(control!$B$4&amp;control!$D$7&amp;Wales_CN!$B38,Data_CN!$A$5:$K$410,Data_CN!J$1,FALSE))=0,ISERROR(IF(ISERROR(VLOOKUP(control!$B$4&amp;control!$D$7&amp;Wales_CN!$B38,Data_CN!$A$5:$K$410,Data_CN!J$1,FALSE)),"-",VLOOKUP(control!$B$4&amp;control!$D$7&amp;Wales_CN!$B38,Data_CN!$A$5:$K$410,Data_CN!J$1,FALSE)))),"-",IF(ISERROR(VLOOKUP(control!$B$4&amp;control!$D$7&amp;Wales_CN!$B38,Data_CN!$A$5:$K$410,Data_CN!J$1,FALSE)),"-",VLOOKUP(control!$B$4&amp;control!$D$7&amp;Wales_CN!$B38,Data_CN!$A$5:$K$410,Data_CN!J$1,FALSE)))</f>
        <v>9</v>
      </c>
      <c r="I38" s="88">
        <f>IF(OR(IF(ISERROR(VLOOKUP(control!$B$4&amp;control!$D$7&amp;Wales_CN!$B38,Data_CN!$A$5:$K$410,Data_CN!K$1,FALSE)),"-",VLOOKUP(control!$B$4&amp;control!$D$7&amp;Wales_CN!$B38,Data_CN!$A$5:$K$410,Data_CN!K$1,FALSE))=0,ISERROR(IF(ISERROR(VLOOKUP(control!$B$4&amp;control!$D$7&amp;Wales_CN!$B38,Data_CN!$A$5:$K$410,Data_CN!K$1,FALSE)),"-",VLOOKUP(control!$B$4&amp;control!$D$7&amp;Wales_CN!$B38,Data_CN!$A$5:$K$410,Data_CN!K$1,FALSE)))),"-",IF(ISERROR(VLOOKUP(control!$B$4&amp;control!$D$7&amp;Wales_CN!$B38,Data_CN!$A$5:$K$410,Data_CN!K$1,FALSE)),"-",VLOOKUP(control!$B$4&amp;control!$D$7&amp;Wales_CN!$B38,Data_CN!$A$5:$K$410,Data_CN!K$1,FALSE)))</f>
        <v>358</v>
      </c>
      <c r="K38" s="86">
        <f>IF(OR(IF(ISERROR(VLOOKUP(control!$B$5&amp;control!$D$7&amp;Wales_CN!$B38,Data_CN!$A$5:$K$410,Data_CN!E$1,FALSE)),"-",VLOOKUP(control!$B$5&amp;control!$D$7&amp;Wales_CN!$B38,Data_CN!$A$5:$K$410,Data_CN!E$1,FALSE))=0,ISERROR(IF(ISERROR(VLOOKUP(control!$B$5&amp;control!$D$7&amp;Wales_CN!$B38,Data_CN!$A$5:$K$410,Data_CN!E$1,FALSE)),"-",VLOOKUP(control!$B$5&amp;control!$D$7&amp;Wales_CN!$B38,Data_CN!$A$5:$K$410,Data_CN!E$1,FALSE)))),"-",IF(ISERROR(VLOOKUP(control!$B$5&amp;control!$D$7&amp;Wales_CN!$B38,Data_CN!$A$5:$K$410,Data_CN!E$1,FALSE)),"-",VLOOKUP(control!$B$5&amp;control!$D$7&amp;Wales_CN!$B38,Data_CN!$A$5:$K$410,Data_CN!E$1,FALSE)))</f>
        <v>63</v>
      </c>
      <c r="L38" s="87">
        <f>IF(OR(IF(ISERROR(VLOOKUP(control!$B$5&amp;control!$D$7&amp;Wales_CN!$B38,Data_CN!$A$5:$K$410,Data_CN!F$1,FALSE)),"-",VLOOKUP(control!$B$5&amp;control!$D$7&amp;Wales_CN!$B38,Data_CN!$A$5:$K$410,Data_CN!F$1,FALSE))=0,ISERROR(IF(ISERROR(VLOOKUP(control!$B$5&amp;control!$D$7&amp;Wales_CN!$B41,Data_CN!$A$5:$K$410,Data_CN!F$1,FALSE)),"-",VLOOKUP(control!$B$5&amp;control!$D$7&amp;Wales_CN!$B38,Data_CN!$A$5:$K$410,Data_CN!F$1,FALSE)))),"-",IF(ISERROR(VLOOKUP(control!$B$5&amp;control!$D$7&amp;Wales_CN!$B38,Data_CN!$A$5:$K$410,Data_CN!F$1,FALSE)),"-",VLOOKUP(control!$B$5&amp;control!$D$7&amp;Wales_CN!$B38,Data_CN!$A$5:$K$410,Data_CN!F$1,FALSE)))</f>
        <v>51</v>
      </c>
      <c r="M38" s="87">
        <f>IF(OR(IF(ISERROR(VLOOKUP(control!$B$5&amp;control!$D$7&amp;Wales_CN!$B38,Data_CN!$A$5:$K$410,Data_CN!G$1,FALSE)),"-",VLOOKUP(control!$B$5&amp;control!$D$7&amp;Wales_CN!$B38,Data_CN!$A$5:$K$410,Data_CN!G$1,FALSE))=0,ISERROR(IF(ISERROR(VLOOKUP(control!$B$5&amp;control!$D$7&amp;Wales_CN!$B41,Data_CN!$A$5:$K$410,Data_CN!G$1,FALSE)),"-",VLOOKUP(control!$B$5&amp;control!$D$7&amp;Wales_CN!$B38,Data_CN!$A$5:$K$410,Data_CN!G$1,FALSE)))),"-",IF(ISERROR(VLOOKUP(control!$B$5&amp;control!$D$7&amp;Wales_CN!$B38,Data_CN!$A$5:$K$410,Data_CN!G$1,FALSE)),"-",VLOOKUP(control!$B$5&amp;control!$D$7&amp;Wales_CN!$B38,Data_CN!$A$5:$K$410,Data_CN!G$1,FALSE)))</f>
        <v>91</v>
      </c>
      <c r="N38" s="87">
        <f>IF(OR(IF(ISERROR(VLOOKUP(control!$B$5&amp;control!$D$7&amp;Wales_CN!$B38,Data_CN!$A$5:$K$410,Data_CN!H$1,FALSE)),"-",VLOOKUP(control!$B$5&amp;control!$D$7&amp;Wales_CN!$B38,Data_CN!$A$5:$K$410,Data_CN!H$1,FALSE))=0,ISERROR(IF(ISERROR(VLOOKUP(control!$B$5&amp;control!$D$7&amp;Wales_CN!$B41,Data_CN!$A$5:$K$410,Data_CN!H$1,FALSE)),"-",VLOOKUP(control!$B$5&amp;control!$D$7&amp;Wales_CN!$B38,Data_CN!$A$5:$K$410,Data_CN!H$1,FALSE)))),"-",IF(ISERROR(VLOOKUP(control!$B$5&amp;control!$D$7&amp;Wales_CN!$B38,Data_CN!$A$5:$K$410,Data_CN!H$1,FALSE)),"-",VLOOKUP(control!$B$5&amp;control!$D$7&amp;Wales_CN!$B38,Data_CN!$A$5:$K$410,Data_CN!H$1,FALSE)))</f>
        <v>69</v>
      </c>
      <c r="O38" s="87">
        <f>IF(OR(IF(ISERROR(VLOOKUP(control!$B$5&amp;control!$D$7&amp;Wales_CN!$B38,Data_CN!$A$5:$K$410,Data_CN!I$1,FALSE)),"-",VLOOKUP(control!$B$5&amp;control!$D$7&amp;Wales_CN!$B38,Data_CN!$A$5:$K$410,Data_CN!I$1,FALSE))=0,ISERROR(IF(ISERROR(VLOOKUP(control!$B$5&amp;control!$D$7&amp;Wales_CN!$B41,Data_CN!$A$5:$K$410,Data_CN!I$1,FALSE)),"-",VLOOKUP(control!$B$5&amp;control!$D$7&amp;Wales_CN!$B38,Data_CN!$A$5:$K$410,Data_CN!I$1,FALSE)))),"-",IF(ISERROR(VLOOKUP(control!$B$5&amp;control!$D$7&amp;Wales_CN!$B38,Data_CN!$A$5:$K$410,Data_CN!I$1,FALSE)),"-",VLOOKUP(control!$B$5&amp;control!$D$7&amp;Wales_CN!$B38,Data_CN!$A$5:$K$410,Data_CN!I$1,FALSE)))</f>
        <v>31</v>
      </c>
      <c r="P38" s="87">
        <f>IF(OR(IF(ISERROR(VLOOKUP(control!$B$5&amp;control!$D$7&amp;Wales_CN!$B38,Data_CN!$A$5:$K$410,Data_CN!J$1,FALSE)),"-",VLOOKUP(control!$B$5&amp;control!$D$7&amp;Wales_CN!$B38,Data_CN!$A$5:$K$410,Data_CN!J$1,FALSE))=0,ISERROR(IF(ISERROR(VLOOKUP(control!$B$5&amp;control!$D$7&amp;Wales_CN!$B41,Data_CN!$A$5:$K$410,Data_CN!J$1,FALSE)),"-",VLOOKUP(control!$B$5&amp;control!$D$7&amp;Wales_CN!$B38,Data_CN!$A$5:$K$410,Data_CN!J$1,FALSE)))),"-",IF(ISERROR(VLOOKUP(control!$B$5&amp;control!$D$7&amp;Wales_CN!$B38,Data_CN!$A$5:$K$410,Data_CN!J$1,FALSE)),"-",VLOOKUP(control!$B$5&amp;control!$D$7&amp;Wales_CN!$B38,Data_CN!$A$5:$K$410,Data_CN!J$1,FALSE)))</f>
        <v>12</v>
      </c>
      <c r="Q38" s="88">
        <f>IF(OR(IF(ISERROR(VLOOKUP(control!$B$5&amp;control!$D$7&amp;Wales_CN!$B38,Data_CN!$A$5:$K$410,Data_CN!K$1,FALSE)),"-",VLOOKUP(control!$B$5&amp;control!$D$7&amp;Wales_CN!$B38,Data_CN!$A$5:$K$410,Data_CN!K$1,FALSE))=0,ISERROR(IF(ISERROR(VLOOKUP(control!$B$5&amp;control!$D$7&amp;Wales_CN!$B41,Data_CN!$A$5:$K$410,Data_CN!K$1,FALSE)),"-",VLOOKUP(control!$B$5&amp;control!$D$7&amp;Wales_CN!$B38,Data_CN!$A$5:$K$410,Data_CN!K$1,FALSE)))),"-",IF(ISERROR(VLOOKUP(control!$B$5&amp;control!$D$7&amp;Wales_CN!$B38,Data_CN!$A$5:$K$410,Data_CN!K$1,FALSE)),"-",VLOOKUP(control!$B$5&amp;control!$D$7&amp;Wales_CN!$B38,Data_CN!$A$5:$K$410,Data_CN!K$1,FALSE)))</f>
        <v>317</v>
      </c>
      <c r="R38" s="9"/>
      <c r="S38" s="86">
        <f>IF(OR(IF(ISERROR(VLOOKUP("Persons"&amp;control!$D$7&amp;Wales_CN!$B38,Data_CN!$A$5:$K$410,Data_CN!E$1,FALSE)),"-",VLOOKUP("Persons"&amp;control!$D$7&amp;Wales_CN!$B38,Data_CN!$A$5:$K$410,Data_CN!E$1,FALSE))=0,ISERROR(IF(ISERROR(VLOOKUP("Persons"&amp;control!$D$7&amp;Wales_CN!$B38,Data_CN!$A$5:$K$410,Data_CN!E$1,FALSE)),"-",VLOOKUP("Persons"&amp;control!$D$7&amp;Wales_CN!$B38,Data_CN!$A$5:$K$410,Data_CN!E$1,FALSE)))),"-",IF(ISERROR(VLOOKUP("Persons"&amp;control!$D$7&amp;Wales_CN!$B38,Data_CN!$A$5:$K$410,Data_CN!E$1,FALSE)),"-",VLOOKUP("Persons"&amp;control!$D$7&amp;Wales_CN!$B38,Data_CN!$A$5:$K$410,Data_CN!E$1,FALSE)))</f>
        <v>125</v>
      </c>
      <c r="T38" s="87">
        <f>IF(OR(IF(ISERROR(VLOOKUP("Persons"&amp;control!$D$7&amp;Wales_CN!$B38,Data_CN!$A$5:$K$410,Data_CN!F$1,FALSE)),"-",VLOOKUP("Persons"&amp;control!$D$7&amp;Wales_CN!$B38,Data_CN!$A$5:$K$410,Data_CN!F$1,FALSE))=0,ISERROR(IF(ISERROR(VLOOKUP("Persons"&amp;control!$D$7&amp;Wales_CN!$B38,Data_CN!$A$5:$K$410,Data_CN!F$1,FALSE)),"-",VLOOKUP("Persons"&amp;control!$D$7&amp;Wales_CN!$B38,Data_CN!$A$5:$K$410,Data_CN!F$1,FALSE)))),"-",IF(ISERROR(VLOOKUP("Persons"&amp;control!$D$7&amp;Wales_CN!$B38,Data_CN!$A$5:$K$410,Data_CN!F$1,FALSE)),"-",VLOOKUP("Persons"&amp;control!$D$7&amp;Wales_CN!$B38,Data_CN!$A$5:$K$410,Data_CN!F$1,FALSE)))</f>
        <v>110</v>
      </c>
      <c r="U38" s="87">
        <f>IF(OR(IF(ISERROR(VLOOKUP("Persons"&amp;control!$D$7&amp;Wales_CN!$B38,Data_CN!$A$5:$K$410,Data_CN!G$1,FALSE)),"-",VLOOKUP("Persons"&amp;control!$D$7&amp;Wales_CN!$B38,Data_CN!$A$5:$K$410,Data_CN!G$1,FALSE))=0,ISERROR(IF(ISERROR(VLOOKUP("Persons"&amp;control!$D$7&amp;Wales_CN!$B38,Data_CN!$A$5:$K$410,Data_CN!G$1,FALSE)),"-",VLOOKUP("Persons"&amp;control!$D$7&amp;Wales_CN!$B38,Data_CN!$A$5:$K$410,Data_CN!G$1,FALSE)))),"-",IF(ISERROR(VLOOKUP("Persons"&amp;control!$D$7&amp;Wales_CN!$B38,Data_CN!$A$5:$K$410,Data_CN!G$1,FALSE)),"-",VLOOKUP("Persons"&amp;control!$D$7&amp;Wales_CN!$B38,Data_CN!$A$5:$K$410,Data_CN!G$1,FALSE)))</f>
        <v>186</v>
      </c>
      <c r="V38" s="87">
        <f>IF(OR(IF(ISERROR(VLOOKUP("Persons"&amp;control!$D$7&amp;Wales_CN!$B38,Data_CN!$A$5:$K$410,Data_CN!H$1,FALSE)),"-",VLOOKUP("Persons"&amp;control!$D$7&amp;Wales_CN!$B38,Data_CN!$A$5:$K$410,Data_CN!H$1,FALSE))=0,ISERROR(IF(ISERROR(VLOOKUP("Persons"&amp;control!$D$7&amp;Wales_CN!$B38,Data_CN!$A$5:$K$410,Data_CN!H$1,FALSE)),"-",VLOOKUP("Persons"&amp;control!$D$7&amp;Wales_CN!$B38,Data_CN!$A$5:$K$410,Data_CN!H$1,FALSE)))),"-",IF(ISERROR(VLOOKUP("Persons"&amp;control!$D$7&amp;Wales_CN!$B38,Data_CN!$A$5:$K$410,Data_CN!H$1,FALSE)),"-",VLOOKUP("Persons"&amp;control!$D$7&amp;Wales_CN!$B38,Data_CN!$A$5:$K$410,Data_CN!H$1,FALSE)))</f>
        <v>172</v>
      </c>
      <c r="W38" s="87">
        <f>IF(OR(IF(ISERROR(VLOOKUP("Persons"&amp;control!$D$7&amp;Wales_CN!$B38,Data_CN!$A$5:$K$410,Data_CN!I$1,FALSE)),"-",VLOOKUP("Persons"&amp;control!$D$7&amp;Wales_CN!$B38,Data_CN!$A$5:$K$410,Data_CN!I$1,FALSE))=0,ISERROR(IF(ISERROR(VLOOKUP("Persons"&amp;control!$D$7&amp;Wales_CN!$B38,Data_CN!$A$5:$K$410,Data_CN!I$1,FALSE)),"-",VLOOKUP("Persons"&amp;control!$D$7&amp;Wales_CN!$B38,Data_CN!$A$5:$K$410,Data_CN!I$1,FALSE)))),"-",IF(ISERROR(VLOOKUP("Persons"&amp;control!$D$7&amp;Wales_CN!$B38,Data_CN!$A$5:$K$410,Data_CN!I$1,FALSE)),"-",VLOOKUP("Persons"&amp;control!$D$7&amp;Wales_CN!$B38,Data_CN!$A$5:$K$410,Data_CN!I$1,FALSE)))</f>
        <v>61</v>
      </c>
      <c r="X38" s="87">
        <f>IF(OR(IF(ISERROR(VLOOKUP("Persons"&amp;control!$D$7&amp;Wales_CN!$B38,Data_CN!$A$5:$K$410,Data_CN!J$1,FALSE)),"-",VLOOKUP("Persons"&amp;control!$D$7&amp;Wales_CN!$B38,Data_CN!$A$5:$K$410,Data_CN!J$1,FALSE))=0,ISERROR(IF(ISERROR(VLOOKUP("Persons"&amp;control!$D$7&amp;Wales_CN!$B38,Data_CN!$A$5:$K$410,Data_CN!J$1,FALSE)),"-",VLOOKUP("Persons"&amp;control!$D$7&amp;Wales_CN!$B38,Data_CN!$A$5:$K$410,Data_CN!J$1,FALSE)))),"-",IF(ISERROR(VLOOKUP("Persons"&amp;control!$D$7&amp;Wales_CN!$B38,Data_CN!$A$5:$K$410,Data_CN!J$1,FALSE)),"-",VLOOKUP("Persons"&amp;control!$D$7&amp;Wales_CN!$B38,Data_CN!$A$5:$K$410,Data_CN!J$1,FALSE)))</f>
        <v>21</v>
      </c>
      <c r="Y38" s="88">
        <f>IF(OR(IF(ISERROR(VLOOKUP("Persons"&amp;control!$D$7&amp;Wales_CN!$B38,Data_CN!$A$5:$K$410,Data_CN!K$1,FALSE)),"-",VLOOKUP("Persons"&amp;control!$D$7&amp;Wales_CN!$B38,Data_CN!$A$5:$K$410,Data_CN!K$1,FALSE))=0,ISERROR(IF(ISERROR(VLOOKUP("Persons"&amp;control!$D$7&amp;Wales_CN!$B38,Data_CN!$A$5:$K$410,Data_CN!K$1,FALSE)),"-",VLOOKUP("Persons"&amp;control!$D$7&amp;Wales_CN!$B38,Data_CN!$A$5:$K$410,Data_CN!K$1,FALSE)))),"-",IF(ISERROR(VLOOKUP("Persons"&amp;control!$D$7&amp;Wales_CN!$B38,Data_CN!$A$5:$K$410,Data_CN!K$1,FALSE)),"-",VLOOKUP("Persons"&amp;control!$D$7&amp;Wales_CN!$B38,Data_CN!$A$5:$K$410,Data_CN!K$1,FALSE)))</f>
        <v>675</v>
      </c>
    </row>
    <row r="39" spans="2:25" thickBot="1">
      <c r="B39" s="16" t="s">
        <v>122</v>
      </c>
      <c r="C39" s="89">
        <f>IF(OR(IF(ISERROR(VLOOKUP(control!$B$4&amp;control!$D$7&amp;Wales_CN!$B39,Data_CN!$A$5:$K$410,Data_CN!E$1,FALSE)),"-",VLOOKUP(control!$B$4&amp;control!$D$7&amp;Wales_CN!$B39,Data_CN!$A$5:$K$410,Data_CN!E$1,FALSE))=0,ISERROR(IF(ISERROR(VLOOKUP(control!$B$4&amp;control!$D$7&amp;Wales_CN!$B39,Data_CN!$A$5:$K$410,Data_CN!E$1,FALSE)),"-",VLOOKUP(control!$B$4&amp;control!$D$7&amp;Wales_CN!$B39,Data_CN!$A$5:$K$410,Data_CN!E$1,FALSE)))),"-",IF(ISERROR(VLOOKUP(control!$B$4&amp;control!$D$7&amp;Wales_CN!$B39,Data_CN!$A$5:$K$410,Data_CN!E$1,FALSE)),"-",VLOOKUP(control!$B$4&amp;control!$D$7&amp;Wales_CN!$B39,Data_CN!$A$5:$K$410,Data_CN!E$1,FALSE)))</f>
        <v>182</v>
      </c>
      <c r="D39" s="90">
        <f>IF(OR(IF(ISERROR(VLOOKUP(control!$B$4&amp;control!$D$7&amp;Wales_CN!$B39,Data_CN!$A$5:$K$410,Data_CN!F$1,FALSE)),"-",VLOOKUP(control!$B$4&amp;control!$D$7&amp;Wales_CN!$B39,Data_CN!$A$5:$K$410,Data_CN!F$1,FALSE))=0,ISERROR(IF(ISERROR(VLOOKUP(control!$B$4&amp;control!$D$7&amp;Wales_CN!$B39,Data_CN!$A$5:$K$410,Data_CN!F$1,FALSE)),"-",VLOOKUP(control!$B$4&amp;control!$D$7&amp;Wales_CN!$B39,Data_CN!$A$5:$K$410,Data_CN!F$1,FALSE)))),"-",IF(ISERROR(VLOOKUP(control!$B$4&amp;control!$D$7&amp;Wales_CN!$B39,Data_CN!$A$5:$K$410,Data_CN!F$1,FALSE)),"-",VLOOKUP(control!$B$4&amp;control!$D$7&amp;Wales_CN!$B39,Data_CN!$A$5:$K$410,Data_CN!F$1,FALSE)))</f>
        <v>140</v>
      </c>
      <c r="E39" s="90">
        <f>IF(OR(IF(ISERROR(VLOOKUP(control!$B$4&amp;control!$D$7&amp;Wales_CN!$B39,Data_CN!$A$5:$K$410,Data_CN!G$1,FALSE)),"-",VLOOKUP(control!$B$4&amp;control!$D$7&amp;Wales_CN!$B39,Data_CN!$A$5:$K$410,Data_CN!G$1,FALSE))=0,ISERROR(IF(ISERROR(VLOOKUP(control!$B$4&amp;control!$D$7&amp;Wales_CN!$B39,Data_CN!$A$5:$K$410,Data_CN!G$1,FALSE)),"-",VLOOKUP(control!$B$4&amp;control!$D$7&amp;Wales_CN!$B39,Data_CN!$A$5:$K$410,Data_CN!G$1,FALSE)))),"-",IF(ISERROR(VLOOKUP(control!$B$4&amp;control!$D$7&amp;Wales_CN!$B39,Data_CN!$A$5:$K$410,Data_CN!G$1,FALSE)),"-",VLOOKUP(control!$B$4&amp;control!$D$7&amp;Wales_CN!$B39,Data_CN!$A$5:$K$410,Data_CN!G$1,FALSE)))</f>
        <v>393</v>
      </c>
      <c r="F39" s="90">
        <f>IF(OR(IF(ISERROR(VLOOKUP(control!$B$4&amp;control!$D$7&amp;Wales_CN!$B39,Data_CN!$A$5:$K$410,Data_CN!H$1,FALSE)),"-",VLOOKUP(control!$B$4&amp;control!$D$7&amp;Wales_CN!$B39,Data_CN!$A$5:$K$410,Data_CN!H$1,FALSE))=0,ISERROR(IF(ISERROR(VLOOKUP(control!$B$4&amp;control!$D$7&amp;Wales_CN!$B39,Data_CN!$A$5:$K$410,Data_CN!H$1,FALSE)),"-",VLOOKUP(control!$B$4&amp;control!$D$7&amp;Wales_CN!$B39,Data_CN!$A$5:$K$410,Data_CN!H$1,FALSE)))),"-",IF(ISERROR(VLOOKUP(control!$B$4&amp;control!$D$7&amp;Wales_CN!$B39,Data_CN!$A$5:$K$410,Data_CN!H$1,FALSE)),"-",VLOOKUP(control!$B$4&amp;control!$D$7&amp;Wales_CN!$B39,Data_CN!$A$5:$K$410,Data_CN!H$1,FALSE)))</f>
        <v>404</v>
      </c>
      <c r="G39" s="90">
        <f>IF(OR(IF(ISERROR(VLOOKUP(control!$B$4&amp;control!$D$7&amp;Wales_CN!$B39,Data_CN!$A$5:$K$410,Data_CN!I$1,FALSE)),"-",VLOOKUP(control!$B$4&amp;control!$D$7&amp;Wales_CN!$B39,Data_CN!$A$5:$K$410,Data_CN!I$1,FALSE))=0,ISERROR(IF(ISERROR(VLOOKUP(control!$B$4&amp;control!$D$7&amp;Wales_CN!$B39,Data_CN!$A$5:$K$410,Data_CN!I$1,FALSE)),"-",VLOOKUP(control!$B$4&amp;control!$D$7&amp;Wales_CN!$B39,Data_CN!$A$5:$K$410,Data_CN!I$1,FALSE)))),"-",IF(ISERROR(VLOOKUP(control!$B$4&amp;control!$D$7&amp;Wales_CN!$B39,Data_CN!$A$5:$K$410,Data_CN!I$1,FALSE)),"-",VLOOKUP(control!$B$4&amp;control!$D$7&amp;Wales_CN!$B39,Data_CN!$A$5:$K$410,Data_CN!I$1,FALSE)))</f>
        <v>191</v>
      </c>
      <c r="H39" s="90">
        <f>IF(OR(IF(ISERROR(VLOOKUP(control!$B$4&amp;control!$D$7&amp;Wales_CN!$B39,Data_CN!$A$5:$K$410,Data_CN!J$1,FALSE)),"-",VLOOKUP(control!$B$4&amp;control!$D$7&amp;Wales_CN!$B39,Data_CN!$A$5:$K$410,Data_CN!J$1,FALSE))=0,ISERROR(IF(ISERROR(VLOOKUP(control!$B$4&amp;control!$D$7&amp;Wales_CN!$B39,Data_CN!$A$5:$K$410,Data_CN!J$1,FALSE)),"-",VLOOKUP(control!$B$4&amp;control!$D$7&amp;Wales_CN!$B39,Data_CN!$A$5:$K$410,Data_CN!J$1,FALSE)))),"-",IF(ISERROR(VLOOKUP(control!$B$4&amp;control!$D$7&amp;Wales_CN!$B39,Data_CN!$A$5:$K$410,Data_CN!J$1,FALSE)),"-",VLOOKUP(control!$B$4&amp;control!$D$7&amp;Wales_CN!$B39,Data_CN!$A$5:$K$410,Data_CN!J$1,FALSE)))</f>
        <v>118</v>
      </c>
      <c r="I39" s="91">
        <f>IF(OR(IF(ISERROR(VLOOKUP(control!$B$4&amp;control!$D$7&amp;Wales_CN!$B39,Data_CN!$A$5:$K$410,Data_CN!K$1,FALSE)),"-",VLOOKUP(control!$B$4&amp;control!$D$7&amp;Wales_CN!$B39,Data_CN!$A$5:$K$410,Data_CN!K$1,FALSE))=0,ISERROR(IF(ISERROR(VLOOKUP(control!$B$4&amp;control!$D$7&amp;Wales_CN!$B39,Data_CN!$A$5:$K$410,Data_CN!K$1,FALSE)),"-",VLOOKUP(control!$B$4&amp;control!$D$7&amp;Wales_CN!$B39,Data_CN!$A$5:$K$410,Data_CN!K$1,FALSE)))),"-",IF(ISERROR(VLOOKUP(control!$B$4&amp;control!$D$7&amp;Wales_CN!$B39,Data_CN!$A$5:$K$410,Data_CN!K$1,FALSE)),"-",VLOOKUP(control!$B$4&amp;control!$D$7&amp;Wales_CN!$B39,Data_CN!$A$5:$K$410,Data_CN!K$1,FALSE)))</f>
        <v>1428</v>
      </c>
      <c r="K39" s="89">
        <f>IF(OR(IF(ISERROR(VLOOKUP(control!$B$5&amp;control!$D$7&amp;Wales_CN!$B39,Data_CN!$A$5:$K$410,Data_CN!E$1,FALSE)),"-",VLOOKUP(control!$B$5&amp;control!$D$7&amp;Wales_CN!$B39,Data_CN!$A$5:$K$410,Data_CN!E$1,FALSE))=0,ISERROR(IF(ISERROR(VLOOKUP(control!$B$5&amp;control!$D$7&amp;Wales_CN!$B39,Data_CN!$A$5:$K$410,Data_CN!E$1,FALSE)),"-",VLOOKUP(control!$B$5&amp;control!$D$7&amp;Wales_CN!$B39,Data_CN!$A$5:$K$410,Data_CN!E$1,FALSE)))),"-",IF(ISERROR(VLOOKUP(control!$B$5&amp;control!$D$7&amp;Wales_CN!$B39,Data_CN!$A$5:$K$410,Data_CN!E$1,FALSE)),"-",VLOOKUP(control!$B$5&amp;control!$D$7&amp;Wales_CN!$B39,Data_CN!$A$5:$K$410,Data_CN!E$1,FALSE)))</f>
        <v>161</v>
      </c>
      <c r="L39" s="90">
        <f>IF(OR(IF(ISERROR(VLOOKUP(control!$B$5&amp;control!$D$7&amp;Wales_CN!$B39,Data_CN!$A$5:$K$410,Data_CN!F$1,FALSE)),"-",VLOOKUP(control!$B$5&amp;control!$D$7&amp;Wales_CN!$B39,Data_CN!$A$5:$K$410,Data_CN!F$1,FALSE))=0,ISERROR(IF(ISERROR(VLOOKUP(control!$B$5&amp;control!$D$7&amp;Wales_CN!$B42,Data_CN!$A$5:$K$410,Data_CN!F$1,FALSE)),"-",VLOOKUP(control!$B$5&amp;control!$D$7&amp;Wales_CN!$B39,Data_CN!$A$5:$K$410,Data_CN!F$1,FALSE)))),"-",IF(ISERROR(VLOOKUP(control!$B$5&amp;control!$D$7&amp;Wales_CN!$B39,Data_CN!$A$5:$K$410,Data_CN!F$1,FALSE)),"-",VLOOKUP(control!$B$5&amp;control!$D$7&amp;Wales_CN!$B39,Data_CN!$A$5:$K$410,Data_CN!F$1,FALSE)))</f>
        <v>142</v>
      </c>
      <c r="M39" s="90">
        <f>IF(OR(IF(ISERROR(VLOOKUP(control!$B$5&amp;control!$D$7&amp;Wales_CN!$B39,Data_CN!$A$5:$K$410,Data_CN!G$1,FALSE)),"-",VLOOKUP(control!$B$5&amp;control!$D$7&amp;Wales_CN!$B39,Data_CN!$A$5:$K$410,Data_CN!G$1,FALSE))=0,ISERROR(IF(ISERROR(VLOOKUP(control!$B$5&amp;control!$D$7&amp;Wales_CN!$B42,Data_CN!$A$5:$K$410,Data_CN!G$1,FALSE)),"-",VLOOKUP(control!$B$5&amp;control!$D$7&amp;Wales_CN!$B39,Data_CN!$A$5:$K$410,Data_CN!G$1,FALSE)))),"-",IF(ISERROR(VLOOKUP(control!$B$5&amp;control!$D$7&amp;Wales_CN!$B39,Data_CN!$A$5:$K$410,Data_CN!G$1,FALSE)),"-",VLOOKUP(control!$B$5&amp;control!$D$7&amp;Wales_CN!$B39,Data_CN!$A$5:$K$410,Data_CN!G$1,FALSE)))</f>
        <v>364</v>
      </c>
      <c r="N39" s="90">
        <f>IF(OR(IF(ISERROR(VLOOKUP(control!$B$5&amp;control!$D$7&amp;Wales_CN!$B39,Data_CN!$A$5:$K$410,Data_CN!H$1,FALSE)),"-",VLOOKUP(control!$B$5&amp;control!$D$7&amp;Wales_CN!$B39,Data_CN!$A$5:$K$410,Data_CN!H$1,FALSE))=0,ISERROR(IF(ISERROR(VLOOKUP(control!$B$5&amp;control!$D$7&amp;Wales_CN!$B42,Data_CN!$A$5:$K$410,Data_CN!H$1,FALSE)),"-",VLOOKUP(control!$B$5&amp;control!$D$7&amp;Wales_CN!$B39,Data_CN!$A$5:$K$410,Data_CN!H$1,FALSE)))),"-",IF(ISERROR(VLOOKUP(control!$B$5&amp;control!$D$7&amp;Wales_CN!$B39,Data_CN!$A$5:$K$410,Data_CN!H$1,FALSE)),"-",VLOOKUP(control!$B$5&amp;control!$D$7&amp;Wales_CN!$B39,Data_CN!$A$5:$K$410,Data_CN!H$1,FALSE)))</f>
        <v>374</v>
      </c>
      <c r="O39" s="90">
        <f>IF(OR(IF(ISERROR(VLOOKUP(control!$B$5&amp;control!$D$7&amp;Wales_CN!$B39,Data_CN!$A$5:$K$410,Data_CN!I$1,FALSE)),"-",VLOOKUP(control!$B$5&amp;control!$D$7&amp;Wales_CN!$B39,Data_CN!$A$5:$K$410,Data_CN!I$1,FALSE))=0,ISERROR(IF(ISERROR(VLOOKUP(control!$B$5&amp;control!$D$7&amp;Wales_CN!$B42,Data_CN!$A$5:$K$410,Data_CN!I$1,FALSE)),"-",VLOOKUP(control!$B$5&amp;control!$D$7&amp;Wales_CN!$B39,Data_CN!$A$5:$K$410,Data_CN!I$1,FALSE)))),"-",IF(ISERROR(VLOOKUP(control!$B$5&amp;control!$D$7&amp;Wales_CN!$B39,Data_CN!$A$5:$K$410,Data_CN!I$1,FALSE)),"-",VLOOKUP(control!$B$5&amp;control!$D$7&amp;Wales_CN!$B39,Data_CN!$A$5:$K$410,Data_CN!I$1,FALSE)))</f>
        <v>207</v>
      </c>
      <c r="P39" s="90">
        <f>IF(OR(IF(ISERROR(VLOOKUP(control!$B$5&amp;control!$D$7&amp;Wales_CN!$B39,Data_CN!$A$5:$K$410,Data_CN!J$1,FALSE)),"-",VLOOKUP(control!$B$5&amp;control!$D$7&amp;Wales_CN!$B39,Data_CN!$A$5:$K$410,Data_CN!J$1,FALSE))=0,ISERROR(IF(ISERROR(VLOOKUP(control!$B$5&amp;control!$D$7&amp;Wales_CN!$B42,Data_CN!$A$5:$K$410,Data_CN!J$1,FALSE)),"-",VLOOKUP(control!$B$5&amp;control!$D$7&amp;Wales_CN!$B39,Data_CN!$A$5:$K$410,Data_CN!J$1,FALSE)))),"-",IF(ISERROR(VLOOKUP(control!$B$5&amp;control!$D$7&amp;Wales_CN!$B39,Data_CN!$A$5:$K$410,Data_CN!J$1,FALSE)),"-",VLOOKUP(control!$B$5&amp;control!$D$7&amp;Wales_CN!$B39,Data_CN!$A$5:$K$410,Data_CN!J$1,FALSE)))</f>
        <v>104</v>
      </c>
      <c r="Q39" s="91">
        <f>IF(OR(IF(ISERROR(VLOOKUP(control!$B$5&amp;control!$D$7&amp;Wales_CN!$B39,Data_CN!$A$5:$K$410,Data_CN!K$1,FALSE)),"-",VLOOKUP(control!$B$5&amp;control!$D$7&amp;Wales_CN!$B39,Data_CN!$A$5:$K$410,Data_CN!K$1,FALSE))=0,ISERROR(IF(ISERROR(VLOOKUP(control!$B$5&amp;control!$D$7&amp;Wales_CN!$B42,Data_CN!$A$5:$K$410,Data_CN!K$1,FALSE)),"-",VLOOKUP(control!$B$5&amp;control!$D$7&amp;Wales_CN!$B39,Data_CN!$A$5:$K$410,Data_CN!K$1,FALSE)))),"-",IF(ISERROR(VLOOKUP(control!$B$5&amp;control!$D$7&amp;Wales_CN!$B39,Data_CN!$A$5:$K$410,Data_CN!K$1,FALSE)),"-",VLOOKUP(control!$B$5&amp;control!$D$7&amp;Wales_CN!$B39,Data_CN!$A$5:$K$410,Data_CN!K$1,FALSE)))</f>
        <v>1352</v>
      </c>
      <c r="R39" s="9"/>
      <c r="S39" s="89">
        <f>IF(OR(IF(ISERROR(VLOOKUP("Persons"&amp;control!$D$7&amp;Wales_CN!$B39,Data_CN!$A$5:$K$410,Data_CN!E$1,FALSE)),"-",VLOOKUP("Persons"&amp;control!$D$7&amp;Wales_CN!$B39,Data_CN!$A$5:$K$410,Data_CN!E$1,FALSE))=0,ISERROR(IF(ISERROR(VLOOKUP("Persons"&amp;control!$D$7&amp;Wales_CN!$B39,Data_CN!$A$5:$K$410,Data_CN!E$1,FALSE)),"-",VLOOKUP("Persons"&amp;control!$D$7&amp;Wales_CN!$B39,Data_CN!$A$5:$K$410,Data_CN!E$1,FALSE)))),"-",IF(ISERROR(VLOOKUP("Persons"&amp;control!$D$7&amp;Wales_CN!$B39,Data_CN!$A$5:$K$410,Data_CN!E$1,FALSE)),"-",VLOOKUP("Persons"&amp;control!$D$7&amp;Wales_CN!$B39,Data_CN!$A$5:$K$410,Data_CN!E$1,FALSE)))</f>
        <v>343</v>
      </c>
      <c r="T39" s="90">
        <f>IF(OR(IF(ISERROR(VLOOKUP("Persons"&amp;control!$D$7&amp;Wales_CN!$B39,Data_CN!$A$5:$K$410,Data_CN!F$1,FALSE)),"-",VLOOKUP("Persons"&amp;control!$D$7&amp;Wales_CN!$B39,Data_CN!$A$5:$K$410,Data_CN!F$1,FALSE))=0,ISERROR(IF(ISERROR(VLOOKUP("Persons"&amp;control!$D$7&amp;Wales_CN!$B39,Data_CN!$A$5:$K$410,Data_CN!F$1,FALSE)),"-",VLOOKUP("Persons"&amp;control!$D$7&amp;Wales_CN!$B39,Data_CN!$A$5:$K$410,Data_CN!F$1,FALSE)))),"-",IF(ISERROR(VLOOKUP("Persons"&amp;control!$D$7&amp;Wales_CN!$B39,Data_CN!$A$5:$K$410,Data_CN!F$1,FALSE)),"-",VLOOKUP("Persons"&amp;control!$D$7&amp;Wales_CN!$B39,Data_CN!$A$5:$K$410,Data_CN!F$1,FALSE)))</f>
        <v>282</v>
      </c>
      <c r="U39" s="90">
        <f>IF(OR(IF(ISERROR(VLOOKUP("Persons"&amp;control!$D$7&amp;Wales_CN!$B39,Data_CN!$A$5:$K$410,Data_CN!G$1,FALSE)),"-",VLOOKUP("Persons"&amp;control!$D$7&amp;Wales_CN!$B39,Data_CN!$A$5:$K$410,Data_CN!G$1,FALSE))=0,ISERROR(IF(ISERROR(VLOOKUP("Persons"&amp;control!$D$7&amp;Wales_CN!$B39,Data_CN!$A$5:$K$410,Data_CN!G$1,FALSE)),"-",VLOOKUP("Persons"&amp;control!$D$7&amp;Wales_CN!$B39,Data_CN!$A$5:$K$410,Data_CN!G$1,FALSE)))),"-",IF(ISERROR(VLOOKUP("Persons"&amp;control!$D$7&amp;Wales_CN!$B39,Data_CN!$A$5:$K$410,Data_CN!G$1,FALSE)),"-",VLOOKUP("Persons"&amp;control!$D$7&amp;Wales_CN!$B39,Data_CN!$A$5:$K$410,Data_CN!G$1,FALSE)))</f>
        <v>757</v>
      </c>
      <c r="V39" s="90">
        <f>IF(OR(IF(ISERROR(VLOOKUP("Persons"&amp;control!$D$7&amp;Wales_CN!$B39,Data_CN!$A$5:$K$410,Data_CN!H$1,FALSE)),"-",VLOOKUP("Persons"&amp;control!$D$7&amp;Wales_CN!$B39,Data_CN!$A$5:$K$410,Data_CN!H$1,FALSE))=0,ISERROR(IF(ISERROR(VLOOKUP("Persons"&amp;control!$D$7&amp;Wales_CN!$B39,Data_CN!$A$5:$K$410,Data_CN!H$1,FALSE)),"-",VLOOKUP("Persons"&amp;control!$D$7&amp;Wales_CN!$B39,Data_CN!$A$5:$K$410,Data_CN!H$1,FALSE)))),"-",IF(ISERROR(VLOOKUP("Persons"&amp;control!$D$7&amp;Wales_CN!$B39,Data_CN!$A$5:$K$410,Data_CN!H$1,FALSE)),"-",VLOOKUP("Persons"&amp;control!$D$7&amp;Wales_CN!$B39,Data_CN!$A$5:$K$410,Data_CN!H$1,FALSE)))</f>
        <v>778</v>
      </c>
      <c r="W39" s="90">
        <f>IF(OR(IF(ISERROR(VLOOKUP("Persons"&amp;control!$D$7&amp;Wales_CN!$B39,Data_CN!$A$5:$K$410,Data_CN!I$1,FALSE)),"-",VLOOKUP("Persons"&amp;control!$D$7&amp;Wales_CN!$B39,Data_CN!$A$5:$K$410,Data_CN!I$1,FALSE))=0,ISERROR(IF(ISERROR(VLOOKUP("Persons"&amp;control!$D$7&amp;Wales_CN!$B39,Data_CN!$A$5:$K$410,Data_CN!I$1,FALSE)),"-",VLOOKUP("Persons"&amp;control!$D$7&amp;Wales_CN!$B39,Data_CN!$A$5:$K$410,Data_CN!I$1,FALSE)))),"-",IF(ISERROR(VLOOKUP("Persons"&amp;control!$D$7&amp;Wales_CN!$B39,Data_CN!$A$5:$K$410,Data_CN!I$1,FALSE)),"-",VLOOKUP("Persons"&amp;control!$D$7&amp;Wales_CN!$B39,Data_CN!$A$5:$K$410,Data_CN!I$1,FALSE)))</f>
        <v>398</v>
      </c>
      <c r="X39" s="90">
        <f>IF(OR(IF(ISERROR(VLOOKUP("Persons"&amp;control!$D$7&amp;Wales_CN!$B39,Data_CN!$A$5:$K$410,Data_CN!J$1,FALSE)),"-",VLOOKUP("Persons"&amp;control!$D$7&amp;Wales_CN!$B39,Data_CN!$A$5:$K$410,Data_CN!J$1,FALSE))=0,ISERROR(IF(ISERROR(VLOOKUP("Persons"&amp;control!$D$7&amp;Wales_CN!$B39,Data_CN!$A$5:$K$410,Data_CN!J$1,FALSE)),"-",VLOOKUP("Persons"&amp;control!$D$7&amp;Wales_CN!$B39,Data_CN!$A$5:$K$410,Data_CN!J$1,FALSE)))),"-",IF(ISERROR(VLOOKUP("Persons"&amp;control!$D$7&amp;Wales_CN!$B39,Data_CN!$A$5:$K$410,Data_CN!J$1,FALSE)),"-",VLOOKUP("Persons"&amp;control!$D$7&amp;Wales_CN!$B39,Data_CN!$A$5:$K$410,Data_CN!J$1,FALSE)))</f>
        <v>222</v>
      </c>
      <c r="Y39" s="91">
        <f>IF(OR(IF(ISERROR(VLOOKUP("Persons"&amp;control!$D$7&amp;Wales_CN!$B39,Data_CN!$A$5:$K$410,Data_CN!K$1,FALSE)),"-",VLOOKUP("Persons"&amp;control!$D$7&amp;Wales_CN!$B39,Data_CN!$A$5:$K$410,Data_CN!K$1,FALSE))=0,ISERROR(IF(ISERROR(VLOOKUP("Persons"&amp;control!$D$7&amp;Wales_CN!$B39,Data_CN!$A$5:$K$410,Data_CN!K$1,FALSE)),"-",VLOOKUP("Persons"&amp;control!$D$7&amp;Wales_CN!$B39,Data_CN!$A$5:$K$410,Data_CN!K$1,FALSE)))),"-",IF(ISERROR(VLOOKUP("Persons"&amp;control!$D$7&amp;Wales_CN!$B39,Data_CN!$A$5:$K$410,Data_CN!K$1,FALSE)),"-",VLOOKUP("Persons"&amp;control!$D$7&amp;Wales_CN!$B39,Data_CN!$A$5:$K$410,Data_CN!K$1,FALSE)))</f>
        <v>2780</v>
      </c>
    </row>
    <row r="40" spans="2:25" thickBot="1">
      <c r="B40" s="16" t="s">
        <v>128</v>
      </c>
      <c r="C40" s="86">
        <f>IF(OR(IF(ISERROR(VLOOKUP(control!$B$4&amp;control!$D$7&amp;Wales_CN!$B40,Data_CN!$A$5:$K$410,Data_CN!E$1,FALSE)),"-",VLOOKUP(control!$B$4&amp;control!$D$7&amp;Wales_CN!$B40,Data_CN!$A$5:$K$410,Data_CN!E$1,FALSE))=0,ISERROR(IF(ISERROR(VLOOKUP(control!$B$4&amp;control!$D$7&amp;Wales_CN!$B40,Data_CN!$A$5:$K$410,Data_CN!E$1,FALSE)),"-",VLOOKUP(control!$B$4&amp;control!$D$7&amp;Wales_CN!$B40,Data_CN!$A$5:$K$410,Data_CN!E$1,FALSE)))),"-",IF(ISERROR(VLOOKUP(control!$B$4&amp;control!$D$7&amp;Wales_CN!$B40,Data_CN!$A$5:$K$410,Data_CN!E$1,FALSE)),"-",VLOOKUP(control!$B$4&amp;control!$D$7&amp;Wales_CN!$B40,Data_CN!$A$5:$K$410,Data_CN!E$1,FALSE)))</f>
        <v>141</v>
      </c>
      <c r="D40" s="87">
        <f>IF(OR(IF(ISERROR(VLOOKUP(control!$B$4&amp;control!$D$7&amp;Wales_CN!$B40,Data_CN!$A$5:$K$410,Data_CN!F$1,FALSE)),"-",VLOOKUP(control!$B$4&amp;control!$D$7&amp;Wales_CN!$B40,Data_CN!$A$5:$K$410,Data_CN!F$1,FALSE))=0,ISERROR(IF(ISERROR(VLOOKUP(control!$B$4&amp;control!$D$7&amp;Wales_CN!$B40,Data_CN!$A$5:$K$410,Data_CN!F$1,FALSE)),"-",VLOOKUP(control!$B$4&amp;control!$D$7&amp;Wales_CN!$B40,Data_CN!$A$5:$K$410,Data_CN!F$1,FALSE)))),"-",IF(ISERROR(VLOOKUP(control!$B$4&amp;control!$D$7&amp;Wales_CN!$B40,Data_CN!$A$5:$K$410,Data_CN!F$1,FALSE)),"-",VLOOKUP(control!$B$4&amp;control!$D$7&amp;Wales_CN!$B40,Data_CN!$A$5:$K$410,Data_CN!F$1,FALSE)))</f>
        <v>62</v>
      </c>
      <c r="E40" s="87">
        <f>IF(OR(IF(ISERROR(VLOOKUP(control!$B$4&amp;control!$D$7&amp;Wales_CN!$B40,Data_CN!$A$5:$K$410,Data_CN!G$1,FALSE)),"-",VLOOKUP(control!$B$4&amp;control!$D$7&amp;Wales_CN!$B40,Data_CN!$A$5:$K$410,Data_CN!G$1,FALSE))=0,ISERROR(IF(ISERROR(VLOOKUP(control!$B$4&amp;control!$D$7&amp;Wales_CN!$B40,Data_CN!$A$5:$K$410,Data_CN!G$1,FALSE)),"-",VLOOKUP(control!$B$4&amp;control!$D$7&amp;Wales_CN!$B40,Data_CN!$A$5:$K$410,Data_CN!G$1,FALSE)))),"-",IF(ISERROR(VLOOKUP(control!$B$4&amp;control!$D$7&amp;Wales_CN!$B40,Data_CN!$A$5:$K$410,Data_CN!G$1,FALSE)),"-",VLOOKUP(control!$B$4&amp;control!$D$7&amp;Wales_CN!$B40,Data_CN!$A$5:$K$410,Data_CN!G$1,FALSE)))</f>
        <v>75</v>
      </c>
      <c r="F40" s="87">
        <f>IF(OR(IF(ISERROR(VLOOKUP(control!$B$4&amp;control!$D$7&amp;Wales_CN!$B40,Data_CN!$A$5:$K$410,Data_CN!H$1,FALSE)),"-",VLOOKUP(control!$B$4&amp;control!$D$7&amp;Wales_CN!$B40,Data_CN!$A$5:$K$410,Data_CN!H$1,FALSE))=0,ISERROR(IF(ISERROR(VLOOKUP(control!$B$4&amp;control!$D$7&amp;Wales_CN!$B40,Data_CN!$A$5:$K$410,Data_CN!H$1,FALSE)),"-",VLOOKUP(control!$B$4&amp;control!$D$7&amp;Wales_CN!$B40,Data_CN!$A$5:$K$410,Data_CN!H$1,FALSE)))),"-",IF(ISERROR(VLOOKUP(control!$B$4&amp;control!$D$7&amp;Wales_CN!$B40,Data_CN!$A$5:$K$410,Data_CN!H$1,FALSE)),"-",VLOOKUP(control!$B$4&amp;control!$D$7&amp;Wales_CN!$B40,Data_CN!$A$5:$K$410,Data_CN!H$1,FALSE)))</f>
        <v>67</v>
      </c>
      <c r="G40" s="87">
        <f>IF(OR(IF(ISERROR(VLOOKUP(control!$B$4&amp;control!$D$7&amp;Wales_CN!$B40,Data_CN!$A$5:$K$410,Data_CN!I$1,FALSE)),"-",VLOOKUP(control!$B$4&amp;control!$D$7&amp;Wales_CN!$B40,Data_CN!$A$5:$K$410,Data_CN!I$1,FALSE))=0,ISERROR(IF(ISERROR(VLOOKUP(control!$B$4&amp;control!$D$7&amp;Wales_CN!$B40,Data_CN!$A$5:$K$410,Data_CN!I$1,FALSE)),"-",VLOOKUP(control!$B$4&amp;control!$D$7&amp;Wales_CN!$B40,Data_CN!$A$5:$K$410,Data_CN!I$1,FALSE)))),"-",IF(ISERROR(VLOOKUP(control!$B$4&amp;control!$D$7&amp;Wales_CN!$B40,Data_CN!$A$5:$K$410,Data_CN!I$1,FALSE)),"-",VLOOKUP(control!$B$4&amp;control!$D$7&amp;Wales_CN!$B40,Data_CN!$A$5:$K$410,Data_CN!I$1,FALSE)))</f>
        <v>41</v>
      </c>
      <c r="H40" s="87">
        <f>IF(OR(IF(ISERROR(VLOOKUP(control!$B$4&amp;control!$D$7&amp;Wales_CN!$B40,Data_CN!$A$5:$K$410,Data_CN!J$1,FALSE)),"-",VLOOKUP(control!$B$4&amp;control!$D$7&amp;Wales_CN!$B40,Data_CN!$A$5:$K$410,Data_CN!J$1,FALSE))=0,ISERROR(IF(ISERROR(VLOOKUP(control!$B$4&amp;control!$D$7&amp;Wales_CN!$B40,Data_CN!$A$5:$K$410,Data_CN!J$1,FALSE)),"-",VLOOKUP(control!$B$4&amp;control!$D$7&amp;Wales_CN!$B40,Data_CN!$A$5:$K$410,Data_CN!J$1,FALSE)))),"-",IF(ISERROR(VLOOKUP(control!$B$4&amp;control!$D$7&amp;Wales_CN!$B40,Data_CN!$A$5:$K$410,Data_CN!J$1,FALSE)),"-",VLOOKUP(control!$B$4&amp;control!$D$7&amp;Wales_CN!$B40,Data_CN!$A$5:$K$410,Data_CN!J$1,FALSE)))</f>
        <v>10</v>
      </c>
      <c r="I40" s="88">
        <f>IF(OR(IF(ISERROR(VLOOKUP(control!$B$4&amp;control!$D$7&amp;Wales_CN!$B40,Data_CN!$A$5:$K$410,Data_CN!K$1,FALSE)),"-",VLOOKUP(control!$B$4&amp;control!$D$7&amp;Wales_CN!$B40,Data_CN!$A$5:$K$410,Data_CN!K$1,FALSE))=0,ISERROR(IF(ISERROR(VLOOKUP(control!$B$4&amp;control!$D$7&amp;Wales_CN!$B40,Data_CN!$A$5:$K$410,Data_CN!K$1,FALSE)),"-",VLOOKUP(control!$B$4&amp;control!$D$7&amp;Wales_CN!$B40,Data_CN!$A$5:$K$410,Data_CN!K$1,FALSE)))),"-",IF(ISERROR(VLOOKUP(control!$B$4&amp;control!$D$7&amp;Wales_CN!$B40,Data_CN!$A$5:$K$410,Data_CN!K$1,FALSE)),"-",VLOOKUP(control!$B$4&amp;control!$D$7&amp;Wales_CN!$B40,Data_CN!$A$5:$K$410,Data_CN!K$1,FALSE)))</f>
        <v>396</v>
      </c>
      <c r="K40" s="86">
        <f>IF(OR(IF(ISERROR(VLOOKUP(control!$B$5&amp;control!$D$7&amp;Wales_CN!$B40,Data_CN!$A$5:$K$410,Data_CN!E$1,FALSE)),"-",VLOOKUP(control!$B$5&amp;control!$D$7&amp;Wales_CN!$B40,Data_CN!$A$5:$K$410,Data_CN!E$1,FALSE))=0,ISERROR(IF(ISERROR(VLOOKUP(control!$B$5&amp;control!$D$7&amp;Wales_CN!$B40,Data_CN!$A$5:$K$410,Data_CN!E$1,FALSE)),"-",VLOOKUP(control!$B$5&amp;control!$D$7&amp;Wales_CN!$B40,Data_CN!$A$5:$K$410,Data_CN!E$1,FALSE)))),"-",IF(ISERROR(VLOOKUP(control!$B$5&amp;control!$D$7&amp;Wales_CN!$B40,Data_CN!$A$5:$K$410,Data_CN!E$1,FALSE)),"-",VLOOKUP(control!$B$5&amp;control!$D$7&amp;Wales_CN!$B40,Data_CN!$A$5:$K$410,Data_CN!E$1,FALSE)))</f>
        <v>57</v>
      </c>
      <c r="L40" s="87">
        <f>IF(OR(IF(ISERROR(VLOOKUP(control!$B$5&amp;control!$D$7&amp;Wales_CN!$B40,Data_CN!$A$5:$K$410,Data_CN!F$1,FALSE)),"-",VLOOKUP(control!$B$5&amp;control!$D$7&amp;Wales_CN!$B40,Data_CN!$A$5:$K$410,Data_CN!F$1,FALSE))=0,ISERROR(IF(ISERROR(VLOOKUP(control!$B$5&amp;control!$D$7&amp;Wales_CN!$B43,Data_CN!$A$5:$K$410,Data_CN!F$1,FALSE)),"-",VLOOKUP(control!$B$5&amp;control!$D$7&amp;Wales_CN!$B40,Data_CN!$A$5:$K$410,Data_CN!F$1,FALSE)))),"-",IF(ISERROR(VLOOKUP(control!$B$5&amp;control!$D$7&amp;Wales_CN!$B40,Data_CN!$A$5:$K$410,Data_CN!F$1,FALSE)),"-",VLOOKUP(control!$B$5&amp;control!$D$7&amp;Wales_CN!$B40,Data_CN!$A$5:$K$410,Data_CN!F$1,FALSE)))</f>
        <v>27</v>
      </c>
      <c r="M40" s="87">
        <f>IF(OR(IF(ISERROR(VLOOKUP(control!$B$5&amp;control!$D$7&amp;Wales_CN!$B40,Data_CN!$A$5:$K$410,Data_CN!G$1,FALSE)),"-",VLOOKUP(control!$B$5&amp;control!$D$7&amp;Wales_CN!$B40,Data_CN!$A$5:$K$410,Data_CN!G$1,FALSE))=0,ISERROR(IF(ISERROR(VLOOKUP(control!$B$5&amp;control!$D$7&amp;Wales_CN!$B43,Data_CN!$A$5:$K$410,Data_CN!G$1,FALSE)),"-",VLOOKUP(control!$B$5&amp;control!$D$7&amp;Wales_CN!$B40,Data_CN!$A$5:$K$410,Data_CN!G$1,FALSE)))),"-",IF(ISERROR(VLOOKUP(control!$B$5&amp;control!$D$7&amp;Wales_CN!$B40,Data_CN!$A$5:$K$410,Data_CN!G$1,FALSE)),"-",VLOOKUP(control!$B$5&amp;control!$D$7&amp;Wales_CN!$B40,Data_CN!$A$5:$K$410,Data_CN!G$1,FALSE)))</f>
        <v>37</v>
      </c>
      <c r="N40" s="87">
        <f>IF(OR(IF(ISERROR(VLOOKUP(control!$B$5&amp;control!$D$7&amp;Wales_CN!$B40,Data_CN!$A$5:$K$410,Data_CN!H$1,FALSE)),"-",VLOOKUP(control!$B$5&amp;control!$D$7&amp;Wales_CN!$B40,Data_CN!$A$5:$K$410,Data_CN!H$1,FALSE))=0,ISERROR(IF(ISERROR(VLOOKUP(control!$B$5&amp;control!$D$7&amp;Wales_CN!$B43,Data_CN!$A$5:$K$410,Data_CN!H$1,FALSE)),"-",VLOOKUP(control!$B$5&amp;control!$D$7&amp;Wales_CN!$B40,Data_CN!$A$5:$K$410,Data_CN!H$1,FALSE)))),"-",IF(ISERROR(VLOOKUP(control!$B$5&amp;control!$D$7&amp;Wales_CN!$B40,Data_CN!$A$5:$K$410,Data_CN!H$1,FALSE)),"-",VLOOKUP(control!$B$5&amp;control!$D$7&amp;Wales_CN!$B40,Data_CN!$A$5:$K$410,Data_CN!H$1,FALSE)))</f>
        <v>34</v>
      </c>
      <c r="O40" s="87">
        <f>IF(OR(IF(ISERROR(VLOOKUP(control!$B$5&amp;control!$D$7&amp;Wales_CN!$B40,Data_CN!$A$5:$K$410,Data_CN!I$1,FALSE)),"-",VLOOKUP(control!$B$5&amp;control!$D$7&amp;Wales_CN!$B40,Data_CN!$A$5:$K$410,Data_CN!I$1,FALSE))=0,ISERROR(IF(ISERROR(VLOOKUP(control!$B$5&amp;control!$D$7&amp;Wales_CN!$B43,Data_CN!$A$5:$K$410,Data_CN!I$1,FALSE)),"-",VLOOKUP(control!$B$5&amp;control!$D$7&amp;Wales_CN!$B40,Data_CN!$A$5:$K$410,Data_CN!I$1,FALSE)))),"-",IF(ISERROR(VLOOKUP(control!$B$5&amp;control!$D$7&amp;Wales_CN!$B40,Data_CN!$A$5:$K$410,Data_CN!I$1,FALSE)),"-",VLOOKUP(control!$B$5&amp;control!$D$7&amp;Wales_CN!$B40,Data_CN!$A$5:$K$410,Data_CN!I$1,FALSE)))</f>
        <v>25</v>
      </c>
      <c r="P40" s="87">
        <f>IF(OR(IF(ISERROR(VLOOKUP(control!$B$5&amp;control!$D$7&amp;Wales_CN!$B40,Data_CN!$A$5:$K$410,Data_CN!J$1,FALSE)),"-",VLOOKUP(control!$B$5&amp;control!$D$7&amp;Wales_CN!$B40,Data_CN!$A$5:$K$410,Data_CN!J$1,FALSE))=0,ISERROR(IF(ISERROR(VLOOKUP(control!$B$5&amp;control!$D$7&amp;Wales_CN!$B43,Data_CN!$A$5:$K$410,Data_CN!J$1,FALSE)),"-",VLOOKUP(control!$B$5&amp;control!$D$7&amp;Wales_CN!$B40,Data_CN!$A$5:$K$410,Data_CN!J$1,FALSE)))),"-",IF(ISERROR(VLOOKUP(control!$B$5&amp;control!$D$7&amp;Wales_CN!$B40,Data_CN!$A$5:$K$410,Data_CN!J$1,FALSE)),"-",VLOOKUP(control!$B$5&amp;control!$D$7&amp;Wales_CN!$B40,Data_CN!$A$5:$K$410,Data_CN!J$1,FALSE)))</f>
        <v>8</v>
      </c>
      <c r="Q40" s="88">
        <f>IF(OR(IF(ISERROR(VLOOKUP(control!$B$5&amp;control!$D$7&amp;Wales_CN!$B40,Data_CN!$A$5:$K$410,Data_CN!K$1,FALSE)),"-",VLOOKUP(control!$B$5&amp;control!$D$7&amp;Wales_CN!$B40,Data_CN!$A$5:$K$410,Data_CN!K$1,FALSE))=0,ISERROR(IF(ISERROR(VLOOKUP(control!$B$5&amp;control!$D$7&amp;Wales_CN!$B43,Data_CN!$A$5:$K$410,Data_CN!K$1,FALSE)),"-",VLOOKUP(control!$B$5&amp;control!$D$7&amp;Wales_CN!$B40,Data_CN!$A$5:$K$410,Data_CN!K$1,FALSE)))),"-",IF(ISERROR(VLOOKUP(control!$B$5&amp;control!$D$7&amp;Wales_CN!$B40,Data_CN!$A$5:$K$410,Data_CN!K$1,FALSE)),"-",VLOOKUP(control!$B$5&amp;control!$D$7&amp;Wales_CN!$B40,Data_CN!$A$5:$K$410,Data_CN!K$1,FALSE)))</f>
        <v>188</v>
      </c>
      <c r="R40" s="9"/>
      <c r="S40" s="86">
        <f>IF(OR(IF(ISERROR(VLOOKUP("Persons"&amp;control!$D$7&amp;Wales_CN!$B40,Data_CN!$A$5:$K$410,Data_CN!E$1,FALSE)),"-",VLOOKUP("Persons"&amp;control!$D$7&amp;Wales_CN!$B40,Data_CN!$A$5:$K$410,Data_CN!E$1,FALSE))=0,ISERROR(IF(ISERROR(VLOOKUP("Persons"&amp;control!$D$7&amp;Wales_CN!$B40,Data_CN!$A$5:$K$410,Data_CN!E$1,FALSE)),"-",VLOOKUP("Persons"&amp;control!$D$7&amp;Wales_CN!$B40,Data_CN!$A$5:$K$410,Data_CN!E$1,FALSE)))),"-",IF(ISERROR(VLOOKUP("Persons"&amp;control!$D$7&amp;Wales_CN!$B40,Data_CN!$A$5:$K$410,Data_CN!E$1,FALSE)),"-",VLOOKUP("Persons"&amp;control!$D$7&amp;Wales_CN!$B40,Data_CN!$A$5:$K$410,Data_CN!E$1,FALSE)))</f>
        <v>198</v>
      </c>
      <c r="T40" s="87">
        <f>IF(OR(IF(ISERROR(VLOOKUP("Persons"&amp;control!$D$7&amp;Wales_CN!$B40,Data_CN!$A$5:$K$410,Data_CN!F$1,FALSE)),"-",VLOOKUP("Persons"&amp;control!$D$7&amp;Wales_CN!$B40,Data_CN!$A$5:$K$410,Data_CN!F$1,FALSE))=0,ISERROR(IF(ISERROR(VLOOKUP("Persons"&amp;control!$D$7&amp;Wales_CN!$B40,Data_CN!$A$5:$K$410,Data_CN!F$1,FALSE)),"-",VLOOKUP("Persons"&amp;control!$D$7&amp;Wales_CN!$B40,Data_CN!$A$5:$K$410,Data_CN!F$1,FALSE)))),"-",IF(ISERROR(VLOOKUP("Persons"&amp;control!$D$7&amp;Wales_CN!$B40,Data_CN!$A$5:$K$410,Data_CN!F$1,FALSE)),"-",VLOOKUP("Persons"&amp;control!$D$7&amp;Wales_CN!$B40,Data_CN!$A$5:$K$410,Data_CN!F$1,FALSE)))</f>
        <v>89</v>
      </c>
      <c r="U40" s="87">
        <f>IF(OR(IF(ISERROR(VLOOKUP("Persons"&amp;control!$D$7&amp;Wales_CN!$B40,Data_CN!$A$5:$K$410,Data_CN!G$1,FALSE)),"-",VLOOKUP("Persons"&amp;control!$D$7&amp;Wales_CN!$B40,Data_CN!$A$5:$K$410,Data_CN!G$1,FALSE))=0,ISERROR(IF(ISERROR(VLOOKUP("Persons"&amp;control!$D$7&amp;Wales_CN!$B40,Data_CN!$A$5:$K$410,Data_CN!G$1,FALSE)),"-",VLOOKUP("Persons"&amp;control!$D$7&amp;Wales_CN!$B40,Data_CN!$A$5:$K$410,Data_CN!G$1,FALSE)))),"-",IF(ISERROR(VLOOKUP("Persons"&amp;control!$D$7&amp;Wales_CN!$B40,Data_CN!$A$5:$K$410,Data_CN!G$1,FALSE)),"-",VLOOKUP("Persons"&amp;control!$D$7&amp;Wales_CN!$B40,Data_CN!$A$5:$K$410,Data_CN!G$1,FALSE)))</f>
        <v>112</v>
      </c>
      <c r="V40" s="87">
        <f>IF(OR(IF(ISERROR(VLOOKUP("Persons"&amp;control!$D$7&amp;Wales_CN!$B40,Data_CN!$A$5:$K$410,Data_CN!H$1,FALSE)),"-",VLOOKUP("Persons"&amp;control!$D$7&amp;Wales_CN!$B40,Data_CN!$A$5:$K$410,Data_CN!H$1,FALSE))=0,ISERROR(IF(ISERROR(VLOOKUP("Persons"&amp;control!$D$7&amp;Wales_CN!$B40,Data_CN!$A$5:$K$410,Data_CN!H$1,FALSE)),"-",VLOOKUP("Persons"&amp;control!$D$7&amp;Wales_CN!$B40,Data_CN!$A$5:$K$410,Data_CN!H$1,FALSE)))),"-",IF(ISERROR(VLOOKUP("Persons"&amp;control!$D$7&amp;Wales_CN!$B40,Data_CN!$A$5:$K$410,Data_CN!H$1,FALSE)),"-",VLOOKUP("Persons"&amp;control!$D$7&amp;Wales_CN!$B40,Data_CN!$A$5:$K$410,Data_CN!H$1,FALSE)))</f>
        <v>101</v>
      </c>
      <c r="W40" s="87">
        <f>IF(OR(IF(ISERROR(VLOOKUP("Persons"&amp;control!$D$7&amp;Wales_CN!$B40,Data_CN!$A$5:$K$410,Data_CN!I$1,FALSE)),"-",VLOOKUP("Persons"&amp;control!$D$7&amp;Wales_CN!$B40,Data_CN!$A$5:$K$410,Data_CN!I$1,FALSE))=0,ISERROR(IF(ISERROR(VLOOKUP("Persons"&amp;control!$D$7&amp;Wales_CN!$B40,Data_CN!$A$5:$K$410,Data_CN!I$1,FALSE)),"-",VLOOKUP("Persons"&amp;control!$D$7&amp;Wales_CN!$B40,Data_CN!$A$5:$K$410,Data_CN!I$1,FALSE)))),"-",IF(ISERROR(VLOOKUP("Persons"&amp;control!$D$7&amp;Wales_CN!$B40,Data_CN!$A$5:$K$410,Data_CN!I$1,FALSE)),"-",VLOOKUP("Persons"&amp;control!$D$7&amp;Wales_CN!$B40,Data_CN!$A$5:$K$410,Data_CN!I$1,FALSE)))</f>
        <v>66</v>
      </c>
      <c r="X40" s="87">
        <f>IF(OR(IF(ISERROR(VLOOKUP("Persons"&amp;control!$D$7&amp;Wales_CN!$B40,Data_CN!$A$5:$K$410,Data_CN!J$1,FALSE)),"-",VLOOKUP("Persons"&amp;control!$D$7&amp;Wales_CN!$B40,Data_CN!$A$5:$K$410,Data_CN!J$1,FALSE))=0,ISERROR(IF(ISERROR(VLOOKUP("Persons"&amp;control!$D$7&amp;Wales_CN!$B40,Data_CN!$A$5:$K$410,Data_CN!J$1,FALSE)),"-",VLOOKUP("Persons"&amp;control!$D$7&amp;Wales_CN!$B40,Data_CN!$A$5:$K$410,Data_CN!J$1,FALSE)))),"-",IF(ISERROR(VLOOKUP("Persons"&amp;control!$D$7&amp;Wales_CN!$B40,Data_CN!$A$5:$K$410,Data_CN!J$1,FALSE)),"-",VLOOKUP("Persons"&amp;control!$D$7&amp;Wales_CN!$B40,Data_CN!$A$5:$K$410,Data_CN!J$1,FALSE)))</f>
        <v>18</v>
      </c>
      <c r="Y40" s="88">
        <f>IF(OR(IF(ISERROR(VLOOKUP("Persons"&amp;control!$D$7&amp;Wales_CN!$B40,Data_CN!$A$5:$K$410,Data_CN!K$1,FALSE)),"-",VLOOKUP("Persons"&amp;control!$D$7&amp;Wales_CN!$B40,Data_CN!$A$5:$K$410,Data_CN!K$1,FALSE))=0,ISERROR(IF(ISERROR(VLOOKUP("Persons"&amp;control!$D$7&amp;Wales_CN!$B40,Data_CN!$A$5:$K$410,Data_CN!K$1,FALSE)),"-",VLOOKUP("Persons"&amp;control!$D$7&amp;Wales_CN!$B40,Data_CN!$A$5:$K$410,Data_CN!K$1,FALSE)))),"-",IF(ISERROR(VLOOKUP("Persons"&amp;control!$D$7&amp;Wales_CN!$B40,Data_CN!$A$5:$K$410,Data_CN!K$1,FALSE)),"-",VLOOKUP("Persons"&amp;control!$D$7&amp;Wales_CN!$B40,Data_CN!$A$5:$K$410,Data_CN!K$1,FALSE)))</f>
        <v>584</v>
      </c>
    </row>
    <row r="41" spans="2:25" thickBot="1">
      <c r="B41" s="16" t="s">
        <v>132</v>
      </c>
      <c r="C41" s="89" t="str">
        <f>IF(OR(IF(ISERROR(VLOOKUP(control!$B$4&amp;control!$D$7&amp;Wales_CN!$B41,Data_CN!$A$5:$K$410,Data_CN!E$1,FALSE)),"-",VLOOKUP(control!$B$4&amp;control!$D$7&amp;Wales_CN!$B41,Data_CN!$A$5:$K$410,Data_CN!E$1,FALSE))=0,ISERROR(IF(ISERROR(VLOOKUP(control!$B$4&amp;control!$D$7&amp;Wales_CN!$B41,Data_CN!$A$5:$K$410,Data_CN!E$1,FALSE)),"-",VLOOKUP(control!$B$4&amp;control!$D$7&amp;Wales_CN!$B41,Data_CN!$A$5:$K$410,Data_CN!E$1,FALSE)))),"-",IF(ISERROR(VLOOKUP(control!$B$4&amp;control!$D$7&amp;Wales_CN!$B41,Data_CN!$A$5:$K$410,Data_CN!E$1,FALSE)),"-",VLOOKUP(control!$B$4&amp;control!$D$7&amp;Wales_CN!$B41,Data_CN!$A$5:$K$410,Data_CN!E$1,FALSE)))</f>
        <v>-</v>
      </c>
      <c r="D41" s="90" t="str">
        <f>IF(OR(IF(ISERROR(VLOOKUP(control!$B$4&amp;control!$D$7&amp;Wales_CN!$B41,Data_CN!$A$5:$K$410,Data_CN!F$1,FALSE)),"-",VLOOKUP(control!$B$4&amp;control!$D$7&amp;Wales_CN!$B41,Data_CN!$A$5:$K$410,Data_CN!F$1,FALSE))=0,ISERROR(IF(ISERROR(VLOOKUP(control!$B$4&amp;control!$D$7&amp;Wales_CN!$B41,Data_CN!$A$5:$K$410,Data_CN!F$1,FALSE)),"-",VLOOKUP(control!$B$4&amp;control!$D$7&amp;Wales_CN!$B41,Data_CN!$A$5:$K$410,Data_CN!F$1,FALSE)))),"-",IF(ISERROR(VLOOKUP(control!$B$4&amp;control!$D$7&amp;Wales_CN!$B41,Data_CN!$A$5:$K$410,Data_CN!F$1,FALSE)),"-",VLOOKUP(control!$B$4&amp;control!$D$7&amp;Wales_CN!$B41,Data_CN!$A$5:$K$410,Data_CN!F$1,FALSE)))</f>
        <v>-</v>
      </c>
      <c r="E41" s="90" t="str">
        <f>IF(OR(IF(ISERROR(VLOOKUP(control!$B$4&amp;control!$D$7&amp;Wales_CN!$B41,Data_CN!$A$5:$K$410,Data_CN!G$1,FALSE)),"-",VLOOKUP(control!$B$4&amp;control!$D$7&amp;Wales_CN!$B41,Data_CN!$A$5:$K$410,Data_CN!G$1,FALSE))=0,ISERROR(IF(ISERROR(VLOOKUP(control!$B$4&amp;control!$D$7&amp;Wales_CN!$B41,Data_CN!$A$5:$K$410,Data_CN!G$1,FALSE)),"-",VLOOKUP(control!$B$4&amp;control!$D$7&amp;Wales_CN!$B41,Data_CN!$A$5:$K$410,Data_CN!G$1,FALSE)))),"-",IF(ISERROR(VLOOKUP(control!$B$4&amp;control!$D$7&amp;Wales_CN!$B41,Data_CN!$A$5:$K$410,Data_CN!G$1,FALSE)),"-",VLOOKUP(control!$B$4&amp;control!$D$7&amp;Wales_CN!$B41,Data_CN!$A$5:$K$410,Data_CN!G$1,FALSE)))</f>
        <v>-</v>
      </c>
      <c r="F41" s="90" t="str">
        <f>IF(OR(IF(ISERROR(VLOOKUP(control!$B$4&amp;control!$D$7&amp;Wales_CN!$B41,Data_CN!$A$5:$K$410,Data_CN!H$1,FALSE)),"-",VLOOKUP(control!$B$4&amp;control!$D$7&amp;Wales_CN!$B41,Data_CN!$A$5:$K$410,Data_CN!H$1,FALSE))=0,ISERROR(IF(ISERROR(VLOOKUP(control!$B$4&amp;control!$D$7&amp;Wales_CN!$B41,Data_CN!$A$5:$K$410,Data_CN!H$1,FALSE)),"-",VLOOKUP(control!$B$4&amp;control!$D$7&amp;Wales_CN!$B41,Data_CN!$A$5:$K$410,Data_CN!H$1,FALSE)))),"-",IF(ISERROR(VLOOKUP(control!$B$4&amp;control!$D$7&amp;Wales_CN!$B41,Data_CN!$A$5:$K$410,Data_CN!H$1,FALSE)),"-",VLOOKUP(control!$B$4&amp;control!$D$7&amp;Wales_CN!$B41,Data_CN!$A$5:$K$410,Data_CN!H$1,FALSE)))</f>
        <v>-</v>
      </c>
      <c r="G41" s="90" t="str">
        <f>IF(OR(IF(ISERROR(VLOOKUP(control!$B$4&amp;control!$D$7&amp;Wales_CN!$B41,Data_CN!$A$5:$K$410,Data_CN!I$1,FALSE)),"-",VLOOKUP(control!$B$4&amp;control!$D$7&amp;Wales_CN!$B41,Data_CN!$A$5:$K$410,Data_CN!I$1,FALSE))=0,ISERROR(IF(ISERROR(VLOOKUP(control!$B$4&amp;control!$D$7&amp;Wales_CN!$B41,Data_CN!$A$5:$K$410,Data_CN!I$1,FALSE)),"-",VLOOKUP(control!$B$4&amp;control!$D$7&amp;Wales_CN!$B41,Data_CN!$A$5:$K$410,Data_CN!I$1,FALSE)))),"-",IF(ISERROR(VLOOKUP(control!$B$4&amp;control!$D$7&amp;Wales_CN!$B41,Data_CN!$A$5:$K$410,Data_CN!I$1,FALSE)),"-",VLOOKUP(control!$B$4&amp;control!$D$7&amp;Wales_CN!$B41,Data_CN!$A$5:$K$410,Data_CN!I$1,FALSE)))</f>
        <v>-</v>
      </c>
      <c r="H41" s="90" t="str">
        <f>IF(OR(IF(ISERROR(VLOOKUP(control!$B$4&amp;control!$D$7&amp;Wales_CN!$B41,Data_CN!$A$5:$K$410,Data_CN!J$1,FALSE)),"-",VLOOKUP(control!$B$4&amp;control!$D$7&amp;Wales_CN!$B41,Data_CN!$A$5:$K$410,Data_CN!J$1,FALSE))=0,ISERROR(IF(ISERROR(VLOOKUP(control!$B$4&amp;control!$D$7&amp;Wales_CN!$B41,Data_CN!$A$5:$K$410,Data_CN!J$1,FALSE)),"-",VLOOKUP(control!$B$4&amp;control!$D$7&amp;Wales_CN!$B41,Data_CN!$A$5:$K$410,Data_CN!J$1,FALSE)))),"-",IF(ISERROR(VLOOKUP(control!$B$4&amp;control!$D$7&amp;Wales_CN!$B41,Data_CN!$A$5:$K$410,Data_CN!J$1,FALSE)),"-",VLOOKUP(control!$B$4&amp;control!$D$7&amp;Wales_CN!$B41,Data_CN!$A$5:$K$410,Data_CN!J$1,FALSE)))</f>
        <v>-</v>
      </c>
      <c r="I41" s="91" t="str">
        <f>IF(OR(IF(ISERROR(VLOOKUP(control!$B$4&amp;control!$D$7&amp;Wales_CN!$B41,Data_CN!$A$5:$K$410,Data_CN!K$1,FALSE)),"-",VLOOKUP(control!$B$4&amp;control!$D$7&amp;Wales_CN!$B41,Data_CN!$A$5:$K$410,Data_CN!K$1,FALSE))=0,ISERROR(IF(ISERROR(VLOOKUP(control!$B$4&amp;control!$D$7&amp;Wales_CN!$B41,Data_CN!$A$5:$K$410,Data_CN!K$1,FALSE)),"-",VLOOKUP(control!$B$4&amp;control!$D$7&amp;Wales_CN!$B41,Data_CN!$A$5:$K$410,Data_CN!K$1,FALSE)))),"-",IF(ISERROR(VLOOKUP(control!$B$4&amp;control!$D$7&amp;Wales_CN!$B41,Data_CN!$A$5:$K$410,Data_CN!K$1,FALSE)),"-",VLOOKUP(control!$B$4&amp;control!$D$7&amp;Wales_CN!$B41,Data_CN!$A$5:$K$410,Data_CN!K$1,FALSE)))</f>
        <v>-</v>
      </c>
      <c r="K41" s="89">
        <f>IF(OR(IF(ISERROR(VLOOKUP(control!$B$5&amp;control!$D$7&amp;Wales_CN!$B41,Data_CN!$A$5:$K$410,Data_CN!E$1,FALSE)),"-",VLOOKUP(control!$B$5&amp;control!$D$7&amp;Wales_CN!$B41,Data_CN!$A$5:$K$410,Data_CN!E$1,FALSE))=0,ISERROR(IF(ISERROR(VLOOKUP(control!$B$5&amp;control!$D$7&amp;Wales_CN!$B41,Data_CN!$A$5:$K$410,Data_CN!E$1,FALSE)),"-",VLOOKUP(control!$B$5&amp;control!$D$7&amp;Wales_CN!$B41,Data_CN!$A$5:$K$410,Data_CN!E$1,FALSE)))),"-",IF(ISERROR(VLOOKUP(control!$B$5&amp;control!$D$7&amp;Wales_CN!$B41,Data_CN!$A$5:$K$410,Data_CN!E$1,FALSE)),"-",VLOOKUP(control!$B$5&amp;control!$D$7&amp;Wales_CN!$B41,Data_CN!$A$5:$K$410,Data_CN!E$1,FALSE)))</f>
        <v>219</v>
      </c>
      <c r="L41" s="90">
        <f>IF(OR(IF(ISERROR(VLOOKUP(control!$B$5&amp;control!$D$7&amp;Wales_CN!$B41,Data_CN!$A$5:$K$410,Data_CN!F$1,FALSE)),"-",VLOOKUP(control!$B$5&amp;control!$D$7&amp;Wales_CN!$B41,Data_CN!$A$5:$K$410,Data_CN!F$1,FALSE))=0,ISERROR(IF(ISERROR(VLOOKUP(control!$B$5&amp;control!$D$7&amp;Wales_CN!$B44,Data_CN!$A$5:$K$410,Data_CN!F$1,FALSE)),"-",VLOOKUP(control!$B$5&amp;control!$D$7&amp;Wales_CN!$B41,Data_CN!$A$5:$K$410,Data_CN!F$1,FALSE)))),"-",IF(ISERROR(VLOOKUP(control!$B$5&amp;control!$D$7&amp;Wales_CN!$B41,Data_CN!$A$5:$K$410,Data_CN!F$1,FALSE)),"-",VLOOKUP(control!$B$5&amp;control!$D$7&amp;Wales_CN!$B41,Data_CN!$A$5:$K$410,Data_CN!F$1,FALSE)))</f>
        <v>164</v>
      </c>
      <c r="M41" s="90">
        <f>IF(OR(IF(ISERROR(VLOOKUP(control!$B$5&amp;control!$D$7&amp;Wales_CN!$B41,Data_CN!$A$5:$K$410,Data_CN!G$1,FALSE)),"-",VLOOKUP(control!$B$5&amp;control!$D$7&amp;Wales_CN!$B41,Data_CN!$A$5:$K$410,Data_CN!G$1,FALSE))=0,ISERROR(IF(ISERROR(VLOOKUP(control!$B$5&amp;control!$D$7&amp;Wales_CN!$B44,Data_CN!$A$5:$K$410,Data_CN!G$1,FALSE)),"-",VLOOKUP(control!$B$5&amp;control!$D$7&amp;Wales_CN!$B41,Data_CN!$A$5:$K$410,Data_CN!G$1,FALSE)))),"-",IF(ISERROR(VLOOKUP(control!$B$5&amp;control!$D$7&amp;Wales_CN!$B41,Data_CN!$A$5:$K$410,Data_CN!G$1,FALSE)),"-",VLOOKUP(control!$B$5&amp;control!$D$7&amp;Wales_CN!$B41,Data_CN!$A$5:$K$410,Data_CN!G$1,FALSE)))</f>
        <v>348</v>
      </c>
      <c r="N41" s="90">
        <f>IF(OR(IF(ISERROR(VLOOKUP(control!$B$5&amp;control!$D$7&amp;Wales_CN!$B41,Data_CN!$A$5:$K$410,Data_CN!H$1,FALSE)),"-",VLOOKUP(control!$B$5&amp;control!$D$7&amp;Wales_CN!$B41,Data_CN!$A$5:$K$410,Data_CN!H$1,FALSE))=0,ISERROR(IF(ISERROR(VLOOKUP(control!$B$5&amp;control!$D$7&amp;Wales_CN!$B44,Data_CN!$A$5:$K$410,Data_CN!H$1,FALSE)),"-",VLOOKUP(control!$B$5&amp;control!$D$7&amp;Wales_CN!$B41,Data_CN!$A$5:$K$410,Data_CN!H$1,FALSE)))),"-",IF(ISERROR(VLOOKUP(control!$B$5&amp;control!$D$7&amp;Wales_CN!$B41,Data_CN!$A$5:$K$410,Data_CN!H$1,FALSE)),"-",VLOOKUP(control!$B$5&amp;control!$D$7&amp;Wales_CN!$B41,Data_CN!$A$5:$K$410,Data_CN!H$1,FALSE)))</f>
        <v>444</v>
      </c>
      <c r="O41" s="90">
        <f>IF(OR(IF(ISERROR(VLOOKUP(control!$B$5&amp;control!$D$7&amp;Wales_CN!$B41,Data_CN!$A$5:$K$410,Data_CN!I$1,FALSE)),"-",VLOOKUP(control!$B$5&amp;control!$D$7&amp;Wales_CN!$B41,Data_CN!$A$5:$K$410,Data_CN!I$1,FALSE))=0,ISERROR(IF(ISERROR(VLOOKUP(control!$B$5&amp;control!$D$7&amp;Wales_CN!$B44,Data_CN!$A$5:$K$410,Data_CN!I$1,FALSE)),"-",VLOOKUP(control!$B$5&amp;control!$D$7&amp;Wales_CN!$B41,Data_CN!$A$5:$K$410,Data_CN!I$1,FALSE)))),"-",IF(ISERROR(VLOOKUP(control!$B$5&amp;control!$D$7&amp;Wales_CN!$B41,Data_CN!$A$5:$K$410,Data_CN!I$1,FALSE)),"-",VLOOKUP(control!$B$5&amp;control!$D$7&amp;Wales_CN!$B41,Data_CN!$A$5:$K$410,Data_CN!I$1,FALSE)))</f>
        <v>349</v>
      </c>
      <c r="P41" s="90">
        <f>IF(OR(IF(ISERROR(VLOOKUP(control!$B$5&amp;control!$D$7&amp;Wales_CN!$B41,Data_CN!$A$5:$K$410,Data_CN!J$1,FALSE)),"-",VLOOKUP(control!$B$5&amp;control!$D$7&amp;Wales_CN!$B41,Data_CN!$A$5:$K$410,Data_CN!J$1,FALSE))=0,ISERROR(IF(ISERROR(VLOOKUP(control!$B$5&amp;control!$D$7&amp;Wales_CN!$B44,Data_CN!$A$5:$K$410,Data_CN!J$1,FALSE)),"-",VLOOKUP(control!$B$5&amp;control!$D$7&amp;Wales_CN!$B41,Data_CN!$A$5:$K$410,Data_CN!J$1,FALSE)))),"-",IF(ISERROR(VLOOKUP(control!$B$5&amp;control!$D$7&amp;Wales_CN!$B41,Data_CN!$A$5:$K$410,Data_CN!J$1,FALSE)),"-",VLOOKUP(control!$B$5&amp;control!$D$7&amp;Wales_CN!$B41,Data_CN!$A$5:$K$410,Data_CN!J$1,FALSE)))</f>
        <v>180</v>
      </c>
      <c r="Q41" s="91">
        <f>IF(OR(IF(ISERROR(VLOOKUP(control!$B$5&amp;control!$D$7&amp;Wales_CN!$B41,Data_CN!$A$5:$K$410,Data_CN!K$1,FALSE)),"-",VLOOKUP(control!$B$5&amp;control!$D$7&amp;Wales_CN!$B41,Data_CN!$A$5:$K$410,Data_CN!K$1,FALSE))=0,ISERROR(IF(ISERROR(VLOOKUP(control!$B$5&amp;control!$D$7&amp;Wales_CN!$B44,Data_CN!$A$5:$K$410,Data_CN!K$1,FALSE)),"-",VLOOKUP(control!$B$5&amp;control!$D$7&amp;Wales_CN!$B41,Data_CN!$A$5:$K$410,Data_CN!K$1,FALSE)))),"-",IF(ISERROR(VLOOKUP(control!$B$5&amp;control!$D$7&amp;Wales_CN!$B41,Data_CN!$A$5:$K$410,Data_CN!K$1,FALSE)),"-",VLOOKUP(control!$B$5&amp;control!$D$7&amp;Wales_CN!$B41,Data_CN!$A$5:$K$410,Data_CN!K$1,FALSE)))</f>
        <v>1704</v>
      </c>
      <c r="R41" s="9"/>
      <c r="S41" s="89">
        <f>IF(OR(IF(ISERROR(VLOOKUP("Persons"&amp;control!$D$7&amp;Wales_CN!$B41,Data_CN!$A$5:$K$410,Data_CN!E$1,FALSE)),"-",VLOOKUP("Persons"&amp;control!$D$7&amp;Wales_CN!$B41,Data_CN!$A$5:$K$410,Data_CN!E$1,FALSE))=0,ISERROR(IF(ISERROR(VLOOKUP("Persons"&amp;control!$D$7&amp;Wales_CN!$B41,Data_CN!$A$5:$K$410,Data_CN!E$1,FALSE)),"-",VLOOKUP("Persons"&amp;control!$D$7&amp;Wales_CN!$B41,Data_CN!$A$5:$K$410,Data_CN!E$1,FALSE)))),"-",IF(ISERROR(VLOOKUP("Persons"&amp;control!$D$7&amp;Wales_CN!$B41,Data_CN!$A$5:$K$410,Data_CN!E$1,FALSE)),"-",VLOOKUP("Persons"&amp;control!$D$7&amp;Wales_CN!$B41,Data_CN!$A$5:$K$410,Data_CN!E$1,FALSE)))</f>
        <v>219</v>
      </c>
      <c r="T41" s="90">
        <f>IF(OR(IF(ISERROR(VLOOKUP("Persons"&amp;control!$D$7&amp;Wales_CN!$B41,Data_CN!$A$5:$K$410,Data_CN!F$1,FALSE)),"-",VLOOKUP("Persons"&amp;control!$D$7&amp;Wales_CN!$B41,Data_CN!$A$5:$K$410,Data_CN!F$1,FALSE))=0,ISERROR(IF(ISERROR(VLOOKUP("Persons"&amp;control!$D$7&amp;Wales_CN!$B41,Data_CN!$A$5:$K$410,Data_CN!F$1,FALSE)),"-",VLOOKUP("Persons"&amp;control!$D$7&amp;Wales_CN!$B41,Data_CN!$A$5:$K$410,Data_CN!F$1,FALSE)))),"-",IF(ISERROR(VLOOKUP("Persons"&amp;control!$D$7&amp;Wales_CN!$B41,Data_CN!$A$5:$K$410,Data_CN!F$1,FALSE)),"-",VLOOKUP("Persons"&amp;control!$D$7&amp;Wales_CN!$B41,Data_CN!$A$5:$K$410,Data_CN!F$1,FALSE)))</f>
        <v>164</v>
      </c>
      <c r="U41" s="90">
        <f>IF(OR(IF(ISERROR(VLOOKUP("Persons"&amp;control!$D$7&amp;Wales_CN!$B41,Data_CN!$A$5:$K$410,Data_CN!G$1,FALSE)),"-",VLOOKUP("Persons"&amp;control!$D$7&amp;Wales_CN!$B41,Data_CN!$A$5:$K$410,Data_CN!G$1,FALSE))=0,ISERROR(IF(ISERROR(VLOOKUP("Persons"&amp;control!$D$7&amp;Wales_CN!$B41,Data_CN!$A$5:$K$410,Data_CN!G$1,FALSE)),"-",VLOOKUP("Persons"&amp;control!$D$7&amp;Wales_CN!$B41,Data_CN!$A$5:$K$410,Data_CN!G$1,FALSE)))),"-",IF(ISERROR(VLOOKUP("Persons"&amp;control!$D$7&amp;Wales_CN!$B41,Data_CN!$A$5:$K$410,Data_CN!G$1,FALSE)),"-",VLOOKUP("Persons"&amp;control!$D$7&amp;Wales_CN!$B41,Data_CN!$A$5:$K$410,Data_CN!G$1,FALSE)))</f>
        <v>348</v>
      </c>
      <c r="V41" s="90">
        <f>IF(OR(IF(ISERROR(VLOOKUP("Persons"&amp;control!$D$7&amp;Wales_CN!$B41,Data_CN!$A$5:$K$410,Data_CN!H$1,FALSE)),"-",VLOOKUP("Persons"&amp;control!$D$7&amp;Wales_CN!$B41,Data_CN!$A$5:$K$410,Data_CN!H$1,FALSE))=0,ISERROR(IF(ISERROR(VLOOKUP("Persons"&amp;control!$D$7&amp;Wales_CN!$B41,Data_CN!$A$5:$K$410,Data_CN!H$1,FALSE)),"-",VLOOKUP("Persons"&amp;control!$D$7&amp;Wales_CN!$B41,Data_CN!$A$5:$K$410,Data_CN!H$1,FALSE)))),"-",IF(ISERROR(VLOOKUP("Persons"&amp;control!$D$7&amp;Wales_CN!$B41,Data_CN!$A$5:$K$410,Data_CN!H$1,FALSE)),"-",VLOOKUP("Persons"&amp;control!$D$7&amp;Wales_CN!$B41,Data_CN!$A$5:$K$410,Data_CN!H$1,FALSE)))</f>
        <v>444</v>
      </c>
      <c r="W41" s="90">
        <f>IF(OR(IF(ISERROR(VLOOKUP("Persons"&amp;control!$D$7&amp;Wales_CN!$B41,Data_CN!$A$5:$K$410,Data_CN!I$1,FALSE)),"-",VLOOKUP("Persons"&amp;control!$D$7&amp;Wales_CN!$B41,Data_CN!$A$5:$K$410,Data_CN!I$1,FALSE))=0,ISERROR(IF(ISERROR(VLOOKUP("Persons"&amp;control!$D$7&amp;Wales_CN!$B41,Data_CN!$A$5:$K$410,Data_CN!I$1,FALSE)),"-",VLOOKUP("Persons"&amp;control!$D$7&amp;Wales_CN!$B41,Data_CN!$A$5:$K$410,Data_CN!I$1,FALSE)))),"-",IF(ISERROR(VLOOKUP("Persons"&amp;control!$D$7&amp;Wales_CN!$B41,Data_CN!$A$5:$K$410,Data_CN!I$1,FALSE)),"-",VLOOKUP("Persons"&amp;control!$D$7&amp;Wales_CN!$B41,Data_CN!$A$5:$K$410,Data_CN!I$1,FALSE)))</f>
        <v>349</v>
      </c>
      <c r="X41" s="90">
        <f>IF(OR(IF(ISERROR(VLOOKUP("Persons"&amp;control!$D$7&amp;Wales_CN!$B41,Data_CN!$A$5:$K$410,Data_CN!J$1,FALSE)),"-",VLOOKUP("Persons"&amp;control!$D$7&amp;Wales_CN!$B41,Data_CN!$A$5:$K$410,Data_CN!J$1,FALSE))=0,ISERROR(IF(ISERROR(VLOOKUP("Persons"&amp;control!$D$7&amp;Wales_CN!$B41,Data_CN!$A$5:$K$410,Data_CN!J$1,FALSE)),"-",VLOOKUP("Persons"&amp;control!$D$7&amp;Wales_CN!$B41,Data_CN!$A$5:$K$410,Data_CN!J$1,FALSE)))),"-",IF(ISERROR(VLOOKUP("Persons"&amp;control!$D$7&amp;Wales_CN!$B41,Data_CN!$A$5:$K$410,Data_CN!J$1,FALSE)),"-",VLOOKUP("Persons"&amp;control!$D$7&amp;Wales_CN!$B41,Data_CN!$A$5:$K$410,Data_CN!J$1,FALSE)))</f>
        <v>180</v>
      </c>
      <c r="Y41" s="91">
        <f>IF(OR(IF(ISERROR(VLOOKUP("Persons"&amp;control!$D$7&amp;Wales_CN!$B41,Data_CN!$A$5:$K$410,Data_CN!K$1,FALSE)),"-",VLOOKUP("Persons"&amp;control!$D$7&amp;Wales_CN!$B41,Data_CN!$A$5:$K$410,Data_CN!K$1,FALSE))=0,ISERROR(IF(ISERROR(VLOOKUP("Persons"&amp;control!$D$7&amp;Wales_CN!$B41,Data_CN!$A$5:$K$410,Data_CN!K$1,FALSE)),"-",VLOOKUP("Persons"&amp;control!$D$7&amp;Wales_CN!$B41,Data_CN!$A$5:$K$410,Data_CN!K$1,FALSE)))),"-",IF(ISERROR(VLOOKUP("Persons"&amp;control!$D$7&amp;Wales_CN!$B41,Data_CN!$A$5:$K$410,Data_CN!K$1,FALSE)),"-",VLOOKUP("Persons"&amp;control!$D$7&amp;Wales_CN!$B41,Data_CN!$A$5:$K$410,Data_CN!K$1,FALSE)))</f>
        <v>1704</v>
      </c>
    </row>
    <row r="42" spans="2:25" thickBot="1">
      <c r="B42" s="16" t="s">
        <v>161</v>
      </c>
      <c r="C42" s="86">
        <f>IF(OR(IF(ISERROR(VLOOKUP(control!$B$4&amp;control!$D$7&amp;Wales_CN!$B42,Data_CN!$A$5:$K$410,Data_CN!E$1,FALSE)),"-",VLOOKUP(control!$B$4&amp;control!$D$7&amp;Wales_CN!$B42,Data_CN!$A$5:$K$410,Data_CN!E$1,FALSE))=0,ISERROR(IF(ISERROR(VLOOKUP(control!$B$4&amp;control!$D$7&amp;Wales_CN!$B42,Data_CN!$A$5:$K$410,Data_CN!E$1,FALSE)),"-",VLOOKUP(control!$B$4&amp;control!$D$7&amp;Wales_CN!$B42,Data_CN!$A$5:$K$410,Data_CN!E$1,FALSE)))),"-",IF(ISERROR(VLOOKUP(control!$B$4&amp;control!$D$7&amp;Wales_CN!$B42,Data_CN!$A$5:$K$410,Data_CN!E$1,FALSE)),"-",VLOOKUP(control!$B$4&amp;control!$D$7&amp;Wales_CN!$B42,Data_CN!$A$5:$K$410,Data_CN!E$1,FALSE)))</f>
        <v>66</v>
      </c>
      <c r="D42" s="87">
        <f>IF(OR(IF(ISERROR(VLOOKUP(control!$B$4&amp;control!$D$7&amp;Wales_CN!$B42,Data_CN!$A$5:$K$410,Data_CN!F$1,FALSE)),"-",VLOOKUP(control!$B$4&amp;control!$D$7&amp;Wales_CN!$B42,Data_CN!$A$5:$K$410,Data_CN!F$1,FALSE))=0,ISERROR(IF(ISERROR(VLOOKUP(control!$B$4&amp;control!$D$7&amp;Wales_CN!$B42,Data_CN!$A$5:$K$410,Data_CN!F$1,FALSE)),"-",VLOOKUP(control!$B$4&amp;control!$D$7&amp;Wales_CN!$B42,Data_CN!$A$5:$K$410,Data_CN!F$1,FALSE)))),"-",IF(ISERROR(VLOOKUP(control!$B$4&amp;control!$D$7&amp;Wales_CN!$B42,Data_CN!$A$5:$K$410,Data_CN!F$1,FALSE)),"-",VLOOKUP(control!$B$4&amp;control!$D$7&amp;Wales_CN!$B42,Data_CN!$A$5:$K$410,Data_CN!F$1,FALSE)))</f>
        <v>18</v>
      </c>
      <c r="E42" s="87">
        <f>IF(OR(IF(ISERROR(VLOOKUP(control!$B$4&amp;control!$D$7&amp;Wales_CN!$B42,Data_CN!$A$5:$K$410,Data_CN!G$1,FALSE)),"-",VLOOKUP(control!$B$4&amp;control!$D$7&amp;Wales_CN!$B42,Data_CN!$A$5:$K$410,Data_CN!G$1,FALSE))=0,ISERROR(IF(ISERROR(VLOOKUP(control!$B$4&amp;control!$D$7&amp;Wales_CN!$B42,Data_CN!$A$5:$K$410,Data_CN!G$1,FALSE)),"-",VLOOKUP(control!$B$4&amp;control!$D$7&amp;Wales_CN!$B42,Data_CN!$A$5:$K$410,Data_CN!G$1,FALSE)))),"-",IF(ISERROR(VLOOKUP(control!$B$4&amp;control!$D$7&amp;Wales_CN!$B42,Data_CN!$A$5:$K$410,Data_CN!G$1,FALSE)),"-",VLOOKUP(control!$B$4&amp;control!$D$7&amp;Wales_CN!$B42,Data_CN!$A$5:$K$410,Data_CN!G$1,FALSE)))</f>
        <v>28</v>
      </c>
      <c r="F42" s="87">
        <f>IF(OR(IF(ISERROR(VLOOKUP(control!$B$4&amp;control!$D$7&amp;Wales_CN!$B42,Data_CN!$A$5:$K$410,Data_CN!H$1,FALSE)),"-",VLOOKUP(control!$B$4&amp;control!$D$7&amp;Wales_CN!$B42,Data_CN!$A$5:$K$410,Data_CN!H$1,FALSE))=0,ISERROR(IF(ISERROR(VLOOKUP(control!$B$4&amp;control!$D$7&amp;Wales_CN!$B42,Data_CN!$A$5:$K$410,Data_CN!H$1,FALSE)),"-",VLOOKUP(control!$B$4&amp;control!$D$7&amp;Wales_CN!$B42,Data_CN!$A$5:$K$410,Data_CN!H$1,FALSE)))),"-",IF(ISERROR(VLOOKUP(control!$B$4&amp;control!$D$7&amp;Wales_CN!$B42,Data_CN!$A$5:$K$410,Data_CN!H$1,FALSE)),"-",VLOOKUP(control!$B$4&amp;control!$D$7&amp;Wales_CN!$B42,Data_CN!$A$5:$K$410,Data_CN!H$1,FALSE)))</f>
        <v>12</v>
      </c>
      <c r="G42" s="87">
        <f>IF(OR(IF(ISERROR(VLOOKUP(control!$B$4&amp;control!$D$7&amp;Wales_CN!$B42,Data_CN!$A$5:$K$410,Data_CN!I$1,FALSE)),"-",VLOOKUP(control!$B$4&amp;control!$D$7&amp;Wales_CN!$B42,Data_CN!$A$5:$K$410,Data_CN!I$1,FALSE))=0,ISERROR(IF(ISERROR(VLOOKUP(control!$B$4&amp;control!$D$7&amp;Wales_CN!$B42,Data_CN!$A$5:$K$410,Data_CN!I$1,FALSE)),"-",VLOOKUP(control!$B$4&amp;control!$D$7&amp;Wales_CN!$B42,Data_CN!$A$5:$K$410,Data_CN!I$1,FALSE)))),"-",IF(ISERROR(VLOOKUP(control!$B$4&amp;control!$D$7&amp;Wales_CN!$B42,Data_CN!$A$5:$K$410,Data_CN!I$1,FALSE)),"-",VLOOKUP(control!$B$4&amp;control!$D$7&amp;Wales_CN!$B42,Data_CN!$A$5:$K$410,Data_CN!I$1,FALSE)))</f>
        <v>11</v>
      </c>
      <c r="H42" s="87">
        <f>IF(OR(IF(ISERROR(VLOOKUP(control!$B$4&amp;control!$D$7&amp;Wales_CN!$B42,Data_CN!$A$5:$K$410,Data_CN!J$1,FALSE)),"-",VLOOKUP(control!$B$4&amp;control!$D$7&amp;Wales_CN!$B42,Data_CN!$A$5:$K$410,Data_CN!J$1,FALSE))=0,ISERROR(IF(ISERROR(VLOOKUP(control!$B$4&amp;control!$D$7&amp;Wales_CN!$B42,Data_CN!$A$5:$K$410,Data_CN!J$1,FALSE)),"-",VLOOKUP(control!$B$4&amp;control!$D$7&amp;Wales_CN!$B42,Data_CN!$A$5:$K$410,Data_CN!J$1,FALSE)))),"-",IF(ISERROR(VLOOKUP(control!$B$4&amp;control!$D$7&amp;Wales_CN!$B42,Data_CN!$A$5:$K$410,Data_CN!J$1,FALSE)),"-",VLOOKUP(control!$B$4&amp;control!$D$7&amp;Wales_CN!$B42,Data_CN!$A$5:$K$410,Data_CN!J$1,FALSE)))</f>
        <v>6</v>
      </c>
      <c r="I42" s="88">
        <f>IF(OR(IF(ISERROR(VLOOKUP(control!$B$4&amp;control!$D$7&amp;Wales_CN!$B42,Data_CN!$A$5:$K$410,Data_CN!K$1,FALSE)),"-",VLOOKUP(control!$B$4&amp;control!$D$7&amp;Wales_CN!$B42,Data_CN!$A$5:$K$410,Data_CN!K$1,FALSE))=0,ISERROR(IF(ISERROR(VLOOKUP(control!$B$4&amp;control!$D$7&amp;Wales_CN!$B42,Data_CN!$A$5:$K$410,Data_CN!K$1,FALSE)),"-",VLOOKUP(control!$B$4&amp;control!$D$7&amp;Wales_CN!$B42,Data_CN!$A$5:$K$410,Data_CN!K$1,FALSE)))),"-",IF(ISERROR(VLOOKUP(control!$B$4&amp;control!$D$7&amp;Wales_CN!$B42,Data_CN!$A$5:$K$410,Data_CN!K$1,FALSE)),"-",VLOOKUP(control!$B$4&amp;control!$D$7&amp;Wales_CN!$B42,Data_CN!$A$5:$K$410,Data_CN!K$1,FALSE)))</f>
        <v>141</v>
      </c>
      <c r="K42" s="86">
        <f>IF(OR(IF(ISERROR(VLOOKUP(control!$B$5&amp;control!$D$7&amp;Wales_CN!$B42,Data_CN!$A$5:$K$410,Data_CN!E$1,FALSE)),"-",VLOOKUP(control!$B$5&amp;control!$D$7&amp;Wales_CN!$B42,Data_CN!$A$5:$K$410,Data_CN!E$1,FALSE))=0,ISERROR(IF(ISERROR(VLOOKUP(control!$B$5&amp;control!$D$7&amp;Wales_CN!$B42,Data_CN!$A$5:$K$410,Data_CN!E$1,FALSE)),"-",VLOOKUP(control!$B$5&amp;control!$D$7&amp;Wales_CN!$B42,Data_CN!$A$5:$K$410,Data_CN!E$1,FALSE)))),"-",IF(ISERROR(VLOOKUP(control!$B$5&amp;control!$D$7&amp;Wales_CN!$B42,Data_CN!$A$5:$K$410,Data_CN!E$1,FALSE)),"-",VLOOKUP(control!$B$5&amp;control!$D$7&amp;Wales_CN!$B42,Data_CN!$A$5:$K$410,Data_CN!E$1,FALSE)))</f>
        <v>71</v>
      </c>
      <c r="L42" s="87">
        <f>IF(OR(IF(ISERROR(VLOOKUP(control!$B$5&amp;control!$D$7&amp;Wales_CN!$B42,Data_CN!$A$5:$K$410,Data_CN!F$1,FALSE)),"-",VLOOKUP(control!$B$5&amp;control!$D$7&amp;Wales_CN!$B42,Data_CN!$A$5:$K$410,Data_CN!F$1,FALSE))=0,ISERROR(IF(ISERROR(VLOOKUP(control!$B$5&amp;control!$D$7&amp;Wales_CN!$B45,Data_CN!$A$5:$K$410,Data_CN!F$1,FALSE)),"-",VLOOKUP(control!$B$5&amp;control!$D$7&amp;Wales_CN!$B42,Data_CN!$A$5:$K$410,Data_CN!F$1,FALSE)))),"-",IF(ISERROR(VLOOKUP(control!$B$5&amp;control!$D$7&amp;Wales_CN!$B42,Data_CN!$A$5:$K$410,Data_CN!F$1,FALSE)),"-",VLOOKUP(control!$B$5&amp;control!$D$7&amp;Wales_CN!$B42,Data_CN!$A$5:$K$410,Data_CN!F$1,FALSE)))</f>
        <v>15</v>
      </c>
      <c r="M42" s="87">
        <f>IF(OR(IF(ISERROR(VLOOKUP(control!$B$5&amp;control!$D$7&amp;Wales_CN!$B42,Data_CN!$A$5:$K$410,Data_CN!G$1,FALSE)),"-",VLOOKUP(control!$B$5&amp;control!$D$7&amp;Wales_CN!$B42,Data_CN!$A$5:$K$410,Data_CN!G$1,FALSE))=0,ISERROR(IF(ISERROR(VLOOKUP(control!$B$5&amp;control!$D$7&amp;Wales_CN!$B45,Data_CN!$A$5:$K$410,Data_CN!G$1,FALSE)),"-",VLOOKUP(control!$B$5&amp;control!$D$7&amp;Wales_CN!$B42,Data_CN!$A$5:$K$410,Data_CN!G$1,FALSE)))),"-",IF(ISERROR(VLOOKUP(control!$B$5&amp;control!$D$7&amp;Wales_CN!$B42,Data_CN!$A$5:$K$410,Data_CN!G$1,FALSE)),"-",VLOOKUP(control!$B$5&amp;control!$D$7&amp;Wales_CN!$B42,Data_CN!$A$5:$K$410,Data_CN!G$1,FALSE)))</f>
        <v>20</v>
      </c>
      <c r="N42" s="87">
        <f>IF(OR(IF(ISERROR(VLOOKUP(control!$B$5&amp;control!$D$7&amp;Wales_CN!$B42,Data_CN!$A$5:$K$410,Data_CN!H$1,FALSE)),"-",VLOOKUP(control!$B$5&amp;control!$D$7&amp;Wales_CN!$B42,Data_CN!$A$5:$K$410,Data_CN!H$1,FALSE))=0,ISERROR(IF(ISERROR(VLOOKUP(control!$B$5&amp;control!$D$7&amp;Wales_CN!$B45,Data_CN!$A$5:$K$410,Data_CN!H$1,FALSE)),"-",VLOOKUP(control!$B$5&amp;control!$D$7&amp;Wales_CN!$B42,Data_CN!$A$5:$K$410,Data_CN!H$1,FALSE)))),"-",IF(ISERROR(VLOOKUP(control!$B$5&amp;control!$D$7&amp;Wales_CN!$B42,Data_CN!$A$5:$K$410,Data_CN!H$1,FALSE)),"-",VLOOKUP(control!$B$5&amp;control!$D$7&amp;Wales_CN!$B42,Data_CN!$A$5:$K$410,Data_CN!H$1,FALSE)))</f>
        <v>15</v>
      </c>
      <c r="O42" s="87">
        <f>IF(OR(IF(ISERROR(VLOOKUP(control!$B$5&amp;control!$D$7&amp;Wales_CN!$B42,Data_CN!$A$5:$K$410,Data_CN!I$1,FALSE)),"-",VLOOKUP(control!$B$5&amp;control!$D$7&amp;Wales_CN!$B42,Data_CN!$A$5:$K$410,Data_CN!I$1,FALSE))=0,ISERROR(IF(ISERROR(VLOOKUP(control!$B$5&amp;control!$D$7&amp;Wales_CN!$B45,Data_CN!$A$5:$K$410,Data_CN!I$1,FALSE)),"-",VLOOKUP(control!$B$5&amp;control!$D$7&amp;Wales_CN!$B42,Data_CN!$A$5:$K$410,Data_CN!I$1,FALSE)))),"-",IF(ISERROR(VLOOKUP(control!$B$5&amp;control!$D$7&amp;Wales_CN!$B42,Data_CN!$A$5:$K$410,Data_CN!I$1,FALSE)),"-",VLOOKUP(control!$B$5&amp;control!$D$7&amp;Wales_CN!$B42,Data_CN!$A$5:$K$410,Data_CN!I$1,FALSE)))</f>
        <v>7</v>
      </c>
      <c r="P42" s="87">
        <f>IF(OR(IF(ISERROR(VLOOKUP(control!$B$5&amp;control!$D$7&amp;Wales_CN!$B42,Data_CN!$A$5:$K$410,Data_CN!J$1,FALSE)),"-",VLOOKUP(control!$B$5&amp;control!$D$7&amp;Wales_CN!$B42,Data_CN!$A$5:$K$410,Data_CN!J$1,FALSE))=0,ISERROR(IF(ISERROR(VLOOKUP(control!$B$5&amp;control!$D$7&amp;Wales_CN!$B45,Data_CN!$A$5:$K$410,Data_CN!J$1,FALSE)),"-",VLOOKUP(control!$B$5&amp;control!$D$7&amp;Wales_CN!$B42,Data_CN!$A$5:$K$410,Data_CN!J$1,FALSE)))),"-",IF(ISERROR(VLOOKUP(control!$B$5&amp;control!$D$7&amp;Wales_CN!$B42,Data_CN!$A$5:$K$410,Data_CN!J$1,FALSE)),"-",VLOOKUP(control!$B$5&amp;control!$D$7&amp;Wales_CN!$B42,Data_CN!$A$5:$K$410,Data_CN!J$1,FALSE)))</f>
        <v>5</v>
      </c>
      <c r="Q42" s="88">
        <f>IF(OR(IF(ISERROR(VLOOKUP(control!$B$5&amp;control!$D$7&amp;Wales_CN!$B42,Data_CN!$A$5:$K$410,Data_CN!K$1,FALSE)),"-",VLOOKUP(control!$B$5&amp;control!$D$7&amp;Wales_CN!$B42,Data_CN!$A$5:$K$410,Data_CN!K$1,FALSE))=0,ISERROR(IF(ISERROR(VLOOKUP(control!$B$5&amp;control!$D$7&amp;Wales_CN!$B45,Data_CN!$A$5:$K$410,Data_CN!K$1,FALSE)),"-",VLOOKUP(control!$B$5&amp;control!$D$7&amp;Wales_CN!$B42,Data_CN!$A$5:$K$410,Data_CN!K$1,FALSE)))),"-",IF(ISERROR(VLOOKUP(control!$B$5&amp;control!$D$7&amp;Wales_CN!$B42,Data_CN!$A$5:$K$410,Data_CN!K$1,FALSE)),"-",VLOOKUP(control!$B$5&amp;control!$D$7&amp;Wales_CN!$B42,Data_CN!$A$5:$K$410,Data_CN!K$1,FALSE)))</f>
        <v>133</v>
      </c>
      <c r="R42" s="94"/>
      <c r="S42" s="86">
        <f>IF(OR(IF(ISERROR(VLOOKUP("Persons"&amp;control!$D$7&amp;Wales_CN!$B42,Data_CN!$A$5:$K$410,Data_CN!E$1,FALSE)),"-",VLOOKUP("Persons"&amp;control!$D$7&amp;Wales_CN!$B42,Data_CN!$A$5:$K$410,Data_CN!E$1,FALSE))=0,ISERROR(IF(ISERROR(VLOOKUP("Persons"&amp;control!$D$7&amp;Wales_CN!$B42,Data_CN!$A$5:$K$410,Data_CN!E$1,FALSE)),"-",VLOOKUP("Persons"&amp;control!$D$7&amp;Wales_CN!$B42,Data_CN!$A$5:$K$410,Data_CN!E$1,FALSE)))),"-",IF(ISERROR(VLOOKUP("Persons"&amp;control!$D$7&amp;Wales_CN!$B42,Data_CN!$A$5:$K$410,Data_CN!E$1,FALSE)),"-",VLOOKUP("Persons"&amp;control!$D$7&amp;Wales_CN!$B42,Data_CN!$A$5:$K$410,Data_CN!E$1,FALSE)))</f>
        <v>137</v>
      </c>
      <c r="T42" s="87">
        <f>IF(OR(IF(ISERROR(VLOOKUP("Persons"&amp;control!$D$7&amp;Wales_CN!$B42,Data_CN!$A$5:$K$410,Data_CN!F$1,FALSE)),"-",VLOOKUP("Persons"&amp;control!$D$7&amp;Wales_CN!$B42,Data_CN!$A$5:$K$410,Data_CN!F$1,FALSE))=0,ISERROR(IF(ISERROR(VLOOKUP("Persons"&amp;control!$D$7&amp;Wales_CN!$B42,Data_CN!$A$5:$K$410,Data_CN!F$1,FALSE)),"-",VLOOKUP("Persons"&amp;control!$D$7&amp;Wales_CN!$B42,Data_CN!$A$5:$K$410,Data_CN!F$1,FALSE)))),"-",IF(ISERROR(VLOOKUP("Persons"&amp;control!$D$7&amp;Wales_CN!$B42,Data_CN!$A$5:$K$410,Data_CN!F$1,FALSE)),"-",VLOOKUP("Persons"&amp;control!$D$7&amp;Wales_CN!$B42,Data_CN!$A$5:$K$410,Data_CN!F$1,FALSE)))</f>
        <v>33</v>
      </c>
      <c r="U42" s="87">
        <f>IF(OR(IF(ISERROR(VLOOKUP("Persons"&amp;control!$D$7&amp;Wales_CN!$B42,Data_CN!$A$5:$K$410,Data_CN!G$1,FALSE)),"-",VLOOKUP("Persons"&amp;control!$D$7&amp;Wales_CN!$B42,Data_CN!$A$5:$K$410,Data_CN!G$1,FALSE))=0,ISERROR(IF(ISERROR(VLOOKUP("Persons"&amp;control!$D$7&amp;Wales_CN!$B42,Data_CN!$A$5:$K$410,Data_CN!G$1,FALSE)),"-",VLOOKUP("Persons"&amp;control!$D$7&amp;Wales_CN!$B42,Data_CN!$A$5:$K$410,Data_CN!G$1,FALSE)))),"-",IF(ISERROR(VLOOKUP("Persons"&amp;control!$D$7&amp;Wales_CN!$B42,Data_CN!$A$5:$K$410,Data_CN!G$1,FALSE)),"-",VLOOKUP("Persons"&amp;control!$D$7&amp;Wales_CN!$B42,Data_CN!$A$5:$K$410,Data_CN!G$1,FALSE)))</f>
        <v>48</v>
      </c>
      <c r="V42" s="87">
        <f>IF(OR(IF(ISERROR(VLOOKUP("Persons"&amp;control!$D$7&amp;Wales_CN!$B42,Data_CN!$A$5:$K$410,Data_CN!H$1,FALSE)),"-",VLOOKUP("Persons"&amp;control!$D$7&amp;Wales_CN!$B42,Data_CN!$A$5:$K$410,Data_CN!H$1,FALSE))=0,ISERROR(IF(ISERROR(VLOOKUP("Persons"&amp;control!$D$7&amp;Wales_CN!$B42,Data_CN!$A$5:$K$410,Data_CN!H$1,FALSE)),"-",VLOOKUP("Persons"&amp;control!$D$7&amp;Wales_CN!$B42,Data_CN!$A$5:$K$410,Data_CN!H$1,FALSE)))),"-",IF(ISERROR(VLOOKUP("Persons"&amp;control!$D$7&amp;Wales_CN!$B42,Data_CN!$A$5:$K$410,Data_CN!H$1,FALSE)),"-",VLOOKUP("Persons"&amp;control!$D$7&amp;Wales_CN!$B42,Data_CN!$A$5:$K$410,Data_CN!H$1,FALSE)))</f>
        <v>27</v>
      </c>
      <c r="W42" s="87">
        <f>IF(OR(IF(ISERROR(VLOOKUP("Persons"&amp;control!$D$7&amp;Wales_CN!$B42,Data_CN!$A$5:$K$410,Data_CN!I$1,FALSE)),"-",VLOOKUP("Persons"&amp;control!$D$7&amp;Wales_CN!$B42,Data_CN!$A$5:$K$410,Data_CN!I$1,FALSE))=0,ISERROR(IF(ISERROR(VLOOKUP("Persons"&amp;control!$D$7&amp;Wales_CN!$B42,Data_CN!$A$5:$K$410,Data_CN!I$1,FALSE)),"-",VLOOKUP("Persons"&amp;control!$D$7&amp;Wales_CN!$B42,Data_CN!$A$5:$K$410,Data_CN!I$1,FALSE)))),"-",IF(ISERROR(VLOOKUP("Persons"&amp;control!$D$7&amp;Wales_CN!$B42,Data_CN!$A$5:$K$410,Data_CN!I$1,FALSE)),"-",VLOOKUP("Persons"&amp;control!$D$7&amp;Wales_CN!$B42,Data_CN!$A$5:$K$410,Data_CN!I$1,FALSE)))</f>
        <v>18</v>
      </c>
      <c r="X42" s="87">
        <f>IF(OR(IF(ISERROR(VLOOKUP("Persons"&amp;control!$D$7&amp;Wales_CN!$B42,Data_CN!$A$5:$K$410,Data_CN!J$1,FALSE)),"-",VLOOKUP("Persons"&amp;control!$D$7&amp;Wales_CN!$B42,Data_CN!$A$5:$K$410,Data_CN!J$1,FALSE))=0,ISERROR(IF(ISERROR(VLOOKUP("Persons"&amp;control!$D$7&amp;Wales_CN!$B42,Data_CN!$A$5:$K$410,Data_CN!J$1,FALSE)),"-",VLOOKUP("Persons"&amp;control!$D$7&amp;Wales_CN!$B42,Data_CN!$A$5:$K$410,Data_CN!J$1,FALSE)))),"-",IF(ISERROR(VLOOKUP("Persons"&amp;control!$D$7&amp;Wales_CN!$B42,Data_CN!$A$5:$K$410,Data_CN!J$1,FALSE)),"-",VLOOKUP("Persons"&amp;control!$D$7&amp;Wales_CN!$B42,Data_CN!$A$5:$K$410,Data_CN!J$1,FALSE)))</f>
        <v>11</v>
      </c>
      <c r="Y42" s="88">
        <f>IF(OR(IF(ISERROR(VLOOKUP("Persons"&amp;control!$D$7&amp;Wales_CN!$B42,Data_CN!$A$5:$K$410,Data_CN!K$1,FALSE)),"-",VLOOKUP("Persons"&amp;control!$D$7&amp;Wales_CN!$B42,Data_CN!$A$5:$K$410,Data_CN!K$1,FALSE))=0,ISERROR(IF(ISERROR(VLOOKUP("Persons"&amp;control!$D$7&amp;Wales_CN!$B42,Data_CN!$A$5:$K$410,Data_CN!K$1,FALSE)),"-",VLOOKUP("Persons"&amp;control!$D$7&amp;Wales_CN!$B42,Data_CN!$A$5:$K$410,Data_CN!K$1,FALSE)))),"-",IF(ISERROR(VLOOKUP("Persons"&amp;control!$D$7&amp;Wales_CN!$B42,Data_CN!$A$5:$K$410,Data_CN!K$1,FALSE)),"-",VLOOKUP("Persons"&amp;control!$D$7&amp;Wales_CN!$B42,Data_CN!$A$5:$K$410,Data_CN!K$1,FALSE)))</f>
        <v>274</v>
      </c>
    </row>
    <row r="43" spans="2:25" thickBot="1">
      <c r="B43" s="16" t="s">
        <v>164</v>
      </c>
      <c r="C43" s="89">
        <f>IF(OR(IF(ISERROR(VLOOKUP(control!$B$4&amp;control!$D$7&amp;Wales_CN!$B43,Data_CN!$A$5:$K$410,Data_CN!E$1,FALSE)),"-",VLOOKUP(control!$B$4&amp;control!$D$7&amp;Wales_CN!$B43,Data_CN!$A$5:$K$410,Data_CN!E$1,FALSE))=0,ISERROR(IF(ISERROR(VLOOKUP(control!$B$4&amp;control!$D$7&amp;Wales_CN!$B43,Data_CN!$A$5:$K$410,Data_CN!E$1,FALSE)),"-",VLOOKUP(control!$B$4&amp;control!$D$7&amp;Wales_CN!$B43,Data_CN!$A$5:$K$410,Data_CN!E$1,FALSE)))),"-",IF(ISERROR(VLOOKUP(control!$B$4&amp;control!$D$7&amp;Wales_CN!$B43,Data_CN!$A$5:$K$410,Data_CN!E$1,FALSE)),"-",VLOOKUP(control!$B$4&amp;control!$D$7&amp;Wales_CN!$B43,Data_CN!$A$5:$K$410,Data_CN!E$1,FALSE)))</f>
        <v>1587</v>
      </c>
      <c r="D43" s="90">
        <f>IF(OR(IF(ISERROR(VLOOKUP(control!$B$4&amp;control!$D$7&amp;Wales_CN!$B43,Data_CN!$A$5:$K$410,Data_CN!F$1,FALSE)),"-",VLOOKUP(control!$B$4&amp;control!$D$7&amp;Wales_CN!$B43,Data_CN!$A$5:$K$410,Data_CN!F$1,FALSE))=0,ISERROR(IF(ISERROR(VLOOKUP(control!$B$4&amp;control!$D$7&amp;Wales_CN!$B43,Data_CN!$A$5:$K$410,Data_CN!F$1,FALSE)),"-",VLOOKUP(control!$B$4&amp;control!$D$7&amp;Wales_CN!$B43,Data_CN!$A$5:$K$410,Data_CN!F$1,FALSE)))),"-",IF(ISERROR(VLOOKUP(control!$B$4&amp;control!$D$7&amp;Wales_CN!$B43,Data_CN!$A$5:$K$410,Data_CN!F$1,FALSE)),"-",VLOOKUP(control!$B$4&amp;control!$D$7&amp;Wales_CN!$B43,Data_CN!$A$5:$K$410,Data_CN!F$1,FALSE)))</f>
        <v>1407</v>
      </c>
      <c r="E43" s="90">
        <f>IF(OR(IF(ISERROR(VLOOKUP(control!$B$4&amp;control!$D$7&amp;Wales_CN!$B43,Data_CN!$A$5:$K$410,Data_CN!G$1,FALSE)),"-",VLOOKUP(control!$B$4&amp;control!$D$7&amp;Wales_CN!$B43,Data_CN!$A$5:$K$410,Data_CN!G$1,FALSE))=0,ISERROR(IF(ISERROR(VLOOKUP(control!$B$4&amp;control!$D$7&amp;Wales_CN!$B43,Data_CN!$A$5:$K$410,Data_CN!G$1,FALSE)),"-",VLOOKUP(control!$B$4&amp;control!$D$7&amp;Wales_CN!$B43,Data_CN!$A$5:$K$410,Data_CN!G$1,FALSE)))),"-",IF(ISERROR(VLOOKUP(control!$B$4&amp;control!$D$7&amp;Wales_CN!$B43,Data_CN!$A$5:$K$410,Data_CN!G$1,FALSE)),"-",VLOOKUP(control!$B$4&amp;control!$D$7&amp;Wales_CN!$B43,Data_CN!$A$5:$K$410,Data_CN!G$1,FALSE)))</f>
        <v>3806</v>
      </c>
      <c r="F43" s="90">
        <f>IF(OR(IF(ISERROR(VLOOKUP(control!$B$4&amp;control!$D$7&amp;Wales_CN!$B43,Data_CN!$A$5:$K$410,Data_CN!H$1,FALSE)),"-",VLOOKUP(control!$B$4&amp;control!$D$7&amp;Wales_CN!$B43,Data_CN!$A$5:$K$410,Data_CN!H$1,FALSE))=0,ISERROR(IF(ISERROR(VLOOKUP(control!$B$4&amp;control!$D$7&amp;Wales_CN!$B43,Data_CN!$A$5:$K$410,Data_CN!H$1,FALSE)),"-",VLOOKUP(control!$B$4&amp;control!$D$7&amp;Wales_CN!$B43,Data_CN!$A$5:$K$410,Data_CN!H$1,FALSE)))),"-",IF(ISERROR(VLOOKUP(control!$B$4&amp;control!$D$7&amp;Wales_CN!$B43,Data_CN!$A$5:$K$410,Data_CN!H$1,FALSE)),"-",VLOOKUP(control!$B$4&amp;control!$D$7&amp;Wales_CN!$B43,Data_CN!$A$5:$K$410,Data_CN!H$1,FALSE)))</f>
        <v>3634</v>
      </c>
      <c r="G43" s="90">
        <f>IF(OR(IF(ISERROR(VLOOKUP(control!$B$4&amp;control!$D$7&amp;Wales_CN!$B43,Data_CN!$A$5:$K$410,Data_CN!I$1,FALSE)),"-",VLOOKUP(control!$B$4&amp;control!$D$7&amp;Wales_CN!$B43,Data_CN!$A$5:$K$410,Data_CN!I$1,FALSE))=0,ISERROR(IF(ISERROR(VLOOKUP(control!$B$4&amp;control!$D$7&amp;Wales_CN!$B43,Data_CN!$A$5:$K$410,Data_CN!I$1,FALSE)),"-",VLOOKUP(control!$B$4&amp;control!$D$7&amp;Wales_CN!$B43,Data_CN!$A$5:$K$410,Data_CN!I$1,FALSE)))),"-",IF(ISERROR(VLOOKUP(control!$B$4&amp;control!$D$7&amp;Wales_CN!$B43,Data_CN!$A$5:$K$410,Data_CN!I$1,FALSE)),"-",VLOOKUP(control!$B$4&amp;control!$D$7&amp;Wales_CN!$B43,Data_CN!$A$5:$K$410,Data_CN!I$1,FALSE)))</f>
        <v>1020</v>
      </c>
      <c r="H43" s="90">
        <f>IF(OR(IF(ISERROR(VLOOKUP(control!$B$4&amp;control!$D$7&amp;Wales_CN!$B43,Data_CN!$A$5:$K$410,Data_CN!J$1,FALSE)),"-",VLOOKUP(control!$B$4&amp;control!$D$7&amp;Wales_CN!$B43,Data_CN!$A$5:$K$410,Data_CN!J$1,FALSE))=0,ISERROR(IF(ISERROR(VLOOKUP(control!$B$4&amp;control!$D$7&amp;Wales_CN!$B43,Data_CN!$A$5:$K$410,Data_CN!J$1,FALSE)),"-",VLOOKUP(control!$B$4&amp;control!$D$7&amp;Wales_CN!$B43,Data_CN!$A$5:$K$410,Data_CN!J$1,FALSE)))),"-",IF(ISERROR(VLOOKUP(control!$B$4&amp;control!$D$7&amp;Wales_CN!$B43,Data_CN!$A$5:$K$410,Data_CN!J$1,FALSE)),"-",VLOOKUP(control!$B$4&amp;control!$D$7&amp;Wales_CN!$B43,Data_CN!$A$5:$K$410,Data_CN!J$1,FALSE)))</f>
        <v>229</v>
      </c>
      <c r="I43" s="91">
        <f>IF(OR(IF(ISERROR(VLOOKUP(control!$B$4&amp;control!$D$7&amp;Wales_CN!$B43,Data_CN!$A$5:$K$410,Data_CN!K$1,FALSE)),"-",VLOOKUP(control!$B$4&amp;control!$D$7&amp;Wales_CN!$B43,Data_CN!$A$5:$K$410,Data_CN!K$1,FALSE))=0,ISERROR(IF(ISERROR(VLOOKUP(control!$B$4&amp;control!$D$7&amp;Wales_CN!$B43,Data_CN!$A$5:$K$410,Data_CN!K$1,FALSE)),"-",VLOOKUP(control!$B$4&amp;control!$D$7&amp;Wales_CN!$B43,Data_CN!$A$5:$K$410,Data_CN!K$1,FALSE)))),"-",IF(ISERROR(VLOOKUP(control!$B$4&amp;control!$D$7&amp;Wales_CN!$B43,Data_CN!$A$5:$K$410,Data_CN!K$1,FALSE)),"-",VLOOKUP(control!$B$4&amp;control!$D$7&amp;Wales_CN!$B43,Data_CN!$A$5:$K$410,Data_CN!K$1,FALSE)))</f>
        <v>11683</v>
      </c>
      <c r="K43" s="89" t="str">
        <f>IF(OR(IF(ISERROR(VLOOKUP(control!$B$5&amp;control!$D$7&amp;Wales_CN!$B43,Data_CN!$A$5:$K$410,Data_CN!E$1,FALSE)),"-",VLOOKUP(control!$B$5&amp;control!$D$7&amp;Wales_CN!$B43,Data_CN!$A$5:$K$410,Data_CN!E$1,FALSE))=0,ISERROR(IF(ISERROR(VLOOKUP(control!$B$5&amp;control!$D$7&amp;Wales_CN!$B43,Data_CN!$A$5:$K$410,Data_CN!E$1,FALSE)),"-",VLOOKUP(control!$B$5&amp;control!$D$7&amp;Wales_CN!$B43,Data_CN!$A$5:$K$410,Data_CN!E$1,FALSE)))),"-",IF(ISERROR(VLOOKUP(control!$B$5&amp;control!$D$7&amp;Wales_CN!$B43,Data_CN!$A$5:$K$410,Data_CN!E$1,FALSE)),"-",VLOOKUP(control!$B$5&amp;control!$D$7&amp;Wales_CN!$B43,Data_CN!$A$5:$K$410,Data_CN!E$1,FALSE)))</f>
        <v>-</v>
      </c>
      <c r="L43" s="90" t="str">
        <f>IF(OR(IF(ISERROR(VLOOKUP(control!$B$5&amp;control!$D$7&amp;Wales_CN!$B43,Data_CN!$A$5:$K$410,Data_CN!F$1,FALSE)),"-",VLOOKUP(control!$B$5&amp;control!$D$7&amp;Wales_CN!$B43,Data_CN!$A$5:$K$410,Data_CN!F$1,FALSE))=0,ISERROR(IF(ISERROR(VLOOKUP(control!$B$5&amp;control!$D$7&amp;Wales_CN!$B46,Data_CN!$A$5:$K$410,Data_CN!F$1,FALSE)),"-",VLOOKUP(control!$B$5&amp;control!$D$7&amp;Wales_CN!$B43,Data_CN!$A$5:$K$410,Data_CN!F$1,FALSE)))),"-",IF(ISERROR(VLOOKUP(control!$B$5&amp;control!$D$7&amp;Wales_CN!$B43,Data_CN!$A$5:$K$410,Data_CN!F$1,FALSE)),"-",VLOOKUP(control!$B$5&amp;control!$D$7&amp;Wales_CN!$B43,Data_CN!$A$5:$K$410,Data_CN!F$1,FALSE)))</f>
        <v>-</v>
      </c>
      <c r="M43" s="90" t="str">
        <f>IF(OR(IF(ISERROR(VLOOKUP(control!$B$5&amp;control!$D$7&amp;Wales_CN!$B43,Data_CN!$A$5:$K$410,Data_CN!G$1,FALSE)),"-",VLOOKUP(control!$B$5&amp;control!$D$7&amp;Wales_CN!$B43,Data_CN!$A$5:$K$410,Data_CN!G$1,FALSE))=0,ISERROR(IF(ISERROR(VLOOKUP(control!$B$5&amp;control!$D$7&amp;Wales_CN!$B46,Data_CN!$A$5:$K$410,Data_CN!G$1,FALSE)),"-",VLOOKUP(control!$B$5&amp;control!$D$7&amp;Wales_CN!$B43,Data_CN!$A$5:$K$410,Data_CN!G$1,FALSE)))),"-",IF(ISERROR(VLOOKUP(control!$B$5&amp;control!$D$7&amp;Wales_CN!$B43,Data_CN!$A$5:$K$410,Data_CN!G$1,FALSE)),"-",VLOOKUP(control!$B$5&amp;control!$D$7&amp;Wales_CN!$B43,Data_CN!$A$5:$K$410,Data_CN!G$1,FALSE)))</f>
        <v>-</v>
      </c>
      <c r="N43" s="90" t="str">
        <f>IF(OR(IF(ISERROR(VLOOKUP(control!$B$5&amp;control!$D$7&amp;Wales_CN!$B43,Data_CN!$A$5:$K$410,Data_CN!H$1,FALSE)),"-",VLOOKUP(control!$B$5&amp;control!$D$7&amp;Wales_CN!$B43,Data_CN!$A$5:$K$410,Data_CN!H$1,FALSE))=0,ISERROR(IF(ISERROR(VLOOKUP(control!$B$5&amp;control!$D$7&amp;Wales_CN!$B46,Data_CN!$A$5:$K$410,Data_CN!H$1,FALSE)),"-",VLOOKUP(control!$B$5&amp;control!$D$7&amp;Wales_CN!$B43,Data_CN!$A$5:$K$410,Data_CN!H$1,FALSE)))),"-",IF(ISERROR(VLOOKUP(control!$B$5&amp;control!$D$7&amp;Wales_CN!$B43,Data_CN!$A$5:$K$410,Data_CN!H$1,FALSE)),"-",VLOOKUP(control!$B$5&amp;control!$D$7&amp;Wales_CN!$B43,Data_CN!$A$5:$K$410,Data_CN!H$1,FALSE)))</f>
        <v>-</v>
      </c>
      <c r="O43" s="90" t="str">
        <f>IF(OR(IF(ISERROR(VLOOKUP(control!$B$5&amp;control!$D$7&amp;Wales_CN!$B43,Data_CN!$A$5:$K$410,Data_CN!I$1,FALSE)),"-",VLOOKUP(control!$B$5&amp;control!$D$7&amp;Wales_CN!$B43,Data_CN!$A$5:$K$410,Data_CN!I$1,FALSE))=0,ISERROR(IF(ISERROR(VLOOKUP(control!$B$5&amp;control!$D$7&amp;Wales_CN!$B46,Data_CN!$A$5:$K$410,Data_CN!I$1,FALSE)),"-",VLOOKUP(control!$B$5&amp;control!$D$7&amp;Wales_CN!$B43,Data_CN!$A$5:$K$410,Data_CN!I$1,FALSE)))),"-",IF(ISERROR(VLOOKUP(control!$B$5&amp;control!$D$7&amp;Wales_CN!$B43,Data_CN!$A$5:$K$410,Data_CN!I$1,FALSE)),"-",VLOOKUP(control!$B$5&amp;control!$D$7&amp;Wales_CN!$B43,Data_CN!$A$5:$K$410,Data_CN!I$1,FALSE)))</f>
        <v>-</v>
      </c>
      <c r="P43" s="90" t="str">
        <f>IF(OR(IF(ISERROR(VLOOKUP(control!$B$5&amp;control!$D$7&amp;Wales_CN!$B43,Data_CN!$A$5:$K$410,Data_CN!J$1,FALSE)),"-",VLOOKUP(control!$B$5&amp;control!$D$7&amp;Wales_CN!$B43,Data_CN!$A$5:$K$410,Data_CN!J$1,FALSE))=0,ISERROR(IF(ISERROR(VLOOKUP(control!$B$5&amp;control!$D$7&amp;Wales_CN!$B46,Data_CN!$A$5:$K$410,Data_CN!J$1,FALSE)),"-",VLOOKUP(control!$B$5&amp;control!$D$7&amp;Wales_CN!$B43,Data_CN!$A$5:$K$410,Data_CN!J$1,FALSE)))),"-",IF(ISERROR(VLOOKUP(control!$B$5&amp;control!$D$7&amp;Wales_CN!$B43,Data_CN!$A$5:$K$410,Data_CN!J$1,FALSE)),"-",VLOOKUP(control!$B$5&amp;control!$D$7&amp;Wales_CN!$B43,Data_CN!$A$5:$K$410,Data_CN!J$1,FALSE)))</f>
        <v>-</v>
      </c>
      <c r="Q43" s="91" t="str">
        <f>IF(OR(IF(ISERROR(VLOOKUP(control!$B$5&amp;control!$D$7&amp;Wales_CN!$B43,Data_CN!$A$5:$K$410,Data_CN!K$1,FALSE)),"-",VLOOKUP(control!$B$5&amp;control!$D$7&amp;Wales_CN!$B43,Data_CN!$A$5:$K$410,Data_CN!K$1,FALSE))=0,ISERROR(IF(ISERROR(VLOOKUP(control!$B$5&amp;control!$D$7&amp;Wales_CN!$B46,Data_CN!$A$5:$K$410,Data_CN!K$1,FALSE)),"-",VLOOKUP(control!$B$5&amp;control!$D$7&amp;Wales_CN!$B43,Data_CN!$A$5:$K$410,Data_CN!K$1,FALSE)))),"-",IF(ISERROR(VLOOKUP(control!$B$5&amp;control!$D$7&amp;Wales_CN!$B43,Data_CN!$A$5:$K$410,Data_CN!K$1,FALSE)),"-",VLOOKUP(control!$B$5&amp;control!$D$7&amp;Wales_CN!$B43,Data_CN!$A$5:$K$410,Data_CN!K$1,FALSE)))</f>
        <v>-</v>
      </c>
      <c r="R43" s="9"/>
      <c r="S43" s="89">
        <f>IF(OR(IF(ISERROR(VLOOKUP("Persons"&amp;control!$D$7&amp;Wales_CN!$B43,Data_CN!$A$5:$K$410,Data_CN!E$1,FALSE)),"-",VLOOKUP("Persons"&amp;control!$D$7&amp;Wales_CN!$B43,Data_CN!$A$5:$K$410,Data_CN!E$1,FALSE))=0,ISERROR(IF(ISERROR(VLOOKUP("Persons"&amp;control!$D$7&amp;Wales_CN!$B43,Data_CN!$A$5:$K$410,Data_CN!E$1,FALSE)),"-",VLOOKUP("Persons"&amp;control!$D$7&amp;Wales_CN!$B43,Data_CN!$A$5:$K$410,Data_CN!E$1,FALSE)))),"-",IF(ISERROR(VLOOKUP("Persons"&amp;control!$D$7&amp;Wales_CN!$B43,Data_CN!$A$5:$K$410,Data_CN!E$1,FALSE)),"-",VLOOKUP("Persons"&amp;control!$D$7&amp;Wales_CN!$B43,Data_CN!$A$5:$K$410,Data_CN!E$1,FALSE)))</f>
        <v>1587</v>
      </c>
      <c r="T43" s="90">
        <f>IF(OR(IF(ISERROR(VLOOKUP("Persons"&amp;control!$D$7&amp;Wales_CN!$B43,Data_CN!$A$5:$K$410,Data_CN!F$1,FALSE)),"-",VLOOKUP("Persons"&amp;control!$D$7&amp;Wales_CN!$B43,Data_CN!$A$5:$K$410,Data_CN!F$1,FALSE))=0,ISERROR(IF(ISERROR(VLOOKUP("Persons"&amp;control!$D$7&amp;Wales_CN!$B43,Data_CN!$A$5:$K$410,Data_CN!F$1,FALSE)),"-",VLOOKUP("Persons"&amp;control!$D$7&amp;Wales_CN!$B43,Data_CN!$A$5:$K$410,Data_CN!F$1,FALSE)))),"-",IF(ISERROR(VLOOKUP("Persons"&amp;control!$D$7&amp;Wales_CN!$B43,Data_CN!$A$5:$K$410,Data_CN!F$1,FALSE)),"-",VLOOKUP("Persons"&amp;control!$D$7&amp;Wales_CN!$B43,Data_CN!$A$5:$K$410,Data_CN!F$1,FALSE)))</f>
        <v>1407</v>
      </c>
      <c r="U43" s="90">
        <f>IF(OR(IF(ISERROR(VLOOKUP("Persons"&amp;control!$D$7&amp;Wales_CN!$B43,Data_CN!$A$5:$K$410,Data_CN!G$1,FALSE)),"-",VLOOKUP("Persons"&amp;control!$D$7&amp;Wales_CN!$B43,Data_CN!$A$5:$K$410,Data_CN!G$1,FALSE))=0,ISERROR(IF(ISERROR(VLOOKUP("Persons"&amp;control!$D$7&amp;Wales_CN!$B43,Data_CN!$A$5:$K$410,Data_CN!G$1,FALSE)),"-",VLOOKUP("Persons"&amp;control!$D$7&amp;Wales_CN!$B43,Data_CN!$A$5:$K$410,Data_CN!G$1,FALSE)))),"-",IF(ISERROR(VLOOKUP("Persons"&amp;control!$D$7&amp;Wales_CN!$B43,Data_CN!$A$5:$K$410,Data_CN!G$1,FALSE)),"-",VLOOKUP("Persons"&amp;control!$D$7&amp;Wales_CN!$B43,Data_CN!$A$5:$K$410,Data_CN!G$1,FALSE)))</f>
        <v>3806</v>
      </c>
      <c r="V43" s="90">
        <f>IF(OR(IF(ISERROR(VLOOKUP("Persons"&amp;control!$D$7&amp;Wales_CN!$B43,Data_CN!$A$5:$K$410,Data_CN!H$1,FALSE)),"-",VLOOKUP("Persons"&amp;control!$D$7&amp;Wales_CN!$B43,Data_CN!$A$5:$K$410,Data_CN!H$1,FALSE))=0,ISERROR(IF(ISERROR(VLOOKUP("Persons"&amp;control!$D$7&amp;Wales_CN!$B43,Data_CN!$A$5:$K$410,Data_CN!H$1,FALSE)),"-",VLOOKUP("Persons"&amp;control!$D$7&amp;Wales_CN!$B43,Data_CN!$A$5:$K$410,Data_CN!H$1,FALSE)))),"-",IF(ISERROR(VLOOKUP("Persons"&amp;control!$D$7&amp;Wales_CN!$B43,Data_CN!$A$5:$K$410,Data_CN!H$1,FALSE)),"-",VLOOKUP("Persons"&amp;control!$D$7&amp;Wales_CN!$B43,Data_CN!$A$5:$K$410,Data_CN!H$1,FALSE)))</f>
        <v>3634</v>
      </c>
      <c r="W43" s="90">
        <f>IF(OR(IF(ISERROR(VLOOKUP("Persons"&amp;control!$D$7&amp;Wales_CN!$B43,Data_CN!$A$5:$K$410,Data_CN!I$1,FALSE)),"-",VLOOKUP("Persons"&amp;control!$D$7&amp;Wales_CN!$B43,Data_CN!$A$5:$K$410,Data_CN!I$1,FALSE))=0,ISERROR(IF(ISERROR(VLOOKUP("Persons"&amp;control!$D$7&amp;Wales_CN!$B43,Data_CN!$A$5:$K$410,Data_CN!I$1,FALSE)),"-",VLOOKUP("Persons"&amp;control!$D$7&amp;Wales_CN!$B43,Data_CN!$A$5:$K$410,Data_CN!I$1,FALSE)))),"-",IF(ISERROR(VLOOKUP("Persons"&amp;control!$D$7&amp;Wales_CN!$B43,Data_CN!$A$5:$K$410,Data_CN!I$1,FALSE)),"-",VLOOKUP("Persons"&amp;control!$D$7&amp;Wales_CN!$B43,Data_CN!$A$5:$K$410,Data_CN!I$1,FALSE)))</f>
        <v>1020</v>
      </c>
      <c r="X43" s="90">
        <f>IF(OR(IF(ISERROR(VLOOKUP("Persons"&amp;control!$D$7&amp;Wales_CN!$B43,Data_CN!$A$5:$K$410,Data_CN!J$1,FALSE)),"-",VLOOKUP("Persons"&amp;control!$D$7&amp;Wales_CN!$B43,Data_CN!$A$5:$K$410,Data_CN!J$1,FALSE))=0,ISERROR(IF(ISERROR(VLOOKUP("Persons"&amp;control!$D$7&amp;Wales_CN!$B43,Data_CN!$A$5:$K$410,Data_CN!J$1,FALSE)),"-",VLOOKUP("Persons"&amp;control!$D$7&amp;Wales_CN!$B43,Data_CN!$A$5:$K$410,Data_CN!J$1,FALSE)))),"-",IF(ISERROR(VLOOKUP("Persons"&amp;control!$D$7&amp;Wales_CN!$B43,Data_CN!$A$5:$K$410,Data_CN!J$1,FALSE)),"-",VLOOKUP("Persons"&amp;control!$D$7&amp;Wales_CN!$B43,Data_CN!$A$5:$K$410,Data_CN!J$1,FALSE)))</f>
        <v>229</v>
      </c>
      <c r="Y43" s="91">
        <f>IF(OR(IF(ISERROR(VLOOKUP("Persons"&amp;control!$D$7&amp;Wales_CN!$B43,Data_CN!$A$5:$K$410,Data_CN!K$1,FALSE)),"-",VLOOKUP("Persons"&amp;control!$D$7&amp;Wales_CN!$B43,Data_CN!$A$5:$K$410,Data_CN!K$1,FALSE))=0,ISERROR(IF(ISERROR(VLOOKUP("Persons"&amp;control!$D$7&amp;Wales_CN!$B43,Data_CN!$A$5:$K$410,Data_CN!K$1,FALSE)),"-",VLOOKUP("Persons"&amp;control!$D$7&amp;Wales_CN!$B43,Data_CN!$A$5:$K$410,Data_CN!K$1,FALSE)))),"-",IF(ISERROR(VLOOKUP("Persons"&amp;control!$D$7&amp;Wales_CN!$B43,Data_CN!$A$5:$K$410,Data_CN!K$1,FALSE)),"-",VLOOKUP("Persons"&amp;control!$D$7&amp;Wales_CN!$B43,Data_CN!$A$5:$K$410,Data_CN!K$1,FALSE)))</f>
        <v>11683</v>
      </c>
    </row>
    <row r="44" spans="2:25" thickBot="1">
      <c r="B44" s="16" t="s">
        <v>142</v>
      </c>
      <c r="C44" s="86">
        <f>IF(OR(IF(ISERROR(VLOOKUP(control!$B$4&amp;control!$D$7&amp;Wales_CN!$B44,Data_CN!$A$5:$K$410,Data_CN!E$1,FALSE)),"-",VLOOKUP(control!$B$4&amp;control!$D$7&amp;Wales_CN!$B44,Data_CN!$A$5:$K$410,Data_CN!E$1,FALSE))=0,ISERROR(IF(ISERROR(VLOOKUP(control!$B$4&amp;control!$D$7&amp;Wales_CN!$B44,Data_CN!$A$5:$K$410,Data_CN!E$1,FALSE)),"-",VLOOKUP(control!$B$4&amp;control!$D$7&amp;Wales_CN!$B44,Data_CN!$A$5:$K$410,Data_CN!E$1,FALSE)))),"-",IF(ISERROR(VLOOKUP(control!$B$4&amp;control!$D$7&amp;Wales_CN!$B44,Data_CN!$A$5:$K$410,Data_CN!E$1,FALSE)),"-",VLOOKUP(control!$B$4&amp;control!$D$7&amp;Wales_CN!$B44,Data_CN!$A$5:$K$410,Data_CN!E$1,FALSE)))</f>
        <v>128</v>
      </c>
      <c r="D44" s="87">
        <f>IF(OR(IF(ISERROR(VLOOKUP(control!$B$4&amp;control!$D$7&amp;Wales_CN!$B44,Data_CN!$A$5:$K$410,Data_CN!F$1,FALSE)),"-",VLOOKUP(control!$B$4&amp;control!$D$7&amp;Wales_CN!$B44,Data_CN!$A$5:$K$410,Data_CN!F$1,FALSE))=0,ISERROR(IF(ISERROR(VLOOKUP(control!$B$4&amp;control!$D$7&amp;Wales_CN!$B44,Data_CN!$A$5:$K$410,Data_CN!F$1,FALSE)),"-",VLOOKUP(control!$B$4&amp;control!$D$7&amp;Wales_CN!$B44,Data_CN!$A$5:$K$410,Data_CN!F$1,FALSE)))),"-",IF(ISERROR(VLOOKUP(control!$B$4&amp;control!$D$7&amp;Wales_CN!$B44,Data_CN!$A$5:$K$410,Data_CN!F$1,FALSE)),"-",VLOOKUP(control!$B$4&amp;control!$D$7&amp;Wales_CN!$B44,Data_CN!$A$5:$K$410,Data_CN!F$1,FALSE)))</f>
        <v>62</v>
      </c>
      <c r="E44" s="87">
        <f>IF(OR(IF(ISERROR(VLOOKUP(control!$B$4&amp;control!$D$7&amp;Wales_CN!$B44,Data_CN!$A$5:$K$410,Data_CN!G$1,FALSE)),"-",VLOOKUP(control!$B$4&amp;control!$D$7&amp;Wales_CN!$B44,Data_CN!$A$5:$K$410,Data_CN!G$1,FALSE))=0,ISERROR(IF(ISERROR(VLOOKUP(control!$B$4&amp;control!$D$7&amp;Wales_CN!$B44,Data_CN!$A$5:$K$410,Data_CN!G$1,FALSE)),"-",VLOOKUP(control!$B$4&amp;control!$D$7&amp;Wales_CN!$B44,Data_CN!$A$5:$K$410,Data_CN!G$1,FALSE)))),"-",IF(ISERROR(VLOOKUP(control!$B$4&amp;control!$D$7&amp;Wales_CN!$B44,Data_CN!$A$5:$K$410,Data_CN!G$1,FALSE)),"-",VLOOKUP(control!$B$4&amp;control!$D$7&amp;Wales_CN!$B44,Data_CN!$A$5:$K$410,Data_CN!G$1,FALSE)))</f>
        <v>96</v>
      </c>
      <c r="F44" s="87">
        <f>IF(OR(IF(ISERROR(VLOOKUP(control!$B$4&amp;control!$D$7&amp;Wales_CN!$B44,Data_CN!$A$5:$K$410,Data_CN!H$1,FALSE)),"-",VLOOKUP(control!$B$4&amp;control!$D$7&amp;Wales_CN!$B44,Data_CN!$A$5:$K$410,Data_CN!H$1,FALSE))=0,ISERROR(IF(ISERROR(VLOOKUP(control!$B$4&amp;control!$D$7&amp;Wales_CN!$B44,Data_CN!$A$5:$K$410,Data_CN!H$1,FALSE)),"-",VLOOKUP(control!$B$4&amp;control!$D$7&amp;Wales_CN!$B44,Data_CN!$A$5:$K$410,Data_CN!H$1,FALSE)))),"-",IF(ISERROR(VLOOKUP(control!$B$4&amp;control!$D$7&amp;Wales_CN!$B44,Data_CN!$A$5:$K$410,Data_CN!H$1,FALSE)),"-",VLOOKUP(control!$B$4&amp;control!$D$7&amp;Wales_CN!$B44,Data_CN!$A$5:$K$410,Data_CN!H$1,FALSE)))</f>
        <v>110</v>
      </c>
      <c r="G44" s="87">
        <f>IF(OR(IF(ISERROR(VLOOKUP(control!$B$4&amp;control!$D$7&amp;Wales_CN!$B44,Data_CN!$A$5:$K$410,Data_CN!I$1,FALSE)),"-",VLOOKUP(control!$B$4&amp;control!$D$7&amp;Wales_CN!$B44,Data_CN!$A$5:$K$410,Data_CN!I$1,FALSE))=0,ISERROR(IF(ISERROR(VLOOKUP(control!$B$4&amp;control!$D$7&amp;Wales_CN!$B44,Data_CN!$A$5:$K$410,Data_CN!I$1,FALSE)),"-",VLOOKUP(control!$B$4&amp;control!$D$7&amp;Wales_CN!$B44,Data_CN!$A$5:$K$410,Data_CN!I$1,FALSE)))),"-",IF(ISERROR(VLOOKUP(control!$B$4&amp;control!$D$7&amp;Wales_CN!$B44,Data_CN!$A$5:$K$410,Data_CN!I$1,FALSE)),"-",VLOOKUP(control!$B$4&amp;control!$D$7&amp;Wales_CN!$B44,Data_CN!$A$5:$K$410,Data_CN!I$1,FALSE)))</f>
        <v>80</v>
      </c>
      <c r="H44" s="87">
        <f>IF(OR(IF(ISERROR(VLOOKUP(control!$B$4&amp;control!$D$7&amp;Wales_CN!$B44,Data_CN!$A$5:$K$410,Data_CN!J$1,FALSE)),"-",VLOOKUP(control!$B$4&amp;control!$D$7&amp;Wales_CN!$B44,Data_CN!$A$5:$K$410,Data_CN!J$1,FALSE))=0,ISERROR(IF(ISERROR(VLOOKUP(control!$B$4&amp;control!$D$7&amp;Wales_CN!$B44,Data_CN!$A$5:$K$410,Data_CN!J$1,FALSE)),"-",VLOOKUP(control!$B$4&amp;control!$D$7&amp;Wales_CN!$B44,Data_CN!$A$5:$K$410,Data_CN!J$1,FALSE)))),"-",IF(ISERROR(VLOOKUP(control!$B$4&amp;control!$D$7&amp;Wales_CN!$B44,Data_CN!$A$5:$K$410,Data_CN!J$1,FALSE)),"-",VLOOKUP(control!$B$4&amp;control!$D$7&amp;Wales_CN!$B44,Data_CN!$A$5:$K$410,Data_CN!J$1,FALSE)))</f>
        <v>33</v>
      </c>
      <c r="I44" s="88">
        <f>IF(OR(IF(ISERROR(VLOOKUP(control!$B$4&amp;control!$D$7&amp;Wales_CN!$B44,Data_CN!$A$5:$K$410,Data_CN!K$1,FALSE)),"-",VLOOKUP(control!$B$4&amp;control!$D$7&amp;Wales_CN!$B44,Data_CN!$A$5:$K$410,Data_CN!K$1,FALSE))=0,ISERROR(IF(ISERROR(VLOOKUP(control!$B$4&amp;control!$D$7&amp;Wales_CN!$B44,Data_CN!$A$5:$K$410,Data_CN!K$1,FALSE)),"-",VLOOKUP(control!$B$4&amp;control!$D$7&amp;Wales_CN!$B44,Data_CN!$A$5:$K$410,Data_CN!K$1,FALSE)))),"-",IF(ISERROR(VLOOKUP(control!$B$4&amp;control!$D$7&amp;Wales_CN!$B44,Data_CN!$A$5:$K$410,Data_CN!K$1,FALSE)),"-",VLOOKUP(control!$B$4&amp;control!$D$7&amp;Wales_CN!$B44,Data_CN!$A$5:$K$410,Data_CN!K$1,FALSE)))</f>
        <v>509</v>
      </c>
      <c r="K44" s="86">
        <f>IF(OR(IF(ISERROR(VLOOKUP(control!$B$5&amp;control!$D$7&amp;Wales_CN!$B44,Data_CN!$A$5:$K$410,Data_CN!E$1,FALSE)),"-",VLOOKUP(control!$B$5&amp;control!$D$7&amp;Wales_CN!$B44,Data_CN!$A$5:$K$410,Data_CN!E$1,FALSE))=0,ISERROR(IF(ISERROR(VLOOKUP(control!$B$5&amp;control!$D$7&amp;Wales_CN!$B44,Data_CN!$A$5:$K$410,Data_CN!E$1,FALSE)),"-",VLOOKUP(control!$B$5&amp;control!$D$7&amp;Wales_CN!$B44,Data_CN!$A$5:$K$410,Data_CN!E$1,FALSE)))),"-",IF(ISERROR(VLOOKUP(control!$B$5&amp;control!$D$7&amp;Wales_CN!$B44,Data_CN!$A$5:$K$410,Data_CN!E$1,FALSE)),"-",VLOOKUP(control!$B$5&amp;control!$D$7&amp;Wales_CN!$B44,Data_CN!$A$5:$K$410,Data_CN!E$1,FALSE)))</f>
        <v>59</v>
      </c>
      <c r="L44" s="87">
        <f>IF(OR(IF(ISERROR(VLOOKUP(control!$B$5&amp;control!$D$7&amp;Wales_CN!$B44,Data_CN!$A$5:$K$410,Data_CN!F$1,FALSE)),"-",VLOOKUP(control!$B$5&amp;control!$D$7&amp;Wales_CN!$B44,Data_CN!$A$5:$K$410,Data_CN!F$1,FALSE))=0,ISERROR(IF(ISERROR(VLOOKUP(control!$B$5&amp;control!$D$7&amp;Wales_CN!$B47,Data_CN!$A$5:$K$410,Data_CN!F$1,FALSE)),"-",VLOOKUP(control!$B$5&amp;control!$D$7&amp;Wales_CN!$B44,Data_CN!$A$5:$K$410,Data_CN!F$1,FALSE)))),"-",IF(ISERROR(VLOOKUP(control!$B$5&amp;control!$D$7&amp;Wales_CN!$B44,Data_CN!$A$5:$K$410,Data_CN!F$1,FALSE)),"-",VLOOKUP(control!$B$5&amp;control!$D$7&amp;Wales_CN!$B44,Data_CN!$A$5:$K$410,Data_CN!F$1,FALSE)))</f>
        <v>31</v>
      </c>
      <c r="M44" s="87">
        <f>IF(OR(IF(ISERROR(VLOOKUP(control!$B$5&amp;control!$D$7&amp;Wales_CN!$B44,Data_CN!$A$5:$K$410,Data_CN!G$1,FALSE)),"-",VLOOKUP(control!$B$5&amp;control!$D$7&amp;Wales_CN!$B44,Data_CN!$A$5:$K$410,Data_CN!G$1,FALSE))=0,ISERROR(IF(ISERROR(VLOOKUP(control!$B$5&amp;control!$D$7&amp;Wales_CN!$B47,Data_CN!$A$5:$K$410,Data_CN!G$1,FALSE)),"-",VLOOKUP(control!$B$5&amp;control!$D$7&amp;Wales_CN!$B44,Data_CN!$A$5:$K$410,Data_CN!G$1,FALSE)))),"-",IF(ISERROR(VLOOKUP(control!$B$5&amp;control!$D$7&amp;Wales_CN!$B44,Data_CN!$A$5:$K$410,Data_CN!G$1,FALSE)),"-",VLOOKUP(control!$B$5&amp;control!$D$7&amp;Wales_CN!$B44,Data_CN!$A$5:$K$410,Data_CN!G$1,FALSE)))</f>
        <v>55</v>
      </c>
      <c r="N44" s="87">
        <f>IF(OR(IF(ISERROR(VLOOKUP(control!$B$5&amp;control!$D$7&amp;Wales_CN!$B44,Data_CN!$A$5:$K$410,Data_CN!H$1,FALSE)),"-",VLOOKUP(control!$B$5&amp;control!$D$7&amp;Wales_CN!$B44,Data_CN!$A$5:$K$410,Data_CN!H$1,FALSE))=0,ISERROR(IF(ISERROR(VLOOKUP(control!$B$5&amp;control!$D$7&amp;Wales_CN!$B47,Data_CN!$A$5:$K$410,Data_CN!H$1,FALSE)),"-",VLOOKUP(control!$B$5&amp;control!$D$7&amp;Wales_CN!$B44,Data_CN!$A$5:$K$410,Data_CN!H$1,FALSE)))),"-",IF(ISERROR(VLOOKUP(control!$B$5&amp;control!$D$7&amp;Wales_CN!$B44,Data_CN!$A$5:$K$410,Data_CN!H$1,FALSE)),"-",VLOOKUP(control!$B$5&amp;control!$D$7&amp;Wales_CN!$B44,Data_CN!$A$5:$K$410,Data_CN!H$1,FALSE)))</f>
        <v>71</v>
      </c>
      <c r="O44" s="87">
        <f>IF(OR(IF(ISERROR(VLOOKUP(control!$B$5&amp;control!$D$7&amp;Wales_CN!$B44,Data_CN!$A$5:$K$410,Data_CN!I$1,FALSE)),"-",VLOOKUP(control!$B$5&amp;control!$D$7&amp;Wales_CN!$B44,Data_CN!$A$5:$K$410,Data_CN!I$1,FALSE))=0,ISERROR(IF(ISERROR(VLOOKUP(control!$B$5&amp;control!$D$7&amp;Wales_CN!$B47,Data_CN!$A$5:$K$410,Data_CN!I$1,FALSE)),"-",VLOOKUP(control!$B$5&amp;control!$D$7&amp;Wales_CN!$B44,Data_CN!$A$5:$K$410,Data_CN!I$1,FALSE)))),"-",IF(ISERROR(VLOOKUP(control!$B$5&amp;control!$D$7&amp;Wales_CN!$B44,Data_CN!$A$5:$K$410,Data_CN!I$1,FALSE)),"-",VLOOKUP(control!$B$5&amp;control!$D$7&amp;Wales_CN!$B44,Data_CN!$A$5:$K$410,Data_CN!I$1,FALSE)))</f>
        <v>44</v>
      </c>
      <c r="P44" s="87">
        <f>IF(OR(IF(ISERROR(VLOOKUP(control!$B$5&amp;control!$D$7&amp;Wales_CN!$B44,Data_CN!$A$5:$K$410,Data_CN!J$1,FALSE)),"-",VLOOKUP(control!$B$5&amp;control!$D$7&amp;Wales_CN!$B44,Data_CN!$A$5:$K$410,Data_CN!J$1,FALSE))=0,ISERROR(IF(ISERROR(VLOOKUP(control!$B$5&amp;control!$D$7&amp;Wales_CN!$B47,Data_CN!$A$5:$K$410,Data_CN!J$1,FALSE)),"-",VLOOKUP(control!$B$5&amp;control!$D$7&amp;Wales_CN!$B44,Data_CN!$A$5:$K$410,Data_CN!J$1,FALSE)))),"-",IF(ISERROR(VLOOKUP(control!$B$5&amp;control!$D$7&amp;Wales_CN!$B44,Data_CN!$A$5:$K$410,Data_CN!J$1,FALSE)),"-",VLOOKUP(control!$B$5&amp;control!$D$7&amp;Wales_CN!$B44,Data_CN!$A$5:$K$410,Data_CN!J$1,FALSE)))</f>
        <v>23</v>
      </c>
      <c r="Q44" s="88">
        <f>IF(OR(IF(ISERROR(VLOOKUP(control!$B$5&amp;control!$D$7&amp;Wales_CN!$B44,Data_CN!$A$5:$K$410,Data_CN!K$1,FALSE)),"-",VLOOKUP(control!$B$5&amp;control!$D$7&amp;Wales_CN!$B44,Data_CN!$A$5:$K$410,Data_CN!K$1,FALSE))=0,ISERROR(IF(ISERROR(VLOOKUP(control!$B$5&amp;control!$D$7&amp;Wales_CN!$B47,Data_CN!$A$5:$K$410,Data_CN!K$1,FALSE)),"-",VLOOKUP(control!$B$5&amp;control!$D$7&amp;Wales_CN!$B44,Data_CN!$A$5:$K$410,Data_CN!K$1,FALSE)))),"-",IF(ISERROR(VLOOKUP(control!$B$5&amp;control!$D$7&amp;Wales_CN!$B44,Data_CN!$A$5:$K$410,Data_CN!K$1,FALSE)),"-",VLOOKUP(control!$B$5&amp;control!$D$7&amp;Wales_CN!$B44,Data_CN!$A$5:$K$410,Data_CN!K$1,FALSE)))</f>
        <v>283</v>
      </c>
      <c r="R44" s="9"/>
      <c r="S44" s="86">
        <f>IF(OR(IF(ISERROR(VLOOKUP("Persons"&amp;control!$D$7&amp;Wales_CN!$B44,Data_CN!$A$5:$K$410,Data_CN!E$1,FALSE)),"-",VLOOKUP("Persons"&amp;control!$D$7&amp;Wales_CN!$B44,Data_CN!$A$5:$K$410,Data_CN!E$1,FALSE))=0,ISERROR(IF(ISERROR(VLOOKUP("Persons"&amp;control!$D$7&amp;Wales_CN!$B44,Data_CN!$A$5:$K$410,Data_CN!E$1,FALSE)),"-",VLOOKUP("Persons"&amp;control!$D$7&amp;Wales_CN!$B44,Data_CN!$A$5:$K$410,Data_CN!E$1,FALSE)))),"-",IF(ISERROR(VLOOKUP("Persons"&amp;control!$D$7&amp;Wales_CN!$B44,Data_CN!$A$5:$K$410,Data_CN!E$1,FALSE)),"-",VLOOKUP("Persons"&amp;control!$D$7&amp;Wales_CN!$B44,Data_CN!$A$5:$K$410,Data_CN!E$1,FALSE)))</f>
        <v>187</v>
      </c>
      <c r="T44" s="87">
        <f>IF(OR(IF(ISERROR(VLOOKUP("Persons"&amp;control!$D$7&amp;Wales_CN!$B44,Data_CN!$A$5:$K$410,Data_CN!F$1,FALSE)),"-",VLOOKUP("Persons"&amp;control!$D$7&amp;Wales_CN!$B44,Data_CN!$A$5:$K$410,Data_CN!F$1,FALSE))=0,ISERROR(IF(ISERROR(VLOOKUP("Persons"&amp;control!$D$7&amp;Wales_CN!$B44,Data_CN!$A$5:$K$410,Data_CN!F$1,FALSE)),"-",VLOOKUP("Persons"&amp;control!$D$7&amp;Wales_CN!$B44,Data_CN!$A$5:$K$410,Data_CN!F$1,FALSE)))),"-",IF(ISERROR(VLOOKUP("Persons"&amp;control!$D$7&amp;Wales_CN!$B44,Data_CN!$A$5:$K$410,Data_CN!F$1,FALSE)),"-",VLOOKUP("Persons"&amp;control!$D$7&amp;Wales_CN!$B44,Data_CN!$A$5:$K$410,Data_CN!F$1,FALSE)))</f>
        <v>93</v>
      </c>
      <c r="U44" s="87">
        <f>IF(OR(IF(ISERROR(VLOOKUP("Persons"&amp;control!$D$7&amp;Wales_CN!$B44,Data_CN!$A$5:$K$410,Data_CN!G$1,FALSE)),"-",VLOOKUP("Persons"&amp;control!$D$7&amp;Wales_CN!$B44,Data_CN!$A$5:$K$410,Data_CN!G$1,FALSE))=0,ISERROR(IF(ISERROR(VLOOKUP("Persons"&amp;control!$D$7&amp;Wales_CN!$B44,Data_CN!$A$5:$K$410,Data_CN!G$1,FALSE)),"-",VLOOKUP("Persons"&amp;control!$D$7&amp;Wales_CN!$B44,Data_CN!$A$5:$K$410,Data_CN!G$1,FALSE)))),"-",IF(ISERROR(VLOOKUP("Persons"&amp;control!$D$7&amp;Wales_CN!$B44,Data_CN!$A$5:$K$410,Data_CN!G$1,FALSE)),"-",VLOOKUP("Persons"&amp;control!$D$7&amp;Wales_CN!$B44,Data_CN!$A$5:$K$410,Data_CN!G$1,FALSE)))</f>
        <v>151</v>
      </c>
      <c r="V44" s="87">
        <f>IF(OR(IF(ISERROR(VLOOKUP("Persons"&amp;control!$D$7&amp;Wales_CN!$B44,Data_CN!$A$5:$K$410,Data_CN!H$1,FALSE)),"-",VLOOKUP("Persons"&amp;control!$D$7&amp;Wales_CN!$B44,Data_CN!$A$5:$K$410,Data_CN!H$1,FALSE))=0,ISERROR(IF(ISERROR(VLOOKUP("Persons"&amp;control!$D$7&amp;Wales_CN!$B44,Data_CN!$A$5:$K$410,Data_CN!H$1,FALSE)),"-",VLOOKUP("Persons"&amp;control!$D$7&amp;Wales_CN!$B44,Data_CN!$A$5:$K$410,Data_CN!H$1,FALSE)))),"-",IF(ISERROR(VLOOKUP("Persons"&amp;control!$D$7&amp;Wales_CN!$B44,Data_CN!$A$5:$K$410,Data_CN!H$1,FALSE)),"-",VLOOKUP("Persons"&amp;control!$D$7&amp;Wales_CN!$B44,Data_CN!$A$5:$K$410,Data_CN!H$1,FALSE)))</f>
        <v>181</v>
      </c>
      <c r="W44" s="87">
        <f>IF(OR(IF(ISERROR(VLOOKUP("Persons"&amp;control!$D$7&amp;Wales_CN!$B44,Data_CN!$A$5:$K$410,Data_CN!I$1,FALSE)),"-",VLOOKUP("Persons"&amp;control!$D$7&amp;Wales_CN!$B44,Data_CN!$A$5:$K$410,Data_CN!I$1,FALSE))=0,ISERROR(IF(ISERROR(VLOOKUP("Persons"&amp;control!$D$7&amp;Wales_CN!$B44,Data_CN!$A$5:$K$410,Data_CN!I$1,FALSE)),"-",VLOOKUP("Persons"&amp;control!$D$7&amp;Wales_CN!$B44,Data_CN!$A$5:$K$410,Data_CN!I$1,FALSE)))),"-",IF(ISERROR(VLOOKUP("Persons"&amp;control!$D$7&amp;Wales_CN!$B44,Data_CN!$A$5:$K$410,Data_CN!I$1,FALSE)),"-",VLOOKUP("Persons"&amp;control!$D$7&amp;Wales_CN!$B44,Data_CN!$A$5:$K$410,Data_CN!I$1,FALSE)))</f>
        <v>124</v>
      </c>
      <c r="X44" s="87">
        <f>IF(OR(IF(ISERROR(VLOOKUP("Persons"&amp;control!$D$7&amp;Wales_CN!$B44,Data_CN!$A$5:$K$410,Data_CN!J$1,FALSE)),"-",VLOOKUP("Persons"&amp;control!$D$7&amp;Wales_CN!$B44,Data_CN!$A$5:$K$410,Data_CN!J$1,FALSE))=0,ISERROR(IF(ISERROR(VLOOKUP("Persons"&amp;control!$D$7&amp;Wales_CN!$B44,Data_CN!$A$5:$K$410,Data_CN!J$1,FALSE)),"-",VLOOKUP("Persons"&amp;control!$D$7&amp;Wales_CN!$B44,Data_CN!$A$5:$K$410,Data_CN!J$1,FALSE)))),"-",IF(ISERROR(VLOOKUP("Persons"&amp;control!$D$7&amp;Wales_CN!$B44,Data_CN!$A$5:$K$410,Data_CN!J$1,FALSE)),"-",VLOOKUP("Persons"&amp;control!$D$7&amp;Wales_CN!$B44,Data_CN!$A$5:$K$410,Data_CN!J$1,FALSE)))</f>
        <v>56</v>
      </c>
      <c r="Y44" s="88">
        <f>IF(OR(IF(ISERROR(VLOOKUP("Persons"&amp;control!$D$7&amp;Wales_CN!$B44,Data_CN!$A$5:$K$410,Data_CN!K$1,FALSE)),"-",VLOOKUP("Persons"&amp;control!$D$7&amp;Wales_CN!$B44,Data_CN!$A$5:$K$410,Data_CN!K$1,FALSE))=0,ISERROR(IF(ISERROR(VLOOKUP("Persons"&amp;control!$D$7&amp;Wales_CN!$B44,Data_CN!$A$5:$K$410,Data_CN!K$1,FALSE)),"-",VLOOKUP("Persons"&amp;control!$D$7&amp;Wales_CN!$B44,Data_CN!$A$5:$K$410,Data_CN!K$1,FALSE)))),"-",IF(ISERROR(VLOOKUP("Persons"&amp;control!$D$7&amp;Wales_CN!$B44,Data_CN!$A$5:$K$410,Data_CN!K$1,FALSE)),"-",VLOOKUP("Persons"&amp;control!$D$7&amp;Wales_CN!$B44,Data_CN!$A$5:$K$410,Data_CN!K$1,FALSE)))</f>
        <v>792</v>
      </c>
    </row>
    <row r="45" spans="2:25" thickBot="1">
      <c r="B45" s="16" t="s">
        <v>146</v>
      </c>
      <c r="C45" s="89" t="str">
        <f>IF(OR(IF(ISERROR(VLOOKUP(control!$B$4&amp;control!$D$7&amp;Wales_CN!$B45,Data_CN!$A$5:$K$410,Data_CN!E$1,FALSE)),"-",VLOOKUP(control!$B$4&amp;control!$D$7&amp;Wales_CN!$B45,Data_CN!$A$5:$K$410,Data_CN!E$1,FALSE))=0,ISERROR(IF(ISERROR(VLOOKUP(control!$B$4&amp;control!$D$7&amp;Wales_CN!$B45,Data_CN!$A$5:$K$410,Data_CN!E$1,FALSE)),"-",VLOOKUP(control!$B$4&amp;control!$D$7&amp;Wales_CN!$B45,Data_CN!$A$5:$K$410,Data_CN!E$1,FALSE)))),"-",IF(ISERROR(VLOOKUP(control!$B$4&amp;control!$D$7&amp;Wales_CN!$B45,Data_CN!$A$5:$K$410,Data_CN!E$1,FALSE)),"-",VLOOKUP(control!$B$4&amp;control!$D$7&amp;Wales_CN!$B45,Data_CN!$A$5:$K$410,Data_CN!E$1,FALSE)))</f>
        <v>-</v>
      </c>
      <c r="D45" s="90" t="str">
        <f>IF(OR(IF(ISERROR(VLOOKUP(control!$B$4&amp;control!$D$7&amp;Wales_CN!$B45,Data_CN!$A$5:$K$410,Data_CN!F$1,FALSE)),"-",VLOOKUP(control!$B$4&amp;control!$D$7&amp;Wales_CN!$B45,Data_CN!$A$5:$K$410,Data_CN!F$1,FALSE))=0,ISERROR(IF(ISERROR(VLOOKUP(control!$B$4&amp;control!$D$7&amp;Wales_CN!$B45,Data_CN!$A$5:$K$410,Data_CN!F$1,FALSE)),"-",VLOOKUP(control!$B$4&amp;control!$D$7&amp;Wales_CN!$B45,Data_CN!$A$5:$K$410,Data_CN!F$1,FALSE)))),"-",IF(ISERROR(VLOOKUP(control!$B$4&amp;control!$D$7&amp;Wales_CN!$B45,Data_CN!$A$5:$K$410,Data_CN!F$1,FALSE)),"-",VLOOKUP(control!$B$4&amp;control!$D$7&amp;Wales_CN!$B45,Data_CN!$A$5:$K$410,Data_CN!F$1,FALSE)))</f>
        <v>-</v>
      </c>
      <c r="E45" s="90" t="str">
        <f>IF(OR(IF(ISERROR(VLOOKUP(control!$B$4&amp;control!$D$7&amp;Wales_CN!$B45,Data_CN!$A$5:$K$410,Data_CN!G$1,FALSE)),"-",VLOOKUP(control!$B$4&amp;control!$D$7&amp;Wales_CN!$B45,Data_CN!$A$5:$K$410,Data_CN!G$1,FALSE))=0,ISERROR(IF(ISERROR(VLOOKUP(control!$B$4&amp;control!$D$7&amp;Wales_CN!$B45,Data_CN!$A$5:$K$410,Data_CN!G$1,FALSE)),"-",VLOOKUP(control!$B$4&amp;control!$D$7&amp;Wales_CN!$B45,Data_CN!$A$5:$K$410,Data_CN!G$1,FALSE)))),"-",IF(ISERROR(VLOOKUP(control!$B$4&amp;control!$D$7&amp;Wales_CN!$B45,Data_CN!$A$5:$K$410,Data_CN!G$1,FALSE)),"-",VLOOKUP(control!$B$4&amp;control!$D$7&amp;Wales_CN!$B45,Data_CN!$A$5:$K$410,Data_CN!G$1,FALSE)))</f>
        <v>-</v>
      </c>
      <c r="F45" s="90" t="str">
        <f>IF(OR(IF(ISERROR(VLOOKUP(control!$B$4&amp;control!$D$7&amp;Wales_CN!$B45,Data_CN!$A$5:$K$410,Data_CN!H$1,FALSE)),"-",VLOOKUP(control!$B$4&amp;control!$D$7&amp;Wales_CN!$B45,Data_CN!$A$5:$K$410,Data_CN!H$1,FALSE))=0,ISERROR(IF(ISERROR(VLOOKUP(control!$B$4&amp;control!$D$7&amp;Wales_CN!$B45,Data_CN!$A$5:$K$410,Data_CN!H$1,FALSE)),"-",VLOOKUP(control!$B$4&amp;control!$D$7&amp;Wales_CN!$B45,Data_CN!$A$5:$K$410,Data_CN!H$1,FALSE)))),"-",IF(ISERROR(VLOOKUP(control!$B$4&amp;control!$D$7&amp;Wales_CN!$B45,Data_CN!$A$5:$K$410,Data_CN!H$1,FALSE)),"-",VLOOKUP(control!$B$4&amp;control!$D$7&amp;Wales_CN!$B45,Data_CN!$A$5:$K$410,Data_CN!H$1,FALSE)))</f>
        <v>-</v>
      </c>
      <c r="G45" s="90" t="str">
        <f>IF(OR(IF(ISERROR(VLOOKUP(control!$B$4&amp;control!$D$7&amp;Wales_CN!$B45,Data_CN!$A$5:$K$410,Data_CN!I$1,FALSE)),"-",VLOOKUP(control!$B$4&amp;control!$D$7&amp;Wales_CN!$B45,Data_CN!$A$5:$K$410,Data_CN!I$1,FALSE))=0,ISERROR(IF(ISERROR(VLOOKUP(control!$B$4&amp;control!$D$7&amp;Wales_CN!$B45,Data_CN!$A$5:$K$410,Data_CN!I$1,FALSE)),"-",VLOOKUP(control!$B$4&amp;control!$D$7&amp;Wales_CN!$B45,Data_CN!$A$5:$K$410,Data_CN!I$1,FALSE)))),"-",IF(ISERROR(VLOOKUP(control!$B$4&amp;control!$D$7&amp;Wales_CN!$B45,Data_CN!$A$5:$K$410,Data_CN!I$1,FALSE)),"-",VLOOKUP(control!$B$4&amp;control!$D$7&amp;Wales_CN!$B45,Data_CN!$A$5:$K$410,Data_CN!I$1,FALSE)))</f>
        <v>-</v>
      </c>
      <c r="H45" s="90" t="str">
        <f>IF(OR(IF(ISERROR(VLOOKUP(control!$B$4&amp;control!$D$7&amp;Wales_CN!$B45,Data_CN!$A$5:$K$410,Data_CN!J$1,FALSE)),"-",VLOOKUP(control!$B$4&amp;control!$D$7&amp;Wales_CN!$B45,Data_CN!$A$5:$K$410,Data_CN!J$1,FALSE))=0,ISERROR(IF(ISERROR(VLOOKUP(control!$B$4&amp;control!$D$7&amp;Wales_CN!$B45,Data_CN!$A$5:$K$410,Data_CN!J$1,FALSE)),"-",VLOOKUP(control!$B$4&amp;control!$D$7&amp;Wales_CN!$B45,Data_CN!$A$5:$K$410,Data_CN!J$1,FALSE)))),"-",IF(ISERROR(VLOOKUP(control!$B$4&amp;control!$D$7&amp;Wales_CN!$B45,Data_CN!$A$5:$K$410,Data_CN!J$1,FALSE)),"-",VLOOKUP(control!$B$4&amp;control!$D$7&amp;Wales_CN!$B45,Data_CN!$A$5:$K$410,Data_CN!J$1,FALSE)))</f>
        <v>-</v>
      </c>
      <c r="I45" s="91" t="str">
        <f>IF(OR(IF(ISERROR(VLOOKUP(control!$B$4&amp;control!$D$7&amp;Wales_CN!$B45,Data_CN!$A$5:$K$410,Data_CN!K$1,FALSE)),"-",VLOOKUP(control!$B$4&amp;control!$D$7&amp;Wales_CN!$B45,Data_CN!$A$5:$K$410,Data_CN!K$1,FALSE))=0,ISERROR(IF(ISERROR(VLOOKUP(control!$B$4&amp;control!$D$7&amp;Wales_CN!$B45,Data_CN!$A$5:$K$410,Data_CN!K$1,FALSE)),"-",VLOOKUP(control!$B$4&amp;control!$D$7&amp;Wales_CN!$B45,Data_CN!$A$5:$K$410,Data_CN!K$1,FALSE)))),"-",IF(ISERROR(VLOOKUP(control!$B$4&amp;control!$D$7&amp;Wales_CN!$B45,Data_CN!$A$5:$K$410,Data_CN!K$1,FALSE)),"-",VLOOKUP(control!$B$4&amp;control!$D$7&amp;Wales_CN!$B45,Data_CN!$A$5:$K$410,Data_CN!K$1,FALSE)))</f>
        <v>-</v>
      </c>
      <c r="K45" s="89">
        <f>IF(OR(IF(ISERROR(VLOOKUP(control!$B$5&amp;control!$D$7&amp;Wales_CN!$B45,Data_CN!$A$5:$K$410,Data_CN!E$1,FALSE)),"-",VLOOKUP(control!$B$5&amp;control!$D$7&amp;Wales_CN!$B45,Data_CN!$A$5:$K$410,Data_CN!E$1,FALSE))=0,ISERROR(IF(ISERROR(VLOOKUP(control!$B$5&amp;control!$D$7&amp;Wales_CN!$B45,Data_CN!$A$5:$K$410,Data_CN!E$1,FALSE)),"-",VLOOKUP(control!$B$5&amp;control!$D$7&amp;Wales_CN!$B45,Data_CN!$A$5:$K$410,Data_CN!E$1,FALSE)))),"-",IF(ISERROR(VLOOKUP(control!$B$5&amp;control!$D$7&amp;Wales_CN!$B45,Data_CN!$A$5:$K$410,Data_CN!E$1,FALSE)),"-",VLOOKUP(control!$B$5&amp;control!$D$7&amp;Wales_CN!$B45,Data_CN!$A$5:$K$410,Data_CN!E$1,FALSE)))</f>
        <v>378</v>
      </c>
      <c r="L45" s="90">
        <f>IF(OR(IF(ISERROR(VLOOKUP(control!$B$5&amp;control!$D$7&amp;Wales_CN!$B45,Data_CN!$A$5:$K$410,Data_CN!F$1,FALSE)),"-",VLOOKUP(control!$B$5&amp;control!$D$7&amp;Wales_CN!$B45,Data_CN!$A$5:$K$410,Data_CN!F$1,FALSE))=0,ISERROR(IF(ISERROR(VLOOKUP(control!$B$5&amp;control!$D$7&amp;Wales_CN!$B48,Data_CN!$A$5:$K$410,Data_CN!F$1,FALSE)),"-",VLOOKUP(control!$B$5&amp;control!$D$7&amp;Wales_CN!$B45,Data_CN!$A$5:$K$410,Data_CN!F$1,FALSE)))),"-",IF(ISERROR(VLOOKUP(control!$B$5&amp;control!$D$7&amp;Wales_CN!$B45,Data_CN!$A$5:$K$410,Data_CN!F$1,FALSE)),"-",VLOOKUP(control!$B$5&amp;control!$D$7&amp;Wales_CN!$B45,Data_CN!$A$5:$K$410,Data_CN!F$1,FALSE)))</f>
        <v>297</v>
      </c>
      <c r="M45" s="90">
        <f>IF(OR(IF(ISERROR(VLOOKUP(control!$B$5&amp;control!$D$7&amp;Wales_CN!$B45,Data_CN!$A$5:$K$410,Data_CN!G$1,FALSE)),"-",VLOOKUP(control!$B$5&amp;control!$D$7&amp;Wales_CN!$B45,Data_CN!$A$5:$K$410,Data_CN!G$1,FALSE))=0,ISERROR(IF(ISERROR(VLOOKUP(control!$B$5&amp;control!$D$7&amp;Wales_CN!$B48,Data_CN!$A$5:$K$410,Data_CN!G$1,FALSE)),"-",VLOOKUP(control!$B$5&amp;control!$D$7&amp;Wales_CN!$B45,Data_CN!$A$5:$K$410,Data_CN!G$1,FALSE)))),"-",IF(ISERROR(VLOOKUP(control!$B$5&amp;control!$D$7&amp;Wales_CN!$B45,Data_CN!$A$5:$K$410,Data_CN!G$1,FALSE)),"-",VLOOKUP(control!$B$5&amp;control!$D$7&amp;Wales_CN!$B45,Data_CN!$A$5:$K$410,Data_CN!G$1,FALSE)))</f>
        <v>777</v>
      </c>
      <c r="N45" s="90">
        <f>IF(OR(IF(ISERROR(VLOOKUP(control!$B$5&amp;control!$D$7&amp;Wales_CN!$B45,Data_CN!$A$5:$K$410,Data_CN!H$1,FALSE)),"-",VLOOKUP(control!$B$5&amp;control!$D$7&amp;Wales_CN!$B45,Data_CN!$A$5:$K$410,Data_CN!H$1,FALSE))=0,ISERROR(IF(ISERROR(VLOOKUP(control!$B$5&amp;control!$D$7&amp;Wales_CN!$B48,Data_CN!$A$5:$K$410,Data_CN!H$1,FALSE)),"-",VLOOKUP(control!$B$5&amp;control!$D$7&amp;Wales_CN!$B45,Data_CN!$A$5:$K$410,Data_CN!H$1,FALSE)))),"-",IF(ISERROR(VLOOKUP(control!$B$5&amp;control!$D$7&amp;Wales_CN!$B45,Data_CN!$A$5:$K$410,Data_CN!H$1,FALSE)),"-",VLOOKUP(control!$B$5&amp;control!$D$7&amp;Wales_CN!$B45,Data_CN!$A$5:$K$410,Data_CN!H$1,FALSE)))</f>
        <v>797</v>
      </c>
      <c r="O45" s="90">
        <f>IF(OR(IF(ISERROR(VLOOKUP(control!$B$5&amp;control!$D$7&amp;Wales_CN!$B45,Data_CN!$A$5:$K$410,Data_CN!I$1,FALSE)),"-",VLOOKUP(control!$B$5&amp;control!$D$7&amp;Wales_CN!$B45,Data_CN!$A$5:$K$410,Data_CN!I$1,FALSE))=0,ISERROR(IF(ISERROR(VLOOKUP(control!$B$5&amp;control!$D$7&amp;Wales_CN!$B48,Data_CN!$A$5:$K$410,Data_CN!I$1,FALSE)),"-",VLOOKUP(control!$B$5&amp;control!$D$7&amp;Wales_CN!$B45,Data_CN!$A$5:$K$410,Data_CN!I$1,FALSE)))),"-",IF(ISERROR(VLOOKUP(control!$B$5&amp;control!$D$7&amp;Wales_CN!$B45,Data_CN!$A$5:$K$410,Data_CN!I$1,FALSE)),"-",VLOOKUP(control!$B$5&amp;control!$D$7&amp;Wales_CN!$B45,Data_CN!$A$5:$K$410,Data_CN!I$1,FALSE)))</f>
        <v>570</v>
      </c>
      <c r="P45" s="90">
        <f>IF(OR(IF(ISERROR(VLOOKUP(control!$B$5&amp;control!$D$7&amp;Wales_CN!$B45,Data_CN!$A$5:$K$410,Data_CN!J$1,FALSE)),"-",VLOOKUP(control!$B$5&amp;control!$D$7&amp;Wales_CN!$B45,Data_CN!$A$5:$K$410,Data_CN!J$1,FALSE))=0,ISERROR(IF(ISERROR(VLOOKUP(control!$B$5&amp;control!$D$7&amp;Wales_CN!$B48,Data_CN!$A$5:$K$410,Data_CN!J$1,FALSE)),"-",VLOOKUP(control!$B$5&amp;control!$D$7&amp;Wales_CN!$B45,Data_CN!$A$5:$K$410,Data_CN!J$1,FALSE)))),"-",IF(ISERROR(VLOOKUP(control!$B$5&amp;control!$D$7&amp;Wales_CN!$B45,Data_CN!$A$5:$K$410,Data_CN!J$1,FALSE)),"-",VLOOKUP(control!$B$5&amp;control!$D$7&amp;Wales_CN!$B45,Data_CN!$A$5:$K$410,Data_CN!J$1,FALSE)))</f>
        <v>389</v>
      </c>
      <c r="Q45" s="91">
        <f>IF(OR(IF(ISERROR(VLOOKUP(control!$B$5&amp;control!$D$7&amp;Wales_CN!$B45,Data_CN!$A$5:$K$410,Data_CN!K$1,FALSE)),"-",VLOOKUP(control!$B$5&amp;control!$D$7&amp;Wales_CN!$B45,Data_CN!$A$5:$K$410,Data_CN!K$1,FALSE))=0,ISERROR(IF(ISERROR(VLOOKUP(control!$B$5&amp;control!$D$7&amp;Wales_CN!$B48,Data_CN!$A$5:$K$410,Data_CN!K$1,FALSE)),"-",VLOOKUP(control!$B$5&amp;control!$D$7&amp;Wales_CN!$B45,Data_CN!$A$5:$K$410,Data_CN!K$1,FALSE)))),"-",IF(ISERROR(VLOOKUP(control!$B$5&amp;control!$D$7&amp;Wales_CN!$B45,Data_CN!$A$5:$K$410,Data_CN!K$1,FALSE)),"-",VLOOKUP(control!$B$5&amp;control!$D$7&amp;Wales_CN!$B45,Data_CN!$A$5:$K$410,Data_CN!K$1,FALSE)))</f>
        <v>3208</v>
      </c>
      <c r="R45" s="9"/>
      <c r="S45" s="89">
        <f>IF(OR(IF(ISERROR(VLOOKUP("Persons"&amp;control!$D$7&amp;Wales_CN!$B45,Data_CN!$A$5:$K$410,Data_CN!E$1,FALSE)),"-",VLOOKUP("Persons"&amp;control!$D$7&amp;Wales_CN!$B45,Data_CN!$A$5:$K$410,Data_CN!E$1,FALSE))=0,ISERROR(IF(ISERROR(VLOOKUP("Persons"&amp;control!$D$7&amp;Wales_CN!$B45,Data_CN!$A$5:$K$410,Data_CN!E$1,FALSE)),"-",VLOOKUP("Persons"&amp;control!$D$7&amp;Wales_CN!$B45,Data_CN!$A$5:$K$410,Data_CN!E$1,FALSE)))),"-",IF(ISERROR(VLOOKUP("Persons"&amp;control!$D$7&amp;Wales_CN!$B45,Data_CN!$A$5:$K$410,Data_CN!E$1,FALSE)),"-",VLOOKUP("Persons"&amp;control!$D$7&amp;Wales_CN!$B45,Data_CN!$A$5:$K$410,Data_CN!E$1,FALSE)))</f>
        <v>378</v>
      </c>
      <c r="T45" s="90">
        <f>IF(OR(IF(ISERROR(VLOOKUP("Persons"&amp;control!$D$7&amp;Wales_CN!$B45,Data_CN!$A$5:$K$410,Data_CN!F$1,FALSE)),"-",VLOOKUP("Persons"&amp;control!$D$7&amp;Wales_CN!$B45,Data_CN!$A$5:$K$410,Data_CN!F$1,FALSE))=0,ISERROR(IF(ISERROR(VLOOKUP("Persons"&amp;control!$D$7&amp;Wales_CN!$B45,Data_CN!$A$5:$K$410,Data_CN!F$1,FALSE)),"-",VLOOKUP("Persons"&amp;control!$D$7&amp;Wales_CN!$B45,Data_CN!$A$5:$K$410,Data_CN!F$1,FALSE)))),"-",IF(ISERROR(VLOOKUP("Persons"&amp;control!$D$7&amp;Wales_CN!$B45,Data_CN!$A$5:$K$410,Data_CN!F$1,FALSE)),"-",VLOOKUP("Persons"&amp;control!$D$7&amp;Wales_CN!$B45,Data_CN!$A$5:$K$410,Data_CN!F$1,FALSE)))</f>
        <v>297</v>
      </c>
      <c r="U45" s="90">
        <f>IF(OR(IF(ISERROR(VLOOKUP("Persons"&amp;control!$D$7&amp;Wales_CN!$B45,Data_CN!$A$5:$K$410,Data_CN!G$1,FALSE)),"-",VLOOKUP("Persons"&amp;control!$D$7&amp;Wales_CN!$B45,Data_CN!$A$5:$K$410,Data_CN!G$1,FALSE))=0,ISERROR(IF(ISERROR(VLOOKUP("Persons"&amp;control!$D$7&amp;Wales_CN!$B45,Data_CN!$A$5:$K$410,Data_CN!G$1,FALSE)),"-",VLOOKUP("Persons"&amp;control!$D$7&amp;Wales_CN!$B45,Data_CN!$A$5:$K$410,Data_CN!G$1,FALSE)))),"-",IF(ISERROR(VLOOKUP("Persons"&amp;control!$D$7&amp;Wales_CN!$B45,Data_CN!$A$5:$K$410,Data_CN!G$1,FALSE)),"-",VLOOKUP("Persons"&amp;control!$D$7&amp;Wales_CN!$B45,Data_CN!$A$5:$K$410,Data_CN!G$1,FALSE)))</f>
        <v>777</v>
      </c>
      <c r="V45" s="90">
        <f>IF(OR(IF(ISERROR(VLOOKUP("Persons"&amp;control!$D$7&amp;Wales_CN!$B45,Data_CN!$A$5:$K$410,Data_CN!H$1,FALSE)),"-",VLOOKUP("Persons"&amp;control!$D$7&amp;Wales_CN!$B45,Data_CN!$A$5:$K$410,Data_CN!H$1,FALSE))=0,ISERROR(IF(ISERROR(VLOOKUP("Persons"&amp;control!$D$7&amp;Wales_CN!$B45,Data_CN!$A$5:$K$410,Data_CN!H$1,FALSE)),"-",VLOOKUP("Persons"&amp;control!$D$7&amp;Wales_CN!$B45,Data_CN!$A$5:$K$410,Data_CN!H$1,FALSE)))),"-",IF(ISERROR(VLOOKUP("Persons"&amp;control!$D$7&amp;Wales_CN!$B45,Data_CN!$A$5:$K$410,Data_CN!H$1,FALSE)),"-",VLOOKUP("Persons"&amp;control!$D$7&amp;Wales_CN!$B45,Data_CN!$A$5:$K$410,Data_CN!H$1,FALSE)))</f>
        <v>797</v>
      </c>
      <c r="W45" s="90">
        <f>IF(OR(IF(ISERROR(VLOOKUP("Persons"&amp;control!$D$7&amp;Wales_CN!$B45,Data_CN!$A$5:$K$410,Data_CN!I$1,FALSE)),"-",VLOOKUP("Persons"&amp;control!$D$7&amp;Wales_CN!$B45,Data_CN!$A$5:$K$410,Data_CN!I$1,FALSE))=0,ISERROR(IF(ISERROR(VLOOKUP("Persons"&amp;control!$D$7&amp;Wales_CN!$B45,Data_CN!$A$5:$K$410,Data_CN!I$1,FALSE)),"-",VLOOKUP("Persons"&amp;control!$D$7&amp;Wales_CN!$B45,Data_CN!$A$5:$K$410,Data_CN!I$1,FALSE)))),"-",IF(ISERROR(VLOOKUP("Persons"&amp;control!$D$7&amp;Wales_CN!$B45,Data_CN!$A$5:$K$410,Data_CN!I$1,FALSE)),"-",VLOOKUP("Persons"&amp;control!$D$7&amp;Wales_CN!$B45,Data_CN!$A$5:$K$410,Data_CN!I$1,FALSE)))</f>
        <v>570</v>
      </c>
      <c r="X45" s="90">
        <f>IF(OR(IF(ISERROR(VLOOKUP("Persons"&amp;control!$D$7&amp;Wales_CN!$B45,Data_CN!$A$5:$K$410,Data_CN!J$1,FALSE)),"-",VLOOKUP("Persons"&amp;control!$D$7&amp;Wales_CN!$B45,Data_CN!$A$5:$K$410,Data_CN!J$1,FALSE))=0,ISERROR(IF(ISERROR(VLOOKUP("Persons"&amp;control!$D$7&amp;Wales_CN!$B45,Data_CN!$A$5:$K$410,Data_CN!J$1,FALSE)),"-",VLOOKUP("Persons"&amp;control!$D$7&amp;Wales_CN!$B45,Data_CN!$A$5:$K$410,Data_CN!J$1,FALSE)))),"-",IF(ISERROR(VLOOKUP("Persons"&amp;control!$D$7&amp;Wales_CN!$B45,Data_CN!$A$5:$K$410,Data_CN!J$1,FALSE)),"-",VLOOKUP("Persons"&amp;control!$D$7&amp;Wales_CN!$B45,Data_CN!$A$5:$K$410,Data_CN!J$1,FALSE)))</f>
        <v>389</v>
      </c>
      <c r="Y45" s="91">
        <f>IF(OR(IF(ISERROR(VLOOKUP("Persons"&amp;control!$D$7&amp;Wales_CN!$B45,Data_CN!$A$5:$K$410,Data_CN!K$1,FALSE)),"-",VLOOKUP("Persons"&amp;control!$D$7&amp;Wales_CN!$B45,Data_CN!$A$5:$K$410,Data_CN!K$1,FALSE))=0,ISERROR(IF(ISERROR(VLOOKUP("Persons"&amp;control!$D$7&amp;Wales_CN!$B45,Data_CN!$A$5:$K$410,Data_CN!K$1,FALSE)),"-",VLOOKUP("Persons"&amp;control!$D$7&amp;Wales_CN!$B45,Data_CN!$A$5:$K$410,Data_CN!K$1,FALSE)))),"-",IF(ISERROR(VLOOKUP("Persons"&amp;control!$D$7&amp;Wales_CN!$B45,Data_CN!$A$5:$K$410,Data_CN!K$1,FALSE)),"-",VLOOKUP("Persons"&amp;control!$D$7&amp;Wales_CN!$B45,Data_CN!$A$5:$K$410,Data_CN!K$1,FALSE)))</f>
        <v>3208</v>
      </c>
    </row>
    <row r="46" spans="2:25">
      <c r="B46" s="152" t="s">
        <v>202</v>
      </c>
      <c r="S46" s="120" t="s">
        <v>203</v>
      </c>
    </row>
    <row r="47" spans="2:25" ht="21" customHeight="1">
      <c r="B47" s="40" t="s">
        <v>24</v>
      </c>
    </row>
    <row r="48" spans="2:25">
      <c r="B48" s="151" t="s">
        <v>199</v>
      </c>
      <c r="C48" s="172" t="str">
        <f>"Males in "&amp; control!$D$7</f>
        <v>Males in South Wales</v>
      </c>
      <c r="D48" s="172"/>
      <c r="E48" s="172"/>
      <c r="F48" s="172"/>
      <c r="G48" s="172"/>
      <c r="H48" s="172"/>
      <c r="I48" s="172"/>
      <c r="K48" s="172" t="str">
        <f>"Females in "&amp; control!$D$7</f>
        <v>Females in South Wales</v>
      </c>
      <c r="L48" s="172"/>
      <c r="M48" s="172"/>
      <c r="N48" s="172"/>
      <c r="O48" s="172"/>
      <c r="P48" s="172"/>
      <c r="Q48" s="172"/>
      <c r="S48" s="172" t="str">
        <f>"All persons in "&amp; control!$D$7</f>
        <v>All persons in South Wales</v>
      </c>
      <c r="T48" s="172"/>
      <c r="U48" s="172"/>
      <c r="V48" s="172"/>
      <c r="W48" s="172"/>
      <c r="X48" s="172"/>
      <c r="Y48" s="172"/>
    </row>
    <row r="49" spans="2:25" ht="14.25">
      <c r="C49" s="173" t="s">
        <v>189</v>
      </c>
      <c r="D49" s="173"/>
      <c r="E49" s="173"/>
      <c r="F49" s="173"/>
      <c r="G49" s="173"/>
      <c r="H49" s="173"/>
      <c r="I49" s="173"/>
      <c r="K49" s="173" t="s">
        <v>189</v>
      </c>
      <c r="L49" s="173"/>
      <c r="M49" s="173"/>
      <c r="N49" s="173"/>
      <c r="O49" s="173"/>
      <c r="P49" s="173"/>
      <c r="Q49" s="173"/>
      <c r="S49" s="173" t="s">
        <v>189</v>
      </c>
      <c r="T49" s="173"/>
      <c r="U49" s="173"/>
      <c r="V49" s="173"/>
      <c r="W49" s="173"/>
      <c r="X49" s="173"/>
      <c r="Y49" s="173"/>
    </row>
    <row r="50" spans="2:25" s="10" customFormat="1" ht="25.5">
      <c r="C50" s="11" t="s">
        <v>190</v>
      </c>
      <c r="D50" s="11" t="s">
        <v>191</v>
      </c>
      <c r="E50" s="11" t="s">
        <v>192</v>
      </c>
      <c r="F50" s="11" t="s">
        <v>193</v>
      </c>
      <c r="G50" s="11" t="s">
        <v>194</v>
      </c>
      <c r="H50" s="11" t="s">
        <v>195</v>
      </c>
      <c r="I50" s="11" t="s">
        <v>196</v>
      </c>
      <c r="K50" s="11" t="s">
        <v>190</v>
      </c>
      <c r="L50" s="11" t="s">
        <v>191</v>
      </c>
      <c r="M50" s="11" t="s">
        <v>192</v>
      </c>
      <c r="N50" s="11" t="s">
        <v>193</v>
      </c>
      <c r="O50" s="11" t="s">
        <v>194</v>
      </c>
      <c r="P50" s="11" t="s">
        <v>195</v>
      </c>
      <c r="Q50" s="11" t="s">
        <v>196</v>
      </c>
      <c r="S50" s="11" t="s">
        <v>190</v>
      </c>
      <c r="T50" s="11" t="s">
        <v>191</v>
      </c>
      <c r="U50" s="11" t="s">
        <v>192</v>
      </c>
      <c r="V50" s="11" t="s">
        <v>193</v>
      </c>
      <c r="W50" s="11" t="s">
        <v>194</v>
      </c>
      <c r="X50" s="11" t="s">
        <v>195</v>
      </c>
      <c r="Y50" s="12" t="s">
        <v>196</v>
      </c>
    </row>
    <row r="51" spans="2:25" thickBot="1">
      <c r="B51" s="15" t="s">
        <v>200</v>
      </c>
      <c r="C51" s="65">
        <f>IF(ISERROR(C25/$I25),"-",C25/$I25)</f>
        <v>7.7981651376146793E-2</v>
      </c>
      <c r="D51" s="66">
        <f t="shared" ref="D51:I51" si="1">IF(ISERROR(D25/$I25),"-",D25/$I25)</f>
        <v>5.2752293577981654E-2</v>
      </c>
      <c r="E51" s="66">
        <f t="shared" si="1"/>
        <v>0.19790301441677588</v>
      </c>
      <c r="F51" s="66">
        <f t="shared" si="1"/>
        <v>0.33715596330275227</v>
      </c>
      <c r="G51" s="66">
        <f t="shared" si="1"/>
        <v>0.21723460026212318</v>
      </c>
      <c r="H51" s="66">
        <f t="shared" si="1"/>
        <v>0.11697247706422019</v>
      </c>
      <c r="I51" s="67">
        <f t="shared" si="1"/>
        <v>1</v>
      </c>
      <c r="J51" s="9"/>
      <c r="K51" s="65">
        <f>IF(ISERROR(K25/$Q25),"-",K25/$Q25)</f>
        <v>7.4235807860262015E-2</v>
      </c>
      <c r="L51" s="66">
        <f t="shared" ref="L51:Q51" si="2">IF(ISERROR(L25/$Q25),"-",L25/$Q25)</f>
        <v>4.9781659388646288E-2</v>
      </c>
      <c r="M51" s="66">
        <f t="shared" si="2"/>
        <v>0.19126637554585152</v>
      </c>
      <c r="N51" s="66">
        <f t="shared" si="2"/>
        <v>0.32751091703056767</v>
      </c>
      <c r="O51" s="66">
        <f t="shared" si="2"/>
        <v>0.22882096069868996</v>
      </c>
      <c r="P51" s="66">
        <f t="shared" si="2"/>
        <v>0.12838427947598252</v>
      </c>
      <c r="Q51" s="67">
        <f t="shared" si="2"/>
        <v>1</v>
      </c>
      <c r="R51" s="9"/>
      <c r="S51" s="65">
        <f t="shared" ref="S51:S67" si="3">IF(ISERROR(S25/$Y25),"-",S25/$Y25)</f>
        <v>7.695973314272099E-2</v>
      </c>
      <c r="T51" s="66">
        <f t="shared" ref="T51:Y66" si="4">IF(ISERROR(T25/$Y25),"-",T25/$Y25)</f>
        <v>5.1941863235644509E-2</v>
      </c>
      <c r="U51" s="66">
        <f t="shared" si="4"/>
        <v>0.19609244698594233</v>
      </c>
      <c r="V51" s="66">
        <f t="shared" si="4"/>
        <v>0.33452466047176554</v>
      </c>
      <c r="W51" s="66">
        <f t="shared" si="4"/>
        <v>0.22039552060995948</v>
      </c>
      <c r="X51" s="66">
        <f t="shared" si="4"/>
        <v>0.12008577555396711</v>
      </c>
      <c r="Y51" s="67">
        <f t="shared" si="4"/>
        <v>1</v>
      </c>
    </row>
    <row r="52" spans="2:25" thickBot="1">
      <c r="B52" s="16" t="s">
        <v>54</v>
      </c>
      <c r="C52" s="68" t="str">
        <f t="shared" ref="C52:I67" si="5">IF(ISERROR(C26/$I26),"-",C26/$I26)</f>
        <v>-</v>
      </c>
      <c r="D52" s="69" t="str">
        <f t="shared" si="5"/>
        <v>-</v>
      </c>
      <c r="E52" s="69" t="str">
        <f t="shared" si="5"/>
        <v>-</v>
      </c>
      <c r="F52" s="69" t="str">
        <f t="shared" si="5"/>
        <v>-</v>
      </c>
      <c r="G52" s="69" t="str">
        <f t="shared" si="5"/>
        <v>-</v>
      </c>
      <c r="H52" s="69" t="str">
        <f t="shared" si="5"/>
        <v>-</v>
      </c>
      <c r="I52" s="70" t="str">
        <f t="shared" si="5"/>
        <v>-</v>
      </c>
      <c r="J52" s="9"/>
      <c r="K52" s="68">
        <f t="shared" ref="K52:Q67" si="6">IF(ISERROR(K26/$Q26),"-",K26/$Q26)</f>
        <v>9.2166138171232523E-2</v>
      </c>
      <c r="L52" s="69">
        <f t="shared" si="6"/>
        <v>8.5356344544367621E-2</v>
      </c>
      <c r="M52" s="69">
        <f t="shared" si="6"/>
        <v>0.21947289078338619</v>
      </c>
      <c r="N52" s="69">
        <f t="shared" si="6"/>
        <v>0.27597858293912775</v>
      </c>
      <c r="O52" s="69">
        <f t="shared" si="6"/>
        <v>0.18760721526225502</v>
      </c>
      <c r="P52" s="69">
        <f t="shared" si="6"/>
        <v>0.13941882829963093</v>
      </c>
      <c r="Q52" s="70">
        <f t="shared" si="6"/>
        <v>1</v>
      </c>
      <c r="R52" s="9"/>
      <c r="S52" s="68">
        <f t="shared" si="3"/>
        <v>9.2166138171232523E-2</v>
      </c>
      <c r="T52" s="69">
        <f t="shared" si="4"/>
        <v>8.5356344544367621E-2</v>
      </c>
      <c r="U52" s="69">
        <f t="shared" si="4"/>
        <v>0.21947289078338619</v>
      </c>
      <c r="V52" s="69">
        <f t="shared" si="4"/>
        <v>0.27597858293912775</v>
      </c>
      <c r="W52" s="69">
        <f t="shared" si="4"/>
        <v>0.18760721526225502</v>
      </c>
      <c r="X52" s="69">
        <f t="shared" si="4"/>
        <v>0.13941882829963093</v>
      </c>
      <c r="Y52" s="70">
        <f t="shared" si="4"/>
        <v>1</v>
      </c>
    </row>
    <row r="53" spans="2:25" thickBot="1">
      <c r="B53" s="16" t="s">
        <v>69</v>
      </c>
      <c r="C53" s="71" t="str">
        <f t="shared" si="5"/>
        <v>-</v>
      </c>
      <c r="D53" s="72" t="str">
        <f t="shared" si="5"/>
        <v>-</v>
      </c>
      <c r="E53" s="72" t="str">
        <f t="shared" si="5"/>
        <v>-</v>
      </c>
      <c r="F53" s="72" t="str">
        <f t="shared" si="5"/>
        <v>-</v>
      </c>
      <c r="G53" s="72" t="str">
        <f t="shared" si="5"/>
        <v>-</v>
      </c>
      <c r="H53" s="72" t="str">
        <f t="shared" si="5"/>
        <v>-</v>
      </c>
      <c r="I53" s="73" t="str">
        <f t="shared" si="5"/>
        <v>-</v>
      </c>
      <c r="J53" s="9"/>
      <c r="K53" s="71">
        <f t="shared" si="6"/>
        <v>7.3020753266717905E-2</v>
      </c>
      <c r="L53" s="72">
        <f t="shared" si="6"/>
        <v>8.4550345887778627E-2</v>
      </c>
      <c r="M53" s="72">
        <f t="shared" si="6"/>
        <v>0.18063028439661799</v>
      </c>
      <c r="N53" s="72">
        <f t="shared" si="6"/>
        <v>0.23520368946963874</v>
      </c>
      <c r="O53" s="72">
        <f t="shared" si="6"/>
        <v>0.22290545734050729</v>
      </c>
      <c r="P53" s="72">
        <f t="shared" si="6"/>
        <v>0.20368946963873943</v>
      </c>
      <c r="Q53" s="73">
        <f t="shared" si="6"/>
        <v>1</v>
      </c>
      <c r="R53" s="9"/>
      <c r="S53" s="71">
        <f t="shared" si="3"/>
        <v>7.3020753266717905E-2</v>
      </c>
      <c r="T53" s="72">
        <f t="shared" si="4"/>
        <v>8.4550345887778627E-2</v>
      </c>
      <c r="U53" s="72">
        <f t="shared" si="4"/>
        <v>0.18063028439661799</v>
      </c>
      <c r="V53" s="72">
        <f t="shared" si="4"/>
        <v>0.23520368946963874</v>
      </c>
      <c r="W53" s="72">
        <f t="shared" si="4"/>
        <v>0.22290545734050729</v>
      </c>
      <c r="X53" s="72">
        <f t="shared" si="4"/>
        <v>0.20368946963873943</v>
      </c>
      <c r="Y53" s="73">
        <f t="shared" si="4"/>
        <v>1</v>
      </c>
    </row>
    <row r="54" spans="2:25" thickBot="1">
      <c r="B54" s="16" t="s">
        <v>60</v>
      </c>
      <c r="C54" s="68">
        <f t="shared" si="5"/>
        <v>0.12814465408805031</v>
      </c>
      <c r="D54" s="69">
        <f t="shared" si="5"/>
        <v>8.6477987421383642E-2</v>
      </c>
      <c r="E54" s="69">
        <f t="shared" si="5"/>
        <v>0.21383647798742139</v>
      </c>
      <c r="F54" s="69">
        <f t="shared" si="5"/>
        <v>0.24921383647798742</v>
      </c>
      <c r="G54" s="69">
        <f t="shared" si="5"/>
        <v>0.19418238993710693</v>
      </c>
      <c r="H54" s="69">
        <f t="shared" si="5"/>
        <v>0.12814465408805031</v>
      </c>
      <c r="I54" s="70">
        <f t="shared" si="5"/>
        <v>1</v>
      </c>
      <c r="J54" s="9"/>
      <c r="K54" s="68">
        <f t="shared" si="6"/>
        <v>8.5020242914979755E-2</v>
      </c>
      <c r="L54" s="69">
        <f t="shared" si="6"/>
        <v>8.9068825910931168E-2</v>
      </c>
      <c r="M54" s="69">
        <f t="shared" si="6"/>
        <v>0.19895893580104107</v>
      </c>
      <c r="N54" s="69">
        <f t="shared" si="6"/>
        <v>0.2203585887796414</v>
      </c>
      <c r="O54" s="69">
        <f t="shared" si="6"/>
        <v>0.20994794679005205</v>
      </c>
      <c r="P54" s="69">
        <f t="shared" si="6"/>
        <v>0.19664545980335454</v>
      </c>
      <c r="Q54" s="70">
        <f t="shared" si="6"/>
        <v>1</v>
      </c>
      <c r="R54" s="9"/>
      <c r="S54" s="68">
        <f t="shared" si="3"/>
        <v>0.10329890036654449</v>
      </c>
      <c r="T54" s="69">
        <f t="shared" si="4"/>
        <v>8.7970676441186266E-2</v>
      </c>
      <c r="U54" s="69">
        <f t="shared" si="4"/>
        <v>0.20526491169610131</v>
      </c>
      <c r="V54" s="69">
        <f t="shared" si="4"/>
        <v>0.23258913695434855</v>
      </c>
      <c r="W54" s="69">
        <f t="shared" si="4"/>
        <v>0.2032655781406198</v>
      </c>
      <c r="X54" s="69">
        <f t="shared" si="4"/>
        <v>0.16761079640119961</v>
      </c>
      <c r="Y54" s="70">
        <f t="shared" si="4"/>
        <v>1</v>
      </c>
    </row>
    <row r="55" spans="2:25" thickBot="1">
      <c r="B55" s="16" t="s">
        <v>64</v>
      </c>
      <c r="C55" s="71">
        <f t="shared" si="5"/>
        <v>0.16548418024928091</v>
      </c>
      <c r="D55" s="72">
        <f t="shared" si="5"/>
        <v>0.12080536912751678</v>
      </c>
      <c r="E55" s="72">
        <f t="shared" si="5"/>
        <v>0.24736337488015339</v>
      </c>
      <c r="F55" s="72">
        <f t="shared" si="5"/>
        <v>0.22857142857142856</v>
      </c>
      <c r="G55" s="72">
        <f t="shared" si="5"/>
        <v>0.16069031639501438</v>
      </c>
      <c r="H55" s="72">
        <f t="shared" si="5"/>
        <v>7.708533077660594E-2</v>
      </c>
      <c r="I55" s="73">
        <f t="shared" si="5"/>
        <v>1</v>
      </c>
      <c r="J55" s="9"/>
      <c r="K55" s="71">
        <f t="shared" si="6"/>
        <v>0.12423575446319393</v>
      </c>
      <c r="L55" s="72">
        <f t="shared" si="6"/>
        <v>0.10980679872829542</v>
      </c>
      <c r="M55" s="72">
        <f t="shared" si="6"/>
        <v>0.2379554903399364</v>
      </c>
      <c r="N55" s="72">
        <f t="shared" si="6"/>
        <v>0.2565419417950599</v>
      </c>
      <c r="O55" s="72">
        <f t="shared" si="6"/>
        <v>0.17437026167767181</v>
      </c>
      <c r="P55" s="72">
        <f t="shared" si="6"/>
        <v>9.7089752995842507E-2</v>
      </c>
      <c r="Q55" s="73">
        <f t="shared" si="6"/>
        <v>1</v>
      </c>
      <c r="R55" s="9"/>
      <c r="S55" s="71">
        <f t="shared" si="3"/>
        <v>0.14735597592433361</v>
      </c>
      <c r="T55" s="72">
        <f t="shared" si="4"/>
        <v>0.11597162510748066</v>
      </c>
      <c r="U55" s="72">
        <f t="shared" si="4"/>
        <v>0.24322871883061048</v>
      </c>
      <c r="V55" s="72">
        <f t="shared" si="4"/>
        <v>0.24086414445399829</v>
      </c>
      <c r="W55" s="72">
        <f t="shared" si="4"/>
        <v>0.16670249355116079</v>
      </c>
      <c r="X55" s="72">
        <f t="shared" si="4"/>
        <v>8.5877042132416162E-2</v>
      </c>
      <c r="Y55" s="73">
        <f t="shared" si="4"/>
        <v>1</v>
      </c>
    </row>
    <row r="56" spans="2:25" thickBot="1">
      <c r="B56" s="16" t="s">
        <v>77</v>
      </c>
      <c r="C56" s="68">
        <f t="shared" si="5"/>
        <v>0.13518197573656845</v>
      </c>
      <c r="D56" s="69">
        <f t="shared" si="5"/>
        <v>0.1120739456961294</v>
      </c>
      <c r="E56" s="69">
        <f t="shared" si="5"/>
        <v>0.24841132293471982</v>
      </c>
      <c r="F56" s="69">
        <f t="shared" si="5"/>
        <v>0.2391681109185442</v>
      </c>
      <c r="G56" s="69">
        <f t="shared" si="5"/>
        <v>0.17677642980935876</v>
      </c>
      <c r="H56" s="69">
        <f t="shared" si="5"/>
        <v>8.838821490467938E-2</v>
      </c>
      <c r="I56" s="70">
        <f t="shared" si="5"/>
        <v>1</v>
      </c>
      <c r="J56" s="9"/>
      <c r="K56" s="68">
        <f t="shared" si="6"/>
        <v>0.12639405204460966</v>
      </c>
      <c r="L56" s="69">
        <f t="shared" si="6"/>
        <v>0.1090458488228005</v>
      </c>
      <c r="M56" s="69">
        <f t="shared" si="6"/>
        <v>0.22924411400247832</v>
      </c>
      <c r="N56" s="69">
        <f t="shared" si="6"/>
        <v>0.23543990086741015</v>
      </c>
      <c r="O56" s="69">
        <f t="shared" si="6"/>
        <v>0.18835192069392812</v>
      </c>
      <c r="P56" s="69">
        <f t="shared" si="6"/>
        <v>0.11152416356877323</v>
      </c>
      <c r="Q56" s="70">
        <f t="shared" si="6"/>
        <v>1</v>
      </c>
      <c r="R56" s="9"/>
      <c r="S56" s="68">
        <f t="shared" si="3"/>
        <v>0.13238770685579196</v>
      </c>
      <c r="T56" s="69">
        <f t="shared" si="4"/>
        <v>0.1111111111111111</v>
      </c>
      <c r="U56" s="69">
        <f t="shared" si="4"/>
        <v>0.24231678486997635</v>
      </c>
      <c r="V56" s="69">
        <f t="shared" si="4"/>
        <v>0.23798266351457842</v>
      </c>
      <c r="W56" s="69">
        <f t="shared" si="4"/>
        <v>0.18045705279747834</v>
      </c>
      <c r="X56" s="69">
        <f t="shared" si="4"/>
        <v>9.5744680851063829E-2</v>
      </c>
      <c r="Y56" s="70">
        <f t="shared" si="4"/>
        <v>1</v>
      </c>
    </row>
    <row r="57" spans="2:25" thickBot="1">
      <c r="B57" s="16" t="s">
        <v>83</v>
      </c>
      <c r="C57" s="71">
        <f t="shared" si="5"/>
        <v>7.0257611241217793E-2</v>
      </c>
      <c r="D57" s="72">
        <f t="shared" si="5"/>
        <v>7.4941451990632318E-2</v>
      </c>
      <c r="E57" s="72">
        <f t="shared" si="5"/>
        <v>0.1756440281030445</v>
      </c>
      <c r="F57" s="72">
        <f t="shared" si="5"/>
        <v>0.27166276346604218</v>
      </c>
      <c r="G57" s="72">
        <f t="shared" si="5"/>
        <v>0.23185011709601874</v>
      </c>
      <c r="H57" s="72">
        <f t="shared" si="5"/>
        <v>0.1756440281030445</v>
      </c>
      <c r="I57" s="73">
        <f t="shared" si="5"/>
        <v>1</v>
      </c>
      <c r="J57" s="9"/>
      <c r="K57" s="71">
        <f t="shared" si="6"/>
        <v>6.7073170731707321E-2</v>
      </c>
      <c r="L57" s="72">
        <f t="shared" si="6"/>
        <v>6.7073170731707321E-2</v>
      </c>
      <c r="M57" s="72">
        <f t="shared" si="6"/>
        <v>0.20121951219512196</v>
      </c>
      <c r="N57" s="72">
        <f t="shared" si="6"/>
        <v>0.25609756097560976</v>
      </c>
      <c r="O57" s="72">
        <f t="shared" si="6"/>
        <v>0.21341463414634146</v>
      </c>
      <c r="P57" s="72">
        <f t="shared" si="6"/>
        <v>0.1951219512195122</v>
      </c>
      <c r="Q57" s="73">
        <f t="shared" si="6"/>
        <v>1</v>
      </c>
      <c r="R57" s="9"/>
      <c r="S57" s="71">
        <f t="shared" si="3"/>
        <v>6.887417218543046E-2</v>
      </c>
      <c r="T57" s="72">
        <f t="shared" si="4"/>
        <v>7.1523178807947022E-2</v>
      </c>
      <c r="U57" s="72">
        <f t="shared" si="4"/>
        <v>0.18675496688741722</v>
      </c>
      <c r="V57" s="72">
        <f t="shared" si="4"/>
        <v>0.26490066225165565</v>
      </c>
      <c r="W57" s="72">
        <f t="shared" si="4"/>
        <v>0.223841059602649</v>
      </c>
      <c r="X57" s="72">
        <f t="shared" si="4"/>
        <v>0.18410596026490067</v>
      </c>
      <c r="Y57" s="73">
        <f t="shared" si="4"/>
        <v>1</v>
      </c>
    </row>
    <row r="58" spans="2:25" thickBot="1">
      <c r="B58" s="16" t="s">
        <v>201</v>
      </c>
      <c r="C58" s="68">
        <f t="shared" si="5"/>
        <v>0.15971107544141253</v>
      </c>
      <c r="D58" s="69">
        <f t="shared" si="5"/>
        <v>0.11476725521669343</v>
      </c>
      <c r="E58" s="69">
        <f t="shared" si="5"/>
        <v>0.27929373996789725</v>
      </c>
      <c r="F58" s="69">
        <f t="shared" si="5"/>
        <v>0.24317817014446227</v>
      </c>
      <c r="G58" s="69">
        <f t="shared" si="5"/>
        <v>0.13723916532905298</v>
      </c>
      <c r="H58" s="69">
        <f t="shared" si="5"/>
        <v>6.5810593900481537E-2</v>
      </c>
      <c r="I58" s="70">
        <f t="shared" si="5"/>
        <v>1</v>
      </c>
      <c r="J58" s="9"/>
      <c r="K58" s="68">
        <f t="shared" si="6"/>
        <v>0.13099415204678364</v>
      </c>
      <c r="L58" s="69">
        <f t="shared" si="6"/>
        <v>0.11929824561403508</v>
      </c>
      <c r="M58" s="69">
        <f t="shared" si="6"/>
        <v>0.25263157894736843</v>
      </c>
      <c r="N58" s="69">
        <f t="shared" si="6"/>
        <v>0.26900584795321636</v>
      </c>
      <c r="O58" s="69">
        <f t="shared" si="6"/>
        <v>0.16023391812865498</v>
      </c>
      <c r="P58" s="69">
        <f t="shared" si="6"/>
        <v>6.7836257309941514E-2</v>
      </c>
      <c r="Q58" s="70">
        <f t="shared" si="6"/>
        <v>1</v>
      </c>
      <c r="R58" s="9"/>
      <c r="S58" s="68">
        <f t="shared" si="3"/>
        <v>0.14802475011899097</v>
      </c>
      <c r="T58" s="69">
        <f t="shared" si="4"/>
        <v>0.11661113755354593</v>
      </c>
      <c r="U58" s="69">
        <f t="shared" si="4"/>
        <v>0.26844359828653025</v>
      </c>
      <c r="V58" s="69">
        <f t="shared" si="4"/>
        <v>0.25368871965730605</v>
      </c>
      <c r="W58" s="69">
        <f t="shared" si="4"/>
        <v>0.14659685863874344</v>
      </c>
      <c r="X58" s="69">
        <f t="shared" si="4"/>
        <v>6.6634935744883383E-2</v>
      </c>
      <c r="Y58" s="70">
        <f t="shared" si="4"/>
        <v>1</v>
      </c>
    </row>
    <row r="59" spans="2:25" thickBot="1">
      <c r="B59" s="16" t="s">
        <v>151</v>
      </c>
      <c r="C59" s="71">
        <f t="shared" si="5"/>
        <v>0.20805369127516779</v>
      </c>
      <c r="D59" s="72">
        <f t="shared" si="5"/>
        <v>0.10738255033557047</v>
      </c>
      <c r="E59" s="72">
        <f t="shared" si="5"/>
        <v>0.18791946308724833</v>
      </c>
      <c r="F59" s="72">
        <f t="shared" si="5"/>
        <v>0.19463087248322147</v>
      </c>
      <c r="G59" s="72">
        <f t="shared" si="5"/>
        <v>0.15436241610738255</v>
      </c>
      <c r="H59" s="72">
        <f t="shared" si="5"/>
        <v>0.1476510067114094</v>
      </c>
      <c r="I59" s="73">
        <f t="shared" si="5"/>
        <v>1</v>
      </c>
      <c r="J59" s="9"/>
      <c r="K59" s="71">
        <f t="shared" si="6"/>
        <v>0.2318840579710145</v>
      </c>
      <c r="L59" s="72">
        <f t="shared" si="6"/>
        <v>6.5217391304347824E-2</v>
      </c>
      <c r="M59" s="72">
        <f t="shared" si="6"/>
        <v>0.12318840579710146</v>
      </c>
      <c r="N59" s="72">
        <f t="shared" si="6"/>
        <v>0.21014492753623187</v>
      </c>
      <c r="O59" s="72">
        <f t="shared" si="6"/>
        <v>0.18115942028985507</v>
      </c>
      <c r="P59" s="72">
        <f t="shared" si="6"/>
        <v>0.18840579710144928</v>
      </c>
      <c r="Q59" s="73">
        <f t="shared" si="6"/>
        <v>1</v>
      </c>
      <c r="R59" s="9"/>
      <c r="S59" s="71">
        <f t="shared" si="3"/>
        <v>0.21951219512195122</v>
      </c>
      <c r="T59" s="72">
        <f t="shared" si="4"/>
        <v>8.7108013937282236E-2</v>
      </c>
      <c r="U59" s="72">
        <f t="shared" si="4"/>
        <v>0.156794425087108</v>
      </c>
      <c r="V59" s="72">
        <f t="shared" si="4"/>
        <v>0.20209059233449478</v>
      </c>
      <c r="W59" s="72">
        <f t="shared" si="4"/>
        <v>0.1672473867595819</v>
      </c>
      <c r="X59" s="72">
        <f t="shared" si="4"/>
        <v>0.1672473867595819</v>
      </c>
      <c r="Y59" s="73">
        <f t="shared" si="4"/>
        <v>1</v>
      </c>
    </row>
    <row r="60" spans="2:25" thickBot="1">
      <c r="B60" s="16" t="s">
        <v>95</v>
      </c>
      <c r="C60" s="68">
        <f t="shared" si="5"/>
        <v>0.10919540229885058</v>
      </c>
      <c r="D60" s="69">
        <f t="shared" si="5"/>
        <v>0.15517241379310345</v>
      </c>
      <c r="E60" s="69">
        <f t="shared" si="5"/>
        <v>0.26819923371647508</v>
      </c>
      <c r="F60" s="69">
        <f t="shared" si="5"/>
        <v>0.28927203065134099</v>
      </c>
      <c r="G60" s="69">
        <f t="shared" si="5"/>
        <v>0.12452107279693486</v>
      </c>
      <c r="H60" s="69">
        <f t="shared" si="5"/>
        <v>5.3639846743295021E-2</v>
      </c>
      <c r="I60" s="70">
        <f t="shared" si="5"/>
        <v>1</v>
      </c>
      <c r="J60" s="9"/>
      <c r="K60" s="68">
        <f t="shared" si="6"/>
        <v>0.11140583554376658</v>
      </c>
      <c r="L60" s="69">
        <f t="shared" si="6"/>
        <v>9.0185676392572939E-2</v>
      </c>
      <c r="M60" s="69">
        <f t="shared" si="6"/>
        <v>0.29442970822281167</v>
      </c>
      <c r="N60" s="69">
        <f t="shared" si="6"/>
        <v>0.28116710875331563</v>
      </c>
      <c r="O60" s="69">
        <f t="shared" si="6"/>
        <v>0.15915119363395225</v>
      </c>
      <c r="P60" s="69">
        <f t="shared" si="6"/>
        <v>6.3660477453580902E-2</v>
      </c>
      <c r="Q60" s="70">
        <f t="shared" si="6"/>
        <v>1</v>
      </c>
      <c r="R60" s="9"/>
      <c r="S60" s="68">
        <f t="shared" si="3"/>
        <v>0.11012235817575083</v>
      </c>
      <c r="T60" s="69">
        <f t="shared" si="4"/>
        <v>0.12791991101223582</v>
      </c>
      <c r="U60" s="69">
        <f t="shared" si="4"/>
        <v>0.27919911012235815</v>
      </c>
      <c r="V60" s="69">
        <f t="shared" si="4"/>
        <v>0.28587319243604004</v>
      </c>
      <c r="W60" s="69">
        <f t="shared" si="4"/>
        <v>0.13904338153503892</v>
      </c>
      <c r="X60" s="69">
        <f t="shared" si="4"/>
        <v>5.7842046718576193E-2</v>
      </c>
      <c r="Y60" s="70">
        <f t="shared" si="4"/>
        <v>1</v>
      </c>
    </row>
    <row r="61" spans="2:25" thickBot="1">
      <c r="B61" s="16" t="s">
        <v>154</v>
      </c>
      <c r="C61" s="71">
        <f t="shared" si="5"/>
        <v>0.31538461538461537</v>
      </c>
      <c r="D61" s="72">
        <f t="shared" si="5"/>
        <v>0.23846153846153847</v>
      </c>
      <c r="E61" s="72">
        <f t="shared" si="5"/>
        <v>0.2153846153846154</v>
      </c>
      <c r="F61" s="72">
        <f t="shared" si="5"/>
        <v>0.13076923076923078</v>
      </c>
      <c r="G61" s="72">
        <f t="shared" si="5"/>
        <v>8.461538461538462E-2</v>
      </c>
      <c r="H61" s="72">
        <f t="shared" si="5"/>
        <v>1.5384615384615385E-2</v>
      </c>
      <c r="I61" s="73">
        <f t="shared" si="5"/>
        <v>1</v>
      </c>
      <c r="J61" s="9"/>
      <c r="K61" s="71">
        <f t="shared" si="6"/>
        <v>0.38181818181818183</v>
      </c>
      <c r="L61" s="72">
        <f t="shared" si="6"/>
        <v>0.10909090909090909</v>
      </c>
      <c r="M61" s="72">
        <f t="shared" si="6"/>
        <v>0.2</v>
      </c>
      <c r="N61" s="72">
        <f t="shared" si="6"/>
        <v>0.16363636363636364</v>
      </c>
      <c r="O61" s="72">
        <f t="shared" si="6"/>
        <v>0.10909090909090909</v>
      </c>
      <c r="P61" s="72">
        <f t="shared" si="6"/>
        <v>3.6363636363636362E-2</v>
      </c>
      <c r="Q61" s="73">
        <f t="shared" si="6"/>
        <v>1</v>
      </c>
      <c r="R61" s="9"/>
      <c r="S61" s="71">
        <f t="shared" si="3"/>
        <v>0.33513513513513515</v>
      </c>
      <c r="T61" s="72">
        <f t="shared" si="4"/>
        <v>0.2</v>
      </c>
      <c r="U61" s="72">
        <f t="shared" si="4"/>
        <v>0.21081081081081082</v>
      </c>
      <c r="V61" s="72">
        <f t="shared" si="4"/>
        <v>0.14054054054054055</v>
      </c>
      <c r="W61" s="72">
        <f t="shared" si="4"/>
        <v>9.1891891891891897E-2</v>
      </c>
      <c r="X61" s="72">
        <f t="shared" si="4"/>
        <v>2.1621621621621623E-2</v>
      </c>
      <c r="Y61" s="73">
        <f t="shared" si="4"/>
        <v>1</v>
      </c>
    </row>
    <row r="62" spans="2:25" thickBot="1">
      <c r="B62" s="16" t="s">
        <v>155</v>
      </c>
      <c r="C62" s="68">
        <f t="shared" si="5"/>
        <v>0.38146167557932265</v>
      </c>
      <c r="D62" s="69">
        <f t="shared" si="5"/>
        <v>0.14795008912655971</v>
      </c>
      <c r="E62" s="69">
        <f t="shared" si="5"/>
        <v>0.19696969696969696</v>
      </c>
      <c r="F62" s="69">
        <f t="shared" si="5"/>
        <v>0.1408199643493761</v>
      </c>
      <c r="G62" s="69">
        <f t="shared" si="5"/>
        <v>7.9322638146167551E-2</v>
      </c>
      <c r="H62" s="69">
        <f t="shared" si="5"/>
        <v>5.3475935828877004E-2</v>
      </c>
      <c r="I62" s="70">
        <f t="shared" si="5"/>
        <v>1</v>
      </c>
      <c r="J62" s="9"/>
      <c r="K62" s="68">
        <f t="shared" si="6"/>
        <v>0.3827037773359841</v>
      </c>
      <c r="L62" s="69">
        <f t="shared" si="6"/>
        <v>0.16003976143141152</v>
      </c>
      <c r="M62" s="69">
        <f t="shared" si="6"/>
        <v>0.20675944333996024</v>
      </c>
      <c r="N62" s="69">
        <f t="shared" si="6"/>
        <v>0.14711729622266401</v>
      </c>
      <c r="O62" s="69">
        <f t="shared" si="6"/>
        <v>6.9582504970178927E-2</v>
      </c>
      <c r="P62" s="69">
        <f t="shared" si="6"/>
        <v>3.3797216699801194E-2</v>
      </c>
      <c r="Q62" s="70">
        <f t="shared" si="6"/>
        <v>1</v>
      </c>
      <c r="R62" s="9"/>
      <c r="S62" s="68">
        <f t="shared" si="3"/>
        <v>0.38204887218045114</v>
      </c>
      <c r="T62" s="69">
        <f t="shared" si="4"/>
        <v>0.15366541353383459</v>
      </c>
      <c r="U62" s="69">
        <f t="shared" si="4"/>
        <v>0.20159774436090225</v>
      </c>
      <c r="V62" s="69">
        <f t="shared" si="4"/>
        <v>0.14379699248120301</v>
      </c>
      <c r="W62" s="69">
        <f t="shared" si="4"/>
        <v>7.4718045112781961E-2</v>
      </c>
      <c r="X62" s="69">
        <f t="shared" si="4"/>
        <v>4.4172932330827065E-2</v>
      </c>
      <c r="Y62" s="70">
        <f t="shared" si="4"/>
        <v>1</v>
      </c>
    </row>
    <row r="63" spans="2:25" thickBot="1">
      <c r="B63" s="16" t="s">
        <v>99</v>
      </c>
      <c r="C63" s="71">
        <f t="shared" si="5"/>
        <v>0.16646848989298454</v>
      </c>
      <c r="D63" s="72">
        <f t="shared" si="5"/>
        <v>0.11533888228299644</v>
      </c>
      <c r="E63" s="72">
        <f t="shared" si="5"/>
        <v>0.27348394768133177</v>
      </c>
      <c r="F63" s="72">
        <f t="shared" si="5"/>
        <v>0.2413793103448276</v>
      </c>
      <c r="G63" s="72">
        <f t="shared" si="5"/>
        <v>0.12366230677764566</v>
      </c>
      <c r="H63" s="72">
        <f t="shared" si="5"/>
        <v>7.9667063020214035E-2</v>
      </c>
      <c r="I63" s="73">
        <f t="shared" si="5"/>
        <v>1</v>
      </c>
      <c r="J63" s="9"/>
      <c r="K63" s="71">
        <f t="shared" si="6"/>
        <v>0.10371730151445617</v>
      </c>
      <c r="L63" s="72">
        <f t="shared" si="6"/>
        <v>0.10234052317576871</v>
      </c>
      <c r="M63" s="72">
        <f t="shared" si="6"/>
        <v>0.2221202386415787</v>
      </c>
      <c r="N63" s="72">
        <f t="shared" si="6"/>
        <v>0.28132170720513999</v>
      </c>
      <c r="O63" s="72">
        <f t="shared" si="6"/>
        <v>0.1739329967875172</v>
      </c>
      <c r="P63" s="72">
        <f t="shared" si="6"/>
        <v>0.11656723267553924</v>
      </c>
      <c r="Q63" s="73">
        <f t="shared" si="6"/>
        <v>1</v>
      </c>
      <c r="R63" s="9"/>
      <c r="S63" s="71">
        <f t="shared" si="3"/>
        <v>0.13105413105413105</v>
      </c>
      <c r="T63" s="72">
        <f t="shared" si="4"/>
        <v>0.108003108003108</v>
      </c>
      <c r="U63" s="72">
        <f t="shared" si="4"/>
        <v>0.24449624449624449</v>
      </c>
      <c r="V63" s="72">
        <f t="shared" si="4"/>
        <v>0.26392126392126392</v>
      </c>
      <c r="W63" s="72">
        <f t="shared" si="4"/>
        <v>0.15203315203315204</v>
      </c>
      <c r="X63" s="72">
        <f t="shared" si="4"/>
        <v>0.10049210049210049</v>
      </c>
      <c r="Y63" s="73">
        <f t="shared" si="4"/>
        <v>1</v>
      </c>
    </row>
    <row r="64" spans="2:25" thickBot="1">
      <c r="B64" s="16" t="s">
        <v>116</v>
      </c>
      <c r="C64" s="68">
        <f t="shared" si="5"/>
        <v>0.17318435754189945</v>
      </c>
      <c r="D64" s="69">
        <f t="shared" si="5"/>
        <v>0.16480446927374301</v>
      </c>
      <c r="E64" s="69">
        <f t="shared" si="5"/>
        <v>0.26536312849162014</v>
      </c>
      <c r="F64" s="69">
        <f t="shared" si="5"/>
        <v>0.28770949720670391</v>
      </c>
      <c r="G64" s="69">
        <f t="shared" si="5"/>
        <v>8.3798882681564241E-2</v>
      </c>
      <c r="H64" s="69">
        <f t="shared" si="5"/>
        <v>2.5139664804469275E-2</v>
      </c>
      <c r="I64" s="70">
        <f t="shared" si="5"/>
        <v>1</v>
      </c>
      <c r="J64" s="9"/>
      <c r="K64" s="68">
        <f t="shared" si="6"/>
        <v>0.19873817034700317</v>
      </c>
      <c r="L64" s="69">
        <f t="shared" si="6"/>
        <v>0.16088328075709779</v>
      </c>
      <c r="M64" s="69">
        <f t="shared" si="6"/>
        <v>0.28706624605678233</v>
      </c>
      <c r="N64" s="69">
        <f t="shared" si="6"/>
        <v>0.21766561514195584</v>
      </c>
      <c r="O64" s="69">
        <f t="shared" si="6"/>
        <v>9.7791798107255523E-2</v>
      </c>
      <c r="P64" s="69">
        <f t="shared" si="6"/>
        <v>3.7854889589905363E-2</v>
      </c>
      <c r="Q64" s="70">
        <f t="shared" si="6"/>
        <v>1</v>
      </c>
      <c r="R64" s="9"/>
      <c r="S64" s="68">
        <f t="shared" si="3"/>
        <v>0.18518518518518517</v>
      </c>
      <c r="T64" s="69">
        <f t="shared" si="4"/>
        <v>0.16296296296296298</v>
      </c>
      <c r="U64" s="69">
        <f t="shared" si="4"/>
        <v>0.27555555555555555</v>
      </c>
      <c r="V64" s="69">
        <f t="shared" si="4"/>
        <v>0.25481481481481483</v>
      </c>
      <c r="W64" s="69">
        <f t="shared" si="4"/>
        <v>9.0370370370370365E-2</v>
      </c>
      <c r="X64" s="69">
        <f t="shared" si="4"/>
        <v>3.111111111111111E-2</v>
      </c>
      <c r="Y64" s="70">
        <f t="shared" si="4"/>
        <v>1</v>
      </c>
    </row>
    <row r="65" spans="2:25" thickBot="1">
      <c r="B65" s="16" t="s">
        <v>122</v>
      </c>
      <c r="C65" s="71">
        <f t="shared" si="5"/>
        <v>0.12745098039215685</v>
      </c>
      <c r="D65" s="72">
        <f t="shared" si="5"/>
        <v>9.8039215686274508E-2</v>
      </c>
      <c r="E65" s="72">
        <f t="shared" si="5"/>
        <v>0.27521008403361347</v>
      </c>
      <c r="F65" s="72">
        <f t="shared" si="5"/>
        <v>0.28291316526610644</v>
      </c>
      <c r="G65" s="72">
        <f t="shared" si="5"/>
        <v>0.13375350140056022</v>
      </c>
      <c r="H65" s="72">
        <f t="shared" si="5"/>
        <v>8.2633053221288513E-2</v>
      </c>
      <c r="I65" s="73">
        <f t="shared" si="5"/>
        <v>1</v>
      </c>
      <c r="J65" s="9"/>
      <c r="K65" s="71">
        <f t="shared" si="6"/>
        <v>0.11908284023668639</v>
      </c>
      <c r="L65" s="72">
        <f t="shared" si="6"/>
        <v>0.10502958579881656</v>
      </c>
      <c r="M65" s="72">
        <f t="shared" si="6"/>
        <v>0.26923076923076922</v>
      </c>
      <c r="N65" s="72">
        <f t="shared" si="6"/>
        <v>0.27662721893491127</v>
      </c>
      <c r="O65" s="72">
        <f t="shared" si="6"/>
        <v>0.15310650887573965</v>
      </c>
      <c r="P65" s="72">
        <f t="shared" si="6"/>
        <v>7.6923076923076927E-2</v>
      </c>
      <c r="Q65" s="73">
        <f t="shared" si="6"/>
        <v>1</v>
      </c>
      <c r="R65" s="9"/>
      <c r="S65" s="71">
        <f t="shared" si="3"/>
        <v>0.12338129496402878</v>
      </c>
      <c r="T65" s="72">
        <f t="shared" si="4"/>
        <v>0.10143884892086331</v>
      </c>
      <c r="U65" s="72">
        <f t="shared" si="4"/>
        <v>0.27230215827338128</v>
      </c>
      <c r="V65" s="72">
        <f t="shared" si="4"/>
        <v>0.27985611510791369</v>
      </c>
      <c r="W65" s="72">
        <f t="shared" si="4"/>
        <v>0.14316546762589927</v>
      </c>
      <c r="X65" s="72">
        <f t="shared" si="4"/>
        <v>7.9856115107913669E-2</v>
      </c>
      <c r="Y65" s="73">
        <f t="shared" si="4"/>
        <v>1</v>
      </c>
    </row>
    <row r="66" spans="2:25" thickBot="1">
      <c r="B66" s="16" t="s">
        <v>128</v>
      </c>
      <c r="C66" s="68">
        <f t="shared" si="5"/>
        <v>0.35606060606060608</v>
      </c>
      <c r="D66" s="69">
        <f t="shared" si="5"/>
        <v>0.15656565656565657</v>
      </c>
      <c r="E66" s="69">
        <f t="shared" si="5"/>
        <v>0.18939393939393939</v>
      </c>
      <c r="F66" s="69">
        <f t="shared" si="5"/>
        <v>0.1691919191919192</v>
      </c>
      <c r="G66" s="69">
        <f t="shared" si="5"/>
        <v>0.10353535353535354</v>
      </c>
      <c r="H66" s="69">
        <f t="shared" si="5"/>
        <v>2.5252525252525252E-2</v>
      </c>
      <c r="I66" s="70">
        <f t="shared" si="5"/>
        <v>1</v>
      </c>
      <c r="J66" s="9"/>
      <c r="K66" s="68">
        <f t="shared" si="6"/>
        <v>0.30319148936170215</v>
      </c>
      <c r="L66" s="69">
        <f t="shared" si="6"/>
        <v>0.14361702127659576</v>
      </c>
      <c r="M66" s="69">
        <f t="shared" si="6"/>
        <v>0.19680851063829788</v>
      </c>
      <c r="N66" s="69">
        <f t="shared" si="6"/>
        <v>0.18085106382978725</v>
      </c>
      <c r="O66" s="69">
        <f t="shared" si="6"/>
        <v>0.13297872340425532</v>
      </c>
      <c r="P66" s="69">
        <f t="shared" si="6"/>
        <v>4.2553191489361701E-2</v>
      </c>
      <c r="Q66" s="70">
        <f t="shared" si="6"/>
        <v>1</v>
      </c>
      <c r="R66" s="9"/>
      <c r="S66" s="68">
        <f t="shared" si="3"/>
        <v>0.33904109589041098</v>
      </c>
      <c r="T66" s="69">
        <f t="shared" si="4"/>
        <v>0.1523972602739726</v>
      </c>
      <c r="U66" s="69">
        <f t="shared" si="4"/>
        <v>0.19178082191780821</v>
      </c>
      <c r="V66" s="69">
        <f t="shared" si="4"/>
        <v>0.17294520547945205</v>
      </c>
      <c r="W66" s="69">
        <f t="shared" si="4"/>
        <v>0.11301369863013698</v>
      </c>
      <c r="X66" s="69">
        <f t="shared" si="4"/>
        <v>3.0821917808219176E-2</v>
      </c>
      <c r="Y66" s="70">
        <f t="shared" si="4"/>
        <v>1</v>
      </c>
    </row>
    <row r="67" spans="2:25" thickBot="1">
      <c r="B67" s="16" t="s">
        <v>132</v>
      </c>
      <c r="C67" s="71" t="str">
        <f t="shared" si="5"/>
        <v>-</v>
      </c>
      <c r="D67" s="72" t="str">
        <f t="shared" si="5"/>
        <v>-</v>
      </c>
      <c r="E67" s="72" t="str">
        <f t="shared" si="5"/>
        <v>-</v>
      </c>
      <c r="F67" s="72" t="str">
        <f t="shared" si="5"/>
        <v>-</v>
      </c>
      <c r="G67" s="72" t="str">
        <f t="shared" si="5"/>
        <v>-</v>
      </c>
      <c r="H67" s="72" t="str">
        <f t="shared" si="5"/>
        <v>-</v>
      </c>
      <c r="I67" s="73" t="str">
        <f t="shared" si="5"/>
        <v>-</v>
      </c>
      <c r="J67" s="9"/>
      <c r="K67" s="71">
        <f t="shared" si="6"/>
        <v>0.12852112676056338</v>
      </c>
      <c r="L67" s="72">
        <f t="shared" si="6"/>
        <v>9.6244131455399062E-2</v>
      </c>
      <c r="M67" s="72">
        <f t="shared" si="6"/>
        <v>0.20422535211267606</v>
      </c>
      <c r="N67" s="72">
        <f t="shared" si="6"/>
        <v>0.26056338028169013</v>
      </c>
      <c r="O67" s="72">
        <f t="shared" si="6"/>
        <v>0.20481220657276994</v>
      </c>
      <c r="P67" s="72">
        <f t="shared" si="6"/>
        <v>0.10563380281690141</v>
      </c>
      <c r="Q67" s="73">
        <f t="shared" si="6"/>
        <v>1</v>
      </c>
      <c r="R67" s="9"/>
      <c r="S67" s="71">
        <f t="shared" si="3"/>
        <v>0.12852112676056338</v>
      </c>
      <c r="T67" s="72">
        <f t="shared" ref="T67:Y67" si="7">IF(ISERROR(T41/$Y41),"-",T41/$Y41)</f>
        <v>9.6244131455399062E-2</v>
      </c>
      <c r="U67" s="72">
        <f t="shared" si="7"/>
        <v>0.20422535211267606</v>
      </c>
      <c r="V67" s="72">
        <f t="shared" si="7"/>
        <v>0.26056338028169013</v>
      </c>
      <c r="W67" s="72">
        <f t="shared" si="7"/>
        <v>0.20481220657276994</v>
      </c>
      <c r="X67" s="72">
        <f t="shared" si="7"/>
        <v>0.10563380281690141</v>
      </c>
      <c r="Y67" s="73">
        <f t="shared" si="7"/>
        <v>1</v>
      </c>
    </row>
    <row r="68" spans="2:25" thickBot="1">
      <c r="B68" s="16" t="s">
        <v>161</v>
      </c>
      <c r="C68" s="68">
        <f t="shared" ref="C68:I71" si="8">IF(ISERROR(C42/$I42),"-",C42/$I42)</f>
        <v>0.46808510638297873</v>
      </c>
      <c r="D68" s="69">
        <f t="shared" si="8"/>
        <v>0.1276595744680851</v>
      </c>
      <c r="E68" s="69">
        <f t="shared" si="8"/>
        <v>0.19858156028368795</v>
      </c>
      <c r="F68" s="69">
        <f t="shared" si="8"/>
        <v>8.5106382978723402E-2</v>
      </c>
      <c r="G68" s="69">
        <f t="shared" si="8"/>
        <v>7.8014184397163122E-2</v>
      </c>
      <c r="H68" s="69">
        <f t="shared" si="8"/>
        <v>4.2553191489361701E-2</v>
      </c>
      <c r="I68" s="70">
        <f t="shared" si="8"/>
        <v>1</v>
      </c>
      <c r="J68" s="9"/>
      <c r="K68" s="68">
        <f t="shared" ref="K68:Q71" si="9">IF(ISERROR(K42/$Q42),"-",K42/$Q42)</f>
        <v>0.53383458646616544</v>
      </c>
      <c r="L68" s="69">
        <f t="shared" si="9"/>
        <v>0.11278195488721804</v>
      </c>
      <c r="M68" s="69">
        <f t="shared" si="9"/>
        <v>0.15037593984962405</v>
      </c>
      <c r="N68" s="69">
        <f t="shared" si="9"/>
        <v>0.11278195488721804</v>
      </c>
      <c r="O68" s="69">
        <f t="shared" si="9"/>
        <v>5.2631578947368418E-2</v>
      </c>
      <c r="P68" s="69">
        <f t="shared" si="9"/>
        <v>3.7593984962406013E-2</v>
      </c>
      <c r="Q68" s="70">
        <f t="shared" si="9"/>
        <v>1</v>
      </c>
      <c r="R68" s="9"/>
      <c r="S68" s="68">
        <f t="shared" ref="S68:Y71" si="10">IF(ISERROR(S42/$Y42),"-",S42/$Y42)</f>
        <v>0.5</v>
      </c>
      <c r="T68" s="69">
        <f t="shared" si="10"/>
        <v>0.12043795620437957</v>
      </c>
      <c r="U68" s="69">
        <f t="shared" si="10"/>
        <v>0.17518248175182483</v>
      </c>
      <c r="V68" s="69">
        <f t="shared" si="10"/>
        <v>9.8540145985401464E-2</v>
      </c>
      <c r="W68" s="69">
        <f t="shared" si="10"/>
        <v>6.569343065693431E-2</v>
      </c>
      <c r="X68" s="69">
        <f t="shared" si="10"/>
        <v>4.0145985401459854E-2</v>
      </c>
      <c r="Y68" s="70">
        <f t="shared" si="10"/>
        <v>1</v>
      </c>
    </row>
    <row r="69" spans="2:25" thickBot="1">
      <c r="B69" s="16" t="s">
        <v>164</v>
      </c>
      <c r="C69" s="71">
        <f t="shared" si="8"/>
        <v>0.13583839767183087</v>
      </c>
      <c r="D69" s="72">
        <f t="shared" si="8"/>
        <v>0.12043139604553625</v>
      </c>
      <c r="E69" s="72">
        <f t="shared" si="8"/>
        <v>0.32577248994265173</v>
      </c>
      <c r="F69" s="72">
        <f t="shared" si="8"/>
        <v>0.31105024394419239</v>
      </c>
      <c r="G69" s="72">
        <f t="shared" si="8"/>
        <v>8.7306342549002824E-2</v>
      </c>
      <c r="H69" s="72">
        <f t="shared" si="8"/>
        <v>1.9601129846785928E-2</v>
      </c>
      <c r="I69" s="73">
        <f t="shared" si="8"/>
        <v>1</v>
      </c>
      <c r="J69" s="9"/>
      <c r="K69" s="71" t="str">
        <f t="shared" si="9"/>
        <v>-</v>
      </c>
      <c r="L69" s="72" t="str">
        <f t="shared" si="9"/>
        <v>-</v>
      </c>
      <c r="M69" s="72" t="str">
        <f t="shared" si="9"/>
        <v>-</v>
      </c>
      <c r="N69" s="72" t="str">
        <f t="shared" si="9"/>
        <v>-</v>
      </c>
      <c r="O69" s="72" t="str">
        <f t="shared" si="9"/>
        <v>-</v>
      </c>
      <c r="P69" s="72" t="str">
        <f t="shared" si="9"/>
        <v>-</v>
      </c>
      <c r="Q69" s="73" t="str">
        <f t="shared" si="9"/>
        <v>-</v>
      </c>
      <c r="R69" s="9"/>
      <c r="S69" s="71">
        <f t="shared" si="10"/>
        <v>0.13583839767183087</v>
      </c>
      <c r="T69" s="72">
        <f t="shared" si="10"/>
        <v>0.12043139604553625</v>
      </c>
      <c r="U69" s="72">
        <f t="shared" si="10"/>
        <v>0.32577248994265173</v>
      </c>
      <c r="V69" s="72">
        <f t="shared" si="10"/>
        <v>0.31105024394419239</v>
      </c>
      <c r="W69" s="72">
        <f t="shared" si="10"/>
        <v>8.7306342549002824E-2</v>
      </c>
      <c r="X69" s="72">
        <f t="shared" si="10"/>
        <v>1.9601129846785928E-2</v>
      </c>
      <c r="Y69" s="73">
        <f t="shared" si="10"/>
        <v>1</v>
      </c>
    </row>
    <row r="70" spans="2:25" thickBot="1">
      <c r="B70" s="16" t="s">
        <v>142</v>
      </c>
      <c r="C70" s="68">
        <f t="shared" si="8"/>
        <v>0.25147347740667975</v>
      </c>
      <c r="D70" s="69">
        <f t="shared" si="8"/>
        <v>0.12180746561886051</v>
      </c>
      <c r="E70" s="69">
        <f t="shared" si="8"/>
        <v>0.18860510805500982</v>
      </c>
      <c r="F70" s="69">
        <f t="shared" si="8"/>
        <v>0.21611001964636542</v>
      </c>
      <c r="G70" s="69">
        <f t="shared" si="8"/>
        <v>0.15717092337917485</v>
      </c>
      <c r="H70" s="69">
        <f t="shared" si="8"/>
        <v>6.4833005893909626E-2</v>
      </c>
      <c r="I70" s="70">
        <f t="shared" si="8"/>
        <v>1</v>
      </c>
      <c r="J70" s="9"/>
      <c r="K70" s="68">
        <f t="shared" si="9"/>
        <v>0.20848056537102475</v>
      </c>
      <c r="L70" s="69">
        <f t="shared" si="9"/>
        <v>0.10954063604240283</v>
      </c>
      <c r="M70" s="69">
        <f t="shared" si="9"/>
        <v>0.19434628975265017</v>
      </c>
      <c r="N70" s="69">
        <f t="shared" si="9"/>
        <v>0.25088339222614842</v>
      </c>
      <c r="O70" s="69">
        <f t="shared" si="9"/>
        <v>0.15547703180212014</v>
      </c>
      <c r="P70" s="69">
        <f t="shared" si="9"/>
        <v>8.1272084805653705E-2</v>
      </c>
      <c r="Q70" s="70">
        <f t="shared" si="9"/>
        <v>1</v>
      </c>
      <c r="R70" s="9"/>
      <c r="S70" s="68">
        <f t="shared" si="10"/>
        <v>0.2361111111111111</v>
      </c>
      <c r="T70" s="69">
        <f t="shared" si="10"/>
        <v>0.11742424242424243</v>
      </c>
      <c r="U70" s="69">
        <f t="shared" si="10"/>
        <v>0.19065656565656566</v>
      </c>
      <c r="V70" s="69">
        <f t="shared" si="10"/>
        <v>0.22853535353535354</v>
      </c>
      <c r="W70" s="69">
        <f t="shared" si="10"/>
        <v>0.15656565656565657</v>
      </c>
      <c r="X70" s="69">
        <f t="shared" si="10"/>
        <v>7.0707070707070704E-2</v>
      </c>
      <c r="Y70" s="70">
        <f t="shared" si="10"/>
        <v>1</v>
      </c>
    </row>
    <row r="71" spans="2:25" thickBot="1">
      <c r="B71" s="16" t="s">
        <v>146</v>
      </c>
      <c r="C71" s="71" t="str">
        <f t="shared" si="8"/>
        <v>-</v>
      </c>
      <c r="D71" s="72" t="str">
        <f t="shared" si="8"/>
        <v>-</v>
      </c>
      <c r="E71" s="72" t="str">
        <f t="shared" si="8"/>
        <v>-</v>
      </c>
      <c r="F71" s="72" t="str">
        <f t="shared" si="8"/>
        <v>-</v>
      </c>
      <c r="G71" s="72" t="str">
        <f t="shared" si="8"/>
        <v>-</v>
      </c>
      <c r="H71" s="72" t="str">
        <f t="shared" si="8"/>
        <v>-</v>
      </c>
      <c r="I71" s="73" t="str">
        <f t="shared" si="8"/>
        <v>-</v>
      </c>
      <c r="J71" s="9"/>
      <c r="K71" s="71">
        <f t="shared" si="9"/>
        <v>0.11783042394014963</v>
      </c>
      <c r="L71" s="72">
        <f t="shared" si="9"/>
        <v>9.2581047381546142E-2</v>
      </c>
      <c r="M71" s="72">
        <f t="shared" si="9"/>
        <v>0.2422069825436409</v>
      </c>
      <c r="N71" s="72">
        <f t="shared" si="9"/>
        <v>0.24844139650872818</v>
      </c>
      <c r="O71" s="72">
        <f t="shared" si="9"/>
        <v>0.17768079800498754</v>
      </c>
      <c r="P71" s="72">
        <f t="shared" si="9"/>
        <v>0.12125935162094763</v>
      </c>
      <c r="Q71" s="73">
        <f t="shared" si="9"/>
        <v>1</v>
      </c>
      <c r="R71" s="9"/>
      <c r="S71" s="71">
        <f t="shared" si="10"/>
        <v>0.11783042394014963</v>
      </c>
      <c r="T71" s="72">
        <f t="shared" si="10"/>
        <v>9.2581047381546142E-2</v>
      </c>
      <c r="U71" s="72">
        <f t="shared" si="10"/>
        <v>0.2422069825436409</v>
      </c>
      <c r="V71" s="72">
        <f t="shared" si="10"/>
        <v>0.24844139650872818</v>
      </c>
      <c r="W71" s="72">
        <f t="shared" si="10"/>
        <v>0.17768079800498754</v>
      </c>
      <c r="X71" s="72">
        <f t="shared" si="10"/>
        <v>0.12125935162094763</v>
      </c>
      <c r="Y71" s="73">
        <f t="shared" si="10"/>
        <v>1</v>
      </c>
    </row>
    <row r="72" spans="2:25">
      <c r="B72" s="152" t="s">
        <v>202</v>
      </c>
      <c r="S72" s="120" t="s">
        <v>203</v>
      </c>
    </row>
    <row r="73" spans="2:25" ht="21" customHeight="1">
      <c r="B73" s="40" t="s">
        <v>26</v>
      </c>
    </row>
    <row r="74" spans="2:25">
      <c r="B74" s="151" t="s">
        <v>199</v>
      </c>
      <c r="C74" s="172" t="str">
        <f>"Males in "&amp; control!$D$7</f>
        <v>Males in South Wales</v>
      </c>
      <c r="D74" s="172"/>
      <c r="E74" s="172"/>
      <c r="F74" s="172"/>
      <c r="G74" s="172"/>
      <c r="H74" s="172"/>
      <c r="I74" s="172"/>
      <c r="K74" s="172" t="str">
        <f>"Females in "&amp; control!$D$7</f>
        <v>Females in South Wales</v>
      </c>
      <c r="L74" s="172"/>
      <c r="M74" s="172"/>
      <c r="N74" s="172"/>
      <c r="O74" s="172"/>
      <c r="P74" s="172"/>
      <c r="Q74" s="172"/>
      <c r="S74" s="172" t="str">
        <f>"All persons in "&amp; control!$D$7</f>
        <v>All persons in South Wales</v>
      </c>
      <c r="T74" s="172"/>
      <c r="U74" s="172"/>
      <c r="V74" s="172"/>
      <c r="W74" s="172"/>
      <c r="X74" s="172"/>
      <c r="Y74" s="172"/>
    </row>
    <row r="75" spans="2:25" ht="14.25">
      <c r="C75" s="173" t="s">
        <v>189</v>
      </c>
      <c r="D75" s="173"/>
      <c r="E75" s="173"/>
      <c r="F75" s="173"/>
      <c r="G75" s="173"/>
      <c r="H75" s="173"/>
      <c r="I75" s="173"/>
      <c r="K75" s="173" t="s">
        <v>189</v>
      </c>
      <c r="L75" s="173"/>
      <c r="M75" s="173"/>
      <c r="N75" s="173"/>
      <c r="O75" s="173"/>
      <c r="P75" s="173"/>
      <c r="Q75" s="173"/>
      <c r="S75" s="173" t="s">
        <v>189</v>
      </c>
      <c r="T75" s="173"/>
      <c r="U75" s="173"/>
      <c r="V75" s="173"/>
      <c r="W75" s="173"/>
      <c r="X75" s="173"/>
      <c r="Y75" s="173"/>
    </row>
    <row r="76" spans="2:25" s="10" customFormat="1" ht="25.5">
      <c r="C76" s="11" t="s">
        <v>190</v>
      </c>
      <c r="D76" s="11" t="s">
        <v>191</v>
      </c>
      <c r="E76" s="11" t="s">
        <v>192</v>
      </c>
      <c r="F76" s="11" t="s">
        <v>193</v>
      </c>
      <c r="G76" s="11" t="s">
        <v>194</v>
      </c>
      <c r="H76" s="11" t="s">
        <v>195</v>
      </c>
      <c r="I76" s="11" t="s">
        <v>196</v>
      </c>
      <c r="K76" s="11" t="s">
        <v>190</v>
      </c>
      <c r="L76" s="11" t="s">
        <v>191</v>
      </c>
      <c r="M76" s="11" t="s">
        <v>192</v>
      </c>
      <c r="N76" s="11" t="s">
        <v>193</v>
      </c>
      <c r="O76" s="11" t="s">
        <v>194</v>
      </c>
      <c r="P76" s="11" t="s">
        <v>195</v>
      </c>
      <c r="Q76" s="11" t="s">
        <v>196</v>
      </c>
      <c r="S76" s="11" t="s">
        <v>190</v>
      </c>
      <c r="T76" s="11" t="s">
        <v>191</v>
      </c>
      <c r="U76" s="11" t="s">
        <v>192</v>
      </c>
      <c r="V76" s="11" t="s">
        <v>193</v>
      </c>
      <c r="W76" s="11" t="s">
        <v>194</v>
      </c>
      <c r="X76" s="11" t="s">
        <v>195</v>
      </c>
      <c r="Y76" s="12" t="s">
        <v>196</v>
      </c>
    </row>
    <row r="77" spans="2:25" thickBot="1">
      <c r="B77" s="15" t="s">
        <v>200</v>
      </c>
      <c r="C77" s="74">
        <f>IF(ISERROR(VLOOKUP(control!$B$4&amp;control!$D$7&amp;Wales_CN!$B77,Data_CN!$A$5:$U$120,Data_CN!O$1,FALSE)),"-",VLOOKUP(control!$B$4&amp;control!$D$7&amp;Wales_CN!$B77,Data_CN!$A$5:$U$120,Data_CN!O$1,FALSE))</f>
        <v>10.067426376657107</v>
      </c>
      <c r="D77" s="75">
        <f>IF(ISERROR(VLOOKUP(control!$B$4&amp;control!$D$7&amp;Wales_CN!$B77,Data_CN!$A$5:$U$120,Data_CN!P$1,FALSE)),"-",VLOOKUP(control!$B$4&amp;control!$D$7&amp;Wales_CN!$B77,Data_CN!$A$5:$U$120,Data_CN!P$1,FALSE))</f>
        <v>6.8103178430327489</v>
      </c>
      <c r="E77" s="75">
        <f>IF(ISERROR(VLOOKUP(control!$B$4&amp;control!$D$7&amp;Wales_CN!$B77,Data_CN!$A$5:$U$120,Data_CN!Q$1,FALSE)),"-",VLOOKUP(control!$B$4&amp;control!$D$7&amp;Wales_CN!$B77,Data_CN!$A$5:$U$120,Data_CN!Q$1,FALSE))</f>
        <v>25.549266939079377</v>
      </c>
      <c r="F77" s="75">
        <f>IF(ISERROR(VLOOKUP(control!$B$4&amp;control!$D$7&amp;Wales_CN!$B77,Data_CN!$A$5:$U$120,Data_CN!R$1,FALSE)),"-",VLOOKUP(control!$B$4&amp;control!$D$7&amp;Wales_CN!$B77,Data_CN!$A$5:$U$120,Data_CN!R$1,FALSE))</f>
        <v>43.526814040252788</v>
      </c>
      <c r="G77" s="75">
        <f>IF(ISERROR(VLOOKUP(control!$B$4&amp;control!$D$7&amp;Wales_CN!$B77,Data_CN!$A$5:$U$120,Data_CN!S$1,FALSE)),"-",VLOOKUP(control!$B$4&amp;control!$D$7&amp;Wales_CN!$B77,Data_CN!$A$5:$U$120,Data_CN!S$1,FALSE))</f>
        <v>28.04497347783051</v>
      </c>
      <c r="H77" s="75">
        <f>IF(ISERROR(VLOOKUP(control!$B$4&amp;control!$D$7&amp;Wales_CN!$B77,Data_CN!$A$5:$U$120,Data_CN!T$1,FALSE)),"-",VLOOKUP(control!$B$4&amp;control!$D$7&amp;Wales_CN!$B77,Data_CN!$A$5:$U$120,Data_CN!T$1,FALSE))</f>
        <v>15.10113956498566</v>
      </c>
      <c r="I77" s="76">
        <f>IF(ISERROR(VLOOKUP(control!$B$4&amp;control!$D$7&amp;Wales_CN!$B77,Data_CN!$A$5:$U$120,Data_CN!U$1,FALSE)),"-",VLOOKUP(control!$B$4&amp;control!$D$7&amp;Wales_CN!$B77,Data_CN!$A$5:$U$120,Data_CN!U$1,FALSE))</f>
        <v>129.0999382418382</v>
      </c>
      <c r="J77" s="9"/>
      <c r="K77" s="74">
        <f>IF(ISERROR(VLOOKUP(control!$B$5&amp;control!$D$7&amp;Wales_CN!$B77,Data_CN!$A$5:$U$120,Data_CN!O$1,FALSE)),"-",VLOOKUP(control!$B$5&amp;control!$D$7&amp;Wales_CN!$B77,Data_CN!$A$5:$U$120,Data_CN!O$1,FALSE))</f>
        <v>3.5955094202346807</v>
      </c>
      <c r="L77" s="75">
        <f>IF(ISERROR(VLOOKUP(control!$B$5&amp;control!$D$7&amp;Wales_CN!$B77,Data_CN!$A$5:$U$120,Data_CN!P$1,FALSE)),"-",VLOOKUP(control!$B$5&amp;control!$D$7&amp;Wales_CN!$B77,Data_CN!$A$5:$U$120,Data_CN!P$1,FALSE))</f>
        <v>2.4111063170985507</v>
      </c>
      <c r="M77" s="75">
        <f>IF(ISERROR(VLOOKUP(control!$B$5&amp;control!$D$7&amp;Wales_CN!$B77,Data_CN!$A$5:$U$120,Data_CN!Q$1,FALSE)),"-",VLOOKUP(control!$B$5&amp;control!$D$7&amp;Wales_CN!$B77,Data_CN!$A$5:$U$120,Data_CN!Q$1,FALSE))</f>
        <v>9.2637242709575887</v>
      </c>
      <c r="N77" s="75">
        <f>IF(ISERROR(VLOOKUP(control!$B$5&amp;control!$D$7&amp;Wales_CN!$B77,Data_CN!$A$5:$U$120,Data_CN!R$1,FALSE)),"-",VLOOKUP(control!$B$5&amp;control!$D$7&amp;Wales_CN!$B77,Data_CN!$A$5:$U$120,Data_CN!R$1,FALSE))</f>
        <v>15.862541559858888</v>
      </c>
      <c r="O77" s="75">
        <f>IF(ISERROR(VLOOKUP(control!$B$5&amp;control!$D$7&amp;Wales_CN!$B77,Data_CN!$A$5:$U$120,Data_CN!S$1,FALSE)),"-",VLOOKUP(control!$B$5&amp;control!$D$7&amp;Wales_CN!$B77,Data_CN!$A$5:$U$120,Data_CN!S$1,FALSE))</f>
        <v>11.082629036488076</v>
      </c>
      <c r="P77" s="75">
        <f>IF(ISERROR(VLOOKUP(control!$B$5&amp;control!$D$7&amp;Wales_CN!$B77,Data_CN!$A$5:$U$120,Data_CN!T$1,FALSE)),"-",VLOOKUP(control!$B$5&amp;control!$D$7&amp;Wales_CN!$B77,Data_CN!$A$5:$U$120,Data_CN!T$1,FALSE))</f>
        <v>6.2181162914646837</v>
      </c>
      <c r="Q77" s="76">
        <f>IF(ISERROR(VLOOKUP(control!$B$5&amp;control!$D$7&amp;Wales_CN!$B77,Data_CN!$A$5:$U$120,Data_CN!U$1,FALSE)),"-",VLOOKUP(control!$B$5&amp;control!$D$7&amp;Wales_CN!$B77,Data_CN!$A$5:$U$120,Data_CN!U$1,FALSE))</f>
        <v>48.433626896102467</v>
      </c>
      <c r="R77" s="9"/>
      <c r="S77" s="74">
        <f>IF(ISERROR(VLOOKUP("Persons"&amp;control!$D$7&amp;Wales_CN!$B77,Data_CN!$A$5:$U$120,Data_CN!O$1,FALSE)),"-",VLOOKUP("Persons"&amp;control!$D$7&amp;Wales_CN!$B77,Data_CN!$A$5:$U$120,Data_CN!O$1,FALSE))</f>
        <v>13.662935796891789</v>
      </c>
      <c r="T77" s="75">
        <f>IF(ISERROR(VLOOKUP("Persons"&amp;control!$D$7&amp;Wales_CN!$B77,Data_CN!$A$5:$U$120,Data_CN!P$1,FALSE)),"-",VLOOKUP("Persons"&amp;control!$D$7&amp;Wales_CN!$B77,Data_CN!$A$5:$U$120,Data_CN!P$1,FALSE))</f>
        <v>9.2214241601312992</v>
      </c>
      <c r="U77" s="75">
        <f>IF(ISERROR(VLOOKUP("Persons"&amp;control!$D$7&amp;Wales_CN!$B77,Data_CN!$A$5:$U$120,Data_CN!Q$1,FALSE)),"-",VLOOKUP("Persons"&amp;control!$D$7&amp;Wales_CN!$B77,Data_CN!$A$5:$U$120,Data_CN!Q$1,FALSE))</f>
        <v>34.812991210036969</v>
      </c>
      <c r="V77" s="75">
        <f>IF(ISERROR(VLOOKUP("Persons"&amp;control!$D$7&amp;Wales_CN!$B77,Data_CN!$A$5:$U$120,Data_CN!R$1,FALSE)),"-",VLOOKUP("Persons"&amp;control!$D$7&amp;Wales_CN!$B77,Data_CN!$A$5:$U$120,Data_CN!R$1,FALSE))</f>
        <v>59.389355600111678</v>
      </c>
      <c r="W77" s="75">
        <f>IF(ISERROR(VLOOKUP("Persons"&amp;control!$D$7&amp;Wales_CN!$B77,Data_CN!$A$5:$U$120,Data_CN!S$1,FALSE)),"-",VLOOKUP("Persons"&amp;control!$D$7&amp;Wales_CN!$B77,Data_CN!$A$5:$U$120,Data_CN!S$1,FALSE))</f>
        <v>39.127602514318589</v>
      </c>
      <c r="X77" s="75">
        <f>IF(ISERROR(VLOOKUP("Persons"&amp;control!$D$7&amp;Wales_CN!$B77,Data_CN!$A$5:$U$120,Data_CN!T$1,FALSE)),"-",VLOOKUP("Persons"&amp;control!$D$7&amp;Wales_CN!$B77,Data_CN!$A$5:$U$120,Data_CN!T$1,FALSE))</f>
        <v>21.319255856450344</v>
      </c>
      <c r="Y77" s="76">
        <f>IF(ISERROR(VLOOKUP("Persons"&amp;control!$D$7&amp;Wales_CN!$B77,Data_CN!$A$5:$U$120,Data_CN!U$1,FALSE)),"-",VLOOKUP("Persons"&amp;control!$D$7&amp;Wales_CN!$B77,Data_CN!$A$5:$U$120,Data_CN!U$1,FALSE))</f>
        <v>177.53356513794066</v>
      </c>
    </row>
    <row r="78" spans="2:25" thickBot="1">
      <c r="B78" s="16" t="s">
        <v>54</v>
      </c>
      <c r="C78" s="77" t="str">
        <f>IF(ISERROR(VLOOKUP(control!$B$4&amp;control!$D$7&amp;Wales_CN!$B78,Data_CN!$A$5:$U$120,Data_CN!O$1,FALSE)),"-",VLOOKUP(control!$B$4&amp;control!$D$7&amp;Wales_CN!$B78,Data_CN!$A$5:$U$120,Data_CN!O$1,FALSE))</f>
        <v>-</v>
      </c>
      <c r="D78" s="78" t="str">
        <f>IF(ISERROR(VLOOKUP(control!$B$4&amp;control!$D$7&amp;Wales_CN!$B78,Data_CN!$A$5:$U$120,Data_CN!P$1,FALSE)),"-",VLOOKUP(control!$B$4&amp;control!$D$7&amp;Wales_CN!$B78,Data_CN!$A$5:$U$120,Data_CN!P$1,FALSE))</f>
        <v>-</v>
      </c>
      <c r="E78" s="78" t="str">
        <f>IF(ISERROR(VLOOKUP(control!$B$4&amp;control!$D$7&amp;Wales_CN!$B78,Data_CN!$A$5:$U$120,Data_CN!Q$1,FALSE)),"-",VLOOKUP(control!$B$4&amp;control!$D$7&amp;Wales_CN!$B78,Data_CN!$A$5:$U$120,Data_CN!Q$1,FALSE))</f>
        <v>-</v>
      </c>
      <c r="F78" s="78" t="str">
        <f>IF(ISERROR(VLOOKUP(control!$B$4&amp;control!$D$7&amp;Wales_CN!$B78,Data_CN!$A$5:$U$120,Data_CN!R$1,FALSE)),"-",VLOOKUP(control!$B$4&amp;control!$D$7&amp;Wales_CN!$B78,Data_CN!$A$5:$U$120,Data_CN!R$1,FALSE))</f>
        <v>-</v>
      </c>
      <c r="G78" s="78" t="str">
        <f>IF(ISERROR(VLOOKUP(control!$B$4&amp;control!$D$7&amp;Wales_CN!$B78,Data_CN!$A$5:$U$120,Data_CN!S$1,FALSE)),"-",VLOOKUP(control!$B$4&amp;control!$D$7&amp;Wales_CN!$B78,Data_CN!$A$5:$U$120,Data_CN!S$1,FALSE))</f>
        <v>-</v>
      </c>
      <c r="H78" s="78" t="str">
        <f>IF(ISERROR(VLOOKUP(control!$B$4&amp;control!$D$7&amp;Wales_CN!$B78,Data_CN!$A$5:$U$120,Data_CN!T$1,FALSE)),"-",VLOOKUP(control!$B$4&amp;control!$D$7&amp;Wales_CN!$B78,Data_CN!$A$5:$U$120,Data_CN!T$1,FALSE))</f>
        <v>-</v>
      </c>
      <c r="I78" s="79" t="str">
        <f>IF(ISERROR(VLOOKUP(control!$B$4&amp;control!$D$7&amp;Wales_CN!$B78,Data_CN!$A$5:$U$120,Data_CN!U$1,FALSE)),"-",VLOOKUP(control!$B$4&amp;control!$D$7&amp;Wales_CN!$B78,Data_CN!$A$5:$U$120,Data_CN!U$1,FALSE))</f>
        <v>-</v>
      </c>
      <c r="J78" s="9"/>
      <c r="K78" s="77">
        <f>IF(ISERROR(VLOOKUP(control!$B$5&amp;control!$D$7&amp;Wales_CN!$B78,Data_CN!$A$5:$U$120,Data_CN!O$1,FALSE)),"-",VLOOKUP(control!$B$5&amp;control!$D$7&amp;Wales_CN!$B78,Data_CN!$A$5:$U$120,Data_CN!O$1,FALSE))</f>
        <v>147.10921676995287</v>
      </c>
      <c r="L78" s="78">
        <f>IF(ISERROR(VLOOKUP(control!$B$5&amp;control!$D$7&amp;Wales_CN!$B78,Data_CN!$A$5:$U$120,Data_CN!P$1,FALSE)),"-",VLOOKUP(control!$B$5&amp;control!$D$7&amp;Wales_CN!$B78,Data_CN!$A$5:$U$120,Data_CN!P$1,FALSE))</f>
        <v>136.2398950571137</v>
      </c>
      <c r="M78" s="78">
        <f>IF(ISERROR(VLOOKUP(control!$B$5&amp;control!$D$7&amp;Wales_CN!$B78,Data_CN!$A$5:$U$120,Data_CN!Q$1,FALSE)),"-",VLOOKUP(control!$B$5&amp;control!$D$7&amp;Wales_CN!$B78,Data_CN!$A$5:$U$120,Data_CN!Q$1,FALSE))</f>
        <v>350.3074524550147</v>
      </c>
      <c r="N78" s="78">
        <f>IF(ISERROR(VLOOKUP(control!$B$5&amp;control!$D$7&amp;Wales_CN!$B78,Data_CN!$A$5:$U$120,Data_CN!R$1,FALSE)),"-",VLOOKUP(control!$B$5&amp;control!$D$7&amp;Wales_CN!$B78,Data_CN!$A$5:$U$120,Data_CN!R$1,FALSE))</f>
        <v>440.49793109513809</v>
      </c>
      <c r="O78" s="78">
        <f>IF(ISERROR(VLOOKUP(control!$B$5&amp;control!$D$7&amp;Wales_CN!$B78,Data_CN!$A$5:$U$120,Data_CN!S$1,FALSE)),"-",VLOOKUP(control!$B$5&amp;control!$D$7&amp;Wales_CN!$B78,Data_CN!$A$5:$U$120,Data_CN!S$1,FALSE))</f>
        <v>299.44566459264519</v>
      </c>
      <c r="P78" s="78">
        <f>IF(ISERROR(VLOOKUP(control!$B$5&amp;control!$D$7&amp;Wales_CN!$B78,Data_CN!$A$5:$U$120,Data_CN!T$1,FALSE)),"-",VLOOKUP(control!$B$5&amp;control!$D$7&amp;Wales_CN!$B78,Data_CN!$A$5:$U$120,Data_CN!T$1,FALSE))</f>
        <v>222.53069338805054</v>
      </c>
      <c r="Q78" s="79">
        <f>IF(ISERROR(VLOOKUP(control!$B$5&amp;control!$D$7&amp;Wales_CN!$B78,Data_CN!$A$5:$U$120,Data_CN!U$1,FALSE)),"-",VLOOKUP(control!$B$5&amp;control!$D$7&amp;Wales_CN!$B78,Data_CN!$A$5:$U$120,Data_CN!U$1,FALSE))</f>
        <v>1596.1308533579149</v>
      </c>
      <c r="R78" s="9"/>
      <c r="S78" s="77">
        <f>IF(ISERROR(VLOOKUP("Persons"&amp;control!$D$7&amp;Wales_CN!$B78,Data_CN!$A$5:$U$120,Data_CN!O$1,FALSE)),"-",VLOOKUP("Persons"&amp;control!$D$7&amp;Wales_CN!$B78,Data_CN!$A$5:$U$120,Data_CN!O$1,FALSE))</f>
        <v>147.10921676995287</v>
      </c>
      <c r="T78" s="78">
        <f>IF(ISERROR(VLOOKUP("Persons"&amp;control!$D$7&amp;Wales_CN!$B78,Data_CN!$A$5:$U$120,Data_CN!P$1,FALSE)),"-",VLOOKUP("Persons"&amp;control!$D$7&amp;Wales_CN!$B78,Data_CN!$A$5:$U$120,Data_CN!P$1,FALSE))</f>
        <v>136.2398950571137</v>
      </c>
      <c r="U78" s="78">
        <f>IF(ISERROR(VLOOKUP("Persons"&amp;control!$D$7&amp;Wales_CN!$B78,Data_CN!$A$5:$U$120,Data_CN!Q$1,FALSE)),"-",VLOOKUP("Persons"&amp;control!$D$7&amp;Wales_CN!$B78,Data_CN!$A$5:$U$120,Data_CN!Q$1,FALSE))</f>
        <v>350.3074524550147</v>
      </c>
      <c r="V78" s="78">
        <f>IF(ISERROR(VLOOKUP("Persons"&amp;control!$D$7&amp;Wales_CN!$B78,Data_CN!$A$5:$U$120,Data_CN!R$1,FALSE)),"-",VLOOKUP("Persons"&amp;control!$D$7&amp;Wales_CN!$B78,Data_CN!$A$5:$U$120,Data_CN!R$1,FALSE))</f>
        <v>440.49793109513809</v>
      </c>
      <c r="W78" s="78">
        <f>IF(ISERROR(VLOOKUP("Persons"&amp;control!$D$7&amp;Wales_CN!$B78,Data_CN!$A$5:$U$120,Data_CN!S$1,FALSE)),"-",VLOOKUP("Persons"&amp;control!$D$7&amp;Wales_CN!$B78,Data_CN!$A$5:$U$120,Data_CN!S$1,FALSE))</f>
        <v>299.44566459264519</v>
      </c>
      <c r="X78" s="78">
        <f>IF(ISERROR(VLOOKUP("Persons"&amp;control!$D$7&amp;Wales_CN!$B78,Data_CN!$A$5:$U$120,Data_CN!T$1,FALSE)),"-",VLOOKUP("Persons"&amp;control!$D$7&amp;Wales_CN!$B78,Data_CN!$A$5:$U$120,Data_CN!T$1,FALSE))</f>
        <v>222.53069338805054</v>
      </c>
      <c r="Y78" s="79">
        <f>IF(ISERROR(VLOOKUP("Persons"&amp;control!$D$7&amp;Wales_CN!$B78,Data_CN!$A$5:$U$120,Data_CN!U$1,FALSE)),"-",VLOOKUP("Persons"&amp;control!$D$7&amp;Wales_CN!$B78,Data_CN!$A$5:$U$120,Data_CN!U$1,FALSE))</f>
        <v>1596.1308533579149</v>
      </c>
    </row>
    <row r="79" spans="2:25" thickBot="1">
      <c r="B79" s="16" t="s">
        <v>69</v>
      </c>
      <c r="C79" s="80" t="str">
        <f>IF(ISERROR(VLOOKUP(control!$B$4&amp;control!$D$7&amp;Wales_CN!$B79,Data_CN!$A$5:$U$120,Data_CN!O$1,FALSE)),"-",VLOOKUP(control!$B$4&amp;control!$D$7&amp;Wales_CN!$B79,Data_CN!$A$5:$U$120,Data_CN!O$1,FALSE))</f>
        <v>-</v>
      </c>
      <c r="D79" s="81" t="str">
        <f>IF(ISERROR(VLOOKUP(control!$B$4&amp;control!$D$7&amp;Wales_CN!$B79,Data_CN!$A$5:$U$120,Data_CN!P$1,FALSE)),"-",VLOOKUP(control!$B$4&amp;control!$D$7&amp;Wales_CN!$B79,Data_CN!$A$5:$U$120,Data_CN!P$1,FALSE))</f>
        <v>-</v>
      </c>
      <c r="E79" s="81" t="str">
        <f>IF(ISERROR(VLOOKUP(control!$B$4&amp;control!$D$7&amp;Wales_CN!$B79,Data_CN!$A$5:$U$120,Data_CN!Q$1,FALSE)),"-",VLOOKUP(control!$B$4&amp;control!$D$7&amp;Wales_CN!$B79,Data_CN!$A$5:$U$120,Data_CN!Q$1,FALSE))</f>
        <v>-</v>
      </c>
      <c r="F79" s="81" t="str">
        <f>IF(ISERROR(VLOOKUP(control!$B$4&amp;control!$D$7&amp;Wales_CN!$B79,Data_CN!$A$5:$U$120,Data_CN!R$1,FALSE)),"-",VLOOKUP(control!$B$4&amp;control!$D$7&amp;Wales_CN!$B79,Data_CN!$A$5:$U$120,Data_CN!R$1,FALSE))</f>
        <v>-</v>
      </c>
      <c r="G79" s="81" t="str">
        <f>IF(ISERROR(VLOOKUP(control!$B$4&amp;control!$D$7&amp;Wales_CN!$B79,Data_CN!$A$5:$U$120,Data_CN!S$1,FALSE)),"-",VLOOKUP(control!$B$4&amp;control!$D$7&amp;Wales_CN!$B79,Data_CN!$A$5:$U$120,Data_CN!S$1,FALSE))</f>
        <v>-</v>
      </c>
      <c r="H79" s="81" t="str">
        <f>IF(ISERROR(VLOOKUP(control!$B$4&amp;control!$D$7&amp;Wales_CN!$B79,Data_CN!$A$5:$U$120,Data_CN!T$1,FALSE)),"-",VLOOKUP(control!$B$4&amp;control!$D$7&amp;Wales_CN!$B79,Data_CN!$A$5:$U$120,Data_CN!T$1,FALSE))</f>
        <v>-</v>
      </c>
      <c r="I79" s="82" t="str">
        <f>IF(ISERROR(VLOOKUP(control!$B$4&amp;control!$D$7&amp;Wales_CN!$B79,Data_CN!$A$5:$U$120,Data_CN!U$1,FALSE)),"-",VLOOKUP(control!$B$4&amp;control!$D$7&amp;Wales_CN!$B79,Data_CN!$A$5:$U$120,Data_CN!U$1,FALSE))</f>
        <v>-</v>
      </c>
      <c r="J79" s="9"/>
      <c r="K79" s="80">
        <f>IF(ISERROR(VLOOKUP(control!$B$5&amp;control!$D$7&amp;Wales_CN!$B79,Data_CN!$A$5:$U$120,Data_CN!O$1,FALSE)),"-",VLOOKUP(control!$B$5&amp;control!$D$7&amp;Wales_CN!$B79,Data_CN!$A$5:$U$120,Data_CN!O$1,FALSE))</f>
        <v>7.8823325398451907</v>
      </c>
      <c r="L79" s="81">
        <f>IF(ISERROR(VLOOKUP(control!$B$5&amp;control!$D$7&amp;Wales_CN!$B79,Data_CN!$A$5:$U$120,Data_CN!P$1,FALSE)),"-",VLOOKUP(control!$B$5&amp;control!$D$7&amp;Wales_CN!$B79,Data_CN!$A$5:$U$120,Data_CN!P$1,FALSE))</f>
        <v>9.1269113619260107</v>
      </c>
      <c r="M79" s="81">
        <f>IF(ISERROR(VLOOKUP(control!$B$5&amp;control!$D$7&amp;Wales_CN!$B79,Data_CN!$A$5:$U$120,Data_CN!Q$1,FALSE)),"-",VLOOKUP(control!$B$5&amp;control!$D$7&amp;Wales_CN!$B79,Data_CN!$A$5:$U$120,Data_CN!Q$1,FALSE))</f>
        <v>19.49840154593284</v>
      </c>
      <c r="N79" s="81">
        <f>IF(ISERROR(VLOOKUP(control!$B$5&amp;control!$D$7&amp;Wales_CN!$B79,Data_CN!$A$5:$U$120,Data_CN!R$1,FALSE)),"-",VLOOKUP(control!$B$5&amp;control!$D$7&amp;Wales_CN!$B79,Data_CN!$A$5:$U$120,Data_CN!R$1,FALSE))</f>
        <v>25.389407970448723</v>
      </c>
      <c r="O79" s="81">
        <f>IF(ISERROR(VLOOKUP(control!$B$5&amp;control!$D$7&amp;Wales_CN!$B79,Data_CN!$A$5:$U$120,Data_CN!S$1,FALSE)),"-",VLOOKUP(control!$B$5&amp;control!$D$7&amp;Wales_CN!$B79,Data_CN!$A$5:$U$120,Data_CN!S$1,FALSE))</f>
        <v>24.061857226895846</v>
      </c>
      <c r="P79" s="81">
        <f>IF(ISERROR(VLOOKUP(control!$B$5&amp;control!$D$7&amp;Wales_CN!$B79,Data_CN!$A$5:$U$120,Data_CN!T$1,FALSE)),"-",VLOOKUP(control!$B$5&amp;control!$D$7&amp;Wales_CN!$B79,Data_CN!$A$5:$U$120,Data_CN!T$1,FALSE))</f>
        <v>21.98755919009448</v>
      </c>
      <c r="Q79" s="82">
        <f>IF(ISERROR(VLOOKUP(control!$B$5&amp;control!$D$7&amp;Wales_CN!$B79,Data_CN!$A$5:$U$120,Data_CN!U$1,FALSE)),"-",VLOOKUP(control!$B$5&amp;control!$D$7&amp;Wales_CN!$B79,Data_CN!$A$5:$U$120,Data_CN!U$1,FALSE))</f>
        <v>107.94646983514309</v>
      </c>
      <c r="R79" s="9"/>
      <c r="S79" s="80">
        <f>IF(ISERROR(VLOOKUP("Persons"&amp;control!$D$7&amp;Wales_CN!$B79,Data_CN!$A$5:$U$120,Data_CN!O$1,FALSE)),"-",VLOOKUP("Persons"&amp;control!$D$7&amp;Wales_CN!$B79,Data_CN!$A$5:$U$120,Data_CN!O$1,FALSE))</f>
        <v>7.8823325398451907</v>
      </c>
      <c r="T79" s="81">
        <f>IF(ISERROR(VLOOKUP("Persons"&amp;control!$D$7&amp;Wales_CN!$B79,Data_CN!$A$5:$U$120,Data_CN!P$1,FALSE)),"-",VLOOKUP("Persons"&amp;control!$D$7&amp;Wales_CN!$B79,Data_CN!$A$5:$U$120,Data_CN!P$1,FALSE))</f>
        <v>9.1269113619260107</v>
      </c>
      <c r="U79" s="81">
        <f>IF(ISERROR(VLOOKUP("Persons"&amp;control!$D$7&amp;Wales_CN!$B79,Data_CN!$A$5:$U$120,Data_CN!Q$1,FALSE)),"-",VLOOKUP("Persons"&amp;control!$D$7&amp;Wales_CN!$B79,Data_CN!$A$5:$U$120,Data_CN!Q$1,FALSE))</f>
        <v>19.49840154593284</v>
      </c>
      <c r="V79" s="81">
        <f>IF(ISERROR(VLOOKUP("Persons"&amp;control!$D$7&amp;Wales_CN!$B79,Data_CN!$A$5:$U$120,Data_CN!R$1,FALSE)),"-",VLOOKUP("Persons"&amp;control!$D$7&amp;Wales_CN!$B79,Data_CN!$A$5:$U$120,Data_CN!R$1,FALSE))</f>
        <v>25.389407970448723</v>
      </c>
      <c r="W79" s="81">
        <f>IF(ISERROR(VLOOKUP("Persons"&amp;control!$D$7&amp;Wales_CN!$B79,Data_CN!$A$5:$U$120,Data_CN!S$1,FALSE)),"-",VLOOKUP("Persons"&amp;control!$D$7&amp;Wales_CN!$B79,Data_CN!$A$5:$U$120,Data_CN!S$1,FALSE))</f>
        <v>24.061857226895846</v>
      </c>
      <c r="X79" s="81">
        <f>IF(ISERROR(VLOOKUP("Persons"&amp;control!$D$7&amp;Wales_CN!$B79,Data_CN!$A$5:$U$120,Data_CN!T$1,FALSE)),"-",VLOOKUP("Persons"&amp;control!$D$7&amp;Wales_CN!$B79,Data_CN!$A$5:$U$120,Data_CN!T$1,FALSE))</f>
        <v>21.98755919009448</v>
      </c>
      <c r="Y79" s="82">
        <f>IF(ISERROR(VLOOKUP("Persons"&amp;control!$D$7&amp;Wales_CN!$B79,Data_CN!$A$5:$U$120,Data_CN!U$1,FALSE)),"-",VLOOKUP("Persons"&amp;control!$D$7&amp;Wales_CN!$B79,Data_CN!$A$5:$U$120,Data_CN!U$1,FALSE))</f>
        <v>107.94646983514309</v>
      </c>
    </row>
    <row r="80" spans="2:25" thickBot="1">
      <c r="B80" s="16" t="s">
        <v>60</v>
      </c>
      <c r="C80" s="77">
        <f>IF(ISERROR(VLOOKUP(control!$B$4&amp;control!$D$7&amp;Wales_CN!$B80,Data_CN!$A$5:$U$120,Data_CN!O$1,FALSE)),"-",VLOOKUP(control!$B$4&amp;control!$D$7&amp;Wales_CN!$B80,Data_CN!$A$5:$U$120,Data_CN!O$1,FALSE))</f>
        <v>6.8949180646853288</v>
      </c>
      <c r="D80" s="78">
        <f>IF(ISERROR(VLOOKUP(control!$B$4&amp;control!$D$7&amp;Wales_CN!$B80,Data_CN!$A$5:$U$120,Data_CN!P$1,FALSE)),"-",VLOOKUP(control!$B$4&amp;control!$D$7&amp;Wales_CN!$B80,Data_CN!$A$5:$U$120,Data_CN!P$1,FALSE))</f>
        <v>4.65301219089194</v>
      </c>
      <c r="E80" s="78">
        <f>IF(ISERROR(VLOOKUP(control!$B$4&amp;control!$D$7&amp;Wales_CN!$B80,Data_CN!$A$5:$U$120,Data_CN!Q$1,FALSE)),"-",VLOOKUP(control!$B$4&amp;control!$D$7&amp;Wales_CN!$B80,Data_CN!$A$5:$U$120,Data_CN!Q$1,FALSE))</f>
        <v>11.505630144750979</v>
      </c>
      <c r="F80" s="78">
        <f>IF(ISERROR(VLOOKUP(control!$B$4&amp;control!$D$7&amp;Wales_CN!$B80,Data_CN!$A$5:$U$120,Data_CN!R$1,FALSE)),"-",VLOOKUP(control!$B$4&amp;control!$D$7&amp;Wales_CN!$B80,Data_CN!$A$5:$U$120,Data_CN!R$1,FALSE))</f>
        <v>13.409135131934045</v>
      </c>
      <c r="G80" s="78">
        <f>IF(ISERROR(VLOOKUP(control!$B$4&amp;control!$D$7&amp;Wales_CN!$B80,Data_CN!$A$5:$U$120,Data_CN!S$1,FALSE)),"-",VLOOKUP(control!$B$4&amp;control!$D$7&amp;Wales_CN!$B80,Data_CN!$A$5:$U$120,Data_CN!S$1,FALSE))</f>
        <v>10.448127374093721</v>
      </c>
      <c r="H80" s="78">
        <f>IF(ISERROR(VLOOKUP(control!$B$4&amp;control!$D$7&amp;Wales_CN!$B80,Data_CN!$A$5:$U$120,Data_CN!T$1,FALSE)),"-",VLOOKUP(control!$B$4&amp;control!$D$7&amp;Wales_CN!$B80,Data_CN!$A$5:$U$120,Data_CN!T$1,FALSE))</f>
        <v>6.8949180646853288</v>
      </c>
      <c r="I80" s="79">
        <f>IF(ISERROR(VLOOKUP(control!$B$4&amp;control!$D$7&amp;Wales_CN!$B80,Data_CN!$A$5:$U$120,Data_CN!U$1,FALSE)),"-",VLOOKUP(control!$B$4&amp;control!$D$7&amp;Wales_CN!$B80,Data_CN!$A$5:$U$120,Data_CN!U$1,FALSE))</f>
        <v>53.805740971041345</v>
      </c>
      <c r="J80" s="9"/>
      <c r="K80" s="77">
        <f>IF(ISERROR(VLOOKUP(control!$B$5&amp;control!$D$7&amp;Wales_CN!$B80,Data_CN!$A$5:$U$120,Data_CN!O$1,FALSE)),"-",VLOOKUP(control!$B$5&amp;control!$D$7&amp;Wales_CN!$B80,Data_CN!$A$5:$U$120,Data_CN!O$1,FALSE))</f>
        <v>6.2181162914646837</v>
      </c>
      <c r="L80" s="78">
        <f>IF(ISERROR(VLOOKUP(control!$B$5&amp;control!$D$7&amp;Wales_CN!$B80,Data_CN!$A$5:$U$120,Data_CN!P$1,FALSE)),"-",VLOOKUP(control!$B$5&amp;control!$D$7&amp;Wales_CN!$B80,Data_CN!$A$5:$U$120,Data_CN!P$1,FALSE))</f>
        <v>6.5142170672487163</v>
      </c>
      <c r="M80" s="78">
        <f>IF(ISERROR(VLOOKUP(control!$B$5&amp;control!$D$7&amp;Wales_CN!$B80,Data_CN!$A$5:$U$120,Data_CN!Q$1,FALSE)),"-",VLOOKUP(control!$B$5&amp;control!$D$7&amp;Wales_CN!$B80,Data_CN!$A$5:$U$120,Data_CN!Q$1,FALSE))</f>
        <v>14.551238124243886</v>
      </c>
      <c r="N80" s="78">
        <f>IF(ISERROR(VLOOKUP(control!$B$5&amp;control!$D$7&amp;Wales_CN!$B80,Data_CN!$A$5:$U$120,Data_CN!R$1,FALSE)),"-",VLOOKUP(control!$B$5&amp;control!$D$7&amp;Wales_CN!$B80,Data_CN!$A$5:$U$120,Data_CN!R$1,FALSE))</f>
        <v>16.116342224816627</v>
      </c>
      <c r="O80" s="78">
        <f>IF(ISERROR(VLOOKUP(control!$B$5&amp;control!$D$7&amp;Wales_CN!$B80,Data_CN!$A$5:$U$120,Data_CN!S$1,FALSE)),"-",VLOOKUP(control!$B$5&amp;control!$D$7&amp;Wales_CN!$B80,Data_CN!$A$5:$U$120,Data_CN!S$1,FALSE))</f>
        <v>15.354940229943404</v>
      </c>
      <c r="P80" s="78">
        <f>IF(ISERROR(VLOOKUP(control!$B$5&amp;control!$D$7&amp;Wales_CN!$B80,Data_CN!$A$5:$U$120,Data_CN!T$1,FALSE)),"-",VLOOKUP(control!$B$5&amp;control!$D$7&amp;Wales_CN!$B80,Data_CN!$A$5:$U$120,Data_CN!T$1,FALSE))</f>
        <v>14.382037680938723</v>
      </c>
      <c r="Q80" s="79">
        <f>IF(ISERROR(VLOOKUP(control!$B$5&amp;control!$D$7&amp;Wales_CN!$B80,Data_CN!$A$5:$U$120,Data_CN!U$1,FALSE)),"-",VLOOKUP(control!$B$5&amp;control!$D$7&amp;Wales_CN!$B80,Data_CN!$A$5:$U$120,Data_CN!U$1,FALSE))</f>
        <v>73.136891618656037</v>
      </c>
      <c r="R80" s="9"/>
      <c r="S80" s="77">
        <f>IF(ISERROR(VLOOKUP("Persons"&amp;control!$D$7&amp;Wales_CN!$B80,Data_CN!$A$5:$U$120,Data_CN!O$1,FALSE)),"-",VLOOKUP("Persons"&amp;control!$D$7&amp;Wales_CN!$B80,Data_CN!$A$5:$U$120,Data_CN!O$1,FALSE))</f>
        <v>13.113034356150013</v>
      </c>
      <c r="T80" s="78">
        <f>IF(ISERROR(VLOOKUP("Persons"&amp;control!$D$7&amp;Wales_CN!$B80,Data_CN!$A$5:$U$120,Data_CN!P$1,FALSE)),"-",VLOOKUP("Persons"&amp;control!$D$7&amp;Wales_CN!$B80,Data_CN!$A$5:$U$120,Data_CN!P$1,FALSE))</f>
        <v>11.167229258140656</v>
      </c>
      <c r="U80" s="78">
        <f>IF(ISERROR(VLOOKUP("Persons"&amp;control!$D$7&amp;Wales_CN!$B80,Data_CN!$A$5:$U$120,Data_CN!Q$1,FALSE)),"-",VLOOKUP("Persons"&amp;control!$D$7&amp;Wales_CN!$B80,Data_CN!$A$5:$U$120,Data_CN!Q$1,FALSE))</f>
        <v>26.056868268994865</v>
      </c>
      <c r="V80" s="78">
        <f>IF(ISERROR(VLOOKUP("Persons"&amp;control!$D$7&amp;Wales_CN!$B80,Data_CN!$A$5:$U$120,Data_CN!R$1,FALSE)),"-",VLOOKUP("Persons"&amp;control!$D$7&amp;Wales_CN!$B80,Data_CN!$A$5:$U$120,Data_CN!R$1,FALSE))</f>
        <v>29.525477356750677</v>
      </c>
      <c r="W80" s="78">
        <f>IF(ISERROR(VLOOKUP("Persons"&amp;control!$D$7&amp;Wales_CN!$B80,Data_CN!$A$5:$U$120,Data_CN!S$1,FALSE)),"-",VLOOKUP("Persons"&amp;control!$D$7&amp;Wales_CN!$B80,Data_CN!$A$5:$U$120,Data_CN!S$1,FALSE))</f>
        <v>25.803067604037121</v>
      </c>
      <c r="X80" s="78">
        <f>IF(ISERROR(VLOOKUP("Persons"&amp;control!$D$7&amp;Wales_CN!$B80,Data_CN!$A$5:$U$120,Data_CN!T$1,FALSE)),"-",VLOOKUP("Persons"&amp;control!$D$7&amp;Wales_CN!$B80,Data_CN!$A$5:$U$120,Data_CN!T$1,FALSE))</f>
        <v>21.276955745624054</v>
      </c>
      <c r="Y80" s="79">
        <f>IF(ISERROR(VLOOKUP("Persons"&amp;control!$D$7&amp;Wales_CN!$B80,Data_CN!$A$5:$U$120,Data_CN!U$1,FALSE)),"-",VLOOKUP("Persons"&amp;control!$D$7&amp;Wales_CN!$B80,Data_CN!$A$5:$U$120,Data_CN!U$1,FALSE))</f>
        <v>126.94263258969738</v>
      </c>
    </row>
    <row r="81" spans="2:25" thickBot="1">
      <c r="B81" s="16" t="s">
        <v>64</v>
      </c>
      <c r="C81" s="80">
        <f>IF(ISERROR(VLOOKUP(control!$B$4&amp;control!$D$7&amp;Wales_CN!$B81,Data_CN!$A$5:$U$120,Data_CN!O$1,FALSE)),"-",VLOOKUP(control!$B$4&amp;control!$D$7&amp;Wales_CN!$B81,Data_CN!$A$5:$U$120,Data_CN!O$1,FALSE))</f>
        <v>36.504995643088584</v>
      </c>
      <c r="D81" s="81">
        <f>IF(ISERROR(VLOOKUP(control!$B$4&amp;control!$D$7&amp;Wales_CN!$B81,Data_CN!$A$5:$U$120,Data_CN!P$1,FALSE)),"-",VLOOKUP(control!$B$4&amp;control!$D$7&amp;Wales_CN!$B81,Data_CN!$A$5:$U$120,Data_CN!P$1,FALSE))</f>
        <v>26.649069820562929</v>
      </c>
      <c r="E81" s="81">
        <f>IF(ISERROR(VLOOKUP(control!$B$4&amp;control!$D$7&amp;Wales_CN!$B81,Data_CN!$A$5:$U$120,Data_CN!Q$1,FALSE)),"-",VLOOKUP(control!$B$4&amp;control!$D$7&amp;Wales_CN!$B81,Data_CN!$A$5:$U$120,Data_CN!Q$1,FALSE))</f>
        <v>54.56714296591457</v>
      </c>
      <c r="F81" s="81">
        <f>IF(ISERROR(VLOOKUP(control!$B$4&amp;control!$D$7&amp;Wales_CN!$B81,Data_CN!$A$5:$U$120,Data_CN!R$1,FALSE)),"-",VLOOKUP(control!$B$4&amp;control!$D$7&amp;Wales_CN!$B81,Data_CN!$A$5:$U$120,Data_CN!R$1,FALSE))</f>
        <v>50.421732104938116</v>
      </c>
      <c r="G81" s="81">
        <f>IF(ISERROR(VLOOKUP(control!$B$4&amp;control!$D$7&amp;Wales_CN!$B81,Data_CN!$A$5:$U$120,Data_CN!S$1,FALSE)),"-",VLOOKUP(control!$B$4&amp;control!$D$7&amp;Wales_CN!$B81,Data_CN!$A$5:$U$120,Data_CN!S$1,FALSE))</f>
        <v>35.447492872431326</v>
      </c>
      <c r="H81" s="81">
        <f>IF(ISERROR(VLOOKUP(control!$B$4&amp;control!$D$7&amp;Wales_CN!$B81,Data_CN!$A$5:$U$120,Data_CN!T$1,FALSE)),"-",VLOOKUP(control!$B$4&amp;control!$D$7&amp;Wales_CN!$B81,Data_CN!$A$5:$U$120,Data_CN!T$1,FALSE))</f>
        <v>17.004644552168724</v>
      </c>
      <c r="I81" s="82">
        <f>IF(ISERROR(VLOOKUP(control!$B$4&amp;control!$D$7&amp;Wales_CN!$B81,Data_CN!$A$5:$U$120,Data_CN!U$1,FALSE)),"-",VLOOKUP(control!$B$4&amp;control!$D$7&amp;Wales_CN!$B81,Data_CN!$A$5:$U$120,Data_CN!U$1,FALSE))</f>
        <v>220.59507795910426</v>
      </c>
      <c r="J81" s="9"/>
      <c r="K81" s="80">
        <f>IF(ISERROR(VLOOKUP(control!$B$5&amp;control!$D$7&amp;Wales_CN!$B81,Data_CN!$A$5:$U$120,Data_CN!O$1,FALSE)),"-",VLOOKUP(control!$B$5&amp;control!$D$7&amp;Wales_CN!$B81,Data_CN!$A$5:$U$120,Data_CN!O$1,FALSE))</f>
        <v>21.488456299755505</v>
      </c>
      <c r="L81" s="81">
        <f>IF(ISERROR(VLOOKUP(control!$B$5&amp;control!$D$7&amp;Wales_CN!$B81,Data_CN!$A$5:$U$120,Data_CN!P$1,FALSE)),"-",VLOOKUP(control!$B$5&amp;control!$D$7&amp;Wales_CN!$B81,Data_CN!$A$5:$U$120,Data_CN!P$1,FALSE))</f>
        <v>18.992749761004376</v>
      </c>
      <c r="M81" s="81">
        <f>IF(ISERROR(VLOOKUP(control!$B$5&amp;control!$D$7&amp;Wales_CN!$B81,Data_CN!$A$5:$U$120,Data_CN!Q$1,FALSE)),"-",VLOOKUP(control!$B$5&amp;control!$D$7&amp;Wales_CN!$B81,Data_CN!$A$5:$U$120,Data_CN!Q$1,FALSE))</f>
        <v>41.15800783398052</v>
      </c>
      <c r="N81" s="81">
        <f>IF(ISERROR(VLOOKUP(control!$B$5&amp;control!$D$7&amp;Wales_CN!$B81,Data_CN!$A$5:$U$120,Data_CN!R$1,FALSE)),"-",VLOOKUP(control!$B$5&amp;control!$D$7&amp;Wales_CN!$B81,Data_CN!$A$5:$U$120,Data_CN!R$1,FALSE))</f>
        <v>44.372816256778599</v>
      </c>
      <c r="O81" s="81">
        <f>IF(ISERROR(VLOOKUP(control!$B$5&amp;control!$D$7&amp;Wales_CN!$B81,Data_CN!$A$5:$U$120,Data_CN!S$1,FALSE)),"-",VLOOKUP(control!$B$5&amp;control!$D$7&amp;Wales_CN!$B81,Data_CN!$A$5:$U$120,Data_CN!S$1,FALSE))</f>
        <v>30.15997901914503</v>
      </c>
      <c r="P81" s="81">
        <f>IF(ISERROR(VLOOKUP(control!$B$5&amp;control!$D$7&amp;Wales_CN!$B81,Data_CN!$A$5:$U$120,Data_CN!T$1,FALSE)),"-",VLOOKUP(control!$B$5&amp;control!$D$7&amp;Wales_CN!$B81,Data_CN!$A$5:$U$120,Data_CN!T$1,FALSE))</f>
        <v>16.793143998037277</v>
      </c>
      <c r="Q81" s="82">
        <f>IF(ISERROR(VLOOKUP(control!$B$5&amp;control!$D$7&amp;Wales_CN!$B81,Data_CN!$A$5:$U$120,Data_CN!U$1,FALSE)),"-",VLOOKUP(control!$B$5&amp;control!$D$7&amp;Wales_CN!$B81,Data_CN!$A$5:$U$120,Data_CN!U$1,FALSE))</f>
        <v>172.96515316870131</v>
      </c>
      <c r="R81" s="9"/>
      <c r="S81" s="80">
        <f>IF(ISERROR(VLOOKUP("Persons"&amp;control!$D$7&amp;Wales_CN!$B81,Data_CN!$A$5:$U$120,Data_CN!O$1,FALSE)),"-",VLOOKUP("Persons"&amp;control!$D$7&amp;Wales_CN!$B81,Data_CN!$A$5:$U$120,Data_CN!O$1,FALSE))</f>
        <v>57.993451942844096</v>
      </c>
      <c r="T81" s="81">
        <f>IF(ISERROR(VLOOKUP("Persons"&amp;control!$D$7&amp;Wales_CN!$B81,Data_CN!$A$5:$U$120,Data_CN!P$1,FALSE)),"-",VLOOKUP("Persons"&amp;control!$D$7&amp;Wales_CN!$B81,Data_CN!$A$5:$U$120,Data_CN!P$1,FALSE))</f>
        <v>45.641819581567304</v>
      </c>
      <c r="U81" s="81">
        <f>IF(ISERROR(VLOOKUP("Persons"&amp;control!$D$7&amp;Wales_CN!$B81,Data_CN!$A$5:$U$120,Data_CN!Q$1,FALSE)),"-",VLOOKUP("Persons"&amp;control!$D$7&amp;Wales_CN!$B81,Data_CN!$A$5:$U$120,Data_CN!Q$1,FALSE))</f>
        <v>95.72515079989509</v>
      </c>
      <c r="V81" s="81">
        <f>IF(ISERROR(VLOOKUP("Persons"&amp;control!$D$7&amp;Wales_CN!$B81,Data_CN!$A$5:$U$120,Data_CN!R$1,FALSE)),"-",VLOOKUP("Persons"&amp;control!$D$7&amp;Wales_CN!$B81,Data_CN!$A$5:$U$120,Data_CN!R$1,FALSE))</f>
        <v>94.794548361716707</v>
      </c>
      <c r="W81" s="81">
        <f>IF(ISERROR(VLOOKUP("Persons"&amp;control!$D$7&amp;Wales_CN!$B81,Data_CN!$A$5:$U$120,Data_CN!S$1,FALSE)),"-",VLOOKUP("Persons"&amp;control!$D$7&amp;Wales_CN!$B81,Data_CN!$A$5:$U$120,Data_CN!S$1,FALSE))</f>
        <v>65.607471891576353</v>
      </c>
      <c r="X81" s="81">
        <f>IF(ISERROR(VLOOKUP("Persons"&amp;control!$D$7&amp;Wales_CN!$B81,Data_CN!$A$5:$U$120,Data_CN!T$1,FALSE)),"-",VLOOKUP("Persons"&amp;control!$D$7&amp;Wales_CN!$B81,Data_CN!$A$5:$U$120,Data_CN!T$1,FALSE))</f>
        <v>33.797788550206</v>
      </c>
      <c r="Y81" s="82">
        <f>IF(ISERROR(VLOOKUP("Persons"&amp;control!$D$7&amp;Wales_CN!$B81,Data_CN!$A$5:$U$120,Data_CN!U$1,FALSE)),"-",VLOOKUP("Persons"&amp;control!$D$7&amp;Wales_CN!$B81,Data_CN!$A$5:$U$120,Data_CN!U$1,FALSE))</f>
        <v>393.56023112780554</v>
      </c>
    </row>
    <row r="82" spans="2:25" thickBot="1">
      <c r="B82" s="16" t="s">
        <v>77</v>
      </c>
      <c r="C82" s="77">
        <f>IF(ISERROR(VLOOKUP(control!$B$4&amp;control!$D$7&amp;Wales_CN!$B82,Data_CN!$A$5:$U$120,Data_CN!O$1,FALSE)),"-",VLOOKUP(control!$B$4&amp;control!$D$7&amp;Wales_CN!$B82,Data_CN!$A$5:$U$120,Data_CN!O$1,FALSE))</f>
        <v>9.8982259333519451</v>
      </c>
      <c r="D82" s="78">
        <f>IF(ISERROR(VLOOKUP(control!$B$4&amp;control!$D$7&amp;Wales_CN!$B82,Data_CN!$A$5:$U$120,Data_CN!P$1,FALSE)),"-",VLOOKUP(control!$B$4&amp;control!$D$7&amp;Wales_CN!$B82,Data_CN!$A$5:$U$120,Data_CN!P$1,FALSE))</f>
        <v>8.2062215003003303</v>
      </c>
      <c r="E82" s="78">
        <f>IF(ISERROR(VLOOKUP(control!$B$4&amp;control!$D$7&amp;Wales_CN!$B82,Data_CN!$A$5:$U$120,Data_CN!Q$1,FALSE)),"-",VLOOKUP(control!$B$4&amp;control!$D$7&amp;Wales_CN!$B82,Data_CN!$A$5:$U$120,Data_CN!Q$1,FALSE))</f>
        <v>18.189047655304858</v>
      </c>
      <c r="F82" s="78">
        <f>IF(ISERROR(VLOOKUP(control!$B$4&amp;control!$D$7&amp;Wales_CN!$B82,Data_CN!$A$5:$U$120,Data_CN!R$1,FALSE)),"-",VLOOKUP(control!$B$4&amp;control!$D$7&amp;Wales_CN!$B82,Data_CN!$A$5:$U$120,Data_CN!R$1,FALSE))</f>
        <v>17.512245882084208</v>
      </c>
      <c r="G82" s="78">
        <f>IF(ISERROR(VLOOKUP(control!$B$4&amp;control!$D$7&amp;Wales_CN!$B82,Data_CN!$A$5:$U$120,Data_CN!S$1,FALSE)),"-",VLOOKUP(control!$B$4&amp;control!$D$7&amp;Wales_CN!$B82,Data_CN!$A$5:$U$120,Data_CN!S$1,FALSE))</f>
        <v>12.943833912844852</v>
      </c>
      <c r="H82" s="78">
        <f>IF(ISERROR(VLOOKUP(control!$B$4&amp;control!$D$7&amp;Wales_CN!$B82,Data_CN!$A$5:$U$120,Data_CN!T$1,FALSE)),"-",VLOOKUP(control!$B$4&amp;control!$D$7&amp;Wales_CN!$B82,Data_CN!$A$5:$U$120,Data_CN!T$1,FALSE))</f>
        <v>6.4719169564224259</v>
      </c>
      <c r="I82" s="79">
        <f>IF(ISERROR(VLOOKUP(control!$B$4&amp;control!$D$7&amp;Wales_CN!$B82,Data_CN!$A$5:$U$120,Data_CN!U$1,FALSE)),"-",VLOOKUP(control!$B$4&amp;control!$D$7&amp;Wales_CN!$B82,Data_CN!$A$5:$U$120,Data_CN!U$1,FALSE))</f>
        <v>73.22149184030863</v>
      </c>
      <c r="J82" s="9"/>
      <c r="K82" s="77">
        <f>IF(ISERROR(VLOOKUP(control!$B$5&amp;control!$D$7&amp;Wales_CN!$B82,Data_CN!$A$5:$U$120,Data_CN!O$1,FALSE)),"-",VLOOKUP(control!$B$5&amp;control!$D$7&amp;Wales_CN!$B82,Data_CN!$A$5:$U$120,Data_CN!O$1,FALSE))</f>
        <v>4.314611304281617</v>
      </c>
      <c r="L82" s="78">
        <f>IF(ISERROR(VLOOKUP(control!$B$5&amp;control!$D$7&amp;Wales_CN!$B82,Data_CN!$A$5:$U$120,Data_CN!P$1,FALSE)),"-",VLOOKUP(control!$B$5&amp;control!$D$7&amp;Wales_CN!$B82,Data_CN!$A$5:$U$120,Data_CN!P$1,FALSE))</f>
        <v>3.7224097527135518</v>
      </c>
      <c r="M82" s="78">
        <f>IF(ISERROR(VLOOKUP(control!$B$5&amp;control!$D$7&amp;Wales_CN!$B82,Data_CN!$A$5:$U$120,Data_CN!Q$1,FALSE)),"-",VLOOKUP(control!$B$5&amp;control!$D$7&amp;Wales_CN!$B82,Data_CN!$A$5:$U$120,Data_CN!Q$1,FALSE))</f>
        <v>7.8255205028637178</v>
      </c>
      <c r="N82" s="78">
        <f>IF(ISERROR(VLOOKUP(control!$B$5&amp;control!$D$7&amp;Wales_CN!$B82,Data_CN!$A$5:$U$120,Data_CN!R$1,FALSE)),"-",VLOOKUP(control!$B$5&amp;control!$D$7&amp;Wales_CN!$B82,Data_CN!$A$5:$U$120,Data_CN!R$1,FALSE))</f>
        <v>8.0370210569951706</v>
      </c>
      <c r="O82" s="78">
        <f>IF(ISERROR(VLOOKUP(control!$B$5&amp;control!$D$7&amp;Wales_CN!$B82,Data_CN!$A$5:$U$120,Data_CN!S$1,FALSE)),"-",VLOOKUP(control!$B$5&amp;control!$D$7&amp;Wales_CN!$B82,Data_CN!$A$5:$U$120,Data_CN!S$1,FALSE))</f>
        <v>6.4296168455961364</v>
      </c>
      <c r="P82" s="78">
        <f>IF(ISERROR(VLOOKUP(control!$B$5&amp;control!$D$7&amp;Wales_CN!$B82,Data_CN!$A$5:$U$120,Data_CN!T$1,FALSE)),"-",VLOOKUP(control!$B$5&amp;control!$D$7&amp;Wales_CN!$B82,Data_CN!$A$5:$U$120,Data_CN!T$1,FALSE))</f>
        <v>3.807009974366133</v>
      </c>
      <c r="Q82" s="79">
        <f>IF(ISERROR(VLOOKUP(control!$B$5&amp;control!$D$7&amp;Wales_CN!$B82,Data_CN!$A$5:$U$120,Data_CN!U$1,FALSE)),"-",VLOOKUP(control!$B$5&amp;control!$D$7&amp;Wales_CN!$B82,Data_CN!$A$5:$U$120,Data_CN!U$1,FALSE))</f>
        <v>34.136189436816323</v>
      </c>
      <c r="R82" s="9"/>
      <c r="S82" s="77">
        <f>IF(ISERROR(VLOOKUP("Persons"&amp;control!$D$7&amp;Wales_CN!$B82,Data_CN!$A$5:$U$120,Data_CN!O$1,FALSE)),"-",VLOOKUP("Persons"&amp;control!$D$7&amp;Wales_CN!$B82,Data_CN!$A$5:$U$120,Data_CN!O$1,FALSE))</f>
        <v>14.212837237633563</v>
      </c>
      <c r="T82" s="78">
        <f>IF(ISERROR(VLOOKUP("Persons"&amp;control!$D$7&amp;Wales_CN!$B82,Data_CN!$A$5:$U$120,Data_CN!P$1,FALSE)),"-",VLOOKUP("Persons"&amp;control!$D$7&amp;Wales_CN!$B82,Data_CN!$A$5:$U$120,Data_CN!P$1,FALSE))</f>
        <v>11.928631253013883</v>
      </c>
      <c r="U82" s="78">
        <f>IF(ISERROR(VLOOKUP("Persons"&amp;control!$D$7&amp;Wales_CN!$B82,Data_CN!$A$5:$U$120,Data_CN!Q$1,FALSE)),"-",VLOOKUP("Persons"&amp;control!$D$7&amp;Wales_CN!$B82,Data_CN!$A$5:$U$120,Data_CN!Q$1,FALSE))</f>
        <v>26.014568158168576</v>
      </c>
      <c r="V82" s="78">
        <f>IF(ISERROR(VLOOKUP("Persons"&amp;control!$D$7&amp;Wales_CN!$B82,Data_CN!$A$5:$U$120,Data_CN!R$1,FALSE)),"-",VLOOKUP("Persons"&amp;control!$D$7&amp;Wales_CN!$B82,Data_CN!$A$5:$U$120,Data_CN!R$1,FALSE))</f>
        <v>25.549266939079377</v>
      </c>
      <c r="W82" s="78">
        <f>IF(ISERROR(VLOOKUP("Persons"&amp;control!$D$7&amp;Wales_CN!$B82,Data_CN!$A$5:$U$120,Data_CN!S$1,FALSE)),"-",VLOOKUP("Persons"&amp;control!$D$7&amp;Wales_CN!$B82,Data_CN!$A$5:$U$120,Data_CN!S$1,FALSE))</f>
        <v>19.373450758440988</v>
      </c>
      <c r="X82" s="78">
        <f>IF(ISERROR(VLOOKUP("Persons"&amp;control!$D$7&amp;Wales_CN!$B82,Data_CN!$A$5:$U$120,Data_CN!T$1,FALSE)),"-",VLOOKUP("Persons"&amp;control!$D$7&amp;Wales_CN!$B82,Data_CN!$A$5:$U$120,Data_CN!T$1,FALSE))</f>
        <v>10.278926930788558</v>
      </c>
      <c r="Y82" s="79">
        <f>IF(ISERROR(VLOOKUP("Persons"&amp;control!$D$7&amp;Wales_CN!$B82,Data_CN!$A$5:$U$120,Data_CN!U$1,FALSE)),"-",VLOOKUP("Persons"&amp;control!$D$7&amp;Wales_CN!$B82,Data_CN!$A$5:$U$120,Data_CN!U$1,FALSE))</f>
        <v>107.35768127712495</v>
      </c>
    </row>
    <row r="83" spans="2:25" thickBot="1">
      <c r="B83" s="16" t="s">
        <v>83</v>
      </c>
      <c r="C83" s="80">
        <f>IF(ISERROR(VLOOKUP(control!$B$4&amp;control!$D$7&amp;Wales_CN!$B83,Data_CN!$A$5:$U$120,Data_CN!O$1,FALSE)),"-",VLOOKUP(control!$B$4&amp;control!$D$7&amp;Wales_CN!$B83,Data_CN!$A$5:$U$120,Data_CN!O$1,FALSE))</f>
        <v>1.2690033247887109</v>
      </c>
      <c r="D83" s="81">
        <f>IF(ISERROR(VLOOKUP(control!$B$4&amp;control!$D$7&amp;Wales_CN!$B83,Data_CN!$A$5:$U$120,Data_CN!P$1,FALSE)),"-",VLOOKUP(control!$B$4&amp;control!$D$7&amp;Wales_CN!$B83,Data_CN!$A$5:$U$120,Data_CN!P$1,FALSE))</f>
        <v>1.3536035464412917</v>
      </c>
      <c r="E83" s="81">
        <f>IF(ISERROR(VLOOKUP(control!$B$4&amp;control!$D$7&amp;Wales_CN!$B83,Data_CN!$A$5:$U$120,Data_CN!Q$1,FALSE)),"-",VLOOKUP(control!$B$4&amp;control!$D$7&amp;Wales_CN!$B83,Data_CN!$A$5:$U$120,Data_CN!Q$1,FALSE))</f>
        <v>3.1725083119717774</v>
      </c>
      <c r="F83" s="81">
        <f>IF(ISERROR(VLOOKUP(control!$B$4&amp;control!$D$7&amp;Wales_CN!$B83,Data_CN!$A$5:$U$120,Data_CN!R$1,FALSE)),"-",VLOOKUP(control!$B$4&amp;control!$D$7&amp;Wales_CN!$B83,Data_CN!$A$5:$U$120,Data_CN!R$1,FALSE))</f>
        <v>4.9068128558496822</v>
      </c>
      <c r="G83" s="81">
        <f>IF(ISERROR(VLOOKUP(control!$B$4&amp;control!$D$7&amp;Wales_CN!$B83,Data_CN!$A$5:$U$120,Data_CN!S$1,FALSE)),"-",VLOOKUP(control!$B$4&amp;control!$D$7&amp;Wales_CN!$B83,Data_CN!$A$5:$U$120,Data_CN!S$1,FALSE))</f>
        <v>4.1877109718027459</v>
      </c>
      <c r="H83" s="81">
        <f>IF(ISERROR(VLOOKUP(control!$B$4&amp;control!$D$7&amp;Wales_CN!$B83,Data_CN!$A$5:$U$120,Data_CN!T$1,FALSE)),"-",VLOOKUP(control!$B$4&amp;control!$D$7&amp;Wales_CN!$B83,Data_CN!$A$5:$U$120,Data_CN!T$1,FALSE))</f>
        <v>3.1725083119717774</v>
      </c>
      <c r="I83" s="82">
        <f>IF(ISERROR(VLOOKUP(control!$B$4&amp;control!$D$7&amp;Wales_CN!$B83,Data_CN!$A$5:$U$120,Data_CN!U$1,FALSE)),"-",VLOOKUP(control!$B$4&amp;control!$D$7&amp;Wales_CN!$B83,Data_CN!$A$5:$U$120,Data_CN!U$1,FALSE))</f>
        <v>18.062147322825986</v>
      </c>
      <c r="J83" s="9"/>
      <c r="K83" s="80">
        <f>IF(ISERROR(VLOOKUP(control!$B$5&amp;control!$D$7&amp;Wales_CN!$B83,Data_CN!$A$5:$U$120,Data_CN!O$1,FALSE)),"-",VLOOKUP(control!$B$5&amp;control!$D$7&amp;Wales_CN!$B83,Data_CN!$A$5:$U$120,Data_CN!O$1,FALSE))</f>
        <v>0.93060243817838795</v>
      </c>
      <c r="L83" s="81">
        <f>IF(ISERROR(VLOOKUP(control!$B$5&amp;control!$D$7&amp;Wales_CN!$B83,Data_CN!$A$5:$U$120,Data_CN!P$1,FALSE)),"-",VLOOKUP(control!$B$5&amp;control!$D$7&amp;Wales_CN!$B83,Data_CN!$A$5:$U$120,Data_CN!P$1,FALSE))</f>
        <v>0.93060243817838795</v>
      </c>
      <c r="M83" s="81">
        <f>IF(ISERROR(VLOOKUP(control!$B$5&amp;control!$D$7&amp;Wales_CN!$B83,Data_CN!$A$5:$U$120,Data_CN!Q$1,FALSE)),"-",VLOOKUP(control!$B$5&amp;control!$D$7&amp;Wales_CN!$B83,Data_CN!$A$5:$U$120,Data_CN!Q$1,FALSE))</f>
        <v>2.7918073145351641</v>
      </c>
      <c r="N83" s="81">
        <f>IF(ISERROR(VLOOKUP(control!$B$5&amp;control!$D$7&amp;Wales_CN!$B83,Data_CN!$A$5:$U$120,Data_CN!R$1,FALSE)),"-",VLOOKUP(control!$B$5&amp;control!$D$7&amp;Wales_CN!$B83,Data_CN!$A$5:$U$120,Data_CN!R$1,FALSE))</f>
        <v>3.5532093094083907</v>
      </c>
      <c r="O83" s="81">
        <f>IF(ISERROR(VLOOKUP(control!$B$5&amp;control!$D$7&amp;Wales_CN!$B83,Data_CN!$A$5:$U$120,Data_CN!S$1,FALSE)),"-",VLOOKUP(control!$B$5&amp;control!$D$7&amp;Wales_CN!$B83,Data_CN!$A$5:$U$120,Data_CN!S$1,FALSE))</f>
        <v>2.9610077578403255</v>
      </c>
      <c r="P83" s="81">
        <f>IF(ISERROR(VLOOKUP(control!$B$5&amp;control!$D$7&amp;Wales_CN!$B83,Data_CN!$A$5:$U$120,Data_CN!T$1,FALSE)),"-",VLOOKUP(control!$B$5&amp;control!$D$7&amp;Wales_CN!$B83,Data_CN!$A$5:$U$120,Data_CN!T$1,FALSE))</f>
        <v>2.7072070928825833</v>
      </c>
      <c r="Q83" s="82">
        <f>IF(ISERROR(VLOOKUP(control!$B$5&amp;control!$D$7&amp;Wales_CN!$B83,Data_CN!$A$5:$U$120,Data_CN!U$1,FALSE)),"-",VLOOKUP(control!$B$5&amp;control!$D$7&amp;Wales_CN!$B83,Data_CN!$A$5:$U$120,Data_CN!U$1,FALSE))</f>
        <v>13.874436351023238</v>
      </c>
      <c r="R83" s="9"/>
      <c r="S83" s="80">
        <f>IF(ISERROR(VLOOKUP("Persons"&amp;control!$D$7&amp;Wales_CN!$B83,Data_CN!$A$5:$U$120,Data_CN!O$1,FALSE)),"-",VLOOKUP("Persons"&amp;control!$D$7&amp;Wales_CN!$B83,Data_CN!$A$5:$U$120,Data_CN!O$1,FALSE))</f>
        <v>2.1996057629670993</v>
      </c>
      <c r="T83" s="81">
        <f>IF(ISERROR(VLOOKUP("Persons"&amp;control!$D$7&amp;Wales_CN!$B83,Data_CN!$A$5:$U$120,Data_CN!P$1,FALSE)),"-",VLOOKUP("Persons"&amp;control!$D$7&amp;Wales_CN!$B83,Data_CN!$A$5:$U$120,Data_CN!P$1,FALSE))</f>
        <v>2.2842059846196796</v>
      </c>
      <c r="U83" s="81">
        <f>IF(ISERROR(VLOOKUP("Persons"&amp;control!$D$7&amp;Wales_CN!$B83,Data_CN!$A$5:$U$120,Data_CN!Q$1,FALSE)),"-",VLOOKUP("Persons"&amp;control!$D$7&amp;Wales_CN!$B83,Data_CN!$A$5:$U$120,Data_CN!Q$1,FALSE))</f>
        <v>5.9643156265069415</v>
      </c>
      <c r="V83" s="81">
        <f>IF(ISERROR(VLOOKUP("Persons"&amp;control!$D$7&amp;Wales_CN!$B83,Data_CN!$A$5:$U$120,Data_CN!R$1,FALSE)),"-",VLOOKUP("Persons"&amp;control!$D$7&amp;Wales_CN!$B83,Data_CN!$A$5:$U$120,Data_CN!R$1,FALSE))</f>
        <v>8.4600221652580725</v>
      </c>
      <c r="W83" s="81">
        <f>IF(ISERROR(VLOOKUP("Persons"&amp;control!$D$7&amp;Wales_CN!$B83,Data_CN!$A$5:$U$120,Data_CN!S$1,FALSE)),"-",VLOOKUP("Persons"&amp;control!$D$7&amp;Wales_CN!$B83,Data_CN!$A$5:$U$120,Data_CN!S$1,FALSE))</f>
        <v>7.148718729643071</v>
      </c>
      <c r="X83" s="81">
        <f>IF(ISERROR(VLOOKUP("Persons"&amp;control!$D$7&amp;Wales_CN!$B83,Data_CN!$A$5:$U$120,Data_CN!T$1,FALSE)),"-",VLOOKUP("Persons"&amp;control!$D$7&amp;Wales_CN!$B83,Data_CN!$A$5:$U$120,Data_CN!T$1,FALSE))</f>
        <v>5.8797154048543607</v>
      </c>
      <c r="Y83" s="82">
        <f>IF(ISERROR(VLOOKUP("Persons"&amp;control!$D$7&amp;Wales_CN!$B83,Data_CN!$A$5:$U$120,Data_CN!U$1,FALSE)),"-",VLOOKUP("Persons"&amp;control!$D$7&amp;Wales_CN!$B83,Data_CN!$A$5:$U$120,Data_CN!U$1,FALSE))</f>
        <v>31.936583673849224</v>
      </c>
    </row>
    <row r="84" spans="2:25" thickBot="1">
      <c r="B84" s="16" t="s">
        <v>201</v>
      </c>
      <c r="C84" s="77">
        <f>IF(ISERROR(VLOOKUP(control!$B$4&amp;control!$D$7&amp;Wales_CN!$B84,Data_CN!$A$5:$U$120,Data_CN!O$1,FALSE)),"-",VLOOKUP(control!$B$4&amp;control!$D$7&amp;Wales_CN!$B84,Data_CN!$A$5:$U$120,Data_CN!O$1,FALSE))</f>
        <v>8.417722054431783</v>
      </c>
      <c r="D84" s="78">
        <f>IF(ISERROR(VLOOKUP(control!$B$4&amp;control!$D$7&amp;Wales_CN!$B84,Data_CN!$A$5:$U$120,Data_CN!P$1,FALSE)),"-",VLOOKUP(control!$B$4&amp;control!$D$7&amp;Wales_CN!$B84,Data_CN!$A$5:$U$120,Data_CN!P$1,FALSE))</f>
        <v>6.0489158481595222</v>
      </c>
      <c r="E84" s="78">
        <f>IF(ISERROR(VLOOKUP(control!$B$4&amp;control!$D$7&amp;Wales_CN!$B84,Data_CN!$A$5:$U$120,Data_CN!Q$1,FALSE)),"-",VLOOKUP(control!$B$4&amp;control!$D$7&amp;Wales_CN!$B84,Data_CN!$A$5:$U$120,Data_CN!Q$1,FALSE))</f>
        <v>14.720438567549047</v>
      </c>
      <c r="F84" s="78">
        <f>IF(ISERROR(VLOOKUP(control!$B$4&amp;control!$D$7&amp;Wales_CN!$B84,Data_CN!$A$5:$U$120,Data_CN!R$1,FALSE)),"-",VLOOKUP(control!$B$4&amp;control!$D$7&amp;Wales_CN!$B84,Data_CN!$A$5:$U$120,Data_CN!R$1,FALSE))</f>
        <v>12.81693358036598</v>
      </c>
      <c r="G84" s="78">
        <f>IF(ISERROR(VLOOKUP(control!$B$4&amp;control!$D$7&amp;Wales_CN!$B84,Data_CN!$A$5:$U$120,Data_CN!S$1,FALSE)),"-",VLOOKUP(control!$B$4&amp;control!$D$7&amp;Wales_CN!$B84,Data_CN!$A$5:$U$120,Data_CN!S$1,FALSE))</f>
        <v>7.2333189512956526</v>
      </c>
      <c r="H84" s="78">
        <f>IF(ISERROR(VLOOKUP(control!$B$4&amp;control!$D$7&amp;Wales_CN!$B84,Data_CN!$A$5:$U$120,Data_CN!T$1,FALSE)),"-",VLOOKUP(control!$B$4&amp;control!$D$7&amp;Wales_CN!$B84,Data_CN!$A$5:$U$120,Data_CN!T$1,FALSE))</f>
        <v>3.4686090877558096</v>
      </c>
      <c r="I84" s="79">
        <f>IF(ISERROR(VLOOKUP(control!$B$4&amp;control!$D$7&amp;Wales_CN!$B84,Data_CN!$A$5:$U$120,Data_CN!U$1,FALSE)),"-",VLOOKUP(control!$B$4&amp;control!$D$7&amp;Wales_CN!$B84,Data_CN!$A$5:$U$120,Data_CN!U$1,FALSE))</f>
        <v>52.705938089557797</v>
      </c>
      <c r="J84" s="9"/>
      <c r="K84" s="77">
        <f>IF(ISERROR(VLOOKUP(control!$B$5&amp;control!$D$7&amp;Wales_CN!$B84,Data_CN!$A$5:$U$120,Data_CN!O$1,FALSE)),"-",VLOOKUP(control!$B$5&amp;control!$D$7&amp;Wales_CN!$B84,Data_CN!$A$5:$U$120,Data_CN!O$1,FALSE))</f>
        <v>4.7376124125445207</v>
      </c>
      <c r="L84" s="78">
        <f>IF(ISERROR(VLOOKUP(control!$B$5&amp;control!$D$7&amp;Wales_CN!$B84,Data_CN!$A$5:$U$120,Data_CN!P$1,FALSE)),"-",VLOOKUP(control!$B$5&amp;control!$D$7&amp;Wales_CN!$B84,Data_CN!$A$5:$U$120,Data_CN!P$1,FALSE))</f>
        <v>4.314611304281617</v>
      </c>
      <c r="M84" s="78">
        <f>IF(ISERROR(VLOOKUP(control!$B$5&amp;control!$D$7&amp;Wales_CN!$B84,Data_CN!$A$5:$U$120,Data_CN!Q$1,FALSE)),"-",VLOOKUP(control!$B$5&amp;control!$D$7&amp;Wales_CN!$B84,Data_CN!$A$5:$U$120,Data_CN!Q$1,FALSE))</f>
        <v>9.1368239384787184</v>
      </c>
      <c r="N84" s="78">
        <f>IF(ISERROR(VLOOKUP(control!$B$5&amp;control!$D$7&amp;Wales_CN!$B84,Data_CN!$A$5:$U$120,Data_CN!R$1,FALSE)),"-",VLOOKUP(control!$B$5&amp;control!$D$7&amp;Wales_CN!$B84,Data_CN!$A$5:$U$120,Data_CN!R$1,FALSE))</f>
        <v>9.7290254900467836</v>
      </c>
      <c r="O84" s="78">
        <f>IF(ISERROR(VLOOKUP(control!$B$5&amp;control!$D$7&amp;Wales_CN!$B84,Data_CN!$A$5:$U$120,Data_CN!S$1,FALSE)),"-",VLOOKUP(control!$B$5&amp;control!$D$7&amp;Wales_CN!$B84,Data_CN!$A$5:$U$120,Data_CN!S$1,FALSE))</f>
        <v>5.79511518320178</v>
      </c>
      <c r="P84" s="78">
        <f>IF(ISERROR(VLOOKUP(control!$B$5&amp;control!$D$7&amp;Wales_CN!$B84,Data_CN!$A$5:$U$120,Data_CN!T$1,FALSE)),"-",VLOOKUP(control!$B$5&amp;control!$D$7&amp;Wales_CN!$B84,Data_CN!$A$5:$U$120,Data_CN!T$1,FALSE))</f>
        <v>2.4534064279248411</v>
      </c>
      <c r="Q84" s="79">
        <f>IF(ISERROR(VLOOKUP(control!$B$5&amp;control!$D$7&amp;Wales_CN!$B84,Data_CN!$A$5:$U$120,Data_CN!U$1,FALSE)),"-",VLOOKUP(control!$B$5&amp;control!$D$7&amp;Wales_CN!$B84,Data_CN!$A$5:$U$120,Data_CN!U$1,FALSE))</f>
        <v>36.166594756478261</v>
      </c>
      <c r="R84" s="9"/>
      <c r="S84" s="77">
        <f>IF(ISERROR(VLOOKUP("Persons"&amp;control!$D$7&amp;Wales_CN!$B84,Data_CN!$A$5:$U$120,Data_CN!O$1,FALSE)),"-",VLOOKUP("Persons"&amp;control!$D$7&amp;Wales_CN!$B84,Data_CN!$A$5:$U$120,Data_CN!O$1,FALSE))</f>
        <v>13.155334466976305</v>
      </c>
      <c r="T84" s="78">
        <f>IF(ISERROR(VLOOKUP("Persons"&amp;control!$D$7&amp;Wales_CN!$B84,Data_CN!$A$5:$U$120,Data_CN!P$1,FALSE)),"-",VLOOKUP("Persons"&amp;control!$D$7&amp;Wales_CN!$B84,Data_CN!$A$5:$U$120,Data_CN!P$1,FALSE))</f>
        <v>10.36352715244114</v>
      </c>
      <c r="U84" s="78">
        <f>IF(ISERROR(VLOOKUP("Persons"&amp;control!$D$7&amp;Wales_CN!$B84,Data_CN!$A$5:$U$120,Data_CN!Q$1,FALSE)),"-",VLOOKUP("Persons"&amp;control!$D$7&amp;Wales_CN!$B84,Data_CN!$A$5:$U$120,Data_CN!Q$1,FALSE))</f>
        <v>23.857262506027766</v>
      </c>
      <c r="V84" s="78">
        <f>IF(ISERROR(VLOOKUP("Persons"&amp;control!$D$7&amp;Wales_CN!$B84,Data_CN!$A$5:$U$120,Data_CN!R$1,FALSE)),"-",VLOOKUP("Persons"&amp;control!$D$7&amp;Wales_CN!$B84,Data_CN!$A$5:$U$120,Data_CN!R$1,FALSE))</f>
        <v>22.545959070412763</v>
      </c>
      <c r="W84" s="78">
        <f>IF(ISERROR(VLOOKUP("Persons"&amp;control!$D$7&amp;Wales_CN!$B84,Data_CN!$A$5:$U$120,Data_CN!S$1,FALSE)),"-",VLOOKUP("Persons"&amp;control!$D$7&amp;Wales_CN!$B84,Data_CN!$A$5:$U$120,Data_CN!S$1,FALSE))</f>
        <v>13.028434134497433</v>
      </c>
      <c r="X84" s="78">
        <f>IF(ISERROR(VLOOKUP("Persons"&amp;control!$D$7&amp;Wales_CN!$B84,Data_CN!$A$5:$U$120,Data_CN!T$1,FALSE)),"-",VLOOKUP("Persons"&amp;control!$D$7&amp;Wales_CN!$B84,Data_CN!$A$5:$U$120,Data_CN!T$1,FALSE))</f>
        <v>5.9220155156806511</v>
      </c>
      <c r="Y84" s="79">
        <f>IF(ISERROR(VLOOKUP("Persons"&amp;control!$D$7&amp;Wales_CN!$B84,Data_CN!$A$5:$U$120,Data_CN!U$1,FALSE)),"-",VLOOKUP("Persons"&amp;control!$D$7&amp;Wales_CN!$B84,Data_CN!$A$5:$U$120,Data_CN!U$1,FALSE))</f>
        <v>88.872532846036052</v>
      </c>
    </row>
    <row r="85" spans="2:25" thickBot="1">
      <c r="B85" s="16" t="s">
        <v>151</v>
      </c>
      <c r="C85" s="80">
        <f>IF(ISERROR(VLOOKUP(control!$B$4&amp;control!$D$7&amp;Wales_CN!$B85,Data_CN!$A$5:$U$120,Data_CN!O$1,FALSE)),"-",VLOOKUP(control!$B$4&amp;control!$D$7&amp;Wales_CN!$B85,Data_CN!$A$5:$U$120,Data_CN!O$1,FALSE))</f>
        <v>1.3113034356150013</v>
      </c>
      <c r="D85" s="81">
        <f>IF(ISERROR(VLOOKUP(control!$B$4&amp;control!$D$7&amp;Wales_CN!$B85,Data_CN!$A$5:$U$120,Data_CN!P$1,FALSE)),"-",VLOOKUP(control!$B$4&amp;control!$D$7&amp;Wales_CN!$B85,Data_CN!$A$5:$U$120,Data_CN!P$1,FALSE))</f>
        <v>0.67680177322064583</v>
      </c>
      <c r="E85" s="81">
        <f>IF(ISERROR(VLOOKUP(control!$B$4&amp;control!$D$7&amp;Wales_CN!$B85,Data_CN!$A$5:$U$120,Data_CN!Q$1,FALSE)),"-",VLOOKUP(control!$B$4&amp;control!$D$7&amp;Wales_CN!$B85,Data_CN!$A$5:$U$120,Data_CN!Q$1,FALSE))</f>
        <v>1.1844031031361302</v>
      </c>
      <c r="F85" s="81">
        <f>IF(ISERROR(VLOOKUP(control!$B$4&amp;control!$D$7&amp;Wales_CN!$B85,Data_CN!$A$5:$U$120,Data_CN!R$1,FALSE)),"-",VLOOKUP(control!$B$4&amp;control!$D$7&amp;Wales_CN!$B85,Data_CN!$A$5:$U$120,Data_CN!R$1,FALSE))</f>
        <v>1.2267032139624205</v>
      </c>
      <c r="G85" s="81">
        <f>IF(ISERROR(VLOOKUP(control!$B$4&amp;control!$D$7&amp;Wales_CN!$B85,Data_CN!$A$5:$U$120,Data_CN!S$1,FALSE)),"-",VLOOKUP(control!$B$4&amp;control!$D$7&amp;Wales_CN!$B85,Data_CN!$A$5:$U$120,Data_CN!S$1,FALSE))</f>
        <v>0.97290254900467843</v>
      </c>
      <c r="H85" s="81">
        <f>IF(ISERROR(VLOOKUP(control!$B$4&amp;control!$D$7&amp;Wales_CN!$B85,Data_CN!$A$5:$U$120,Data_CN!T$1,FALSE)),"-",VLOOKUP(control!$B$4&amp;control!$D$7&amp;Wales_CN!$B85,Data_CN!$A$5:$U$120,Data_CN!T$1,FALSE))</f>
        <v>0.93060243817838795</v>
      </c>
      <c r="I85" s="82">
        <f>IF(ISERROR(VLOOKUP(control!$B$4&amp;control!$D$7&amp;Wales_CN!$B85,Data_CN!$A$5:$U$120,Data_CN!U$1,FALSE)),"-",VLOOKUP(control!$B$4&amp;control!$D$7&amp;Wales_CN!$B85,Data_CN!$A$5:$U$120,Data_CN!U$1,FALSE))</f>
        <v>6.3027165131172644</v>
      </c>
      <c r="J85" s="9"/>
      <c r="K85" s="80">
        <f>IF(ISERROR(VLOOKUP(control!$B$5&amp;control!$D$7&amp;Wales_CN!$B85,Data_CN!$A$5:$U$120,Data_CN!O$1,FALSE)),"-",VLOOKUP(control!$B$5&amp;control!$D$7&amp;Wales_CN!$B85,Data_CN!$A$5:$U$120,Data_CN!O$1,FALSE))</f>
        <v>1.3536035464412917</v>
      </c>
      <c r="L85" s="81">
        <f>IF(ISERROR(VLOOKUP(control!$B$5&amp;control!$D$7&amp;Wales_CN!$B85,Data_CN!$A$5:$U$120,Data_CN!P$1,FALSE)),"-",VLOOKUP(control!$B$5&amp;control!$D$7&amp;Wales_CN!$B85,Data_CN!$A$5:$U$120,Data_CN!P$1,FALSE))</f>
        <v>0.38070099743661329</v>
      </c>
      <c r="M85" s="81">
        <f>IF(ISERROR(VLOOKUP(control!$B$5&amp;control!$D$7&amp;Wales_CN!$B85,Data_CN!$A$5:$U$120,Data_CN!Q$1,FALSE)),"-",VLOOKUP(control!$B$5&amp;control!$D$7&amp;Wales_CN!$B85,Data_CN!$A$5:$U$120,Data_CN!Q$1,FALSE))</f>
        <v>0.7191018840469362</v>
      </c>
      <c r="N85" s="81">
        <f>IF(ISERROR(VLOOKUP(control!$B$5&amp;control!$D$7&amp;Wales_CN!$B85,Data_CN!$A$5:$U$120,Data_CN!R$1,FALSE)),"-",VLOOKUP(control!$B$5&amp;control!$D$7&amp;Wales_CN!$B85,Data_CN!$A$5:$U$120,Data_CN!R$1,FALSE))</f>
        <v>1.2267032139624205</v>
      </c>
      <c r="O85" s="81">
        <f>IF(ISERROR(VLOOKUP(control!$B$5&amp;control!$D$7&amp;Wales_CN!$B85,Data_CN!$A$5:$U$120,Data_CN!S$1,FALSE)),"-",VLOOKUP(control!$B$5&amp;control!$D$7&amp;Wales_CN!$B85,Data_CN!$A$5:$U$120,Data_CN!S$1,FALSE))</f>
        <v>1.0575027706572591</v>
      </c>
      <c r="P85" s="81">
        <f>IF(ISERROR(VLOOKUP(control!$B$5&amp;control!$D$7&amp;Wales_CN!$B85,Data_CN!$A$5:$U$120,Data_CN!T$1,FALSE)),"-",VLOOKUP(control!$B$5&amp;control!$D$7&amp;Wales_CN!$B85,Data_CN!$A$5:$U$120,Data_CN!T$1,FALSE))</f>
        <v>1.0998028814835497</v>
      </c>
      <c r="Q85" s="82">
        <f>IF(ISERROR(VLOOKUP(control!$B$5&amp;control!$D$7&amp;Wales_CN!$B85,Data_CN!$A$5:$U$120,Data_CN!U$1,FALSE)),"-",VLOOKUP(control!$B$5&amp;control!$D$7&amp;Wales_CN!$B85,Data_CN!$A$5:$U$120,Data_CN!U$1,FALSE))</f>
        <v>5.8374152940280704</v>
      </c>
      <c r="R85" s="9"/>
      <c r="S85" s="80">
        <f>IF(ISERROR(VLOOKUP("Persons"&amp;control!$D$7&amp;Wales_CN!$B85,Data_CN!$A$5:$U$120,Data_CN!O$1,FALSE)),"-",VLOOKUP("Persons"&amp;control!$D$7&amp;Wales_CN!$B85,Data_CN!$A$5:$U$120,Data_CN!O$1,FALSE))</f>
        <v>2.664906982056293</v>
      </c>
      <c r="T85" s="81">
        <f>IF(ISERROR(VLOOKUP("Persons"&amp;control!$D$7&amp;Wales_CN!$B85,Data_CN!$A$5:$U$120,Data_CN!P$1,FALSE)),"-",VLOOKUP("Persons"&amp;control!$D$7&amp;Wales_CN!$B85,Data_CN!$A$5:$U$120,Data_CN!P$1,FALSE))</f>
        <v>1.0575027706572591</v>
      </c>
      <c r="U85" s="81">
        <f>IF(ISERROR(VLOOKUP("Persons"&amp;control!$D$7&amp;Wales_CN!$B85,Data_CN!$A$5:$U$120,Data_CN!Q$1,FALSE)),"-",VLOOKUP("Persons"&amp;control!$D$7&amp;Wales_CN!$B85,Data_CN!$A$5:$U$120,Data_CN!Q$1,FALSE))</f>
        <v>1.9035049871830665</v>
      </c>
      <c r="V85" s="81">
        <f>IF(ISERROR(VLOOKUP("Persons"&amp;control!$D$7&amp;Wales_CN!$B85,Data_CN!$A$5:$U$120,Data_CN!R$1,FALSE)),"-",VLOOKUP("Persons"&amp;control!$D$7&amp;Wales_CN!$B85,Data_CN!$A$5:$U$120,Data_CN!R$1,FALSE))</f>
        <v>2.4534064279248411</v>
      </c>
      <c r="W85" s="81">
        <f>IF(ISERROR(VLOOKUP("Persons"&amp;control!$D$7&amp;Wales_CN!$B85,Data_CN!$A$5:$U$120,Data_CN!S$1,FALSE)),"-",VLOOKUP("Persons"&amp;control!$D$7&amp;Wales_CN!$B85,Data_CN!$A$5:$U$120,Data_CN!S$1,FALSE))</f>
        <v>2.0304053196619374</v>
      </c>
      <c r="X85" s="81">
        <f>IF(ISERROR(VLOOKUP("Persons"&amp;control!$D$7&amp;Wales_CN!$B85,Data_CN!$A$5:$U$120,Data_CN!T$1,FALSE)),"-",VLOOKUP("Persons"&amp;control!$D$7&amp;Wales_CN!$B85,Data_CN!$A$5:$U$120,Data_CN!T$1,FALSE))</f>
        <v>2.0304053196619374</v>
      </c>
      <c r="Y85" s="82">
        <f>IF(ISERROR(VLOOKUP("Persons"&amp;control!$D$7&amp;Wales_CN!$B85,Data_CN!$A$5:$U$120,Data_CN!U$1,FALSE)),"-",VLOOKUP("Persons"&amp;control!$D$7&amp;Wales_CN!$B85,Data_CN!$A$5:$U$120,Data_CN!U$1,FALSE))</f>
        <v>12.140131807145334</v>
      </c>
    </row>
    <row r="86" spans="2:25" thickBot="1">
      <c r="B86" s="16" t="s">
        <v>95</v>
      </c>
      <c r="C86" s="77">
        <f>IF(ISERROR(VLOOKUP(control!$B$4&amp;control!$D$7&amp;Wales_CN!$B86,Data_CN!$A$5:$U$120,Data_CN!O$1,FALSE)),"-",VLOOKUP(control!$B$4&amp;control!$D$7&amp;Wales_CN!$B86,Data_CN!$A$5:$U$120,Data_CN!O$1,FALSE))</f>
        <v>2.4111063170985507</v>
      </c>
      <c r="D86" s="78">
        <f>IF(ISERROR(VLOOKUP(control!$B$4&amp;control!$D$7&amp;Wales_CN!$B86,Data_CN!$A$5:$U$120,Data_CN!P$1,FALSE)),"-",VLOOKUP(control!$B$4&amp;control!$D$7&amp;Wales_CN!$B86,Data_CN!$A$5:$U$120,Data_CN!P$1,FALSE))</f>
        <v>3.4263089769295196</v>
      </c>
      <c r="E86" s="78">
        <f>IF(ISERROR(VLOOKUP(control!$B$4&amp;control!$D$7&amp;Wales_CN!$B86,Data_CN!$A$5:$U$120,Data_CN!Q$1,FALSE)),"-",VLOOKUP(control!$B$4&amp;control!$D$7&amp;Wales_CN!$B86,Data_CN!$A$5:$U$120,Data_CN!Q$1,FALSE))</f>
        <v>5.9220155156806511</v>
      </c>
      <c r="F86" s="78">
        <f>IF(ISERROR(VLOOKUP(control!$B$4&amp;control!$D$7&amp;Wales_CN!$B86,Data_CN!$A$5:$U$120,Data_CN!R$1,FALSE)),"-",VLOOKUP(control!$B$4&amp;control!$D$7&amp;Wales_CN!$B86,Data_CN!$A$5:$U$120,Data_CN!R$1,FALSE))</f>
        <v>6.3873167347698443</v>
      </c>
      <c r="G86" s="78">
        <f>IF(ISERROR(VLOOKUP(control!$B$4&amp;control!$D$7&amp;Wales_CN!$B86,Data_CN!$A$5:$U$120,Data_CN!S$1,FALSE)),"-",VLOOKUP(control!$B$4&amp;control!$D$7&amp;Wales_CN!$B86,Data_CN!$A$5:$U$120,Data_CN!S$1,FALSE))</f>
        <v>2.7495072037088737</v>
      </c>
      <c r="H86" s="78">
        <f>IF(ISERROR(VLOOKUP(control!$B$4&amp;control!$D$7&amp;Wales_CN!$B86,Data_CN!$A$5:$U$120,Data_CN!T$1,FALSE)),"-",VLOOKUP(control!$B$4&amp;control!$D$7&amp;Wales_CN!$B86,Data_CN!$A$5:$U$120,Data_CN!T$1,FALSE))</f>
        <v>1.1844031031361302</v>
      </c>
      <c r="I86" s="79">
        <f>IF(ISERROR(VLOOKUP(control!$B$4&amp;control!$D$7&amp;Wales_CN!$B86,Data_CN!$A$5:$U$120,Data_CN!U$1,FALSE)),"-",VLOOKUP(control!$B$4&amp;control!$D$7&amp;Wales_CN!$B86,Data_CN!$A$5:$U$120,Data_CN!U$1,FALSE))</f>
        <v>22.080657851323569</v>
      </c>
      <c r="J86" s="9"/>
      <c r="K86" s="77">
        <f>IF(ISERROR(VLOOKUP(control!$B$5&amp;control!$D$7&amp;Wales_CN!$B86,Data_CN!$A$5:$U$120,Data_CN!O$1,FALSE)),"-",VLOOKUP(control!$B$5&amp;control!$D$7&amp;Wales_CN!$B86,Data_CN!$A$5:$U$120,Data_CN!O$1,FALSE))</f>
        <v>1.7766046547041954</v>
      </c>
      <c r="L86" s="78">
        <f>IF(ISERROR(VLOOKUP(control!$B$5&amp;control!$D$7&amp;Wales_CN!$B86,Data_CN!$A$5:$U$120,Data_CN!P$1,FALSE)),"-",VLOOKUP(control!$B$5&amp;control!$D$7&amp;Wales_CN!$B86,Data_CN!$A$5:$U$120,Data_CN!P$1,FALSE))</f>
        <v>1.4382037680938724</v>
      </c>
      <c r="M86" s="78">
        <f>IF(ISERROR(VLOOKUP(control!$B$5&amp;control!$D$7&amp;Wales_CN!$B86,Data_CN!$A$5:$U$120,Data_CN!Q$1,FALSE)),"-",VLOOKUP(control!$B$5&amp;control!$D$7&amp;Wales_CN!$B86,Data_CN!$A$5:$U$120,Data_CN!Q$1,FALSE))</f>
        <v>4.6953123017182303</v>
      </c>
      <c r="N86" s="78">
        <f>IF(ISERROR(VLOOKUP(control!$B$5&amp;control!$D$7&amp;Wales_CN!$B86,Data_CN!$A$5:$U$120,Data_CN!R$1,FALSE)),"-",VLOOKUP(control!$B$5&amp;control!$D$7&amp;Wales_CN!$B86,Data_CN!$A$5:$U$120,Data_CN!R$1,FALSE))</f>
        <v>4.4838117475867785</v>
      </c>
      <c r="O86" s="78">
        <f>IF(ISERROR(VLOOKUP(control!$B$5&amp;control!$D$7&amp;Wales_CN!$B86,Data_CN!$A$5:$U$120,Data_CN!S$1,FALSE)),"-",VLOOKUP(control!$B$5&amp;control!$D$7&amp;Wales_CN!$B86,Data_CN!$A$5:$U$120,Data_CN!S$1,FALSE))</f>
        <v>2.5380066495774218</v>
      </c>
      <c r="P86" s="78">
        <f>IF(ISERROR(VLOOKUP(control!$B$5&amp;control!$D$7&amp;Wales_CN!$B86,Data_CN!$A$5:$U$120,Data_CN!T$1,FALSE)),"-",VLOOKUP(control!$B$5&amp;control!$D$7&amp;Wales_CN!$B86,Data_CN!$A$5:$U$120,Data_CN!T$1,FALSE))</f>
        <v>1.0152026598309687</v>
      </c>
      <c r="Q86" s="79">
        <f>IF(ISERROR(VLOOKUP(control!$B$5&amp;control!$D$7&amp;Wales_CN!$B86,Data_CN!$A$5:$U$120,Data_CN!U$1,FALSE)),"-",VLOOKUP(control!$B$5&amp;control!$D$7&amp;Wales_CN!$B86,Data_CN!$A$5:$U$120,Data_CN!U$1,FALSE))</f>
        <v>15.947141781511467</v>
      </c>
      <c r="R86" s="9"/>
      <c r="S86" s="77">
        <f>IF(ISERROR(VLOOKUP("Persons"&amp;control!$D$7&amp;Wales_CN!$B86,Data_CN!$A$5:$U$120,Data_CN!O$1,FALSE)),"-",VLOOKUP("Persons"&amp;control!$D$7&amp;Wales_CN!$B86,Data_CN!$A$5:$U$120,Data_CN!O$1,FALSE))</f>
        <v>4.1877109718027459</v>
      </c>
      <c r="T86" s="78">
        <f>IF(ISERROR(VLOOKUP("Persons"&amp;control!$D$7&amp;Wales_CN!$B86,Data_CN!$A$5:$U$120,Data_CN!P$1,FALSE)),"-",VLOOKUP("Persons"&amp;control!$D$7&amp;Wales_CN!$B86,Data_CN!$A$5:$U$120,Data_CN!P$1,FALSE))</f>
        <v>4.8645127450233918</v>
      </c>
      <c r="U86" s="78">
        <f>IF(ISERROR(VLOOKUP("Persons"&amp;control!$D$7&amp;Wales_CN!$B86,Data_CN!$A$5:$U$120,Data_CN!Q$1,FALSE)),"-",VLOOKUP("Persons"&amp;control!$D$7&amp;Wales_CN!$B86,Data_CN!$A$5:$U$120,Data_CN!Q$1,FALSE))</f>
        <v>10.617327817398881</v>
      </c>
      <c r="V86" s="78">
        <f>IF(ISERROR(VLOOKUP("Persons"&amp;control!$D$7&amp;Wales_CN!$B86,Data_CN!$A$5:$U$120,Data_CN!R$1,FALSE)),"-",VLOOKUP("Persons"&amp;control!$D$7&amp;Wales_CN!$B86,Data_CN!$A$5:$U$120,Data_CN!R$1,FALSE))</f>
        <v>10.871128482356623</v>
      </c>
      <c r="W86" s="78">
        <f>IF(ISERROR(VLOOKUP("Persons"&amp;control!$D$7&amp;Wales_CN!$B86,Data_CN!$A$5:$U$120,Data_CN!S$1,FALSE)),"-",VLOOKUP("Persons"&amp;control!$D$7&amp;Wales_CN!$B86,Data_CN!$A$5:$U$120,Data_CN!S$1,FALSE))</f>
        <v>5.2875138532862955</v>
      </c>
      <c r="X86" s="78">
        <f>IF(ISERROR(VLOOKUP("Persons"&amp;control!$D$7&amp;Wales_CN!$B86,Data_CN!$A$5:$U$120,Data_CN!T$1,FALSE)),"-",VLOOKUP("Persons"&amp;control!$D$7&amp;Wales_CN!$B86,Data_CN!$A$5:$U$120,Data_CN!T$1,FALSE))</f>
        <v>2.1996057629670993</v>
      </c>
      <c r="Y86" s="79">
        <f>IF(ISERROR(VLOOKUP("Persons"&amp;control!$D$7&amp;Wales_CN!$B86,Data_CN!$A$5:$U$120,Data_CN!U$1,FALSE)),"-",VLOOKUP("Persons"&amp;control!$D$7&amp;Wales_CN!$B86,Data_CN!$A$5:$U$120,Data_CN!U$1,FALSE))</f>
        <v>38.027799632835041</v>
      </c>
    </row>
    <row r="87" spans="2:25" thickBot="1">
      <c r="B87" s="16" t="s">
        <v>154</v>
      </c>
      <c r="C87" s="80">
        <f>IF(ISERROR(VLOOKUP(control!$B$4&amp;control!$D$7&amp;Wales_CN!$B87,Data_CN!$A$5:$U$120,Data_CN!O$1,FALSE)),"-",VLOOKUP(control!$B$4&amp;control!$D$7&amp;Wales_CN!$B87,Data_CN!$A$5:$U$120,Data_CN!O$1,FALSE))</f>
        <v>1.7343045438779048</v>
      </c>
      <c r="D87" s="81">
        <f>IF(ISERROR(VLOOKUP(control!$B$4&amp;control!$D$7&amp;Wales_CN!$B87,Data_CN!$A$5:$U$120,Data_CN!P$1,FALSE)),"-",VLOOKUP(control!$B$4&amp;control!$D$7&amp;Wales_CN!$B87,Data_CN!$A$5:$U$120,Data_CN!P$1,FALSE))</f>
        <v>1.3113034356150013</v>
      </c>
      <c r="E87" s="81">
        <f>IF(ISERROR(VLOOKUP(control!$B$4&amp;control!$D$7&amp;Wales_CN!$B87,Data_CN!$A$5:$U$120,Data_CN!Q$1,FALSE)),"-",VLOOKUP(control!$B$4&amp;control!$D$7&amp;Wales_CN!$B87,Data_CN!$A$5:$U$120,Data_CN!Q$1,FALSE))</f>
        <v>1.1844031031361302</v>
      </c>
      <c r="F87" s="81">
        <f>IF(ISERROR(VLOOKUP(control!$B$4&amp;control!$D$7&amp;Wales_CN!$B87,Data_CN!$A$5:$U$120,Data_CN!R$1,FALSE)),"-",VLOOKUP(control!$B$4&amp;control!$D$7&amp;Wales_CN!$B87,Data_CN!$A$5:$U$120,Data_CN!R$1,FALSE))</f>
        <v>0.7191018840469362</v>
      </c>
      <c r="G87" s="81">
        <f>IF(ISERROR(VLOOKUP(control!$B$4&amp;control!$D$7&amp;Wales_CN!$B87,Data_CN!$A$5:$U$120,Data_CN!S$1,FALSE)),"-",VLOOKUP(control!$B$4&amp;control!$D$7&amp;Wales_CN!$B87,Data_CN!$A$5:$U$120,Data_CN!S$1,FALSE))</f>
        <v>0.46530121908919397</v>
      </c>
      <c r="H87" s="81">
        <f>IF(ISERROR(VLOOKUP(control!$B$4&amp;control!$D$7&amp;Wales_CN!$B87,Data_CN!$A$5:$U$120,Data_CN!T$1,FALSE)),"-",VLOOKUP(control!$B$4&amp;control!$D$7&amp;Wales_CN!$B87,Data_CN!$A$5:$U$120,Data_CN!T$1,FALSE))</f>
        <v>8.4600221652580729E-2</v>
      </c>
      <c r="I87" s="82">
        <f>IF(ISERROR(VLOOKUP(control!$B$4&amp;control!$D$7&amp;Wales_CN!$B87,Data_CN!$A$5:$U$120,Data_CN!U$1,FALSE)),"-",VLOOKUP(control!$B$4&amp;control!$D$7&amp;Wales_CN!$B87,Data_CN!$A$5:$U$120,Data_CN!U$1,FALSE))</f>
        <v>5.4990144074177474</v>
      </c>
      <c r="J87" s="9"/>
      <c r="K87" s="80">
        <f>IF(ISERROR(VLOOKUP(control!$B$5&amp;control!$D$7&amp;Wales_CN!$B87,Data_CN!$A$5:$U$120,Data_CN!O$1,FALSE)),"-",VLOOKUP(control!$B$5&amp;control!$D$7&amp;Wales_CN!$B87,Data_CN!$A$5:$U$120,Data_CN!O$1,FALSE))</f>
        <v>0.88830232735209769</v>
      </c>
      <c r="L87" s="81">
        <f>IF(ISERROR(VLOOKUP(control!$B$5&amp;control!$D$7&amp;Wales_CN!$B87,Data_CN!$A$5:$U$120,Data_CN!P$1,FALSE)),"-",VLOOKUP(control!$B$5&amp;control!$D$7&amp;Wales_CN!$B87,Data_CN!$A$5:$U$120,Data_CN!P$1,FALSE))</f>
        <v>0.25380066495774217</v>
      </c>
      <c r="M87" s="81">
        <f>IF(ISERROR(VLOOKUP(control!$B$5&amp;control!$D$7&amp;Wales_CN!$B87,Data_CN!$A$5:$U$120,Data_CN!Q$1,FALSE)),"-",VLOOKUP(control!$B$5&amp;control!$D$7&amp;Wales_CN!$B87,Data_CN!$A$5:$U$120,Data_CN!Q$1,FALSE))</f>
        <v>0.46530121908919397</v>
      </c>
      <c r="N87" s="81">
        <f>IF(ISERROR(VLOOKUP(control!$B$5&amp;control!$D$7&amp;Wales_CN!$B87,Data_CN!$A$5:$U$120,Data_CN!R$1,FALSE)),"-",VLOOKUP(control!$B$5&amp;control!$D$7&amp;Wales_CN!$B87,Data_CN!$A$5:$U$120,Data_CN!R$1,FALSE))</f>
        <v>0.38070099743661329</v>
      </c>
      <c r="O87" s="81">
        <f>IF(ISERROR(VLOOKUP(control!$B$5&amp;control!$D$7&amp;Wales_CN!$B87,Data_CN!$A$5:$U$120,Data_CN!S$1,FALSE)),"-",VLOOKUP(control!$B$5&amp;control!$D$7&amp;Wales_CN!$B87,Data_CN!$A$5:$U$120,Data_CN!S$1,FALSE))</f>
        <v>0.25380066495774217</v>
      </c>
      <c r="P87" s="81">
        <f>IF(ISERROR(VLOOKUP(control!$B$5&amp;control!$D$7&amp;Wales_CN!$B87,Data_CN!$A$5:$U$120,Data_CN!T$1,FALSE)),"-",VLOOKUP(control!$B$5&amp;control!$D$7&amp;Wales_CN!$B87,Data_CN!$A$5:$U$120,Data_CN!T$1,FALSE))</f>
        <v>8.4600221652580729E-2</v>
      </c>
      <c r="Q87" s="82">
        <f>IF(ISERROR(VLOOKUP(control!$B$5&amp;control!$D$7&amp;Wales_CN!$B87,Data_CN!$A$5:$U$120,Data_CN!U$1,FALSE)),"-",VLOOKUP(control!$B$5&amp;control!$D$7&amp;Wales_CN!$B87,Data_CN!$A$5:$U$120,Data_CN!U$1,FALSE))</f>
        <v>2.32650609544597</v>
      </c>
      <c r="R87" s="9"/>
      <c r="S87" s="80">
        <f>IF(ISERROR(VLOOKUP("Persons"&amp;control!$D$7&amp;Wales_CN!$B87,Data_CN!$A$5:$U$120,Data_CN!O$1,FALSE)),"-",VLOOKUP("Persons"&amp;control!$D$7&amp;Wales_CN!$B87,Data_CN!$A$5:$U$120,Data_CN!O$1,FALSE))</f>
        <v>2.6226068712300026</v>
      </c>
      <c r="T87" s="81">
        <f>IF(ISERROR(VLOOKUP("Persons"&amp;control!$D$7&amp;Wales_CN!$B87,Data_CN!$A$5:$U$120,Data_CN!P$1,FALSE)),"-",VLOOKUP("Persons"&amp;control!$D$7&amp;Wales_CN!$B87,Data_CN!$A$5:$U$120,Data_CN!P$1,FALSE))</f>
        <v>1.5651041005727435</v>
      </c>
      <c r="U87" s="81">
        <f>IF(ISERROR(VLOOKUP("Persons"&amp;control!$D$7&amp;Wales_CN!$B87,Data_CN!$A$5:$U$120,Data_CN!Q$1,FALSE)),"-",VLOOKUP("Persons"&amp;control!$D$7&amp;Wales_CN!$B87,Data_CN!$A$5:$U$120,Data_CN!Q$1,FALSE))</f>
        <v>1.6497043222253243</v>
      </c>
      <c r="V87" s="81">
        <f>IF(ISERROR(VLOOKUP("Persons"&amp;control!$D$7&amp;Wales_CN!$B87,Data_CN!$A$5:$U$120,Data_CN!R$1,FALSE)),"-",VLOOKUP("Persons"&amp;control!$D$7&amp;Wales_CN!$B87,Data_CN!$A$5:$U$120,Data_CN!R$1,FALSE))</f>
        <v>1.0998028814835497</v>
      </c>
      <c r="W87" s="81">
        <f>IF(ISERROR(VLOOKUP("Persons"&amp;control!$D$7&amp;Wales_CN!$B87,Data_CN!$A$5:$U$120,Data_CN!S$1,FALSE)),"-",VLOOKUP("Persons"&amp;control!$D$7&amp;Wales_CN!$B87,Data_CN!$A$5:$U$120,Data_CN!S$1,FALSE))</f>
        <v>0.7191018840469362</v>
      </c>
      <c r="X87" s="81">
        <f>IF(ISERROR(VLOOKUP("Persons"&amp;control!$D$7&amp;Wales_CN!$B87,Data_CN!$A$5:$U$120,Data_CN!T$1,FALSE)),"-",VLOOKUP("Persons"&amp;control!$D$7&amp;Wales_CN!$B87,Data_CN!$A$5:$U$120,Data_CN!T$1,FALSE))</f>
        <v>0.16920044330516146</v>
      </c>
      <c r="Y87" s="82">
        <f>IF(ISERROR(VLOOKUP("Persons"&amp;control!$D$7&amp;Wales_CN!$B87,Data_CN!$A$5:$U$120,Data_CN!U$1,FALSE)),"-",VLOOKUP("Persons"&amp;control!$D$7&amp;Wales_CN!$B87,Data_CN!$A$5:$U$120,Data_CN!U$1,FALSE))</f>
        <v>7.8255205028637178</v>
      </c>
    </row>
    <row r="88" spans="2:25" thickBot="1">
      <c r="B88" s="16" t="s">
        <v>155</v>
      </c>
      <c r="C88" s="77">
        <f>IF(ISERROR(VLOOKUP(control!$B$4&amp;control!$D$7&amp;Wales_CN!$B88,Data_CN!$A$5:$U$120,Data_CN!O$1,FALSE)),"-",VLOOKUP(control!$B$4&amp;control!$D$7&amp;Wales_CN!$B88,Data_CN!$A$5:$U$120,Data_CN!O$1,FALSE))</f>
        <v>18.104447433652279</v>
      </c>
      <c r="D88" s="78">
        <f>IF(ISERROR(VLOOKUP(control!$B$4&amp;control!$D$7&amp;Wales_CN!$B88,Data_CN!$A$5:$U$120,Data_CN!P$1,FALSE)),"-",VLOOKUP(control!$B$4&amp;control!$D$7&amp;Wales_CN!$B88,Data_CN!$A$5:$U$120,Data_CN!P$1,FALSE))</f>
        <v>7.0218183971642008</v>
      </c>
      <c r="E88" s="78">
        <f>IF(ISERROR(VLOOKUP(control!$B$4&amp;control!$D$7&amp;Wales_CN!$B88,Data_CN!$A$5:$U$120,Data_CN!Q$1,FALSE)),"-",VLOOKUP(control!$B$4&amp;control!$D$7&amp;Wales_CN!$B88,Data_CN!$A$5:$U$120,Data_CN!Q$1,FALSE))</f>
        <v>9.3483244926101712</v>
      </c>
      <c r="F88" s="78">
        <f>IF(ISERROR(VLOOKUP(control!$B$4&amp;control!$D$7&amp;Wales_CN!$B88,Data_CN!$A$5:$U$120,Data_CN!R$1,FALSE)),"-",VLOOKUP(control!$B$4&amp;control!$D$7&amp;Wales_CN!$B88,Data_CN!$A$5:$U$120,Data_CN!R$1,FALSE))</f>
        <v>6.6834175105538769</v>
      </c>
      <c r="G88" s="78">
        <f>IF(ISERROR(VLOOKUP(control!$B$4&amp;control!$D$7&amp;Wales_CN!$B88,Data_CN!$A$5:$U$120,Data_CN!S$1,FALSE)),"-",VLOOKUP(control!$B$4&amp;control!$D$7&amp;Wales_CN!$B88,Data_CN!$A$5:$U$120,Data_CN!S$1,FALSE))</f>
        <v>3.7647098635398426</v>
      </c>
      <c r="H88" s="78">
        <f>IF(ISERROR(VLOOKUP(control!$B$4&amp;control!$D$7&amp;Wales_CN!$B88,Data_CN!$A$5:$U$120,Data_CN!T$1,FALSE)),"-",VLOOKUP(control!$B$4&amp;control!$D$7&amp;Wales_CN!$B88,Data_CN!$A$5:$U$120,Data_CN!T$1,FALSE))</f>
        <v>2.5380066495774218</v>
      </c>
      <c r="I88" s="79">
        <f>IF(ISERROR(VLOOKUP(control!$B$4&amp;control!$D$7&amp;Wales_CN!$B88,Data_CN!$A$5:$U$120,Data_CN!U$1,FALSE)),"-",VLOOKUP(control!$B$4&amp;control!$D$7&amp;Wales_CN!$B88,Data_CN!$A$5:$U$120,Data_CN!U$1,FALSE))</f>
        <v>47.460724347097788</v>
      </c>
      <c r="J88" s="9"/>
      <c r="K88" s="77">
        <f>IF(ISERROR(VLOOKUP(control!$B$5&amp;control!$D$7&amp;Wales_CN!$B88,Data_CN!$A$5:$U$120,Data_CN!O$1,FALSE)),"-",VLOOKUP(control!$B$5&amp;control!$D$7&amp;Wales_CN!$B88,Data_CN!$A$5:$U$120,Data_CN!O$1,FALSE))</f>
        <v>16.285542668121792</v>
      </c>
      <c r="L88" s="78">
        <f>IF(ISERROR(VLOOKUP(control!$B$5&amp;control!$D$7&amp;Wales_CN!$B88,Data_CN!$A$5:$U$120,Data_CN!P$1,FALSE)),"-",VLOOKUP(control!$B$5&amp;control!$D$7&amp;Wales_CN!$B88,Data_CN!$A$5:$U$120,Data_CN!P$1,FALSE))</f>
        <v>6.8103178430327489</v>
      </c>
      <c r="M88" s="78">
        <f>IF(ISERROR(VLOOKUP(control!$B$5&amp;control!$D$7&amp;Wales_CN!$B88,Data_CN!$A$5:$U$120,Data_CN!Q$1,FALSE)),"-",VLOOKUP(control!$B$5&amp;control!$D$7&amp;Wales_CN!$B88,Data_CN!$A$5:$U$120,Data_CN!Q$1,FALSE))</f>
        <v>8.7984230518683972</v>
      </c>
      <c r="N88" s="78">
        <f>IF(ISERROR(VLOOKUP(control!$B$5&amp;control!$D$7&amp;Wales_CN!$B88,Data_CN!$A$5:$U$120,Data_CN!R$1,FALSE)),"-",VLOOKUP(control!$B$5&amp;control!$D$7&amp;Wales_CN!$B88,Data_CN!$A$5:$U$120,Data_CN!R$1,FALSE))</f>
        <v>6.2604164022909741</v>
      </c>
      <c r="O88" s="78">
        <f>IF(ISERROR(VLOOKUP(control!$B$5&amp;control!$D$7&amp;Wales_CN!$B88,Data_CN!$A$5:$U$120,Data_CN!S$1,FALSE)),"-",VLOOKUP(control!$B$5&amp;control!$D$7&amp;Wales_CN!$B88,Data_CN!$A$5:$U$120,Data_CN!S$1,FALSE))</f>
        <v>2.9610077578403255</v>
      </c>
      <c r="P88" s="78">
        <f>IF(ISERROR(VLOOKUP(control!$B$5&amp;control!$D$7&amp;Wales_CN!$B88,Data_CN!$A$5:$U$120,Data_CN!T$1,FALSE)),"-",VLOOKUP(control!$B$5&amp;control!$D$7&amp;Wales_CN!$B88,Data_CN!$A$5:$U$120,Data_CN!T$1,FALSE))</f>
        <v>1.4382037680938724</v>
      </c>
      <c r="Q88" s="79">
        <f>IF(ISERROR(VLOOKUP(control!$B$5&amp;control!$D$7&amp;Wales_CN!$B88,Data_CN!$A$5:$U$120,Data_CN!U$1,FALSE)),"-",VLOOKUP(control!$B$5&amp;control!$D$7&amp;Wales_CN!$B88,Data_CN!$A$5:$U$120,Data_CN!U$1,FALSE))</f>
        <v>42.553911491248108</v>
      </c>
      <c r="R88" s="9"/>
      <c r="S88" s="77">
        <f>IF(ISERROR(VLOOKUP("Persons"&amp;control!$D$7&amp;Wales_CN!$B88,Data_CN!$A$5:$U$120,Data_CN!O$1,FALSE)),"-",VLOOKUP("Persons"&amp;control!$D$7&amp;Wales_CN!$B88,Data_CN!$A$5:$U$120,Data_CN!O$1,FALSE))</f>
        <v>34.389990101774067</v>
      </c>
      <c r="T88" s="78">
        <f>IF(ISERROR(VLOOKUP("Persons"&amp;control!$D$7&amp;Wales_CN!$B88,Data_CN!$A$5:$U$120,Data_CN!P$1,FALSE)),"-",VLOOKUP("Persons"&amp;control!$D$7&amp;Wales_CN!$B88,Data_CN!$A$5:$U$120,Data_CN!P$1,FALSE))</f>
        <v>13.832136240196951</v>
      </c>
      <c r="U88" s="78">
        <f>IF(ISERROR(VLOOKUP("Persons"&amp;control!$D$7&amp;Wales_CN!$B88,Data_CN!$A$5:$U$120,Data_CN!Q$1,FALSE)),"-",VLOOKUP("Persons"&amp;control!$D$7&amp;Wales_CN!$B88,Data_CN!$A$5:$U$120,Data_CN!Q$1,FALSE))</f>
        <v>18.146747544478565</v>
      </c>
      <c r="V88" s="78">
        <f>IF(ISERROR(VLOOKUP("Persons"&amp;control!$D$7&amp;Wales_CN!$B88,Data_CN!$A$5:$U$120,Data_CN!R$1,FALSE)),"-",VLOOKUP("Persons"&amp;control!$D$7&amp;Wales_CN!$B88,Data_CN!$A$5:$U$120,Data_CN!R$1,FALSE))</f>
        <v>12.943833912844852</v>
      </c>
      <c r="W88" s="78">
        <f>IF(ISERROR(VLOOKUP("Persons"&amp;control!$D$7&amp;Wales_CN!$B88,Data_CN!$A$5:$U$120,Data_CN!S$1,FALSE)),"-",VLOOKUP("Persons"&amp;control!$D$7&amp;Wales_CN!$B88,Data_CN!$A$5:$U$120,Data_CN!S$1,FALSE))</f>
        <v>6.7257176213801682</v>
      </c>
      <c r="X88" s="78">
        <f>IF(ISERROR(VLOOKUP("Persons"&amp;control!$D$7&amp;Wales_CN!$B88,Data_CN!$A$5:$U$120,Data_CN!T$1,FALSE)),"-",VLOOKUP("Persons"&amp;control!$D$7&amp;Wales_CN!$B88,Data_CN!$A$5:$U$120,Data_CN!T$1,FALSE))</f>
        <v>3.976210417671294</v>
      </c>
      <c r="Y88" s="79">
        <f>IF(ISERROR(VLOOKUP("Persons"&amp;control!$D$7&amp;Wales_CN!$B88,Data_CN!$A$5:$U$120,Data_CN!U$1,FALSE)),"-",VLOOKUP("Persons"&amp;control!$D$7&amp;Wales_CN!$B88,Data_CN!$A$5:$U$120,Data_CN!U$1,FALSE))</f>
        <v>90.014635838345896</v>
      </c>
    </row>
    <row r="89" spans="2:25" thickBot="1">
      <c r="B89" s="16" t="s">
        <v>99</v>
      </c>
      <c r="C89" s="80">
        <f>IF(ISERROR(VLOOKUP(control!$B$4&amp;control!$D$7&amp;Wales_CN!$B89,Data_CN!$A$5:$U$120,Data_CN!O$1,FALSE)),"-",VLOOKUP(control!$B$4&amp;control!$D$7&amp;Wales_CN!$B89,Data_CN!$A$5:$U$120,Data_CN!O$1,FALSE))</f>
        <v>11.844031031361302</v>
      </c>
      <c r="D89" s="81">
        <f>IF(ISERROR(VLOOKUP(control!$B$4&amp;control!$D$7&amp;Wales_CN!$B89,Data_CN!$A$5:$U$120,Data_CN!P$1,FALSE)),"-",VLOOKUP(control!$B$4&amp;control!$D$7&amp;Wales_CN!$B89,Data_CN!$A$5:$U$120,Data_CN!P$1,FALSE))</f>
        <v>8.2062215003003303</v>
      </c>
      <c r="E89" s="81">
        <f>IF(ISERROR(VLOOKUP(control!$B$4&amp;control!$D$7&amp;Wales_CN!$B89,Data_CN!$A$5:$U$120,Data_CN!Q$1,FALSE)),"-",VLOOKUP(control!$B$4&amp;control!$D$7&amp;Wales_CN!$B89,Data_CN!$A$5:$U$120,Data_CN!Q$1,FALSE))</f>
        <v>19.458050980093567</v>
      </c>
      <c r="F89" s="81">
        <f>IF(ISERROR(VLOOKUP(control!$B$4&amp;control!$D$7&amp;Wales_CN!$B89,Data_CN!$A$5:$U$120,Data_CN!R$1,FALSE)),"-",VLOOKUP(control!$B$4&amp;control!$D$7&amp;Wales_CN!$B89,Data_CN!$A$5:$U$120,Data_CN!R$1,FALSE))</f>
        <v>17.173844995473889</v>
      </c>
      <c r="G89" s="81">
        <f>IF(ISERROR(VLOOKUP(control!$B$4&amp;control!$D$7&amp;Wales_CN!$B89,Data_CN!$A$5:$U$120,Data_CN!S$1,FALSE)),"-",VLOOKUP(control!$B$4&amp;control!$D$7&amp;Wales_CN!$B89,Data_CN!$A$5:$U$120,Data_CN!S$1,FALSE))</f>
        <v>8.7984230518683972</v>
      </c>
      <c r="H89" s="81">
        <f>IF(ISERROR(VLOOKUP(control!$B$4&amp;control!$D$7&amp;Wales_CN!$B89,Data_CN!$A$5:$U$120,Data_CN!T$1,FALSE)),"-",VLOOKUP(control!$B$4&amp;control!$D$7&amp;Wales_CN!$B89,Data_CN!$A$5:$U$120,Data_CN!T$1,FALSE))</f>
        <v>5.6682148507229089</v>
      </c>
      <c r="I89" s="82">
        <f>IF(ISERROR(VLOOKUP(control!$B$4&amp;control!$D$7&amp;Wales_CN!$B89,Data_CN!$A$5:$U$120,Data_CN!U$1,FALSE)),"-",VLOOKUP(control!$B$4&amp;control!$D$7&amp;Wales_CN!$B89,Data_CN!$A$5:$U$120,Data_CN!U$1,FALSE))</f>
        <v>71.148786409820389</v>
      </c>
      <c r="J89" s="9"/>
      <c r="K89" s="80">
        <f>IF(ISERROR(VLOOKUP(control!$B$5&amp;control!$D$7&amp;Wales_CN!$B89,Data_CN!$A$5:$U$120,Data_CN!O$1,FALSE)),"-",VLOOKUP(control!$B$5&amp;control!$D$7&amp;Wales_CN!$B89,Data_CN!$A$5:$U$120,Data_CN!O$1,FALSE))</f>
        <v>9.5598250467416221</v>
      </c>
      <c r="L89" s="81">
        <f>IF(ISERROR(VLOOKUP(control!$B$5&amp;control!$D$7&amp;Wales_CN!$B89,Data_CN!$A$5:$U$120,Data_CN!P$1,FALSE)),"-",VLOOKUP(control!$B$5&amp;control!$D$7&amp;Wales_CN!$B89,Data_CN!$A$5:$U$120,Data_CN!P$1,FALSE))</f>
        <v>9.4329247142627519</v>
      </c>
      <c r="M89" s="81">
        <f>IF(ISERROR(VLOOKUP(control!$B$5&amp;control!$D$7&amp;Wales_CN!$B89,Data_CN!$A$5:$U$120,Data_CN!Q$1,FALSE)),"-",VLOOKUP(control!$B$5&amp;control!$D$7&amp;Wales_CN!$B89,Data_CN!$A$5:$U$120,Data_CN!Q$1,FALSE))</f>
        <v>20.473253639924536</v>
      </c>
      <c r="N89" s="81">
        <f>IF(ISERROR(VLOOKUP(control!$B$5&amp;control!$D$7&amp;Wales_CN!$B89,Data_CN!$A$5:$U$120,Data_CN!R$1,FALSE)),"-",VLOOKUP(control!$B$5&amp;control!$D$7&amp;Wales_CN!$B89,Data_CN!$A$5:$U$120,Data_CN!R$1,FALSE))</f>
        <v>25.929967936515993</v>
      </c>
      <c r="O89" s="81">
        <f>IF(ISERROR(VLOOKUP(control!$B$5&amp;control!$D$7&amp;Wales_CN!$B89,Data_CN!$A$5:$U$120,Data_CN!S$1,FALSE)),"-",VLOOKUP(control!$B$5&amp;control!$D$7&amp;Wales_CN!$B89,Data_CN!$A$5:$U$120,Data_CN!S$1,FALSE))</f>
        <v>16.031742003164048</v>
      </c>
      <c r="P89" s="81">
        <f>IF(ISERROR(VLOOKUP(control!$B$5&amp;control!$D$7&amp;Wales_CN!$B89,Data_CN!$A$5:$U$120,Data_CN!T$1,FALSE)),"-",VLOOKUP(control!$B$5&amp;control!$D$7&amp;Wales_CN!$B89,Data_CN!$A$5:$U$120,Data_CN!T$1,FALSE))</f>
        <v>10.744228149877753</v>
      </c>
      <c r="Q89" s="82">
        <f>IF(ISERROR(VLOOKUP(control!$B$5&amp;control!$D$7&amp;Wales_CN!$B89,Data_CN!$A$5:$U$120,Data_CN!U$1,FALSE)),"-",VLOOKUP(control!$B$5&amp;control!$D$7&amp;Wales_CN!$B89,Data_CN!$A$5:$U$120,Data_CN!U$1,FALSE))</f>
        <v>92.171941490486702</v>
      </c>
      <c r="R89" s="9"/>
      <c r="S89" s="80">
        <f>IF(ISERROR(VLOOKUP("Persons"&amp;control!$D$7&amp;Wales_CN!$B89,Data_CN!$A$5:$U$120,Data_CN!O$1,FALSE)),"-",VLOOKUP("Persons"&amp;control!$D$7&amp;Wales_CN!$B89,Data_CN!$A$5:$U$120,Data_CN!O$1,FALSE))</f>
        <v>21.403856078102926</v>
      </c>
      <c r="T89" s="81">
        <f>IF(ISERROR(VLOOKUP("Persons"&amp;control!$D$7&amp;Wales_CN!$B89,Data_CN!$A$5:$U$120,Data_CN!P$1,FALSE)),"-",VLOOKUP("Persons"&amp;control!$D$7&amp;Wales_CN!$B89,Data_CN!$A$5:$U$120,Data_CN!P$1,FALSE))</f>
        <v>17.63914621456308</v>
      </c>
      <c r="U89" s="81">
        <f>IF(ISERROR(VLOOKUP("Persons"&amp;control!$D$7&amp;Wales_CN!$B89,Data_CN!$A$5:$U$120,Data_CN!Q$1,FALSE)),"-",VLOOKUP("Persons"&amp;control!$D$7&amp;Wales_CN!$B89,Data_CN!$A$5:$U$120,Data_CN!Q$1,FALSE))</f>
        <v>39.931304620018103</v>
      </c>
      <c r="V89" s="81">
        <f>IF(ISERROR(VLOOKUP("Persons"&amp;control!$D$7&amp;Wales_CN!$B89,Data_CN!$A$5:$U$120,Data_CN!R$1,FALSE)),"-",VLOOKUP("Persons"&amp;control!$D$7&amp;Wales_CN!$B89,Data_CN!$A$5:$U$120,Data_CN!R$1,FALSE))</f>
        <v>43.103812931989886</v>
      </c>
      <c r="W89" s="81">
        <f>IF(ISERROR(VLOOKUP("Persons"&amp;control!$D$7&amp;Wales_CN!$B89,Data_CN!$A$5:$U$120,Data_CN!S$1,FALSE)),"-",VLOOKUP("Persons"&amp;control!$D$7&amp;Wales_CN!$B89,Data_CN!$A$5:$U$120,Data_CN!S$1,FALSE))</f>
        <v>24.830165055032442</v>
      </c>
      <c r="X89" s="81">
        <f>IF(ISERROR(VLOOKUP("Persons"&amp;control!$D$7&amp;Wales_CN!$B89,Data_CN!$A$5:$U$120,Data_CN!T$1,FALSE)),"-",VLOOKUP("Persons"&amp;control!$D$7&amp;Wales_CN!$B89,Data_CN!$A$5:$U$120,Data_CN!T$1,FALSE))</f>
        <v>16.412443000600661</v>
      </c>
      <c r="Y89" s="82">
        <f>IF(ISERROR(VLOOKUP("Persons"&amp;control!$D$7&amp;Wales_CN!$B89,Data_CN!$A$5:$U$120,Data_CN!U$1,FALSE)),"-",VLOOKUP("Persons"&amp;control!$D$7&amp;Wales_CN!$B89,Data_CN!$A$5:$U$120,Data_CN!U$1,FALSE))</f>
        <v>163.32072790030708</v>
      </c>
    </row>
    <row r="90" spans="2:25" thickBot="1">
      <c r="B90" s="16" t="s">
        <v>116</v>
      </c>
      <c r="C90" s="77">
        <f>IF(ISERROR(VLOOKUP(control!$B$4&amp;control!$D$7&amp;Wales_CN!$B90,Data_CN!$A$5:$U$120,Data_CN!O$1,FALSE)),"-",VLOOKUP(control!$B$4&amp;control!$D$7&amp;Wales_CN!$B90,Data_CN!$A$5:$U$120,Data_CN!O$1,FALSE))</f>
        <v>2.6226068712300026</v>
      </c>
      <c r="D90" s="78">
        <f>IF(ISERROR(VLOOKUP(control!$B$4&amp;control!$D$7&amp;Wales_CN!$B90,Data_CN!$A$5:$U$120,Data_CN!P$1,FALSE)),"-",VLOOKUP(control!$B$4&amp;control!$D$7&amp;Wales_CN!$B90,Data_CN!$A$5:$U$120,Data_CN!P$1,FALSE))</f>
        <v>2.4957065387511315</v>
      </c>
      <c r="E90" s="78">
        <f>IF(ISERROR(VLOOKUP(control!$B$4&amp;control!$D$7&amp;Wales_CN!$B90,Data_CN!$A$5:$U$120,Data_CN!Q$1,FALSE)),"-",VLOOKUP(control!$B$4&amp;control!$D$7&amp;Wales_CN!$B90,Data_CN!$A$5:$U$120,Data_CN!Q$1,FALSE))</f>
        <v>4.0185105284975853</v>
      </c>
      <c r="F90" s="78">
        <f>IF(ISERROR(VLOOKUP(control!$B$4&amp;control!$D$7&amp;Wales_CN!$B90,Data_CN!$A$5:$U$120,Data_CN!R$1,FALSE)),"-",VLOOKUP(control!$B$4&amp;control!$D$7&amp;Wales_CN!$B90,Data_CN!$A$5:$U$120,Data_CN!R$1,FALSE))</f>
        <v>4.3569114151079074</v>
      </c>
      <c r="G90" s="78">
        <f>IF(ISERROR(VLOOKUP(control!$B$4&amp;control!$D$7&amp;Wales_CN!$B90,Data_CN!$A$5:$U$120,Data_CN!S$1,FALSE)),"-",VLOOKUP(control!$B$4&amp;control!$D$7&amp;Wales_CN!$B90,Data_CN!$A$5:$U$120,Data_CN!S$1,FALSE))</f>
        <v>1.2690033247887109</v>
      </c>
      <c r="H90" s="78">
        <f>IF(ISERROR(VLOOKUP(control!$B$4&amp;control!$D$7&amp;Wales_CN!$B90,Data_CN!$A$5:$U$120,Data_CN!T$1,FALSE)),"-",VLOOKUP(control!$B$4&amp;control!$D$7&amp;Wales_CN!$B90,Data_CN!$A$5:$U$120,Data_CN!T$1,FALSE))</f>
        <v>0.38070099743661329</v>
      </c>
      <c r="I90" s="79">
        <f>IF(ISERROR(VLOOKUP(control!$B$4&amp;control!$D$7&amp;Wales_CN!$B90,Data_CN!$A$5:$U$120,Data_CN!U$1,FALSE)),"-",VLOOKUP(control!$B$4&amp;control!$D$7&amp;Wales_CN!$B90,Data_CN!$A$5:$U$120,Data_CN!U$1,FALSE))</f>
        <v>15.143439675811951</v>
      </c>
      <c r="J90" s="9"/>
      <c r="K90" s="77">
        <f>IF(ISERROR(VLOOKUP(control!$B$5&amp;control!$D$7&amp;Wales_CN!$B90,Data_CN!$A$5:$U$120,Data_CN!O$1,FALSE)),"-",VLOOKUP(control!$B$5&amp;control!$D$7&amp;Wales_CN!$B90,Data_CN!$A$5:$U$120,Data_CN!O$1,FALSE))</f>
        <v>2.664906982056293</v>
      </c>
      <c r="L90" s="78">
        <f>IF(ISERROR(VLOOKUP(control!$B$5&amp;control!$D$7&amp;Wales_CN!$B90,Data_CN!$A$5:$U$120,Data_CN!P$1,FALSE)),"-",VLOOKUP(control!$B$5&amp;control!$D$7&amp;Wales_CN!$B90,Data_CN!$A$5:$U$120,Data_CN!P$1,FALSE))</f>
        <v>2.1573056521408085</v>
      </c>
      <c r="M90" s="78">
        <f>IF(ISERROR(VLOOKUP(control!$B$5&amp;control!$D$7&amp;Wales_CN!$B90,Data_CN!$A$5:$U$120,Data_CN!Q$1,FALSE)),"-",VLOOKUP(control!$B$5&amp;control!$D$7&amp;Wales_CN!$B90,Data_CN!$A$5:$U$120,Data_CN!Q$1,FALSE))</f>
        <v>3.8493100851924229</v>
      </c>
      <c r="N90" s="78">
        <f>IF(ISERROR(VLOOKUP(control!$B$5&amp;control!$D$7&amp;Wales_CN!$B90,Data_CN!$A$5:$U$120,Data_CN!R$1,FALSE)),"-",VLOOKUP(control!$B$5&amp;control!$D$7&amp;Wales_CN!$B90,Data_CN!$A$5:$U$120,Data_CN!R$1,FALSE))</f>
        <v>2.9187076470140352</v>
      </c>
      <c r="O90" s="78">
        <f>IF(ISERROR(VLOOKUP(control!$B$5&amp;control!$D$7&amp;Wales_CN!$B90,Data_CN!$A$5:$U$120,Data_CN!S$1,FALSE)),"-",VLOOKUP(control!$B$5&amp;control!$D$7&amp;Wales_CN!$B90,Data_CN!$A$5:$U$120,Data_CN!S$1,FALSE))</f>
        <v>1.3113034356150013</v>
      </c>
      <c r="P90" s="78">
        <f>IF(ISERROR(VLOOKUP(control!$B$5&amp;control!$D$7&amp;Wales_CN!$B90,Data_CN!$A$5:$U$120,Data_CN!T$1,FALSE)),"-",VLOOKUP(control!$B$5&amp;control!$D$7&amp;Wales_CN!$B90,Data_CN!$A$5:$U$120,Data_CN!T$1,FALSE))</f>
        <v>0.50760132991548435</v>
      </c>
      <c r="Q90" s="79">
        <f>IF(ISERROR(VLOOKUP(control!$B$5&amp;control!$D$7&amp;Wales_CN!$B90,Data_CN!$A$5:$U$120,Data_CN!U$1,FALSE)),"-",VLOOKUP(control!$B$5&amp;control!$D$7&amp;Wales_CN!$B90,Data_CN!$A$5:$U$120,Data_CN!U$1,FALSE))</f>
        <v>13.409135131934045</v>
      </c>
      <c r="R90" s="9"/>
      <c r="S90" s="77">
        <f>IF(ISERROR(VLOOKUP("Persons"&amp;control!$D$7&amp;Wales_CN!$B90,Data_CN!$A$5:$U$120,Data_CN!O$1,FALSE)),"-",VLOOKUP("Persons"&amp;control!$D$7&amp;Wales_CN!$B90,Data_CN!$A$5:$U$120,Data_CN!O$1,FALSE))</f>
        <v>5.2875138532862955</v>
      </c>
      <c r="T90" s="78">
        <f>IF(ISERROR(VLOOKUP("Persons"&amp;control!$D$7&amp;Wales_CN!$B90,Data_CN!$A$5:$U$120,Data_CN!P$1,FALSE)),"-",VLOOKUP("Persons"&amp;control!$D$7&amp;Wales_CN!$B90,Data_CN!$A$5:$U$120,Data_CN!P$1,FALSE))</f>
        <v>4.65301219089194</v>
      </c>
      <c r="U90" s="78">
        <f>IF(ISERROR(VLOOKUP("Persons"&amp;control!$D$7&amp;Wales_CN!$B90,Data_CN!$A$5:$U$120,Data_CN!Q$1,FALSE)),"-",VLOOKUP("Persons"&amp;control!$D$7&amp;Wales_CN!$B90,Data_CN!$A$5:$U$120,Data_CN!Q$1,FALSE))</f>
        <v>7.8678206136900082</v>
      </c>
      <c r="V90" s="78">
        <f>IF(ISERROR(VLOOKUP("Persons"&amp;control!$D$7&amp;Wales_CN!$B90,Data_CN!$A$5:$U$120,Data_CN!R$1,FALSE)),"-",VLOOKUP("Persons"&amp;control!$D$7&amp;Wales_CN!$B90,Data_CN!$A$5:$U$120,Data_CN!R$1,FALSE))</f>
        <v>7.275619062121943</v>
      </c>
      <c r="W90" s="78">
        <f>IF(ISERROR(VLOOKUP("Persons"&amp;control!$D$7&amp;Wales_CN!$B90,Data_CN!$A$5:$U$120,Data_CN!S$1,FALSE)),"-",VLOOKUP("Persons"&amp;control!$D$7&amp;Wales_CN!$B90,Data_CN!$A$5:$U$120,Data_CN!S$1,FALSE))</f>
        <v>2.5803067604037122</v>
      </c>
      <c r="X90" s="78">
        <f>IF(ISERROR(VLOOKUP("Persons"&amp;control!$D$7&amp;Wales_CN!$B90,Data_CN!$A$5:$U$120,Data_CN!T$1,FALSE)),"-",VLOOKUP("Persons"&amp;control!$D$7&amp;Wales_CN!$B90,Data_CN!$A$5:$U$120,Data_CN!T$1,FALSE))</f>
        <v>0.88830232735209769</v>
      </c>
      <c r="Y90" s="79">
        <f>IF(ISERROR(VLOOKUP("Persons"&amp;control!$D$7&amp;Wales_CN!$B90,Data_CN!$A$5:$U$120,Data_CN!U$1,FALSE)),"-",VLOOKUP("Persons"&amp;control!$D$7&amp;Wales_CN!$B90,Data_CN!$A$5:$U$120,Data_CN!U$1,FALSE))</f>
        <v>28.552574807745998</v>
      </c>
    </row>
    <row r="91" spans="2:25" thickBot="1">
      <c r="B91" s="16" t="s">
        <v>122</v>
      </c>
      <c r="C91" s="80">
        <f>IF(ISERROR(VLOOKUP(control!$B$4&amp;control!$D$7&amp;Wales_CN!$B91,Data_CN!$A$5:$U$120,Data_CN!O$1,FALSE)),"-",VLOOKUP(control!$B$4&amp;control!$D$7&amp;Wales_CN!$B91,Data_CN!$A$5:$U$120,Data_CN!O$1,FALSE))</f>
        <v>7.6986201703848458</v>
      </c>
      <c r="D91" s="81">
        <f>IF(ISERROR(VLOOKUP(control!$B$4&amp;control!$D$7&amp;Wales_CN!$B91,Data_CN!$A$5:$U$120,Data_CN!P$1,FALSE)),"-",VLOOKUP(control!$B$4&amp;control!$D$7&amp;Wales_CN!$B91,Data_CN!$A$5:$U$120,Data_CN!P$1,FALSE))</f>
        <v>5.9220155156806511</v>
      </c>
      <c r="E91" s="81">
        <f>IF(ISERROR(VLOOKUP(control!$B$4&amp;control!$D$7&amp;Wales_CN!$B91,Data_CN!$A$5:$U$120,Data_CN!Q$1,FALSE)),"-",VLOOKUP(control!$B$4&amp;control!$D$7&amp;Wales_CN!$B91,Data_CN!$A$5:$U$120,Data_CN!Q$1,FALSE))</f>
        <v>16.623943554732111</v>
      </c>
      <c r="F91" s="81">
        <f>IF(ISERROR(VLOOKUP(control!$B$4&amp;control!$D$7&amp;Wales_CN!$B91,Data_CN!$A$5:$U$120,Data_CN!R$1,FALSE)),"-",VLOOKUP(control!$B$4&amp;control!$D$7&amp;Wales_CN!$B91,Data_CN!$A$5:$U$120,Data_CN!R$1,FALSE))</f>
        <v>17.08924477382131</v>
      </c>
      <c r="G91" s="81">
        <f>IF(ISERROR(VLOOKUP(control!$B$4&amp;control!$D$7&amp;Wales_CN!$B91,Data_CN!$A$5:$U$120,Data_CN!S$1,FALSE)),"-",VLOOKUP(control!$B$4&amp;control!$D$7&amp;Wales_CN!$B91,Data_CN!$A$5:$U$120,Data_CN!S$1,FALSE))</f>
        <v>8.07932116782146</v>
      </c>
      <c r="H91" s="81">
        <f>IF(ISERROR(VLOOKUP(control!$B$4&amp;control!$D$7&amp;Wales_CN!$B91,Data_CN!$A$5:$U$120,Data_CN!T$1,FALSE)),"-",VLOOKUP(control!$B$4&amp;control!$D$7&amp;Wales_CN!$B91,Data_CN!$A$5:$U$120,Data_CN!T$1,FALSE))</f>
        <v>4.9914130775022629</v>
      </c>
      <c r="I91" s="82">
        <f>IF(ISERROR(VLOOKUP(control!$B$4&amp;control!$D$7&amp;Wales_CN!$B91,Data_CN!$A$5:$U$120,Data_CN!U$1,FALSE)),"-",VLOOKUP(control!$B$4&amp;control!$D$7&amp;Wales_CN!$B91,Data_CN!$A$5:$U$120,Data_CN!U$1,FALSE))</f>
        <v>60.40455825994264</v>
      </c>
      <c r="J91" s="9"/>
      <c r="K91" s="80">
        <f>IF(ISERROR(VLOOKUP(control!$B$5&amp;control!$D$7&amp;Wales_CN!$B91,Data_CN!$A$5:$U$120,Data_CN!O$1,FALSE)),"-",VLOOKUP(control!$B$5&amp;control!$D$7&amp;Wales_CN!$B91,Data_CN!$A$5:$U$120,Data_CN!O$1,FALSE))</f>
        <v>6.8103178430327489</v>
      </c>
      <c r="L91" s="81">
        <f>IF(ISERROR(VLOOKUP(control!$B$5&amp;control!$D$7&amp;Wales_CN!$B91,Data_CN!$A$5:$U$120,Data_CN!P$1,FALSE)),"-",VLOOKUP(control!$B$5&amp;control!$D$7&amp;Wales_CN!$B91,Data_CN!$A$5:$U$120,Data_CN!P$1,FALSE))</f>
        <v>6.0066157373332318</v>
      </c>
      <c r="M91" s="81">
        <f>IF(ISERROR(VLOOKUP(control!$B$5&amp;control!$D$7&amp;Wales_CN!$B91,Data_CN!$A$5:$U$120,Data_CN!Q$1,FALSE)),"-",VLOOKUP(control!$B$5&amp;control!$D$7&amp;Wales_CN!$B91,Data_CN!$A$5:$U$120,Data_CN!Q$1,FALSE))</f>
        <v>15.397240340769692</v>
      </c>
      <c r="N91" s="81">
        <f>IF(ISERROR(VLOOKUP(control!$B$5&amp;control!$D$7&amp;Wales_CN!$B91,Data_CN!$A$5:$U$120,Data_CN!R$1,FALSE)),"-",VLOOKUP(control!$B$5&amp;control!$D$7&amp;Wales_CN!$B91,Data_CN!$A$5:$U$120,Data_CN!R$1,FALSE))</f>
        <v>15.820241449032595</v>
      </c>
      <c r="O91" s="81">
        <f>IF(ISERROR(VLOOKUP(control!$B$5&amp;control!$D$7&amp;Wales_CN!$B91,Data_CN!$A$5:$U$120,Data_CN!S$1,FALSE)),"-",VLOOKUP(control!$B$5&amp;control!$D$7&amp;Wales_CN!$B91,Data_CN!$A$5:$U$120,Data_CN!S$1,FALSE))</f>
        <v>8.7561229410421042</v>
      </c>
      <c r="P91" s="81">
        <f>IF(ISERROR(VLOOKUP(control!$B$5&amp;control!$D$7&amp;Wales_CN!$B91,Data_CN!$A$5:$U$120,Data_CN!T$1,FALSE)),"-",VLOOKUP(control!$B$5&amp;control!$D$7&amp;Wales_CN!$B91,Data_CN!$A$5:$U$120,Data_CN!T$1,FALSE))</f>
        <v>4.3992115259341986</v>
      </c>
      <c r="Q91" s="82">
        <f>IF(ISERROR(VLOOKUP(control!$B$5&amp;control!$D$7&amp;Wales_CN!$B91,Data_CN!$A$5:$U$120,Data_CN!U$1,FALSE)),"-",VLOOKUP(control!$B$5&amp;control!$D$7&amp;Wales_CN!$B91,Data_CN!$A$5:$U$120,Data_CN!U$1,FALSE))</f>
        <v>57.189749837144568</v>
      </c>
      <c r="R91" s="9"/>
      <c r="S91" s="80">
        <f>IF(ISERROR(VLOOKUP("Persons"&amp;control!$D$7&amp;Wales_CN!$B91,Data_CN!$A$5:$U$120,Data_CN!O$1,FALSE)),"-",VLOOKUP("Persons"&amp;control!$D$7&amp;Wales_CN!$B91,Data_CN!$A$5:$U$120,Data_CN!O$1,FALSE))</f>
        <v>14.508938013417595</v>
      </c>
      <c r="T91" s="81">
        <f>IF(ISERROR(VLOOKUP("Persons"&amp;control!$D$7&amp;Wales_CN!$B91,Data_CN!$A$5:$U$120,Data_CN!P$1,FALSE)),"-",VLOOKUP("Persons"&amp;control!$D$7&amp;Wales_CN!$B91,Data_CN!$A$5:$U$120,Data_CN!P$1,FALSE))</f>
        <v>11.928631253013883</v>
      </c>
      <c r="U91" s="81">
        <f>IF(ISERROR(VLOOKUP("Persons"&amp;control!$D$7&amp;Wales_CN!$B91,Data_CN!$A$5:$U$120,Data_CN!Q$1,FALSE)),"-",VLOOKUP("Persons"&amp;control!$D$7&amp;Wales_CN!$B91,Data_CN!$A$5:$U$120,Data_CN!Q$1,FALSE))</f>
        <v>32.021183895501807</v>
      </c>
      <c r="V91" s="81">
        <f>IF(ISERROR(VLOOKUP("Persons"&amp;control!$D$7&amp;Wales_CN!$B91,Data_CN!$A$5:$U$120,Data_CN!R$1,FALSE)),"-",VLOOKUP("Persons"&amp;control!$D$7&amp;Wales_CN!$B91,Data_CN!$A$5:$U$120,Data_CN!R$1,FALSE))</f>
        <v>32.909486222853907</v>
      </c>
      <c r="W91" s="81">
        <f>IF(ISERROR(VLOOKUP("Persons"&amp;control!$D$7&amp;Wales_CN!$B91,Data_CN!$A$5:$U$120,Data_CN!S$1,FALSE)),"-",VLOOKUP("Persons"&amp;control!$D$7&amp;Wales_CN!$B91,Data_CN!$A$5:$U$120,Data_CN!S$1,FALSE))</f>
        <v>16.835444108863566</v>
      </c>
      <c r="X91" s="81">
        <f>IF(ISERROR(VLOOKUP("Persons"&amp;control!$D$7&amp;Wales_CN!$B91,Data_CN!$A$5:$U$120,Data_CN!T$1,FALSE)),"-",VLOOKUP("Persons"&amp;control!$D$7&amp;Wales_CN!$B91,Data_CN!$A$5:$U$120,Data_CN!T$1,FALSE))</f>
        <v>9.3906246034364607</v>
      </c>
      <c r="Y91" s="82">
        <f>IF(ISERROR(VLOOKUP("Persons"&amp;control!$D$7&amp;Wales_CN!$B91,Data_CN!$A$5:$U$120,Data_CN!U$1,FALSE)),"-",VLOOKUP("Persons"&amp;control!$D$7&amp;Wales_CN!$B91,Data_CN!$A$5:$U$120,Data_CN!U$1,FALSE))</f>
        <v>117.59430809708722</v>
      </c>
    </row>
    <row r="92" spans="2:25" thickBot="1">
      <c r="B92" s="16" t="s">
        <v>128</v>
      </c>
      <c r="C92" s="77">
        <f>IF(ISERROR(VLOOKUP(control!$B$4&amp;control!$D$7&amp;Wales_CN!$B92,Data_CN!$A$5:$U$120,Data_CN!O$1,FALSE)),"-",VLOOKUP(control!$B$4&amp;control!$D$7&amp;Wales_CN!$B92,Data_CN!$A$5:$U$120,Data_CN!O$1,FALSE))</f>
        <v>5.9643156265069415</v>
      </c>
      <c r="D92" s="78">
        <f>IF(ISERROR(VLOOKUP(control!$B$4&amp;control!$D$7&amp;Wales_CN!$B92,Data_CN!$A$5:$U$120,Data_CN!P$1,FALSE)),"-",VLOOKUP(control!$B$4&amp;control!$D$7&amp;Wales_CN!$B92,Data_CN!$A$5:$U$120,Data_CN!P$1,FALSE))</f>
        <v>2.6226068712300026</v>
      </c>
      <c r="E92" s="78">
        <f>IF(ISERROR(VLOOKUP(control!$B$4&amp;control!$D$7&amp;Wales_CN!$B92,Data_CN!$A$5:$U$120,Data_CN!Q$1,FALSE)),"-",VLOOKUP(control!$B$4&amp;control!$D$7&amp;Wales_CN!$B92,Data_CN!$A$5:$U$120,Data_CN!Q$1,FALSE))</f>
        <v>3.1725083119717774</v>
      </c>
      <c r="F92" s="78">
        <f>IF(ISERROR(VLOOKUP(control!$B$4&amp;control!$D$7&amp;Wales_CN!$B92,Data_CN!$A$5:$U$120,Data_CN!R$1,FALSE)),"-",VLOOKUP(control!$B$4&amp;control!$D$7&amp;Wales_CN!$B92,Data_CN!$A$5:$U$120,Data_CN!R$1,FALSE))</f>
        <v>2.8341074253614544</v>
      </c>
      <c r="G92" s="78">
        <f>IF(ISERROR(VLOOKUP(control!$B$4&amp;control!$D$7&amp;Wales_CN!$B92,Data_CN!$A$5:$U$120,Data_CN!S$1,FALSE)),"-",VLOOKUP(control!$B$4&amp;control!$D$7&amp;Wales_CN!$B92,Data_CN!$A$5:$U$120,Data_CN!S$1,FALSE))</f>
        <v>1.7343045438779048</v>
      </c>
      <c r="H92" s="78">
        <f>IF(ISERROR(VLOOKUP(control!$B$4&amp;control!$D$7&amp;Wales_CN!$B92,Data_CN!$A$5:$U$120,Data_CN!T$1,FALSE)),"-",VLOOKUP(control!$B$4&amp;control!$D$7&amp;Wales_CN!$B92,Data_CN!$A$5:$U$120,Data_CN!T$1,FALSE))</f>
        <v>0.42300110826290366</v>
      </c>
      <c r="I92" s="79">
        <f>IF(ISERROR(VLOOKUP(control!$B$4&amp;control!$D$7&amp;Wales_CN!$B92,Data_CN!$A$5:$U$120,Data_CN!U$1,FALSE)),"-",VLOOKUP(control!$B$4&amp;control!$D$7&amp;Wales_CN!$B92,Data_CN!$A$5:$U$120,Data_CN!U$1,FALSE))</f>
        <v>16.750843887210983</v>
      </c>
      <c r="J92" s="9"/>
      <c r="K92" s="77">
        <f>IF(ISERROR(VLOOKUP(control!$B$5&amp;control!$D$7&amp;Wales_CN!$B92,Data_CN!$A$5:$U$120,Data_CN!O$1,FALSE)),"-",VLOOKUP(control!$B$5&amp;control!$D$7&amp;Wales_CN!$B92,Data_CN!$A$5:$U$120,Data_CN!O$1,FALSE))</f>
        <v>2.4111063170985507</v>
      </c>
      <c r="L92" s="78">
        <f>IF(ISERROR(VLOOKUP(control!$B$5&amp;control!$D$7&amp;Wales_CN!$B92,Data_CN!$A$5:$U$120,Data_CN!P$1,FALSE)),"-",VLOOKUP(control!$B$5&amp;control!$D$7&amp;Wales_CN!$B92,Data_CN!$A$5:$U$120,Data_CN!P$1,FALSE))</f>
        <v>1.1421029923098398</v>
      </c>
      <c r="M92" s="78">
        <f>IF(ISERROR(VLOOKUP(control!$B$5&amp;control!$D$7&amp;Wales_CN!$B92,Data_CN!$A$5:$U$120,Data_CN!Q$1,FALSE)),"-",VLOOKUP(control!$B$5&amp;control!$D$7&amp;Wales_CN!$B92,Data_CN!$A$5:$U$120,Data_CN!Q$1,FALSE))</f>
        <v>1.5651041005727435</v>
      </c>
      <c r="N92" s="78">
        <f>IF(ISERROR(VLOOKUP(control!$B$5&amp;control!$D$7&amp;Wales_CN!$B92,Data_CN!$A$5:$U$120,Data_CN!R$1,FALSE)),"-",VLOOKUP(control!$B$5&amp;control!$D$7&amp;Wales_CN!$B92,Data_CN!$A$5:$U$120,Data_CN!R$1,FALSE))</f>
        <v>1.4382037680938724</v>
      </c>
      <c r="O92" s="78">
        <f>IF(ISERROR(VLOOKUP(control!$B$5&amp;control!$D$7&amp;Wales_CN!$B92,Data_CN!$A$5:$U$120,Data_CN!S$1,FALSE)),"-",VLOOKUP(control!$B$5&amp;control!$D$7&amp;Wales_CN!$B92,Data_CN!$A$5:$U$120,Data_CN!S$1,FALSE))</f>
        <v>1.0575027706572591</v>
      </c>
      <c r="P92" s="78">
        <f>IF(ISERROR(VLOOKUP(control!$B$5&amp;control!$D$7&amp;Wales_CN!$B92,Data_CN!$A$5:$U$120,Data_CN!T$1,FALSE)),"-",VLOOKUP(control!$B$5&amp;control!$D$7&amp;Wales_CN!$B92,Data_CN!$A$5:$U$120,Data_CN!T$1,FALSE))</f>
        <v>0.33840088661032292</v>
      </c>
      <c r="Q92" s="79">
        <f>IF(ISERROR(VLOOKUP(control!$B$5&amp;control!$D$7&amp;Wales_CN!$B92,Data_CN!$A$5:$U$120,Data_CN!U$1,FALSE)),"-",VLOOKUP(control!$B$5&amp;control!$D$7&amp;Wales_CN!$B92,Data_CN!$A$5:$U$120,Data_CN!U$1,FALSE))</f>
        <v>7.952420835342588</v>
      </c>
      <c r="R92" s="9"/>
      <c r="S92" s="77">
        <f>IF(ISERROR(VLOOKUP("Persons"&amp;control!$D$7&amp;Wales_CN!$B92,Data_CN!$A$5:$U$120,Data_CN!O$1,FALSE)),"-",VLOOKUP("Persons"&amp;control!$D$7&amp;Wales_CN!$B92,Data_CN!$A$5:$U$120,Data_CN!O$1,FALSE))</f>
        <v>8.3754219436054917</v>
      </c>
      <c r="T92" s="78">
        <f>IF(ISERROR(VLOOKUP("Persons"&amp;control!$D$7&amp;Wales_CN!$B92,Data_CN!$A$5:$U$120,Data_CN!P$1,FALSE)),"-",VLOOKUP("Persons"&amp;control!$D$7&amp;Wales_CN!$B92,Data_CN!$A$5:$U$120,Data_CN!P$1,FALSE))</f>
        <v>3.7647098635398426</v>
      </c>
      <c r="U92" s="78">
        <f>IF(ISERROR(VLOOKUP("Persons"&amp;control!$D$7&amp;Wales_CN!$B92,Data_CN!$A$5:$U$120,Data_CN!Q$1,FALSE)),"-",VLOOKUP("Persons"&amp;control!$D$7&amp;Wales_CN!$B92,Data_CN!$A$5:$U$120,Data_CN!Q$1,FALSE))</f>
        <v>4.7376124125445207</v>
      </c>
      <c r="V92" s="78">
        <f>IF(ISERROR(VLOOKUP("Persons"&amp;control!$D$7&amp;Wales_CN!$B92,Data_CN!$A$5:$U$120,Data_CN!R$1,FALSE)),"-",VLOOKUP("Persons"&amp;control!$D$7&amp;Wales_CN!$B92,Data_CN!$A$5:$U$120,Data_CN!R$1,FALSE))</f>
        <v>4.2723111934553275</v>
      </c>
      <c r="W92" s="78">
        <f>IF(ISERROR(VLOOKUP("Persons"&amp;control!$D$7&amp;Wales_CN!$B92,Data_CN!$A$5:$U$120,Data_CN!S$1,FALSE)),"-",VLOOKUP("Persons"&amp;control!$D$7&amp;Wales_CN!$B92,Data_CN!$A$5:$U$120,Data_CN!S$1,FALSE))</f>
        <v>2.7918073145351641</v>
      </c>
      <c r="X92" s="78">
        <f>IF(ISERROR(VLOOKUP("Persons"&amp;control!$D$7&amp;Wales_CN!$B92,Data_CN!$A$5:$U$120,Data_CN!T$1,FALSE)),"-",VLOOKUP("Persons"&amp;control!$D$7&amp;Wales_CN!$B92,Data_CN!$A$5:$U$120,Data_CN!T$1,FALSE))</f>
        <v>0.76140199487322657</v>
      </c>
      <c r="Y92" s="79">
        <f>IF(ISERROR(VLOOKUP("Persons"&amp;control!$D$7&amp;Wales_CN!$B92,Data_CN!$A$5:$U$120,Data_CN!U$1,FALSE)),"-",VLOOKUP("Persons"&amp;control!$D$7&amp;Wales_CN!$B92,Data_CN!$A$5:$U$120,Data_CN!U$1,FALSE))</f>
        <v>24.703264722553577</v>
      </c>
    </row>
    <row r="93" spans="2:25" thickBot="1">
      <c r="B93" s="16" t="s">
        <v>132</v>
      </c>
      <c r="C93" s="80" t="str">
        <f>IF(ISERROR(VLOOKUP(control!$B$4&amp;control!$D$7&amp;Wales_CN!$B93,Data_CN!$A$5:$U$120,Data_CN!O$1,FALSE)),"-",VLOOKUP(control!$B$4&amp;control!$D$7&amp;Wales_CN!$B93,Data_CN!$A$5:$U$120,Data_CN!O$1,FALSE))</f>
        <v>-</v>
      </c>
      <c r="D93" s="81" t="str">
        <f>IF(ISERROR(VLOOKUP(control!$B$4&amp;control!$D$7&amp;Wales_CN!$B93,Data_CN!$A$5:$U$120,Data_CN!P$1,FALSE)),"-",VLOOKUP(control!$B$4&amp;control!$D$7&amp;Wales_CN!$B93,Data_CN!$A$5:$U$120,Data_CN!P$1,FALSE))</f>
        <v>-</v>
      </c>
      <c r="E93" s="81" t="str">
        <f>IF(ISERROR(VLOOKUP(control!$B$4&amp;control!$D$7&amp;Wales_CN!$B93,Data_CN!$A$5:$U$120,Data_CN!Q$1,FALSE)),"-",VLOOKUP(control!$B$4&amp;control!$D$7&amp;Wales_CN!$B93,Data_CN!$A$5:$U$120,Data_CN!Q$1,FALSE))</f>
        <v>-</v>
      </c>
      <c r="F93" s="81" t="str">
        <f>IF(ISERROR(VLOOKUP(control!$B$4&amp;control!$D$7&amp;Wales_CN!$B93,Data_CN!$A$5:$U$120,Data_CN!R$1,FALSE)),"-",VLOOKUP(control!$B$4&amp;control!$D$7&amp;Wales_CN!$B93,Data_CN!$A$5:$U$120,Data_CN!R$1,FALSE))</f>
        <v>-</v>
      </c>
      <c r="G93" s="81" t="str">
        <f>IF(ISERROR(VLOOKUP(control!$B$4&amp;control!$D$7&amp;Wales_CN!$B93,Data_CN!$A$5:$U$120,Data_CN!S$1,FALSE)),"-",VLOOKUP(control!$B$4&amp;control!$D$7&amp;Wales_CN!$B93,Data_CN!$A$5:$U$120,Data_CN!S$1,FALSE))</f>
        <v>-</v>
      </c>
      <c r="H93" s="81" t="str">
        <f>IF(ISERROR(VLOOKUP(control!$B$4&amp;control!$D$7&amp;Wales_CN!$B93,Data_CN!$A$5:$U$120,Data_CN!T$1,FALSE)),"-",VLOOKUP(control!$B$4&amp;control!$D$7&amp;Wales_CN!$B93,Data_CN!$A$5:$U$120,Data_CN!T$1,FALSE))</f>
        <v>-</v>
      </c>
      <c r="I93" s="82" t="str">
        <f>IF(ISERROR(VLOOKUP(control!$B$4&amp;control!$D$7&amp;Wales_CN!$B93,Data_CN!$A$5:$U$120,Data_CN!U$1,FALSE)),"-",VLOOKUP(control!$B$4&amp;control!$D$7&amp;Wales_CN!$B93,Data_CN!$A$5:$U$120,Data_CN!U$1,FALSE))</f>
        <v>-</v>
      </c>
      <c r="J93" s="9"/>
      <c r="K93" s="80">
        <f>IF(ISERROR(VLOOKUP(control!$B$5&amp;control!$D$7&amp;Wales_CN!$B93,Data_CN!$A$5:$U$120,Data_CN!O$1,FALSE)),"-",VLOOKUP(control!$B$5&amp;control!$D$7&amp;Wales_CN!$B93,Data_CN!$A$5:$U$120,Data_CN!O$1,FALSE))</f>
        <v>18.170850802379967</v>
      </c>
      <c r="L93" s="81">
        <f>IF(ISERROR(VLOOKUP(control!$B$5&amp;control!$D$7&amp;Wales_CN!$B93,Data_CN!$A$5:$U$120,Data_CN!P$1,FALSE)),"-",VLOOKUP(control!$B$5&amp;control!$D$7&amp;Wales_CN!$B93,Data_CN!$A$5:$U$120,Data_CN!P$1,FALSE))</f>
        <v>13.607395121416962</v>
      </c>
      <c r="M93" s="81">
        <f>IF(ISERROR(VLOOKUP(control!$B$5&amp;control!$D$7&amp;Wales_CN!$B93,Data_CN!$A$5:$U$120,Data_CN!Q$1,FALSE)),"-",VLOOKUP(control!$B$5&amp;control!$D$7&amp;Wales_CN!$B93,Data_CN!$A$5:$U$120,Data_CN!Q$1,FALSE))</f>
        <v>28.874228672275017</v>
      </c>
      <c r="N93" s="81">
        <f>IF(ISERROR(VLOOKUP(control!$B$5&amp;control!$D$7&amp;Wales_CN!$B93,Data_CN!$A$5:$U$120,Data_CN!R$1,FALSE)),"-",VLOOKUP(control!$B$5&amp;control!$D$7&amp;Wales_CN!$B93,Data_CN!$A$5:$U$120,Data_CN!R$1,FALSE))</f>
        <v>36.839533133592262</v>
      </c>
      <c r="O93" s="81">
        <f>IF(ISERROR(VLOOKUP(control!$B$5&amp;control!$D$7&amp;Wales_CN!$B93,Data_CN!$A$5:$U$120,Data_CN!S$1,FALSE)),"-",VLOOKUP(control!$B$5&amp;control!$D$7&amp;Wales_CN!$B93,Data_CN!$A$5:$U$120,Data_CN!S$1,FALSE))</f>
        <v>28.957200593747071</v>
      </c>
      <c r="P93" s="81">
        <f>IF(ISERROR(VLOOKUP(control!$B$5&amp;control!$D$7&amp;Wales_CN!$B93,Data_CN!$A$5:$U$120,Data_CN!T$1,FALSE)),"-",VLOOKUP(control!$B$5&amp;control!$D$7&amp;Wales_CN!$B93,Data_CN!$A$5:$U$120,Data_CN!T$1,FALSE))</f>
        <v>14.934945864969837</v>
      </c>
      <c r="Q93" s="82">
        <f>IF(ISERROR(VLOOKUP(control!$B$5&amp;control!$D$7&amp;Wales_CN!$B93,Data_CN!$A$5:$U$120,Data_CN!U$1,FALSE)),"-",VLOOKUP(control!$B$5&amp;control!$D$7&amp;Wales_CN!$B93,Data_CN!$A$5:$U$120,Data_CN!U$1,FALSE))</f>
        <v>141.3841541883811</v>
      </c>
      <c r="R93" s="9"/>
      <c r="S93" s="80">
        <f>IF(ISERROR(VLOOKUP("Persons"&amp;control!$D$7&amp;Wales_CN!$B93,Data_CN!$A$5:$U$120,Data_CN!O$1,FALSE)),"-",VLOOKUP("Persons"&amp;control!$D$7&amp;Wales_CN!$B93,Data_CN!$A$5:$U$120,Data_CN!O$1,FALSE))</f>
        <v>18.170850802379967</v>
      </c>
      <c r="T93" s="81">
        <f>IF(ISERROR(VLOOKUP("Persons"&amp;control!$D$7&amp;Wales_CN!$B93,Data_CN!$A$5:$U$120,Data_CN!P$1,FALSE)),"-",VLOOKUP("Persons"&amp;control!$D$7&amp;Wales_CN!$B93,Data_CN!$A$5:$U$120,Data_CN!P$1,FALSE))</f>
        <v>13.607395121416962</v>
      </c>
      <c r="U93" s="81">
        <f>IF(ISERROR(VLOOKUP("Persons"&amp;control!$D$7&amp;Wales_CN!$B93,Data_CN!$A$5:$U$120,Data_CN!Q$1,FALSE)),"-",VLOOKUP("Persons"&amp;control!$D$7&amp;Wales_CN!$B93,Data_CN!$A$5:$U$120,Data_CN!Q$1,FALSE))</f>
        <v>28.874228672275017</v>
      </c>
      <c r="V93" s="81">
        <f>IF(ISERROR(VLOOKUP("Persons"&amp;control!$D$7&amp;Wales_CN!$B93,Data_CN!$A$5:$U$120,Data_CN!R$1,FALSE)),"-",VLOOKUP("Persons"&amp;control!$D$7&amp;Wales_CN!$B93,Data_CN!$A$5:$U$120,Data_CN!R$1,FALSE))</f>
        <v>36.839533133592262</v>
      </c>
      <c r="W93" s="81">
        <f>IF(ISERROR(VLOOKUP("Persons"&amp;control!$D$7&amp;Wales_CN!$B93,Data_CN!$A$5:$U$120,Data_CN!S$1,FALSE)),"-",VLOOKUP("Persons"&amp;control!$D$7&amp;Wales_CN!$B93,Data_CN!$A$5:$U$120,Data_CN!S$1,FALSE))</f>
        <v>28.957200593747071</v>
      </c>
      <c r="X93" s="81">
        <f>IF(ISERROR(VLOOKUP("Persons"&amp;control!$D$7&amp;Wales_CN!$B93,Data_CN!$A$5:$U$120,Data_CN!T$1,FALSE)),"-",VLOOKUP("Persons"&amp;control!$D$7&amp;Wales_CN!$B93,Data_CN!$A$5:$U$120,Data_CN!T$1,FALSE))</f>
        <v>14.934945864969837</v>
      </c>
      <c r="Y93" s="82">
        <f>IF(ISERROR(VLOOKUP("Persons"&amp;control!$D$7&amp;Wales_CN!$B93,Data_CN!$A$5:$U$120,Data_CN!U$1,FALSE)),"-",VLOOKUP("Persons"&amp;control!$D$7&amp;Wales_CN!$B93,Data_CN!$A$5:$U$120,Data_CN!U$1,FALSE))</f>
        <v>141.3841541883811</v>
      </c>
    </row>
    <row r="94" spans="2:25" thickBot="1">
      <c r="B94" s="16" t="s">
        <v>161</v>
      </c>
      <c r="C94" s="77">
        <f>IF(ISERROR(VLOOKUP(control!$B$4&amp;control!$D$7&amp;Wales_CN!$B94,Data_CN!$A$5:$U$120,Data_CN!O$1,FALSE)),"-",VLOOKUP(control!$B$4&amp;control!$D$7&amp;Wales_CN!$B94,Data_CN!$A$5:$U$120,Data_CN!O$1,FALSE))</f>
        <v>2.7918073145351641</v>
      </c>
      <c r="D94" s="78">
        <f>IF(ISERROR(VLOOKUP(control!$B$4&amp;control!$D$7&amp;Wales_CN!$B94,Data_CN!$A$5:$U$120,Data_CN!P$1,FALSE)),"-",VLOOKUP(control!$B$4&amp;control!$D$7&amp;Wales_CN!$B94,Data_CN!$A$5:$U$120,Data_CN!P$1,FALSE))</f>
        <v>0.76140199487322657</v>
      </c>
      <c r="E94" s="78">
        <f>IF(ISERROR(VLOOKUP(control!$B$4&amp;control!$D$7&amp;Wales_CN!$B94,Data_CN!$A$5:$U$120,Data_CN!Q$1,FALSE)),"-",VLOOKUP(control!$B$4&amp;control!$D$7&amp;Wales_CN!$B94,Data_CN!$A$5:$U$120,Data_CN!Q$1,FALSE))</f>
        <v>1.1844031031361302</v>
      </c>
      <c r="F94" s="78">
        <f>IF(ISERROR(VLOOKUP(control!$B$4&amp;control!$D$7&amp;Wales_CN!$B94,Data_CN!$A$5:$U$120,Data_CN!R$1,FALSE)),"-",VLOOKUP(control!$B$4&amp;control!$D$7&amp;Wales_CN!$B94,Data_CN!$A$5:$U$120,Data_CN!R$1,FALSE))</f>
        <v>0.50760132991548435</v>
      </c>
      <c r="G94" s="78">
        <f>IF(ISERROR(VLOOKUP(control!$B$4&amp;control!$D$7&amp;Wales_CN!$B94,Data_CN!$A$5:$U$120,Data_CN!S$1,FALSE)),"-",VLOOKUP(control!$B$4&amp;control!$D$7&amp;Wales_CN!$B94,Data_CN!$A$5:$U$120,Data_CN!S$1,FALSE))</f>
        <v>0.46530121908919397</v>
      </c>
      <c r="H94" s="78">
        <f>IF(ISERROR(VLOOKUP(control!$B$4&amp;control!$D$7&amp;Wales_CN!$B94,Data_CN!$A$5:$U$120,Data_CN!T$1,FALSE)),"-",VLOOKUP(control!$B$4&amp;control!$D$7&amp;Wales_CN!$B94,Data_CN!$A$5:$U$120,Data_CN!T$1,FALSE))</f>
        <v>0.25380066495774217</v>
      </c>
      <c r="I94" s="79">
        <f>IF(ISERROR(VLOOKUP(control!$B$4&amp;control!$D$7&amp;Wales_CN!$B94,Data_CN!$A$5:$U$120,Data_CN!U$1,FALSE)),"-",VLOOKUP(control!$B$4&amp;control!$D$7&amp;Wales_CN!$B94,Data_CN!$A$5:$U$120,Data_CN!U$1,FALSE))</f>
        <v>5.9643156265069415</v>
      </c>
      <c r="J94" s="9"/>
      <c r="K94" s="77">
        <f>IF(ISERROR(VLOOKUP(control!$B$5&amp;control!$D$7&amp;Wales_CN!$B94,Data_CN!$A$5:$U$120,Data_CN!O$1,FALSE)),"-",VLOOKUP(control!$B$5&amp;control!$D$7&amp;Wales_CN!$B94,Data_CN!$A$5:$U$120,Data_CN!O$1,FALSE))</f>
        <v>3.0033078686666159</v>
      </c>
      <c r="L94" s="78">
        <f>IF(ISERROR(VLOOKUP(control!$B$5&amp;control!$D$7&amp;Wales_CN!$B94,Data_CN!$A$5:$U$120,Data_CN!P$1,FALSE)),"-",VLOOKUP(control!$B$5&amp;control!$D$7&amp;Wales_CN!$B94,Data_CN!$A$5:$U$120,Data_CN!P$1,FALSE))</f>
        <v>0.63450166239435546</v>
      </c>
      <c r="M94" s="78">
        <f>IF(ISERROR(VLOOKUP(control!$B$5&amp;control!$D$7&amp;Wales_CN!$B94,Data_CN!$A$5:$U$120,Data_CN!Q$1,FALSE)),"-",VLOOKUP(control!$B$5&amp;control!$D$7&amp;Wales_CN!$B94,Data_CN!$A$5:$U$120,Data_CN!Q$1,FALSE))</f>
        <v>0.84600221652580732</v>
      </c>
      <c r="N94" s="78">
        <f>IF(ISERROR(VLOOKUP(control!$B$5&amp;control!$D$7&amp;Wales_CN!$B94,Data_CN!$A$5:$U$120,Data_CN!R$1,FALSE)),"-",VLOOKUP(control!$B$5&amp;control!$D$7&amp;Wales_CN!$B94,Data_CN!$A$5:$U$120,Data_CN!R$1,FALSE))</f>
        <v>0.63450166239435546</v>
      </c>
      <c r="O94" s="78">
        <f>IF(ISERROR(VLOOKUP(control!$B$5&amp;control!$D$7&amp;Wales_CN!$B94,Data_CN!$A$5:$U$120,Data_CN!S$1,FALSE)),"-",VLOOKUP(control!$B$5&amp;control!$D$7&amp;Wales_CN!$B94,Data_CN!$A$5:$U$120,Data_CN!S$1,FALSE))</f>
        <v>0.29610077578403254</v>
      </c>
      <c r="P94" s="78">
        <f>IF(ISERROR(VLOOKUP(control!$B$5&amp;control!$D$7&amp;Wales_CN!$B94,Data_CN!$A$5:$U$120,Data_CN!T$1,FALSE)),"-",VLOOKUP(control!$B$5&amp;control!$D$7&amp;Wales_CN!$B94,Data_CN!$A$5:$U$120,Data_CN!T$1,FALSE))</f>
        <v>0.21150055413145183</v>
      </c>
      <c r="Q94" s="79">
        <f>IF(ISERROR(VLOOKUP(control!$B$5&amp;control!$D$7&amp;Wales_CN!$B94,Data_CN!$A$5:$U$120,Data_CN!U$1,FALSE)),"-",VLOOKUP(control!$B$5&amp;control!$D$7&amp;Wales_CN!$B94,Data_CN!$A$5:$U$120,Data_CN!U$1,FALSE))</f>
        <v>5.6259147398966185</v>
      </c>
      <c r="R94" s="9"/>
      <c r="S94" s="77">
        <f>IF(ISERROR(VLOOKUP("Persons"&amp;control!$D$7&amp;Wales_CN!$B94,Data_CN!$A$5:$U$120,Data_CN!O$1,FALSE)),"-",VLOOKUP("Persons"&amp;control!$D$7&amp;Wales_CN!$B94,Data_CN!$A$5:$U$120,Data_CN!O$1,FALSE))</f>
        <v>5.79511518320178</v>
      </c>
      <c r="T94" s="78">
        <f>IF(ISERROR(VLOOKUP("Persons"&amp;control!$D$7&amp;Wales_CN!$B94,Data_CN!$A$5:$U$120,Data_CN!P$1,FALSE)),"-",VLOOKUP("Persons"&amp;control!$D$7&amp;Wales_CN!$B94,Data_CN!$A$5:$U$120,Data_CN!P$1,FALSE))</f>
        <v>1.395903657267582</v>
      </c>
      <c r="U94" s="78">
        <f>IF(ISERROR(VLOOKUP("Persons"&amp;control!$D$7&amp;Wales_CN!$B94,Data_CN!$A$5:$U$120,Data_CN!Q$1,FALSE)),"-",VLOOKUP("Persons"&amp;control!$D$7&amp;Wales_CN!$B94,Data_CN!$A$5:$U$120,Data_CN!Q$1,FALSE))</f>
        <v>2.0304053196619374</v>
      </c>
      <c r="V94" s="78">
        <f>IF(ISERROR(VLOOKUP("Persons"&amp;control!$D$7&amp;Wales_CN!$B94,Data_CN!$A$5:$U$120,Data_CN!R$1,FALSE)),"-",VLOOKUP("Persons"&amp;control!$D$7&amp;Wales_CN!$B94,Data_CN!$A$5:$U$120,Data_CN!R$1,FALSE))</f>
        <v>1.1421029923098398</v>
      </c>
      <c r="W94" s="78">
        <f>IF(ISERROR(VLOOKUP("Persons"&amp;control!$D$7&amp;Wales_CN!$B94,Data_CN!$A$5:$U$120,Data_CN!S$1,FALSE)),"-",VLOOKUP("Persons"&amp;control!$D$7&amp;Wales_CN!$B94,Data_CN!$A$5:$U$120,Data_CN!S$1,FALSE))</f>
        <v>0.76140199487322657</v>
      </c>
      <c r="X94" s="78">
        <f>IF(ISERROR(VLOOKUP("Persons"&amp;control!$D$7&amp;Wales_CN!$B94,Data_CN!$A$5:$U$120,Data_CN!T$1,FALSE)),"-",VLOOKUP("Persons"&amp;control!$D$7&amp;Wales_CN!$B94,Data_CN!$A$5:$U$120,Data_CN!T$1,FALSE))</f>
        <v>0.46530121908919397</v>
      </c>
      <c r="Y94" s="79">
        <f>IF(ISERROR(VLOOKUP("Persons"&amp;control!$D$7&amp;Wales_CN!$B94,Data_CN!$A$5:$U$120,Data_CN!U$1,FALSE)),"-",VLOOKUP("Persons"&amp;control!$D$7&amp;Wales_CN!$B94,Data_CN!$A$5:$U$120,Data_CN!U$1,FALSE))</f>
        <v>11.59023036640356</v>
      </c>
    </row>
    <row r="95" spans="2:25" thickBot="1">
      <c r="B95" s="16" t="s">
        <v>164</v>
      </c>
      <c r="C95" s="80">
        <f>IF(ISERROR(VLOOKUP(control!$B$4&amp;control!$D$7&amp;Wales_CN!$B95,Data_CN!$A$5:$U$120,Data_CN!O$1,FALSE)),"-",VLOOKUP(control!$B$4&amp;control!$D$7&amp;Wales_CN!$B95,Data_CN!$A$5:$U$120,Data_CN!O$1,FALSE))</f>
        <v>136.94811935800931</v>
      </c>
      <c r="D95" s="81">
        <f>IF(ISERROR(VLOOKUP(control!$B$4&amp;control!$D$7&amp;Wales_CN!$B95,Data_CN!$A$5:$U$120,Data_CN!P$1,FALSE)),"-",VLOOKUP(control!$B$4&amp;control!$D$7&amp;Wales_CN!$B95,Data_CN!$A$5:$U$120,Data_CN!P$1,FALSE))</f>
        <v>121.41525137789482</v>
      </c>
      <c r="E95" s="81">
        <f>IF(ISERROR(VLOOKUP(control!$B$4&amp;control!$D$7&amp;Wales_CN!$B95,Data_CN!$A$5:$U$120,Data_CN!Q$1,FALSE)),"-",VLOOKUP(control!$B$4&amp;control!$D$7&amp;Wales_CN!$B95,Data_CN!$A$5:$U$120,Data_CN!Q$1,FALSE))</f>
        <v>328.43386406842058</v>
      </c>
      <c r="F95" s="81">
        <f>IF(ISERROR(VLOOKUP(control!$B$4&amp;control!$D$7&amp;Wales_CN!$B95,Data_CN!$A$5:$U$120,Data_CN!R$1,FALSE)),"-",VLOOKUP(control!$B$4&amp;control!$D$7&amp;Wales_CN!$B95,Data_CN!$A$5:$U$120,Data_CN!R$1,FALSE))</f>
        <v>313.59134577631119</v>
      </c>
      <c r="G95" s="81">
        <f>IF(ISERROR(VLOOKUP(control!$B$4&amp;control!$D$7&amp;Wales_CN!$B95,Data_CN!$A$5:$U$120,Data_CN!S$1,FALSE)),"-",VLOOKUP(control!$B$4&amp;control!$D$7&amp;Wales_CN!$B95,Data_CN!$A$5:$U$120,Data_CN!S$1,FALSE))</f>
        <v>88.019585220648707</v>
      </c>
      <c r="H95" s="81">
        <f>IF(ISERROR(VLOOKUP(control!$B$4&amp;control!$D$7&amp;Wales_CN!$B95,Data_CN!$A$5:$U$120,Data_CN!T$1,FALSE)),"-",VLOOKUP(control!$B$4&amp;control!$D$7&amp;Wales_CN!$B95,Data_CN!$A$5:$U$120,Data_CN!T$1,FALSE))</f>
        <v>19.761259819145643</v>
      </c>
      <c r="I95" s="82">
        <f>IF(ISERROR(VLOOKUP(control!$B$4&amp;control!$D$7&amp;Wales_CN!$B95,Data_CN!$A$5:$U$120,Data_CN!U$1,FALSE)),"-",VLOOKUP(control!$B$4&amp;control!$D$7&amp;Wales_CN!$B95,Data_CN!$A$5:$U$120,Data_CN!U$1,FALSE))</f>
        <v>1008.1694256204302</v>
      </c>
      <c r="J95" s="9"/>
      <c r="K95" s="80" t="str">
        <f>IF(ISERROR(VLOOKUP(control!$B$5&amp;control!$D$7&amp;Wales_CN!$B95,Data_CN!$A$5:$U$120,Data_CN!O$1,FALSE)),"-",VLOOKUP(control!$B$5&amp;control!$D$7&amp;Wales_CN!$B95,Data_CN!$A$5:$U$120,Data_CN!O$1,FALSE))</f>
        <v>-</v>
      </c>
      <c r="L95" s="81" t="str">
        <f>IF(ISERROR(VLOOKUP(control!$B$5&amp;control!$D$7&amp;Wales_CN!$B95,Data_CN!$A$5:$U$120,Data_CN!P$1,FALSE)),"-",VLOOKUP(control!$B$5&amp;control!$D$7&amp;Wales_CN!$B95,Data_CN!$A$5:$U$120,Data_CN!P$1,FALSE))</f>
        <v>-</v>
      </c>
      <c r="M95" s="81" t="str">
        <f>IF(ISERROR(VLOOKUP(control!$B$5&amp;control!$D$7&amp;Wales_CN!$B95,Data_CN!$A$5:$U$120,Data_CN!Q$1,FALSE)),"-",VLOOKUP(control!$B$5&amp;control!$D$7&amp;Wales_CN!$B95,Data_CN!$A$5:$U$120,Data_CN!Q$1,FALSE))</f>
        <v>-</v>
      </c>
      <c r="N95" s="81" t="str">
        <f>IF(ISERROR(VLOOKUP(control!$B$5&amp;control!$D$7&amp;Wales_CN!$B95,Data_CN!$A$5:$U$120,Data_CN!R$1,FALSE)),"-",VLOOKUP(control!$B$5&amp;control!$D$7&amp;Wales_CN!$B95,Data_CN!$A$5:$U$120,Data_CN!R$1,FALSE))</f>
        <v>-</v>
      </c>
      <c r="O95" s="81" t="str">
        <f>IF(ISERROR(VLOOKUP(control!$B$5&amp;control!$D$7&amp;Wales_CN!$B95,Data_CN!$A$5:$U$120,Data_CN!S$1,FALSE)),"-",VLOOKUP(control!$B$5&amp;control!$D$7&amp;Wales_CN!$B95,Data_CN!$A$5:$U$120,Data_CN!S$1,FALSE))</f>
        <v>-</v>
      </c>
      <c r="P95" s="81" t="str">
        <f>IF(ISERROR(VLOOKUP(control!$B$5&amp;control!$D$7&amp;Wales_CN!$B95,Data_CN!$A$5:$U$120,Data_CN!T$1,FALSE)),"-",VLOOKUP(control!$B$5&amp;control!$D$7&amp;Wales_CN!$B95,Data_CN!$A$5:$U$120,Data_CN!T$1,FALSE))</f>
        <v>-</v>
      </c>
      <c r="Q95" s="82" t="str">
        <f>IF(ISERROR(VLOOKUP(control!$B$5&amp;control!$D$7&amp;Wales_CN!$B95,Data_CN!$A$5:$U$120,Data_CN!U$1,FALSE)),"-",VLOOKUP(control!$B$5&amp;control!$D$7&amp;Wales_CN!$B95,Data_CN!$A$5:$U$120,Data_CN!U$1,FALSE))</f>
        <v>-</v>
      </c>
      <c r="R95" s="9"/>
      <c r="S95" s="80">
        <f>IF(ISERROR(VLOOKUP("Persons"&amp;control!$D$7&amp;Wales_CN!$B95,Data_CN!$A$5:$U$120,Data_CN!O$1,FALSE)),"-",VLOOKUP("Persons"&amp;control!$D$7&amp;Wales_CN!$B95,Data_CN!$A$5:$U$120,Data_CN!O$1,FALSE))</f>
        <v>136.94811935800931</v>
      </c>
      <c r="T95" s="81">
        <f>IF(ISERROR(VLOOKUP("Persons"&amp;control!$D$7&amp;Wales_CN!$B95,Data_CN!$A$5:$U$120,Data_CN!P$1,FALSE)),"-",VLOOKUP("Persons"&amp;control!$D$7&amp;Wales_CN!$B95,Data_CN!$A$5:$U$120,Data_CN!P$1,FALSE))</f>
        <v>121.41525137789482</v>
      </c>
      <c r="U95" s="81">
        <f>IF(ISERROR(VLOOKUP("Persons"&amp;control!$D$7&amp;Wales_CN!$B95,Data_CN!$A$5:$U$120,Data_CN!Q$1,FALSE)),"-",VLOOKUP("Persons"&amp;control!$D$7&amp;Wales_CN!$B95,Data_CN!$A$5:$U$120,Data_CN!Q$1,FALSE))</f>
        <v>328.43386406842058</v>
      </c>
      <c r="V95" s="81">
        <f>IF(ISERROR(VLOOKUP("Persons"&amp;control!$D$7&amp;Wales_CN!$B95,Data_CN!$A$5:$U$120,Data_CN!R$1,FALSE)),"-",VLOOKUP("Persons"&amp;control!$D$7&amp;Wales_CN!$B95,Data_CN!$A$5:$U$120,Data_CN!R$1,FALSE))</f>
        <v>313.59134577631119</v>
      </c>
      <c r="W95" s="81">
        <f>IF(ISERROR(VLOOKUP("Persons"&amp;control!$D$7&amp;Wales_CN!$B95,Data_CN!$A$5:$U$120,Data_CN!S$1,FALSE)),"-",VLOOKUP("Persons"&amp;control!$D$7&amp;Wales_CN!$B95,Data_CN!$A$5:$U$120,Data_CN!S$1,FALSE))</f>
        <v>88.019585220648707</v>
      </c>
      <c r="X95" s="81">
        <f>IF(ISERROR(VLOOKUP("Persons"&amp;control!$D$7&amp;Wales_CN!$B95,Data_CN!$A$5:$U$120,Data_CN!T$1,FALSE)),"-",VLOOKUP("Persons"&amp;control!$D$7&amp;Wales_CN!$B95,Data_CN!$A$5:$U$120,Data_CN!T$1,FALSE))</f>
        <v>19.761259819145643</v>
      </c>
      <c r="Y95" s="82">
        <f>IF(ISERROR(VLOOKUP("Persons"&amp;control!$D$7&amp;Wales_CN!$B95,Data_CN!$A$5:$U$120,Data_CN!U$1,FALSE)),"-",VLOOKUP("Persons"&amp;control!$D$7&amp;Wales_CN!$B95,Data_CN!$A$5:$U$120,Data_CN!U$1,FALSE))</f>
        <v>1008.1694256204302</v>
      </c>
    </row>
    <row r="96" spans="2:25" thickBot="1">
      <c r="B96" s="16" t="s">
        <v>142</v>
      </c>
      <c r="C96" s="77">
        <f>IF(ISERROR(VLOOKUP(control!$B$4&amp;control!$D$7&amp;Wales_CN!$B96,Data_CN!$A$5:$U$120,Data_CN!O$1,FALSE)),"-",VLOOKUP(control!$B$4&amp;control!$D$7&amp;Wales_CN!$B96,Data_CN!$A$5:$U$120,Data_CN!O$1,FALSE))</f>
        <v>5.4144141857651666</v>
      </c>
      <c r="D96" s="78">
        <f>IF(ISERROR(VLOOKUP(control!$B$4&amp;control!$D$7&amp;Wales_CN!$B96,Data_CN!$A$5:$U$120,Data_CN!P$1,FALSE)),"-",VLOOKUP(control!$B$4&amp;control!$D$7&amp;Wales_CN!$B96,Data_CN!$A$5:$U$120,Data_CN!P$1,FALSE))</f>
        <v>2.6226068712300026</v>
      </c>
      <c r="E96" s="78">
        <f>IF(ISERROR(VLOOKUP(control!$B$4&amp;control!$D$7&amp;Wales_CN!$B96,Data_CN!$A$5:$U$120,Data_CN!Q$1,FALSE)),"-",VLOOKUP(control!$B$4&amp;control!$D$7&amp;Wales_CN!$B96,Data_CN!$A$5:$U$120,Data_CN!Q$1,FALSE))</f>
        <v>4.0608106393238748</v>
      </c>
      <c r="F96" s="78">
        <f>IF(ISERROR(VLOOKUP(control!$B$4&amp;control!$D$7&amp;Wales_CN!$B96,Data_CN!$A$5:$U$120,Data_CN!R$1,FALSE)),"-",VLOOKUP(control!$B$4&amp;control!$D$7&amp;Wales_CN!$B96,Data_CN!$A$5:$U$120,Data_CN!R$1,FALSE))</f>
        <v>4.65301219089194</v>
      </c>
      <c r="G96" s="78">
        <f>IF(ISERROR(VLOOKUP(control!$B$4&amp;control!$D$7&amp;Wales_CN!$B96,Data_CN!$A$5:$U$120,Data_CN!S$1,FALSE)),"-",VLOOKUP(control!$B$4&amp;control!$D$7&amp;Wales_CN!$B96,Data_CN!$A$5:$U$120,Data_CN!S$1,FALSE))</f>
        <v>3.3840088661032293</v>
      </c>
      <c r="H96" s="78">
        <f>IF(ISERROR(VLOOKUP(control!$B$4&amp;control!$D$7&amp;Wales_CN!$B96,Data_CN!$A$5:$U$120,Data_CN!T$1,FALSE)),"-",VLOOKUP(control!$B$4&amp;control!$D$7&amp;Wales_CN!$B96,Data_CN!$A$5:$U$120,Data_CN!T$1,FALSE))</f>
        <v>1.395903657267582</v>
      </c>
      <c r="I96" s="79">
        <f>IF(ISERROR(VLOOKUP(control!$B$4&amp;control!$D$7&amp;Wales_CN!$B96,Data_CN!$A$5:$U$120,Data_CN!U$1,FALSE)),"-",VLOOKUP(control!$B$4&amp;control!$D$7&amp;Wales_CN!$B96,Data_CN!$A$5:$U$120,Data_CN!U$1,FALSE))</f>
        <v>21.530756410581798</v>
      </c>
      <c r="J96" s="9"/>
      <c r="K96" s="77">
        <f>IF(ISERROR(VLOOKUP(control!$B$5&amp;control!$D$7&amp;Wales_CN!$B96,Data_CN!$A$5:$U$120,Data_CN!O$1,FALSE)),"-",VLOOKUP(control!$B$5&amp;control!$D$7&amp;Wales_CN!$B96,Data_CN!$A$5:$U$120,Data_CN!O$1,FALSE))</f>
        <v>2.4957065387511315</v>
      </c>
      <c r="L96" s="78">
        <f>IF(ISERROR(VLOOKUP(control!$B$5&amp;control!$D$7&amp;Wales_CN!$B96,Data_CN!$A$5:$U$120,Data_CN!P$1,FALSE)),"-",VLOOKUP(control!$B$5&amp;control!$D$7&amp;Wales_CN!$B96,Data_CN!$A$5:$U$120,Data_CN!P$1,FALSE))</f>
        <v>1.3113034356150013</v>
      </c>
      <c r="M96" s="78">
        <f>IF(ISERROR(VLOOKUP(control!$B$5&amp;control!$D$7&amp;Wales_CN!$B96,Data_CN!$A$5:$U$120,Data_CN!Q$1,FALSE)),"-",VLOOKUP(control!$B$5&amp;control!$D$7&amp;Wales_CN!$B96,Data_CN!$A$5:$U$120,Data_CN!Q$1,FALSE))</f>
        <v>2.32650609544597</v>
      </c>
      <c r="N96" s="78">
        <f>IF(ISERROR(VLOOKUP(control!$B$5&amp;control!$D$7&amp;Wales_CN!$B96,Data_CN!$A$5:$U$120,Data_CN!R$1,FALSE)),"-",VLOOKUP(control!$B$5&amp;control!$D$7&amp;Wales_CN!$B96,Data_CN!$A$5:$U$120,Data_CN!R$1,FALSE))</f>
        <v>3.0033078686666159</v>
      </c>
      <c r="O96" s="78">
        <f>IF(ISERROR(VLOOKUP(control!$B$5&amp;control!$D$7&amp;Wales_CN!$B96,Data_CN!$A$5:$U$120,Data_CN!S$1,FALSE)),"-",VLOOKUP(control!$B$5&amp;control!$D$7&amp;Wales_CN!$B96,Data_CN!$A$5:$U$120,Data_CN!S$1,FALSE))</f>
        <v>1.8612048763567759</v>
      </c>
      <c r="P96" s="78">
        <f>IF(ISERROR(VLOOKUP(control!$B$5&amp;control!$D$7&amp;Wales_CN!$B96,Data_CN!$A$5:$U$120,Data_CN!T$1,FALSE)),"-",VLOOKUP(control!$B$5&amp;control!$D$7&amp;Wales_CN!$B96,Data_CN!$A$5:$U$120,Data_CN!T$1,FALSE))</f>
        <v>0.97290254900467843</v>
      </c>
      <c r="Q96" s="79">
        <f>IF(ISERROR(VLOOKUP(control!$B$5&amp;control!$D$7&amp;Wales_CN!$B96,Data_CN!$A$5:$U$120,Data_CN!U$1,FALSE)),"-",VLOOKUP(control!$B$5&amp;control!$D$7&amp;Wales_CN!$B96,Data_CN!$A$5:$U$120,Data_CN!U$1,FALSE))</f>
        <v>11.970931363840174</v>
      </c>
      <c r="R96" s="9"/>
      <c r="S96" s="77">
        <f>IF(ISERROR(VLOOKUP("Persons"&amp;control!$D$7&amp;Wales_CN!$B96,Data_CN!$A$5:$U$120,Data_CN!O$1,FALSE)),"-",VLOOKUP("Persons"&amp;control!$D$7&amp;Wales_CN!$B96,Data_CN!$A$5:$U$120,Data_CN!O$1,FALSE))</f>
        <v>7.9101207245162977</v>
      </c>
      <c r="T96" s="78">
        <f>IF(ISERROR(VLOOKUP("Persons"&amp;control!$D$7&amp;Wales_CN!$B96,Data_CN!$A$5:$U$120,Data_CN!P$1,FALSE)),"-",VLOOKUP("Persons"&amp;control!$D$7&amp;Wales_CN!$B96,Data_CN!$A$5:$U$120,Data_CN!P$1,FALSE))</f>
        <v>3.9339103068450041</v>
      </c>
      <c r="U96" s="78">
        <f>IF(ISERROR(VLOOKUP("Persons"&amp;control!$D$7&amp;Wales_CN!$B96,Data_CN!$A$5:$U$120,Data_CN!Q$1,FALSE)),"-",VLOOKUP("Persons"&amp;control!$D$7&amp;Wales_CN!$B96,Data_CN!$A$5:$U$120,Data_CN!Q$1,FALSE))</f>
        <v>6.3873167347698443</v>
      </c>
      <c r="V96" s="78">
        <f>IF(ISERROR(VLOOKUP("Persons"&amp;control!$D$7&amp;Wales_CN!$B96,Data_CN!$A$5:$U$120,Data_CN!R$1,FALSE)),"-",VLOOKUP("Persons"&amp;control!$D$7&amp;Wales_CN!$B96,Data_CN!$A$5:$U$120,Data_CN!R$1,FALSE))</f>
        <v>7.6563200595585554</v>
      </c>
      <c r="W96" s="78">
        <f>IF(ISERROR(VLOOKUP("Persons"&amp;control!$D$7&amp;Wales_CN!$B96,Data_CN!$A$5:$U$120,Data_CN!S$1,FALSE)),"-",VLOOKUP("Persons"&amp;control!$D$7&amp;Wales_CN!$B96,Data_CN!$A$5:$U$120,Data_CN!S$1,FALSE))</f>
        <v>5.2452137424600052</v>
      </c>
      <c r="X96" s="78">
        <f>IF(ISERROR(VLOOKUP("Persons"&amp;control!$D$7&amp;Wales_CN!$B96,Data_CN!$A$5:$U$120,Data_CN!T$1,FALSE)),"-",VLOOKUP("Persons"&amp;control!$D$7&amp;Wales_CN!$B96,Data_CN!$A$5:$U$120,Data_CN!T$1,FALSE))</f>
        <v>2.3688062062722604</v>
      </c>
      <c r="Y96" s="79">
        <f>IF(ISERROR(VLOOKUP("Persons"&amp;control!$D$7&amp;Wales_CN!$B96,Data_CN!$A$5:$U$120,Data_CN!U$1,FALSE)),"-",VLOOKUP("Persons"&amp;control!$D$7&amp;Wales_CN!$B96,Data_CN!$A$5:$U$120,Data_CN!U$1,FALSE))</f>
        <v>33.501687774421967</v>
      </c>
    </row>
    <row r="97" spans="2:25" thickBot="1">
      <c r="B97" s="16" t="s">
        <v>146</v>
      </c>
      <c r="C97" s="80" t="str">
        <f>IF(ISERROR(VLOOKUP(control!$B$4&amp;control!$D$7&amp;Wales_CN!$B97,Data_CN!$A$5:$U$120,Data_CN!O$1,FALSE)),"-",VLOOKUP(control!$B$4&amp;control!$D$7&amp;Wales_CN!$B97,Data_CN!$A$5:$U$120,Data_CN!O$1,FALSE))</f>
        <v>-</v>
      </c>
      <c r="D97" s="81" t="str">
        <f>IF(ISERROR(VLOOKUP(control!$B$4&amp;control!$D$7&amp;Wales_CN!$B97,Data_CN!$A$5:$U$120,Data_CN!P$1,FALSE)),"-",VLOOKUP(control!$B$4&amp;control!$D$7&amp;Wales_CN!$B97,Data_CN!$A$5:$U$120,Data_CN!P$1,FALSE))</f>
        <v>-</v>
      </c>
      <c r="E97" s="81" t="str">
        <f>IF(ISERROR(VLOOKUP(control!$B$4&amp;control!$D$7&amp;Wales_CN!$B97,Data_CN!$A$5:$U$120,Data_CN!Q$1,FALSE)),"-",VLOOKUP(control!$B$4&amp;control!$D$7&amp;Wales_CN!$B97,Data_CN!$A$5:$U$120,Data_CN!Q$1,FALSE))</f>
        <v>-</v>
      </c>
      <c r="F97" s="81" t="str">
        <f>IF(ISERROR(VLOOKUP(control!$B$4&amp;control!$D$7&amp;Wales_CN!$B97,Data_CN!$A$5:$U$120,Data_CN!R$1,FALSE)),"-",VLOOKUP(control!$B$4&amp;control!$D$7&amp;Wales_CN!$B97,Data_CN!$A$5:$U$120,Data_CN!R$1,FALSE))</f>
        <v>-</v>
      </c>
      <c r="G97" s="81" t="str">
        <f>IF(ISERROR(VLOOKUP(control!$B$4&amp;control!$D$7&amp;Wales_CN!$B97,Data_CN!$A$5:$U$120,Data_CN!S$1,FALSE)),"-",VLOOKUP(control!$B$4&amp;control!$D$7&amp;Wales_CN!$B97,Data_CN!$A$5:$U$120,Data_CN!S$1,FALSE))</f>
        <v>-</v>
      </c>
      <c r="H97" s="81" t="str">
        <f>IF(ISERROR(VLOOKUP(control!$B$4&amp;control!$D$7&amp;Wales_CN!$B97,Data_CN!$A$5:$U$120,Data_CN!T$1,FALSE)),"-",VLOOKUP(control!$B$4&amp;control!$D$7&amp;Wales_CN!$B97,Data_CN!$A$5:$U$120,Data_CN!T$1,FALSE))</f>
        <v>-</v>
      </c>
      <c r="I97" s="82" t="str">
        <f>IF(ISERROR(VLOOKUP(control!$B$4&amp;control!$D$7&amp;Wales_CN!$B97,Data_CN!$A$5:$U$120,Data_CN!U$1,FALSE)),"-",VLOOKUP(control!$B$4&amp;control!$D$7&amp;Wales_CN!$B97,Data_CN!$A$5:$U$120,Data_CN!U$1,FALSE))</f>
        <v>-</v>
      </c>
      <c r="J97" s="9"/>
      <c r="K97" s="80">
        <f>IF(ISERROR(VLOOKUP(control!$B$5&amp;control!$D$7&amp;Wales_CN!$B97,Data_CN!$A$5:$U$120,Data_CN!O$1,FALSE)),"-",VLOOKUP(control!$B$5&amp;control!$D$7&amp;Wales_CN!$B97,Data_CN!$A$5:$U$120,Data_CN!O$1,FALSE))</f>
        <v>31.363386316436653</v>
      </c>
      <c r="L97" s="81">
        <f>IF(ISERROR(VLOOKUP(control!$B$5&amp;control!$D$7&amp;Wales_CN!$B97,Data_CN!$A$5:$U$120,Data_CN!P$1,FALSE)),"-",VLOOKUP(control!$B$5&amp;control!$D$7&amp;Wales_CN!$B97,Data_CN!$A$5:$U$120,Data_CN!P$1,FALSE))</f>
        <v>24.642660677200226</v>
      </c>
      <c r="M97" s="81">
        <f>IF(ISERROR(VLOOKUP(control!$B$5&amp;control!$D$7&amp;Wales_CN!$B97,Data_CN!$A$5:$U$120,Data_CN!Q$1,FALSE)),"-",VLOOKUP(control!$B$5&amp;control!$D$7&amp;Wales_CN!$B97,Data_CN!$A$5:$U$120,Data_CN!Q$1,FALSE))</f>
        <v>64.469182983786453</v>
      </c>
      <c r="N97" s="81">
        <f>IF(ISERROR(VLOOKUP(control!$B$5&amp;control!$D$7&amp;Wales_CN!$B97,Data_CN!$A$5:$U$120,Data_CN!R$1,FALSE)),"-",VLOOKUP(control!$B$5&amp;control!$D$7&amp;Wales_CN!$B97,Data_CN!$A$5:$U$120,Data_CN!R$1,FALSE))</f>
        <v>66.128621413227549</v>
      </c>
      <c r="O97" s="81">
        <f>IF(ISERROR(VLOOKUP(control!$B$5&amp;control!$D$7&amp;Wales_CN!$B97,Data_CN!$A$5:$U$120,Data_CN!S$1,FALSE)),"-",VLOOKUP(control!$B$5&amp;control!$D$7&amp;Wales_CN!$B97,Data_CN!$A$5:$U$120,Data_CN!S$1,FALSE))</f>
        <v>47.293995239071144</v>
      </c>
      <c r="P97" s="81">
        <f>IF(ISERROR(VLOOKUP(control!$B$5&amp;control!$D$7&amp;Wales_CN!$B97,Data_CN!$A$5:$U$120,Data_CN!T$1,FALSE)),"-",VLOOKUP(control!$B$5&amp;control!$D$7&amp;Wales_CN!$B97,Data_CN!$A$5:$U$120,Data_CN!T$1,FALSE))</f>
        <v>32.276077452629252</v>
      </c>
      <c r="Q97" s="82">
        <f>IF(ISERROR(VLOOKUP(control!$B$5&amp;control!$D$7&amp;Wales_CN!$B97,Data_CN!$A$5:$U$120,Data_CN!U$1,FALSE)),"-",VLOOKUP(control!$B$5&amp;control!$D$7&amp;Wales_CN!$B97,Data_CN!$A$5:$U$120,Data_CN!U$1,FALSE))</f>
        <v>266.17392408235128</v>
      </c>
      <c r="R97" s="9"/>
      <c r="S97" s="80">
        <f>IF(ISERROR(VLOOKUP("Persons"&amp;control!$D$7&amp;Wales_CN!$B97,Data_CN!$A$5:$U$120,Data_CN!O$1,FALSE)),"-",VLOOKUP("Persons"&amp;control!$D$7&amp;Wales_CN!$B97,Data_CN!$A$5:$U$120,Data_CN!O$1,FALSE))</f>
        <v>31.363386316436653</v>
      </c>
      <c r="T97" s="81">
        <f>IF(ISERROR(VLOOKUP("Persons"&amp;control!$D$7&amp;Wales_CN!$B97,Data_CN!$A$5:$U$120,Data_CN!P$1,FALSE)),"-",VLOOKUP("Persons"&amp;control!$D$7&amp;Wales_CN!$B97,Data_CN!$A$5:$U$120,Data_CN!P$1,FALSE))</f>
        <v>24.642660677200226</v>
      </c>
      <c r="U97" s="81">
        <f>IF(ISERROR(VLOOKUP("Persons"&amp;control!$D$7&amp;Wales_CN!$B97,Data_CN!$A$5:$U$120,Data_CN!Q$1,FALSE)),"-",VLOOKUP("Persons"&amp;control!$D$7&amp;Wales_CN!$B97,Data_CN!$A$5:$U$120,Data_CN!Q$1,FALSE))</f>
        <v>64.469182983786453</v>
      </c>
      <c r="V97" s="81">
        <f>IF(ISERROR(VLOOKUP("Persons"&amp;control!$D$7&amp;Wales_CN!$B97,Data_CN!$A$5:$U$120,Data_CN!R$1,FALSE)),"-",VLOOKUP("Persons"&amp;control!$D$7&amp;Wales_CN!$B97,Data_CN!$A$5:$U$120,Data_CN!R$1,FALSE))</f>
        <v>66.128621413227549</v>
      </c>
      <c r="W97" s="81">
        <f>IF(ISERROR(VLOOKUP("Persons"&amp;control!$D$7&amp;Wales_CN!$B97,Data_CN!$A$5:$U$120,Data_CN!S$1,FALSE)),"-",VLOOKUP("Persons"&amp;control!$D$7&amp;Wales_CN!$B97,Data_CN!$A$5:$U$120,Data_CN!S$1,FALSE))</f>
        <v>47.293995239071144</v>
      </c>
      <c r="X97" s="81">
        <f>IF(ISERROR(VLOOKUP("Persons"&amp;control!$D$7&amp;Wales_CN!$B97,Data_CN!$A$5:$U$120,Data_CN!T$1,FALSE)),"-",VLOOKUP("Persons"&amp;control!$D$7&amp;Wales_CN!$B97,Data_CN!$A$5:$U$120,Data_CN!T$1,FALSE))</f>
        <v>32.276077452629252</v>
      </c>
      <c r="Y97" s="82">
        <f>IF(ISERROR(VLOOKUP("Persons"&amp;control!$D$7&amp;Wales_CN!$B97,Data_CN!$A$5:$U$120,Data_CN!U$1,FALSE)),"-",VLOOKUP("Persons"&amp;control!$D$7&amp;Wales_CN!$B97,Data_CN!$A$5:$U$120,Data_CN!U$1,FALSE))</f>
        <v>266.17392408235128</v>
      </c>
    </row>
    <row r="98" spans="2:25" ht="21" customHeight="1" thickBot="1">
      <c r="B98" s="152" t="s">
        <v>202</v>
      </c>
      <c r="S98" s="120" t="s">
        <v>203</v>
      </c>
    </row>
    <row r="99" spans="2:25" s="40" customFormat="1" ht="15" customHeight="1" thickTop="1">
      <c r="B99" s="165" t="s">
        <v>28</v>
      </c>
      <c r="C99" s="168" t="str">
        <f>"Males living with and beyond cancer in 2010 in "&amp;control!$D$7&amp;" Cancer Network by cancer type and time since diagnosis, diagnosed during the period 1991-2010"</f>
        <v>Males living with and beyond cancer in 2010 in South Wales Cancer Network by cancer type and time since diagnosis, diagnosed during the period 1991-2010</v>
      </c>
      <c r="D99" s="168"/>
      <c r="E99" s="168"/>
      <c r="F99" s="168"/>
      <c r="G99" s="168"/>
      <c r="H99" s="168"/>
      <c r="I99" s="168"/>
      <c r="J99" s="121"/>
      <c r="K99" s="168" t="str">
        <f>"Females living with and beyond cancer in 2010 in "&amp;control!$D$7&amp;" Cancer Network by cancer type and time since diagnosis, diagnosed during the period 1991-2010"</f>
        <v>Females living with and beyond cancer in 2010 in South Wales Cancer Network by cancer type and time since diagnosis, diagnosed during the period 1991-2010</v>
      </c>
      <c r="L99" s="168"/>
      <c r="M99" s="168"/>
      <c r="N99" s="168"/>
      <c r="O99" s="168"/>
      <c r="P99" s="168"/>
      <c r="Q99" s="168"/>
      <c r="R99" s="121"/>
      <c r="S99" s="168" t="str">
        <f>"Persons living with and beyond cancer in 2010 in "&amp;control!$D$7&amp;" Cancer Network by cancer type and time since diagnosis, diagnosed during the period 1991-2010"</f>
        <v>Persons living with and beyond cancer in 2010 in South Wales Cancer Network by cancer type and time since diagnosis, diagnosed during the period 1991-2010</v>
      </c>
      <c r="T99" s="168"/>
      <c r="U99" s="168"/>
      <c r="V99" s="168"/>
      <c r="W99" s="168"/>
      <c r="X99" s="168"/>
      <c r="Y99" s="170"/>
    </row>
    <row r="100" spans="2:25" s="95" customFormat="1" ht="21.75" customHeight="1">
      <c r="B100" s="166"/>
      <c r="C100" s="169"/>
      <c r="D100" s="169"/>
      <c r="E100" s="169"/>
      <c r="F100" s="169"/>
      <c r="G100" s="169"/>
      <c r="H100" s="169"/>
      <c r="I100" s="169"/>
      <c r="J100" s="40"/>
      <c r="K100" s="169"/>
      <c r="L100" s="169"/>
      <c r="M100" s="169"/>
      <c r="N100" s="169"/>
      <c r="O100" s="169"/>
      <c r="P100" s="169"/>
      <c r="Q100" s="169"/>
      <c r="R100" s="40"/>
      <c r="S100" s="169"/>
      <c r="T100" s="169"/>
      <c r="U100" s="169"/>
      <c r="V100" s="169"/>
      <c r="W100" s="169"/>
      <c r="X100" s="169"/>
      <c r="Y100" s="171"/>
    </row>
    <row r="101" spans="2:25" ht="15" customHeight="1">
      <c r="B101" s="166"/>
      <c r="Y101" s="122"/>
    </row>
    <row r="102" spans="2:25" ht="15" customHeight="1">
      <c r="B102" s="166"/>
      <c r="Y102" s="122"/>
    </row>
    <row r="103" spans="2:25" ht="15" customHeight="1">
      <c r="B103" s="166"/>
      <c r="Y103" s="122"/>
    </row>
    <row r="104" spans="2:25" ht="15" customHeight="1">
      <c r="B104" s="166"/>
      <c r="Y104" s="122"/>
    </row>
    <row r="105" spans="2:25" ht="15" customHeight="1">
      <c r="B105" s="166"/>
      <c r="Y105" s="122"/>
    </row>
    <row r="106" spans="2:25" ht="15" customHeight="1">
      <c r="B106" s="166"/>
      <c r="Y106" s="122"/>
    </row>
    <row r="107" spans="2:25" ht="15" customHeight="1">
      <c r="B107" s="166"/>
      <c r="Y107" s="122"/>
    </row>
    <row r="108" spans="2:25" ht="15" customHeight="1">
      <c r="B108" s="166"/>
      <c r="Y108" s="122"/>
    </row>
    <row r="109" spans="2:25" ht="15" customHeight="1">
      <c r="B109" s="166"/>
      <c r="Y109" s="122"/>
    </row>
    <row r="110" spans="2:25" ht="15" customHeight="1">
      <c r="B110" s="166"/>
      <c r="Y110" s="122"/>
    </row>
    <row r="111" spans="2:25" ht="15" customHeight="1">
      <c r="B111" s="166"/>
      <c r="Y111" s="122"/>
    </row>
    <row r="112" spans="2:25" ht="15" customHeight="1">
      <c r="B112" s="166"/>
      <c r="Y112" s="122"/>
    </row>
    <row r="113" spans="2:25" ht="15" customHeight="1">
      <c r="B113" s="166"/>
      <c r="Y113" s="122"/>
    </row>
    <row r="114" spans="2:25" ht="15" customHeight="1">
      <c r="B114" s="166"/>
      <c r="Y114" s="122"/>
    </row>
    <row r="115" spans="2:25" ht="15" customHeight="1">
      <c r="B115" s="166"/>
      <c r="Y115" s="122"/>
    </row>
    <row r="116" spans="2:25" ht="15" customHeight="1">
      <c r="B116" s="166"/>
      <c r="Y116" s="122"/>
    </row>
    <row r="117" spans="2:25" ht="15" customHeight="1">
      <c r="B117" s="166"/>
      <c r="Y117" s="122"/>
    </row>
    <row r="118" spans="2:25" ht="15" customHeight="1">
      <c r="B118" s="166"/>
      <c r="Y118" s="122"/>
    </row>
    <row r="119" spans="2:25" ht="15" customHeight="1">
      <c r="B119" s="166"/>
      <c r="Y119" s="122"/>
    </row>
    <row r="120" spans="2:25" ht="15" customHeight="1">
      <c r="B120" s="166"/>
      <c r="Y120" s="122"/>
    </row>
    <row r="121" spans="2:25" ht="5.25" customHeight="1">
      <c r="B121" s="166"/>
      <c r="Y121" s="122"/>
    </row>
    <row r="122" spans="2:25" ht="6" customHeight="1" thickBot="1">
      <c r="B122" s="167"/>
      <c r="C122" s="123"/>
      <c r="D122" s="123"/>
      <c r="E122" s="123"/>
      <c r="F122" s="123"/>
      <c r="G122" s="123"/>
      <c r="H122" s="123"/>
      <c r="I122" s="124"/>
      <c r="J122" s="123"/>
      <c r="K122" s="123"/>
      <c r="L122" s="123"/>
      <c r="M122" s="123"/>
      <c r="N122" s="123"/>
      <c r="O122" s="123"/>
      <c r="P122" s="123"/>
      <c r="Q122" s="124"/>
      <c r="R122" s="123"/>
      <c r="S122" s="123"/>
      <c r="T122" s="123"/>
      <c r="U122" s="123"/>
      <c r="V122" s="123"/>
      <c r="W122" s="123"/>
      <c r="X122" s="123"/>
      <c r="Y122" s="125"/>
    </row>
    <row r="123" spans="2:25" ht="15.75" thickTop="1">
      <c r="B123" s="151" t="s">
        <v>199</v>
      </c>
    </row>
  </sheetData>
  <mergeCells count="28">
    <mergeCell ref="C49:I49"/>
    <mergeCell ref="K49:Q49"/>
    <mergeCell ref="S49:Y49"/>
    <mergeCell ref="C75:I75"/>
    <mergeCell ref="K75:Q75"/>
    <mergeCell ref="S75:Y75"/>
    <mergeCell ref="C16:I16"/>
    <mergeCell ref="K16:Q16"/>
    <mergeCell ref="S16:Y16"/>
    <mergeCell ref="C23:I23"/>
    <mergeCell ref="K23:Q23"/>
    <mergeCell ref="S23:Y23"/>
    <mergeCell ref="B99:B122"/>
    <mergeCell ref="C99:I100"/>
    <mergeCell ref="K99:Q100"/>
    <mergeCell ref="S99:Y100"/>
    <mergeCell ref="C15:I15"/>
    <mergeCell ref="K15:Q15"/>
    <mergeCell ref="S15:Y15"/>
    <mergeCell ref="C74:I74"/>
    <mergeCell ref="K74:Q74"/>
    <mergeCell ref="S74:Y74"/>
    <mergeCell ref="C22:I22"/>
    <mergeCell ref="K22:Q22"/>
    <mergeCell ref="S22:Y22"/>
    <mergeCell ref="C48:I48"/>
    <mergeCell ref="K48:Q48"/>
    <mergeCell ref="S48:Y48"/>
  </mergeCells>
  <conditionalFormatting sqref="C18:I19">
    <cfRule type="containsText" dxfId="20" priority="14" operator="containsText" text="&lt;6">
      <formula>NOT(ISERROR(SEARCH("&lt;6",C18)))</formula>
    </cfRule>
    <cfRule type="containsText" dxfId="19" priority="13" operator="containsText" text="ns">
      <formula>NOT(ISERROR(SEARCH("ns",C18)))</formula>
    </cfRule>
  </conditionalFormatting>
  <conditionalFormatting sqref="K18:Q19">
    <cfRule type="containsText" dxfId="18" priority="7" operator="containsText" text="ns">
      <formula>NOT(ISERROR(SEARCH("ns",K18)))</formula>
    </cfRule>
    <cfRule type="containsText" dxfId="17" priority="8" operator="containsText" text="&lt;6">
      <formula>NOT(ISERROR(SEARCH("&lt;6",K18)))</formula>
    </cfRule>
  </conditionalFormatting>
  <conditionalFormatting sqref="R18:Y19 J18:J19">
    <cfRule type="containsText" dxfId="16" priority="37" operator="containsText" text="&lt;6">
      <formula>NOT(ISERROR(SEARCH("&lt;6",J18)))</formula>
    </cfRule>
  </conditionalFormatting>
  <conditionalFormatting sqref="S18:Y19">
    <cfRule type="containsText" dxfId="15" priority="2" operator="containsText" text="&lt;6">
      <formula>NOT(ISERROR(SEARCH("&lt;6",S18)))</formula>
    </cfRule>
    <cfRule type="containsText" dxfId="14" priority="1" operator="containsText" text="ns">
      <formula>NOT(ISERROR(SEARCH("ns",S18)))</formula>
    </cfRule>
  </conditionalFormatting>
  <hyperlinks>
    <hyperlink ref="E10" location="Wales_CN!A15:A46" display="Numbers" xr:uid="{00000000-0004-0000-0400-000000000000}"/>
    <hyperlink ref="E11" location="Wales_CN!A47:A71" display="Time Since Diagnosis distribution" xr:uid="{00000000-0004-0000-0400-000001000000}"/>
    <hyperlink ref="E12" location="Wales_CN!A73:A97" display="Rates" xr:uid="{00000000-0004-0000-0400-000002000000}"/>
    <hyperlink ref="E13" location="Wales_CN!A100:A123" display="Graphs" xr:uid="{00000000-0004-0000-0400-000003000000}"/>
    <hyperlink ref="B22" location="Wales_CN!A1" display="(back to top)" xr:uid="{00000000-0004-0000-0400-000004000000}"/>
    <hyperlink ref="B48" location="Wales_CN!A1" display="(back to top)" xr:uid="{00000000-0004-0000-0400-000005000000}"/>
    <hyperlink ref="B74" location="Wales_CN!A1" display="(back to top)" xr:uid="{00000000-0004-0000-0400-000006000000}"/>
    <hyperlink ref="H10" r:id="rId1" tooltip="Click here for maps and more information on the geographies referred to here" xr:uid="{00000000-0004-0000-0400-000007000000}"/>
    <hyperlink ref="B123" location="Wales_CN!A1" display="(back to top)" xr:uid="{00000000-0004-0000-0400-000008000000}"/>
    <hyperlink ref="H11" r:id="rId2" tooltip="Click here for full guidance and frequently asked questions on the prevalence data" xr:uid="{00000000-0004-0000-0400-000009000000}"/>
    <hyperlink ref="H13" r:id="rId3" tooltip="Click here for summary data for England and other UK nations" xr:uid="{00000000-0004-0000-0400-00000A000000}"/>
    <hyperlink ref="H12" r:id="rId4" tooltip="Click here for detailed prevalence data for England and other UK nations" xr:uid="{00000000-0004-0000-0400-00000B000000}"/>
  </hyperlinks>
  <pageMargins left="0.70866141732283472" right="0.70866141732283472" top="0.74803149606299213" bottom="0.74803149606299213" header="0.31496062992125984" footer="0.31496062992125984"/>
  <pageSetup paperSize="9" scale="68" orientation="portrait" r:id="rId5"/>
  <rowBreaks count="2" manualBreakCount="2">
    <brk id="45" max="16383" man="1"/>
    <brk id="72" max="16383" man="1"/>
  </rowBreaks>
  <colBreaks count="1" manualBreakCount="1">
    <brk id="18" max="1048575" man="1"/>
  </colBreaks>
  <drawing r:id="rId6"/>
  <legacyDrawing r:id="rId7"/>
  <mc:AlternateContent xmlns:mc="http://schemas.openxmlformats.org/markup-compatibility/2006">
    <mc:Choice Requires="x14">
      <controls>
        <mc:AlternateContent xmlns:mc="http://schemas.openxmlformats.org/markup-compatibility/2006">
          <mc:Choice Requires="x14">
            <control shapeId="23553" r:id="rId8" name="List Box 1">
              <controlPr defaultSize="0" print="0" autoLine="0" autoPict="0">
                <anchor moveWithCells="1">
                  <from>
                    <xdr:col>1</xdr:col>
                    <xdr:colOff>0</xdr:colOff>
                    <xdr:row>9</xdr:row>
                    <xdr:rowOff>85725</xdr:rowOff>
                  </from>
                  <to>
                    <xdr:col>3</xdr:col>
                    <xdr:colOff>200025</xdr:colOff>
                    <xdr:row>11</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BFBDAF"/>
  </sheetPr>
  <dimension ref="A1:Z125"/>
  <sheetViews>
    <sheetView zoomScale="85" zoomScaleNormal="85" workbookViewId="0">
      <selection activeCell="K11" sqref="K11"/>
    </sheetView>
  </sheetViews>
  <sheetFormatPr defaultColWidth="0" defaultRowHeight="15" zeroHeight="1"/>
  <cols>
    <col min="1" max="1" width="0.42578125" style="5" customWidth="1"/>
    <col min="2" max="2" width="39.140625" style="5" customWidth="1"/>
    <col min="3" max="8" width="11" style="5" customWidth="1"/>
    <col min="9" max="9" width="11" style="7" customWidth="1"/>
    <col min="10" max="10" width="3.140625" style="5" customWidth="1"/>
    <col min="11" max="16" width="11" style="5" customWidth="1"/>
    <col min="17" max="17" width="11" style="7" customWidth="1"/>
    <col min="18" max="18" width="7.85546875" style="5" bestFit="1" customWidth="1"/>
    <col min="19" max="24" width="11" style="5" customWidth="1"/>
    <col min="25" max="25" width="11" style="7" customWidth="1"/>
    <col min="26" max="26" width="9.140625" style="5" customWidth="1"/>
    <col min="27" max="16384" width="9.140625" style="5" hidden="1"/>
  </cols>
  <sheetData>
    <row r="1" spans="2:25"/>
    <row r="2" spans="2:25" s="2" customFormat="1" ht="23.25">
      <c r="B2" s="1" t="s">
        <v>0</v>
      </c>
      <c r="I2" s="13"/>
      <c r="Q2" s="13"/>
      <c r="Y2" s="13"/>
    </row>
    <row r="3" spans="2:25" s="2" customFormat="1" ht="15.75">
      <c r="B3" s="141"/>
      <c r="I3" s="13"/>
      <c r="Q3" s="13"/>
      <c r="Y3" s="13"/>
    </row>
    <row r="4" spans="2:25" s="2" customFormat="1" ht="23.25">
      <c r="B4" s="3" t="s">
        <v>13</v>
      </c>
      <c r="I4" s="13"/>
      <c r="Q4" s="13"/>
      <c r="Y4" s="13"/>
    </row>
    <row r="5" spans="2:25" s="2" customFormat="1" ht="23.25">
      <c r="B5" s="3" t="s">
        <v>14</v>
      </c>
      <c r="I5" s="13"/>
      <c r="Q5" s="13"/>
      <c r="Y5" s="13"/>
    </row>
    <row r="6" spans="2:25" ht="6" customHeight="1">
      <c r="B6" s="4"/>
    </row>
    <row r="7" spans="2:25" s="2" customFormat="1" ht="18">
      <c r="B7" s="6" t="s">
        <v>204</v>
      </c>
      <c r="I7" s="13"/>
      <c r="Q7" s="13"/>
      <c r="Y7" s="13"/>
    </row>
    <row r="8" spans="2:25"/>
    <row r="9" spans="2:25">
      <c r="B9" s="40" t="s">
        <v>205</v>
      </c>
      <c r="E9" s="95"/>
    </row>
    <row r="10" spans="2:25">
      <c r="E10" s="147" t="s">
        <v>184</v>
      </c>
      <c r="H10" s="147" t="s">
        <v>185</v>
      </c>
    </row>
    <row r="11" spans="2:25">
      <c r="E11" s="147" t="s">
        <v>24</v>
      </c>
      <c r="H11" s="147" t="s">
        <v>21</v>
      </c>
    </row>
    <row r="12" spans="2:25">
      <c r="E12" s="147" t="s">
        <v>26</v>
      </c>
      <c r="H12" s="147" t="s">
        <v>186</v>
      </c>
    </row>
    <row r="13" spans="2:25">
      <c r="E13" s="147" t="s">
        <v>187</v>
      </c>
      <c r="H13" s="147" t="s">
        <v>188</v>
      </c>
    </row>
    <row r="14" spans="2:25">
      <c r="E14" s="95"/>
    </row>
    <row r="15" spans="2:25">
      <c r="B15" s="40" t="s">
        <v>20</v>
      </c>
    </row>
    <row r="16" spans="2:25">
      <c r="C16" s="172" t="str">
        <f>"Males in "&amp;control!$F$12&amp;" Health Board"</f>
        <v>Males in Powys Teaching Health Board</v>
      </c>
      <c r="D16" s="172"/>
      <c r="E16" s="172"/>
      <c r="F16" s="172"/>
      <c r="G16" s="172"/>
      <c r="H16" s="172"/>
      <c r="I16" s="172"/>
      <c r="K16" s="172" t="str">
        <f>"Females in "&amp;control!$F$12&amp;" Health Board"</f>
        <v>Females in Powys Teaching Health Board</v>
      </c>
      <c r="L16" s="172"/>
      <c r="M16" s="172"/>
      <c r="N16" s="172"/>
      <c r="O16" s="172"/>
      <c r="P16" s="172"/>
      <c r="Q16" s="172"/>
      <c r="S16" s="172" t="str">
        <f>"All persons in "&amp;control!$F$12&amp;" Health Board"</f>
        <v>All persons in Powys Teaching Health Board</v>
      </c>
      <c r="T16" s="172"/>
      <c r="U16" s="172"/>
      <c r="V16" s="172"/>
      <c r="W16" s="172"/>
      <c r="X16" s="172"/>
      <c r="Y16" s="172"/>
    </row>
    <row r="17" spans="2:25" ht="14.25">
      <c r="C17" s="173" t="s">
        <v>189</v>
      </c>
      <c r="D17" s="173"/>
      <c r="E17" s="173"/>
      <c r="F17" s="173"/>
      <c r="G17" s="173"/>
      <c r="H17" s="173"/>
      <c r="I17" s="173"/>
      <c r="K17" s="173" t="s">
        <v>189</v>
      </c>
      <c r="L17" s="173"/>
      <c r="M17" s="173"/>
      <c r="N17" s="173"/>
      <c r="O17" s="173"/>
      <c r="P17" s="173"/>
      <c r="Q17" s="173"/>
      <c r="S17" s="173" t="s">
        <v>189</v>
      </c>
      <c r="T17" s="173"/>
      <c r="U17" s="173"/>
      <c r="V17" s="173"/>
      <c r="W17" s="173"/>
      <c r="X17" s="173"/>
      <c r="Y17" s="173"/>
    </row>
    <row r="18" spans="2:25" s="10" customFormat="1" ht="25.5">
      <c r="C18" s="14" t="s">
        <v>190</v>
      </c>
      <c r="D18" s="14" t="s">
        <v>191</v>
      </c>
      <c r="E18" s="14" t="s">
        <v>192</v>
      </c>
      <c r="F18" s="14" t="s">
        <v>193</v>
      </c>
      <c r="G18" s="14" t="s">
        <v>194</v>
      </c>
      <c r="H18" s="14" t="s">
        <v>195</v>
      </c>
      <c r="I18" s="14" t="s">
        <v>196</v>
      </c>
      <c r="K18" s="11" t="s">
        <v>190</v>
      </c>
      <c r="L18" s="11" t="s">
        <v>191</v>
      </c>
      <c r="M18" s="11" t="s">
        <v>192</v>
      </c>
      <c r="N18" s="11" t="s">
        <v>193</v>
      </c>
      <c r="O18" s="11" t="s">
        <v>194</v>
      </c>
      <c r="P18" s="11" t="s">
        <v>195</v>
      </c>
      <c r="Q18" s="11" t="s">
        <v>196</v>
      </c>
      <c r="S18" s="11" t="s">
        <v>190</v>
      </c>
      <c r="T18" s="11" t="s">
        <v>191</v>
      </c>
      <c r="U18" s="11" t="s">
        <v>192</v>
      </c>
      <c r="V18" s="11" t="s">
        <v>193</v>
      </c>
      <c r="W18" s="11" t="s">
        <v>194</v>
      </c>
      <c r="X18" s="11" t="s">
        <v>195</v>
      </c>
      <c r="Y18" s="12" t="s">
        <v>196</v>
      </c>
    </row>
    <row r="19" spans="2:25" thickBot="1">
      <c r="B19" s="15" t="s">
        <v>197</v>
      </c>
      <c r="C19" s="59">
        <f>IF(ISERROR(VLOOKUP(control!$B$4&amp;control!$F$12,Data_AllCancers!$A$5:$J$379,Data_AllCancers!D$1,FALSE)),"-",VLOOKUP(control!$B$4&amp;control!$F$12,Data_AllCancers!$A$5:$J$379,Data_AllCancers!D$1,FALSE))</f>
        <v>293</v>
      </c>
      <c r="D19" s="60">
        <f>IF(ISERROR(VLOOKUP(control!$B$4&amp;control!$F$12,Data_AllCancers!$A$5:$J$379,Data_AllCancers!E$1,FALSE)),"-",VLOOKUP(control!$B$4&amp;control!$F$12,Data_AllCancers!$A$5:$J$379,Data_AllCancers!E$1,FALSE))</f>
        <v>237</v>
      </c>
      <c r="E19" s="60">
        <f>IF(ISERROR(VLOOKUP(control!$B$4&amp;control!$F$12,Data_AllCancers!$A$5:$J$379,Data_AllCancers!F$1,FALSE)),"-",VLOOKUP(control!$B$4&amp;control!$F$12,Data_AllCancers!$A$5:$J$379,Data_AllCancers!F$1,FALSE))</f>
        <v>592</v>
      </c>
      <c r="F19" s="60">
        <f>IF(ISERROR(VLOOKUP(control!$B$4&amp;control!$F$12,Data_AllCancers!$A$5:$J$379,Data_AllCancers!G$1,FALSE)),"-",VLOOKUP(control!$B$4&amp;control!$F$12,Data_AllCancers!$A$5:$J$379,Data_AllCancers!G$1,FALSE))</f>
        <v>576</v>
      </c>
      <c r="G19" s="60">
        <f>IF(ISERROR(VLOOKUP(control!$B$4&amp;control!$F$12,Data_AllCancers!$A$5:$J$379,Data_AllCancers!H$1,FALSE)),"-",VLOOKUP(control!$B$4&amp;control!$F$12,Data_AllCancers!$A$5:$J$379,Data_AllCancers!H$1,FALSE))</f>
        <v>276</v>
      </c>
      <c r="H19" s="60">
        <f>IF(ISERROR(VLOOKUP(control!$B$4&amp;control!$F$12,Data_AllCancers!$A$5:$J$379,Data_AllCancers!I$1,FALSE)),"-",VLOOKUP(control!$B$4&amp;control!$F$12,Data_AllCancers!$A$5:$J$379,Data_AllCancers!I$1,FALSE))</f>
        <v>158</v>
      </c>
      <c r="I19" s="61">
        <f>IF(ISERROR(VLOOKUP(control!$B$4&amp;control!$F$12,Data_AllCancers!$A$5:$J$379,Data_AllCancers!J$1,FALSE)),"-",VLOOKUP(control!$B$4&amp;control!$F$12,Data_AllCancers!$A$5:$J$379,Data_AllCancers!J$1,FALSE))</f>
        <v>2132</v>
      </c>
      <c r="K19" s="59">
        <f>IF(ISERROR(VLOOKUP(control!$B$5&amp;control!$F$12,Data_AllCancers!$A$5:$J$379,Data_AllCancers!D$1,FALSE)),"-",VLOOKUP(control!$B$5&amp;control!$F$12,Data_AllCancers!$A$5:$J$379,Data_AllCancers!D$1,FALSE))</f>
        <v>261</v>
      </c>
      <c r="L19" s="60">
        <f>IF(ISERROR(VLOOKUP(control!$B$5&amp;control!$F$12,Data_AllCancers!$A$5:$J$379,Data_AllCancers!E$1,FALSE)),"-",VLOOKUP(control!$B$5&amp;control!$F$12,Data_AllCancers!$A$5:$J$379,Data_AllCancers!E$1,FALSE))</f>
        <v>278</v>
      </c>
      <c r="M19" s="60">
        <f>IF(ISERROR(VLOOKUP(control!$B$5&amp;control!$F$12,Data_AllCancers!$A$5:$J$379,Data_AllCancers!F$1,FALSE)),"-",VLOOKUP(control!$B$5&amp;control!$F$12,Data_AllCancers!$A$5:$J$379,Data_AllCancers!F$1,FALSE))</f>
        <v>576</v>
      </c>
      <c r="N19" s="60">
        <f>IF(ISERROR(VLOOKUP(control!$B$5&amp;control!$F$12,Data_AllCancers!$A$5:$J$379,Data_AllCancers!G$1,FALSE)),"-",VLOOKUP(control!$B$5&amp;control!$F$12,Data_AllCancers!$A$5:$J$379,Data_AllCancers!G$1,FALSE))</f>
        <v>695</v>
      </c>
      <c r="O19" s="60">
        <f>IF(ISERROR(VLOOKUP(control!$B$5&amp;control!$F$12,Data_AllCancers!$A$5:$J$379,Data_AllCancers!H$1,FALSE)),"-",VLOOKUP(control!$B$5&amp;control!$F$12,Data_AllCancers!$A$5:$J$379,Data_AllCancers!H$1,FALSE))</f>
        <v>481</v>
      </c>
      <c r="P19" s="60">
        <f>IF(ISERROR(VLOOKUP(control!$B$5&amp;control!$F$12,Data_AllCancers!$A$5:$J$379,Data_AllCancers!I$1,FALSE)),"-",VLOOKUP(control!$B$5&amp;control!$F$12,Data_AllCancers!$A$5:$J$379,Data_AllCancers!I$1,FALSE))</f>
        <v>340</v>
      </c>
      <c r="Q19" s="61">
        <f>IF(ISERROR(VLOOKUP(control!$B$5&amp;control!$F$12,Data_AllCancers!$A$5:$J$379,Data_AllCancers!J$1,FALSE)),"-",VLOOKUP(control!$B$5&amp;control!$F$12,Data_AllCancers!$A$5:$J$379,Data_AllCancers!J$1,FALSE))</f>
        <v>2631</v>
      </c>
      <c r="R19" s="9"/>
      <c r="S19" s="59">
        <f>C19+K19</f>
        <v>554</v>
      </c>
      <c r="T19" s="60">
        <f t="shared" ref="T19:Y19" si="0">D19+L19</f>
        <v>515</v>
      </c>
      <c r="U19" s="60">
        <f t="shared" si="0"/>
        <v>1168</v>
      </c>
      <c r="V19" s="60">
        <f t="shared" si="0"/>
        <v>1271</v>
      </c>
      <c r="W19" s="60">
        <f t="shared" si="0"/>
        <v>757</v>
      </c>
      <c r="X19" s="60">
        <f t="shared" si="0"/>
        <v>498</v>
      </c>
      <c r="Y19" s="61">
        <f t="shared" si="0"/>
        <v>4763</v>
      </c>
    </row>
    <row r="20" spans="2:25" thickBot="1">
      <c r="B20" s="16" t="s">
        <v>198</v>
      </c>
      <c r="C20" s="62">
        <f>IF(ISERROR(VLOOKUP(control!$B$4&amp;control!$F$12,Data_AllCancers!$A$5:$U$379,Data_AllCancers!O$1,FALSE)),"-",VLOOKUP(control!$B$4&amp;control!$F$12,Data_AllCancers!$A$5:$U$379,Data_AllCancers!O$1,FALSE))</f>
        <v>220.50301780580685</v>
      </c>
      <c r="D20" s="63">
        <f>IF(ISERROR(VLOOKUP(control!$B$4&amp;control!$F$12,Data_AllCancers!$A$5:$U$379,Data_AllCancers!P$1,FALSE)),"-",VLOOKUP(control!$B$4&amp;control!$F$12,Data_AllCancers!$A$5:$U$379,Data_AllCancers!P$1,FALSE))</f>
        <v>178.359096313912</v>
      </c>
      <c r="E20" s="63">
        <f>IF(ISERROR(VLOOKUP(control!$B$4&amp;control!$F$12,Data_AllCancers!$A$5:$U$379,Data_AllCancers!Q$1,FALSE)),"-",VLOOKUP(control!$B$4&amp;control!$F$12,Data_AllCancers!$A$5:$U$379,Data_AllCancers!Q$1,FALSE))</f>
        <v>445.52145577145956</v>
      </c>
      <c r="F20" s="63">
        <f>IF(ISERROR(VLOOKUP(control!$B$4&amp;control!$F$12,Data_AllCancers!$A$5:$U$379,Data_AllCancers!R$1,FALSE)),"-",VLOOKUP(control!$B$4&amp;control!$F$12,Data_AllCancers!$A$5:$U$379,Data_AllCancers!R$1,FALSE))</f>
        <v>433.48033534520386</v>
      </c>
      <c r="G20" s="63">
        <f>IF(ISERROR(VLOOKUP(control!$B$4&amp;control!$F$12,Data_AllCancers!$A$5:$U$379,Data_AllCancers!S$1,FALSE)),"-",VLOOKUP(control!$B$4&amp;control!$F$12,Data_AllCancers!$A$5:$U$379,Data_AllCancers!S$1,FALSE))</f>
        <v>207.70932735291021</v>
      </c>
      <c r="H20" s="63">
        <f>IF(ISERROR(VLOOKUP(control!$B$4&amp;control!$F$12,Data_AllCancers!$A$5:$U$379,Data_AllCancers!T$1,FALSE)),"-",VLOOKUP(control!$B$4&amp;control!$F$12,Data_AllCancers!$A$5:$U$379,Data_AllCancers!T$1,FALSE))</f>
        <v>118.90606420927466</v>
      </c>
      <c r="I20" s="64">
        <f>IF(ISERROR(VLOOKUP(control!$B$4&amp;control!$F$12,Data_AllCancers!$A$5:$U$379,Data_AllCancers!U$1,FALSE)),"-",VLOOKUP(control!$B$4&amp;control!$F$12,Data_AllCancers!$A$5:$U$379,Data_AllCancers!U$1,FALSE))</f>
        <v>1604.479296798567</v>
      </c>
      <c r="K20" s="62">
        <f>IF(ISERROR(VLOOKUP(control!$B$5&amp;control!$F$12,Data_AllCancers!$A$5:$U$379,Data_AllCancers!O$1,FALSE)),"-",VLOOKUP(control!$B$5&amp;control!$F$12,Data_AllCancers!$A$5:$U$379,Data_AllCancers!O$1,FALSE))</f>
        <v>196.4207769532955</v>
      </c>
      <c r="L20" s="63">
        <f>IF(ISERROR(VLOOKUP(control!$B$5&amp;control!$F$12,Data_AllCancers!$A$5:$U$379,Data_AllCancers!P$1,FALSE)),"-",VLOOKUP(control!$B$5&amp;control!$F$12,Data_AllCancers!$A$5:$U$379,Data_AllCancers!P$1,FALSE))</f>
        <v>209.21446740619214</v>
      </c>
      <c r="M20" s="63">
        <f>IF(ISERROR(VLOOKUP(control!$B$5&amp;control!$F$12,Data_AllCancers!$A$5:$U$379,Data_AllCancers!Q$1,FALSE)),"-",VLOOKUP(control!$B$5&amp;control!$F$12,Data_AllCancers!$A$5:$U$379,Data_AllCancers!Q$1,FALSE))</f>
        <v>433.48033534520386</v>
      </c>
      <c r="N20" s="63">
        <f>IF(ISERROR(VLOOKUP(control!$B$5&amp;control!$F$12,Data_AllCancers!$A$5:$U$379,Data_AllCancers!R$1,FALSE)),"-",VLOOKUP(control!$B$5&amp;control!$F$12,Data_AllCancers!$A$5:$U$379,Data_AllCancers!R$1,FALSE))</f>
        <v>523.03616851548043</v>
      </c>
      <c r="O20" s="63">
        <f>IF(ISERROR(VLOOKUP(control!$B$5&amp;control!$F$12,Data_AllCancers!$A$5:$U$379,Data_AllCancers!S$1,FALSE)),"-",VLOOKUP(control!$B$5&amp;control!$F$12,Data_AllCancers!$A$5:$U$379,Data_AllCancers!S$1,FALSE))</f>
        <v>361.98618281431084</v>
      </c>
      <c r="P20" s="63">
        <f>IF(ISERROR(VLOOKUP(control!$B$5&amp;control!$F$12,Data_AllCancers!$A$5:$U$379,Data_AllCancers!T$1,FALSE)),"-",VLOOKUP(control!$B$5&amp;control!$F$12,Data_AllCancers!$A$5:$U$379,Data_AllCancers!T$1,FALSE))</f>
        <v>255.87380905793285</v>
      </c>
      <c r="Q20" s="64">
        <f>IF(ISERROR(VLOOKUP(control!$B$5&amp;control!$F$12,Data_AllCancers!$A$5:$U$379,Data_AllCancers!U$1,FALSE)),"-",VLOOKUP(control!$B$5&amp;control!$F$12,Data_AllCancers!$A$5:$U$379,Data_AllCancers!U$1,FALSE))</f>
        <v>1980.0117400924157</v>
      </c>
      <c r="R20" s="9"/>
      <c r="S20" s="62">
        <f>IF(ISERROR(VLOOKUP("Persons"&amp;control!$F$12,Data_AllCancers!$A$5:$U$379,Data_AllCancers!O$1,FALSE)),"-",VLOOKUP("Persons"&amp;control!$F$12,Data_AllCancers!$A$5:$U$379,Data_AllCancers!O$1,FALSE))</f>
        <v>416.92379475910229</v>
      </c>
      <c r="T20" s="63">
        <f>IF(ISERROR(VLOOKUP("Persons"&amp;control!$F$12,Data_AllCancers!$A$5:$U$379,Data_AllCancers!P$1,FALSE)),"-",VLOOKUP("Persons"&amp;control!$F$12,Data_AllCancers!$A$5:$U$379,Data_AllCancers!P$1,FALSE))</f>
        <v>387.57356372010412</v>
      </c>
      <c r="U20" s="63">
        <f>IF(ISERROR(VLOOKUP("Persons"&amp;control!$F$12,Data_AllCancers!$A$5:$U$379,Data_AllCancers!Q$1,FALSE)),"-",VLOOKUP("Persons"&amp;control!$F$12,Data_AllCancers!$A$5:$U$379,Data_AllCancers!Q$1,FALSE))</f>
        <v>879.00179111666341</v>
      </c>
      <c r="V20" s="63">
        <f>IF(ISERROR(VLOOKUP("Persons"&amp;control!$F$12,Data_AllCancers!$A$5:$U$379,Data_AllCancers!R$1,FALSE)),"-",VLOOKUP("Persons"&amp;control!$F$12,Data_AllCancers!$A$5:$U$379,Data_AllCancers!R$1,FALSE))</f>
        <v>956.51650386068422</v>
      </c>
      <c r="W20" s="63">
        <f>IF(ISERROR(VLOOKUP("Persons"&amp;control!$F$12,Data_AllCancers!$A$5:$U$379,Data_AllCancers!S$1,FALSE)),"-",VLOOKUP("Persons"&amp;control!$F$12,Data_AllCancers!$A$5:$U$379,Data_AllCancers!S$1,FALSE))</f>
        <v>569.69551016722107</v>
      </c>
      <c r="X20" s="63">
        <f>IF(ISERROR(VLOOKUP("Persons"&amp;control!$F$12,Data_AllCancers!$A$5:$U$379,Data_AllCancers!T$1,FALSE)),"-",VLOOKUP("Persons"&amp;control!$F$12,Data_AllCancers!$A$5:$U$379,Data_AllCancers!T$1,FALSE))</f>
        <v>374.77987326720751</v>
      </c>
      <c r="Y20" s="64">
        <f>IF(ISERROR(VLOOKUP("Persons"&amp;control!$F$12,Data_AllCancers!$A$5:$U$379,Data_AllCancers!U$1,FALSE)),"-",VLOOKUP("Persons"&amp;control!$F$12,Data_AllCancers!$A$5:$U$379,Data_AllCancers!U$1,FALSE))</f>
        <v>3584.4910368909827</v>
      </c>
    </row>
    <row r="21" spans="2:25"/>
    <row r="22" spans="2:25"/>
    <row r="23" spans="2:25">
      <c r="B23" s="40" t="s">
        <v>184</v>
      </c>
    </row>
    <row r="24" spans="2:25">
      <c r="B24" s="151" t="s">
        <v>199</v>
      </c>
      <c r="C24" s="172" t="str">
        <f>"Males in "&amp;control!$F$12&amp;" Health Board"</f>
        <v>Males in Powys Teaching Health Board</v>
      </c>
      <c r="D24" s="172"/>
      <c r="E24" s="172"/>
      <c r="F24" s="172"/>
      <c r="G24" s="172"/>
      <c r="H24" s="172"/>
      <c r="I24" s="172"/>
      <c r="K24" s="172" t="str">
        <f>"Females in "&amp;control!$F$12&amp;" Health Board"</f>
        <v>Females in Powys Teaching Health Board</v>
      </c>
      <c r="L24" s="172"/>
      <c r="M24" s="172"/>
      <c r="N24" s="172"/>
      <c r="O24" s="172"/>
      <c r="P24" s="172"/>
      <c r="Q24" s="172"/>
      <c r="S24" s="172" t="str">
        <f>"All persons in "&amp;control!$F$12&amp;" Health Board"</f>
        <v>All persons in Powys Teaching Health Board</v>
      </c>
      <c r="T24" s="172"/>
      <c r="U24" s="172"/>
      <c r="V24" s="172"/>
      <c r="W24" s="172"/>
      <c r="X24" s="172"/>
      <c r="Y24" s="172"/>
    </row>
    <row r="25" spans="2:25" ht="14.25">
      <c r="C25" s="173" t="s">
        <v>189</v>
      </c>
      <c r="D25" s="173"/>
      <c r="E25" s="173"/>
      <c r="F25" s="173"/>
      <c r="G25" s="173"/>
      <c r="H25" s="173"/>
      <c r="I25" s="173"/>
      <c r="K25" s="173" t="s">
        <v>189</v>
      </c>
      <c r="L25" s="173"/>
      <c r="M25" s="173"/>
      <c r="N25" s="173"/>
      <c r="O25" s="173"/>
      <c r="P25" s="173"/>
      <c r="Q25" s="173"/>
      <c r="S25" s="173" t="s">
        <v>189</v>
      </c>
      <c r="T25" s="173"/>
      <c r="U25" s="173"/>
      <c r="V25" s="173"/>
      <c r="W25" s="173"/>
      <c r="X25" s="173"/>
      <c r="Y25" s="173"/>
    </row>
    <row r="26" spans="2:25" s="10" customFormat="1" ht="25.5">
      <c r="C26" s="14" t="s">
        <v>190</v>
      </c>
      <c r="D26" s="14" t="s">
        <v>191</v>
      </c>
      <c r="E26" s="14" t="s">
        <v>192</v>
      </c>
      <c r="F26" s="14" t="s">
        <v>193</v>
      </c>
      <c r="G26" s="14" t="s">
        <v>194</v>
      </c>
      <c r="H26" s="14" t="s">
        <v>195</v>
      </c>
      <c r="I26" s="14" t="s">
        <v>196</v>
      </c>
      <c r="K26" s="11" t="s">
        <v>190</v>
      </c>
      <c r="L26" s="11" t="s">
        <v>191</v>
      </c>
      <c r="M26" s="11" t="s">
        <v>192</v>
      </c>
      <c r="N26" s="11" t="s">
        <v>193</v>
      </c>
      <c r="O26" s="11" t="s">
        <v>194</v>
      </c>
      <c r="P26" s="11" t="s">
        <v>195</v>
      </c>
      <c r="Q26" s="11" t="s">
        <v>196</v>
      </c>
      <c r="S26" s="11" t="s">
        <v>190</v>
      </c>
      <c r="T26" s="11" t="s">
        <v>191</v>
      </c>
      <c r="U26" s="11" t="s">
        <v>192</v>
      </c>
      <c r="V26" s="11" t="s">
        <v>193</v>
      </c>
      <c r="W26" s="11" t="s">
        <v>194</v>
      </c>
      <c r="X26" s="11" t="s">
        <v>195</v>
      </c>
      <c r="Y26" s="12" t="s">
        <v>196</v>
      </c>
    </row>
    <row r="27" spans="2:25" thickBot="1">
      <c r="B27" s="15" t="s">
        <v>200</v>
      </c>
      <c r="C27" s="83">
        <f>IF(OR(IF(ISERROR(VLOOKUP(control!$B$4&amp;control!$F$12&amp;Wales_HB!$B27,Data_HB!$A$5:$K$410,Data_HB!E$1,FALSE)),"-",VLOOKUP(control!$B$4&amp;control!$F$12&amp;Wales_HB!$B27,Data_HB!$A$5:$K$410,Data_HB!E$1,FALSE))=0,ISERROR(IF(ISERROR(VLOOKUP(control!$B$4&amp;control!$F$12&amp;Wales_HB!$B27,Data_HB!$A$5:$K$410,Data_HB!E$1,FALSE)),"-",VLOOKUP(control!$B$4&amp;control!$F$12&amp;Wales_HB!$B27,Data_HB!$A$5:$K$410,Data_HB!E$1,FALSE)))),"-",IF(ISERROR(VLOOKUP(control!$B$4&amp;control!$F$12&amp;Wales_HB!$B27,Data_HB!$A$5:$K$410,Data_HB!E$1,FALSE)),"-",VLOOKUP(control!$B$4&amp;control!$F$12&amp;Wales_HB!$B27,Data_HB!$A$5:$K$410,Data_HB!E$1,FALSE)))</f>
        <v>10</v>
      </c>
      <c r="D27" s="84">
        <f>IF(OR(IF(ISERROR(VLOOKUP(control!$B$4&amp;control!$F$12&amp;Wales_HB!$B27,Data_HB!$A$5:$K$410,Data_HB!F$1,FALSE)),"-",VLOOKUP(control!$B$4&amp;control!$F$12&amp;Wales_HB!$B27,Data_HB!$A$5:$K$410,Data_HB!F$1,FALSE))=0,ISERROR(IF(ISERROR(VLOOKUP(control!$B$4&amp;control!$F$12&amp;Wales_HB!$B27,Data_HB!$A$5:$K$410,Data_HB!F$1,FALSE)),"-",VLOOKUP(control!$B$4&amp;control!$F$12&amp;Wales_HB!$B27,Data_HB!$A$5:$K$410,Data_HB!F$1,FALSE)))),"-",IF(ISERROR(VLOOKUP(control!$B$4&amp;control!$F$12&amp;Wales_HB!$B27,Data_HB!$A$5:$K$410,Data_HB!F$1,FALSE)),"-",VLOOKUP(control!$B$4&amp;control!$F$12&amp;Wales_HB!$B27,Data_HB!$A$5:$K$410,Data_HB!F$1,FALSE)))</f>
        <v>7</v>
      </c>
      <c r="E27" s="84">
        <f>IF(OR(IF(ISERROR(VLOOKUP(control!$B$4&amp;control!$F$12&amp;Wales_HB!$B27,Data_HB!$A$5:$K$410,Data_HB!G$1,FALSE)),"-",VLOOKUP(control!$B$4&amp;control!$F$12&amp;Wales_HB!$B27,Data_HB!$A$5:$K$410,Data_HB!G$1,FALSE))=0,ISERROR(IF(ISERROR(VLOOKUP(control!$B$4&amp;control!$F$12&amp;Wales_HB!$B27,Data_HB!$A$5:$K$410,Data_HB!G$1,FALSE)),"-",VLOOKUP(control!$B$4&amp;control!$F$12&amp;Wales_HB!$B27,Data_HB!$A$5:$K$410,Data_HB!G$1,FALSE)))),"-",IF(ISERROR(VLOOKUP(control!$B$4&amp;control!$F$12&amp;Wales_HB!$B27,Data_HB!$A$5:$K$410,Data_HB!G$1,FALSE)),"-",VLOOKUP(control!$B$4&amp;control!$F$12&amp;Wales_HB!$B27,Data_HB!$A$5:$K$410,Data_HB!G$1,FALSE)))</f>
        <v>43</v>
      </c>
      <c r="F27" s="84">
        <f>IF(OR(IF(ISERROR(VLOOKUP(control!$B$4&amp;control!$F$12&amp;Wales_HB!$B27,Data_HB!$A$5:$K$410,Data_HB!H$1,FALSE)),"-",VLOOKUP(control!$B$4&amp;control!$F$12&amp;Wales_HB!$B27,Data_HB!$A$5:$K$410,Data_HB!H$1,FALSE))=0,ISERROR(IF(ISERROR(VLOOKUP(control!$B$4&amp;control!$F$12&amp;Wales_HB!$B27,Data_HB!$A$5:$K$410,Data_HB!H$1,FALSE)),"-",VLOOKUP(control!$B$4&amp;control!$F$12&amp;Wales_HB!$B27,Data_HB!$A$5:$K$410,Data_HB!H$1,FALSE)))),"-",IF(ISERROR(VLOOKUP(control!$B$4&amp;control!$F$12&amp;Wales_HB!$B27,Data_HB!$A$5:$K$410,Data_HB!H$1,FALSE)),"-",VLOOKUP(control!$B$4&amp;control!$F$12&amp;Wales_HB!$B27,Data_HB!$A$5:$K$410,Data_HB!H$1,FALSE)))</f>
        <v>51</v>
      </c>
      <c r="G27" s="84">
        <f>IF(OR(IF(ISERROR(VLOOKUP(control!$B$4&amp;control!$F$12&amp;Wales_HB!$B27,Data_HB!$A$5:$K$410,Data_HB!I$1,FALSE)),"-",VLOOKUP(control!$B$4&amp;control!$F$12&amp;Wales_HB!$B27,Data_HB!$A$5:$K$410,Data_HB!I$1,FALSE))=0,ISERROR(IF(ISERROR(VLOOKUP(control!$B$4&amp;control!$F$12&amp;Wales_HB!$B27,Data_HB!$A$5:$K$410,Data_HB!I$1,FALSE)),"-",VLOOKUP(control!$B$4&amp;control!$F$12&amp;Wales_HB!$B27,Data_HB!$A$5:$K$410,Data_HB!I$1,FALSE)))),"-",IF(ISERROR(VLOOKUP(control!$B$4&amp;control!$F$12&amp;Wales_HB!$B27,Data_HB!$A$5:$K$410,Data_HB!I$1,FALSE)),"-",VLOOKUP(control!$B$4&amp;control!$F$12&amp;Wales_HB!$B27,Data_HB!$A$5:$K$410,Data_HB!I$1,FALSE)))</f>
        <v>49</v>
      </c>
      <c r="H27" s="84">
        <f>IF(OR(IF(ISERROR(VLOOKUP(control!$B$4&amp;control!$F$12&amp;Wales_HB!$B27,Data_HB!$A$5:$K$410,Data_HB!J$1,FALSE)),"-",VLOOKUP(control!$B$4&amp;control!$F$12&amp;Wales_HB!$B27,Data_HB!$A$5:$K$410,Data_HB!J$1,FALSE))=0,ISERROR(IF(ISERROR(VLOOKUP(control!$B$4&amp;control!$F$12&amp;Wales_HB!$B27,Data_HB!$A$5:$K$410,Data_HB!J$1,FALSE)),"-",VLOOKUP(control!$B$4&amp;control!$F$12&amp;Wales_HB!$B27,Data_HB!$A$5:$K$410,Data_HB!J$1,FALSE)))),"-",IF(ISERROR(VLOOKUP(control!$B$4&amp;control!$F$12&amp;Wales_HB!$B27,Data_HB!$A$5:$K$410,Data_HB!J$1,FALSE)),"-",VLOOKUP(control!$B$4&amp;control!$F$12&amp;Wales_HB!$B27,Data_HB!$A$5:$K$410,Data_HB!J$1,FALSE)))</f>
        <v>23</v>
      </c>
      <c r="I27" s="85">
        <f>IF(OR(IF(ISERROR(VLOOKUP(control!$B$4&amp;control!$F$12&amp;Wales_HB!$B27,Data_HB!$A$5:$K$410,Data_HB!K$1,FALSE)),"-",VLOOKUP(control!$B$4&amp;control!$F$12&amp;Wales_HB!$B27,Data_HB!$A$5:$K$410,Data_HB!K$1,FALSE))=0,ISERROR(IF(ISERROR(VLOOKUP(control!$B$4&amp;control!$F$12&amp;Wales_HB!$B27,Data_HB!$A$5:$K$410,Data_HB!K$1,FALSE)),"-",VLOOKUP(control!$B$4&amp;control!$F$12&amp;Wales_HB!$B27,Data_HB!$A$5:$K$410,Data_HB!K$1,FALSE)))),"-",IF(ISERROR(VLOOKUP(control!$B$4&amp;control!$F$12&amp;Wales_HB!$B27,Data_HB!$A$5:$K$410,Data_HB!K$1,FALSE)),"-",VLOOKUP(control!$B$4&amp;control!$F$12&amp;Wales_HB!$B27,Data_HB!$A$5:$K$410,Data_HB!K$1,FALSE)))</f>
        <v>183</v>
      </c>
      <c r="K27" s="83">
        <f>IF(OR(IF(ISERROR(VLOOKUP(control!$B$5&amp;control!$F$12&amp;Wales_HB!$B27,Data_HB!$A$5:$K$410,Data_HB!E$1,FALSE)),"-",VLOOKUP(control!$B$5&amp;control!$F$12&amp;Wales_HB!$B27,Data_HB!$A$5:$K$410,Data_HB!E$1,FALSE))=0,ISERROR(IF(ISERROR(VLOOKUP(control!$B$5&amp;control!$F$12&amp;Wales_HB!$B27,Data_HB!$A$5:$K$410,Data_HB!E$1,FALSE)),"-",VLOOKUP(control!$B$5&amp;control!$F$12&amp;Wales_HB!$B27,Data_HB!$A$5:$K$410,Data_HB!E$1,FALSE)))),"-",IF(ISERROR(VLOOKUP(control!$B$5&amp;control!$F$12&amp;Wales_HB!$B27,Data_HB!$A$5:$K$410,Data_HB!E$1,FALSE)),"-",VLOOKUP(control!$B$5&amp;control!$F$12&amp;Wales_HB!$B27,Data_HB!$A$5:$K$410,Data_HB!E$1,FALSE)))</f>
        <v>6</v>
      </c>
      <c r="L27" s="84">
        <f>IF(OR(IF(ISERROR(VLOOKUP(control!$B$5&amp;control!$F$12&amp;Wales_HB!$B27,Data_HB!$A$5:$K$410,Data_HB!F$1,FALSE)),"-",VLOOKUP(control!$B$5&amp;control!$F$12&amp;Wales_HB!$B27,Data_HB!$A$5:$K$410,Data_HB!F$1,FALSE))=0,ISERROR(IF(ISERROR(VLOOKUP(control!$B$5&amp;control!$F$12&amp;Wales_HB!$B30,Data_HB!$A$5:$K$410,Data_HB!F$1,FALSE)),"-",VLOOKUP(control!$B$5&amp;control!$F$12&amp;Wales_HB!$B27,Data_HB!$A$5:$K$410,Data_HB!F$1,FALSE)))),"-",IF(ISERROR(VLOOKUP(control!$B$5&amp;control!$F$12&amp;Wales_HB!$B27,Data_HB!$A$5:$K$410,Data_HB!F$1,FALSE)),"-",VLOOKUP(control!$B$5&amp;control!$F$12&amp;Wales_HB!$B27,Data_HB!$A$5:$K$410,Data_HB!F$1,FALSE)))</f>
        <v>4</v>
      </c>
      <c r="M27" s="84">
        <f>IF(OR(IF(ISERROR(VLOOKUP(control!$B$5&amp;control!$F$12&amp;Wales_HB!$B27,Data_HB!$A$5:$K$410,Data_HB!G$1,FALSE)),"-",VLOOKUP(control!$B$5&amp;control!$F$12&amp;Wales_HB!$B27,Data_HB!$A$5:$K$410,Data_HB!G$1,FALSE))=0,ISERROR(IF(ISERROR(VLOOKUP(control!$B$5&amp;control!$F$12&amp;Wales_HB!$B30,Data_HB!$A$5:$K$410,Data_HB!G$1,FALSE)),"-",VLOOKUP(control!$B$5&amp;control!$F$12&amp;Wales_HB!$B27,Data_HB!$A$5:$K$410,Data_HB!G$1,FALSE)))),"-",IF(ISERROR(VLOOKUP(control!$B$5&amp;control!$F$12&amp;Wales_HB!$B27,Data_HB!$A$5:$K$410,Data_HB!G$1,FALSE)),"-",VLOOKUP(control!$B$5&amp;control!$F$12&amp;Wales_HB!$B27,Data_HB!$A$5:$K$410,Data_HB!G$1,FALSE)))</f>
        <v>14</v>
      </c>
      <c r="N27" s="84">
        <f>IF(OR(IF(ISERROR(VLOOKUP(control!$B$5&amp;control!$F$12&amp;Wales_HB!$B27,Data_HB!$A$5:$K$410,Data_HB!H$1,FALSE)),"-",VLOOKUP(control!$B$5&amp;control!$F$12&amp;Wales_HB!$B27,Data_HB!$A$5:$K$410,Data_HB!H$1,FALSE))=0,ISERROR(IF(ISERROR(VLOOKUP(control!$B$5&amp;control!$F$12&amp;Wales_HB!$B30,Data_HB!$A$5:$K$410,Data_HB!H$1,FALSE)),"-",VLOOKUP(control!$B$5&amp;control!$F$12&amp;Wales_HB!$B27,Data_HB!$A$5:$K$410,Data_HB!H$1,FALSE)))),"-",IF(ISERROR(VLOOKUP(control!$B$5&amp;control!$F$12&amp;Wales_HB!$B27,Data_HB!$A$5:$K$410,Data_HB!H$1,FALSE)),"-",VLOOKUP(control!$B$5&amp;control!$F$12&amp;Wales_HB!$B27,Data_HB!$A$5:$K$410,Data_HB!H$1,FALSE)))</f>
        <v>14</v>
      </c>
      <c r="O27" s="84">
        <f>IF(OR(IF(ISERROR(VLOOKUP(control!$B$5&amp;control!$F$12&amp;Wales_HB!$B27,Data_HB!$A$5:$K$410,Data_HB!I$1,FALSE)),"-",VLOOKUP(control!$B$5&amp;control!$F$12&amp;Wales_HB!$B27,Data_HB!$A$5:$K$410,Data_HB!I$1,FALSE))=0,ISERROR(IF(ISERROR(VLOOKUP(control!$B$5&amp;control!$F$12&amp;Wales_HB!$B30,Data_HB!$A$5:$K$410,Data_HB!I$1,FALSE)),"-",VLOOKUP(control!$B$5&amp;control!$F$12&amp;Wales_HB!$B27,Data_HB!$A$5:$K$410,Data_HB!I$1,FALSE)))),"-",IF(ISERROR(VLOOKUP(control!$B$5&amp;control!$F$12&amp;Wales_HB!$B27,Data_HB!$A$5:$K$410,Data_HB!I$1,FALSE)),"-",VLOOKUP(control!$B$5&amp;control!$F$12&amp;Wales_HB!$B27,Data_HB!$A$5:$K$410,Data_HB!I$1,FALSE)))</f>
        <v>17</v>
      </c>
      <c r="P27" s="84">
        <f>IF(OR(IF(ISERROR(VLOOKUP(control!$B$5&amp;control!$F$12&amp;Wales_HB!$B27,Data_HB!$A$5:$K$410,Data_HB!J$1,FALSE)),"-",VLOOKUP(control!$B$5&amp;control!$F$12&amp;Wales_HB!$B27,Data_HB!$A$5:$K$410,Data_HB!J$1,FALSE))=0,ISERROR(IF(ISERROR(VLOOKUP(control!$B$5&amp;control!$F$12&amp;Wales_HB!$B30,Data_HB!$A$5:$K$410,Data_HB!J$1,FALSE)),"-",VLOOKUP(control!$B$5&amp;control!$F$12&amp;Wales_HB!$B27,Data_HB!$A$5:$K$410,Data_HB!J$1,FALSE)))),"-",IF(ISERROR(VLOOKUP(control!$B$5&amp;control!$F$12&amp;Wales_HB!$B27,Data_HB!$A$5:$K$410,Data_HB!J$1,FALSE)),"-",VLOOKUP(control!$B$5&amp;control!$F$12&amp;Wales_HB!$B27,Data_HB!$A$5:$K$410,Data_HB!J$1,FALSE)))</f>
        <v>15</v>
      </c>
      <c r="Q27" s="85">
        <f>IF(OR(IF(ISERROR(VLOOKUP(control!$B$5&amp;control!$F$12&amp;Wales_HB!$B27,Data_HB!$A$5:$K$410,Data_HB!K$1,FALSE)),"-",VLOOKUP(control!$B$5&amp;control!$F$12&amp;Wales_HB!$B27,Data_HB!$A$5:$K$410,Data_HB!K$1,FALSE))=0,ISERROR(IF(ISERROR(VLOOKUP(control!$B$5&amp;control!$F$12&amp;Wales_HB!$B30,Data_HB!$A$5:$K$410,Data_HB!K$1,FALSE)),"-",VLOOKUP(control!$B$5&amp;control!$F$12&amp;Wales_HB!$B27,Data_HB!$A$5:$K$410,Data_HB!K$1,FALSE)))),"-",IF(ISERROR(VLOOKUP(control!$B$5&amp;control!$F$12&amp;Wales_HB!$B27,Data_HB!$A$5:$K$410,Data_HB!K$1,FALSE)),"-",VLOOKUP(control!$B$5&amp;control!$F$12&amp;Wales_HB!$B27,Data_HB!$A$5:$K$410,Data_HB!K$1,FALSE)))</f>
        <v>70</v>
      </c>
      <c r="R27" s="9"/>
      <c r="S27" s="83">
        <f>IF(OR(IF(ISERROR(VLOOKUP("Persons"&amp;control!$F$12&amp;Wales_HB!$B27,Data_HB!$A$5:$K$410,Data_HB!E$1,FALSE)),"-",VLOOKUP("Persons"&amp;control!$F$12&amp;Wales_HB!$B27,Data_HB!$A$5:$K$410,Data_HB!E$1,FALSE))=0,ISERROR(IF(ISERROR(VLOOKUP("Persons"&amp;control!$F$12&amp;Wales_HB!$B27,Data_HB!$A$5:$K$410,Data_HB!E$1,FALSE)),"-",VLOOKUP("Persons"&amp;control!$F$12&amp;Wales_HB!$B27,Data_HB!$A$5:$K$410,Data_HB!E$1,FALSE)))),"-",IF(ISERROR(VLOOKUP("Persons"&amp;control!$F$12&amp;Wales_HB!$B27,Data_HB!$A$5:$K$410,Data_HB!E$1,FALSE)),"-",VLOOKUP("Persons"&amp;control!$F$12&amp;Wales_HB!$B27,Data_HB!$A$5:$K$410,Data_HB!E$1,FALSE)))</f>
        <v>16</v>
      </c>
      <c r="T27" s="84">
        <f>IF(OR(IF(ISERROR(VLOOKUP("Persons"&amp;control!$F$12&amp;Wales_HB!$B27,Data_HB!$A$5:$K$410,Data_HB!F$1,FALSE)),"-",VLOOKUP("Persons"&amp;control!$F$12&amp;Wales_HB!$B27,Data_HB!$A$5:$K$410,Data_HB!F$1,FALSE))=0,ISERROR(IF(ISERROR(VLOOKUP("Persons"&amp;control!$F$12&amp;Wales_HB!$B27,Data_HB!$A$5:$K$410,Data_HB!F$1,FALSE)),"-",VLOOKUP("Persons"&amp;control!$F$12&amp;Wales_HB!$B27,Data_HB!$A$5:$K$410,Data_HB!F$1,FALSE)))),"-",IF(ISERROR(VLOOKUP("Persons"&amp;control!$F$12&amp;Wales_HB!$B27,Data_HB!$A$5:$K$410,Data_HB!F$1,FALSE)),"-",VLOOKUP("Persons"&amp;control!$F$12&amp;Wales_HB!$B27,Data_HB!$A$5:$K$410,Data_HB!F$1,FALSE)))</f>
        <v>11</v>
      </c>
      <c r="U27" s="84">
        <f>IF(OR(IF(ISERROR(VLOOKUP("Persons"&amp;control!$F$12&amp;Wales_HB!$B27,Data_HB!$A$5:$K$410,Data_HB!G$1,FALSE)),"-",VLOOKUP("Persons"&amp;control!$F$12&amp;Wales_HB!$B27,Data_HB!$A$5:$K$410,Data_HB!G$1,FALSE))=0,ISERROR(IF(ISERROR(VLOOKUP("Persons"&amp;control!$F$12&amp;Wales_HB!$B27,Data_HB!$A$5:$K$410,Data_HB!G$1,FALSE)),"-",VLOOKUP("Persons"&amp;control!$F$12&amp;Wales_HB!$B27,Data_HB!$A$5:$K$410,Data_HB!G$1,FALSE)))),"-",IF(ISERROR(VLOOKUP("Persons"&amp;control!$F$12&amp;Wales_HB!$B27,Data_HB!$A$5:$K$410,Data_HB!G$1,FALSE)),"-",VLOOKUP("Persons"&amp;control!$F$12&amp;Wales_HB!$B27,Data_HB!$A$5:$K$410,Data_HB!G$1,FALSE)))</f>
        <v>57</v>
      </c>
      <c r="V27" s="84">
        <f>IF(OR(IF(ISERROR(VLOOKUP("Persons"&amp;control!$F$12&amp;Wales_HB!$B27,Data_HB!$A$5:$K$410,Data_HB!H$1,FALSE)),"-",VLOOKUP("Persons"&amp;control!$F$12&amp;Wales_HB!$B27,Data_HB!$A$5:$K$410,Data_HB!H$1,FALSE))=0,ISERROR(IF(ISERROR(VLOOKUP("Persons"&amp;control!$F$12&amp;Wales_HB!$B27,Data_HB!$A$5:$K$410,Data_HB!H$1,FALSE)),"-",VLOOKUP("Persons"&amp;control!$F$12&amp;Wales_HB!$B27,Data_HB!$A$5:$K$410,Data_HB!H$1,FALSE)))),"-",IF(ISERROR(VLOOKUP("Persons"&amp;control!$F$12&amp;Wales_HB!$B27,Data_HB!$A$5:$K$410,Data_HB!H$1,FALSE)),"-",VLOOKUP("Persons"&amp;control!$F$12&amp;Wales_HB!$B27,Data_HB!$A$5:$K$410,Data_HB!H$1,FALSE)))</f>
        <v>65</v>
      </c>
      <c r="W27" s="84">
        <f>IF(OR(IF(ISERROR(VLOOKUP("Persons"&amp;control!$F$12&amp;Wales_HB!$B27,Data_HB!$A$5:$K$410,Data_HB!I$1,FALSE)),"-",VLOOKUP("Persons"&amp;control!$F$12&amp;Wales_HB!$B27,Data_HB!$A$5:$K$410,Data_HB!I$1,FALSE))=0,ISERROR(IF(ISERROR(VLOOKUP("Persons"&amp;control!$F$12&amp;Wales_HB!$B27,Data_HB!$A$5:$K$410,Data_HB!I$1,FALSE)),"-",VLOOKUP("Persons"&amp;control!$F$12&amp;Wales_HB!$B27,Data_HB!$A$5:$K$410,Data_HB!I$1,FALSE)))),"-",IF(ISERROR(VLOOKUP("Persons"&amp;control!$F$12&amp;Wales_HB!$B27,Data_HB!$A$5:$K$410,Data_HB!I$1,FALSE)),"-",VLOOKUP("Persons"&amp;control!$F$12&amp;Wales_HB!$B27,Data_HB!$A$5:$K$410,Data_HB!I$1,FALSE)))</f>
        <v>66</v>
      </c>
      <c r="X27" s="84">
        <f>IF(OR(IF(ISERROR(VLOOKUP("Persons"&amp;control!$F$12&amp;Wales_HB!$B27,Data_HB!$A$5:$K$410,Data_HB!J$1,FALSE)),"-",VLOOKUP("Persons"&amp;control!$F$12&amp;Wales_HB!$B27,Data_HB!$A$5:$K$410,Data_HB!J$1,FALSE))=0,ISERROR(IF(ISERROR(VLOOKUP("Persons"&amp;control!$F$12&amp;Wales_HB!$B27,Data_HB!$A$5:$K$410,Data_HB!J$1,FALSE)),"-",VLOOKUP("Persons"&amp;control!$F$12&amp;Wales_HB!$B27,Data_HB!$A$5:$K$410,Data_HB!J$1,FALSE)))),"-",IF(ISERROR(VLOOKUP("Persons"&amp;control!$F$12&amp;Wales_HB!$B27,Data_HB!$A$5:$K$410,Data_HB!J$1,FALSE)),"-",VLOOKUP("Persons"&amp;control!$F$12&amp;Wales_HB!$B27,Data_HB!$A$5:$K$410,Data_HB!J$1,FALSE)))</f>
        <v>38</v>
      </c>
      <c r="Y27" s="85">
        <f>IF(OR(IF(ISERROR(VLOOKUP("Persons"&amp;control!$F$12&amp;Wales_HB!$B27,Data_HB!$A$5:$K$410,Data_HB!K$1,FALSE)),"-",VLOOKUP("Persons"&amp;control!$F$12&amp;Wales_HB!$B27,Data_HB!$A$5:$K$410,Data_HB!K$1,FALSE))=0,ISERROR(IF(ISERROR(VLOOKUP("Persons"&amp;control!$F$12&amp;Wales_HB!$B27,Data_HB!$A$5:$K$410,Data_HB!K$1,FALSE)),"-",VLOOKUP("Persons"&amp;control!$F$12&amp;Wales_HB!$B27,Data_HB!$A$5:$K$410,Data_HB!K$1,FALSE)))),"-",IF(ISERROR(VLOOKUP("Persons"&amp;control!$F$12&amp;Wales_HB!$B27,Data_HB!$A$5:$K$410,Data_HB!K$1,FALSE)),"-",VLOOKUP("Persons"&amp;control!$F$12&amp;Wales_HB!$B27,Data_HB!$A$5:$K$410,Data_HB!K$1,FALSE)))</f>
        <v>253</v>
      </c>
    </row>
    <row r="28" spans="2:25" thickBot="1">
      <c r="B28" s="16" t="s">
        <v>54</v>
      </c>
      <c r="C28" s="86" t="str">
        <f>IF(OR(IF(ISERROR(VLOOKUP(control!$B$4&amp;control!$F$12&amp;Wales_HB!$B28,Data_HB!$A$5:$K$410,Data_HB!E$1,FALSE)),"-",VLOOKUP(control!$B$4&amp;control!$F$12&amp;Wales_HB!$B28,Data_HB!$A$5:$K$410,Data_HB!E$1,FALSE))=0,ISERROR(IF(ISERROR(VLOOKUP(control!$B$4&amp;control!$F$12&amp;Wales_HB!$B28,Data_HB!$A$5:$K$410,Data_HB!E$1,FALSE)),"-",VLOOKUP(control!$B$4&amp;control!$F$12&amp;Wales_HB!$B28,Data_HB!$A$5:$K$410,Data_HB!E$1,FALSE)))),"-",IF(ISERROR(VLOOKUP(control!$B$4&amp;control!$F$12&amp;Wales_HB!$B28,Data_HB!$A$5:$K$410,Data_HB!E$1,FALSE)),"-",VLOOKUP(control!$B$4&amp;control!$F$12&amp;Wales_HB!$B28,Data_HB!$A$5:$K$410,Data_HB!E$1,FALSE)))</f>
        <v>-</v>
      </c>
      <c r="D28" s="87" t="str">
        <f>IF(OR(IF(ISERROR(VLOOKUP(control!$B$4&amp;control!$F$12&amp;Wales_HB!$B28,Data_HB!$A$5:$K$410,Data_HB!F$1,FALSE)),"-",VLOOKUP(control!$B$4&amp;control!$F$12&amp;Wales_HB!$B28,Data_HB!$A$5:$K$410,Data_HB!F$1,FALSE))=0,ISERROR(IF(ISERROR(VLOOKUP(control!$B$4&amp;control!$F$12&amp;Wales_HB!$B28,Data_HB!$A$5:$K$410,Data_HB!F$1,FALSE)),"-",VLOOKUP(control!$B$4&amp;control!$F$12&amp;Wales_HB!$B28,Data_HB!$A$5:$K$410,Data_HB!F$1,FALSE)))),"-",IF(ISERROR(VLOOKUP(control!$B$4&amp;control!$F$12&amp;Wales_HB!$B28,Data_HB!$A$5:$K$410,Data_HB!F$1,FALSE)),"-",VLOOKUP(control!$B$4&amp;control!$F$12&amp;Wales_HB!$B28,Data_HB!$A$5:$K$410,Data_HB!F$1,FALSE)))</f>
        <v>-</v>
      </c>
      <c r="E28" s="87" t="str">
        <f>IF(OR(IF(ISERROR(VLOOKUP(control!$B$4&amp;control!$F$12&amp;Wales_HB!$B28,Data_HB!$A$5:$K$410,Data_HB!G$1,FALSE)),"-",VLOOKUP(control!$B$4&amp;control!$F$12&amp;Wales_HB!$B28,Data_HB!$A$5:$K$410,Data_HB!G$1,FALSE))=0,ISERROR(IF(ISERROR(VLOOKUP(control!$B$4&amp;control!$F$12&amp;Wales_HB!$B28,Data_HB!$A$5:$K$410,Data_HB!G$1,FALSE)),"-",VLOOKUP(control!$B$4&amp;control!$F$12&amp;Wales_HB!$B28,Data_HB!$A$5:$K$410,Data_HB!G$1,FALSE)))),"-",IF(ISERROR(VLOOKUP(control!$B$4&amp;control!$F$12&amp;Wales_HB!$B28,Data_HB!$A$5:$K$410,Data_HB!G$1,FALSE)),"-",VLOOKUP(control!$B$4&amp;control!$F$12&amp;Wales_HB!$B28,Data_HB!$A$5:$K$410,Data_HB!G$1,FALSE)))</f>
        <v>-</v>
      </c>
      <c r="F28" s="87" t="str">
        <f>IF(OR(IF(ISERROR(VLOOKUP(control!$B$4&amp;control!$F$12&amp;Wales_HB!$B28,Data_HB!$A$5:$K$410,Data_HB!H$1,FALSE)),"-",VLOOKUP(control!$B$4&amp;control!$F$12&amp;Wales_HB!$B28,Data_HB!$A$5:$K$410,Data_HB!H$1,FALSE))=0,ISERROR(IF(ISERROR(VLOOKUP(control!$B$4&amp;control!$F$12&amp;Wales_HB!$B28,Data_HB!$A$5:$K$410,Data_HB!H$1,FALSE)),"-",VLOOKUP(control!$B$4&amp;control!$F$12&amp;Wales_HB!$B28,Data_HB!$A$5:$K$410,Data_HB!H$1,FALSE)))),"-",IF(ISERROR(VLOOKUP(control!$B$4&amp;control!$F$12&amp;Wales_HB!$B28,Data_HB!$A$5:$K$410,Data_HB!H$1,FALSE)),"-",VLOOKUP(control!$B$4&amp;control!$F$12&amp;Wales_HB!$B28,Data_HB!$A$5:$K$410,Data_HB!H$1,FALSE)))</f>
        <v>-</v>
      </c>
      <c r="G28" s="87" t="str">
        <f>IF(OR(IF(ISERROR(VLOOKUP(control!$B$4&amp;control!$F$12&amp;Wales_HB!$B28,Data_HB!$A$5:$K$410,Data_HB!I$1,FALSE)),"-",VLOOKUP(control!$B$4&amp;control!$F$12&amp;Wales_HB!$B28,Data_HB!$A$5:$K$410,Data_HB!I$1,FALSE))=0,ISERROR(IF(ISERROR(VLOOKUP(control!$B$4&amp;control!$F$12&amp;Wales_HB!$B28,Data_HB!$A$5:$K$410,Data_HB!I$1,FALSE)),"-",VLOOKUP(control!$B$4&amp;control!$F$12&amp;Wales_HB!$B28,Data_HB!$A$5:$K$410,Data_HB!I$1,FALSE)))),"-",IF(ISERROR(VLOOKUP(control!$B$4&amp;control!$F$12&amp;Wales_HB!$B28,Data_HB!$A$5:$K$410,Data_HB!I$1,FALSE)),"-",VLOOKUP(control!$B$4&amp;control!$F$12&amp;Wales_HB!$B28,Data_HB!$A$5:$K$410,Data_HB!I$1,FALSE)))</f>
        <v>-</v>
      </c>
      <c r="H28" s="87" t="str">
        <f>IF(OR(IF(ISERROR(VLOOKUP(control!$B$4&amp;control!$F$12&amp;Wales_HB!$B28,Data_HB!$A$5:$K$410,Data_HB!J$1,FALSE)),"-",VLOOKUP(control!$B$4&amp;control!$F$12&amp;Wales_HB!$B28,Data_HB!$A$5:$K$410,Data_HB!J$1,FALSE))=0,ISERROR(IF(ISERROR(VLOOKUP(control!$B$4&amp;control!$F$12&amp;Wales_HB!$B28,Data_HB!$A$5:$K$410,Data_HB!J$1,FALSE)),"-",VLOOKUP(control!$B$4&amp;control!$F$12&amp;Wales_HB!$B28,Data_HB!$A$5:$K$410,Data_HB!J$1,FALSE)))),"-",IF(ISERROR(VLOOKUP(control!$B$4&amp;control!$F$12&amp;Wales_HB!$B28,Data_HB!$A$5:$K$410,Data_HB!J$1,FALSE)),"-",VLOOKUP(control!$B$4&amp;control!$F$12&amp;Wales_HB!$B28,Data_HB!$A$5:$K$410,Data_HB!J$1,FALSE)))</f>
        <v>-</v>
      </c>
      <c r="I28" s="88" t="str">
        <f>IF(OR(IF(ISERROR(VLOOKUP(control!$B$4&amp;control!$F$12&amp;Wales_HB!$B28,Data_HB!$A$5:$K$410,Data_HB!K$1,FALSE)),"-",VLOOKUP(control!$B$4&amp;control!$F$12&amp;Wales_HB!$B28,Data_HB!$A$5:$K$410,Data_HB!K$1,FALSE))=0,ISERROR(IF(ISERROR(VLOOKUP(control!$B$4&amp;control!$F$12&amp;Wales_HB!$B28,Data_HB!$A$5:$K$410,Data_HB!K$1,FALSE)),"-",VLOOKUP(control!$B$4&amp;control!$F$12&amp;Wales_HB!$B28,Data_HB!$A$5:$K$410,Data_HB!K$1,FALSE)))),"-",IF(ISERROR(VLOOKUP(control!$B$4&amp;control!$F$12&amp;Wales_HB!$B28,Data_HB!$A$5:$K$410,Data_HB!K$1,FALSE)),"-",VLOOKUP(control!$B$4&amp;control!$F$12&amp;Wales_HB!$B28,Data_HB!$A$5:$K$410,Data_HB!K$1,FALSE)))</f>
        <v>-</v>
      </c>
      <c r="K28" s="86">
        <f>IF(OR(IF(ISERROR(VLOOKUP(control!$B$5&amp;control!$F$12&amp;Wales_HB!$B28,Data_HB!$A$5:$K$410,Data_HB!E$1,FALSE)),"-",VLOOKUP(control!$B$5&amp;control!$F$12&amp;Wales_HB!$B28,Data_HB!$A$5:$K$410,Data_HB!E$1,FALSE))=0,ISERROR(IF(ISERROR(VLOOKUP(control!$B$5&amp;control!$F$12&amp;Wales_HB!$B28,Data_HB!$A$5:$K$410,Data_HB!E$1,FALSE)),"-",VLOOKUP(control!$B$5&amp;control!$F$12&amp;Wales_HB!$B28,Data_HB!$A$5:$K$410,Data_HB!E$1,FALSE)))),"-",IF(ISERROR(VLOOKUP(control!$B$5&amp;control!$F$12&amp;Wales_HB!$B28,Data_HB!$A$5:$K$410,Data_HB!E$1,FALSE)),"-",VLOOKUP(control!$B$5&amp;control!$F$12&amp;Wales_HB!$B28,Data_HB!$A$5:$K$410,Data_HB!E$1,FALSE)))</f>
        <v>106</v>
      </c>
      <c r="L28" s="87">
        <f>IF(OR(IF(ISERROR(VLOOKUP(control!$B$5&amp;control!$F$12&amp;Wales_HB!$B28,Data_HB!$A$5:$K$410,Data_HB!F$1,FALSE)),"-",VLOOKUP(control!$B$5&amp;control!$F$12&amp;Wales_HB!$B28,Data_HB!$A$5:$K$410,Data_HB!F$1,FALSE))=0,ISERROR(IF(ISERROR(VLOOKUP(control!$B$5&amp;control!$F$12&amp;Wales_HB!$B31,Data_HB!$A$5:$K$410,Data_HB!F$1,FALSE)),"-",VLOOKUP(control!$B$5&amp;control!$F$12&amp;Wales_HB!$B28,Data_HB!$A$5:$K$410,Data_HB!F$1,FALSE)))),"-",IF(ISERROR(VLOOKUP(control!$B$5&amp;control!$F$12&amp;Wales_HB!$B28,Data_HB!$A$5:$K$410,Data_HB!F$1,FALSE)),"-",VLOOKUP(control!$B$5&amp;control!$F$12&amp;Wales_HB!$B28,Data_HB!$A$5:$K$410,Data_HB!F$1,FALSE)))</f>
        <v>150</v>
      </c>
      <c r="M28" s="87">
        <f>IF(OR(IF(ISERROR(VLOOKUP(control!$B$5&amp;control!$F$12&amp;Wales_HB!$B28,Data_HB!$A$5:$K$410,Data_HB!G$1,FALSE)),"-",VLOOKUP(control!$B$5&amp;control!$F$12&amp;Wales_HB!$B28,Data_HB!$A$5:$K$410,Data_HB!G$1,FALSE))=0,ISERROR(IF(ISERROR(VLOOKUP(control!$B$5&amp;control!$F$12&amp;Wales_HB!$B31,Data_HB!$A$5:$K$410,Data_HB!G$1,FALSE)),"-",VLOOKUP(control!$B$5&amp;control!$F$12&amp;Wales_HB!$B28,Data_HB!$A$5:$K$410,Data_HB!G$1,FALSE)))),"-",IF(ISERROR(VLOOKUP(control!$B$5&amp;control!$F$12&amp;Wales_HB!$B28,Data_HB!$A$5:$K$410,Data_HB!G$1,FALSE)),"-",VLOOKUP(control!$B$5&amp;control!$F$12&amp;Wales_HB!$B28,Data_HB!$A$5:$K$410,Data_HB!G$1,FALSE)))</f>
        <v>272</v>
      </c>
      <c r="N28" s="87">
        <f>IF(OR(IF(ISERROR(VLOOKUP(control!$B$5&amp;control!$F$12&amp;Wales_HB!$B28,Data_HB!$A$5:$K$410,Data_HB!H$1,FALSE)),"-",VLOOKUP(control!$B$5&amp;control!$F$12&amp;Wales_HB!$B28,Data_HB!$A$5:$K$410,Data_HB!H$1,FALSE))=0,ISERROR(IF(ISERROR(VLOOKUP(control!$B$5&amp;control!$F$12&amp;Wales_HB!$B31,Data_HB!$A$5:$K$410,Data_HB!H$1,FALSE)),"-",VLOOKUP(control!$B$5&amp;control!$F$12&amp;Wales_HB!$B28,Data_HB!$A$5:$K$410,Data_HB!H$1,FALSE)))),"-",IF(ISERROR(VLOOKUP(control!$B$5&amp;control!$F$12&amp;Wales_HB!$B28,Data_HB!$A$5:$K$410,Data_HB!H$1,FALSE)),"-",VLOOKUP(control!$B$5&amp;control!$F$12&amp;Wales_HB!$B28,Data_HB!$A$5:$K$410,Data_HB!H$1,FALSE)))</f>
        <v>343</v>
      </c>
      <c r="O28" s="87">
        <f>IF(OR(IF(ISERROR(VLOOKUP(control!$B$5&amp;control!$F$12&amp;Wales_HB!$B28,Data_HB!$A$5:$K$410,Data_HB!I$1,FALSE)),"-",VLOOKUP(control!$B$5&amp;control!$F$12&amp;Wales_HB!$B28,Data_HB!$A$5:$K$410,Data_HB!I$1,FALSE))=0,ISERROR(IF(ISERROR(VLOOKUP(control!$B$5&amp;control!$F$12&amp;Wales_HB!$B31,Data_HB!$A$5:$K$410,Data_HB!I$1,FALSE)),"-",VLOOKUP(control!$B$5&amp;control!$F$12&amp;Wales_HB!$B28,Data_HB!$A$5:$K$410,Data_HB!I$1,FALSE)))),"-",IF(ISERROR(VLOOKUP(control!$B$5&amp;control!$F$12&amp;Wales_HB!$B28,Data_HB!$A$5:$K$410,Data_HB!I$1,FALSE)),"-",VLOOKUP(control!$B$5&amp;control!$F$12&amp;Wales_HB!$B28,Data_HB!$A$5:$K$410,Data_HB!I$1,FALSE)))</f>
        <v>255</v>
      </c>
      <c r="P28" s="87">
        <f>IF(OR(IF(ISERROR(VLOOKUP(control!$B$5&amp;control!$F$12&amp;Wales_HB!$B28,Data_HB!$A$5:$K$410,Data_HB!J$1,FALSE)),"-",VLOOKUP(control!$B$5&amp;control!$F$12&amp;Wales_HB!$B28,Data_HB!$A$5:$K$410,Data_HB!J$1,FALSE))=0,ISERROR(IF(ISERROR(VLOOKUP(control!$B$5&amp;control!$F$12&amp;Wales_HB!$B31,Data_HB!$A$5:$K$410,Data_HB!J$1,FALSE)),"-",VLOOKUP(control!$B$5&amp;control!$F$12&amp;Wales_HB!$B28,Data_HB!$A$5:$K$410,Data_HB!J$1,FALSE)))),"-",IF(ISERROR(VLOOKUP(control!$B$5&amp;control!$F$12&amp;Wales_HB!$B28,Data_HB!$A$5:$K$410,Data_HB!J$1,FALSE)),"-",VLOOKUP(control!$B$5&amp;control!$F$12&amp;Wales_HB!$B28,Data_HB!$A$5:$K$410,Data_HB!J$1,FALSE)))</f>
        <v>164</v>
      </c>
      <c r="Q28" s="88">
        <f>IF(OR(IF(ISERROR(VLOOKUP(control!$B$5&amp;control!$F$12&amp;Wales_HB!$B28,Data_HB!$A$5:$K$410,Data_HB!K$1,FALSE)),"-",VLOOKUP(control!$B$5&amp;control!$F$12&amp;Wales_HB!$B28,Data_HB!$A$5:$K$410,Data_HB!K$1,FALSE))=0,ISERROR(IF(ISERROR(VLOOKUP(control!$B$5&amp;control!$F$12&amp;Wales_HB!$B31,Data_HB!$A$5:$K$410,Data_HB!K$1,FALSE)),"-",VLOOKUP(control!$B$5&amp;control!$F$12&amp;Wales_HB!$B28,Data_HB!$A$5:$K$410,Data_HB!K$1,FALSE)))),"-",IF(ISERROR(VLOOKUP(control!$B$5&amp;control!$F$12&amp;Wales_HB!$B28,Data_HB!$A$5:$K$410,Data_HB!K$1,FALSE)),"-",VLOOKUP(control!$B$5&amp;control!$F$12&amp;Wales_HB!$B28,Data_HB!$A$5:$K$410,Data_HB!K$1,FALSE)))</f>
        <v>1290</v>
      </c>
      <c r="R28" s="9"/>
      <c r="S28" s="86">
        <f>IF(OR(IF(ISERROR(VLOOKUP("Persons"&amp;control!$F$12&amp;Wales_HB!$B28,Data_HB!$A$5:$K$410,Data_HB!E$1,FALSE)),"-",VLOOKUP("Persons"&amp;control!$F$12&amp;Wales_HB!$B28,Data_HB!$A$5:$K$410,Data_HB!E$1,FALSE))=0,ISERROR(IF(ISERROR(VLOOKUP("Persons"&amp;control!$F$12&amp;Wales_HB!$B28,Data_HB!$A$5:$K$410,Data_HB!E$1,FALSE)),"-",VLOOKUP("Persons"&amp;control!$F$12&amp;Wales_HB!$B28,Data_HB!$A$5:$K$410,Data_HB!E$1,FALSE)))),"-",IF(ISERROR(VLOOKUP("Persons"&amp;control!$F$12&amp;Wales_HB!$B28,Data_HB!$A$5:$K$410,Data_HB!E$1,FALSE)),"-",VLOOKUP("Persons"&amp;control!$F$12&amp;Wales_HB!$B28,Data_HB!$A$5:$K$410,Data_HB!E$1,FALSE)))</f>
        <v>106</v>
      </c>
      <c r="T28" s="87">
        <f>IF(OR(IF(ISERROR(VLOOKUP("Persons"&amp;control!$F$12&amp;Wales_HB!$B28,Data_HB!$A$5:$K$410,Data_HB!F$1,FALSE)),"-",VLOOKUP("Persons"&amp;control!$F$12&amp;Wales_HB!$B28,Data_HB!$A$5:$K$410,Data_HB!F$1,FALSE))=0,ISERROR(IF(ISERROR(VLOOKUP("Persons"&amp;control!$F$12&amp;Wales_HB!$B28,Data_HB!$A$5:$K$410,Data_HB!F$1,FALSE)),"-",VLOOKUP("Persons"&amp;control!$F$12&amp;Wales_HB!$B28,Data_HB!$A$5:$K$410,Data_HB!F$1,FALSE)))),"-",IF(ISERROR(VLOOKUP("Persons"&amp;control!$F$12&amp;Wales_HB!$B28,Data_HB!$A$5:$K$410,Data_HB!F$1,FALSE)),"-",VLOOKUP("Persons"&amp;control!$F$12&amp;Wales_HB!$B28,Data_HB!$A$5:$K$410,Data_HB!F$1,FALSE)))</f>
        <v>150</v>
      </c>
      <c r="U28" s="87">
        <f>IF(OR(IF(ISERROR(VLOOKUP("Persons"&amp;control!$F$12&amp;Wales_HB!$B28,Data_HB!$A$5:$K$410,Data_HB!G$1,FALSE)),"-",VLOOKUP("Persons"&amp;control!$F$12&amp;Wales_HB!$B28,Data_HB!$A$5:$K$410,Data_HB!G$1,FALSE))=0,ISERROR(IF(ISERROR(VLOOKUP("Persons"&amp;control!$F$12&amp;Wales_HB!$B28,Data_HB!$A$5:$K$410,Data_HB!G$1,FALSE)),"-",VLOOKUP("Persons"&amp;control!$F$12&amp;Wales_HB!$B28,Data_HB!$A$5:$K$410,Data_HB!G$1,FALSE)))),"-",IF(ISERROR(VLOOKUP("Persons"&amp;control!$F$12&amp;Wales_HB!$B28,Data_HB!$A$5:$K$410,Data_HB!G$1,FALSE)),"-",VLOOKUP("Persons"&amp;control!$F$12&amp;Wales_HB!$B28,Data_HB!$A$5:$K$410,Data_HB!G$1,FALSE)))</f>
        <v>272</v>
      </c>
      <c r="V28" s="87">
        <f>IF(OR(IF(ISERROR(VLOOKUP("Persons"&amp;control!$F$12&amp;Wales_HB!$B28,Data_HB!$A$5:$K$410,Data_HB!H$1,FALSE)),"-",VLOOKUP("Persons"&amp;control!$F$12&amp;Wales_HB!$B28,Data_HB!$A$5:$K$410,Data_HB!H$1,FALSE))=0,ISERROR(IF(ISERROR(VLOOKUP("Persons"&amp;control!$F$12&amp;Wales_HB!$B28,Data_HB!$A$5:$K$410,Data_HB!H$1,FALSE)),"-",VLOOKUP("Persons"&amp;control!$F$12&amp;Wales_HB!$B28,Data_HB!$A$5:$K$410,Data_HB!H$1,FALSE)))),"-",IF(ISERROR(VLOOKUP("Persons"&amp;control!$F$12&amp;Wales_HB!$B28,Data_HB!$A$5:$K$410,Data_HB!H$1,FALSE)),"-",VLOOKUP("Persons"&amp;control!$F$12&amp;Wales_HB!$B28,Data_HB!$A$5:$K$410,Data_HB!H$1,FALSE)))</f>
        <v>343</v>
      </c>
      <c r="W28" s="87">
        <f>IF(OR(IF(ISERROR(VLOOKUP("Persons"&amp;control!$F$12&amp;Wales_HB!$B28,Data_HB!$A$5:$K$410,Data_HB!I$1,FALSE)),"-",VLOOKUP("Persons"&amp;control!$F$12&amp;Wales_HB!$B28,Data_HB!$A$5:$K$410,Data_HB!I$1,FALSE))=0,ISERROR(IF(ISERROR(VLOOKUP("Persons"&amp;control!$F$12&amp;Wales_HB!$B28,Data_HB!$A$5:$K$410,Data_HB!I$1,FALSE)),"-",VLOOKUP("Persons"&amp;control!$F$12&amp;Wales_HB!$B28,Data_HB!$A$5:$K$410,Data_HB!I$1,FALSE)))),"-",IF(ISERROR(VLOOKUP("Persons"&amp;control!$F$12&amp;Wales_HB!$B28,Data_HB!$A$5:$K$410,Data_HB!I$1,FALSE)),"-",VLOOKUP("Persons"&amp;control!$F$12&amp;Wales_HB!$B28,Data_HB!$A$5:$K$410,Data_HB!I$1,FALSE)))</f>
        <v>255</v>
      </c>
      <c r="X28" s="87">
        <f>IF(OR(IF(ISERROR(VLOOKUP("Persons"&amp;control!$F$12&amp;Wales_HB!$B28,Data_HB!$A$5:$K$410,Data_HB!J$1,FALSE)),"-",VLOOKUP("Persons"&amp;control!$F$12&amp;Wales_HB!$B28,Data_HB!$A$5:$K$410,Data_HB!J$1,FALSE))=0,ISERROR(IF(ISERROR(VLOOKUP("Persons"&amp;control!$F$12&amp;Wales_HB!$B28,Data_HB!$A$5:$K$410,Data_HB!J$1,FALSE)),"-",VLOOKUP("Persons"&amp;control!$F$12&amp;Wales_HB!$B28,Data_HB!$A$5:$K$410,Data_HB!J$1,FALSE)))),"-",IF(ISERROR(VLOOKUP("Persons"&amp;control!$F$12&amp;Wales_HB!$B28,Data_HB!$A$5:$K$410,Data_HB!J$1,FALSE)),"-",VLOOKUP("Persons"&amp;control!$F$12&amp;Wales_HB!$B28,Data_HB!$A$5:$K$410,Data_HB!J$1,FALSE)))</f>
        <v>164</v>
      </c>
      <c r="Y28" s="88">
        <f>IF(OR(IF(ISERROR(VLOOKUP("Persons"&amp;control!$F$12&amp;Wales_HB!$B28,Data_HB!$A$5:$K$410,Data_HB!K$1,FALSE)),"-",VLOOKUP("Persons"&amp;control!$F$12&amp;Wales_HB!$B28,Data_HB!$A$5:$K$410,Data_HB!K$1,FALSE))=0,ISERROR(IF(ISERROR(VLOOKUP("Persons"&amp;control!$F$12&amp;Wales_HB!$B28,Data_HB!$A$5:$K$410,Data_HB!K$1,FALSE)),"-",VLOOKUP("Persons"&amp;control!$F$12&amp;Wales_HB!$B28,Data_HB!$A$5:$K$410,Data_HB!K$1,FALSE)))),"-",IF(ISERROR(VLOOKUP("Persons"&amp;control!$F$12&amp;Wales_HB!$B28,Data_HB!$A$5:$K$410,Data_HB!K$1,FALSE)),"-",VLOOKUP("Persons"&amp;control!$F$12&amp;Wales_HB!$B28,Data_HB!$A$5:$K$410,Data_HB!K$1,FALSE)))</f>
        <v>1290</v>
      </c>
    </row>
    <row r="29" spans="2:25" thickBot="1">
      <c r="B29" s="16" t="s">
        <v>69</v>
      </c>
      <c r="C29" s="89" t="str">
        <f>IF(OR(IF(ISERROR(VLOOKUP(control!$B$4&amp;control!$F$12&amp;Wales_HB!$B29,Data_HB!$A$5:$K$410,Data_HB!E$1,FALSE)),"-",VLOOKUP(control!$B$4&amp;control!$F$12&amp;Wales_HB!$B29,Data_HB!$A$5:$K$410,Data_HB!E$1,FALSE))=0,ISERROR(IF(ISERROR(VLOOKUP(control!$B$4&amp;control!$F$12&amp;Wales_HB!$B29,Data_HB!$A$5:$K$410,Data_HB!E$1,FALSE)),"-",VLOOKUP(control!$B$4&amp;control!$F$12&amp;Wales_HB!$B29,Data_HB!$A$5:$K$410,Data_HB!E$1,FALSE)))),"-",IF(ISERROR(VLOOKUP(control!$B$4&amp;control!$F$12&amp;Wales_HB!$B29,Data_HB!$A$5:$K$410,Data_HB!E$1,FALSE)),"-",VLOOKUP(control!$B$4&amp;control!$F$12&amp;Wales_HB!$B29,Data_HB!$A$5:$K$410,Data_HB!E$1,FALSE)))</f>
        <v>-</v>
      </c>
      <c r="D29" s="90" t="str">
        <f>IF(OR(IF(ISERROR(VLOOKUP(control!$B$4&amp;control!$F$12&amp;Wales_HB!$B29,Data_HB!$A$5:$K$410,Data_HB!F$1,FALSE)),"-",VLOOKUP(control!$B$4&amp;control!$F$12&amp;Wales_HB!$B29,Data_HB!$A$5:$K$410,Data_HB!F$1,FALSE))=0,ISERROR(IF(ISERROR(VLOOKUP(control!$B$4&amp;control!$F$12&amp;Wales_HB!$B29,Data_HB!$A$5:$K$410,Data_HB!F$1,FALSE)),"-",VLOOKUP(control!$B$4&amp;control!$F$12&amp;Wales_HB!$B29,Data_HB!$A$5:$K$410,Data_HB!F$1,FALSE)))),"-",IF(ISERROR(VLOOKUP(control!$B$4&amp;control!$F$12&amp;Wales_HB!$B29,Data_HB!$A$5:$K$410,Data_HB!F$1,FALSE)),"-",VLOOKUP(control!$B$4&amp;control!$F$12&amp;Wales_HB!$B29,Data_HB!$A$5:$K$410,Data_HB!F$1,FALSE)))</f>
        <v>-</v>
      </c>
      <c r="E29" s="90" t="str">
        <f>IF(OR(IF(ISERROR(VLOOKUP(control!$B$4&amp;control!$F$12&amp;Wales_HB!$B29,Data_HB!$A$5:$K$410,Data_HB!G$1,FALSE)),"-",VLOOKUP(control!$B$4&amp;control!$F$12&amp;Wales_HB!$B29,Data_HB!$A$5:$K$410,Data_HB!G$1,FALSE))=0,ISERROR(IF(ISERROR(VLOOKUP(control!$B$4&amp;control!$F$12&amp;Wales_HB!$B29,Data_HB!$A$5:$K$410,Data_HB!G$1,FALSE)),"-",VLOOKUP(control!$B$4&amp;control!$F$12&amp;Wales_HB!$B29,Data_HB!$A$5:$K$410,Data_HB!G$1,FALSE)))),"-",IF(ISERROR(VLOOKUP(control!$B$4&amp;control!$F$12&amp;Wales_HB!$B29,Data_HB!$A$5:$K$410,Data_HB!G$1,FALSE)),"-",VLOOKUP(control!$B$4&amp;control!$F$12&amp;Wales_HB!$B29,Data_HB!$A$5:$K$410,Data_HB!G$1,FALSE)))</f>
        <v>-</v>
      </c>
      <c r="F29" s="90" t="str">
        <f>IF(OR(IF(ISERROR(VLOOKUP(control!$B$4&amp;control!$F$12&amp;Wales_HB!$B29,Data_HB!$A$5:$K$410,Data_HB!H$1,FALSE)),"-",VLOOKUP(control!$B$4&amp;control!$F$12&amp;Wales_HB!$B29,Data_HB!$A$5:$K$410,Data_HB!H$1,FALSE))=0,ISERROR(IF(ISERROR(VLOOKUP(control!$B$4&amp;control!$F$12&amp;Wales_HB!$B29,Data_HB!$A$5:$K$410,Data_HB!H$1,FALSE)),"-",VLOOKUP(control!$B$4&amp;control!$F$12&amp;Wales_HB!$B29,Data_HB!$A$5:$K$410,Data_HB!H$1,FALSE)))),"-",IF(ISERROR(VLOOKUP(control!$B$4&amp;control!$F$12&amp;Wales_HB!$B29,Data_HB!$A$5:$K$410,Data_HB!H$1,FALSE)),"-",VLOOKUP(control!$B$4&amp;control!$F$12&amp;Wales_HB!$B29,Data_HB!$A$5:$K$410,Data_HB!H$1,FALSE)))</f>
        <v>-</v>
      </c>
      <c r="G29" s="90" t="str">
        <f>IF(OR(IF(ISERROR(VLOOKUP(control!$B$4&amp;control!$F$12&amp;Wales_HB!$B29,Data_HB!$A$5:$K$410,Data_HB!I$1,FALSE)),"-",VLOOKUP(control!$B$4&amp;control!$F$12&amp;Wales_HB!$B29,Data_HB!$A$5:$K$410,Data_HB!I$1,FALSE))=0,ISERROR(IF(ISERROR(VLOOKUP(control!$B$4&amp;control!$F$12&amp;Wales_HB!$B29,Data_HB!$A$5:$K$410,Data_HB!I$1,FALSE)),"-",VLOOKUP(control!$B$4&amp;control!$F$12&amp;Wales_HB!$B29,Data_HB!$A$5:$K$410,Data_HB!I$1,FALSE)))),"-",IF(ISERROR(VLOOKUP(control!$B$4&amp;control!$F$12&amp;Wales_HB!$B29,Data_HB!$A$5:$K$410,Data_HB!I$1,FALSE)),"-",VLOOKUP(control!$B$4&amp;control!$F$12&amp;Wales_HB!$B29,Data_HB!$A$5:$K$410,Data_HB!I$1,FALSE)))</f>
        <v>-</v>
      </c>
      <c r="H29" s="90" t="str">
        <f>IF(OR(IF(ISERROR(VLOOKUP(control!$B$4&amp;control!$F$12&amp;Wales_HB!$B29,Data_HB!$A$5:$K$410,Data_HB!J$1,FALSE)),"-",VLOOKUP(control!$B$4&amp;control!$F$12&amp;Wales_HB!$B29,Data_HB!$A$5:$K$410,Data_HB!J$1,FALSE))=0,ISERROR(IF(ISERROR(VLOOKUP(control!$B$4&amp;control!$F$12&amp;Wales_HB!$B29,Data_HB!$A$5:$K$410,Data_HB!J$1,FALSE)),"-",VLOOKUP(control!$B$4&amp;control!$F$12&amp;Wales_HB!$B29,Data_HB!$A$5:$K$410,Data_HB!J$1,FALSE)))),"-",IF(ISERROR(VLOOKUP(control!$B$4&amp;control!$F$12&amp;Wales_HB!$B29,Data_HB!$A$5:$K$410,Data_HB!J$1,FALSE)),"-",VLOOKUP(control!$B$4&amp;control!$F$12&amp;Wales_HB!$B29,Data_HB!$A$5:$K$410,Data_HB!J$1,FALSE)))</f>
        <v>-</v>
      </c>
      <c r="I29" s="91" t="str">
        <f>IF(OR(IF(ISERROR(VLOOKUP(control!$B$4&amp;control!$F$12&amp;Wales_HB!$B29,Data_HB!$A$5:$K$410,Data_HB!K$1,FALSE)),"-",VLOOKUP(control!$B$4&amp;control!$F$12&amp;Wales_HB!$B29,Data_HB!$A$5:$K$410,Data_HB!K$1,FALSE))=0,ISERROR(IF(ISERROR(VLOOKUP(control!$B$4&amp;control!$F$12&amp;Wales_HB!$B29,Data_HB!$A$5:$K$410,Data_HB!K$1,FALSE)),"-",VLOOKUP(control!$B$4&amp;control!$F$12&amp;Wales_HB!$B29,Data_HB!$A$5:$K$410,Data_HB!K$1,FALSE)))),"-",IF(ISERROR(VLOOKUP(control!$B$4&amp;control!$F$12&amp;Wales_HB!$B29,Data_HB!$A$5:$K$410,Data_HB!K$1,FALSE)),"-",VLOOKUP(control!$B$4&amp;control!$F$12&amp;Wales_HB!$B29,Data_HB!$A$5:$K$410,Data_HB!K$1,FALSE)))</f>
        <v>-</v>
      </c>
      <c r="K29" s="89">
        <f>IF(OR(IF(ISERROR(VLOOKUP(control!$B$5&amp;control!$F$12&amp;Wales_HB!$B29,Data_HB!$A$5:$K$410,Data_HB!E$1,FALSE)),"-",VLOOKUP(control!$B$5&amp;control!$F$12&amp;Wales_HB!$B29,Data_HB!$A$5:$K$410,Data_HB!E$1,FALSE))=0,ISERROR(IF(ISERROR(VLOOKUP(control!$B$5&amp;control!$F$12&amp;Wales_HB!$B29,Data_HB!$A$5:$K$410,Data_HB!E$1,FALSE)),"-",VLOOKUP(control!$B$5&amp;control!$F$12&amp;Wales_HB!$B29,Data_HB!$A$5:$K$410,Data_HB!E$1,FALSE)))),"-",IF(ISERROR(VLOOKUP(control!$B$5&amp;control!$F$12&amp;Wales_HB!$B29,Data_HB!$A$5:$K$410,Data_HB!E$1,FALSE)),"-",VLOOKUP(control!$B$5&amp;control!$F$12&amp;Wales_HB!$B29,Data_HB!$A$5:$K$410,Data_HB!E$1,FALSE)))</f>
        <v>4</v>
      </c>
      <c r="L29" s="90">
        <f>IF(OR(IF(ISERROR(VLOOKUP(control!$B$5&amp;control!$F$12&amp;Wales_HB!$B29,Data_HB!$A$5:$K$410,Data_HB!F$1,FALSE)),"-",VLOOKUP(control!$B$5&amp;control!$F$12&amp;Wales_HB!$B29,Data_HB!$A$5:$K$410,Data_HB!F$1,FALSE))=0,ISERROR(IF(ISERROR(VLOOKUP(control!$B$5&amp;control!$F$12&amp;Wales_HB!$B32,Data_HB!$A$5:$K$410,Data_HB!F$1,FALSE)),"-",VLOOKUP(control!$B$5&amp;control!$F$12&amp;Wales_HB!$B29,Data_HB!$A$5:$K$410,Data_HB!F$1,FALSE)))),"-",IF(ISERROR(VLOOKUP(control!$B$5&amp;control!$F$12&amp;Wales_HB!$B29,Data_HB!$A$5:$K$410,Data_HB!F$1,FALSE)),"-",VLOOKUP(control!$B$5&amp;control!$F$12&amp;Wales_HB!$B29,Data_HB!$A$5:$K$410,Data_HB!F$1,FALSE)))</f>
        <v>4</v>
      </c>
      <c r="M29" s="90">
        <f>IF(OR(IF(ISERROR(VLOOKUP(control!$B$5&amp;control!$F$12&amp;Wales_HB!$B29,Data_HB!$A$5:$K$410,Data_HB!G$1,FALSE)),"-",VLOOKUP(control!$B$5&amp;control!$F$12&amp;Wales_HB!$B29,Data_HB!$A$5:$K$410,Data_HB!G$1,FALSE))=0,ISERROR(IF(ISERROR(VLOOKUP(control!$B$5&amp;control!$F$12&amp;Wales_HB!$B32,Data_HB!$A$5:$K$410,Data_HB!G$1,FALSE)),"-",VLOOKUP(control!$B$5&amp;control!$F$12&amp;Wales_HB!$B29,Data_HB!$A$5:$K$410,Data_HB!G$1,FALSE)))),"-",IF(ISERROR(VLOOKUP(control!$B$5&amp;control!$F$12&amp;Wales_HB!$B29,Data_HB!$A$5:$K$410,Data_HB!G$1,FALSE)),"-",VLOOKUP(control!$B$5&amp;control!$F$12&amp;Wales_HB!$B29,Data_HB!$A$5:$K$410,Data_HB!G$1,FALSE)))</f>
        <v>10</v>
      </c>
      <c r="N29" s="90">
        <f>IF(OR(IF(ISERROR(VLOOKUP(control!$B$5&amp;control!$F$12&amp;Wales_HB!$B29,Data_HB!$A$5:$K$410,Data_HB!H$1,FALSE)),"-",VLOOKUP(control!$B$5&amp;control!$F$12&amp;Wales_HB!$B29,Data_HB!$A$5:$K$410,Data_HB!H$1,FALSE))=0,ISERROR(IF(ISERROR(VLOOKUP(control!$B$5&amp;control!$F$12&amp;Wales_HB!$B32,Data_HB!$A$5:$K$410,Data_HB!H$1,FALSE)),"-",VLOOKUP(control!$B$5&amp;control!$F$12&amp;Wales_HB!$B29,Data_HB!$A$5:$K$410,Data_HB!H$1,FALSE)))),"-",IF(ISERROR(VLOOKUP(control!$B$5&amp;control!$F$12&amp;Wales_HB!$B29,Data_HB!$A$5:$K$410,Data_HB!H$1,FALSE)),"-",VLOOKUP(control!$B$5&amp;control!$F$12&amp;Wales_HB!$B29,Data_HB!$A$5:$K$410,Data_HB!H$1,FALSE)))</f>
        <v>18</v>
      </c>
      <c r="O29" s="90">
        <f>IF(OR(IF(ISERROR(VLOOKUP(control!$B$5&amp;control!$F$12&amp;Wales_HB!$B29,Data_HB!$A$5:$K$410,Data_HB!I$1,FALSE)),"-",VLOOKUP(control!$B$5&amp;control!$F$12&amp;Wales_HB!$B29,Data_HB!$A$5:$K$410,Data_HB!I$1,FALSE))=0,ISERROR(IF(ISERROR(VLOOKUP(control!$B$5&amp;control!$F$12&amp;Wales_HB!$B32,Data_HB!$A$5:$K$410,Data_HB!I$1,FALSE)),"-",VLOOKUP(control!$B$5&amp;control!$F$12&amp;Wales_HB!$B29,Data_HB!$A$5:$K$410,Data_HB!I$1,FALSE)))),"-",IF(ISERROR(VLOOKUP(control!$B$5&amp;control!$F$12&amp;Wales_HB!$B29,Data_HB!$A$5:$K$410,Data_HB!I$1,FALSE)),"-",VLOOKUP(control!$B$5&amp;control!$F$12&amp;Wales_HB!$B29,Data_HB!$A$5:$K$410,Data_HB!I$1,FALSE)))</f>
        <v>14</v>
      </c>
      <c r="P29" s="90">
        <f>IF(OR(IF(ISERROR(VLOOKUP(control!$B$5&amp;control!$F$12&amp;Wales_HB!$B29,Data_HB!$A$5:$K$410,Data_HB!J$1,FALSE)),"-",VLOOKUP(control!$B$5&amp;control!$F$12&amp;Wales_HB!$B29,Data_HB!$A$5:$K$410,Data_HB!J$1,FALSE))=0,ISERROR(IF(ISERROR(VLOOKUP(control!$B$5&amp;control!$F$12&amp;Wales_HB!$B32,Data_HB!$A$5:$K$410,Data_HB!J$1,FALSE)),"-",VLOOKUP(control!$B$5&amp;control!$F$12&amp;Wales_HB!$B29,Data_HB!$A$5:$K$410,Data_HB!J$1,FALSE)))),"-",IF(ISERROR(VLOOKUP(control!$B$5&amp;control!$F$12&amp;Wales_HB!$B29,Data_HB!$A$5:$K$410,Data_HB!J$1,FALSE)),"-",VLOOKUP(control!$B$5&amp;control!$F$12&amp;Wales_HB!$B29,Data_HB!$A$5:$K$410,Data_HB!J$1,FALSE)))</f>
        <v>19</v>
      </c>
      <c r="Q29" s="91">
        <f>IF(OR(IF(ISERROR(VLOOKUP(control!$B$5&amp;control!$F$12&amp;Wales_HB!$B29,Data_HB!$A$5:$K$410,Data_HB!K$1,FALSE)),"-",VLOOKUP(control!$B$5&amp;control!$F$12&amp;Wales_HB!$B29,Data_HB!$A$5:$K$410,Data_HB!K$1,FALSE))=0,ISERROR(IF(ISERROR(VLOOKUP(control!$B$5&amp;control!$F$12&amp;Wales_HB!$B32,Data_HB!$A$5:$K$410,Data_HB!K$1,FALSE)),"-",VLOOKUP(control!$B$5&amp;control!$F$12&amp;Wales_HB!$B29,Data_HB!$A$5:$K$410,Data_HB!K$1,FALSE)))),"-",IF(ISERROR(VLOOKUP(control!$B$5&amp;control!$F$12&amp;Wales_HB!$B29,Data_HB!$A$5:$K$410,Data_HB!K$1,FALSE)),"-",VLOOKUP(control!$B$5&amp;control!$F$12&amp;Wales_HB!$B29,Data_HB!$A$5:$K$410,Data_HB!K$1,FALSE)))</f>
        <v>69</v>
      </c>
      <c r="R29" s="9"/>
      <c r="S29" s="89">
        <f>IF(OR(IF(ISERROR(VLOOKUP("Persons"&amp;control!$F$12&amp;Wales_HB!$B29,Data_HB!$A$5:$K$410,Data_HB!E$1,FALSE)),"-",VLOOKUP("Persons"&amp;control!$F$12&amp;Wales_HB!$B29,Data_HB!$A$5:$K$410,Data_HB!E$1,FALSE))=0,ISERROR(IF(ISERROR(VLOOKUP("Persons"&amp;control!$F$12&amp;Wales_HB!$B29,Data_HB!$A$5:$K$410,Data_HB!E$1,FALSE)),"-",VLOOKUP("Persons"&amp;control!$F$12&amp;Wales_HB!$B29,Data_HB!$A$5:$K$410,Data_HB!E$1,FALSE)))),"-",IF(ISERROR(VLOOKUP("Persons"&amp;control!$F$12&amp;Wales_HB!$B29,Data_HB!$A$5:$K$410,Data_HB!E$1,FALSE)),"-",VLOOKUP("Persons"&amp;control!$F$12&amp;Wales_HB!$B29,Data_HB!$A$5:$K$410,Data_HB!E$1,FALSE)))</f>
        <v>4</v>
      </c>
      <c r="T29" s="90">
        <f>IF(OR(IF(ISERROR(VLOOKUP("Persons"&amp;control!$F$12&amp;Wales_HB!$B29,Data_HB!$A$5:$K$410,Data_HB!F$1,FALSE)),"-",VLOOKUP("Persons"&amp;control!$F$12&amp;Wales_HB!$B29,Data_HB!$A$5:$K$410,Data_HB!F$1,FALSE))=0,ISERROR(IF(ISERROR(VLOOKUP("Persons"&amp;control!$F$12&amp;Wales_HB!$B29,Data_HB!$A$5:$K$410,Data_HB!F$1,FALSE)),"-",VLOOKUP("Persons"&amp;control!$F$12&amp;Wales_HB!$B29,Data_HB!$A$5:$K$410,Data_HB!F$1,FALSE)))),"-",IF(ISERROR(VLOOKUP("Persons"&amp;control!$F$12&amp;Wales_HB!$B29,Data_HB!$A$5:$K$410,Data_HB!F$1,FALSE)),"-",VLOOKUP("Persons"&amp;control!$F$12&amp;Wales_HB!$B29,Data_HB!$A$5:$K$410,Data_HB!F$1,FALSE)))</f>
        <v>4</v>
      </c>
      <c r="U29" s="90">
        <f>IF(OR(IF(ISERROR(VLOOKUP("Persons"&amp;control!$F$12&amp;Wales_HB!$B29,Data_HB!$A$5:$K$410,Data_HB!G$1,FALSE)),"-",VLOOKUP("Persons"&amp;control!$F$12&amp;Wales_HB!$B29,Data_HB!$A$5:$K$410,Data_HB!G$1,FALSE))=0,ISERROR(IF(ISERROR(VLOOKUP("Persons"&amp;control!$F$12&amp;Wales_HB!$B29,Data_HB!$A$5:$K$410,Data_HB!G$1,FALSE)),"-",VLOOKUP("Persons"&amp;control!$F$12&amp;Wales_HB!$B29,Data_HB!$A$5:$K$410,Data_HB!G$1,FALSE)))),"-",IF(ISERROR(VLOOKUP("Persons"&amp;control!$F$12&amp;Wales_HB!$B29,Data_HB!$A$5:$K$410,Data_HB!G$1,FALSE)),"-",VLOOKUP("Persons"&amp;control!$F$12&amp;Wales_HB!$B29,Data_HB!$A$5:$K$410,Data_HB!G$1,FALSE)))</f>
        <v>10</v>
      </c>
      <c r="V29" s="90">
        <f>IF(OR(IF(ISERROR(VLOOKUP("Persons"&amp;control!$F$12&amp;Wales_HB!$B29,Data_HB!$A$5:$K$410,Data_HB!H$1,FALSE)),"-",VLOOKUP("Persons"&amp;control!$F$12&amp;Wales_HB!$B29,Data_HB!$A$5:$K$410,Data_HB!H$1,FALSE))=0,ISERROR(IF(ISERROR(VLOOKUP("Persons"&amp;control!$F$12&amp;Wales_HB!$B29,Data_HB!$A$5:$K$410,Data_HB!H$1,FALSE)),"-",VLOOKUP("Persons"&amp;control!$F$12&amp;Wales_HB!$B29,Data_HB!$A$5:$K$410,Data_HB!H$1,FALSE)))),"-",IF(ISERROR(VLOOKUP("Persons"&amp;control!$F$12&amp;Wales_HB!$B29,Data_HB!$A$5:$K$410,Data_HB!H$1,FALSE)),"-",VLOOKUP("Persons"&amp;control!$F$12&amp;Wales_HB!$B29,Data_HB!$A$5:$K$410,Data_HB!H$1,FALSE)))</f>
        <v>18</v>
      </c>
      <c r="W29" s="90">
        <f>IF(OR(IF(ISERROR(VLOOKUP("Persons"&amp;control!$F$12&amp;Wales_HB!$B29,Data_HB!$A$5:$K$410,Data_HB!I$1,FALSE)),"-",VLOOKUP("Persons"&amp;control!$F$12&amp;Wales_HB!$B29,Data_HB!$A$5:$K$410,Data_HB!I$1,FALSE))=0,ISERROR(IF(ISERROR(VLOOKUP("Persons"&amp;control!$F$12&amp;Wales_HB!$B29,Data_HB!$A$5:$K$410,Data_HB!I$1,FALSE)),"-",VLOOKUP("Persons"&amp;control!$F$12&amp;Wales_HB!$B29,Data_HB!$A$5:$K$410,Data_HB!I$1,FALSE)))),"-",IF(ISERROR(VLOOKUP("Persons"&amp;control!$F$12&amp;Wales_HB!$B29,Data_HB!$A$5:$K$410,Data_HB!I$1,FALSE)),"-",VLOOKUP("Persons"&amp;control!$F$12&amp;Wales_HB!$B29,Data_HB!$A$5:$K$410,Data_HB!I$1,FALSE)))</f>
        <v>14</v>
      </c>
      <c r="X29" s="90">
        <f>IF(OR(IF(ISERROR(VLOOKUP("Persons"&amp;control!$F$12&amp;Wales_HB!$B29,Data_HB!$A$5:$K$410,Data_HB!J$1,FALSE)),"-",VLOOKUP("Persons"&amp;control!$F$12&amp;Wales_HB!$B29,Data_HB!$A$5:$K$410,Data_HB!J$1,FALSE))=0,ISERROR(IF(ISERROR(VLOOKUP("Persons"&amp;control!$F$12&amp;Wales_HB!$B29,Data_HB!$A$5:$K$410,Data_HB!J$1,FALSE)),"-",VLOOKUP("Persons"&amp;control!$F$12&amp;Wales_HB!$B29,Data_HB!$A$5:$K$410,Data_HB!J$1,FALSE)))),"-",IF(ISERROR(VLOOKUP("Persons"&amp;control!$F$12&amp;Wales_HB!$B29,Data_HB!$A$5:$K$410,Data_HB!J$1,FALSE)),"-",VLOOKUP("Persons"&amp;control!$F$12&amp;Wales_HB!$B29,Data_HB!$A$5:$K$410,Data_HB!J$1,FALSE)))</f>
        <v>19</v>
      </c>
      <c r="Y29" s="91">
        <f>IF(OR(IF(ISERROR(VLOOKUP("Persons"&amp;control!$F$12&amp;Wales_HB!$B29,Data_HB!$A$5:$K$410,Data_HB!K$1,FALSE)),"-",VLOOKUP("Persons"&amp;control!$F$12&amp;Wales_HB!$B29,Data_HB!$A$5:$K$410,Data_HB!K$1,FALSE))=0,ISERROR(IF(ISERROR(VLOOKUP("Persons"&amp;control!$F$12&amp;Wales_HB!$B29,Data_HB!$A$5:$K$410,Data_HB!K$1,FALSE)),"-",VLOOKUP("Persons"&amp;control!$F$12&amp;Wales_HB!$B29,Data_HB!$A$5:$K$410,Data_HB!K$1,FALSE)))),"-",IF(ISERROR(VLOOKUP("Persons"&amp;control!$F$12&amp;Wales_HB!$B29,Data_HB!$A$5:$K$410,Data_HB!K$1,FALSE)),"-",VLOOKUP("Persons"&amp;control!$F$12&amp;Wales_HB!$B29,Data_HB!$A$5:$K$410,Data_HB!K$1,FALSE)))</f>
        <v>69</v>
      </c>
    </row>
    <row r="30" spans="2:25" thickBot="1">
      <c r="B30" s="16" t="s">
        <v>60</v>
      </c>
      <c r="C30" s="86">
        <f>IF(OR(IF(ISERROR(VLOOKUP(control!$B$4&amp;control!$F$12&amp;Wales_HB!$B30,Data_HB!$A$5:$K$410,Data_HB!E$1,FALSE)),"-",VLOOKUP(control!$B$4&amp;control!$F$12&amp;Wales_HB!$B30,Data_HB!$A$5:$K$410,Data_HB!E$1,FALSE))=0,ISERROR(IF(ISERROR(VLOOKUP(control!$B$4&amp;control!$F$12&amp;Wales_HB!$B30,Data_HB!$A$5:$K$410,Data_HB!E$1,FALSE)),"-",VLOOKUP(control!$B$4&amp;control!$F$12&amp;Wales_HB!$B30,Data_HB!$A$5:$K$410,Data_HB!E$1,FALSE)))),"-",IF(ISERROR(VLOOKUP(control!$B$4&amp;control!$F$12&amp;Wales_HB!$B30,Data_HB!$A$5:$K$410,Data_HB!E$1,FALSE)),"-",VLOOKUP(control!$B$4&amp;control!$F$12&amp;Wales_HB!$B30,Data_HB!$A$5:$K$410,Data_HB!E$1,FALSE)))</f>
        <v>14</v>
      </c>
      <c r="D30" s="87">
        <f>IF(OR(IF(ISERROR(VLOOKUP(control!$B$4&amp;control!$F$12&amp;Wales_HB!$B30,Data_HB!$A$5:$K$410,Data_HB!F$1,FALSE)),"-",VLOOKUP(control!$B$4&amp;control!$F$12&amp;Wales_HB!$B30,Data_HB!$A$5:$K$410,Data_HB!F$1,FALSE))=0,ISERROR(IF(ISERROR(VLOOKUP(control!$B$4&amp;control!$F$12&amp;Wales_HB!$B30,Data_HB!$A$5:$K$410,Data_HB!F$1,FALSE)),"-",VLOOKUP(control!$B$4&amp;control!$F$12&amp;Wales_HB!$B30,Data_HB!$A$5:$K$410,Data_HB!F$1,FALSE)))),"-",IF(ISERROR(VLOOKUP(control!$B$4&amp;control!$F$12&amp;Wales_HB!$B30,Data_HB!$A$5:$K$410,Data_HB!F$1,FALSE)),"-",VLOOKUP(control!$B$4&amp;control!$F$12&amp;Wales_HB!$B30,Data_HB!$A$5:$K$410,Data_HB!F$1,FALSE)))</f>
        <v>8</v>
      </c>
      <c r="E30" s="87">
        <f>IF(OR(IF(ISERROR(VLOOKUP(control!$B$4&amp;control!$F$12&amp;Wales_HB!$B30,Data_HB!$A$5:$K$410,Data_HB!G$1,FALSE)),"-",VLOOKUP(control!$B$4&amp;control!$F$12&amp;Wales_HB!$B30,Data_HB!$A$5:$K$410,Data_HB!G$1,FALSE))=0,ISERROR(IF(ISERROR(VLOOKUP(control!$B$4&amp;control!$F$12&amp;Wales_HB!$B30,Data_HB!$A$5:$K$410,Data_HB!G$1,FALSE)),"-",VLOOKUP(control!$B$4&amp;control!$F$12&amp;Wales_HB!$B30,Data_HB!$A$5:$K$410,Data_HB!G$1,FALSE)))),"-",IF(ISERROR(VLOOKUP(control!$B$4&amp;control!$F$12&amp;Wales_HB!$B30,Data_HB!$A$5:$K$410,Data_HB!G$1,FALSE)),"-",VLOOKUP(control!$B$4&amp;control!$F$12&amp;Wales_HB!$B30,Data_HB!$A$5:$K$410,Data_HB!G$1,FALSE)))</f>
        <v>14</v>
      </c>
      <c r="F30" s="87">
        <f>IF(OR(IF(ISERROR(VLOOKUP(control!$B$4&amp;control!$F$12&amp;Wales_HB!$B30,Data_HB!$A$5:$K$410,Data_HB!H$1,FALSE)),"-",VLOOKUP(control!$B$4&amp;control!$F$12&amp;Wales_HB!$B30,Data_HB!$A$5:$K$410,Data_HB!H$1,FALSE))=0,ISERROR(IF(ISERROR(VLOOKUP(control!$B$4&amp;control!$F$12&amp;Wales_HB!$B30,Data_HB!$A$5:$K$410,Data_HB!H$1,FALSE)),"-",VLOOKUP(control!$B$4&amp;control!$F$12&amp;Wales_HB!$B30,Data_HB!$A$5:$K$410,Data_HB!H$1,FALSE)))),"-",IF(ISERROR(VLOOKUP(control!$B$4&amp;control!$F$12&amp;Wales_HB!$B30,Data_HB!$A$5:$K$410,Data_HB!H$1,FALSE)),"-",VLOOKUP(control!$B$4&amp;control!$F$12&amp;Wales_HB!$B30,Data_HB!$A$5:$K$410,Data_HB!H$1,FALSE)))</f>
        <v>19</v>
      </c>
      <c r="G30" s="87">
        <f>IF(OR(IF(ISERROR(VLOOKUP(control!$B$4&amp;control!$F$12&amp;Wales_HB!$B30,Data_HB!$A$5:$K$410,Data_HB!I$1,FALSE)),"-",VLOOKUP(control!$B$4&amp;control!$F$12&amp;Wales_HB!$B30,Data_HB!$A$5:$K$410,Data_HB!I$1,FALSE))=0,ISERROR(IF(ISERROR(VLOOKUP(control!$B$4&amp;control!$F$12&amp;Wales_HB!$B30,Data_HB!$A$5:$K$410,Data_HB!I$1,FALSE)),"-",VLOOKUP(control!$B$4&amp;control!$F$12&amp;Wales_HB!$B30,Data_HB!$A$5:$K$410,Data_HB!I$1,FALSE)))),"-",IF(ISERROR(VLOOKUP(control!$B$4&amp;control!$F$12&amp;Wales_HB!$B30,Data_HB!$A$5:$K$410,Data_HB!I$1,FALSE)),"-",VLOOKUP(control!$B$4&amp;control!$F$12&amp;Wales_HB!$B30,Data_HB!$A$5:$K$410,Data_HB!I$1,FALSE)))</f>
        <v>8</v>
      </c>
      <c r="H30" s="87">
        <f>IF(OR(IF(ISERROR(VLOOKUP(control!$B$4&amp;control!$F$12&amp;Wales_HB!$B30,Data_HB!$A$5:$K$410,Data_HB!J$1,FALSE)),"-",VLOOKUP(control!$B$4&amp;control!$F$12&amp;Wales_HB!$B30,Data_HB!$A$5:$K$410,Data_HB!J$1,FALSE))=0,ISERROR(IF(ISERROR(VLOOKUP(control!$B$4&amp;control!$F$12&amp;Wales_HB!$B30,Data_HB!$A$5:$K$410,Data_HB!J$1,FALSE)),"-",VLOOKUP(control!$B$4&amp;control!$F$12&amp;Wales_HB!$B30,Data_HB!$A$5:$K$410,Data_HB!J$1,FALSE)))),"-",IF(ISERROR(VLOOKUP(control!$B$4&amp;control!$F$12&amp;Wales_HB!$B30,Data_HB!$A$5:$K$410,Data_HB!J$1,FALSE)),"-",VLOOKUP(control!$B$4&amp;control!$F$12&amp;Wales_HB!$B30,Data_HB!$A$5:$K$410,Data_HB!J$1,FALSE)))</f>
        <v>8</v>
      </c>
      <c r="I30" s="88">
        <f>IF(OR(IF(ISERROR(VLOOKUP(control!$B$4&amp;control!$F$12&amp;Wales_HB!$B30,Data_HB!$A$5:$K$410,Data_HB!K$1,FALSE)),"-",VLOOKUP(control!$B$4&amp;control!$F$12&amp;Wales_HB!$B30,Data_HB!$A$5:$K$410,Data_HB!K$1,FALSE))=0,ISERROR(IF(ISERROR(VLOOKUP(control!$B$4&amp;control!$F$12&amp;Wales_HB!$B30,Data_HB!$A$5:$K$410,Data_HB!K$1,FALSE)),"-",VLOOKUP(control!$B$4&amp;control!$F$12&amp;Wales_HB!$B30,Data_HB!$A$5:$K$410,Data_HB!K$1,FALSE)))),"-",IF(ISERROR(VLOOKUP(control!$B$4&amp;control!$F$12&amp;Wales_HB!$B30,Data_HB!$A$5:$K$410,Data_HB!K$1,FALSE)),"-",VLOOKUP(control!$B$4&amp;control!$F$12&amp;Wales_HB!$B30,Data_HB!$A$5:$K$410,Data_HB!K$1,FALSE)))</f>
        <v>71</v>
      </c>
      <c r="K30" s="86">
        <f>IF(OR(IF(ISERROR(VLOOKUP(control!$B$5&amp;control!$F$12&amp;Wales_HB!$B30,Data_HB!$A$5:$K$410,Data_HB!E$1,FALSE)),"-",VLOOKUP(control!$B$5&amp;control!$F$12&amp;Wales_HB!$B30,Data_HB!$A$5:$K$410,Data_HB!E$1,FALSE))=0,ISERROR(IF(ISERROR(VLOOKUP(control!$B$5&amp;control!$F$12&amp;Wales_HB!$B30,Data_HB!$A$5:$K$410,Data_HB!E$1,FALSE)),"-",VLOOKUP(control!$B$5&amp;control!$F$12&amp;Wales_HB!$B30,Data_HB!$A$5:$K$410,Data_HB!E$1,FALSE)))),"-",IF(ISERROR(VLOOKUP(control!$B$5&amp;control!$F$12&amp;Wales_HB!$B30,Data_HB!$A$5:$K$410,Data_HB!E$1,FALSE)),"-",VLOOKUP(control!$B$5&amp;control!$F$12&amp;Wales_HB!$B30,Data_HB!$A$5:$K$410,Data_HB!E$1,FALSE)))</f>
        <v>15</v>
      </c>
      <c r="L30" s="87">
        <f>IF(OR(IF(ISERROR(VLOOKUP(control!$B$5&amp;control!$F$12&amp;Wales_HB!$B30,Data_HB!$A$5:$K$410,Data_HB!F$1,FALSE)),"-",VLOOKUP(control!$B$5&amp;control!$F$12&amp;Wales_HB!$B30,Data_HB!$A$5:$K$410,Data_HB!F$1,FALSE))=0,ISERROR(IF(ISERROR(VLOOKUP(control!$B$5&amp;control!$F$12&amp;Wales_HB!$B33,Data_HB!$A$5:$K$410,Data_HB!F$1,FALSE)),"-",VLOOKUP(control!$B$5&amp;control!$F$12&amp;Wales_HB!$B30,Data_HB!$A$5:$K$410,Data_HB!F$1,FALSE)))),"-",IF(ISERROR(VLOOKUP(control!$B$5&amp;control!$F$12&amp;Wales_HB!$B30,Data_HB!$A$5:$K$410,Data_HB!F$1,FALSE)),"-",VLOOKUP(control!$B$5&amp;control!$F$12&amp;Wales_HB!$B30,Data_HB!$A$5:$K$410,Data_HB!F$1,FALSE)))</f>
        <v>3</v>
      </c>
      <c r="M30" s="87">
        <f>IF(OR(IF(ISERROR(VLOOKUP(control!$B$5&amp;control!$F$12&amp;Wales_HB!$B30,Data_HB!$A$5:$K$410,Data_HB!G$1,FALSE)),"-",VLOOKUP(control!$B$5&amp;control!$F$12&amp;Wales_HB!$B30,Data_HB!$A$5:$K$410,Data_HB!G$1,FALSE))=0,ISERROR(IF(ISERROR(VLOOKUP(control!$B$5&amp;control!$F$12&amp;Wales_HB!$B33,Data_HB!$A$5:$K$410,Data_HB!G$1,FALSE)),"-",VLOOKUP(control!$B$5&amp;control!$F$12&amp;Wales_HB!$B30,Data_HB!$A$5:$K$410,Data_HB!G$1,FALSE)))),"-",IF(ISERROR(VLOOKUP(control!$B$5&amp;control!$F$12&amp;Wales_HB!$B30,Data_HB!$A$5:$K$410,Data_HB!G$1,FALSE)),"-",VLOOKUP(control!$B$5&amp;control!$F$12&amp;Wales_HB!$B30,Data_HB!$A$5:$K$410,Data_HB!G$1,FALSE)))</f>
        <v>12</v>
      </c>
      <c r="N30" s="87">
        <f>IF(OR(IF(ISERROR(VLOOKUP(control!$B$5&amp;control!$F$12&amp;Wales_HB!$B30,Data_HB!$A$5:$K$410,Data_HB!H$1,FALSE)),"-",VLOOKUP(control!$B$5&amp;control!$F$12&amp;Wales_HB!$B30,Data_HB!$A$5:$K$410,Data_HB!H$1,FALSE))=0,ISERROR(IF(ISERROR(VLOOKUP(control!$B$5&amp;control!$F$12&amp;Wales_HB!$B33,Data_HB!$A$5:$K$410,Data_HB!H$1,FALSE)),"-",VLOOKUP(control!$B$5&amp;control!$F$12&amp;Wales_HB!$B30,Data_HB!$A$5:$K$410,Data_HB!H$1,FALSE)))),"-",IF(ISERROR(VLOOKUP(control!$B$5&amp;control!$F$12&amp;Wales_HB!$B30,Data_HB!$A$5:$K$410,Data_HB!H$1,FALSE)),"-",VLOOKUP(control!$B$5&amp;control!$F$12&amp;Wales_HB!$B30,Data_HB!$A$5:$K$410,Data_HB!H$1,FALSE)))</f>
        <v>18</v>
      </c>
      <c r="O30" s="87">
        <f>IF(OR(IF(ISERROR(VLOOKUP(control!$B$5&amp;control!$F$12&amp;Wales_HB!$B30,Data_HB!$A$5:$K$410,Data_HB!I$1,FALSE)),"-",VLOOKUP(control!$B$5&amp;control!$F$12&amp;Wales_HB!$B30,Data_HB!$A$5:$K$410,Data_HB!I$1,FALSE))=0,ISERROR(IF(ISERROR(VLOOKUP(control!$B$5&amp;control!$F$12&amp;Wales_HB!$B33,Data_HB!$A$5:$K$410,Data_HB!I$1,FALSE)),"-",VLOOKUP(control!$B$5&amp;control!$F$12&amp;Wales_HB!$B30,Data_HB!$A$5:$K$410,Data_HB!I$1,FALSE)))),"-",IF(ISERROR(VLOOKUP(control!$B$5&amp;control!$F$12&amp;Wales_HB!$B30,Data_HB!$A$5:$K$410,Data_HB!I$1,FALSE)),"-",VLOOKUP(control!$B$5&amp;control!$F$12&amp;Wales_HB!$B30,Data_HB!$A$5:$K$410,Data_HB!I$1,FALSE)))</f>
        <v>17</v>
      </c>
      <c r="P30" s="87">
        <f>IF(OR(IF(ISERROR(VLOOKUP(control!$B$5&amp;control!$F$12&amp;Wales_HB!$B30,Data_HB!$A$5:$K$410,Data_HB!J$1,FALSE)),"-",VLOOKUP(control!$B$5&amp;control!$F$12&amp;Wales_HB!$B30,Data_HB!$A$5:$K$410,Data_HB!J$1,FALSE))=0,ISERROR(IF(ISERROR(VLOOKUP(control!$B$5&amp;control!$F$12&amp;Wales_HB!$B33,Data_HB!$A$5:$K$410,Data_HB!J$1,FALSE)),"-",VLOOKUP(control!$B$5&amp;control!$F$12&amp;Wales_HB!$B30,Data_HB!$A$5:$K$410,Data_HB!J$1,FALSE)))),"-",IF(ISERROR(VLOOKUP(control!$B$5&amp;control!$F$12&amp;Wales_HB!$B30,Data_HB!$A$5:$K$410,Data_HB!J$1,FALSE)),"-",VLOOKUP(control!$B$5&amp;control!$F$12&amp;Wales_HB!$B30,Data_HB!$A$5:$K$410,Data_HB!J$1,FALSE)))</f>
        <v>18</v>
      </c>
      <c r="Q30" s="88">
        <f>IF(OR(IF(ISERROR(VLOOKUP(control!$B$5&amp;control!$F$12&amp;Wales_HB!$B30,Data_HB!$A$5:$K$410,Data_HB!K$1,FALSE)),"-",VLOOKUP(control!$B$5&amp;control!$F$12&amp;Wales_HB!$B30,Data_HB!$A$5:$K$410,Data_HB!K$1,FALSE))=0,ISERROR(IF(ISERROR(VLOOKUP(control!$B$5&amp;control!$F$12&amp;Wales_HB!$B33,Data_HB!$A$5:$K$410,Data_HB!K$1,FALSE)),"-",VLOOKUP(control!$B$5&amp;control!$F$12&amp;Wales_HB!$B30,Data_HB!$A$5:$K$410,Data_HB!K$1,FALSE)))),"-",IF(ISERROR(VLOOKUP(control!$B$5&amp;control!$F$12&amp;Wales_HB!$B30,Data_HB!$A$5:$K$410,Data_HB!K$1,FALSE)),"-",VLOOKUP(control!$B$5&amp;control!$F$12&amp;Wales_HB!$B30,Data_HB!$A$5:$K$410,Data_HB!K$1,FALSE)))</f>
        <v>83</v>
      </c>
      <c r="R30" s="9"/>
      <c r="S30" s="86">
        <f>IF(OR(IF(ISERROR(VLOOKUP("Persons"&amp;control!$F$12&amp;Wales_HB!$B30,Data_HB!$A$5:$K$410,Data_HB!E$1,FALSE)),"-",VLOOKUP("Persons"&amp;control!$F$12&amp;Wales_HB!$B30,Data_HB!$A$5:$K$410,Data_HB!E$1,FALSE))=0,ISERROR(IF(ISERROR(VLOOKUP("Persons"&amp;control!$F$12&amp;Wales_HB!$B30,Data_HB!$A$5:$K$410,Data_HB!E$1,FALSE)),"-",VLOOKUP("Persons"&amp;control!$F$12&amp;Wales_HB!$B30,Data_HB!$A$5:$K$410,Data_HB!E$1,FALSE)))),"-",IF(ISERROR(VLOOKUP("Persons"&amp;control!$F$12&amp;Wales_HB!$B30,Data_HB!$A$5:$K$410,Data_HB!E$1,FALSE)),"-",VLOOKUP("Persons"&amp;control!$F$12&amp;Wales_HB!$B30,Data_HB!$A$5:$K$410,Data_HB!E$1,FALSE)))</f>
        <v>29</v>
      </c>
      <c r="T30" s="87">
        <f>IF(OR(IF(ISERROR(VLOOKUP("Persons"&amp;control!$F$12&amp;Wales_HB!$B30,Data_HB!$A$5:$K$410,Data_HB!F$1,FALSE)),"-",VLOOKUP("Persons"&amp;control!$F$12&amp;Wales_HB!$B30,Data_HB!$A$5:$K$410,Data_HB!F$1,FALSE))=0,ISERROR(IF(ISERROR(VLOOKUP("Persons"&amp;control!$F$12&amp;Wales_HB!$B30,Data_HB!$A$5:$K$410,Data_HB!F$1,FALSE)),"-",VLOOKUP("Persons"&amp;control!$F$12&amp;Wales_HB!$B30,Data_HB!$A$5:$K$410,Data_HB!F$1,FALSE)))),"-",IF(ISERROR(VLOOKUP("Persons"&amp;control!$F$12&amp;Wales_HB!$B30,Data_HB!$A$5:$K$410,Data_HB!F$1,FALSE)),"-",VLOOKUP("Persons"&amp;control!$F$12&amp;Wales_HB!$B30,Data_HB!$A$5:$K$410,Data_HB!F$1,FALSE)))</f>
        <v>11</v>
      </c>
      <c r="U30" s="87">
        <f>IF(OR(IF(ISERROR(VLOOKUP("Persons"&amp;control!$F$12&amp;Wales_HB!$B30,Data_HB!$A$5:$K$410,Data_HB!G$1,FALSE)),"-",VLOOKUP("Persons"&amp;control!$F$12&amp;Wales_HB!$B30,Data_HB!$A$5:$K$410,Data_HB!G$1,FALSE))=0,ISERROR(IF(ISERROR(VLOOKUP("Persons"&amp;control!$F$12&amp;Wales_HB!$B30,Data_HB!$A$5:$K$410,Data_HB!G$1,FALSE)),"-",VLOOKUP("Persons"&amp;control!$F$12&amp;Wales_HB!$B30,Data_HB!$A$5:$K$410,Data_HB!G$1,FALSE)))),"-",IF(ISERROR(VLOOKUP("Persons"&amp;control!$F$12&amp;Wales_HB!$B30,Data_HB!$A$5:$K$410,Data_HB!G$1,FALSE)),"-",VLOOKUP("Persons"&amp;control!$F$12&amp;Wales_HB!$B30,Data_HB!$A$5:$K$410,Data_HB!G$1,FALSE)))</f>
        <v>26</v>
      </c>
      <c r="V30" s="87">
        <f>IF(OR(IF(ISERROR(VLOOKUP("Persons"&amp;control!$F$12&amp;Wales_HB!$B30,Data_HB!$A$5:$K$410,Data_HB!H$1,FALSE)),"-",VLOOKUP("Persons"&amp;control!$F$12&amp;Wales_HB!$B30,Data_HB!$A$5:$K$410,Data_HB!H$1,FALSE))=0,ISERROR(IF(ISERROR(VLOOKUP("Persons"&amp;control!$F$12&amp;Wales_HB!$B30,Data_HB!$A$5:$K$410,Data_HB!H$1,FALSE)),"-",VLOOKUP("Persons"&amp;control!$F$12&amp;Wales_HB!$B30,Data_HB!$A$5:$K$410,Data_HB!H$1,FALSE)))),"-",IF(ISERROR(VLOOKUP("Persons"&amp;control!$F$12&amp;Wales_HB!$B30,Data_HB!$A$5:$K$410,Data_HB!H$1,FALSE)),"-",VLOOKUP("Persons"&amp;control!$F$12&amp;Wales_HB!$B30,Data_HB!$A$5:$K$410,Data_HB!H$1,FALSE)))</f>
        <v>37</v>
      </c>
      <c r="W30" s="87">
        <f>IF(OR(IF(ISERROR(VLOOKUP("Persons"&amp;control!$F$12&amp;Wales_HB!$B30,Data_HB!$A$5:$K$410,Data_HB!I$1,FALSE)),"-",VLOOKUP("Persons"&amp;control!$F$12&amp;Wales_HB!$B30,Data_HB!$A$5:$K$410,Data_HB!I$1,FALSE))=0,ISERROR(IF(ISERROR(VLOOKUP("Persons"&amp;control!$F$12&amp;Wales_HB!$B30,Data_HB!$A$5:$K$410,Data_HB!I$1,FALSE)),"-",VLOOKUP("Persons"&amp;control!$F$12&amp;Wales_HB!$B30,Data_HB!$A$5:$K$410,Data_HB!I$1,FALSE)))),"-",IF(ISERROR(VLOOKUP("Persons"&amp;control!$F$12&amp;Wales_HB!$B30,Data_HB!$A$5:$K$410,Data_HB!I$1,FALSE)),"-",VLOOKUP("Persons"&amp;control!$F$12&amp;Wales_HB!$B30,Data_HB!$A$5:$K$410,Data_HB!I$1,FALSE)))</f>
        <v>25</v>
      </c>
      <c r="X30" s="87">
        <f>IF(OR(IF(ISERROR(VLOOKUP("Persons"&amp;control!$F$12&amp;Wales_HB!$B30,Data_HB!$A$5:$K$410,Data_HB!J$1,FALSE)),"-",VLOOKUP("Persons"&amp;control!$F$12&amp;Wales_HB!$B30,Data_HB!$A$5:$K$410,Data_HB!J$1,FALSE))=0,ISERROR(IF(ISERROR(VLOOKUP("Persons"&amp;control!$F$12&amp;Wales_HB!$B30,Data_HB!$A$5:$K$410,Data_HB!J$1,FALSE)),"-",VLOOKUP("Persons"&amp;control!$F$12&amp;Wales_HB!$B30,Data_HB!$A$5:$K$410,Data_HB!J$1,FALSE)))),"-",IF(ISERROR(VLOOKUP("Persons"&amp;control!$F$12&amp;Wales_HB!$B30,Data_HB!$A$5:$K$410,Data_HB!J$1,FALSE)),"-",VLOOKUP("Persons"&amp;control!$F$12&amp;Wales_HB!$B30,Data_HB!$A$5:$K$410,Data_HB!J$1,FALSE)))</f>
        <v>26</v>
      </c>
      <c r="Y30" s="88">
        <f>IF(OR(IF(ISERROR(VLOOKUP("Persons"&amp;control!$F$12&amp;Wales_HB!$B30,Data_HB!$A$5:$K$410,Data_HB!K$1,FALSE)),"-",VLOOKUP("Persons"&amp;control!$F$12&amp;Wales_HB!$B30,Data_HB!$A$5:$K$410,Data_HB!K$1,FALSE))=0,ISERROR(IF(ISERROR(VLOOKUP("Persons"&amp;control!$F$12&amp;Wales_HB!$B30,Data_HB!$A$5:$K$410,Data_HB!K$1,FALSE)),"-",VLOOKUP("Persons"&amp;control!$F$12&amp;Wales_HB!$B30,Data_HB!$A$5:$K$410,Data_HB!K$1,FALSE)))),"-",IF(ISERROR(VLOOKUP("Persons"&amp;control!$F$12&amp;Wales_HB!$B30,Data_HB!$A$5:$K$410,Data_HB!K$1,FALSE)),"-",VLOOKUP("Persons"&amp;control!$F$12&amp;Wales_HB!$B30,Data_HB!$A$5:$K$410,Data_HB!K$1,FALSE)))</f>
        <v>154</v>
      </c>
    </row>
    <row r="31" spans="2:25" thickBot="1">
      <c r="B31" s="16" t="s">
        <v>64</v>
      </c>
      <c r="C31" s="89">
        <f>IF(OR(IF(ISERROR(VLOOKUP(control!$B$4&amp;control!$F$12&amp;Wales_HB!$B31,Data_HB!$A$5:$K$410,Data_HB!E$1,FALSE)),"-",VLOOKUP(control!$B$4&amp;control!$F$12&amp;Wales_HB!$B31,Data_HB!$A$5:$K$410,Data_HB!E$1,FALSE))=0,ISERROR(IF(ISERROR(VLOOKUP(control!$B$4&amp;control!$F$12&amp;Wales_HB!$B31,Data_HB!$A$5:$K$410,Data_HB!E$1,FALSE)),"-",VLOOKUP(control!$B$4&amp;control!$F$12&amp;Wales_HB!$B31,Data_HB!$A$5:$K$410,Data_HB!E$1,FALSE)))),"-",IF(ISERROR(VLOOKUP(control!$B$4&amp;control!$F$12&amp;Wales_HB!$B31,Data_HB!$A$5:$K$410,Data_HB!E$1,FALSE)),"-",VLOOKUP(control!$B$4&amp;control!$F$12&amp;Wales_HB!$B31,Data_HB!$A$5:$K$410,Data_HB!E$1,FALSE)))</f>
        <v>54</v>
      </c>
      <c r="D31" s="90">
        <f>IF(OR(IF(ISERROR(VLOOKUP(control!$B$4&amp;control!$F$12&amp;Wales_HB!$B31,Data_HB!$A$5:$K$410,Data_HB!F$1,FALSE)),"-",VLOOKUP(control!$B$4&amp;control!$F$12&amp;Wales_HB!$B31,Data_HB!$A$5:$K$410,Data_HB!F$1,FALSE))=0,ISERROR(IF(ISERROR(VLOOKUP(control!$B$4&amp;control!$F$12&amp;Wales_HB!$B31,Data_HB!$A$5:$K$410,Data_HB!F$1,FALSE)),"-",VLOOKUP(control!$B$4&amp;control!$F$12&amp;Wales_HB!$B31,Data_HB!$A$5:$K$410,Data_HB!F$1,FALSE)))),"-",IF(ISERROR(VLOOKUP(control!$B$4&amp;control!$F$12&amp;Wales_HB!$B31,Data_HB!$A$5:$K$410,Data_HB!F$1,FALSE)),"-",VLOOKUP(control!$B$4&amp;control!$F$12&amp;Wales_HB!$B31,Data_HB!$A$5:$K$410,Data_HB!F$1,FALSE)))</f>
        <v>43</v>
      </c>
      <c r="E31" s="90">
        <f>IF(OR(IF(ISERROR(VLOOKUP(control!$B$4&amp;control!$F$12&amp;Wales_HB!$B31,Data_HB!$A$5:$K$410,Data_HB!G$1,FALSE)),"-",VLOOKUP(control!$B$4&amp;control!$F$12&amp;Wales_HB!$B31,Data_HB!$A$5:$K$410,Data_HB!G$1,FALSE))=0,ISERROR(IF(ISERROR(VLOOKUP(control!$B$4&amp;control!$F$12&amp;Wales_HB!$B31,Data_HB!$A$5:$K$410,Data_HB!G$1,FALSE)),"-",VLOOKUP(control!$B$4&amp;control!$F$12&amp;Wales_HB!$B31,Data_HB!$A$5:$K$410,Data_HB!G$1,FALSE)))),"-",IF(ISERROR(VLOOKUP(control!$B$4&amp;control!$F$12&amp;Wales_HB!$B31,Data_HB!$A$5:$K$410,Data_HB!G$1,FALSE)),"-",VLOOKUP(control!$B$4&amp;control!$F$12&amp;Wales_HB!$B31,Data_HB!$A$5:$K$410,Data_HB!G$1,FALSE)))</f>
        <v>105</v>
      </c>
      <c r="F31" s="90">
        <f>IF(OR(IF(ISERROR(VLOOKUP(control!$B$4&amp;control!$F$12&amp;Wales_HB!$B31,Data_HB!$A$5:$K$410,Data_HB!H$1,FALSE)),"-",VLOOKUP(control!$B$4&amp;control!$F$12&amp;Wales_HB!$B31,Data_HB!$A$5:$K$410,Data_HB!H$1,FALSE))=0,ISERROR(IF(ISERROR(VLOOKUP(control!$B$4&amp;control!$F$12&amp;Wales_HB!$B31,Data_HB!$A$5:$K$410,Data_HB!H$1,FALSE)),"-",VLOOKUP(control!$B$4&amp;control!$F$12&amp;Wales_HB!$B31,Data_HB!$A$5:$K$410,Data_HB!H$1,FALSE)))),"-",IF(ISERROR(VLOOKUP(control!$B$4&amp;control!$F$12&amp;Wales_HB!$B31,Data_HB!$A$5:$K$410,Data_HB!H$1,FALSE)),"-",VLOOKUP(control!$B$4&amp;control!$F$12&amp;Wales_HB!$B31,Data_HB!$A$5:$K$410,Data_HB!H$1,FALSE)))</f>
        <v>86</v>
      </c>
      <c r="G31" s="90">
        <f>IF(OR(IF(ISERROR(VLOOKUP(control!$B$4&amp;control!$F$12&amp;Wales_HB!$B31,Data_HB!$A$5:$K$410,Data_HB!I$1,FALSE)),"-",VLOOKUP(control!$B$4&amp;control!$F$12&amp;Wales_HB!$B31,Data_HB!$A$5:$K$410,Data_HB!I$1,FALSE))=0,ISERROR(IF(ISERROR(VLOOKUP(control!$B$4&amp;control!$F$12&amp;Wales_HB!$B31,Data_HB!$A$5:$K$410,Data_HB!I$1,FALSE)),"-",VLOOKUP(control!$B$4&amp;control!$F$12&amp;Wales_HB!$B31,Data_HB!$A$5:$K$410,Data_HB!I$1,FALSE)))),"-",IF(ISERROR(VLOOKUP(control!$B$4&amp;control!$F$12&amp;Wales_HB!$B31,Data_HB!$A$5:$K$410,Data_HB!I$1,FALSE)),"-",VLOOKUP(control!$B$4&amp;control!$F$12&amp;Wales_HB!$B31,Data_HB!$A$5:$K$410,Data_HB!I$1,FALSE)))</f>
        <v>52</v>
      </c>
      <c r="H31" s="90">
        <f>IF(OR(IF(ISERROR(VLOOKUP(control!$B$4&amp;control!$F$12&amp;Wales_HB!$B31,Data_HB!$A$5:$K$410,Data_HB!J$1,FALSE)),"-",VLOOKUP(control!$B$4&amp;control!$F$12&amp;Wales_HB!$B31,Data_HB!$A$5:$K$410,Data_HB!J$1,FALSE))=0,ISERROR(IF(ISERROR(VLOOKUP(control!$B$4&amp;control!$F$12&amp;Wales_HB!$B31,Data_HB!$A$5:$K$410,Data_HB!J$1,FALSE)),"-",VLOOKUP(control!$B$4&amp;control!$F$12&amp;Wales_HB!$B31,Data_HB!$A$5:$K$410,Data_HB!J$1,FALSE)))),"-",IF(ISERROR(VLOOKUP(control!$B$4&amp;control!$F$12&amp;Wales_HB!$B31,Data_HB!$A$5:$K$410,Data_HB!J$1,FALSE)),"-",VLOOKUP(control!$B$4&amp;control!$F$12&amp;Wales_HB!$B31,Data_HB!$A$5:$K$410,Data_HB!J$1,FALSE)))</f>
        <v>34</v>
      </c>
      <c r="I31" s="91">
        <f>IF(OR(IF(ISERROR(VLOOKUP(control!$B$4&amp;control!$F$12&amp;Wales_HB!$B31,Data_HB!$A$5:$K$410,Data_HB!K$1,FALSE)),"-",VLOOKUP(control!$B$4&amp;control!$F$12&amp;Wales_HB!$B31,Data_HB!$A$5:$K$410,Data_HB!K$1,FALSE))=0,ISERROR(IF(ISERROR(VLOOKUP(control!$B$4&amp;control!$F$12&amp;Wales_HB!$B31,Data_HB!$A$5:$K$410,Data_HB!K$1,FALSE)),"-",VLOOKUP(control!$B$4&amp;control!$F$12&amp;Wales_HB!$B31,Data_HB!$A$5:$K$410,Data_HB!K$1,FALSE)))),"-",IF(ISERROR(VLOOKUP(control!$B$4&amp;control!$F$12&amp;Wales_HB!$B31,Data_HB!$A$5:$K$410,Data_HB!K$1,FALSE)),"-",VLOOKUP(control!$B$4&amp;control!$F$12&amp;Wales_HB!$B31,Data_HB!$A$5:$K$410,Data_HB!K$1,FALSE)))</f>
        <v>374</v>
      </c>
      <c r="K31" s="89">
        <f>IF(OR(IF(ISERROR(VLOOKUP(control!$B$5&amp;control!$F$12&amp;Wales_HB!$B31,Data_HB!$A$5:$K$410,Data_HB!E$1,FALSE)),"-",VLOOKUP(control!$B$5&amp;control!$F$12&amp;Wales_HB!$B31,Data_HB!$A$5:$K$410,Data_HB!E$1,FALSE))=0,ISERROR(IF(ISERROR(VLOOKUP(control!$B$5&amp;control!$F$12&amp;Wales_HB!$B31,Data_HB!$A$5:$K$410,Data_HB!E$1,FALSE)),"-",VLOOKUP(control!$B$5&amp;control!$F$12&amp;Wales_HB!$B31,Data_HB!$A$5:$K$410,Data_HB!E$1,FALSE)))),"-",IF(ISERROR(VLOOKUP(control!$B$5&amp;control!$F$12&amp;Wales_HB!$B31,Data_HB!$A$5:$K$410,Data_HB!E$1,FALSE)),"-",VLOOKUP(control!$B$5&amp;control!$F$12&amp;Wales_HB!$B31,Data_HB!$A$5:$K$410,Data_HB!E$1,FALSE)))</f>
        <v>39</v>
      </c>
      <c r="L31" s="90">
        <f>IF(OR(IF(ISERROR(VLOOKUP(control!$B$5&amp;control!$F$12&amp;Wales_HB!$B31,Data_HB!$A$5:$K$410,Data_HB!F$1,FALSE)),"-",VLOOKUP(control!$B$5&amp;control!$F$12&amp;Wales_HB!$B31,Data_HB!$A$5:$K$410,Data_HB!F$1,FALSE))=0,ISERROR(IF(ISERROR(VLOOKUP(control!$B$5&amp;control!$F$12&amp;Wales_HB!$B34,Data_HB!$A$5:$K$410,Data_HB!F$1,FALSE)),"-",VLOOKUP(control!$B$5&amp;control!$F$12&amp;Wales_HB!$B31,Data_HB!$A$5:$K$410,Data_HB!F$1,FALSE)))),"-",IF(ISERROR(VLOOKUP(control!$B$5&amp;control!$F$12&amp;Wales_HB!$B31,Data_HB!$A$5:$K$410,Data_HB!F$1,FALSE)),"-",VLOOKUP(control!$B$5&amp;control!$F$12&amp;Wales_HB!$B31,Data_HB!$A$5:$K$410,Data_HB!F$1,FALSE)))</f>
        <v>38</v>
      </c>
      <c r="M31" s="90">
        <f>IF(OR(IF(ISERROR(VLOOKUP(control!$B$5&amp;control!$F$12&amp;Wales_HB!$B31,Data_HB!$A$5:$K$410,Data_HB!G$1,FALSE)),"-",VLOOKUP(control!$B$5&amp;control!$F$12&amp;Wales_HB!$B31,Data_HB!$A$5:$K$410,Data_HB!G$1,FALSE))=0,ISERROR(IF(ISERROR(VLOOKUP(control!$B$5&amp;control!$F$12&amp;Wales_HB!$B34,Data_HB!$A$5:$K$410,Data_HB!G$1,FALSE)),"-",VLOOKUP(control!$B$5&amp;control!$F$12&amp;Wales_HB!$B31,Data_HB!$A$5:$K$410,Data_HB!G$1,FALSE)))),"-",IF(ISERROR(VLOOKUP(control!$B$5&amp;control!$F$12&amp;Wales_HB!$B31,Data_HB!$A$5:$K$410,Data_HB!G$1,FALSE)),"-",VLOOKUP(control!$B$5&amp;control!$F$12&amp;Wales_HB!$B31,Data_HB!$A$5:$K$410,Data_HB!G$1,FALSE)))</f>
        <v>70</v>
      </c>
      <c r="N31" s="90">
        <f>IF(OR(IF(ISERROR(VLOOKUP(control!$B$5&amp;control!$F$12&amp;Wales_HB!$B31,Data_HB!$A$5:$K$410,Data_HB!H$1,FALSE)),"-",VLOOKUP(control!$B$5&amp;control!$F$12&amp;Wales_HB!$B31,Data_HB!$A$5:$K$410,Data_HB!H$1,FALSE))=0,ISERROR(IF(ISERROR(VLOOKUP(control!$B$5&amp;control!$F$12&amp;Wales_HB!$B34,Data_HB!$A$5:$K$410,Data_HB!H$1,FALSE)),"-",VLOOKUP(control!$B$5&amp;control!$F$12&amp;Wales_HB!$B31,Data_HB!$A$5:$K$410,Data_HB!H$1,FALSE)))),"-",IF(ISERROR(VLOOKUP(control!$B$5&amp;control!$F$12&amp;Wales_HB!$B31,Data_HB!$A$5:$K$410,Data_HB!H$1,FALSE)),"-",VLOOKUP(control!$B$5&amp;control!$F$12&amp;Wales_HB!$B31,Data_HB!$A$5:$K$410,Data_HB!H$1,FALSE)))</f>
        <v>84</v>
      </c>
      <c r="O31" s="90">
        <f>IF(OR(IF(ISERROR(VLOOKUP(control!$B$5&amp;control!$F$12&amp;Wales_HB!$B31,Data_HB!$A$5:$K$410,Data_HB!I$1,FALSE)),"-",VLOOKUP(control!$B$5&amp;control!$F$12&amp;Wales_HB!$B31,Data_HB!$A$5:$K$410,Data_HB!I$1,FALSE))=0,ISERROR(IF(ISERROR(VLOOKUP(control!$B$5&amp;control!$F$12&amp;Wales_HB!$B34,Data_HB!$A$5:$K$410,Data_HB!I$1,FALSE)),"-",VLOOKUP(control!$B$5&amp;control!$F$12&amp;Wales_HB!$B31,Data_HB!$A$5:$K$410,Data_HB!I$1,FALSE)))),"-",IF(ISERROR(VLOOKUP(control!$B$5&amp;control!$F$12&amp;Wales_HB!$B31,Data_HB!$A$5:$K$410,Data_HB!I$1,FALSE)),"-",VLOOKUP(control!$B$5&amp;control!$F$12&amp;Wales_HB!$B31,Data_HB!$A$5:$K$410,Data_HB!I$1,FALSE)))</f>
        <v>51</v>
      </c>
      <c r="P31" s="90">
        <f>IF(OR(IF(ISERROR(VLOOKUP(control!$B$5&amp;control!$F$12&amp;Wales_HB!$B31,Data_HB!$A$5:$K$410,Data_HB!J$1,FALSE)),"-",VLOOKUP(control!$B$5&amp;control!$F$12&amp;Wales_HB!$B31,Data_HB!$A$5:$K$410,Data_HB!J$1,FALSE))=0,ISERROR(IF(ISERROR(VLOOKUP(control!$B$5&amp;control!$F$12&amp;Wales_HB!$B34,Data_HB!$A$5:$K$410,Data_HB!J$1,FALSE)),"-",VLOOKUP(control!$B$5&amp;control!$F$12&amp;Wales_HB!$B31,Data_HB!$A$5:$K$410,Data_HB!J$1,FALSE)))),"-",IF(ISERROR(VLOOKUP(control!$B$5&amp;control!$F$12&amp;Wales_HB!$B31,Data_HB!$A$5:$K$410,Data_HB!J$1,FALSE)),"-",VLOOKUP(control!$B$5&amp;control!$F$12&amp;Wales_HB!$B31,Data_HB!$A$5:$K$410,Data_HB!J$1,FALSE)))</f>
        <v>29</v>
      </c>
      <c r="Q31" s="91">
        <f>IF(OR(IF(ISERROR(VLOOKUP(control!$B$5&amp;control!$F$12&amp;Wales_HB!$B31,Data_HB!$A$5:$K$410,Data_HB!K$1,FALSE)),"-",VLOOKUP(control!$B$5&amp;control!$F$12&amp;Wales_HB!$B31,Data_HB!$A$5:$K$410,Data_HB!K$1,FALSE))=0,ISERROR(IF(ISERROR(VLOOKUP(control!$B$5&amp;control!$F$12&amp;Wales_HB!$B34,Data_HB!$A$5:$K$410,Data_HB!K$1,FALSE)),"-",VLOOKUP(control!$B$5&amp;control!$F$12&amp;Wales_HB!$B31,Data_HB!$A$5:$K$410,Data_HB!K$1,FALSE)))),"-",IF(ISERROR(VLOOKUP(control!$B$5&amp;control!$F$12&amp;Wales_HB!$B31,Data_HB!$A$5:$K$410,Data_HB!K$1,FALSE)),"-",VLOOKUP(control!$B$5&amp;control!$F$12&amp;Wales_HB!$B31,Data_HB!$A$5:$K$410,Data_HB!K$1,FALSE)))</f>
        <v>311</v>
      </c>
      <c r="R31" s="9"/>
      <c r="S31" s="89">
        <f>IF(OR(IF(ISERROR(VLOOKUP("Persons"&amp;control!$F$12&amp;Wales_HB!$B31,Data_HB!$A$5:$K$410,Data_HB!E$1,FALSE)),"-",VLOOKUP("Persons"&amp;control!$F$12&amp;Wales_HB!$B31,Data_HB!$A$5:$K$410,Data_HB!E$1,FALSE))=0,ISERROR(IF(ISERROR(VLOOKUP("Persons"&amp;control!$F$12&amp;Wales_HB!$B31,Data_HB!$A$5:$K$410,Data_HB!E$1,FALSE)),"-",VLOOKUP("Persons"&amp;control!$F$12&amp;Wales_HB!$B31,Data_HB!$A$5:$K$410,Data_HB!E$1,FALSE)))),"-",IF(ISERROR(VLOOKUP("Persons"&amp;control!$F$12&amp;Wales_HB!$B31,Data_HB!$A$5:$K$410,Data_HB!E$1,FALSE)),"-",VLOOKUP("Persons"&amp;control!$F$12&amp;Wales_HB!$B31,Data_HB!$A$5:$K$410,Data_HB!E$1,FALSE)))</f>
        <v>93</v>
      </c>
      <c r="T31" s="90">
        <f>IF(OR(IF(ISERROR(VLOOKUP("Persons"&amp;control!$F$12&amp;Wales_HB!$B31,Data_HB!$A$5:$K$410,Data_HB!F$1,FALSE)),"-",VLOOKUP("Persons"&amp;control!$F$12&amp;Wales_HB!$B31,Data_HB!$A$5:$K$410,Data_HB!F$1,FALSE))=0,ISERROR(IF(ISERROR(VLOOKUP("Persons"&amp;control!$F$12&amp;Wales_HB!$B31,Data_HB!$A$5:$K$410,Data_HB!F$1,FALSE)),"-",VLOOKUP("Persons"&amp;control!$F$12&amp;Wales_HB!$B31,Data_HB!$A$5:$K$410,Data_HB!F$1,FALSE)))),"-",IF(ISERROR(VLOOKUP("Persons"&amp;control!$F$12&amp;Wales_HB!$B31,Data_HB!$A$5:$K$410,Data_HB!F$1,FALSE)),"-",VLOOKUP("Persons"&amp;control!$F$12&amp;Wales_HB!$B31,Data_HB!$A$5:$K$410,Data_HB!F$1,FALSE)))</f>
        <v>81</v>
      </c>
      <c r="U31" s="90">
        <f>IF(OR(IF(ISERROR(VLOOKUP("Persons"&amp;control!$F$12&amp;Wales_HB!$B31,Data_HB!$A$5:$K$410,Data_HB!G$1,FALSE)),"-",VLOOKUP("Persons"&amp;control!$F$12&amp;Wales_HB!$B31,Data_HB!$A$5:$K$410,Data_HB!G$1,FALSE))=0,ISERROR(IF(ISERROR(VLOOKUP("Persons"&amp;control!$F$12&amp;Wales_HB!$B31,Data_HB!$A$5:$K$410,Data_HB!G$1,FALSE)),"-",VLOOKUP("Persons"&amp;control!$F$12&amp;Wales_HB!$B31,Data_HB!$A$5:$K$410,Data_HB!G$1,FALSE)))),"-",IF(ISERROR(VLOOKUP("Persons"&amp;control!$F$12&amp;Wales_HB!$B31,Data_HB!$A$5:$K$410,Data_HB!G$1,FALSE)),"-",VLOOKUP("Persons"&amp;control!$F$12&amp;Wales_HB!$B31,Data_HB!$A$5:$K$410,Data_HB!G$1,FALSE)))</f>
        <v>175</v>
      </c>
      <c r="V31" s="90">
        <f>IF(OR(IF(ISERROR(VLOOKUP("Persons"&amp;control!$F$12&amp;Wales_HB!$B31,Data_HB!$A$5:$K$410,Data_HB!H$1,FALSE)),"-",VLOOKUP("Persons"&amp;control!$F$12&amp;Wales_HB!$B31,Data_HB!$A$5:$K$410,Data_HB!H$1,FALSE))=0,ISERROR(IF(ISERROR(VLOOKUP("Persons"&amp;control!$F$12&amp;Wales_HB!$B31,Data_HB!$A$5:$K$410,Data_HB!H$1,FALSE)),"-",VLOOKUP("Persons"&amp;control!$F$12&amp;Wales_HB!$B31,Data_HB!$A$5:$K$410,Data_HB!H$1,FALSE)))),"-",IF(ISERROR(VLOOKUP("Persons"&amp;control!$F$12&amp;Wales_HB!$B31,Data_HB!$A$5:$K$410,Data_HB!H$1,FALSE)),"-",VLOOKUP("Persons"&amp;control!$F$12&amp;Wales_HB!$B31,Data_HB!$A$5:$K$410,Data_HB!H$1,FALSE)))</f>
        <v>170</v>
      </c>
      <c r="W31" s="90">
        <f>IF(OR(IF(ISERROR(VLOOKUP("Persons"&amp;control!$F$12&amp;Wales_HB!$B31,Data_HB!$A$5:$K$410,Data_HB!I$1,FALSE)),"-",VLOOKUP("Persons"&amp;control!$F$12&amp;Wales_HB!$B31,Data_HB!$A$5:$K$410,Data_HB!I$1,FALSE))=0,ISERROR(IF(ISERROR(VLOOKUP("Persons"&amp;control!$F$12&amp;Wales_HB!$B31,Data_HB!$A$5:$K$410,Data_HB!I$1,FALSE)),"-",VLOOKUP("Persons"&amp;control!$F$12&amp;Wales_HB!$B31,Data_HB!$A$5:$K$410,Data_HB!I$1,FALSE)))),"-",IF(ISERROR(VLOOKUP("Persons"&amp;control!$F$12&amp;Wales_HB!$B31,Data_HB!$A$5:$K$410,Data_HB!I$1,FALSE)),"-",VLOOKUP("Persons"&amp;control!$F$12&amp;Wales_HB!$B31,Data_HB!$A$5:$K$410,Data_HB!I$1,FALSE)))</f>
        <v>103</v>
      </c>
      <c r="X31" s="90">
        <f>IF(OR(IF(ISERROR(VLOOKUP("Persons"&amp;control!$F$12&amp;Wales_HB!$B31,Data_HB!$A$5:$K$410,Data_HB!J$1,FALSE)),"-",VLOOKUP("Persons"&amp;control!$F$12&amp;Wales_HB!$B31,Data_HB!$A$5:$K$410,Data_HB!J$1,FALSE))=0,ISERROR(IF(ISERROR(VLOOKUP("Persons"&amp;control!$F$12&amp;Wales_HB!$B31,Data_HB!$A$5:$K$410,Data_HB!J$1,FALSE)),"-",VLOOKUP("Persons"&amp;control!$F$12&amp;Wales_HB!$B31,Data_HB!$A$5:$K$410,Data_HB!J$1,FALSE)))),"-",IF(ISERROR(VLOOKUP("Persons"&amp;control!$F$12&amp;Wales_HB!$B31,Data_HB!$A$5:$K$410,Data_HB!J$1,FALSE)),"-",VLOOKUP("Persons"&amp;control!$F$12&amp;Wales_HB!$B31,Data_HB!$A$5:$K$410,Data_HB!J$1,FALSE)))</f>
        <v>63</v>
      </c>
      <c r="Y31" s="91">
        <f>IF(OR(IF(ISERROR(VLOOKUP("Persons"&amp;control!$F$12&amp;Wales_HB!$B31,Data_HB!$A$5:$K$410,Data_HB!K$1,FALSE)),"-",VLOOKUP("Persons"&amp;control!$F$12&amp;Wales_HB!$B31,Data_HB!$A$5:$K$410,Data_HB!K$1,FALSE))=0,ISERROR(IF(ISERROR(VLOOKUP("Persons"&amp;control!$F$12&amp;Wales_HB!$B31,Data_HB!$A$5:$K$410,Data_HB!K$1,FALSE)),"-",VLOOKUP("Persons"&amp;control!$F$12&amp;Wales_HB!$B31,Data_HB!$A$5:$K$410,Data_HB!K$1,FALSE)))),"-",IF(ISERROR(VLOOKUP("Persons"&amp;control!$F$12&amp;Wales_HB!$B31,Data_HB!$A$5:$K$410,Data_HB!K$1,FALSE)),"-",VLOOKUP("Persons"&amp;control!$F$12&amp;Wales_HB!$B31,Data_HB!$A$5:$K$410,Data_HB!K$1,FALSE)))</f>
        <v>685</v>
      </c>
    </row>
    <row r="32" spans="2:25" thickBot="1">
      <c r="B32" s="16" t="s">
        <v>77</v>
      </c>
      <c r="C32" s="86">
        <f>IF(OR(IF(ISERROR(VLOOKUP(control!$B$4&amp;control!$F$12&amp;Wales_HB!$B32,Data_HB!$A$5:$K$410,Data_HB!E$1,FALSE)),"-",VLOOKUP(control!$B$4&amp;control!$F$12&amp;Wales_HB!$B32,Data_HB!$A$5:$K$410,Data_HB!E$1,FALSE))=0,ISERROR(IF(ISERROR(VLOOKUP(control!$B$4&amp;control!$F$12&amp;Wales_HB!$B32,Data_HB!$A$5:$K$410,Data_HB!E$1,FALSE)),"-",VLOOKUP(control!$B$4&amp;control!$F$12&amp;Wales_HB!$B32,Data_HB!$A$5:$K$410,Data_HB!E$1,FALSE)))),"-",IF(ISERROR(VLOOKUP(control!$B$4&amp;control!$F$12&amp;Wales_HB!$B32,Data_HB!$A$5:$K$410,Data_HB!E$1,FALSE)),"-",VLOOKUP(control!$B$4&amp;control!$F$12&amp;Wales_HB!$B32,Data_HB!$A$5:$K$410,Data_HB!E$1,FALSE)))</f>
        <v>12</v>
      </c>
      <c r="D32" s="87">
        <f>IF(OR(IF(ISERROR(VLOOKUP(control!$B$4&amp;control!$F$12&amp;Wales_HB!$B32,Data_HB!$A$5:$K$410,Data_HB!F$1,FALSE)),"-",VLOOKUP(control!$B$4&amp;control!$F$12&amp;Wales_HB!$B32,Data_HB!$A$5:$K$410,Data_HB!F$1,FALSE))=0,ISERROR(IF(ISERROR(VLOOKUP(control!$B$4&amp;control!$F$12&amp;Wales_HB!$B32,Data_HB!$A$5:$K$410,Data_HB!F$1,FALSE)),"-",VLOOKUP(control!$B$4&amp;control!$F$12&amp;Wales_HB!$B32,Data_HB!$A$5:$K$410,Data_HB!F$1,FALSE)))),"-",IF(ISERROR(VLOOKUP(control!$B$4&amp;control!$F$12&amp;Wales_HB!$B32,Data_HB!$A$5:$K$410,Data_HB!F$1,FALSE)),"-",VLOOKUP(control!$B$4&amp;control!$F$12&amp;Wales_HB!$B32,Data_HB!$A$5:$K$410,Data_HB!F$1,FALSE)))</f>
        <v>7</v>
      </c>
      <c r="E32" s="87">
        <f>IF(OR(IF(ISERROR(VLOOKUP(control!$B$4&amp;control!$F$12&amp;Wales_HB!$B32,Data_HB!$A$5:$K$410,Data_HB!G$1,FALSE)),"-",VLOOKUP(control!$B$4&amp;control!$F$12&amp;Wales_HB!$B32,Data_HB!$A$5:$K$410,Data_HB!G$1,FALSE))=0,ISERROR(IF(ISERROR(VLOOKUP(control!$B$4&amp;control!$F$12&amp;Wales_HB!$B32,Data_HB!$A$5:$K$410,Data_HB!G$1,FALSE)),"-",VLOOKUP(control!$B$4&amp;control!$F$12&amp;Wales_HB!$B32,Data_HB!$A$5:$K$410,Data_HB!G$1,FALSE)))),"-",IF(ISERROR(VLOOKUP(control!$B$4&amp;control!$F$12&amp;Wales_HB!$B32,Data_HB!$A$5:$K$410,Data_HB!G$1,FALSE)),"-",VLOOKUP(control!$B$4&amp;control!$F$12&amp;Wales_HB!$B32,Data_HB!$A$5:$K$410,Data_HB!G$1,FALSE)))</f>
        <v>22</v>
      </c>
      <c r="F32" s="87">
        <f>IF(OR(IF(ISERROR(VLOOKUP(control!$B$4&amp;control!$F$12&amp;Wales_HB!$B32,Data_HB!$A$5:$K$410,Data_HB!H$1,FALSE)),"-",VLOOKUP(control!$B$4&amp;control!$F$12&amp;Wales_HB!$B32,Data_HB!$A$5:$K$410,Data_HB!H$1,FALSE))=0,ISERROR(IF(ISERROR(VLOOKUP(control!$B$4&amp;control!$F$12&amp;Wales_HB!$B32,Data_HB!$A$5:$K$410,Data_HB!H$1,FALSE)),"-",VLOOKUP(control!$B$4&amp;control!$F$12&amp;Wales_HB!$B32,Data_HB!$A$5:$K$410,Data_HB!H$1,FALSE)))),"-",IF(ISERROR(VLOOKUP(control!$B$4&amp;control!$F$12&amp;Wales_HB!$B32,Data_HB!$A$5:$K$410,Data_HB!H$1,FALSE)),"-",VLOOKUP(control!$B$4&amp;control!$F$12&amp;Wales_HB!$B32,Data_HB!$A$5:$K$410,Data_HB!H$1,FALSE)))</f>
        <v>23</v>
      </c>
      <c r="G32" s="87">
        <f>IF(OR(IF(ISERROR(VLOOKUP(control!$B$4&amp;control!$F$12&amp;Wales_HB!$B32,Data_HB!$A$5:$K$410,Data_HB!I$1,FALSE)),"-",VLOOKUP(control!$B$4&amp;control!$F$12&amp;Wales_HB!$B32,Data_HB!$A$5:$K$410,Data_HB!I$1,FALSE))=0,ISERROR(IF(ISERROR(VLOOKUP(control!$B$4&amp;control!$F$12&amp;Wales_HB!$B32,Data_HB!$A$5:$K$410,Data_HB!I$1,FALSE)),"-",VLOOKUP(control!$B$4&amp;control!$F$12&amp;Wales_HB!$B32,Data_HB!$A$5:$K$410,Data_HB!I$1,FALSE)))),"-",IF(ISERROR(VLOOKUP(control!$B$4&amp;control!$F$12&amp;Wales_HB!$B32,Data_HB!$A$5:$K$410,Data_HB!I$1,FALSE)),"-",VLOOKUP(control!$B$4&amp;control!$F$12&amp;Wales_HB!$B32,Data_HB!$A$5:$K$410,Data_HB!I$1,FALSE)))</f>
        <v>11</v>
      </c>
      <c r="H32" s="87">
        <f>IF(OR(IF(ISERROR(VLOOKUP(control!$B$4&amp;control!$F$12&amp;Wales_HB!$B32,Data_HB!$A$5:$K$410,Data_HB!J$1,FALSE)),"-",VLOOKUP(control!$B$4&amp;control!$F$12&amp;Wales_HB!$B32,Data_HB!$A$5:$K$410,Data_HB!J$1,FALSE))=0,ISERROR(IF(ISERROR(VLOOKUP(control!$B$4&amp;control!$F$12&amp;Wales_HB!$B32,Data_HB!$A$5:$K$410,Data_HB!J$1,FALSE)),"-",VLOOKUP(control!$B$4&amp;control!$F$12&amp;Wales_HB!$B32,Data_HB!$A$5:$K$410,Data_HB!J$1,FALSE)))),"-",IF(ISERROR(VLOOKUP(control!$B$4&amp;control!$F$12&amp;Wales_HB!$B32,Data_HB!$A$5:$K$410,Data_HB!J$1,FALSE)),"-",VLOOKUP(control!$B$4&amp;control!$F$12&amp;Wales_HB!$B32,Data_HB!$A$5:$K$410,Data_HB!J$1,FALSE)))</f>
        <v>5</v>
      </c>
      <c r="I32" s="88">
        <f>IF(OR(IF(ISERROR(VLOOKUP(control!$B$4&amp;control!$F$12&amp;Wales_HB!$B32,Data_HB!$A$5:$K$410,Data_HB!K$1,FALSE)),"-",VLOOKUP(control!$B$4&amp;control!$F$12&amp;Wales_HB!$B32,Data_HB!$A$5:$K$410,Data_HB!K$1,FALSE))=0,ISERROR(IF(ISERROR(VLOOKUP(control!$B$4&amp;control!$F$12&amp;Wales_HB!$B32,Data_HB!$A$5:$K$410,Data_HB!K$1,FALSE)),"-",VLOOKUP(control!$B$4&amp;control!$F$12&amp;Wales_HB!$B32,Data_HB!$A$5:$K$410,Data_HB!K$1,FALSE)))),"-",IF(ISERROR(VLOOKUP(control!$B$4&amp;control!$F$12&amp;Wales_HB!$B32,Data_HB!$A$5:$K$410,Data_HB!K$1,FALSE)),"-",VLOOKUP(control!$B$4&amp;control!$F$12&amp;Wales_HB!$B32,Data_HB!$A$5:$K$410,Data_HB!K$1,FALSE)))</f>
        <v>80</v>
      </c>
      <c r="K32" s="86">
        <f>IF(OR(IF(ISERROR(VLOOKUP(control!$B$5&amp;control!$F$12&amp;Wales_HB!$B32,Data_HB!$A$5:$K$410,Data_HB!E$1,FALSE)),"-",VLOOKUP(control!$B$5&amp;control!$F$12&amp;Wales_HB!$B32,Data_HB!$A$5:$K$410,Data_HB!E$1,FALSE))=0,ISERROR(IF(ISERROR(VLOOKUP(control!$B$5&amp;control!$F$12&amp;Wales_HB!$B32,Data_HB!$A$5:$K$410,Data_HB!E$1,FALSE)),"-",VLOOKUP(control!$B$5&amp;control!$F$12&amp;Wales_HB!$B32,Data_HB!$A$5:$K$410,Data_HB!E$1,FALSE)))),"-",IF(ISERROR(VLOOKUP(control!$B$5&amp;control!$F$12&amp;Wales_HB!$B32,Data_HB!$A$5:$K$410,Data_HB!E$1,FALSE)),"-",VLOOKUP(control!$B$5&amp;control!$F$12&amp;Wales_HB!$B32,Data_HB!$A$5:$K$410,Data_HB!E$1,FALSE)))</f>
        <v>3</v>
      </c>
      <c r="L32" s="87">
        <f>IF(OR(IF(ISERROR(VLOOKUP(control!$B$5&amp;control!$F$12&amp;Wales_HB!$B32,Data_HB!$A$5:$K$410,Data_HB!F$1,FALSE)),"-",VLOOKUP(control!$B$5&amp;control!$F$12&amp;Wales_HB!$B32,Data_HB!$A$5:$K$410,Data_HB!F$1,FALSE))=0,ISERROR(IF(ISERROR(VLOOKUP(control!$B$5&amp;control!$F$12&amp;Wales_HB!$B35,Data_HB!$A$5:$K$410,Data_HB!F$1,FALSE)),"-",VLOOKUP(control!$B$5&amp;control!$F$12&amp;Wales_HB!$B32,Data_HB!$A$5:$K$410,Data_HB!F$1,FALSE)))),"-",IF(ISERROR(VLOOKUP(control!$B$5&amp;control!$F$12&amp;Wales_HB!$B32,Data_HB!$A$5:$K$410,Data_HB!F$1,FALSE)),"-",VLOOKUP(control!$B$5&amp;control!$F$12&amp;Wales_HB!$B32,Data_HB!$A$5:$K$410,Data_HB!F$1,FALSE)))</f>
        <v>4</v>
      </c>
      <c r="M32" s="87">
        <f>IF(OR(IF(ISERROR(VLOOKUP(control!$B$5&amp;control!$F$12&amp;Wales_HB!$B32,Data_HB!$A$5:$K$410,Data_HB!G$1,FALSE)),"-",VLOOKUP(control!$B$5&amp;control!$F$12&amp;Wales_HB!$B32,Data_HB!$A$5:$K$410,Data_HB!G$1,FALSE))=0,ISERROR(IF(ISERROR(VLOOKUP(control!$B$5&amp;control!$F$12&amp;Wales_HB!$B35,Data_HB!$A$5:$K$410,Data_HB!G$1,FALSE)),"-",VLOOKUP(control!$B$5&amp;control!$F$12&amp;Wales_HB!$B32,Data_HB!$A$5:$K$410,Data_HB!G$1,FALSE)))),"-",IF(ISERROR(VLOOKUP(control!$B$5&amp;control!$F$12&amp;Wales_HB!$B32,Data_HB!$A$5:$K$410,Data_HB!G$1,FALSE)),"-",VLOOKUP(control!$B$5&amp;control!$F$12&amp;Wales_HB!$B32,Data_HB!$A$5:$K$410,Data_HB!G$1,FALSE)))</f>
        <v>10</v>
      </c>
      <c r="N32" s="87">
        <f>IF(OR(IF(ISERROR(VLOOKUP(control!$B$5&amp;control!$F$12&amp;Wales_HB!$B32,Data_HB!$A$5:$K$410,Data_HB!H$1,FALSE)),"-",VLOOKUP(control!$B$5&amp;control!$F$12&amp;Wales_HB!$B32,Data_HB!$A$5:$K$410,Data_HB!H$1,FALSE))=0,ISERROR(IF(ISERROR(VLOOKUP(control!$B$5&amp;control!$F$12&amp;Wales_HB!$B35,Data_HB!$A$5:$K$410,Data_HB!H$1,FALSE)),"-",VLOOKUP(control!$B$5&amp;control!$F$12&amp;Wales_HB!$B32,Data_HB!$A$5:$K$410,Data_HB!H$1,FALSE)))),"-",IF(ISERROR(VLOOKUP(control!$B$5&amp;control!$F$12&amp;Wales_HB!$B32,Data_HB!$A$5:$K$410,Data_HB!H$1,FALSE)),"-",VLOOKUP(control!$B$5&amp;control!$F$12&amp;Wales_HB!$B32,Data_HB!$A$5:$K$410,Data_HB!H$1,FALSE)))</f>
        <v>11</v>
      </c>
      <c r="O32" s="87">
        <f>IF(OR(IF(ISERROR(VLOOKUP(control!$B$5&amp;control!$F$12&amp;Wales_HB!$B32,Data_HB!$A$5:$K$410,Data_HB!I$1,FALSE)),"-",VLOOKUP(control!$B$5&amp;control!$F$12&amp;Wales_HB!$B32,Data_HB!$A$5:$K$410,Data_HB!I$1,FALSE))=0,ISERROR(IF(ISERROR(VLOOKUP(control!$B$5&amp;control!$F$12&amp;Wales_HB!$B35,Data_HB!$A$5:$K$410,Data_HB!I$1,FALSE)),"-",VLOOKUP(control!$B$5&amp;control!$F$12&amp;Wales_HB!$B32,Data_HB!$A$5:$K$410,Data_HB!I$1,FALSE)))),"-",IF(ISERROR(VLOOKUP(control!$B$5&amp;control!$F$12&amp;Wales_HB!$B32,Data_HB!$A$5:$K$410,Data_HB!I$1,FALSE)),"-",VLOOKUP(control!$B$5&amp;control!$F$12&amp;Wales_HB!$B32,Data_HB!$A$5:$K$410,Data_HB!I$1,FALSE)))</f>
        <v>8</v>
      </c>
      <c r="P32" s="87">
        <f>IF(OR(IF(ISERROR(VLOOKUP(control!$B$5&amp;control!$F$12&amp;Wales_HB!$B32,Data_HB!$A$5:$K$410,Data_HB!J$1,FALSE)),"-",VLOOKUP(control!$B$5&amp;control!$F$12&amp;Wales_HB!$B32,Data_HB!$A$5:$K$410,Data_HB!J$1,FALSE))=0,ISERROR(IF(ISERROR(VLOOKUP(control!$B$5&amp;control!$F$12&amp;Wales_HB!$B35,Data_HB!$A$5:$K$410,Data_HB!J$1,FALSE)),"-",VLOOKUP(control!$B$5&amp;control!$F$12&amp;Wales_HB!$B32,Data_HB!$A$5:$K$410,Data_HB!J$1,FALSE)))),"-",IF(ISERROR(VLOOKUP(control!$B$5&amp;control!$F$12&amp;Wales_HB!$B32,Data_HB!$A$5:$K$410,Data_HB!J$1,FALSE)),"-",VLOOKUP(control!$B$5&amp;control!$F$12&amp;Wales_HB!$B32,Data_HB!$A$5:$K$410,Data_HB!J$1,FALSE)))</f>
        <v>6</v>
      </c>
      <c r="Q32" s="88">
        <f>IF(OR(IF(ISERROR(VLOOKUP(control!$B$5&amp;control!$F$12&amp;Wales_HB!$B32,Data_HB!$A$5:$K$410,Data_HB!K$1,FALSE)),"-",VLOOKUP(control!$B$5&amp;control!$F$12&amp;Wales_HB!$B32,Data_HB!$A$5:$K$410,Data_HB!K$1,FALSE))=0,ISERROR(IF(ISERROR(VLOOKUP(control!$B$5&amp;control!$F$12&amp;Wales_HB!$B35,Data_HB!$A$5:$K$410,Data_HB!K$1,FALSE)),"-",VLOOKUP(control!$B$5&amp;control!$F$12&amp;Wales_HB!$B32,Data_HB!$A$5:$K$410,Data_HB!K$1,FALSE)))),"-",IF(ISERROR(VLOOKUP(control!$B$5&amp;control!$F$12&amp;Wales_HB!$B32,Data_HB!$A$5:$K$410,Data_HB!K$1,FALSE)),"-",VLOOKUP(control!$B$5&amp;control!$F$12&amp;Wales_HB!$B32,Data_HB!$A$5:$K$410,Data_HB!K$1,FALSE)))</f>
        <v>42</v>
      </c>
      <c r="R32" s="9"/>
      <c r="S32" s="86">
        <f>IF(OR(IF(ISERROR(VLOOKUP("Persons"&amp;control!$F$12&amp;Wales_HB!$B32,Data_HB!$A$5:$K$410,Data_HB!E$1,FALSE)),"-",VLOOKUP("Persons"&amp;control!$F$12&amp;Wales_HB!$B32,Data_HB!$A$5:$K$410,Data_HB!E$1,FALSE))=0,ISERROR(IF(ISERROR(VLOOKUP("Persons"&amp;control!$F$12&amp;Wales_HB!$B32,Data_HB!$A$5:$K$410,Data_HB!E$1,FALSE)),"-",VLOOKUP("Persons"&amp;control!$F$12&amp;Wales_HB!$B32,Data_HB!$A$5:$K$410,Data_HB!E$1,FALSE)))),"-",IF(ISERROR(VLOOKUP("Persons"&amp;control!$F$12&amp;Wales_HB!$B32,Data_HB!$A$5:$K$410,Data_HB!E$1,FALSE)),"-",VLOOKUP("Persons"&amp;control!$F$12&amp;Wales_HB!$B32,Data_HB!$A$5:$K$410,Data_HB!E$1,FALSE)))</f>
        <v>15</v>
      </c>
      <c r="T32" s="87">
        <f>IF(OR(IF(ISERROR(VLOOKUP("Persons"&amp;control!$F$12&amp;Wales_HB!$B32,Data_HB!$A$5:$K$410,Data_HB!F$1,FALSE)),"-",VLOOKUP("Persons"&amp;control!$F$12&amp;Wales_HB!$B32,Data_HB!$A$5:$K$410,Data_HB!F$1,FALSE))=0,ISERROR(IF(ISERROR(VLOOKUP("Persons"&amp;control!$F$12&amp;Wales_HB!$B32,Data_HB!$A$5:$K$410,Data_HB!F$1,FALSE)),"-",VLOOKUP("Persons"&amp;control!$F$12&amp;Wales_HB!$B32,Data_HB!$A$5:$K$410,Data_HB!F$1,FALSE)))),"-",IF(ISERROR(VLOOKUP("Persons"&amp;control!$F$12&amp;Wales_HB!$B32,Data_HB!$A$5:$K$410,Data_HB!F$1,FALSE)),"-",VLOOKUP("Persons"&amp;control!$F$12&amp;Wales_HB!$B32,Data_HB!$A$5:$K$410,Data_HB!F$1,FALSE)))</f>
        <v>11</v>
      </c>
      <c r="U32" s="87">
        <f>IF(OR(IF(ISERROR(VLOOKUP("Persons"&amp;control!$F$12&amp;Wales_HB!$B32,Data_HB!$A$5:$K$410,Data_HB!G$1,FALSE)),"-",VLOOKUP("Persons"&amp;control!$F$12&amp;Wales_HB!$B32,Data_HB!$A$5:$K$410,Data_HB!G$1,FALSE))=0,ISERROR(IF(ISERROR(VLOOKUP("Persons"&amp;control!$F$12&amp;Wales_HB!$B32,Data_HB!$A$5:$K$410,Data_HB!G$1,FALSE)),"-",VLOOKUP("Persons"&amp;control!$F$12&amp;Wales_HB!$B32,Data_HB!$A$5:$K$410,Data_HB!G$1,FALSE)))),"-",IF(ISERROR(VLOOKUP("Persons"&amp;control!$F$12&amp;Wales_HB!$B32,Data_HB!$A$5:$K$410,Data_HB!G$1,FALSE)),"-",VLOOKUP("Persons"&amp;control!$F$12&amp;Wales_HB!$B32,Data_HB!$A$5:$K$410,Data_HB!G$1,FALSE)))</f>
        <v>32</v>
      </c>
      <c r="V32" s="87">
        <f>IF(OR(IF(ISERROR(VLOOKUP("Persons"&amp;control!$F$12&amp;Wales_HB!$B32,Data_HB!$A$5:$K$410,Data_HB!H$1,FALSE)),"-",VLOOKUP("Persons"&amp;control!$F$12&amp;Wales_HB!$B32,Data_HB!$A$5:$K$410,Data_HB!H$1,FALSE))=0,ISERROR(IF(ISERROR(VLOOKUP("Persons"&amp;control!$F$12&amp;Wales_HB!$B32,Data_HB!$A$5:$K$410,Data_HB!H$1,FALSE)),"-",VLOOKUP("Persons"&amp;control!$F$12&amp;Wales_HB!$B32,Data_HB!$A$5:$K$410,Data_HB!H$1,FALSE)))),"-",IF(ISERROR(VLOOKUP("Persons"&amp;control!$F$12&amp;Wales_HB!$B32,Data_HB!$A$5:$K$410,Data_HB!H$1,FALSE)),"-",VLOOKUP("Persons"&amp;control!$F$12&amp;Wales_HB!$B32,Data_HB!$A$5:$K$410,Data_HB!H$1,FALSE)))</f>
        <v>34</v>
      </c>
      <c r="W32" s="87">
        <f>IF(OR(IF(ISERROR(VLOOKUP("Persons"&amp;control!$F$12&amp;Wales_HB!$B32,Data_HB!$A$5:$K$410,Data_HB!I$1,FALSE)),"-",VLOOKUP("Persons"&amp;control!$F$12&amp;Wales_HB!$B32,Data_HB!$A$5:$K$410,Data_HB!I$1,FALSE))=0,ISERROR(IF(ISERROR(VLOOKUP("Persons"&amp;control!$F$12&amp;Wales_HB!$B32,Data_HB!$A$5:$K$410,Data_HB!I$1,FALSE)),"-",VLOOKUP("Persons"&amp;control!$F$12&amp;Wales_HB!$B32,Data_HB!$A$5:$K$410,Data_HB!I$1,FALSE)))),"-",IF(ISERROR(VLOOKUP("Persons"&amp;control!$F$12&amp;Wales_HB!$B32,Data_HB!$A$5:$K$410,Data_HB!I$1,FALSE)),"-",VLOOKUP("Persons"&amp;control!$F$12&amp;Wales_HB!$B32,Data_HB!$A$5:$K$410,Data_HB!I$1,FALSE)))</f>
        <v>19</v>
      </c>
      <c r="X32" s="87">
        <f>IF(OR(IF(ISERROR(VLOOKUP("Persons"&amp;control!$F$12&amp;Wales_HB!$B32,Data_HB!$A$5:$K$410,Data_HB!J$1,FALSE)),"-",VLOOKUP("Persons"&amp;control!$F$12&amp;Wales_HB!$B32,Data_HB!$A$5:$K$410,Data_HB!J$1,FALSE))=0,ISERROR(IF(ISERROR(VLOOKUP("Persons"&amp;control!$F$12&amp;Wales_HB!$B32,Data_HB!$A$5:$K$410,Data_HB!J$1,FALSE)),"-",VLOOKUP("Persons"&amp;control!$F$12&amp;Wales_HB!$B32,Data_HB!$A$5:$K$410,Data_HB!J$1,FALSE)))),"-",IF(ISERROR(VLOOKUP("Persons"&amp;control!$F$12&amp;Wales_HB!$B32,Data_HB!$A$5:$K$410,Data_HB!J$1,FALSE)),"-",VLOOKUP("Persons"&amp;control!$F$12&amp;Wales_HB!$B32,Data_HB!$A$5:$K$410,Data_HB!J$1,FALSE)))</f>
        <v>11</v>
      </c>
      <c r="Y32" s="88">
        <f>IF(OR(IF(ISERROR(VLOOKUP("Persons"&amp;control!$F$12&amp;Wales_HB!$B32,Data_HB!$A$5:$K$410,Data_HB!K$1,FALSE)),"-",VLOOKUP("Persons"&amp;control!$F$12&amp;Wales_HB!$B32,Data_HB!$A$5:$K$410,Data_HB!K$1,FALSE))=0,ISERROR(IF(ISERROR(VLOOKUP("Persons"&amp;control!$F$12&amp;Wales_HB!$B32,Data_HB!$A$5:$K$410,Data_HB!K$1,FALSE)),"-",VLOOKUP("Persons"&amp;control!$F$12&amp;Wales_HB!$B32,Data_HB!$A$5:$K$410,Data_HB!K$1,FALSE)))),"-",IF(ISERROR(VLOOKUP("Persons"&amp;control!$F$12&amp;Wales_HB!$B32,Data_HB!$A$5:$K$410,Data_HB!K$1,FALSE)),"-",VLOOKUP("Persons"&amp;control!$F$12&amp;Wales_HB!$B32,Data_HB!$A$5:$K$410,Data_HB!K$1,FALSE)))</f>
        <v>122</v>
      </c>
    </row>
    <row r="33" spans="2:25" thickBot="1">
      <c r="B33" s="16" t="s">
        <v>83</v>
      </c>
      <c r="C33" s="89">
        <f>IF(OR(IF(ISERROR(VLOOKUP(control!$B$4&amp;control!$F$12&amp;Wales_HB!$B33,Data_HB!$A$5:$K$410,Data_HB!E$1,FALSE)),"-",VLOOKUP(control!$B$4&amp;control!$F$12&amp;Wales_HB!$B33,Data_HB!$A$5:$K$410,Data_HB!E$1,FALSE))=0,ISERROR(IF(ISERROR(VLOOKUP(control!$B$4&amp;control!$F$12&amp;Wales_HB!$B33,Data_HB!$A$5:$K$410,Data_HB!E$1,FALSE)),"-",VLOOKUP(control!$B$4&amp;control!$F$12&amp;Wales_HB!$B33,Data_HB!$A$5:$K$410,Data_HB!E$1,FALSE)))),"-",IF(ISERROR(VLOOKUP(control!$B$4&amp;control!$F$12&amp;Wales_HB!$B33,Data_HB!$A$5:$K$410,Data_HB!E$1,FALSE)),"-",VLOOKUP(control!$B$4&amp;control!$F$12&amp;Wales_HB!$B33,Data_HB!$A$5:$K$410,Data_HB!E$1,FALSE)))</f>
        <v>2</v>
      </c>
      <c r="D33" s="90">
        <f>IF(OR(IF(ISERROR(VLOOKUP(control!$B$4&amp;control!$F$12&amp;Wales_HB!$B33,Data_HB!$A$5:$K$410,Data_HB!F$1,FALSE)),"-",VLOOKUP(control!$B$4&amp;control!$F$12&amp;Wales_HB!$B33,Data_HB!$A$5:$K$410,Data_HB!F$1,FALSE))=0,ISERROR(IF(ISERROR(VLOOKUP(control!$B$4&amp;control!$F$12&amp;Wales_HB!$B33,Data_HB!$A$5:$K$410,Data_HB!F$1,FALSE)),"-",VLOOKUP(control!$B$4&amp;control!$F$12&amp;Wales_HB!$B33,Data_HB!$A$5:$K$410,Data_HB!F$1,FALSE)))),"-",IF(ISERROR(VLOOKUP(control!$B$4&amp;control!$F$12&amp;Wales_HB!$B33,Data_HB!$A$5:$K$410,Data_HB!F$1,FALSE)),"-",VLOOKUP(control!$B$4&amp;control!$F$12&amp;Wales_HB!$B33,Data_HB!$A$5:$K$410,Data_HB!F$1,FALSE)))</f>
        <v>4</v>
      </c>
      <c r="E33" s="90">
        <f>IF(OR(IF(ISERROR(VLOOKUP(control!$B$4&amp;control!$F$12&amp;Wales_HB!$B33,Data_HB!$A$5:$K$410,Data_HB!G$1,FALSE)),"-",VLOOKUP(control!$B$4&amp;control!$F$12&amp;Wales_HB!$B33,Data_HB!$A$5:$K$410,Data_HB!G$1,FALSE))=0,ISERROR(IF(ISERROR(VLOOKUP(control!$B$4&amp;control!$F$12&amp;Wales_HB!$B33,Data_HB!$A$5:$K$410,Data_HB!G$1,FALSE)),"-",VLOOKUP(control!$B$4&amp;control!$F$12&amp;Wales_HB!$B33,Data_HB!$A$5:$K$410,Data_HB!G$1,FALSE)))),"-",IF(ISERROR(VLOOKUP(control!$B$4&amp;control!$F$12&amp;Wales_HB!$B33,Data_HB!$A$5:$K$410,Data_HB!G$1,FALSE)),"-",VLOOKUP(control!$B$4&amp;control!$F$12&amp;Wales_HB!$B33,Data_HB!$A$5:$K$410,Data_HB!G$1,FALSE)))</f>
        <v>3</v>
      </c>
      <c r="F33" s="90">
        <f>IF(OR(IF(ISERROR(VLOOKUP(control!$B$4&amp;control!$F$12&amp;Wales_HB!$B33,Data_HB!$A$5:$K$410,Data_HB!H$1,FALSE)),"-",VLOOKUP(control!$B$4&amp;control!$F$12&amp;Wales_HB!$B33,Data_HB!$A$5:$K$410,Data_HB!H$1,FALSE))=0,ISERROR(IF(ISERROR(VLOOKUP(control!$B$4&amp;control!$F$12&amp;Wales_HB!$B33,Data_HB!$A$5:$K$410,Data_HB!H$1,FALSE)),"-",VLOOKUP(control!$B$4&amp;control!$F$12&amp;Wales_HB!$B33,Data_HB!$A$5:$K$410,Data_HB!H$1,FALSE)))),"-",IF(ISERROR(VLOOKUP(control!$B$4&amp;control!$F$12&amp;Wales_HB!$B33,Data_HB!$A$5:$K$410,Data_HB!H$1,FALSE)),"-",VLOOKUP(control!$B$4&amp;control!$F$12&amp;Wales_HB!$B33,Data_HB!$A$5:$K$410,Data_HB!H$1,FALSE)))</f>
        <v>12</v>
      </c>
      <c r="G33" s="90" t="str">
        <f>IF(OR(IF(ISERROR(VLOOKUP(control!$B$4&amp;control!$F$12&amp;Wales_HB!$B33,Data_HB!$A$5:$K$410,Data_HB!I$1,FALSE)),"-",VLOOKUP(control!$B$4&amp;control!$F$12&amp;Wales_HB!$B33,Data_HB!$A$5:$K$410,Data_HB!I$1,FALSE))=0,ISERROR(IF(ISERROR(VLOOKUP(control!$B$4&amp;control!$F$12&amp;Wales_HB!$B33,Data_HB!$A$5:$K$410,Data_HB!I$1,FALSE)),"-",VLOOKUP(control!$B$4&amp;control!$F$12&amp;Wales_HB!$B33,Data_HB!$A$5:$K$410,Data_HB!I$1,FALSE)))),"-",IF(ISERROR(VLOOKUP(control!$B$4&amp;control!$F$12&amp;Wales_HB!$B33,Data_HB!$A$5:$K$410,Data_HB!I$1,FALSE)),"-",VLOOKUP(control!$B$4&amp;control!$F$12&amp;Wales_HB!$B33,Data_HB!$A$5:$K$410,Data_HB!I$1,FALSE)))</f>
        <v>-</v>
      </c>
      <c r="H33" s="90">
        <f>IF(OR(IF(ISERROR(VLOOKUP(control!$B$4&amp;control!$F$12&amp;Wales_HB!$B33,Data_HB!$A$5:$K$410,Data_HB!J$1,FALSE)),"-",VLOOKUP(control!$B$4&amp;control!$F$12&amp;Wales_HB!$B33,Data_HB!$A$5:$K$410,Data_HB!J$1,FALSE))=0,ISERROR(IF(ISERROR(VLOOKUP(control!$B$4&amp;control!$F$12&amp;Wales_HB!$B33,Data_HB!$A$5:$K$410,Data_HB!J$1,FALSE)),"-",VLOOKUP(control!$B$4&amp;control!$F$12&amp;Wales_HB!$B33,Data_HB!$A$5:$K$410,Data_HB!J$1,FALSE)))),"-",IF(ISERROR(VLOOKUP(control!$B$4&amp;control!$F$12&amp;Wales_HB!$B33,Data_HB!$A$5:$K$410,Data_HB!J$1,FALSE)),"-",VLOOKUP(control!$B$4&amp;control!$F$12&amp;Wales_HB!$B33,Data_HB!$A$5:$K$410,Data_HB!J$1,FALSE)))</f>
        <v>5</v>
      </c>
      <c r="I33" s="91">
        <f>IF(OR(IF(ISERROR(VLOOKUP(control!$B$4&amp;control!$F$12&amp;Wales_HB!$B33,Data_HB!$A$5:$K$410,Data_HB!K$1,FALSE)),"-",VLOOKUP(control!$B$4&amp;control!$F$12&amp;Wales_HB!$B33,Data_HB!$A$5:$K$410,Data_HB!K$1,FALSE))=0,ISERROR(IF(ISERROR(VLOOKUP(control!$B$4&amp;control!$F$12&amp;Wales_HB!$B33,Data_HB!$A$5:$K$410,Data_HB!K$1,FALSE)),"-",VLOOKUP(control!$B$4&amp;control!$F$12&amp;Wales_HB!$B33,Data_HB!$A$5:$K$410,Data_HB!K$1,FALSE)))),"-",IF(ISERROR(VLOOKUP(control!$B$4&amp;control!$F$12&amp;Wales_HB!$B33,Data_HB!$A$5:$K$410,Data_HB!K$1,FALSE)),"-",VLOOKUP(control!$B$4&amp;control!$F$12&amp;Wales_HB!$B33,Data_HB!$A$5:$K$410,Data_HB!K$1,FALSE)))</f>
        <v>26</v>
      </c>
      <c r="K33" s="89" t="str">
        <f>IF(OR(IF(ISERROR(VLOOKUP(control!$B$5&amp;control!$F$12&amp;Wales_HB!$B33,Data_HB!$A$5:$K$410,Data_HB!E$1,FALSE)),"-",VLOOKUP(control!$B$5&amp;control!$F$12&amp;Wales_HB!$B33,Data_HB!$A$5:$K$410,Data_HB!E$1,FALSE))=0,ISERROR(IF(ISERROR(VLOOKUP(control!$B$5&amp;control!$F$12&amp;Wales_HB!$B33,Data_HB!$A$5:$K$410,Data_HB!E$1,FALSE)),"-",VLOOKUP(control!$B$5&amp;control!$F$12&amp;Wales_HB!$B33,Data_HB!$A$5:$K$410,Data_HB!E$1,FALSE)))),"-",IF(ISERROR(VLOOKUP(control!$B$5&amp;control!$F$12&amp;Wales_HB!$B33,Data_HB!$A$5:$K$410,Data_HB!E$1,FALSE)),"-",VLOOKUP(control!$B$5&amp;control!$F$12&amp;Wales_HB!$B33,Data_HB!$A$5:$K$410,Data_HB!E$1,FALSE)))</f>
        <v>-</v>
      </c>
      <c r="L33" s="90" t="str">
        <f>IF(OR(IF(ISERROR(VLOOKUP(control!$B$5&amp;control!$F$12&amp;Wales_HB!$B33,Data_HB!$A$5:$K$410,Data_HB!F$1,FALSE)),"-",VLOOKUP(control!$B$5&amp;control!$F$12&amp;Wales_HB!$B33,Data_HB!$A$5:$K$410,Data_HB!F$1,FALSE))=0,ISERROR(IF(ISERROR(VLOOKUP(control!$B$5&amp;control!$F$12&amp;Wales_HB!$B36,Data_HB!$A$5:$K$410,Data_HB!F$1,FALSE)),"-",VLOOKUP(control!$B$5&amp;control!$F$12&amp;Wales_HB!$B33,Data_HB!$A$5:$K$410,Data_HB!F$1,FALSE)))),"-",IF(ISERROR(VLOOKUP(control!$B$5&amp;control!$F$12&amp;Wales_HB!$B33,Data_HB!$A$5:$K$410,Data_HB!F$1,FALSE)),"-",VLOOKUP(control!$B$5&amp;control!$F$12&amp;Wales_HB!$B33,Data_HB!$A$5:$K$410,Data_HB!F$1,FALSE)))</f>
        <v>-</v>
      </c>
      <c r="M33" s="90">
        <f>IF(OR(IF(ISERROR(VLOOKUP(control!$B$5&amp;control!$F$12&amp;Wales_HB!$B33,Data_HB!$A$5:$K$410,Data_HB!G$1,FALSE)),"-",VLOOKUP(control!$B$5&amp;control!$F$12&amp;Wales_HB!$B33,Data_HB!$A$5:$K$410,Data_HB!G$1,FALSE))=0,ISERROR(IF(ISERROR(VLOOKUP(control!$B$5&amp;control!$F$12&amp;Wales_HB!$B36,Data_HB!$A$5:$K$410,Data_HB!G$1,FALSE)),"-",VLOOKUP(control!$B$5&amp;control!$F$12&amp;Wales_HB!$B33,Data_HB!$A$5:$K$410,Data_HB!G$1,FALSE)))),"-",IF(ISERROR(VLOOKUP(control!$B$5&amp;control!$F$12&amp;Wales_HB!$B33,Data_HB!$A$5:$K$410,Data_HB!G$1,FALSE)),"-",VLOOKUP(control!$B$5&amp;control!$F$12&amp;Wales_HB!$B33,Data_HB!$A$5:$K$410,Data_HB!G$1,FALSE)))</f>
        <v>4</v>
      </c>
      <c r="N33" s="90">
        <f>IF(OR(IF(ISERROR(VLOOKUP(control!$B$5&amp;control!$F$12&amp;Wales_HB!$B33,Data_HB!$A$5:$K$410,Data_HB!H$1,FALSE)),"-",VLOOKUP(control!$B$5&amp;control!$F$12&amp;Wales_HB!$B33,Data_HB!$A$5:$K$410,Data_HB!H$1,FALSE))=0,ISERROR(IF(ISERROR(VLOOKUP(control!$B$5&amp;control!$F$12&amp;Wales_HB!$B36,Data_HB!$A$5:$K$410,Data_HB!H$1,FALSE)),"-",VLOOKUP(control!$B$5&amp;control!$F$12&amp;Wales_HB!$B33,Data_HB!$A$5:$K$410,Data_HB!H$1,FALSE)))),"-",IF(ISERROR(VLOOKUP(control!$B$5&amp;control!$F$12&amp;Wales_HB!$B33,Data_HB!$A$5:$K$410,Data_HB!H$1,FALSE)),"-",VLOOKUP(control!$B$5&amp;control!$F$12&amp;Wales_HB!$B33,Data_HB!$A$5:$K$410,Data_HB!H$1,FALSE)))</f>
        <v>9</v>
      </c>
      <c r="O33" s="90">
        <f>IF(OR(IF(ISERROR(VLOOKUP(control!$B$5&amp;control!$F$12&amp;Wales_HB!$B33,Data_HB!$A$5:$K$410,Data_HB!I$1,FALSE)),"-",VLOOKUP(control!$B$5&amp;control!$F$12&amp;Wales_HB!$B33,Data_HB!$A$5:$K$410,Data_HB!I$1,FALSE))=0,ISERROR(IF(ISERROR(VLOOKUP(control!$B$5&amp;control!$F$12&amp;Wales_HB!$B36,Data_HB!$A$5:$K$410,Data_HB!I$1,FALSE)),"-",VLOOKUP(control!$B$5&amp;control!$F$12&amp;Wales_HB!$B33,Data_HB!$A$5:$K$410,Data_HB!I$1,FALSE)))),"-",IF(ISERROR(VLOOKUP(control!$B$5&amp;control!$F$12&amp;Wales_HB!$B33,Data_HB!$A$5:$K$410,Data_HB!I$1,FALSE)),"-",VLOOKUP(control!$B$5&amp;control!$F$12&amp;Wales_HB!$B33,Data_HB!$A$5:$K$410,Data_HB!I$1,FALSE)))</f>
        <v>2</v>
      </c>
      <c r="P33" s="90">
        <f>IF(OR(IF(ISERROR(VLOOKUP(control!$B$5&amp;control!$F$12&amp;Wales_HB!$B33,Data_HB!$A$5:$K$410,Data_HB!J$1,FALSE)),"-",VLOOKUP(control!$B$5&amp;control!$F$12&amp;Wales_HB!$B33,Data_HB!$A$5:$K$410,Data_HB!J$1,FALSE))=0,ISERROR(IF(ISERROR(VLOOKUP(control!$B$5&amp;control!$F$12&amp;Wales_HB!$B36,Data_HB!$A$5:$K$410,Data_HB!J$1,FALSE)),"-",VLOOKUP(control!$B$5&amp;control!$F$12&amp;Wales_HB!$B33,Data_HB!$A$5:$K$410,Data_HB!J$1,FALSE)))),"-",IF(ISERROR(VLOOKUP(control!$B$5&amp;control!$F$12&amp;Wales_HB!$B33,Data_HB!$A$5:$K$410,Data_HB!J$1,FALSE)),"-",VLOOKUP(control!$B$5&amp;control!$F$12&amp;Wales_HB!$B33,Data_HB!$A$5:$K$410,Data_HB!J$1,FALSE)))</f>
        <v>5</v>
      </c>
      <c r="Q33" s="91">
        <f>IF(OR(IF(ISERROR(VLOOKUP(control!$B$5&amp;control!$F$12&amp;Wales_HB!$B33,Data_HB!$A$5:$K$410,Data_HB!K$1,FALSE)),"-",VLOOKUP(control!$B$5&amp;control!$F$12&amp;Wales_HB!$B33,Data_HB!$A$5:$K$410,Data_HB!K$1,FALSE))=0,ISERROR(IF(ISERROR(VLOOKUP(control!$B$5&amp;control!$F$12&amp;Wales_HB!$B36,Data_HB!$A$5:$K$410,Data_HB!K$1,FALSE)),"-",VLOOKUP(control!$B$5&amp;control!$F$12&amp;Wales_HB!$B33,Data_HB!$A$5:$K$410,Data_HB!K$1,FALSE)))),"-",IF(ISERROR(VLOOKUP(control!$B$5&amp;control!$F$12&amp;Wales_HB!$B33,Data_HB!$A$5:$K$410,Data_HB!K$1,FALSE)),"-",VLOOKUP(control!$B$5&amp;control!$F$12&amp;Wales_HB!$B33,Data_HB!$A$5:$K$410,Data_HB!K$1,FALSE)))</f>
        <v>20</v>
      </c>
      <c r="R33" s="9"/>
      <c r="S33" s="89">
        <f>IF(OR(IF(ISERROR(VLOOKUP("Persons"&amp;control!$F$12&amp;Wales_HB!$B33,Data_HB!$A$5:$K$410,Data_HB!E$1,FALSE)),"-",VLOOKUP("Persons"&amp;control!$F$12&amp;Wales_HB!$B33,Data_HB!$A$5:$K$410,Data_HB!E$1,FALSE))=0,ISERROR(IF(ISERROR(VLOOKUP("Persons"&amp;control!$F$12&amp;Wales_HB!$B33,Data_HB!$A$5:$K$410,Data_HB!E$1,FALSE)),"-",VLOOKUP("Persons"&amp;control!$F$12&amp;Wales_HB!$B33,Data_HB!$A$5:$K$410,Data_HB!E$1,FALSE)))),"-",IF(ISERROR(VLOOKUP("Persons"&amp;control!$F$12&amp;Wales_HB!$B33,Data_HB!$A$5:$K$410,Data_HB!E$1,FALSE)),"-",VLOOKUP("Persons"&amp;control!$F$12&amp;Wales_HB!$B33,Data_HB!$A$5:$K$410,Data_HB!E$1,FALSE)))</f>
        <v>2</v>
      </c>
      <c r="T33" s="90">
        <f>IF(OR(IF(ISERROR(VLOOKUP("Persons"&amp;control!$F$12&amp;Wales_HB!$B33,Data_HB!$A$5:$K$410,Data_HB!F$1,FALSE)),"-",VLOOKUP("Persons"&amp;control!$F$12&amp;Wales_HB!$B33,Data_HB!$A$5:$K$410,Data_HB!F$1,FALSE))=0,ISERROR(IF(ISERROR(VLOOKUP("Persons"&amp;control!$F$12&amp;Wales_HB!$B33,Data_HB!$A$5:$K$410,Data_HB!F$1,FALSE)),"-",VLOOKUP("Persons"&amp;control!$F$12&amp;Wales_HB!$B33,Data_HB!$A$5:$K$410,Data_HB!F$1,FALSE)))),"-",IF(ISERROR(VLOOKUP("Persons"&amp;control!$F$12&amp;Wales_HB!$B33,Data_HB!$A$5:$K$410,Data_HB!F$1,FALSE)),"-",VLOOKUP("Persons"&amp;control!$F$12&amp;Wales_HB!$B33,Data_HB!$A$5:$K$410,Data_HB!F$1,FALSE)))</f>
        <v>4</v>
      </c>
      <c r="U33" s="90">
        <f>IF(OR(IF(ISERROR(VLOOKUP("Persons"&amp;control!$F$12&amp;Wales_HB!$B33,Data_HB!$A$5:$K$410,Data_HB!G$1,FALSE)),"-",VLOOKUP("Persons"&amp;control!$F$12&amp;Wales_HB!$B33,Data_HB!$A$5:$K$410,Data_HB!G$1,FALSE))=0,ISERROR(IF(ISERROR(VLOOKUP("Persons"&amp;control!$F$12&amp;Wales_HB!$B33,Data_HB!$A$5:$K$410,Data_HB!G$1,FALSE)),"-",VLOOKUP("Persons"&amp;control!$F$12&amp;Wales_HB!$B33,Data_HB!$A$5:$K$410,Data_HB!G$1,FALSE)))),"-",IF(ISERROR(VLOOKUP("Persons"&amp;control!$F$12&amp;Wales_HB!$B33,Data_HB!$A$5:$K$410,Data_HB!G$1,FALSE)),"-",VLOOKUP("Persons"&amp;control!$F$12&amp;Wales_HB!$B33,Data_HB!$A$5:$K$410,Data_HB!G$1,FALSE)))</f>
        <v>7</v>
      </c>
      <c r="V33" s="90">
        <f>IF(OR(IF(ISERROR(VLOOKUP("Persons"&amp;control!$F$12&amp;Wales_HB!$B33,Data_HB!$A$5:$K$410,Data_HB!H$1,FALSE)),"-",VLOOKUP("Persons"&amp;control!$F$12&amp;Wales_HB!$B33,Data_HB!$A$5:$K$410,Data_HB!H$1,FALSE))=0,ISERROR(IF(ISERROR(VLOOKUP("Persons"&amp;control!$F$12&amp;Wales_HB!$B33,Data_HB!$A$5:$K$410,Data_HB!H$1,FALSE)),"-",VLOOKUP("Persons"&amp;control!$F$12&amp;Wales_HB!$B33,Data_HB!$A$5:$K$410,Data_HB!H$1,FALSE)))),"-",IF(ISERROR(VLOOKUP("Persons"&amp;control!$F$12&amp;Wales_HB!$B33,Data_HB!$A$5:$K$410,Data_HB!H$1,FALSE)),"-",VLOOKUP("Persons"&amp;control!$F$12&amp;Wales_HB!$B33,Data_HB!$A$5:$K$410,Data_HB!H$1,FALSE)))</f>
        <v>21</v>
      </c>
      <c r="W33" s="90">
        <f>IF(OR(IF(ISERROR(VLOOKUP("Persons"&amp;control!$F$12&amp;Wales_HB!$B33,Data_HB!$A$5:$K$410,Data_HB!I$1,FALSE)),"-",VLOOKUP("Persons"&amp;control!$F$12&amp;Wales_HB!$B33,Data_HB!$A$5:$K$410,Data_HB!I$1,FALSE))=0,ISERROR(IF(ISERROR(VLOOKUP("Persons"&amp;control!$F$12&amp;Wales_HB!$B33,Data_HB!$A$5:$K$410,Data_HB!I$1,FALSE)),"-",VLOOKUP("Persons"&amp;control!$F$12&amp;Wales_HB!$B33,Data_HB!$A$5:$K$410,Data_HB!I$1,FALSE)))),"-",IF(ISERROR(VLOOKUP("Persons"&amp;control!$F$12&amp;Wales_HB!$B33,Data_HB!$A$5:$K$410,Data_HB!I$1,FALSE)),"-",VLOOKUP("Persons"&amp;control!$F$12&amp;Wales_HB!$B33,Data_HB!$A$5:$K$410,Data_HB!I$1,FALSE)))</f>
        <v>2</v>
      </c>
      <c r="X33" s="90">
        <f>IF(OR(IF(ISERROR(VLOOKUP("Persons"&amp;control!$F$12&amp;Wales_HB!$B33,Data_HB!$A$5:$K$410,Data_HB!J$1,FALSE)),"-",VLOOKUP("Persons"&amp;control!$F$12&amp;Wales_HB!$B33,Data_HB!$A$5:$K$410,Data_HB!J$1,FALSE))=0,ISERROR(IF(ISERROR(VLOOKUP("Persons"&amp;control!$F$12&amp;Wales_HB!$B33,Data_HB!$A$5:$K$410,Data_HB!J$1,FALSE)),"-",VLOOKUP("Persons"&amp;control!$F$12&amp;Wales_HB!$B33,Data_HB!$A$5:$K$410,Data_HB!J$1,FALSE)))),"-",IF(ISERROR(VLOOKUP("Persons"&amp;control!$F$12&amp;Wales_HB!$B33,Data_HB!$A$5:$K$410,Data_HB!J$1,FALSE)),"-",VLOOKUP("Persons"&amp;control!$F$12&amp;Wales_HB!$B33,Data_HB!$A$5:$K$410,Data_HB!J$1,FALSE)))</f>
        <v>10</v>
      </c>
      <c r="Y33" s="91">
        <f>IF(OR(IF(ISERROR(VLOOKUP("Persons"&amp;control!$F$12&amp;Wales_HB!$B33,Data_HB!$A$5:$K$410,Data_HB!K$1,FALSE)),"-",VLOOKUP("Persons"&amp;control!$F$12&amp;Wales_HB!$B33,Data_HB!$A$5:$K$410,Data_HB!K$1,FALSE))=0,ISERROR(IF(ISERROR(VLOOKUP("Persons"&amp;control!$F$12&amp;Wales_HB!$B33,Data_HB!$A$5:$K$410,Data_HB!K$1,FALSE)),"-",VLOOKUP("Persons"&amp;control!$F$12&amp;Wales_HB!$B33,Data_HB!$A$5:$K$410,Data_HB!K$1,FALSE)))),"-",IF(ISERROR(VLOOKUP("Persons"&amp;control!$F$12&amp;Wales_HB!$B33,Data_HB!$A$5:$K$410,Data_HB!K$1,FALSE)),"-",VLOOKUP("Persons"&amp;control!$F$12&amp;Wales_HB!$B33,Data_HB!$A$5:$K$410,Data_HB!K$1,FALSE)))</f>
        <v>46</v>
      </c>
    </row>
    <row r="34" spans="2:25" thickBot="1">
      <c r="B34" s="16" t="s">
        <v>201</v>
      </c>
      <c r="C34" s="86">
        <f>IF(OR(IF(ISERROR(VLOOKUP(control!$B$4&amp;control!$F$12&amp;Wales_HB!$B34,Data_HB!$A$5:$K$410,Data_HB!E$1,FALSE)),"-",VLOOKUP(control!$B$4&amp;control!$F$12&amp;Wales_HB!$B34,Data_HB!$A$5:$K$410,Data_HB!E$1,FALSE))=0,ISERROR(IF(ISERROR(VLOOKUP(control!$B$4&amp;control!$F$12&amp;Wales_HB!$B34,Data_HB!$A$5:$K$410,Data_HB!E$1,FALSE)),"-",VLOOKUP(control!$B$4&amp;control!$F$12&amp;Wales_HB!$B34,Data_HB!$A$5:$K$410,Data_HB!E$1,FALSE)))),"-",IF(ISERROR(VLOOKUP(control!$B$4&amp;control!$F$12&amp;Wales_HB!$B34,Data_HB!$A$5:$K$410,Data_HB!E$1,FALSE)),"-",VLOOKUP(control!$B$4&amp;control!$F$12&amp;Wales_HB!$B34,Data_HB!$A$5:$K$410,Data_HB!E$1,FALSE)))</f>
        <v>12</v>
      </c>
      <c r="D34" s="87">
        <f>IF(OR(IF(ISERROR(VLOOKUP(control!$B$4&amp;control!$F$12&amp;Wales_HB!$B34,Data_HB!$A$5:$K$410,Data_HB!F$1,FALSE)),"-",VLOOKUP(control!$B$4&amp;control!$F$12&amp;Wales_HB!$B34,Data_HB!$A$5:$K$410,Data_HB!F$1,FALSE))=0,ISERROR(IF(ISERROR(VLOOKUP(control!$B$4&amp;control!$F$12&amp;Wales_HB!$B34,Data_HB!$A$5:$K$410,Data_HB!F$1,FALSE)),"-",VLOOKUP(control!$B$4&amp;control!$F$12&amp;Wales_HB!$B34,Data_HB!$A$5:$K$410,Data_HB!F$1,FALSE)))),"-",IF(ISERROR(VLOOKUP(control!$B$4&amp;control!$F$12&amp;Wales_HB!$B34,Data_HB!$A$5:$K$410,Data_HB!F$1,FALSE)),"-",VLOOKUP(control!$B$4&amp;control!$F$12&amp;Wales_HB!$B34,Data_HB!$A$5:$K$410,Data_HB!F$1,FALSE)))</f>
        <v>8</v>
      </c>
      <c r="E34" s="87">
        <f>IF(OR(IF(ISERROR(VLOOKUP(control!$B$4&amp;control!$F$12&amp;Wales_HB!$B34,Data_HB!$A$5:$K$410,Data_HB!G$1,FALSE)),"-",VLOOKUP(control!$B$4&amp;control!$F$12&amp;Wales_HB!$B34,Data_HB!$A$5:$K$410,Data_HB!G$1,FALSE))=0,ISERROR(IF(ISERROR(VLOOKUP(control!$B$4&amp;control!$F$12&amp;Wales_HB!$B34,Data_HB!$A$5:$K$410,Data_HB!G$1,FALSE)),"-",VLOOKUP(control!$B$4&amp;control!$F$12&amp;Wales_HB!$B34,Data_HB!$A$5:$K$410,Data_HB!G$1,FALSE)))),"-",IF(ISERROR(VLOOKUP(control!$B$4&amp;control!$F$12&amp;Wales_HB!$B34,Data_HB!$A$5:$K$410,Data_HB!G$1,FALSE)),"-",VLOOKUP(control!$B$4&amp;control!$F$12&amp;Wales_HB!$B34,Data_HB!$A$5:$K$410,Data_HB!G$1,FALSE)))</f>
        <v>20</v>
      </c>
      <c r="F34" s="87">
        <f>IF(OR(IF(ISERROR(VLOOKUP(control!$B$4&amp;control!$F$12&amp;Wales_HB!$B34,Data_HB!$A$5:$K$410,Data_HB!H$1,FALSE)),"-",VLOOKUP(control!$B$4&amp;control!$F$12&amp;Wales_HB!$B34,Data_HB!$A$5:$K$410,Data_HB!H$1,FALSE))=0,ISERROR(IF(ISERROR(VLOOKUP(control!$B$4&amp;control!$F$12&amp;Wales_HB!$B34,Data_HB!$A$5:$K$410,Data_HB!H$1,FALSE)),"-",VLOOKUP(control!$B$4&amp;control!$F$12&amp;Wales_HB!$B34,Data_HB!$A$5:$K$410,Data_HB!H$1,FALSE)))),"-",IF(ISERROR(VLOOKUP(control!$B$4&amp;control!$F$12&amp;Wales_HB!$B34,Data_HB!$A$5:$K$410,Data_HB!H$1,FALSE)),"-",VLOOKUP(control!$B$4&amp;control!$F$12&amp;Wales_HB!$B34,Data_HB!$A$5:$K$410,Data_HB!H$1,FALSE)))</f>
        <v>25</v>
      </c>
      <c r="G34" s="87">
        <f>IF(OR(IF(ISERROR(VLOOKUP(control!$B$4&amp;control!$F$12&amp;Wales_HB!$B34,Data_HB!$A$5:$K$410,Data_HB!I$1,FALSE)),"-",VLOOKUP(control!$B$4&amp;control!$F$12&amp;Wales_HB!$B34,Data_HB!$A$5:$K$410,Data_HB!I$1,FALSE))=0,ISERROR(IF(ISERROR(VLOOKUP(control!$B$4&amp;control!$F$12&amp;Wales_HB!$B34,Data_HB!$A$5:$K$410,Data_HB!I$1,FALSE)),"-",VLOOKUP(control!$B$4&amp;control!$F$12&amp;Wales_HB!$B34,Data_HB!$A$5:$K$410,Data_HB!I$1,FALSE)))),"-",IF(ISERROR(VLOOKUP(control!$B$4&amp;control!$F$12&amp;Wales_HB!$B34,Data_HB!$A$5:$K$410,Data_HB!I$1,FALSE)),"-",VLOOKUP(control!$B$4&amp;control!$F$12&amp;Wales_HB!$B34,Data_HB!$A$5:$K$410,Data_HB!I$1,FALSE)))</f>
        <v>15</v>
      </c>
      <c r="H34" s="87">
        <f>IF(OR(IF(ISERROR(VLOOKUP(control!$B$4&amp;control!$F$12&amp;Wales_HB!$B34,Data_HB!$A$5:$K$410,Data_HB!J$1,FALSE)),"-",VLOOKUP(control!$B$4&amp;control!$F$12&amp;Wales_HB!$B34,Data_HB!$A$5:$K$410,Data_HB!J$1,FALSE))=0,ISERROR(IF(ISERROR(VLOOKUP(control!$B$4&amp;control!$F$12&amp;Wales_HB!$B34,Data_HB!$A$5:$K$410,Data_HB!J$1,FALSE)),"-",VLOOKUP(control!$B$4&amp;control!$F$12&amp;Wales_HB!$B34,Data_HB!$A$5:$K$410,Data_HB!J$1,FALSE)))),"-",IF(ISERROR(VLOOKUP(control!$B$4&amp;control!$F$12&amp;Wales_HB!$B34,Data_HB!$A$5:$K$410,Data_HB!J$1,FALSE)),"-",VLOOKUP(control!$B$4&amp;control!$F$12&amp;Wales_HB!$B34,Data_HB!$A$5:$K$410,Data_HB!J$1,FALSE)))</f>
        <v>8</v>
      </c>
      <c r="I34" s="88">
        <f>IF(OR(IF(ISERROR(VLOOKUP(control!$B$4&amp;control!$F$12&amp;Wales_HB!$B34,Data_HB!$A$5:$K$410,Data_HB!K$1,FALSE)),"-",VLOOKUP(control!$B$4&amp;control!$F$12&amp;Wales_HB!$B34,Data_HB!$A$5:$K$410,Data_HB!K$1,FALSE))=0,ISERROR(IF(ISERROR(VLOOKUP(control!$B$4&amp;control!$F$12&amp;Wales_HB!$B34,Data_HB!$A$5:$K$410,Data_HB!K$1,FALSE)),"-",VLOOKUP(control!$B$4&amp;control!$F$12&amp;Wales_HB!$B34,Data_HB!$A$5:$K$410,Data_HB!K$1,FALSE)))),"-",IF(ISERROR(VLOOKUP(control!$B$4&amp;control!$F$12&amp;Wales_HB!$B34,Data_HB!$A$5:$K$410,Data_HB!K$1,FALSE)),"-",VLOOKUP(control!$B$4&amp;control!$F$12&amp;Wales_HB!$B34,Data_HB!$A$5:$K$410,Data_HB!K$1,FALSE)))</f>
        <v>88</v>
      </c>
      <c r="K34" s="86">
        <f>IF(OR(IF(ISERROR(VLOOKUP(control!$B$5&amp;control!$F$12&amp;Wales_HB!$B34,Data_HB!$A$5:$K$410,Data_HB!E$1,FALSE)),"-",VLOOKUP(control!$B$5&amp;control!$F$12&amp;Wales_HB!$B34,Data_HB!$A$5:$K$410,Data_HB!E$1,FALSE))=0,ISERROR(IF(ISERROR(VLOOKUP(control!$B$5&amp;control!$F$12&amp;Wales_HB!$B34,Data_HB!$A$5:$K$410,Data_HB!E$1,FALSE)),"-",VLOOKUP(control!$B$5&amp;control!$F$12&amp;Wales_HB!$B34,Data_HB!$A$5:$K$410,Data_HB!E$1,FALSE)))),"-",IF(ISERROR(VLOOKUP(control!$B$5&amp;control!$F$12&amp;Wales_HB!$B34,Data_HB!$A$5:$K$410,Data_HB!E$1,FALSE)),"-",VLOOKUP(control!$B$5&amp;control!$F$12&amp;Wales_HB!$B34,Data_HB!$A$5:$K$410,Data_HB!E$1,FALSE)))</f>
        <v>6</v>
      </c>
      <c r="L34" s="87">
        <f>IF(OR(IF(ISERROR(VLOOKUP(control!$B$5&amp;control!$F$12&amp;Wales_HB!$B34,Data_HB!$A$5:$K$410,Data_HB!F$1,FALSE)),"-",VLOOKUP(control!$B$5&amp;control!$F$12&amp;Wales_HB!$B34,Data_HB!$A$5:$K$410,Data_HB!F$1,FALSE))=0,ISERROR(IF(ISERROR(VLOOKUP(control!$B$5&amp;control!$F$12&amp;Wales_HB!$B37,Data_HB!$A$5:$K$410,Data_HB!F$1,FALSE)),"-",VLOOKUP(control!$B$5&amp;control!$F$12&amp;Wales_HB!$B34,Data_HB!$A$5:$K$410,Data_HB!F$1,FALSE)))),"-",IF(ISERROR(VLOOKUP(control!$B$5&amp;control!$F$12&amp;Wales_HB!$B34,Data_HB!$A$5:$K$410,Data_HB!F$1,FALSE)),"-",VLOOKUP(control!$B$5&amp;control!$F$12&amp;Wales_HB!$B34,Data_HB!$A$5:$K$410,Data_HB!F$1,FALSE)))</f>
        <v>10</v>
      </c>
      <c r="M34" s="87">
        <f>IF(OR(IF(ISERROR(VLOOKUP(control!$B$5&amp;control!$F$12&amp;Wales_HB!$B34,Data_HB!$A$5:$K$410,Data_HB!G$1,FALSE)),"-",VLOOKUP(control!$B$5&amp;control!$F$12&amp;Wales_HB!$B34,Data_HB!$A$5:$K$410,Data_HB!G$1,FALSE))=0,ISERROR(IF(ISERROR(VLOOKUP(control!$B$5&amp;control!$F$12&amp;Wales_HB!$B37,Data_HB!$A$5:$K$410,Data_HB!G$1,FALSE)),"-",VLOOKUP(control!$B$5&amp;control!$F$12&amp;Wales_HB!$B34,Data_HB!$A$5:$K$410,Data_HB!G$1,FALSE)))),"-",IF(ISERROR(VLOOKUP(control!$B$5&amp;control!$F$12&amp;Wales_HB!$B34,Data_HB!$A$5:$K$410,Data_HB!G$1,FALSE)),"-",VLOOKUP(control!$B$5&amp;control!$F$12&amp;Wales_HB!$B34,Data_HB!$A$5:$K$410,Data_HB!G$1,FALSE)))</f>
        <v>14</v>
      </c>
      <c r="N34" s="87">
        <f>IF(OR(IF(ISERROR(VLOOKUP(control!$B$5&amp;control!$F$12&amp;Wales_HB!$B34,Data_HB!$A$5:$K$410,Data_HB!H$1,FALSE)),"-",VLOOKUP(control!$B$5&amp;control!$F$12&amp;Wales_HB!$B34,Data_HB!$A$5:$K$410,Data_HB!H$1,FALSE))=0,ISERROR(IF(ISERROR(VLOOKUP(control!$B$5&amp;control!$F$12&amp;Wales_HB!$B37,Data_HB!$A$5:$K$410,Data_HB!H$1,FALSE)),"-",VLOOKUP(control!$B$5&amp;control!$F$12&amp;Wales_HB!$B34,Data_HB!$A$5:$K$410,Data_HB!H$1,FALSE)))),"-",IF(ISERROR(VLOOKUP(control!$B$5&amp;control!$F$12&amp;Wales_HB!$B34,Data_HB!$A$5:$K$410,Data_HB!H$1,FALSE)),"-",VLOOKUP(control!$B$5&amp;control!$F$12&amp;Wales_HB!$B34,Data_HB!$A$5:$K$410,Data_HB!H$1,FALSE)))</f>
        <v>12</v>
      </c>
      <c r="O34" s="87">
        <f>IF(OR(IF(ISERROR(VLOOKUP(control!$B$5&amp;control!$F$12&amp;Wales_HB!$B34,Data_HB!$A$5:$K$410,Data_HB!I$1,FALSE)),"-",VLOOKUP(control!$B$5&amp;control!$F$12&amp;Wales_HB!$B34,Data_HB!$A$5:$K$410,Data_HB!I$1,FALSE))=0,ISERROR(IF(ISERROR(VLOOKUP(control!$B$5&amp;control!$F$12&amp;Wales_HB!$B37,Data_HB!$A$5:$K$410,Data_HB!I$1,FALSE)),"-",VLOOKUP(control!$B$5&amp;control!$F$12&amp;Wales_HB!$B34,Data_HB!$A$5:$K$410,Data_HB!I$1,FALSE)))),"-",IF(ISERROR(VLOOKUP(control!$B$5&amp;control!$F$12&amp;Wales_HB!$B34,Data_HB!$A$5:$K$410,Data_HB!I$1,FALSE)),"-",VLOOKUP(control!$B$5&amp;control!$F$12&amp;Wales_HB!$B34,Data_HB!$A$5:$K$410,Data_HB!I$1,FALSE)))</f>
        <v>7</v>
      </c>
      <c r="P34" s="87">
        <f>IF(OR(IF(ISERROR(VLOOKUP(control!$B$5&amp;control!$F$12&amp;Wales_HB!$B34,Data_HB!$A$5:$K$410,Data_HB!J$1,FALSE)),"-",VLOOKUP(control!$B$5&amp;control!$F$12&amp;Wales_HB!$B34,Data_HB!$A$5:$K$410,Data_HB!J$1,FALSE))=0,ISERROR(IF(ISERROR(VLOOKUP(control!$B$5&amp;control!$F$12&amp;Wales_HB!$B37,Data_HB!$A$5:$K$410,Data_HB!J$1,FALSE)),"-",VLOOKUP(control!$B$5&amp;control!$F$12&amp;Wales_HB!$B34,Data_HB!$A$5:$K$410,Data_HB!J$1,FALSE)))),"-",IF(ISERROR(VLOOKUP(control!$B$5&amp;control!$F$12&amp;Wales_HB!$B34,Data_HB!$A$5:$K$410,Data_HB!J$1,FALSE)),"-",VLOOKUP(control!$B$5&amp;control!$F$12&amp;Wales_HB!$B34,Data_HB!$A$5:$K$410,Data_HB!J$1,FALSE)))</f>
        <v>1</v>
      </c>
      <c r="Q34" s="88">
        <f>IF(OR(IF(ISERROR(VLOOKUP(control!$B$5&amp;control!$F$12&amp;Wales_HB!$B34,Data_HB!$A$5:$K$410,Data_HB!K$1,FALSE)),"-",VLOOKUP(control!$B$5&amp;control!$F$12&amp;Wales_HB!$B34,Data_HB!$A$5:$K$410,Data_HB!K$1,FALSE))=0,ISERROR(IF(ISERROR(VLOOKUP(control!$B$5&amp;control!$F$12&amp;Wales_HB!$B37,Data_HB!$A$5:$K$410,Data_HB!K$1,FALSE)),"-",VLOOKUP(control!$B$5&amp;control!$F$12&amp;Wales_HB!$B34,Data_HB!$A$5:$K$410,Data_HB!K$1,FALSE)))),"-",IF(ISERROR(VLOOKUP(control!$B$5&amp;control!$F$12&amp;Wales_HB!$B34,Data_HB!$A$5:$K$410,Data_HB!K$1,FALSE)),"-",VLOOKUP(control!$B$5&amp;control!$F$12&amp;Wales_HB!$B34,Data_HB!$A$5:$K$410,Data_HB!K$1,FALSE)))</f>
        <v>50</v>
      </c>
      <c r="R34" s="9"/>
      <c r="S34" s="86">
        <f>IF(OR(IF(ISERROR(VLOOKUP("Persons"&amp;control!$F$12&amp;Wales_HB!$B34,Data_HB!$A$5:$K$410,Data_HB!E$1,FALSE)),"-",VLOOKUP("Persons"&amp;control!$F$12&amp;Wales_HB!$B34,Data_HB!$A$5:$K$410,Data_HB!E$1,FALSE))=0,ISERROR(IF(ISERROR(VLOOKUP("Persons"&amp;control!$F$12&amp;Wales_HB!$B34,Data_HB!$A$5:$K$410,Data_HB!E$1,FALSE)),"-",VLOOKUP("Persons"&amp;control!$F$12&amp;Wales_HB!$B34,Data_HB!$A$5:$K$410,Data_HB!E$1,FALSE)))),"-",IF(ISERROR(VLOOKUP("Persons"&amp;control!$F$12&amp;Wales_HB!$B34,Data_HB!$A$5:$K$410,Data_HB!E$1,FALSE)),"-",VLOOKUP("Persons"&amp;control!$F$12&amp;Wales_HB!$B34,Data_HB!$A$5:$K$410,Data_HB!E$1,FALSE)))</f>
        <v>18</v>
      </c>
      <c r="T34" s="87">
        <f>IF(OR(IF(ISERROR(VLOOKUP("Persons"&amp;control!$F$12&amp;Wales_HB!$B34,Data_HB!$A$5:$K$410,Data_HB!F$1,FALSE)),"-",VLOOKUP("Persons"&amp;control!$F$12&amp;Wales_HB!$B34,Data_HB!$A$5:$K$410,Data_HB!F$1,FALSE))=0,ISERROR(IF(ISERROR(VLOOKUP("Persons"&amp;control!$F$12&amp;Wales_HB!$B34,Data_HB!$A$5:$K$410,Data_HB!F$1,FALSE)),"-",VLOOKUP("Persons"&amp;control!$F$12&amp;Wales_HB!$B34,Data_HB!$A$5:$K$410,Data_HB!F$1,FALSE)))),"-",IF(ISERROR(VLOOKUP("Persons"&amp;control!$F$12&amp;Wales_HB!$B34,Data_HB!$A$5:$K$410,Data_HB!F$1,FALSE)),"-",VLOOKUP("Persons"&amp;control!$F$12&amp;Wales_HB!$B34,Data_HB!$A$5:$K$410,Data_HB!F$1,FALSE)))</f>
        <v>18</v>
      </c>
      <c r="U34" s="87">
        <f>IF(OR(IF(ISERROR(VLOOKUP("Persons"&amp;control!$F$12&amp;Wales_HB!$B34,Data_HB!$A$5:$K$410,Data_HB!G$1,FALSE)),"-",VLOOKUP("Persons"&amp;control!$F$12&amp;Wales_HB!$B34,Data_HB!$A$5:$K$410,Data_HB!G$1,FALSE))=0,ISERROR(IF(ISERROR(VLOOKUP("Persons"&amp;control!$F$12&amp;Wales_HB!$B34,Data_HB!$A$5:$K$410,Data_HB!G$1,FALSE)),"-",VLOOKUP("Persons"&amp;control!$F$12&amp;Wales_HB!$B34,Data_HB!$A$5:$K$410,Data_HB!G$1,FALSE)))),"-",IF(ISERROR(VLOOKUP("Persons"&amp;control!$F$12&amp;Wales_HB!$B34,Data_HB!$A$5:$K$410,Data_HB!G$1,FALSE)),"-",VLOOKUP("Persons"&amp;control!$F$12&amp;Wales_HB!$B34,Data_HB!$A$5:$K$410,Data_HB!G$1,FALSE)))</f>
        <v>34</v>
      </c>
      <c r="V34" s="87">
        <f>IF(OR(IF(ISERROR(VLOOKUP("Persons"&amp;control!$F$12&amp;Wales_HB!$B34,Data_HB!$A$5:$K$410,Data_HB!H$1,FALSE)),"-",VLOOKUP("Persons"&amp;control!$F$12&amp;Wales_HB!$B34,Data_HB!$A$5:$K$410,Data_HB!H$1,FALSE))=0,ISERROR(IF(ISERROR(VLOOKUP("Persons"&amp;control!$F$12&amp;Wales_HB!$B34,Data_HB!$A$5:$K$410,Data_HB!H$1,FALSE)),"-",VLOOKUP("Persons"&amp;control!$F$12&amp;Wales_HB!$B34,Data_HB!$A$5:$K$410,Data_HB!H$1,FALSE)))),"-",IF(ISERROR(VLOOKUP("Persons"&amp;control!$F$12&amp;Wales_HB!$B34,Data_HB!$A$5:$K$410,Data_HB!H$1,FALSE)),"-",VLOOKUP("Persons"&amp;control!$F$12&amp;Wales_HB!$B34,Data_HB!$A$5:$K$410,Data_HB!H$1,FALSE)))</f>
        <v>37</v>
      </c>
      <c r="W34" s="87">
        <f>IF(OR(IF(ISERROR(VLOOKUP("Persons"&amp;control!$F$12&amp;Wales_HB!$B34,Data_HB!$A$5:$K$410,Data_HB!I$1,FALSE)),"-",VLOOKUP("Persons"&amp;control!$F$12&amp;Wales_HB!$B34,Data_HB!$A$5:$K$410,Data_HB!I$1,FALSE))=0,ISERROR(IF(ISERROR(VLOOKUP("Persons"&amp;control!$F$12&amp;Wales_HB!$B34,Data_HB!$A$5:$K$410,Data_HB!I$1,FALSE)),"-",VLOOKUP("Persons"&amp;control!$F$12&amp;Wales_HB!$B34,Data_HB!$A$5:$K$410,Data_HB!I$1,FALSE)))),"-",IF(ISERROR(VLOOKUP("Persons"&amp;control!$F$12&amp;Wales_HB!$B34,Data_HB!$A$5:$K$410,Data_HB!I$1,FALSE)),"-",VLOOKUP("Persons"&amp;control!$F$12&amp;Wales_HB!$B34,Data_HB!$A$5:$K$410,Data_HB!I$1,FALSE)))</f>
        <v>22</v>
      </c>
      <c r="X34" s="87">
        <f>IF(OR(IF(ISERROR(VLOOKUP("Persons"&amp;control!$F$12&amp;Wales_HB!$B34,Data_HB!$A$5:$K$410,Data_HB!J$1,FALSE)),"-",VLOOKUP("Persons"&amp;control!$F$12&amp;Wales_HB!$B34,Data_HB!$A$5:$K$410,Data_HB!J$1,FALSE))=0,ISERROR(IF(ISERROR(VLOOKUP("Persons"&amp;control!$F$12&amp;Wales_HB!$B34,Data_HB!$A$5:$K$410,Data_HB!J$1,FALSE)),"-",VLOOKUP("Persons"&amp;control!$F$12&amp;Wales_HB!$B34,Data_HB!$A$5:$K$410,Data_HB!J$1,FALSE)))),"-",IF(ISERROR(VLOOKUP("Persons"&amp;control!$F$12&amp;Wales_HB!$B34,Data_HB!$A$5:$K$410,Data_HB!J$1,FALSE)),"-",VLOOKUP("Persons"&amp;control!$F$12&amp;Wales_HB!$B34,Data_HB!$A$5:$K$410,Data_HB!J$1,FALSE)))</f>
        <v>9</v>
      </c>
      <c r="Y34" s="88">
        <f>IF(OR(IF(ISERROR(VLOOKUP("Persons"&amp;control!$F$12&amp;Wales_HB!$B34,Data_HB!$A$5:$K$410,Data_HB!K$1,FALSE)),"-",VLOOKUP("Persons"&amp;control!$F$12&amp;Wales_HB!$B34,Data_HB!$A$5:$K$410,Data_HB!K$1,FALSE))=0,ISERROR(IF(ISERROR(VLOOKUP("Persons"&amp;control!$F$12&amp;Wales_HB!$B34,Data_HB!$A$5:$K$410,Data_HB!K$1,FALSE)),"-",VLOOKUP("Persons"&amp;control!$F$12&amp;Wales_HB!$B34,Data_HB!$A$5:$K$410,Data_HB!K$1,FALSE)))),"-",IF(ISERROR(VLOOKUP("Persons"&amp;control!$F$12&amp;Wales_HB!$B34,Data_HB!$A$5:$K$410,Data_HB!K$1,FALSE)),"-",VLOOKUP("Persons"&amp;control!$F$12&amp;Wales_HB!$B34,Data_HB!$A$5:$K$410,Data_HB!K$1,FALSE)))</f>
        <v>138</v>
      </c>
    </row>
    <row r="35" spans="2:25" thickBot="1">
      <c r="B35" s="16" t="s">
        <v>151</v>
      </c>
      <c r="C35" s="89">
        <f>IF(OR(IF(ISERROR(VLOOKUP(control!$B$4&amp;control!$F$12&amp;Wales_HB!$B35,Data_HB!$A$5:$K$410,Data_HB!E$1,FALSE)),"-",VLOOKUP(control!$B$4&amp;control!$F$12&amp;Wales_HB!$B35,Data_HB!$A$5:$K$410,Data_HB!E$1,FALSE))=0,ISERROR(IF(ISERROR(VLOOKUP(control!$B$4&amp;control!$F$12&amp;Wales_HB!$B35,Data_HB!$A$5:$K$410,Data_HB!E$1,FALSE)),"-",VLOOKUP(control!$B$4&amp;control!$F$12&amp;Wales_HB!$B35,Data_HB!$A$5:$K$410,Data_HB!E$1,FALSE)))),"-",IF(ISERROR(VLOOKUP(control!$B$4&amp;control!$F$12&amp;Wales_HB!$B35,Data_HB!$A$5:$K$410,Data_HB!E$1,FALSE)),"-",VLOOKUP(control!$B$4&amp;control!$F$12&amp;Wales_HB!$B35,Data_HB!$A$5:$K$410,Data_HB!E$1,FALSE)))</f>
        <v>2</v>
      </c>
      <c r="D35" s="90" t="str">
        <f>IF(OR(IF(ISERROR(VLOOKUP(control!$B$4&amp;control!$F$12&amp;Wales_HB!$B35,Data_HB!$A$5:$K$410,Data_HB!F$1,FALSE)),"-",VLOOKUP(control!$B$4&amp;control!$F$12&amp;Wales_HB!$B35,Data_HB!$A$5:$K$410,Data_HB!F$1,FALSE))=0,ISERROR(IF(ISERROR(VLOOKUP(control!$B$4&amp;control!$F$12&amp;Wales_HB!$B35,Data_HB!$A$5:$K$410,Data_HB!F$1,FALSE)),"-",VLOOKUP(control!$B$4&amp;control!$F$12&amp;Wales_HB!$B35,Data_HB!$A$5:$K$410,Data_HB!F$1,FALSE)))),"-",IF(ISERROR(VLOOKUP(control!$B$4&amp;control!$F$12&amp;Wales_HB!$B35,Data_HB!$A$5:$K$410,Data_HB!F$1,FALSE)),"-",VLOOKUP(control!$B$4&amp;control!$F$12&amp;Wales_HB!$B35,Data_HB!$A$5:$K$410,Data_HB!F$1,FALSE)))</f>
        <v>-</v>
      </c>
      <c r="E35" s="90">
        <f>IF(OR(IF(ISERROR(VLOOKUP(control!$B$4&amp;control!$F$12&amp;Wales_HB!$B35,Data_HB!$A$5:$K$410,Data_HB!G$1,FALSE)),"-",VLOOKUP(control!$B$4&amp;control!$F$12&amp;Wales_HB!$B35,Data_HB!$A$5:$K$410,Data_HB!G$1,FALSE))=0,ISERROR(IF(ISERROR(VLOOKUP(control!$B$4&amp;control!$F$12&amp;Wales_HB!$B35,Data_HB!$A$5:$K$410,Data_HB!G$1,FALSE)),"-",VLOOKUP(control!$B$4&amp;control!$F$12&amp;Wales_HB!$B35,Data_HB!$A$5:$K$410,Data_HB!G$1,FALSE)))),"-",IF(ISERROR(VLOOKUP(control!$B$4&amp;control!$F$12&amp;Wales_HB!$B35,Data_HB!$A$5:$K$410,Data_HB!G$1,FALSE)),"-",VLOOKUP(control!$B$4&amp;control!$F$12&amp;Wales_HB!$B35,Data_HB!$A$5:$K$410,Data_HB!G$1,FALSE)))</f>
        <v>2</v>
      </c>
      <c r="F35" s="90" t="str">
        <f>IF(OR(IF(ISERROR(VLOOKUP(control!$B$4&amp;control!$F$12&amp;Wales_HB!$B35,Data_HB!$A$5:$K$410,Data_HB!H$1,FALSE)),"-",VLOOKUP(control!$B$4&amp;control!$F$12&amp;Wales_HB!$B35,Data_HB!$A$5:$K$410,Data_HB!H$1,FALSE))=0,ISERROR(IF(ISERROR(VLOOKUP(control!$B$4&amp;control!$F$12&amp;Wales_HB!$B35,Data_HB!$A$5:$K$410,Data_HB!H$1,FALSE)),"-",VLOOKUP(control!$B$4&amp;control!$F$12&amp;Wales_HB!$B35,Data_HB!$A$5:$K$410,Data_HB!H$1,FALSE)))),"-",IF(ISERROR(VLOOKUP(control!$B$4&amp;control!$F$12&amp;Wales_HB!$B35,Data_HB!$A$5:$K$410,Data_HB!H$1,FALSE)),"-",VLOOKUP(control!$B$4&amp;control!$F$12&amp;Wales_HB!$B35,Data_HB!$A$5:$K$410,Data_HB!H$1,FALSE)))</f>
        <v>-</v>
      </c>
      <c r="G35" s="90">
        <f>IF(OR(IF(ISERROR(VLOOKUP(control!$B$4&amp;control!$F$12&amp;Wales_HB!$B35,Data_HB!$A$5:$K$410,Data_HB!I$1,FALSE)),"-",VLOOKUP(control!$B$4&amp;control!$F$12&amp;Wales_HB!$B35,Data_HB!$A$5:$K$410,Data_HB!I$1,FALSE))=0,ISERROR(IF(ISERROR(VLOOKUP(control!$B$4&amp;control!$F$12&amp;Wales_HB!$B35,Data_HB!$A$5:$K$410,Data_HB!I$1,FALSE)),"-",VLOOKUP(control!$B$4&amp;control!$F$12&amp;Wales_HB!$B35,Data_HB!$A$5:$K$410,Data_HB!I$1,FALSE)))),"-",IF(ISERROR(VLOOKUP(control!$B$4&amp;control!$F$12&amp;Wales_HB!$B35,Data_HB!$A$5:$K$410,Data_HB!I$1,FALSE)),"-",VLOOKUP(control!$B$4&amp;control!$F$12&amp;Wales_HB!$B35,Data_HB!$A$5:$K$410,Data_HB!I$1,FALSE)))</f>
        <v>2</v>
      </c>
      <c r="H35" s="90">
        <f>IF(OR(IF(ISERROR(VLOOKUP(control!$B$4&amp;control!$F$12&amp;Wales_HB!$B35,Data_HB!$A$5:$K$410,Data_HB!J$1,FALSE)),"-",VLOOKUP(control!$B$4&amp;control!$F$12&amp;Wales_HB!$B35,Data_HB!$A$5:$K$410,Data_HB!J$1,FALSE))=0,ISERROR(IF(ISERROR(VLOOKUP(control!$B$4&amp;control!$F$12&amp;Wales_HB!$B35,Data_HB!$A$5:$K$410,Data_HB!J$1,FALSE)),"-",VLOOKUP(control!$B$4&amp;control!$F$12&amp;Wales_HB!$B35,Data_HB!$A$5:$K$410,Data_HB!J$1,FALSE)))),"-",IF(ISERROR(VLOOKUP(control!$B$4&amp;control!$F$12&amp;Wales_HB!$B35,Data_HB!$A$5:$K$410,Data_HB!J$1,FALSE)),"-",VLOOKUP(control!$B$4&amp;control!$F$12&amp;Wales_HB!$B35,Data_HB!$A$5:$K$410,Data_HB!J$1,FALSE)))</f>
        <v>3</v>
      </c>
      <c r="I35" s="91">
        <f>IF(OR(IF(ISERROR(VLOOKUP(control!$B$4&amp;control!$F$12&amp;Wales_HB!$B35,Data_HB!$A$5:$K$410,Data_HB!K$1,FALSE)),"-",VLOOKUP(control!$B$4&amp;control!$F$12&amp;Wales_HB!$B35,Data_HB!$A$5:$K$410,Data_HB!K$1,FALSE))=0,ISERROR(IF(ISERROR(VLOOKUP(control!$B$4&amp;control!$F$12&amp;Wales_HB!$B35,Data_HB!$A$5:$K$410,Data_HB!K$1,FALSE)),"-",VLOOKUP(control!$B$4&amp;control!$F$12&amp;Wales_HB!$B35,Data_HB!$A$5:$K$410,Data_HB!K$1,FALSE)))),"-",IF(ISERROR(VLOOKUP(control!$B$4&amp;control!$F$12&amp;Wales_HB!$B35,Data_HB!$A$5:$K$410,Data_HB!K$1,FALSE)),"-",VLOOKUP(control!$B$4&amp;control!$F$12&amp;Wales_HB!$B35,Data_HB!$A$5:$K$410,Data_HB!K$1,FALSE)))</f>
        <v>9</v>
      </c>
      <c r="K35" s="89">
        <f>IF(OR(IF(ISERROR(VLOOKUP(control!$B$5&amp;control!$F$12&amp;Wales_HB!$B35,Data_HB!$A$5:$K$410,Data_HB!E$1,FALSE)),"-",VLOOKUP(control!$B$5&amp;control!$F$12&amp;Wales_HB!$B35,Data_HB!$A$5:$K$410,Data_HB!E$1,FALSE))=0,ISERROR(IF(ISERROR(VLOOKUP(control!$B$5&amp;control!$F$12&amp;Wales_HB!$B35,Data_HB!$A$5:$K$410,Data_HB!E$1,FALSE)),"-",VLOOKUP(control!$B$5&amp;control!$F$12&amp;Wales_HB!$B35,Data_HB!$A$5:$K$410,Data_HB!E$1,FALSE)))),"-",IF(ISERROR(VLOOKUP(control!$B$5&amp;control!$F$12&amp;Wales_HB!$B35,Data_HB!$A$5:$K$410,Data_HB!E$1,FALSE)),"-",VLOOKUP(control!$B$5&amp;control!$F$12&amp;Wales_HB!$B35,Data_HB!$A$5:$K$410,Data_HB!E$1,FALSE)))</f>
        <v>1</v>
      </c>
      <c r="L35" s="90">
        <f>IF(OR(IF(ISERROR(VLOOKUP(control!$B$5&amp;control!$F$12&amp;Wales_HB!$B35,Data_HB!$A$5:$K$410,Data_HB!F$1,FALSE)),"-",VLOOKUP(control!$B$5&amp;control!$F$12&amp;Wales_HB!$B35,Data_HB!$A$5:$K$410,Data_HB!F$1,FALSE))=0,ISERROR(IF(ISERROR(VLOOKUP(control!$B$5&amp;control!$F$12&amp;Wales_HB!$B38,Data_HB!$A$5:$K$410,Data_HB!F$1,FALSE)),"-",VLOOKUP(control!$B$5&amp;control!$F$12&amp;Wales_HB!$B35,Data_HB!$A$5:$K$410,Data_HB!F$1,FALSE)))),"-",IF(ISERROR(VLOOKUP(control!$B$5&amp;control!$F$12&amp;Wales_HB!$B35,Data_HB!$A$5:$K$410,Data_HB!F$1,FALSE)),"-",VLOOKUP(control!$B$5&amp;control!$F$12&amp;Wales_HB!$B35,Data_HB!$A$5:$K$410,Data_HB!F$1,FALSE)))</f>
        <v>1</v>
      </c>
      <c r="M35" s="90" t="str">
        <f>IF(OR(IF(ISERROR(VLOOKUP(control!$B$5&amp;control!$F$12&amp;Wales_HB!$B35,Data_HB!$A$5:$K$410,Data_HB!G$1,FALSE)),"-",VLOOKUP(control!$B$5&amp;control!$F$12&amp;Wales_HB!$B35,Data_HB!$A$5:$K$410,Data_HB!G$1,FALSE))=0,ISERROR(IF(ISERROR(VLOOKUP(control!$B$5&amp;control!$F$12&amp;Wales_HB!$B38,Data_HB!$A$5:$K$410,Data_HB!G$1,FALSE)),"-",VLOOKUP(control!$B$5&amp;control!$F$12&amp;Wales_HB!$B35,Data_HB!$A$5:$K$410,Data_HB!G$1,FALSE)))),"-",IF(ISERROR(VLOOKUP(control!$B$5&amp;control!$F$12&amp;Wales_HB!$B35,Data_HB!$A$5:$K$410,Data_HB!G$1,FALSE)),"-",VLOOKUP(control!$B$5&amp;control!$F$12&amp;Wales_HB!$B35,Data_HB!$A$5:$K$410,Data_HB!G$1,FALSE)))</f>
        <v>-</v>
      </c>
      <c r="N35" s="90">
        <f>IF(OR(IF(ISERROR(VLOOKUP(control!$B$5&amp;control!$F$12&amp;Wales_HB!$B35,Data_HB!$A$5:$K$410,Data_HB!H$1,FALSE)),"-",VLOOKUP(control!$B$5&amp;control!$F$12&amp;Wales_HB!$B35,Data_HB!$A$5:$K$410,Data_HB!H$1,FALSE))=0,ISERROR(IF(ISERROR(VLOOKUP(control!$B$5&amp;control!$F$12&amp;Wales_HB!$B38,Data_HB!$A$5:$K$410,Data_HB!H$1,FALSE)),"-",VLOOKUP(control!$B$5&amp;control!$F$12&amp;Wales_HB!$B35,Data_HB!$A$5:$K$410,Data_HB!H$1,FALSE)))),"-",IF(ISERROR(VLOOKUP(control!$B$5&amp;control!$F$12&amp;Wales_HB!$B35,Data_HB!$A$5:$K$410,Data_HB!H$1,FALSE)),"-",VLOOKUP(control!$B$5&amp;control!$F$12&amp;Wales_HB!$B35,Data_HB!$A$5:$K$410,Data_HB!H$1,FALSE)))</f>
        <v>1</v>
      </c>
      <c r="O35" s="90">
        <f>IF(OR(IF(ISERROR(VLOOKUP(control!$B$5&amp;control!$F$12&amp;Wales_HB!$B35,Data_HB!$A$5:$K$410,Data_HB!I$1,FALSE)),"-",VLOOKUP(control!$B$5&amp;control!$F$12&amp;Wales_HB!$B35,Data_HB!$A$5:$K$410,Data_HB!I$1,FALSE))=0,ISERROR(IF(ISERROR(VLOOKUP(control!$B$5&amp;control!$F$12&amp;Wales_HB!$B38,Data_HB!$A$5:$K$410,Data_HB!I$1,FALSE)),"-",VLOOKUP(control!$B$5&amp;control!$F$12&amp;Wales_HB!$B35,Data_HB!$A$5:$K$410,Data_HB!I$1,FALSE)))),"-",IF(ISERROR(VLOOKUP(control!$B$5&amp;control!$F$12&amp;Wales_HB!$B35,Data_HB!$A$5:$K$410,Data_HB!I$1,FALSE)),"-",VLOOKUP(control!$B$5&amp;control!$F$12&amp;Wales_HB!$B35,Data_HB!$A$5:$K$410,Data_HB!I$1,FALSE)))</f>
        <v>1</v>
      </c>
      <c r="P35" s="90">
        <f>IF(OR(IF(ISERROR(VLOOKUP(control!$B$5&amp;control!$F$12&amp;Wales_HB!$B35,Data_HB!$A$5:$K$410,Data_HB!J$1,FALSE)),"-",VLOOKUP(control!$B$5&amp;control!$F$12&amp;Wales_HB!$B35,Data_HB!$A$5:$K$410,Data_HB!J$1,FALSE))=0,ISERROR(IF(ISERROR(VLOOKUP(control!$B$5&amp;control!$F$12&amp;Wales_HB!$B38,Data_HB!$A$5:$K$410,Data_HB!J$1,FALSE)),"-",VLOOKUP(control!$B$5&amp;control!$F$12&amp;Wales_HB!$B35,Data_HB!$A$5:$K$410,Data_HB!J$1,FALSE)))),"-",IF(ISERROR(VLOOKUP(control!$B$5&amp;control!$F$12&amp;Wales_HB!$B35,Data_HB!$A$5:$K$410,Data_HB!J$1,FALSE)),"-",VLOOKUP(control!$B$5&amp;control!$F$12&amp;Wales_HB!$B35,Data_HB!$A$5:$K$410,Data_HB!J$1,FALSE)))</f>
        <v>1</v>
      </c>
      <c r="Q35" s="91">
        <f>IF(OR(IF(ISERROR(VLOOKUP(control!$B$5&amp;control!$F$12&amp;Wales_HB!$B35,Data_HB!$A$5:$K$410,Data_HB!K$1,FALSE)),"-",VLOOKUP(control!$B$5&amp;control!$F$12&amp;Wales_HB!$B35,Data_HB!$A$5:$K$410,Data_HB!K$1,FALSE))=0,ISERROR(IF(ISERROR(VLOOKUP(control!$B$5&amp;control!$F$12&amp;Wales_HB!$B38,Data_HB!$A$5:$K$410,Data_HB!K$1,FALSE)),"-",VLOOKUP(control!$B$5&amp;control!$F$12&amp;Wales_HB!$B35,Data_HB!$A$5:$K$410,Data_HB!K$1,FALSE)))),"-",IF(ISERROR(VLOOKUP(control!$B$5&amp;control!$F$12&amp;Wales_HB!$B35,Data_HB!$A$5:$K$410,Data_HB!K$1,FALSE)),"-",VLOOKUP(control!$B$5&amp;control!$F$12&amp;Wales_HB!$B35,Data_HB!$A$5:$K$410,Data_HB!K$1,FALSE)))</f>
        <v>5</v>
      </c>
      <c r="R35" s="9"/>
      <c r="S35" s="89">
        <f>IF(OR(IF(ISERROR(VLOOKUP("Persons"&amp;control!$F$12&amp;Wales_HB!$B35,Data_HB!$A$5:$K$410,Data_HB!E$1,FALSE)),"-",VLOOKUP("Persons"&amp;control!$F$12&amp;Wales_HB!$B35,Data_HB!$A$5:$K$410,Data_HB!E$1,FALSE))=0,ISERROR(IF(ISERROR(VLOOKUP("Persons"&amp;control!$F$12&amp;Wales_HB!$B35,Data_HB!$A$5:$K$410,Data_HB!E$1,FALSE)),"-",VLOOKUP("Persons"&amp;control!$F$12&amp;Wales_HB!$B35,Data_HB!$A$5:$K$410,Data_HB!E$1,FALSE)))),"-",IF(ISERROR(VLOOKUP("Persons"&amp;control!$F$12&amp;Wales_HB!$B35,Data_HB!$A$5:$K$410,Data_HB!E$1,FALSE)),"-",VLOOKUP("Persons"&amp;control!$F$12&amp;Wales_HB!$B35,Data_HB!$A$5:$K$410,Data_HB!E$1,FALSE)))</f>
        <v>3</v>
      </c>
      <c r="T35" s="90">
        <f>IF(OR(IF(ISERROR(VLOOKUP("Persons"&amp;control!$F$12&amp;Wales_HB!$B35,Data_HB!$A$5:$K$410,Data_HB!F$1,FALSE)),"-",VLOOKUP("Persons"&amp;control!$F$12&amp;Wales_HB!$B35,Data_HB!$A$5:$K$410,Data_HB!F$1,FALSE))=0,ISERROR(IF(ISERROR(VLOOKUP("Persons"&amp;control!$F$12&amp;Wales_HB!$B35,Data_HB!$A$5:$K$410,Data_HB!F$1,FALSE)),"-",VLOOKUP("Persons"&amp;control!$F$12&amp;Wales_HB!$B35,Data_HB!$A$5:$K$410,Data_HB!F$1,FALSE)))),"-",IF(ISERROR(VLOOKUP("Persons"&amp;control!$F$12&amp;Wales_HB!$B35,Data_HB!$A$5:$K$410,Data_HB!F$1,FALSE)),"-",VLOOKUP("Persons"&amp;control!$F$12&amp;Wales_HB!$B35,Data_HB!$A$5:$K$410,Data_HB!F$1,FALSE)))</f>
        <v>1</v>
      </c>
      <c r="U35" s="90">
        <f>IF(OR(IF(ISERROR(VLOOKUP("Persons"&amp;control!$F$12&amp;Wales_HB!$B35,Data_HB!$A$5:$K$410,Data_HB!G$1,FALSE)),"-",VLOOKUP("Persons"&amp;control!$F$12&amp;Wales_HB!$B35,Data_HB!$A$5:$K$410,Data_HB!G$1,FALSE))=0,ISERROR(IF(ISERROR(VLOOKUP("Persons"&amp;control!$F$12&amp;Wales_HB!$B35,Data_HB!$A$5:$K$410,Data_HB!G$1,FALSE)),"-",VLOOKUP("Persons"&amp;control!$F$12&amp;Wales_HB!$B35,Data_HB!$A$5:$K$410,Data_HB!G$1,FALSE)))),"-",IF(ISERROR(VLOOKUP("Persons"&amp;control!$F$12&amp;Wales_HB!$B35,Data_HB!$A$5:$K$410,Data_HB!G$1,FALSE)),"-",VLOOKUP("Persons"&amp;control!$F$12&amp;Wales_HB!$B35,Data_HB!$A$5:$K$410,Data_HB!G$1,FALSE)))</f>
        <v>2</v>
      </c>
      <c r="V35" s="90">
        <f>IF(OR(IF(ISERROR(VLOOKUP("Persons"&amp;control!$F$12&amp;Wales_HB!$B35,Data_HB!$A$5:$K$410,Data_HB!H$1,FALSE)),"-",VLOOKUP("Persons"&amp;control!$F$12&amp;Wales_HB!$B35,Data_HB!$A$5:$K$410,Data_HB!H$1,FALSE))=0,ISERROR(IF(ISERROR(VLOOKUP("Persons"&amp;control!$F$12&amp;Wales_HB!$B35,Data_HB!$A$5:$K$410,Data_HB!H$1,FALSE)),"-",VLOOKUP("Persons"&amp;control!$F$12&amp;Wales_HB!$B35,Data_HB!$A$5:$K$410,Data_HB!H$1,FALSE)))),"-",IF(ISERROR(VLOOKUP("Persons"&amp;control!$F$12&amp;Wales_HB!$B35,Data_HB!$A$5:$K$410,Data_HB!H$1,FALSE)),"-",VLOOKUP("Persons"&amp;control!$F$12&amp;Wales_HB!$B35,Data_HB!$A$5:$K$410,Data_HB!H$1,FALSE)))</f>
        <v>1</v>
      </c>
      <c r="W35" s="90">
        <f>IF(OR(IF(ISERROR(VLOOKUP("Persons"&amp;control!$F$12&amp;Wales_HB!$B35,Data_HB!$A$5:$K$410,Data_HB!I$1,FALSE)),"-",VLOOKUP("Persons"&amp;control!$F$12&amp;Wales_HB!$B35,Data_HB!$A$5:$K$410,Data_HB!I$1,FALSE))=0,ISERROR(IF(ISERROR(VLOOKUP("Persons"&amp;control!$F$12&amp;Wales_HB!$B35,Data_HB!$A$5:$K$410,Data_HB!I$1,FALSE)),"-",VLOOKUP("Persons"&amp;control!$F$12&amp;Wales_HB!$B35,Data_HB!$A$5:$K$410,Data_HB!I$1,FALSE)))),"-",IF(ISERROR(VLOOKUP("Persons"&amp;control!$F$12&amp;Wales_HB!$B35,Data_HB!$A$5:$K$410,Data_HB!I$1,FALSE)),"-",VLOOKUP("Persons"&amp;control!$F$12&amp;Wales_HB!$B35,Data_HB!$A$5:$K$410,Data_HB!I$1,FALSE)))</f>
        <v>3</v>
      </c>
      <c r="X35" s="90">
        <f>IF(OR(IF(ISERROR(VLOOKUP("Persons"&amp;control!$F$12&amp;Wales_HB!$B35,Data_HB!$A$5:$K$410,Data_HB!J$1,FALSE)),"-",VLOOKUP("Persons"&amp;control!$F$12&amp;Wales_HB!$B35,Data_HB!$A$5:$K$410,Data_HB!J$1,FALSE))=0,ISERROR(IF(ISERROR(VLOOKUP("Persons"&amp;control!$F$12&amp;Wales_HB!$B35,Data_HB!$A$5:$K$410,Data_HB!J$1,FALSE)),"-",VLOOKUP("Persons"&amp;control!$F$12&amp;Wales_HB!$B35,Data_HB!$A$5:$K$410,Data_HB!J$1,FALSE)))),"-",IF(ISERROR(VLOOKUP("Persons"&amp;control!$F$12&amp;Wales_HB!$B35,Data_HB!$A$5:$K$410,Data_HB!J$1,FALSE)),"-",VLOOKUP("Persons"&amp;control!$F$12&amp;Wales_HB!$B35,Data_HB!$A$5:$K$410,Data_HB!J$1,FALSE)))</f>
        <v>4</v>
      </c>
      <c r="Y35" s="91">
        <f>IF(OR(IF(ISERROR(VLOOKUP("Persons"&amp;control!$F$12&amp;Wales_HB!$B35,Data_HB!$A$5:$K$410,Data_HB!K$1,FALSE)),"-",VLOOKUP("Persons"&amp;control!$F$12&amp;Wales_HB!$B35,Data_HB!$A$5:$K$410,Data_HB!K$1,FALSE))=0,ISERROR(IF(ISERROR(VLOOKUP("Persons"&amp;control!$F$12&amp;Wales_HB!$B35,Data_HB!$A$5:$K$410,Data_HB!K$1,FALSE)),"-",VLOOKUP("Persons"&amp;control!$F$12&amp;Wales_HB!$B35,Data_HB!$A$5:$K$410,Data_HB!K$1,FALSE)))),"-",IF(ISERROR(VLOOKUP("Persons"&amp;control!$F$12&amp;Wales_HB!$B35,Data_HB!$A$5:$K$410,Data_HB!K$1,FALSE)),"-",VLOOKUP("Persons"&amp;control!$F$12&amp;Wales_HB!$B35,Data_HB!$A$5:$K$410,Data_HB!K$1,FALSE)))</f>
        <v>14</v>
      </c>
    </row>
    <row r="36" spans="2:25" thickBot="1">
      <c r="B36" s="16" t="s">
        <v>95</v>
      </c>
      <c r="C36" s="86">
        <f>IF(OR(IF(ISERROR(VLOOKUP(control!$B$4&amp;control!$F$12&amp;Wales_HB!$B36,Data_HB!$A$5:$K$410,Data_HB!E$1,FALSE)),"-",VLOOKUP(control!$B$4&amp;control!$F$12&amp;Wales_HB!$B36,Data_HB!$A$5:$K$410,Data_HB!E$1,FALSE))=0,ISERROR(IF(ISERROR(VLOOKUP(control!$B$4&amp;control!$F$12&amp;Wales_HB!$B36,Data_HB!$A$5:$K$410,Data_HB!E$1,FALSE)),"-",VLOOKUP(control!$B$4&amp;control!$F$12&amp;Wales_HB!$B36,Data_HB!$A$5:$K$410,Data_HB!E$1,FALSE)))),"-",IF(ISERROR(VLOOKUP(control!$B$4&amp;control!$F$12&amp;Wales_HB!$B36,Data_HB!$A$5:$K$410,Data_HB!E$1,FALSE)),"-",VLOOKUP(control!$B$4&amp;control!$F$12&amp;Wales_HB!$B36,Data_HB!$A$5:$K$410,Data_HB!E$1,FALSE)))</f>
        <v>5</v>
      </c>
      <c r="D36" s="87">
        <f>IF(OR(IF(ISERROR(VLOOKUP(control!$B$4&amp;control!$F$12&amp;Wales_HB!$B36,Data_HB!$A$5:$K$410,Data_HB!F$1,FALSE)),"-",VLOOKUP(control!$B$4&amp;control!$F$12&amp;Wales_HB!$B36,Data_HB!$A$5:$K$410,Data_HB!F$1,FALSE))=0,ISERROR(IF(ISERROR(VLOOKUP(control!$B$4&amp;control!$F$12&amp;Wales_HB!$B36,Data_HB!$A$5:$K$410,Data_HB!F$1,FALSE)),"-",VLOOKUP(control!$B$4&amp;control!$F$12&amp;Wales_HB!$B36,Data_HB!$A$5:$K$410,Data_HB!F$1,FALSE)))),"-",IF(ISERROR(VLOOKUP(control!$B$4&amp;control!$F$12&amp;Wales_HB!$B36,Data_HB!$A$5:$K$410,Data_HB!F$1,FALSE)),"-",VLOOKUP(control!$B$4&amp;control!$F$12&amp;Wales_HB!$B36,Data_HB!$A$5:$K$410,Data_HB!F$1,FALSE)))</f>
        <v>11</v>
      </c>
      <c r="E36" s="87">
        <f>IF(OR(IF(ISERROR(VLOOKUP(control!$B$4&amp;control!$F$12&amp;Wales_HB!$B36,Data_HB!$A$5:$K$410,Data_HB!G$1,FALSE)),"-",VLOOKUP(control!$B$4&amp;control!$F$12&amp;Wales_HB!$B36,Data_HB!$A$5:$K$410,Data_HB!G$1,FALSE))=0,ISERROR(IF(ISERROR(VLOOKUP(control!$B$4&amp;control!$F$12&amp;Wales_HB!$B36,Data_HB!$A$5:$K$410,Data_HB!G$1,FALSE)),"-",VLOOKUP(control!$B$4&amp;control!$F$12&amp;Wales_HB!$B36,Data_HB!$A$5:$K$410,Data_HB!G$1,FALSE)))),"-",IF(ISERROR(VLOOKUP(control!$B$4&amp;control!$F$12&amp;Wales_HB!$B36,Data_HB!$A$5:$K$410,Data_HB!G$1,FALSE)),"-",VLOOKUP(control!$B$4&amp;control!$F$12&amp;Wales_HB!$B36,Data_HB!$A$5:$K$410,Data_HB!G$1,FALSE)))</f>
        <v>13</v>
      </c>
      <c r="F36" s="87">
        <f>IF(OR(IF(ISERROR(VLOOKUP(control!$B$4&amp;control!$F$12&amp;Wales_HB!$B36,Data_HB!$A$5:$K$410,Data_HB!H$1,FALSE)),"-",VLOOKUP(control!$B$4&amp;control!$F$12&amp;Wales_HB!$B36,Data_HB!$A$5:$K$410,Data_HB!H$1,FALSE))=0,ISERROR(IF(ISERROR(VLOOKUP(control!$B$4&amp;control!$F$12&amp;Wales_HB!$B36,Data_HB!$A$5:$K$410,Data_HB!H$1,FALSE)),"-",VLOOKUP(control!$B$4&amp;control!$F$12&amp;Wales_HB!$B36,Data_HB!$A$5:$K$410,Data_HB!H$1,FALSE)))),"-",IF(ISERROR(VLOOKUP(control!$B$4&amp;control!$F$12&amp;Wales_HB!$B36,Data_HB!$A$5:$K$410,Data_HB!H$1,FALSE)),"-",VLOOKUP(control!$B$4&amp;control!$F$12&amp;Wales_HB!$B36,Data_HB!$A$5:$K$410,Data_HB!H$1,FALSE)))</f>
        <v>12</v>
      </c>
      <c r="G36" s="87">
        <f>IF(OR(IF(ISERROR(VLOOKUP(control!$B$4&amp;control!$F$12&amp;Wales_HB!$B36,Data_HB!$A$5:$K$410,Data_HB!I$1,FALSE)),"-",VLOOKUP(control!$B$4&amp;control!$F$12&amp;Wales_HB!$B36,Data_HB!$A$5:$K$410,Data_HB!I$1,FALSE))=0,ISERROR(IF(ISERROR(VLOOKUP(control!$B$4&amp;control!$F$12&amp;Wales_HB!$B36,Data_HB!$A$5:$K$410,Data_HB!I$1,FALSE)),"-",VLOOKUP(control!$B$4&amp;control!$F$12&amp;Wales_HB!$B36,Data_HB!$A$5:$K$410,Data_HB!I$1,FALSE)))),"-",IF(ISERROR(VLOOKUP(control!$B$4&amp;control!$F$12&amp;Wales_HB!$B36,Data_HB!$A$5:$K$410,Data_HB!I$1,FALSE)),"-",VLOOKUP(control!$B$4&amp;control!$F$12&amp;Wales_HB!$B36,Data_HB!$A$5:$K$410,Data_HB!I$1,FALSE)))</f>
        <v>2</v>
      </c>
      <c r="H36" s="87">
        <f>IF(OR(IF(ISERROR(VLOOKUP(control!$B$4&amp;control!$F$12&amp;Wales_HB!$B36,Data_HB!$A$5:$K$410,Data_HB!J$1,FALSE)),"-",VLOOKUP(control!$B$4&amp;control!$F$12&amp;Wales_HB!$B36,Data_HB!$A$5:$K$410,Data_HB!J$1,FALSE))=0,ISERROR(IF(ISERROR(VLOOKUP(control!$B$4&amp;control!$F$12&amp;Wales_HB!$B36,Data_HB!$A$5:$K$410,Data_HB!J$1,FALSE)),"-",VLOOKUP(control!$B$4&amp;control!$F$12&amp;Wales_HB!$B36,Data_HB!$A$5:$K$410,Data_HB!J$1,FALSE)))),"-",IF(ISERROR(VLOOKUP(control!$B$4&amp;control!$F$12&amp;Wales_HB!$B36,Data_HB!$A$5:$K$410,Data_HB!J$1,FALSE)),"-",VLOOKUP(control!$B$4&amp;control!$F$12&amp;Wales_HB!$B36,Data_HB!$A$5:$K$410,Data_HB!J$1,FALSE)))</f>
        <v>2</v>
      </c>
      <c r="I36" s="88">
        <f>IF(OR(IF(ISERROR(VLOOKUP(control!$B$4&amp;control!$F$12&amp;Wales_HB!$B36,Data_HB!$A$5:$K$410,Data_HB!K$1,FALSE)),"-",VLOOKUP(control!$B$4&amp;control!$F$12&amp;Wales_HB!$B36,Data_HB!$A$5:$K$410,Data_HB!K$1,FALSE))=0,ISERROR(IF(ISERROR(VLOOKUP(control!$B$4&amp;control!$F$12&amp;Wales_HB!$B36,Data_HB!$A$5:$K$410,Data_HB!K$1,FALSE)),"-",VLOOKUP(control!$B$4&amp;control!$F$12&amp;Wales_HB!$B36,Data_HB!$A$5:$K$410,Data_HB!K$1,FALSE)))),"-",IF(ISERROR(VLOOKUP(control!$B$4&amp;control!$F$12&amp;Wales_HB!$B36,Data_HB!$A$5:$K$410,Data_HB!K$1,FALSE)),"-",VLOOKUP(control!$B$4&amp;control!$F$12&amp;Wales_HB!$B36,Data_HB!$A$5:$K$410,Data_HB!K$1,FALSE)))</f>
        <v>45</v>
      </c>
      <c r="K36" s="86">
        <f>IF(OR(IF(ISERROR(VLOOKUP(control!$B$5&amp;control!$F$12&amp;Wales_HB!$B36,Data_HB!$A$5:$K$410,Data_HB!E$1,FALSE)),"-",VLOOKUP(control!$B$5&amp;control!$F$12&amp;Wales_HB!$B36,Data_HB!$A$5:$K$410,Data_HB!E$1,FALSE))=0,ISERROR(IF(ISERROR(VLOOKUP(control!$B$5&amp;control!$F$12&amp;Wales_HB!$B36,Data_HB!$A$5:$K$410,Data_HB!E$1,FALSE)),"-",VLOOKUP(control!$B$5&amp;control!$F$12&amp;Wales_HB!$B36,Data_HB!$A$5:$K$410,Data_HB!E$1,FALSE)))),"-",IF(ISERROR(VLOOKUP(control!$B$5&amp;control!$F$12&amp;Wales_HB!$B36,Data_HB!$A$5:$K$410,Data_HB!E$1,FALSE)),"-",VLOOKUP(control!$B$5&amp;control!$F$12&amp;Wales_HB!$B36,Data_HB!$A$5:$K$410,Data_HB!E$1,FALSE)))</f>
        <v>9</v>
      </c>
      <c r="L36" s="87">
        <f>IF(OR(IF(ISERROR(VLOOKUP(control!$B$5&amp;control!$F$12&amp;Wales_HB!$B36,Data_HB!$A$5:$K$410,Data_HB!F$1,FALSE)),"-",VLOOKUP(control!$B$5&amp;control!$F$12&amp;Wales_HB!$B36,Data_HB!$A$5:$K$410,Data_HB!F$1,FALSE))=0,ISERROR(IF(ISERROR(VLOOKUP(control!$B$5&amp;control!$F$12&amp;Wales_HB!$B39,Data_HB!$A$5:$K$410,Data_HB!F$1,FALSE)),"-",VLOOKUP(control!$B$5&amp;control!$F$12&amp;Wales_HB!$B36,Data_HB!$A$5:$K$410,Data_HB!F$1,FALSE)))),"-",IF(ISERROR(VLOOKUP(control!$B$5&amp;control!$F$12&amp;Wales_HB!$B36,Data_HB!$A$5:$K$410,Data_HB!F$1,FALSE)),"-",VLOOKUP(control!$B$5&amp;control!$F$12&amp;Wales_HB!$B36,Data_HB!$A$5:$K$410,Data_HB!F$1,FALSE)))</f>
        <v>1</v>
      </c>
      <c r="M36" s="87">
        <f>IF(OR(IF(ISERROR(VLOOKUP(control!$B$5&amp;control!$F$12&amp;Wales_HB!$B36,Data_HB!$A$5:$K$410,Data_HB!G$1,FALSE)),"-",VLOOKUP(control!$B$5&amp;control!$F$12&amp;Wales_HB!$B36,Data_HB!$A$5:$K$410,Data_HB!G$1,FALSE))=0,ISERROR(IF(ISERROR(VLOOKUP(control!$B$5&amp;control!$F$12&amp;Wales_HB!$B39,Data_HB!$A$5:$K$410,Data_HB!G$1,FALSE)),"-",VLOOKUP(control!$B$5&amp;control!$F$12&amp;Wales_HB!$B36,Data_HB!$A$5:$K$410,Data_HB!G$1,FALSE)))),"-",IF(ISERROR(VLOOKUP(control!$B$5&amp;control!$F$12&amp;Wales_HB!$B36,Data_HB!$A$5:$K$410,Data_HB!G$1,FALSE)),"-",VLOOKUP(control!$B$5&amp;control!$F$12&amp;Wales_HB!$B36,Data_HB!$A$5:$K$410,Data_HB!G$1,FALSE)))</f>
        <v>12</v>
      </c>
      <c r="N36" s="87">
        <f>IF(OR(IF(ISERROR(VLOOKUP(control!$B$5&amp;control!$F$12&amp;Wales_HB!$B36,Data_HB!$A$5:$K$410,Data_HB!H$1,FALSE)),"-",VLOOKUP(control!$B$5&amp;control!$F$12&amp;Wales_HB!$B36,Data_HB!$A$5:$K$410,Data_HB!H$1,FALSE))=0,ISERROR(IF(ISERROR(VLOOKUP(control!$B$5&amp;control!$F$12&amp;Wales_HB!$B39,Data_HB!$A$5:$K$410,Data_HB!H$1,FALSE)),"-",VLOOKUP(control!$B$5&amp;control!$F$12&amp;Wales_HB!$B36,Data_HB!$A$5:$K$410,Data_HB!H$1,FALSE)))),"-",IF(ISERROR(VLOOKUP(control!$B$5&amp;control!$F$12&amp;Wales_HB!$B36,Data_HB!$A$5:$K$410,Data_HB!H$1,FALSE)),"-",VLOOKUP(control!$B$5&amp;control!$F$12&amp;Wales_HB!$B36,Data_HB!$A$5:$K$410,Data_HB!H$1,FALSE)))</f>
        <v>7</v>
      </c>
      <c r="O36" s="87">
        <f>IF(OR(IF(ISERROR(VLOOKUP(control!$B$5&amp;control!$F$12&amp;Wales_HB!$B36,Data_HB!$A$5:$K$410,Data_HB!I$1,FALSE)),"-",VLOOKUP(control!$B$5&amp;control!$F$12&amp;Wales_HB!$B36,Data_HB!$A$5:$K$410,Data_HB!I$1,FALSE))=0,ISERROR(IF(ISERROR(VLOOKUP(control!$B$5&amp;control!$F$12&amp;Wales_HB!$B39,Data_HB!$A$5:$K$410,Data_HB!I$1,FALSE)),"-",VLOOKUP(control!$B$5&amp;control!$F$12&amp;Wales_HB!$B36,Data_HB!$A$5:$K$410,Data_HB!I$1,FALSE)))),"-",IF(ISERROR(VLOOKUP(control!$B$5&amp;control!$F$12&amp;Wales_HB!$B36,Data_HB!$A$5:$K$410,Data_HB!I$1,FALSE)),"-",VLOOKUP(control!$B$5&amp;control!$F$12&amp;Wales_HB!$B36,Data_HB!$A$5:$K$410,Data_HB!I$1,FALSE)))</f>
        <v>4</v>
      </c>
      <c r="P36" s="87">
        <f>IF(OR(IF(ISERROR(VLOOKUP(control!$B$5&amp;control!$F$12&amp;Wales_HB!$B36,Data_HB!$A$5:$K$410,Data_HB!J$1,FALSE)),"-",VLOOKUP(control!$B$5&amp;control!$F$12&amp;Wales_HB!$B36,Data_HB!$A$5:$K$410,Data_HB!J$1,FALSE))=0,ISERROR(IF(ISERROR(VLOOKUP(control!$B$5&amp;control!$F$12&amp;Wales_HB!$B39,Data_HB!$A$5:$K$410,Data_HB!J$1,FALSE)),"-",VLOOKUP(control!$B$5&amp;control!$F$12&amp;Wales_HB!$B36,Data_HB!$A$5:$K$410,Data_HB!J$1,FALSE)))),"-",IF(ISERROR(VLOOKUP(control!$B$5&amp;control!$F$12&amp;Wales_HB!$B36,Data_HB!$A$5:$K$410,Data_HB!J$1,FALSE)),"-",VLOOKUP(control!$B$5&amp;control!$F$12&amp;Wales_HB!$B36,Data_HB!$A$5:$K$410,Data_HB!J$1,FALSE)))</f>
        <v>2</v>
      </c>
      <c r="Q36" s="88">
        <f>IF(OR(IF(ISERROR(VLOOKUP(control!$B$5&amp;control!$F$12&amp;Wales_HB!$B36,Data_HB!$A$5:$K$410,Data_HB!K$1,FALSE)),"-",VLOOKUP(control!$B$5&amp;control!$F$12&amp;Wales_HB!$B36,Data_HB!$A$5:$K$410,Data_HB!K$1,FALSE))=0,ISERROR(IF(ISERROR(VLOOKUP(control!$B$5&amp;control!$F$12&amp;Wales_HB!$B39,Data_HB!$A$5:$K$410,Data_HB!K$1,FALSE)),"-",VLOOKUP(control!$B$5&amp;control!$F$12&amp;Wales_HB!$B36,Data_HB!$A$5:$K$410,Data_HB!K$1,FALSE)))),"-",IF(ISERROR(VLOOKUP(control!$B$5&amp;control!$F$12&amp;Wales_HB!$B36,Data_HB!$A$5:$K$410,Data_HB!K$1,FALSE)),"-",VLOOKUP(control!$B$5&amp;control!$F$12&amp;Wales_HB!$B36,Data_HB!$A$5:$K$410,Data_HB!K$1,FALSE)))</f>
        <v>35</v>
      </c>
      <c r="R36" s="9"/>
      <c r="S36" s="86">
        <f>IF(OR(IF(ISERROR(VLOOKUP("Persons"&amp;control!$F$12&amp;Wales_HB!$B36,Data_HB!$A$5:$K$410,Data_HB!E$1,FALSE)),"-",VLOOKUP("Persons"&amp;control!$F$12&amp;Wales_HB!$B36,Data_HB!$A$5:$K$410,Data_HB!E$1,FALSE))=0,ISERROR(IF(ISERROR(VLOOKUP("Persons"&amp;control!$F$12&amp;Wales_HB!$B36,Data_HB!$A$5:$K$410,Data_HB!E$1,FALSE)),"-",VLOOKUP("Persons"&amp;control!$F$12&amp;Wales_HB!$B36,Data_HB!$A$5:$K$410,Data_HB!E$1,FALSE)))),"-",IF(ISERROR(VLOOKUP("Persons"&amp;control!$F$12&amp;Wales_HB!$B36,Data_HB!$A$5:$K$410,Data_HB!E$1,FALSE)),"-",VLOOKUP("Persons"&amp;control!$F$12&amp;Wales_HB!$B36,Data_HB!$A$5:$K$410,Data_HB!E$1,FALSE)))</f>
        <v>14</v>
      </c>
      <c r="T36" s="87">
        <f>IF(OR(IF(ISERROR(VLOOKUP("Persons"&amp;control!$F$12&amp;Wales_HB!$B36,Data_HB!$A$5:$K$410,Data_HB!F$1,FALSE)),"-",VLOOKUP("Persons"&amp;control!$F$12&amp;Wales_HB!$B36,Data_HB!$A$5:$K$410,Data_HB!F$1,FALSE))=0,ISERROR(IF(ISERROR(VLOOKUP("Persons"&amp;control!$F$12&amp;Wales_HB!$B36,Data_HB!$A$5:$K$410,Data_HB!F$1,FALSE)),"-",VLOOKUP("Persons"&amp;control!$F$12&amp;Wales_HB!$B36,Data_HB!$A$5:$K$410,Data_HB!F$1,FALSE)))),"-",IF(ISERROR(VLOOKUP("Persons"&amp;control!$F$12&amp;Wales_HB!$B36,Data_HB!$A$5:$K$410,Data_HB!F$1,FALSE)),"-",VLOOKUP("Persons"&amp;control!$F$12&amp;Wales_HB!$B36,Data_HB!$A$5:$K$410,Data_HB!F$1,FALSE)))</f>
        <v>12</v>
      </c>
      <c r="U36" s="87">
        <f>IF(OR(IF(ISERROR(VLOOKUP("Persons"&amp;control!$F$12&amp;Wales_HB!$B36,Data_HB!$A$5:$K$410,Data_HB!G$1,FALSE)),"-",VLOOKUP("Persons"&amp;control!$F$12&amp;Wales_HB!$B36,Data_HB!$A$5:$K$410,Data_HB!G$1,FALSE))=0,ISERROR(IF(ISERROR(VLOOKUP("Persons"&amp;control!$F$12&amp;Wales_HB!$B36,Data_HB!$A$5:$K$410,Data_HB!G$1,FALSE)),"-",VLOOKUP("Persons"&amp;control!$F$12&amp;Wales_HB!$B36,Data_HB!$A$5:$K$410,Data_HB!G$1,FALSE)))),"-",IF(ISERROR(VLOOKUP("Persons"&amp;control!$F$12&amp;Wales_HB!$B36,Data_HB!$A$5:$K$410,Data_HB!G$1,FALSE)),"-",VLOOKUP("Persons"&amp;control!$F$12&amp;Wales_HB!$B36,Data_HB!$A$5:$K$410,Data_HB!G$1,FALSE)))</f>
        <v>25</v>
      </c>
      <c r="V36" s="87">
        <f>IF(OR(IF(ISERROR(VLOOKUP("Persons"&amp;control!$F$12&amp;Wales_HB!$B36,Data_HB!$A$5:$K$410,Data_HB!H$1,FALSE)),"-",VLOOKUP("Persons"&amp;control!$F$12&amp;Wales_HB!$B36,Data_HB!$A$5:$K$410,Data_HB!H$1,FALSE))=0,ISERROR(IF(ISERROR(VLOOKUP("Persons"&amp;control!$F$12&amp;Wales_HB!$B36,Data_HB!$A$5:$K$410,Data_HB!H$1,FALSE)),"-",VLOOKUP("Persons"&amp;control!$F$12&amp;Wales_HB!$B36,Data_HB!$A$5:$K$410,Data_HB!H$1,FALSE)))),"-",IF(ISERROR(VLOOKUP("Persons"&amp;control!$F$12&amp;Wales_HB!$B36,Data_HB!$A$5:$K$410,Data_HB!H$1,FALSE)),"-",VLOOKUP("Persons"&amp;control!$F$12&amp;Wales_HB!$B36,Data_HB!$A$5:$K$410,Data_HB!H$1,FALSE)))</f>
        <v>19</v>
      </c>
      <c r="W36" s="87">
        <f>IF(OR(IF(ISERROR(VLOOKUP("Persons"&amp;control!$F$12&amp;Wales_HB!$B36,Data_HB!$A$5:$K$410,Data_HB!I$1,FALSE)),"-",VLOOKUP("Persons"&amp;control!$F$12&amp;Wales_HB!$B36,Data_HB!$A$5:$K$410,Data_HB!I$1,FALSE))=0,ISERROR(IF(ISERROR(VLOOKUP("Persons"&amp;control!$F$12&amp;Wales_HB!$B36,Data_HB!$A$5:$K$410,Data_HB!I$1,FALSE)),"-",VLOOKUP("Persons"&amp;control!$F$12&amp;Wales_HB!$B36,Data_HB!$A$5:$K$410,Data_HB!I$1,FALSE)))),"-",IF(ISERROR(VLOOKUP("Persons"&amp;control!$F$12&amp;Wales_HB!$B36,Data_HB!$A$5:$K$410,Data_HB!I$1,FALSE)),"-",VLOOKUP("Persons"&amp;control!$F$12&amp;Wales_HB!$B36,Data_HB!$A$5:$K$410,Data_HB!I$1,FALSE)))</f>
        <v>6</v>
      </c>
      <c r="X36" s="87">
        <f>IF(OR(IF(ISERROR(VLOOKUP("Persons"&amp;control!$F$12&amp;Wales_HB!$B36,Data_HB!$A$5:$K$410,Data_HB!J$1,FALSE)),"-",VLOOKUP("Persons"&amp;control!$F$12&amp;Wales_HB!$B36,Data_HB!$A$5:$K$410,Data_HB!J$1,FALSE))=0,ISERROR(IF(ISERROR(VLOOKUP("Persons"&amp;control!$F$12&amp;Wales_HB!$B36,Data_HB!$A$5:$K$410,Data_HB!J$1,FALSE)),"-",VLOOKUP("Persons"&amp;control!$F$12&amp;Wales_HB!$B36,Data_HB!$A$5:$K$410,Data_HB!J$1,FALSE)))),"-",IF(ISERROR(VLOOKUP("Persons"&amp;control!$F$12&amp;Wales_HB!$B36,Data_HB!$A$5:$K$410,Data_HB!J$1,FALSE)),"-",VLOOKUP("Persons"&amp;control!$F$12&amp;Wales_HB!$B36,Data_HB!$A$5:$K$410,Data_HB!J$1,FALSE)))</f>
        <v>4</v>
      </c>
      <c r="Y36" s="88">
        <f>IF(OR(IF(ISERROR(VLOOKUP("Persons"&amp;control!$F$12&amp;Wales_HB!$B36,Data_HB!$A$5:$K$410,Data_HB!K$1,FALSE)),"-",VLOOKUP("Persons"&amp;control!$F$12&amp;Wales_HB!$B36,Data_HB!$A$5:$K$410,Data_HB!K$1,FALSE))=0,ISERROR(IF(ISERROR(VLOOKUP("Persons"&amp;control!$F$12&amp;Wales_HB!$B36,Data_HB!$A$5:$K$410,Data_HB!K$1,FALSE)),"-",VLOOKUP("Persons"&amp;control!$F$12&amp;Wales_HB!$B36,Data_HB!$A$5:$K$410,Data_HB!K$1,FALSE)))),"-",IF(ISERROR(VLOOKUP("Persons"&amp;control!$F$12&amp;Wales_HB!$B36,Data_HB!$A$5:$K$410,Data_HB!K$1,FALSE)),"-",VLOOKUP("Persons"&amp;control!$F$12&amp;Wales_HB!$B36,Data_HB!$A$5:$K$410,Data_HB!K$1,FALSE)))</f>
        <v>80</v>
      </c>
    </row>
    <row r="37" spans="2:25" thickBot="1">
      <c r="B37" s="16" t="s">
        <v>154</v>
      </c>
      <c r="C37" s="89">
        <f>IF(OR(IF(ISERROR(VLOOKUP(control!$B$4&amp;control!$F$12&amp;Wales_HB!$B37,Data_HB!$A$5:$K$410,Data_HB!E$1,FALSE)),"-",VLOOKUP(control!$B$4&amp;control!$F$12&amp;Wales_HB!$B37,Data_HB!$A$5:$K$410,Data_HB!E$1,FALSE))=0,ISERROR(IF(ISERROR(VLOOKUP(control!$B$4&amp;control!$F$12&amp;Wales_HB!$B37,Data_HB!$A$5:$K$410,Data_HB!E$1,FALSE)),"-",VLOOKUP(control!$B$4&amp;control!$F$12&amp;Wales_HB!$B37,Data_HB!$A$5:$K$410,Data_HB!E$1,FALSE)))),"-",IF(ISERROR(VLOOKUP(control!$B$4&amp;control!$F$12&amp;Wales_HB!$B37,Data_HB!$A$5:$K$410,Data_HB!E$1,FALSE)),"-",VLOOKUP(control!$B$4&amp;control!$F$12&amp;Wales_HB!$B37,Data_HB!$A$5:$K$410,Data_HB!E$1,FALSE)))</f>
        <v>3</v>
      </c>
      <c r="D37" s="90">
        <f>IF(OR(IF(ISERROR(VLOOKUP(control!$B$4&amp;control!$F$12&amp;Wales_HB!$B37,Data_HB!$A$5:$K$410,Data_HB!F$1,FALSE)),"-",VLOOKUP(control!$B$4&amp;control!$F$12&amp;Wales_HB!$B37,Data_HB!$A$5:$K$410,Data_HB!F$1,FALSE))=0,ISERROR(IF(ISERROR(VLOOKUP(control!$B$4&amp;control!$F$12&amp;Wales_HB!$B37,Data_HB!$A$5:$K$410,Data_HB!F$1,FALSE)),"-",VLOOKUP(control!$B$4&amp;control!$F$12&amp;Wales_HB!$B37,Data_HB!$A$5:$K$410,Data_HB!F$1,FALSE)))),"-",IF(ISERROR(VLOOKUP(control!$B$4&amp;control!$F$12&amp;Wales_HB!$B37,Data_HB!$A$5:$K$410,Data_HB!F$1,FALSE)),"-",VLOOKUP(control!$B$4&amp;control!$F$12&amp;Wales_HB!$B37,Data_HB!$A$5:$K$410,Data_HB!F$1,FALSE)))</f>
        <v>1</v>
      </c>
      <c r="E37" s="90">
        <f>IF(OR(IF(ISERROR(VLOOKUP(control!$B$4&amp;control!$F$12&amp;Wales_HB!$B37,Data_HB!$A$5:$K$410,Data_HB!G$1,FALSE)),"-",VLOOKUP(control!$B$4&amp;control!$F$12&amp;Wales_HB!$B37,Data_HB!$A$5:$K$410,Data_HB!G$1,FALSE))=0,ISERROR(IF(ISERROR(VLOOKUP(control!$B$4&amp;control!$F$12&amp;Wales_HB!$B37,Data_HB!$A$5:$K$410,Data_HB!G$1,FALSE)),"-",VLOOKUP(control!$B$4&amp;control!$F$12&amp;Wales_HB!$B37,Data_HB!$A$5:$K$410,Data_HB!G$1,FALSE)))),"-",IF(ISERROR(VLOOKUP(control!$B$4&amp;control!$F$12&amp;Wales_HB!$B37,Data_HB!$A$5:$K$410,Data_HB!G$1,FALSE)),"-",VLOOKUP(control!$B$4&amp;control!$F$12&amp;Wales_HB!$B37,Data_HB!$A$5:$K$410,Data_HB!G$1,FALSE)))</f>
        <v>2</v>
      </c>
      <c r="F37" s="90">
        <f>IF(OR(IF(ISERROR(VLOOKUP(control!$B$4&amp;control!$F$12&amp;Wales_HB!$B37,Data_HB!$A$5:$K$410,Data_HB!H$1,FALSE)),"-",VLOOKUP(control!$B$4&amp;control!$F$12&amp;Wales_HB!$B37,Data_HB!$A$5:$K$410,Data_HB!H$1,FALSE))=0,ISERROR(IF(ISERROR(VLOOKUP(control!$B$4&amp;control!$F$12&amp;Wales_HB!$B37,Data_HB!$A$5:$K$410,Data_HB!H$1,FALSE)),"-",VLOOKUP(control!$B$4&amp;control!$F$12&amp;Wales_HB!$B37,Data_HB!$A$5:$K$410,Data_HB!H$1,FALSE)))),"-",IF(ISERROR(VLOOKUP(control!$B$4&amp;control!$F$12&amp;Wales_HB!$B37,Data_HB!$A$5:$K$410,Data_HB!H$1,FALSE)),"-",VLOOKUP(control!$B$4&amp;control!$F$12&amp;Wales_HB!$B37,Data_HB!$A$5:$K$410,Data_HB!H$1,FALSE)))</f>
        <v>1</v>
      </c>
      <c r="G37" s="90">
        <f>IF(OR(IF(ISERROR(VLOOKUP(control!$B$4&amp;control!$F$12&amp;Wales_HB!$B37,Data_HB!$A$5:$K$410,Data_HB!I$1,FALSE)),"-",VLOOKUP(control!$B$4&amp;control!$F$12&amp;Wales_HB!$B37,Data_HB!$A$5:$K$410,Data_HB!I$1,FALSE))=0,ISERROR(IF(ISERROR(VLOOKUP(control!$B$4&amp;control!$F$12&amp;Wales_HB!$B37,Data_HB!$A$5:$K$410,Data_HB!I$1,FALSE)),"-",VLOOKUP(control!$B$4&amp;control!$F$12&amp;Wales_HB!$B37,Data_HB!$A$5:$K$410,Data_HB!I$1,FALSE)))),"-",IF(ISERROR(VLOOKUP(control!$B$4&amp;control!$F$12&amp;Wales_HB!$B37,Data_HB!$A$5:$K$410,Data_HB!I$1,FALSE)),"-",VLOOKUP(control!$B$4&amp;control!$F$12&amp;Wales_HB!$B37,Data_HB!$A$5:$K$410,Data_HB!I$1,FALSE)))</f>
        <v>1</v>
      </c>
      <c r="H37" s="90" t="str">
        <f>IF(OR(IF(ISERROR(VLOOKUP(control!$B$4&amp;control!$F$12&amp;Wales_HB!$B37,Data_HB!$A$5:$K$410,Data_HB!J$1,FALSE)),"-",VLOOKUP(control!$B$4&amp;control!$F$12&amp;Wales_HB!$B37,Data_HB!$A$5:$K$410,Data_HB!J$1,FALSE))=0,ISERROR(IF(ISERROR(VLOOKUP(control!$B$4&amp;control!$F$12&amp;Wales_HB!$B37,Data_HB!$A$5:$K$410,Data_HB!J$1,FALSE)),"-",VLOOKUP(control!$B$4&amp;control!$F$12&amp;Wales_HB!$B37,Data_HB!$A$5:$K$410,Data_HB!J$1,FALSE)))),"-",IF(ISERROR(VLOOKUP(control!$B$4&amp;control!$F$12&amp;Wales_HB!$B37,Data_HB!$A$5:$K$410,Data_HB!J$1,FALSE)),"-",VLOOKUP(control!$B$4&amp;control!$F$12&amp;Wales_HB!$B37,Data_HB!$A$5:$K$410,Data_HB!J$1,FALSE)))</f>
        <v>-</v>
      </c>
      <c r="I37" s="91">
        <f>IF(OR(IF(ISERROR(VLOOKUP(control!$B$4&amp;control!$F$12&amp;Wales_HB!$B37,Data_HB!$A$5:$K$410,Data_HB!K$1,FALSE)),"-",VLOOKUP(control!$B$4&amp;control!$F$12&amp;Wales_HB!$B37,Data_HB!$A$5:$K$410,Data_HB!K$1,FALSE))=0,ISERROR(IF(ISERROR(VLOOKUP(control!$B$4&amp;control!$F$12&amp;Wales_HB!$B37,Data_HB!$A$5:$K$410,Data_HB!K$1,FALSE)),"-",VLOOKUP(control!$B$4&amp;control!$F$12&amp;Wales_HB!$B37,Data_HB!$A$5:$K$410,Data_HB!K$1,FALSE)))),"-",IF(ISERROR(VLOOKUP(control!$B$4&amp;control!$F$12&amp;Wales_HB!$B37,Data_HB!$A$5:$K$410,Data_HB!K$1,FALSE)),"-",VLOOKUP(control!$B$4&amp;control!$F$12&amp;Wales_HB!$B37,Data_HB!$A$5:$K$410,Data_HB!K$1,FALSE)))</f>
        <v>8</v>
      </c>
      <c r="K37" s="89" t="str">
        <f>IF(OR(IF(ISERROR(VLOOKUP(control!$B$5&amp;control!$F$12&amp;Wales_HB!$B37,Data_HB!$A$5:$K$410,Data_HB!E$1,FALSE)),"-",VLOOKUP(control!$B$5&amp;control!$F$12&amp;Wales_HB!$B37,Data_HB!$A$5:$K$410,Data_HB!E$1,FALSE))=0,ISERROR(IF(ISERROR(VLOOKUP(control!$B$5&amp;control!$F$12&amp;Wales_HB!$B37,Data_HB!$A$5:$K$410,Data_HB!E$1,FALSE)),"-",VLOOKUP(control!$B$5&amp;control!$F$12&amp;Wales_HB!$B37,Data_HB!$A$5:$K$410,Data_HB!E$1,FALSE)))),"-",IF(ISERROR(VLOOKUP(control!$B$5&amp;control!$F$12&amp;Wales_HB!$B37,Data_HB!$A$5:$K$410,Data_HB!E$1,FALSE)),"-",VLOOKUP(control!$B$5&amp;control!$F$12&amp;Wales_HB!$B37,Data_HB!$A$5:$K$410,Data_HB!E$1,FALSE)))</f>
        <v>-</v>
      </c>
      <c r="L37" s="90">
        <f>IF(OR(IF(ISERROR(VLOOKUP(control!$B$5&amp;control!$F$12&amp;Wales_HB!$B37,Data_HB!$A$5:$K$410,Data_HB!F$1,FALSE)),"-",VLOOKUP(control!$B$5&amp;control!$F$12&amp;Wales_HB!$B37,Data_HB!$A$5:$K$410,Data_HB!F$1,FALSE))=0,ISERROR(IF(ISERROR(VLOOKUP(control!$B$5&amp;control!$F$12&amp;Wales_HB!$B40,Data_HB!$A$5:$K$410,Data_HB!F$1,FALSE)),"-",VLOOKUP(control!$B$5&amp;control!$F$12&amp;Wales_HB!$B37,Data_HB!$A$5:$K$410,Data_HB!F$1,FALSE)))),"-",IF(ISERROR(VLOOKUP(control!$B$5&amp;control!$F$12&amp;Wales_HB!$B37,Data_HB!$A$5:$K$410,Data_HB!F$1,FALSE)),"-",VLOOKUP(control!$B$5&amp;control!$F$12&amp;Wales_HB!$B37,Data_HB!$A$5:$K$410,Data_HB!F$1,FALSE)))</f>
        <v>1</v>
      </c>
      <c r="M37" s="90" t="str">
        <f>IF(OR(IF(ISERROR(VLOOKUP(control!$B$5&amp;control!$F$12&amp;Wales_HB!$B37,Data_HB!$A$5:$K$410,Data_HB!G$1,FALSE)),"-",VLOOKUP(control!$B$5&amp;control!$F$12&amp;Wales_HB!$B37,Data_HB!$A$5:$K$410,Data_HB!G$1,FALSE))=0,ISERROR(IF(ISERROR(VLOOKUP(control!$B$5&amp;control!$F$12&amp;Wales_HB!$B40,Data_HB!$A$5:$K$410,Data_HB!G$1,FALSE)),"-",VLOOKUP(control!$B$5&amp;control!$F$12&amp;Wales_HB!$B37,Data_HB!$A$5:$K$410,Data_HB!G$1,FALSE)))),"-",IF(ISERROR(VLOOKUP(control!$B$5&amp;control!$F$12&amp;Wales_HB!$B37,Data_HB!$A$5:$K$410,Data_HB!G$1,FALSE)),"-",VLOOKUP(control!$B$5&amp;control!$F$12&amp;Wales_HB!$B37,Data_HB!$A$5:$K$410,Data_HB!G$1,FALSE)))</f>
        <v>-</v>
      </c>
      <c r="N37" s="90" t="str">
        <f>IF(OR(IF(ISERROR(VLOOKUP(control!$B$5&amp;control!$F$12&amp;Wales_HB!$B37,Data_HB!$A$5:$K$410,Data_HB!H$1,FALSE)),"-",VLOOKUP(control!$B$5&amp;control!$F$12&amp;Wales_HB!$B37,Data_HB!$A$5:$K$410,Data_HB!H$1,FALSE))=0,ISERROR(IF(ISERROR(VLOOKUP(control!$B$5&amp;control!$F$12&amp;Wales_HB!$B40,Data_HB!$A$5:$K$410,Data_HB!H$1,FALSE)),"-",VLOOKUP(control!$B$5&amp;control!$F$12&amp;Wales_HB!$B37,Data_HB!$A$5:$K$410,Data_HB!H$1,FALSE)))),"-",IF(ISERROR(VLOOKUP(control!$B$5&amp;control!$F$12&amp;Wales_HB!$B37,Data_HB!$A$5:$K$410,Data_HB!H$1,FALSE)),"-",VLOOKUP(control!$B$5&amp;control!$F$12&amp;Wales_HB!$B37,Data_HB!$A$5:$K$410,Data_HB!H$1,FALSE)))</f>
        <v>-</v>
      </c>
      <c r="O37" s="90" t="str">
        <f>IF(OR(IF(ISERROR(VLOOKUP(control!$B$5&amp;control!$F$12&amp;Wales_HB!$B37,Data_HB!$A$5:$K$410,Data_HB!I$1,FALSE)),"-",VLOOKUP(control!$B$5&amp;control!$F$12&amp;Wales_HB!$B37,Data_HB!$A$5:$K$410,Data_HB!I$1,FALSE))=0,ISERROR(IF(ISERROR(VLOOKUP(control!$B$5&amp;control!$F$12&amp;Wales_HB!$B40,Data_HB!$A$5:$K$410,Data_HB!I$1,FALSE)),"-",VLOOKUP(control!$B$5&amp;control!$F$12&amp;Wales_HB!$B37,Data_HB!$A$5:$K$410,Data_HB!I$1,FALSE)))),"-",IF(ISERROR(VLOOKUP(control!$B$5&amp;control!$F$12&amp;Wales_HB!$B37,Data_HB!$A$5:$K$410,Data_HB!I$1,FALSE)),"-",VLOOKUP(control!$B$5&amp;control!$F$12&amp;Wales_HB!$B37,Data_HB!$A$5:$K$410,Data_HB!I$1,FALSE)))</f>
        <v>-</v>
      </c>
      <c r="P37" s="90" t="str">
        <f>IF(OR(IF(ISERROR(VLOOKUP(control!$B$5&amp;control!$F$12&amp;Wales_HB!$B37,Data_HB!$A$5:$K$410,Data_HB!J$1,FALSE)),"-",VLOOKUP(control!$B$5&amp;control!$F$12&amp;Wales_HB!$B37,Data_HB!$A$5:$K$410,Data_HB!J$1,FALSE))=0,ISERROR(IF(ISERROR(VLOOKUP(control!$B$5&amp;control!$F$12&amp;Wales_HB!$B40,Data_HB!$A$5:$K$410,Data_HB!J$1,FALSE)),"-",VLOOKUP(control!$B$5&amp;control!$F$12&amp;Wales_HB!$B37,Data_HB!$A$5:$K$410,Data_HB!J$1,FALSE)))),"-",IF(ISERROR(VLOOKUP(control!$B$5&amp;control!$F$12&amp;Wales_HB!$B37,Data_HB!$A$5:$K$410,Data_HB!J$1,FALSE)),"-",VLOOKUP(control!$B$5&amp;control!$F$12&amp;Wales_HB!$B37,Data_HB!$A$5:$K$410,Data_HB!J$1,FALSE)))</f>
        <v>-</v>
      </c>
      <c r="Q37" s="91">
        <f>IF(OR(IF(ISERROR(VLOOKUP(control!$B$5&amp;control!$F$12&amp;Wales_HB!$B37,Data_HB!$A$5:$K$410,Data_HB!K$1,FALSE)),"-",VLOOKUP(control!$B$5&amp;control!$F$12&amp;Wales_HB!$B37,Data_HB!$A$5:$K$410,Data_HB!K$1,FALSE))=0,ISERROR(IF(ISERROR(VLOOKUP(control!$B$5&amp;control!$F$12&amp;Wales_HB!$B40,Data_HB!$A$5:$K$410,Data_HB!K$1,FALSE)),"-",VLOOKUP(control!$B$5&amp;control!$F$12&amp;Wales_HB!$B37,Data_HB!$A$5:$K$410,Data_HB!K$1,FALSE)))),"-",IF(ISERROR(VLOOKUP(control!$B$5&amp;control!$F$12&amp;Wales_HB!$B37,Data_HB!$A$5:$K$410,Data_HB!K$1,FALSE)),"-",VLOOKUP(control!$B$5&amp;control!$F$12&amp;Wales_HB!$B37,Data_HB!$A$5:$K$410,Data_HB!K$1,FALSE)))</f>
        <v>1</v>
      </c>
      <c r="R37" s="9"/>
      <c r="S37" s="89">
        <f>IF(OR(IF(ISERROR(VLOOKUP("Persons"&amp;control!$F$12&amp;Wales_HB!$B37,Data_HB!$A$5:$K$410,Data_HB!E$1,FALSE)),"-",VLOOKUP("Persons"&amp;control!$F$12&amp;Wales_HB!$B37,Data_HB!$A$5:$K$410,Data_HB!E$1,FALSE))=0,ISERROR(IF(ISERROR(VLOOKUP("Persons"&amp;control!$F$12&amp;Wales_HB!$B37,Data_HB!$A$5:$K$410,Data_HB!E$1,FALSE)),"-",VLOOKUP("Persons"&amp;control!$F$12&amp;Wales_HB!$B37,Data_HB!$A$5:$K$410,Data_HB!E$1,FALSE)))),"-",IF(ISERROR(VLOOKUP("Persons"&amp;control!$F$12&amp;Wales_HB!$B37,Data_HB!$A$5:$K$410,Data_HB!E$1,FALSE)),"-",VLOOKUP("Persons"&amp;control!$F$12&amp;Wales_HB!$B37,Data_HB!$A$5:$K$410,Data_HB!E$1,FALSE)))</f>
        <v>3</v>
      </c>
      <c r="T37" s="90">
        <f>IF(OR(IF(ISERROR(VLOOKUP("Persons"&amp;control!$F$12&amp;Wales_HB!$B37,Data_HB!$A$5:$K$410,Data_HB!F$1,FALSE)),"-",VLOOKUP("Persons"&amp;control!$F$12&amp;Wales_HB!$B37,Data_HB!$A$5:$K$410,Data_HB!F$1,FALSE))=0,ISERROR(IF(ISERROR(VLOOKUP("Persons"&amp;control!$F$12&amp;Wales_HB!$B37,Data_HB!$A$5:$K$410,Data_HB!F$1,FALSE)),"-",VLOOKUP("Persons"&amp;control!$F$12&amp;Wales_HB!$B37,Data_HB!$A$5:$K$410,Data_HB!F$1,FALSE)))),"-",IF(ISERROR(VLOOKUP("Persons"&amp;control!$F$12&amp;Wales_HB!$B37,Data_HB!$A$5:$K$410,Data_HB!F$1,FALSE)),"-",VLOOKUP("Persons"&amp;control!$F$12&amp;Wales_HB!$B37,Data_HB!$A$5:$K$410,Data_HB!F$1,FALSE)))</f>
        <v>2</v>
      </c>
      <c r="U37" s="90">
        <f>IF(OR(IF(ISERROR(VLOOKUP("Persons"&amp;control!$F$12&amp;Wales_HB!$B37,Data_HB!$A$5:$K$410,Data_HB!G$1,FALSE)),"-",VLOOKUP("Persons"&amp;control!$F$12&amp;Wales_HB!$B37,Data_HB!$A$5:$K$410,Data_HB!G$1,FALSE))=0,ISERROR(IF(ISERROR(VLOOKUP("Persons"&amp;control!$F$12&amp;Wales_HB!$B37,Data_HB!$A$5:$K$410,Data_HB!G$1,FALSE)),"-",VLOOKUP("Persons"&amp;control!$F$12&amp;Wales_HB!$B37,Data_HB!$A$5:$K$410,Data_HB!G$1,FALSE)))),"-",IF(ISERROR(VLOOKUP("Persons"&amp;control!$F$12&amp;Wales_HB!$B37,Data_HB!$A$5:$K$410,Data_HB!G$1,FALSE)),"-",VLOOKUP("Persons"&amp;control!$F$12&amp;Wales_HB!$B37,Data_HB!$A$5:$K$410,Data_HB!G$1,FALSE)))</f>
        <v>2</v>
      </c>
      <c r="V37" s="90">
        <f>IF(OR(IF(ISERROR(VLOOKUP("Persons"&amp;control!$F$12&amp;Wales_HB!$B37,Data_HB!$A$5:$K$410,Data_HB!H$1,FALSE)),"-",VLOOKUP("Persons"&amp;control!$F$12&amp;Wales_HB!$B37,Data_HB!$A$5:$K$410,Data_HB!H$1,FALSE))=0,ISERROR(IF(ISERROR(VLOOKUP("Persons"&amp;control!$F$12&amp;Wales_HB!$B37,Data_HB!$A$5:$K$410,Data_HB!H$1,FALSE)),"-",VLOOKUP("Persons"&amp;control!$F$12&amp;Wales_HB!$B37,Data_HB!$A$5:$K$410,Data_HB!H$1,FALSE)))),"-",IF(ISERROR(VLOOKUP("Persons"&amp;control!$F$12&amp;Wales_HB!$B37,Data_HB!$A$5:$K$410,Data_HB!H$1,FALSE)),"-",VLOOKUP("Persons"&amp;control!$F$12&amp;Wales_HB!$B37,Data_HB!$A$5:$K$410,Data_HB!H$1,FALSE)))</f>
        <v>1</v>
      </c>
      <c r="W37" s="90">
        <f>IF(OR(IF(ISERROR(VLOOKUP("Persons"&amp;control!$F$12&amp;Wales_HB!$B37,Data_HB!$A$5:$K$410,Data_HB!I$1,FALSE)),"-",VLOOKUP("Persons"&amp;control!$F$12&amp;Wales_HB!$B37,Data_HB!$A$5:$K$410,Data_HB!I$1,FALSE))=0,ISERROR(IF(ISERROR(VLOOKUP("Persons"&amp;control!$F$12&amp;Wales_HB!$B37,Data_HB!$A$5:$K$410,Data_HB!I$1,FALSE)),"-",VLOOKUP("Persons"&amp;control!$F$12&amp;Wales_HB!$B37,Data_HB!$A$5:$K$410,Data_HB!I$1,FALSE)))),"-",IF(ISERROR(VLOOKUP("Persons"&amp;control!$F$12&amp;Wales_HB!$B37,Data_HB!$A$5:$K$410,Data_HB!I$1,FALSE)),"-",VLOOKUP("Persons"&amp;control!$F$12&amp;Wales_HB!$B37,Data_HB!$A$5:$K$410,Data_HB!I$1,FALSE)))</f>
        <v>1</v>
      </c>
      <c r="X37" s="90" t="str">
        <f>IF(OR(IF(ISERROR(VLOOKUP("Persons"&amp;control!$F$12&amp;Wales_HB!$B37,Data_HB!$A$5:$K$410,Data_HB!J$1,FALSE)),"-",VLOOKUP("Persons"&amp;control!$F$12&amp;Wales_HB!$B37,Data_HB!$A$5:$K$410,Data_HB!J$1,FALSE))=0,ISERROR(IF(ISERROR(VLOOKUP("Persons"&amp;control!$F$12&amp;Wales_HB!$B37,Data_HB!$A$5:$K$410,Data_HB!J$1,FALSE)),"-",VLOOKUP("Persons"&amp;control!$F$12&amp;Wales_HB!$B37,Data_HB!$A$5:$K$410,Data_HB!J$1,FALSE)))),"-",IF(ISERROR(VLOOKUP("Persons"&amp;control!$F$12&amp;Wales_HB!$B37,Data_HB!$A$5:$K$410,Data_HB!J$1,FALSE)),"-",VLOOKUP("Persons"&amp;control!$F$12&amp;Wales_HB!$B37,Data_HB!$A$5:$K$410,Data_HB!J$1,FALSE)))</f>
        <v>-</v>
      </c>
      <c r="Y37" s="91">
        <f>IF(OR(IF(ISERROR(VLOOKUP("Persons"&amp;control!$F$12&amp;Wales_HB!$B37,Data_HB!$A$5:$K$410,Data_HB!K$1,FALSE)),"-",VLOOKUP("Persons"&amp;control!$F$12&amp;Wales_HB!$B37,Data_HB!$A$5:$K$410,Data_HB!K$1,FALSE))=0,ISERROR(IF(ISERROR(VLOOKUP("Persons"&amp;control!$F$12&amp;Wales_HB!$B37,Data_HB!$A$5:$K$410,Data_HB!K$1,FALSE)),"-",VLOOKUP("Persons"&amp;control!$F$12&amp;Wales_HB!$B37,Data_HB!$A$5:$K$410,Data_HB!K$1,FALSE)))),"-",IF(ISERROR(VLOOKUP("Persons"&amp;control!$F$12&amp;Wales_HB!$B37,Data_HB!$A$5:$K$410,Data_HB!K$1,FALSE)),"-",VLOOKUP("Persons"&amp;control!$F$12&amp;Wales_HB!$B37,Data_HB!$A$5:$K$410,Data_HB!K$1,FALSE)))</f>
        <v>9</v>
      </c>
    </row>
    <row r="38" spans="2:25" thickBot="1">
      <c r="B38" s="16" t="s">
        <v>155</v>
      </c>
      <c r="C38" s="86">
        <f>IF(OR(IF(ISERROR(VLOOKUP(control!$B$4&amp;control!$F$12&amp;Wales_HB!$B38,Data_HB!$A$5:$K$410,Data_HB!E$1,FALSE)),"-",VLOOKUP(control!$B$4&amp;control!$F$12&amp;Wales_HB!$B38,Data_HB!$A$5:$K$410,Data_HB!E$1,FALSE))=0,ISERROR(IF(ISERROR(VLOOKUP(control!$B$4&amp;control!$F$12&amp;Wales_HB!$B38,Data_HB!$A$5:$K$410,Data_HB!E$1,FALSE)),"-",VLOOKUP(control!$B$4&amp;control!$F$12&amp;Wales_HB!$B38,Data_HB!$A$5:$K$410,Data_HB!E$1,FALSE)))),"-",IF(ISERROR(VLOOKUP(control!$B$4&amp;control!$F$12&amp;Wales_HB!$B38,Data_HB!$A$5:$K$410,Data_HB!E$1,FALSE)),"-",VLOOKUP(control!$B$4&amp;control!$F$12&amp;Wales_HB!$B38,Data_HB!$A$5:$K$410,Data_HB!E$1,FALSE)))</f>
        <v>30</v>
      </c>
      <c r="D38" s="87">
        <f>IF(OR(IF(ISERROR(VLOOKUP(control!$B$4&amp;control!$F$12&amp;Wales_HB!$B38,Data_HB!$A$5:$K$410,Data_HB!F$1,FALSE)),"-",VLOOKUP(control!$B$4&amp;control!$F$12&amp;Wales_HB!$B38,Data_HB!$A$5:$K$410,Data_HB!F$1,FALSE))=0,ISERROR(IF(ISERROR(VLOOKUP(control!$B$4&amp;control!$F$12&amp;Wales_HB!$B38,Data_HB!$A$5:$K$410,Data_HB!F$1,FALSE)),"-",VLOOKUP(control!$B$4&amp;control!$F$12&amp;Wales_HB!$B38,Data_HB!$A$5:$K$410,Data_HB!F$1,FALSE)))),"-",IF(ISERROR(VLOOKUP(control!$B$4&amp;control!$F$12&amp;Wales_HB!$B38,Data_HB!$A$5:$K$410,Data_HB!F$1,FALSE)),"-",VLOOKUP(control!$B$4&amp;control!$F$12&amp;Wales_HB!$B38,Data_HB!$A$5:$K$410,Data_HB!F$1,FALSE)))</f>
        <v>12</v>
      </c>
      <c r="E38" s="87">
        <f>IF(OR(IF(ISERROR(VLOOKUP(control!$B$4&amp;control!$F$12&amp;Wales_HB!$B38,Data_HB!$A$5:$K$410,Data_HB!G$1,FALSE)),"-",VLOOKUP(control!$B$4&amp;control!$F$12&amp;Wales_HB!$B38,Data_HB!$A$5:$K$410,Data_HB!G$1,FALSE))=0,ISERROR(IF(ISERROR(VLOOKUP(control!$B$4&amp;control!$F$12&amp;Wales_HB!$B38,Data_HB!$A$5:$K$410,Data_HB!G$1,FALSE)),"-",VLOOKUP(control!$B$4&amp;control!$F$12&amp;Wales_HB!$B38,Data_HB!$A$5:$K$410,Data_HB!G$1,FALSE)))),"-",IF(ISERROR(VLOOKUP(control!$B$4&amp;control!$F$12&amp;Wales_HB!$B38,Data_HB!$A$5:$K$410,Data_HB!G$1,FALSE)),"-",VLOOKUP(control!$B$4&amp;control!$F$12&amp;Wales_HB!$B38,Data_HB!$A$5:$K$410,Data_HB!G$1,FALSE)))</f>
        <v>11</v>
      </c>
      <c r="F38" s="87">
        <f>IF(OR(IF(ISERROR(VLOOKUP(control!$B$4&amp;control!$F$12&amp;Wales_HB!$B38,Data_HB!$A$5:$K$410,Data_HB!H$1,FALSE)),"-",VLOOKUP(control!$B$4&amp;control!$F$12&amp;Wales_HB!$B38,Data_HB!$A$5:$K$410,Data_HB!H$1,FALSE))=0,ISERROR(IF(ISERROR(VLOOKUP(control!$B$4&amp;control!$F$12&amp;Wales_HB!$B38,Data_HB!$A$5:$K$410,Data_HB!H$1,FALSE)),"-",VLOOKUP(control!$B$4&amp;control!$F$12&amp;Wales_HB!$B38,Data_HB!$A$5:$K$410,Data_HB!H$1,FALSE)))),"-",IF(ISERROR(VLOOKUP(control!$B$4&amp;control!$F$12&amp;Wales_HB!$B38,Data_HB!$A$5:$K$410,Data_HB!H$1,FALSE)),"-",VLOOKUP(control!$B$4&amp;control!$F$12&amp;Wales_HB!$B38,Data_HB!$A$5:$K$410,Data_HB!H$1,FALSE)))</f>
        <v>15</v>
      </c>
      <c r="G38" s="87">
        <f>IF(OR(IF(ISERROR(VLOOKUP(control!$B$4&amp;control!$F$12&amp;Wales_HB!$B38,Data_HB!$A$5:$K$410,Data_HB!I$1,FALSE)),"-",VLOOKUP(control!$B$4&amp;control!$F$12&amp;Wales_HB!$B38,Data_HB!$A$5:$K$410,Data_HB!I$1,FALSE))=0,ISERROR(IF(ISERROR(VLOOKUP(control!$B$4&amp;control!$F$12&amp;Wales_HB!$B38,Data_HB!$A$5:$K$410,Data_HB!I$1,FALSE)),"-",VLOOKUP(control!$B$4&amp;control!$F$12&amp;Wales_HB!$B38,Data_HB!$A$5:$K$410,Data_HB!I$1,FALSE)))),"-",IF(ISERROR(VLOOKUP(control!$B$4&amp;control!$F$12&amp;Wales_HB!$B38,Data_HB!$A$5:$K$410,Data_HB!I$1,FALSE)),"-",VLOOKUP(control!$B$4&amp;control!$F$12&amp;Wales_HB!$B38,Data_HB!$A$5:$K$410,Data_HB!I$1,FALSE)))</f>
        <v>6</v>
      </c>
      <c r="H38" s="87">
        <f>IF(OR(IF(ISERROR(VLOOKUP(control!$B$4&amp;control!$F$12&amp;Wales_HB!$B38,Data_HB!$A$5:$K$410,Data_HB!J$1,FALSE)),"-",VLOOKUP(control!$B$4&amp;control!$F$12&amp;Wales_HB!$B38,Data_HB!$A$5:$K$410,Data_HB!J$1,FALSE))=0,ISERROR(IF(ISERROR(VLOOKUP(control!$B$4&amp;control!$F$12&amp;Wales_HB!$B38,Data_HB!$A$5:$K$410,Data_HB!J$1,FALSE)),"-",VLOOKUP(control!$B$4&amp;control!$F$12&amp;Wales_HB!$B38,Data_HB!$A$5:$K$410,Data_HB!J$1,FALSE)))),"-",IF(ISERROR(VLOOKUP(control!$B$4&amp;control!$F$12&amp;Wales_HB!$B38,Data_HB!$A$5:$K$410,Data_HB!J$1,FALSE)),"-",VLOOKUP(control!$B$4&amp;control!$F$12&amp;Wales_HB!$B38,Data_HB!$A$5:$K$410,Data_HB!J$1,FALSE)))</f>
        <v>1</v>
      </c>
      <c r="I38" s="88">
        <f>IF(OR(IF(ISERROR(VLOOKUP(control!$B$4&amp;control!$F$12&amp;Wales_HB!$B38,Data_HB!$A$5:$K$410,Data_HB!K$1,FALSE)),"-",VLOOKUP(control!$B$4&amp;control!$F$12&amp;Wales_HB!$B38,Data_HB!$A$5:$K$410,Data_HB!K$1,FALSE))=0,ISERROR(IF(ISERROR(VLOOKUP(control!$B$4&amp;control!$F$12&amp;Wales_HB!$B38,Data_HB!$A$5:$K$410,Data_HB!K$1,FALSE)),"-",VLOOKUP(control!$B$4&amp;control!$F$12&amp;Wales_HB!$B38,Data_HB!$A$5:$K$410,Data_HB!K$1,FALSE)))),"-",IF(ISERROR(VLOOKUP(control!$B$4&amp;control!$F$12&amp;Wales_HB!$B38,Data_HB!$A$5:$K$410,Data_HB!K$1,FALSE)),"-",VLOOKUP(control!$B$4&amp;control!$F$12&amp;Wales_HB!$B38,Data_HB!$A$5:$K$410,Data_HB!K$1,FALSE)))</f>
        <v>75</v>
      </c>
      <c r="K38" s="86">
        <f>IF(OR(IF(ISERROR(VLOOKUP(control!$B$5&amp;control!$F$12&amp;Wales_HB!$B38,Data_HB!$A$5:$K$410,Data_HB!E$1,FALSE)),"-",VLOOKUP(control!$B$5&amp;control!$F$12&amp;Wales_HB!$B38,Data_HB!$A$5:$K$410,Data_HB!E$1,FALSE))=0,ISERROR(IF(ISERROR(VLOOKUP(control!$B$5&amp;control!$F$12&amp;Wales_HB!$B38,Data_HB!$A$5:$K$410,Data_HB!E$1,FALSE)),"-",VLOOKUP(control!$B$5&amp;control!$F$12&amp;Wales_HB!$B38,Data_HB!$A$5:$K$410,Data_HB!E$1,FALSE)))),"-",IF(ISERROR(VLOOKUP(control!$B$5&amp;control!$F$12&amp;Wales_HB!$B38,Data_HB!$A$5:$K$410,Data_HB!E$1,FALSE)),"-",VLOOKUP(control!$B$5&amp;control!$F$12&amp;Wales_HB!$B38,Data_HB!$A$5:$K$410,Data_HB!E$1,FALSE)))</f>
        <v>18</v>
      </c>
      <c r="L38" s="87">
        <f>IF(OR(IF(ISERROR(VLOOKUP(control!$B$5&amp;control!$F$12&amp;Wales_HB!$B38,Data_HB!$A$5:$K$410,Data_HB!F$1,FALSE)),"-",VLOOKUP(control!$B$5&amp;control!$F$12&amp;Wales_HB!$B38,Data_HB!$A$5:$K$410,Data_HB!F$1,FALSE))=0,ISERROR(IF(ISERROR(VLOOKUP(control!$B$5&amp;control!$F$12&amp;Wales_HB!$B41,Data_HB!$A$5:$K$410,Data_HB!F$1,FALSE)),"-",VLOOKUP(control!$B$5&amp;control!$F$12&amp;Wales_HB!$B38,Data_HB!$A$5:$K$410,Data_HB!F$1,FALSE)))),"-",IF(ISERROR(VLOOKUP(control!$B$5&amp;control!$F$12&amp;Wales_HB!$B38,Data_HB!$A$5:$K$410,Data_HB!F$1,FALSE)),"-",VLOOKUP(control!$B$5&amp;control!$F$12&amp;Wales_HB!$B38,Data_HB!$A$5:$K$410,Data_HB!F$1,FALSE)))</f>
        <v>5</v>
      </c>
      <c r="M38" s="87">
        <f>IF(OR(IF(ISERROR(VLOOKUP(control!$B$5&amp;control!$F$12&amp;Wales_HB!$B38,Data_HB!$A$5:$K$410,Data_HB!G$1,FALSE)),"-",VLOOKUP(control!$B$5&amp;control!$F$12&amp;Wales_HB!$B38,Data_HB!$A$5:$K$410,Data_HB!G$1,FALSE))=0,ISERROR(IF(ISERROR(VLOOKUP(control!$B$5&amp;control!$F$12&amp;Wales_HB!$B41,Data_HB!$A$5:$K$410,Data_HB!G$1,FALSE)),"-",VLOOKUP(control!$B$5&amp;control!$F$12&amp;Wales_HB!$B38,Data_HB!$A$5:$K$410,Data_HB!G$1,FALSE)))),"-",IF(ISERROR(VLOOKUP(control!$B$5&amp;control!$F$12&amp;Wales_HB!$B38,Data_HB!$A$5:$K$410,Data_HB!G$1,FALSE)),"-",VLOOKUP(control!$B$5&amp;control!$F$12&amp;Wales_HB!$B38,Data_HB!$A$5:$K$410,Data_HB!G$1,FALSE)))</f>
        <v>10</v>
      </c>
      <c r="N38" s="87">
        <f>IF(OR(IF(ISERROR(VLOOKUP(control!$B$5&amp;control!$F$12&amp;Wales_HB!$B38,Data_HB!$A$5:$K$410,Data_HB!H$1,FALSE)),"-",VLOOKUP(control!$B$5&amp;control!$F$12&amp;Wales_HB!$B38,Data_HB!$A$5:$K$410,Data_HB!H$1,FALSE))=0,ISERROR(IF(ISERROR(VLOOKUP(control!$B$5&amp;control!$F$12&amp;Wales_HB!$B41,Data_HB!$A$5:$K$410,Data_HB!H$1,FALSE)),"-",VLOOKUP(control!$B$5&amp;control!$F$12&amp;Wales_HB!$B38,Data_HB!$A$5:$K$410,Data_HB!H$1,FALSE)))),"-",IF(ISERROR(VLOOKUP(control!$B$5&amp;control!$F$12&amp;Wales_HB!$B38,Data_HB!$A$5:$K$410,Data_HB!H$1,FALSE)),"-",VLOOKUP(control!$B$5&amp;control!$F$12&amp;Wales_HB!$B38,Data_HB!$A$5:$K$410,Data_HB!H$1,FALSE)))</f>
        <v>7</v>
      </c>
      <c r="O38" s="87">
        <f>IF(OR(IF(ISERROR(VLOOKUP(control!$B$5&amp;control!$F$12&amp;Wales_HB!$B38,Data_HB!$A$5:$K$410,Data_HB!I$1,FALSE)),"-",VLOOKUP(control!$B$5&amp;control!$F$12&amp;Wales_HB!$B38,Data_HB!$A$5:$K$410,Data_HB!I$1,FALSE))=0,ISERROR(IF(ISERROR(VLOOKUP(control!$B$5&amp;control!$F$12&amp;Wales_HB!$B41,Data_HB!$A$5:$K$410,Data_HB!I$1,FALSE)),"-",VLOOKUP(control!$B$5&amp;control!$F$12&amp;Wales_HB!$B38,Data_HB!$A$5:$K$410,Data_HB!I$1,FALSE)))),"-",IF(ISERROR(VLOOKUP(control!$B$5&amp;control!$F$12&amp;Wales_HB!$B38,Data_HB!$A$5:$K$410,Data_HB!I$1,FALSE)),"-",VLOOKUP(control!$B$5&amp;control!$F$12&amp;Wales_HB!$B38,Data_HB!$A$5:$K$410,Data_HB!I$1,FALSE)))</f>
        <v>3</v>
      </c>
      <c r="P38" s="87">
        <f>IF(OR(IF(ISERROR(VLOOKUP(control!$B$5&amp;control!$F$12&amp;Wales_HB!$B38,Data_HB!$A$5:$K$410,Data_HB!J$1,FALSE)),"-",VLOOKUP(control!$B$5&amp;control!$F$12&amp;Wales_HB!$B38,Data_HB!$A$5:$K$410,Data_HB!J$1,FALSE))=0,ISERROR(IF(ISERROR(VLOOKUP(control!$B$5&amp;control!$F$12&amp;Wales_HB!$B41,Data_HB!$A$5:$K$410,Data_HB!J$1,FALSE)),"-",VLOOKUP(control!$B$5&amp;control!$F$12&amp;Wales_HB!$B38,Data_HB!$A$5:$K$410,Data_HB!J$1,FALSE)))),"-",IF(ISERROR(VLOOKUP(control!$B$5&amp;control!$F$12&amp;Wales_HB!$B38,Data_HB!$A$5:$K$410,Data_HB!J$1,FALSE)),"-",VLOOKUP(control!$B$5&amp;control!$F$12&amp;Wales_HB!$B38,Data_HB!$A$5:$K$410,Data_HB!J$1,FALSE)))</f>
        <v>2</v>
      </c>
      <c r="Q38" s="88">
        <f>IF(OR(IF(ISERROR(VLOOKUP(control!$B$5&amp;control!$F$12&amp;Wales_HB!$B38,Data_HB!$A$5:$K$410,Data_HB!K$1,FALSE)),"-",VLOOKUP(control!$B$5&amp;control!$F$12&amp;Wales_HB!$B38,Data_HB!$A$5:$K$410,Data_HB!K$1,FALSE))=0,ISERROR(IF(ISERROR(VLOOKUP(control!$B$5&amp;control!$F$12&amp;Wales_HB!$B41,Data_HB!$A$5:$K$410,Data_HB!K$1,FALSE)),"-",VLOOKUP(control!$B$5&amp;control!$F$12&amp;Wales_HB!$B38,Data_HB!$A$5:$K$410,Data_HB!K$1,FALSE)))),"-",IF(ISERROR(VLOOKUP(control!$B$5&amp;control!$F$12&amp;Wales_HB!$B38,Data_HB!$A$5:$K$410,Data_HB!K$1,FALSE)),"-",VLOOKUP(control!$B$5&amp;control!$F$12&amp;Wales_HB!$B38,Data_HB!$A$5:$K$410,Data_HB!K$1,FALSE)))</f>
        <v>45</v>
      </c>
      <c r="R38" s="9"/>
      <c r="S38" s="86">
        <f>IF(OR(IF(ISERROR(VLOOKUP("Persons"&amp;control!$F$12&amp;Wales_HB!$B38,Data_HB!$A$5:$K$410,Data_HB!E$1,FALSE)),"-",VLOOKUP("Persons"&amp;control!$F$12&amp;Wales_HB!$B38,Data_HB!$A$5:$K$410,Data_HB!E$1,FALSE))=0,ISERROR(IF(ISERROR(VLOOKUP("Persons"&amp;control!$F$12&amp;Wales_HB!$B38,Data_HB!$A$5:$K$410,Data_HB!E$1,FALSE)),"-",VLOOKUP("Persons"&amp;control!$F$12&amp;Wales_HB!$B38,Data_HB!$A$5:$K$410,Data_HB!E$1,FALSE)))),"-",IF(ISERROR(VLOOKUP("Persons"&amp;control!$F$12&amp;Wales_HB!$B38,Data_HB!$A$5:$K$410,Data_HB!E$1,FALSE)),"-",VLOOKUP("Persons"&amp;control!$F$12&amp;Wales_HB!$B38,Data_HB!$A$5:$K$410,Data_HB!E$1,FALSE)))</f>
        <v>48</v>
      </c>
      <c r="T38" s="87">
        <f>IF(OR(IF(ISERROR(VLOOKUP("Persons"&amp;control!$F$12&amp;Wales_HB!$B38,Data_HB!$A$5:$K$410,Data_HB!F$1,FALSE)),"-",VLOOKUP("Persons"&amp;control!$F$12&amp;Wales_HB!$B38,Data_HB!$A$5:$K$410,Data_HB!F$1,FALSE))=0,ISERROR(IF(ISERROR(VLOOKUP("Persons"&amp;control!$F$12&amp;Wales_HB!$B38,Data_HB!$A$5:$K$410,Data_HB!F$1,FALSE)),"-",VLOOKUP("Persons"&amp;control!$F$12&amp;Wales_HB!$B38,Data_HB!$A$5:$K$410,Data_HB!F$1,FALSE)))),"-",IF(ISERROR(VLOOKUP("Persons"&amp;control!$F$12&amp;Wales_HB!$B38,Data_HB!$A$5:$K$410,Data_HB!F$1,FALSE)),"-",VLOOKUP("Persons"&amp;control!$F$12&amp;Wales_HB!$B38,Data_HB!$A$5:$K$410,Data_HB!F$1,FALSE)))</f>
        <v>17</v>
      </c>
      <c r="U38" s="87">
        <f>IF(OR(IF(ISERROR(VLOOKUP("Persons"&amp;control!$F$12&amp;Wales_HB!$B38,Data_HB!$A$5:$K$410,Data_HB!G$1,FALSE)),"-",VLOOKUP("Persons"&amp;control!$F$12&amp;Wales_HB!$B38,Data_HB!$A$5:$K$410,Data_HB!G$1,FALSE))=0,ISERROR(IF(ISERROR(VLOOKUP("Persons"&amp;control!$F$12&amp;Wales_HB!$B38,Data_HB!$A$5:$K$410,Data_HB!G$1,FALSE)),"-",VLOOKUP("Persons"&amp;control!$F$12&amp;Wales_HB!$B38,Data_HB!$A$5:$K$410,Data_HB!G$1,FALSE)))),"-",IF(ISERROR(VLOOKUP("Persons"&amp;control!$F$12&amp;Wales_HB!$B38,Data_HB!$A$5:$K$410,Data_HB!G$1,FALSE)),"-",VLOOKUP("Persons"&amp;control!$F$12&amp;Wales_HB!$B38,Data_HB!$A$5:$K$410,Data_HB!G$1,FALSE)))</f>
        <v>21</v>
      </c>
      <c r="V38" s="87">
        <f>IF(OR(IF(ISERROR(VLOOKUP("Persons"&amp;control!$F$12&amp;Wales_HB!$B38,Data_HB!$A$5:$K$410,Data_HB!H$1,FALSE)),"-",VLOOKUP("Persons"&amp;control!$F$12&amp;Wales_HB!$B38,Data_HB!$A$5:$K$410,Data_HB!H$1,FALSE))=0,ISERROR(IF(ISERROR(VLOOKUP("Persons"&amp;control!$F$12&amp;Wales_HB!$B38,Data_HB!$A$5:$K$410,Data_HB!H$1,FALSE)),"-",VLOOKUP("Persons"&amp;control!$F$12&amp;Wales_HB!$B38,Data_HB!$A$5:$K$410,Data_HB!H$1,FALSE)))),"-",IF(ISERROR(VLOOKUP("Persons"&amp;control!$F$12&amp;Wales_HB!$B38,Data_HB!$A$5:$K$410,Data_HB!H$1,FALSE)),"-",VLOOKUP("Persons"&amp;control!$F$12&amp;Wales_HB!$B38,Data_HB!$A$5:$K$410,Data_HB!H$1,FALSE)))</f>
        <v>22</v>
      </c>
      <c r="W38" s="87">
        <f>IF(OR(IF(ISERROR(VLOOKUP("Persons"&amp;control!$F$12&amp;Wales_HB!$B38,Data_HB!$A$5:$K$410,Data_HB!I$1,FALSE)),"-",VLOOKUP("Persons"&amp;control!$F$12&amp;Wales_HB!$B38,Data_HB!$A$5:$K$410,Data_HB!I$1,FALSE))=0,ISERROR(IF(ISERROR(VLOOKUP("Persons"&amp;control!$F$12&amp;Wales_HB!$B38,Data_HB!$A$5:$K$410,Data_HB!I$1,FALSE)),"-",VLOOKUP("Persons"&amp;control!$F$12&amp;Wales_HB!$B38,Data_HB!$A$5:$K$410,Data_HB!I$1,FALSE)))),"-",IF(ISERROR(VLOOKUP("Persons"&amp;control!$F$12&amp;Wales_HB!$B38,Data_HB!$A$5:$K$410,Data_HB!I$1,FALSE)),"-",VLOOKUP("Persons"&amp;control!$F$12&amp;Wales_HB!$B38,Data_HB!$A$5:$K$410,Data_HB!I$1,FALSE)))</f>
        <v>9</v>
      </c>
      <c r="X38" s="87">
        <f>IF(OR(IF(ISERROR(VLOOKUP("Persons"&amp;control!$F$12&amp;Wales_HB!$B38,Data_HB!$A$5:$K$410,Data_HB!J$1,FALSE)),"-",VLOOKUP("Persons"&amp;control!$F$12&amp;Wales_HB!$B38,Data_HB!$A$5:$K$410,Data_HB!J$1,FALSE))=0,ISERROR(IF(ISERROR(VLOOKUP("Persons"&amp;control!$F$12&amp;Wales_HB!$B38,Data_HB!$A$5:$K$410,Data_HB!J$1,FALSE)),"-",VLOOKUP("Persons"&amp;control!$F$12&amp;Wales_HB!$B38,Data_HB!$A$5:$K$410,Data_HB!J$1,FALSE)))),"-",IF(ISERROR(VLOOKUP("Persons"&amp;control!$F$12&amp;Wales_HB!$B38,Data_HB!$A$5:$K$410,Data_HB!J$1,FALSE)),"-",VLOOKUP("Persons"&amp;control!$F$12&amp;Wales_HB!$B38,Data_HB!$A$5:$K$410,Data_HB!J$1,FALSE)))</f>
        <v>3</v>
      </c>
      <c r="Y38" s="88">
        <f>IF(OR(IF(ISERROR(VLOOKUP("Persons"&amp;control!$F$12&amp;Wales_HB!$B38,Data_HB!$A$5:$K$410,Data_HB!K$1,FALSE)),"-",VLOOKUP("Persons"&amp;control!$F$12&amp;Wales_HB!$B38,Data_HB!$A$5:$K$410,Data_HB!K$1,FALSE))=0,ISERROR(IF(ISERROR(VLOOKUP("Persons"&amp;control!$F$12&amp;Wales_HB!$B38,Data_HB!$A$5:$K$410,Data_HB!K$1,FALSE)),"-",VLOOKUP("Persons"&amp;control!$F$12&amp;Wales_HB!$B38,Data_HB!$A$5:$K$410,Data_HB!K$1,FALSE)))),"-",IF(ISERROR(VLOOKUP("Persons"&amp;control!$F$12&amp;Wales_HB!$B38,Data_HB!$A$5:$K$410,Data_HB!K$1,FALSE)),"-",VLOOKUP("Persons"&amp;control!$F$12&amp;Wales_HB!$B38,Data_HB!$A$5:$K$410,Data_HB!K$1,FALSE)))</f>
        <v>120</v>
      </c>
    </row>
    <row r="39" spans="2:25" thickBot="1">
      <c r="B39" s="16" t="s">
        <v>99</v>
      </c>
      <c r="C39" s="89">
        <f>IF(OR(IF(ISERROR(VLOOKUP(control!$B$4&amp;control!$F$12&amp;Wales_HB!$B39,Data_HB!$A$5:$K$410,Data_HB!E$1,FALSE)),"-",VLOOKUP(control!$B$4&amp;control!$F$12&amp;Wales_HB!$B39,Data_HB!$A$5:$K$410,Data_HB!E$1,FALSE))=0,ISERROR(IF(ISERROR(VLOOKUP(control!$B$4&amp;control!$F$12&amp;Wales_HB!$B39,Data_HB!$A$5:$K$410,Data_HB!E$1,FALSE)),"-",VLOOKUP(control!$B$4&amp;control!$F$12&amp;Wales_HB!$B39,Data_HB!$A$5:$K$410,Data_HB!E$1,FALSE)))),"-",IF(ISERROR(VLOOKUP(control!$B$4&amp;control!$F$12&amp;Wales_HB!$B39,Data_HB!$A$5:$K$410,Data_HB!E$1,FALSE)),"-",VLOOKUP(control!$B$4&amp;control!$F$12&amp;Wales_HB!$B39,Data_HB!$A$5:$K$410,Data_HB!E$1,FALSE)))</f>
        <v>18</v>
      </c>
      <c r="D39" s="90">
        <f>IF(OR(IF(ISERROR(VLOOKUP(control!$B$4&amp;control!$F$12&amp;Wales_HB!$B39,Data_HB!$A$5:$K$410,Data_HB!F$1,FALSE)),"-",VLOOKUP(control!$B$4&amp;control!$F$12&amp;Wales_HB!$B39,Data_HB!$A$5:$K$410,Data_HB!F$1,FALSE))=0,ISERROR(IF(ISERROR(VLOOKUP(control!$B$4&amp;control!$F$12&amp;Wales_HB!$B39,Data_HB!$A$5:$K$410,Data_HB!F$1,FALSE)),"-",VLOOKUP(control!$B$4&amp;control!$F$12&amp;Wales_HB!$B39,Data_HB!$A$5:$K$410,Data_HB!F$1,FALSE)))),"-",IF(ISERROR(VLOOKUP(control!$B$4&amp;control!$F$12&amp;Wales_HB!$B39,Data_HB!$A$5:$K$410,Data_HB!F$1,FALSE)),"-",VLOOKUP(control!$B$4&amp;control!$F$12&amp;Wales_HB!$B39,Data_HB!$A$5:$K$410,Data_HB!F$1,FALSE)))</f>
        <v>11</v>
      </c>
      <c r="E39" s="90">
        <f>IF(OR(IF(ISERROR(VLOOKUP(control!$B$4&amp;control!$F$12&amp;Wales_HB!$B39,Data_HB!$A$5:$K$410,Data_HB!G$1,FALSE)),"-",VLOOKUP(control!$B$4&amp;control!$F$12&amp;Wales_HB!$B39,Data_HB!$A$5:$K$410,Data_HB!G$1,FALSE))=0,ISERROR(IF(ISERROR(VLOOKUP(control!$B$4&amp;control!$F$12&amp;Wales_HB!$B39,Data_HB!$A$5:$K$410,Data_HB!G$1,FALSE)),"-",VLOOKUP(control!$B$4&amp;control!$F$12&amp;Wales_HB!$B39,Data_HB!$A$5:$K$410,Data_HB!G$1,FALSE)))),"-",IF(ISERROR(VLOOKUP(control!$B$4&amp;control!$F$12&amp;Wales_HB!$B39,Data_HB!$A$5:$K$410,Data_HB!G$1,FALSE)),"-",VLOOKUP(control!$B$4&amp;control!$F$12&amp;Wales_HB!$B39,Data_HB!$A$5:$K$410,Data_HB!G$1,FALSE)))</f>
        <v>30</v>
      </c>
      <c r="F39" s="90">
        <f>IF(OR(IF(ISERROR(VLOOKUP(control!$B$4&amp;control!$F$12&amp;Wales_HB!$B39,Data_HB!$A$5:$K$410,Data_HB!H$1,FALSE)),"-",VLOOKUP(control!$B$4&amp;control!$F$12&amp;Wales_HB!$B39,Data_HB!$A$5:$K$410,Data_HB!H$1,FALSE))=0,ISERROR(IF(ISERROR(VLOOKUP(control!$B$4&amp;control!$F$12&amp;Wales_HB!$B39,Data_HB!$A$5:$K$410,Data_HB!H$1,FALSE)),"-",VLOOKUP(control!$B$4&amp;control!$F$12&amp;Wales_HB!$B39,Data_HB!$A$5:$K$410,Data_HB!H$1,FALSE)))),"-",IF(ISERROR(VLOOKUP(control!$B$4&amp;control!$F$12&amp;Wales_HB!$B39,Data_HB!$A$5:$K$410,Data_HB!H$1,FALSE)),"-",VLOOKUP(control!$B$4&amp;control!$F$12&amp;Wales_HB!$B39,Data_HB!$A$5:$K$410,Data_HB!H$1,FALSE)))</f>
        <v>21</v>
      </c>
      <c r="G39" s="90">
        <f>IF(OR(IF(ISERROR(VLOOKUP(control!$B$4&amp;control!$F$12&amp;Wales_HB!$B39,Data_HB!$A$5:$K$410,Data_HB!I$1,FALSE)),"-",VLOOKUP(control!$B$4&amp;control!$F$12&amp;Wales_HB!$B39,Data_HB!$A$5:$K$410,Data_HB!I$1,FALSE))=0,ISERROR(IF(ISERROR(VLOOKUP(control!$B$4&amp;control!$F$12&amp;Wales_HB!$B39,Data_HB!$A$5:$K$410,Data_HB!I$1,FALSE)),"-",VLOOKUP(control!$B$4&amp;control!$F$12&amp;Wales_HB!$B39,Data_HB!$A$5:$K$410,Data_HB!I$1,FALSE)))),"-",IF(ISERROR(VLOOKUP(control!$B$4&amp;control!$F$12&amp;Wales_HB!$B39,Data_HB!$A$5:$K$410,Data_HB!I$1,FALSE)),"-",VLOOKUP(control!$B$4&amp;control!$F$12&amp;Wales_HB!$B39,Data_HB!$A$5:$K$410,Data_HB!I$1,FALSE)))</f>
        <v>12</v>
      </c>
      <c r="H39" s="90">
        <f>IF(OR(IF(ISERROR(VLOOKUP(control!$B$4&amp;control!$F$12&amp;Wales_HB!$B39,Data_HB!$A$5:$K$410,Data_HB!J$1,FALSE)),"-",VLOOKUP(control!$B$4&amp;control!$F$12&amp;Wales_HB!$B39,Data_HB!$A$5:$K$410,Data_HB!J$1,FALSE))=0,ISERROR(IF(ISERROR(VLOOKUP(control!$B$4&amp;control!$F$12&amp;Wales_HB!$B39,Data_HB!$A$5:$K$410,Data_HB!J$1,FALSE)),"-",VLOOKUP(control!$B$4&amp;control!$F$12&amp;Wales_HB!$B39,Data_HB!$A$5:$K$410,Data_HB!J$1,FALSE)))),"-",IF(ISERROR(VLOOKUP(control!$B$4&amp;control!$F$12&amp;Wales_HB!$B39,Data_HB!$A$5:$K$410,Data_HB!J$1,FALSE)),"-",VLOOKUP(control!$B$4&amp;control!$F$12&amp;Wales_HB!$B39,Data_HB!$A$5:$K$410,Data_HB!J$1,FALSE)))</f>
        <v>10</v>
      </c>
      <c r="I39" s="91">
        <f>IF(OR(IF(ISERROR(VLOOKUP(control!$B$4&amp;control!$F$12&amp;Wales_HB!$B39,Data_HB!$A$5:$K$410,Data_HB!K$1,FALSE)),"-",VLOOKUP(control!$B$4&amp;control!$F$12&amp;Wales_HB!$B39,Data_HB!$A$5:$K$410,Data_HB!K$1,FALSE))=0,ISERROR(IF(ISERROR(VLOOKUP(control!$B$4&amp;control!$F$12&amp;Wales_HB!$B39,Data_HB!$A$5:$K$410,Data_HB!K$1,FALSE)),"-",VLOOKUP(control!$B$4&amp;control!$F$12&amp;Wales_HB!$B39,Data_HB!$A$5:$K$410,Data_HB!K$1,FALSE)))),"-",IF(ISERROR(VLOOKUP(control!$B$4&amp;control!$F$12&amp;Wales_HB!$B39,Data_HB!$A$5:$K$410,Data_HB!K$1,FALSE)),"-",VLOOKUP(control!$B$4&amp;control!$F$12&amp;Wales_HB!$B39,Data_HB!$A$5:$K$410,Data_HB!K$1,FALSE)))</f>
        <v>102</v>
      </c>
      <c r="K39" s="89">
        <f>IF(OR(IF(ISERROR(VLOOKUP(control!$B$5&amp;control!$F$12&amp;Wales_HB!$B39,Data_HB!$A$5:$K$410,Data_HB!E$1,FALSE)),"-",VLOOKUP(control!$B$5&amp;control!$F$12&amp;Wales_HB!$B39,Data_HB!$A$5:$K$410,Data_HB!E$1,FALSE))=0,ISERROR(IF(ISERROR(VLOOKUP(control!$B$5&amp;control!$F$12&amp;Wales_HB!$B39,Data_HB!$A$5:$K$410,Data_HB!E$1,FALSE)),"-",VLOOKUP(control!$B$5&amp;control!$F$12&amp;Wales_HB!$B39,Data_HB!$A$5:$K$410,Data_HB!E$1,FALSE)))),"-",IF(ISERROR(VLOOKUP(control!$B$5&amp;control!$F$12&amp;Wales_HB!$B39,Data_HB!$A$5:$K$410,Data_HB!E$1,FALSE)),"-",VLOOKUP(control!$B$5&amp;control!$F$12&amp;Wales_HB!$B39,Data_HB!$A$5:$K$410,Data_HB!E$1,FALSE)))</f>
        <v>12</v>
      </c>
      <c r="L39" s="90">
        <f>IF(OR(IF(ISERROR(VLOOKUP(control!$B$5&amp;control!$F$12&amp;Wales_HB!$B39,Data_HB!$A$5:$K$410,Data_HB!F$1,FALSE)),"-",VLOOKUP(control!$B$5&amp;control!$F$12&amp;Wales_HB!$B39,Data_HB!$A$5:$K$410,Data_HB!F$1,FALSE))=0,ISERROR(IF(ISERROR(VLOOKUP(control!$B$5&amp;control!$F$12&amp;Wales_HB!$B42,Data_HB!$A$5:$K$410,Data_HB!F$1,FALSE)),"-",VLOOKUP(control!$B$5&amp;control!$F$12&amp;Wales_HB!$B39,Data_HB!$A$5:$K$410,Data_HB!F$1,FALSE)))),"-",IF(ISERROR(VLOOKUP(control!$B$5&amp;control!$F$12&amp;Wales_HB!$B39,Data_HB!$A$5:$K$410,Data_HB!F$1,FALSE)),"-",VLOOKUP(control!$B$5&amp;control!$F$12&amp;Wales_HB!$B39,Data_HB!$A$5:$K$410,Data_HB!F$1,FALSE)))</f>
        <v>10</v>
      </c>
      <c r="M39" s="90">
        <f>IF(OR(IF(ISERROR(VLOOKUP(control!$B$5&amp;control!$F$12&amp;Wales_HB!$B39,Data_HB!$A$5:$K$410,Data_HB!G$1,FALSE)),"-",VLOOKUP(control!$B$5&amp;control!$F$12&amp;Wales_HB!$B39,Data_HB!$A$5:$K$410,Data_HB!G$1,FALSE))=0,ISERROR(IF(ISERROR(VLOOKUP(control!$B$5&amp;control!$F$12&amp;Wales_HB!$B42,Data_HB!$A$5:$K$410,Data_HB!G$1,FALSE)),"-",VLOOKUP(control!$B$5&amp;control!$F$12&amp;Wales_HB!$B39,Data_HB!$A$5:$K$410,Data_HB!G$1,FALSE)))),"-",IF(ISERROR(VLOOKUP(control!$B$5&amp;control!$F$12&amp;Wales_HB!$B39,Data_HB!$A$5:$K$410,Data_HB!G$1,FALSE)),"-",VLOOKUP(control!$B$5&amp;control!$F$12&amp;Wales_HB!$B39,Data_HB!$A$5:$K$410,Data_HB!G$1,FALSE)))</f>
        <v>28</v>
      </c>
      <c r="N39" s="90">
        <f>IF(OR(IF(ISERROR(VLOOKUP(control!$B$5&amp;control!$F$12&amp;Wales_HB!$B39,Data_HB!$A$5:$K$410,Data_HB!H$1,FALSE)),"-",VLOOKUP(control!$B$5&amp;control!$F$12&amp;Wales_HB!$B39,Data_HB!$A$5:$K$410,Data_HB!H$1,FALSE))=0,ISERROR(IF(ISERROR(VLOOKUP(control!$B$5&amp;control!$F$12&amp;Wales_HB!$B42,Data_HB!$A$5:$K$410,Data_HB!H$1,FALSE)),"-",VLOOKUP(control!$B$5&amp;control!$F$12&amp;Wales_HB!$B39,Data_HB!$A$5:$K$410,Data_HB!H$1,FALSE)))),"-",IF(ISERROR(VLOOKUP(control!$B$5&amp;control!$F$12&amp;Wales_HB!$B39,Data_HB!$A$5:$K$410,Data_HB!H$1,FALSE)),"-",VLOOKUP(control!$B$5&amp;control!$F$12&amp;Wales_HB!$B39,Data_HB!$A$5:$K$410,Data_HB!H$1,FALSE)))</f>
        <v>30</v>
      </c>
      <c r="O39" s="90">
        <f>IF(OR(IF(ISERROR(VLOOKUP(control!$B$5&amp;control!$F$12&amp;Wales_HB!$B39,Data_HB!$A$5:$K$410,Data_HB!I$1,FALSE)),"-",VLOOKUP(control!$B$5&amp;control!$F$12&amp;Wales_HB!$B39,Data_HB!$A$5:$K$410,Data_HB!I$1,FALSE))=0,ISERROR(IF(ISERROR(VLOOKUP(control!$B$5&amp;control!$F$12&amp;Wales_HB!$B42,Data_HB!$A$5:$K$410,Data_HB!I$1,FALSE)),"-",VLOOKUP(control!$B$5&amp;control!$F$12&amp;Wales_HB!$B39,Data_HB!$A$5:$K$410,Data_HB!I$1,FALSE)))),"-",IF(ISERROR(VLOOKUP(control!$B$5&amp;control!$F$12&amp;Wales_HB!$B39,Data_HB!$A$5:$K$410,Data_HB!I$1,FALSE)),"-",VLOOKUP(control!$B$5&amp;control!$F$12&amp;Wales_HB!$B39,Data_HB!$A$5:$K$410,Data_HB!I$1,FALSE)))</f>
        <v>21</v>
      </c>
      <c r="P39" s="90">
        <f>IF(OR(IF(ISERROR(VLOOKUP(control!$B$5&amp;control!$F$12&amp;Wales_HB!$B39,Data_HB!$A$5:$K$410,Data_HB!J$1,FALSE)),"-",VLOOKUP(control!$B$5&amp;control!$F$12&amp;Wales_HB!$B39,Data_HB!$A$5:$K$410,Data_HB!J$1,FALSE))=0,ISERROR(IF(ISERROR(VLOOKUP(control!$B$5&amp;control!$F$12&amp;Wales_HB!$B42,Data_HB!$A$5:$K$410,Data_HB!J$1,FALSE)),"-",VLOOKUP(control!$B$5&amp;control!$F$12&amp;Wales_HB!$B39,Data_HB!$A$5:$K$410,Data_HB!J$1,FALSE)))),"-",IF(ISERROR(VLOOKUP(control!$B$5&amp;control!$F$12&amp;Wales_HB!$B39,Data_HB!$A$5:$K$410,Data_HB!J$1,FALSE)),"-",VLOOKUP(control!$B$5&amp;control!$F$12&amp;Wales_HB!$B39,Data_HB!$A$5:$K$410,Data_HB!J$1,FALSE)))</f>
        <v>23</v>
      </c>
      <c r="Q39" s="91">
        <f>IF(OR(IF(ISERROR(VLOOKUP(control!$B$5&amp;control!$F$12&amp;Wales_HB!$B39,Data_HB!$A$5:$K$410,Data_HB!K$1,FALSE)),"-",VLOOKUP(control!$B$5&amp;control!$F$12&amp;Wales_HB!$B39,Data_HB!$A$5:$K$410,Data_HB!K$1,FALSE))=0,ISERROR(IF(ISERROR(VLOOKUP(control!$B$5&amp;control!$F$12&amp;Wales_HB!$B42,Data_HB!$A$5:$K$410,Data_HB!K$1,FALSE)),"-",VLOOKUP(control!$B$5&amp;control!$F$12&amp;Wales_HB!$B39,Data_HB!$A$5:$K$410,Data_HB!K$1,FALSE)))),"-",IF(ISERROR(VLOOKUP(control!$B$5&amp;control!$F$12&amp;Wales_HB!$B39,Data_HB!$A$5:$K$410,Data_HB!K$1,FALSE)),"-",VLOOKUP(control!$B$5&amp;control!$F$12&amp;Wales_HB!$B39,Data_HB!$A$5:$K$410,Data_HB!K$1,FALSE)))</f>
        <v>124</v>
      </c>
      <c r="R39" s="9"/>
      <c r="S39" s="89">
        <f>IF(OR(IF(ISERROR(VLOOKUP("Persons"&amp;control!$F$12&amp;Wales_HB!$B39,Data_HB!$A$5:$K$410,Data_HB!E$1,FALSE)),"-",VLOOKUP("Persons"&amp;control!$F$12&amp;Wales_HB!$B39,Data_HB!$A$5:$K$410,Data_HB!E$1,FALSE))=0,ISERROR(IF(ISERROR(VLOOKUP("Persons"&amp;control!$F$12&amp;Wales_HB!$B39,Data_HB!$A$5:$K$410,Data_HB!E$1,FALSE)),"-",VLOOKUP("Persons"&amp;control!$F$12&amp;Wales_HB!$B39,Data_HB!$A$5:$K$410,Data_HB!E$1,FALSE)))),"-",IF(ISERROR(VLOOKUP("Persons"&amp;control!$F$12&amp;Wales_HB!$B39,Data_HB!$A$5:$K$410,Data_HB!E$1,FALSE)),"-",VLOOKUP("Persons"&amp;control!$F$12&amp;Wales_HB!$B39,Data_HB!$A$5:$K$410,Data_HB!E$1,FALSE)))</f>
        <v>30</v>
      </c>
      <c r="T39" s="90">
        <f>IF(OR(IF(ISERROR(VLOOKUP("Persons"&amp;control!$F$12&amp;Wales_HB!$B39,Data_HB!$A$5:$K$410,Data_HB!F$1,FALSE)),"-",VLOOKUP("Persons"&amp;control!$F$12&amp;Wales_HB!$B39,Data_HB!$A$5:$K$410,Data_HB!F$1,FALSE))=0,ISERROR(IF(ISERROR(VLOOKUP("Persons"&amp;control!$F$12&amp;Wales_HB!$B39,Data_HB!$A$5:$K$410,Data_HB!F$1,FALSE)),"-",VLOOKUP("Persons"&amp;control!$F$12&amp;Wales_HB!$B39,Data_HB!$A$5:$K$410,Data_HB!F$1,FALSE)))),"-",IF(ISERROR(VLOOKUP("Persons"&amp;control!$F$12&amp;Wales_HB!$B39,Data_HB!$A$5:$K$410,Data_HB!F$1,FALSE)),"-",VLOOKUP("Persons"&amp;control!$F$12&amp;Wales_HB!$B39,Data_HB!$A$5:$K$410,Data_HB!F$1,FALSE)))</f>
        <v>21</v>
      </c>
      <c r="U39" s="90">
        <f>IF(OR(IF(ISERROR(VLOOKUP("Persons"&amp;control!$F$12&amp;Wales_HB!$B39,Data_HB!$A$5:$K$410,Data_HB!G$1,FALSE)),"-",VLOOKUP("Persons"&amp;control!$F$12&amp;Wales_HB!$B39,Data_HB!$A$5:$K$410,Data_HB!G$1,FALSE))=0,ISERROR(IF(ISERROR(VLOOKUP("Persons"&amp;control!$F$12&amp;Wales_HB!$B39,Data_HB!$A$5:$K$410,Data_HB!G$1,FALSE)),"-",VLOOKUP("Persons"&amp;control!$F$12&amp;Wales_HB!$B39,Data_HB!$A$5:$K$410,Data_HB!G$1,FALSE)))),"-",IF(ISERROR(VLOOKUP("Persons"&amp;control!$F$12&amp;Wales_HB!$B39,Data_HB!$A$5:$K$410,Data_HB!G$1,FALSE)),"-",VLOOKUP("Persons"&amp;control!$F$12&amp;Wales_HB!$B39,Data_HB!$A$5:$K$410,Data_HB!G$1,FALSE)))</f>
        <v>58</v>
      </c>
      <c r="V39" s="90">
        <f>IF(OR(IF(ISERROR(VLOOKUP("Persons"&amp;control!$F$12&amp;Wales_HB!$B39,Data_HB!$A$5:$K$410,Data_HB!H$1,FALSE)),"-",VLOOKUP("Persons"&amp;control!$F$12&amp;Wales_HB!$B39,Data_HB!$A$5:$K$410,Data_HB!H$1,FALSE))=0,ISERROR(IF(ISERROR(VLOOKUP("Persons"&amp;control!$F$12&amp;Wales_HB!$B39,Data_HB!$A$5:$K$410,Data_HB!H$1,FALSE)),"-",VLOOKUP("Persons"&amp;control!$F$12&amp;Wales_HB!$B39,Data_HB!$A$5:$K$410,Data_HB!H$1,FALSE)))),"-",IF(ISERROR(VLOOKUP("Persons"&amp;control!$F$12&amp;Wales_HB!$B39,Data_HB!$A$5:$K$410,Data_HB!H$1,FALSE)),"-",VLOOKUP("Persons"&amp;control!$F$12&amp;Wales_HB!$B39,Data_HB!$A$5:$K$410,Data_HB!H$1,FALSE)))</f>
        <v>51</v>
      </c>
      <c r="W39" s="90">
        <f>IF(OR(IF(ISERROR(VLOOKUP("Persons"&amp;control!$F$12&amp;Wales_HB!$B39,Data_HB!$A$5:$K$410,Data_HB!I$1,FALSE)),"-",VLOOKUP("Persons"&amp;control!$F$12&amp;Wales_HB!$B39,Data_HB!$A$5:$K$410,Data_HB!I$1,FALSE))=0,ISERROR(IF(ISERROR(VLOOKUP("Persons"&amp;control!$F$12&amp;Wales_HB!$B39,Data_HB!$A$5:$K$410,Data_HB!I$1,FALSE)),"-",VLOOKUP("Persons"&amp;control!$F$12&amp;Wales_HB!$B39,Data_HB!$A$5:$K$410,Data_HB!I$1,FALSE)))),"-",IF(ISERROR(VLOOKUP("Persons"&amp;control!$F$12&amp;Wales_HB!$B39,Data_HB!$A$5:$K$410,Data_HB!I$1,FALSE)),"-",VLOOKUP("Persons"&amp;control!$F$12&amp;Wales_HB!$B39,Data_HB!$A$5:$K$410,Data_HB!I$1,FALSE)))</f>
        <v>33</v>
      </c>
      <c r="X39" s="90">
        <f>IF(OR(IF(ISERROR(VLOOKUP("Persons"&amp;control!$F$12&amp;Wales_HB!$B39,Data_HB!$A$5:$K$410,Data_HB!J$1,FALSE)),"-",VLOOKUP("Persons"&amp;control!$F$12&amp;Wales_HB!$B39,Data_HB!$A$5:$K$410,Data_HB!J$1,FALSE))=0,ISERROR(IF(ISERROR(VLOOKUP("Persons"&amp;control!$F$12&amp;Wales_HB!$B39,Data_HB!$A$5:$K$410,Data_HB!J$1,FALSE)),"-",VLOOKUP("Persons"&amp;control!$F$12&amp;Wales_HB!$B39,Data_HB!$A$5:$K$410,Data_HB!J$1,FALSE)))),"-",IF(ISERROR(VLOOKUP("Persons"&amp;control!$F$12&amp;Wales_HB!$B39,Data_HB!$A$5:$K$410,Data_HB!J$1,FALSE)),"-",VLOOKUP("Persons"&amp;control!$F$12&amp;Wales_HB!$B39,Data_HB!$A$5:$K$410,Data_HB!J$1,FALSE)))</f>
        <v>33</v>
      </c>
      <c r="Y39" s="91">
        <f>IF(OR(IF(ISERROR(VLOOKUP("Persons"&amp;control!$F$12&amp;Wales_HB!$B39,Data_HB!$A$5:$K$410,Data_HB!K$1,FALSE)),"-",VLOOKUP("Persons"&amp;control!$F$12&amp;Wales_HB!$B39,Data_HB!$A$5:$K$410,Data_HB!K$1,FALSE))=0,ISERROR(IF(ISERROR(VLOOKUP("Persons"&amp;control!$F$12&amp;Wales_HB!$B39,Data_HB!$A$5:$K$410,Data_HB!K$1,FALSE)),"-",VLOOKUP("Persons"&amp;control!$F$12&amp;Wales_HB!$B39,Data_HB!$A$5:$K$410,Data_HB!K$1,FALSE)))),"-",IF(ISERROR(VLOOKUP("Persons"&amp;control!$F$12&amp;Wales_HB!$B39,Data_HB!$A$5:$K$410,Data_HB!K$1,FALSE)),"-",VLOOKUP("Persons"&amp;control!$F$12&amp;Wales_HB!$B39,Data_HB!$A$5:$K$410,Data_HB!K$1,FALSE)))</f>
        <v>226</v>
      </c>
    </row>
    <row r="40" spans="2:25" thickBot="1">
      <c r="B40" s="16" t="s">
        <v>116</v>
      </c>
      <c r="C40" s="86">
        <f>IF(OR(IF(ISERROR(VLOOKUP(control!$B$4&amp;control!$F$12&amp;Wales_HB!$B40,Data_HB!$A$5:$K$410,Data_HB!E$1,FALSE)),"-",VLOOKUP(control!$B$4&amp;control!$F$12&amp;Wales_HB!$B40,Data_HB!$A$5:$K$410,Data_HB!E$1,FALSE))=0,ISERROR(IF(ISERROR(VLOOKUP(control!$B$4&amp;control!$F$12&amp;Wales_HB!$B40,Data_HB!$A$5:$K$410,Data_HB!E$1,FALSE)),"-",VLOOKUP(control!$B$4&amp;control!$F$12&amp;Wales_HB!$B40,Data_HB!$A$5:$K$410,Data_HB!E$1,FALSE)))),"-",IF(ISERROR(VLOOKUP(control!$B$4&amp;control!$F$12&amp;Wales_HB!$B40,Data_HB!$A$5:$K$410,Data_HB!E$1,FALSE)),"-",VLOOKUP(control!$B$4&amp;control!$F$12&amp;Wales_HB!$B40,Data_HB!$A$5:$K$410,Data_HB!E$1,FALSE)))</f>
        <v>4</v>
      </c>
      <c r="D40" s="87">
        <f>IF(OR(IF(ISERROR(VLOOKUP(control!$B$4&amp;control!$F$12&amp;Wales_HB!$B40,Data_HB!$A$5:$K$410,Data_HB!F$1,FALSE)),"-",VLOOKUP(control!$B$4&amp;control!$F$12&amp;Wales_HB!$B40,Data_HB!$A$5:$K$410,Data_HB!F$1,FALSE))=0,ISERROR(IF(ISERROR(VLOOKUP(control!$B$4&amp;control!$F$12&amp;Wales_HB!$B40,Data_HB!$A$5:$K$410,Data_HB!F$1,FALSE)),"-",VLOOKUP(control!$B$4&amp;control!$F$12&amp;Wales_HB!$B40,Data_HB!$A$5:$K$410,Data_HB!F$1,FALSE)))),"-",IF(ISERROR(VLOOKUP(control!$B$4&amp;control!$F$12&amp;Wales_HB!$B40,Data_HB!$A$5:$K$410,Data_HB!F$1,FALSE)),"-",VLOOKUP(control!$B$4&amp;control!$F$12&amp;Wales_HB!$B40,Data_HB!$A$5:$K$410,Data_HB!F$1,FALSE)))</f>
        <v>5</v>
      </c>
      <c r="E40" s="87">
        <f>IF(OR(IF(ISERROR(VLOOKUP(control!$B$4&amp;control!$F$12&amp;Wales_HB!$B40,Data_HB!$A$5:$K$410,Data_HB!G$1,FALSE)),"-",VLOOKUP(control!$B$4&amp;control!$F$12&amp;Wales_HB!$B40,Data_HB!$A$5:$K$410,Data_HB!G$1,FALSE))=0,ISERROR(IF(ISERROR(VLOOKUP(control!$B$4&amp;control!$F$12&amp;Wales_HB!$B40,Data_HB!$A$5:$K$410,Data_HB!G$1,FALSE)),"-",VLOOKUP(control!$B$4&amp;control!$F$12&amp;Wales_HB!$B40,Data_HB!$A$5:$K$410,Data_HB!G$1,FALSE)))),"-",IF(ISERROR(VLOOKUP(control!$B$4&amp;control!$F$12&amp;Wales_HB!$B40,Data_HB!$A$5:$K$410,Data_HB!G$1,FALSE)),"-",VLOOKUP(control!$B$4&amp;control!$F$12&amp;Wales_HB!$B40,Data_HB!$A$5:$K$410,Data_HB!G$1,FALSE)))</f>
        <v>8</v>
      </c>
      <c r="F40" s="87">
        <f>IF(OR(IF(ISERROR(VLOOKUP(control!$B$4&amp;control!$F$12&amp;Wales_HB!$B40,Data_HB!$A$5:$K$410,Data_HB!H$1,FALSE)),"-",VLOOKUP(control!$B$4&amp;control!$F$12&amp;Wales_HB!$B40,Data_HB!$A$5:$K$410,Data_HB!H$1,FALSE))=0,ISERROR(IF(ISERROR(VLOOKUP(control!$B$4&amp;control!$F$12&amp;Wales_HB!$B40,Data_HB!$A$5:$K$410,Data_HB!H$1,FALSE)),"-",VLOOKUP(control!$B$4&amp;control!$F$12&amp;Wales_HB!$B40,Data_HB!$A$5:$K$410,Data_HB!H$1,FALSE)))),"-",IF(ISERROR(VLOOKUP(control!$B$4&amp;control!$F$12&amp;Wales_HB!$B40,Data_HB!$A$5:$K$410,Data_HB!H$1,FALSE)),"-",VLOOKUP(control!$B$4&amp;control!$F$12&amp;Wales_HB!$B40,Data_HB!$A$5:$K$410,Data_HB!H$1,FALSE)))</f>
        <v>13</v>
      </c>
      <c r="G40" s="87">
        <f>IF(OR(IF(ISERROR(VLOOKUP(control!$B$4&amp;control!$F$12&amp;Wales_HB!$B40,Data_HB!$A$5:$K$410,Data_HB!I$1,FALSE)),"-",VLOOKUP(control!$B$4&amp;control!$F$12&amp;Wales_HB!$B40,Data_HB!$A$5:$K$410,Data_HB!I$1,FALSE))=0,ISERROR(IF(ISERROR(VLOOKUP(control!$B$4&amp;control!$F$12&amp;Wales_HB!$B40,Data_HB!$A$5:$K$410,Data_HB!I$1,FALSE)),"-",VLOOKUP(control!$B$4&amp;control!$F$12&amp;Wales_HB!$B40,Data_HB!$A$5:$K$410,Data_HB!I$1,FALSE)))),"-",IF(ISERROR(VLOOKUP(control!$B$4&amp;control!$F$12&amp;Wales_HB!$B40,Data_HB!$A$5:$K$410,Data_HB!I$1,FALSE)),"-",VLOOKUP(control!$B$4&amp;control!$F$12&amp;Wales_HB!$B40,Data_HB!$A$5:$K$410,Data_HB!I$1,FALSE)))</f>
        <v>3</v>
      </c>
      <c r="H40" s="87">
        <f>IF(OR(IF(ISERROR(VLOOKUP(control!$B$4&amp;control!$F$12&amp;Wales_HB!$B40,Data_HB!$A$5:$K$410,Data_HB!J$1,FALSE)),"-",VLOOKUP(control!$B$4&amp;control!$F$12&amp;Wales_HB!$B40,Data_HB!$A$5:$K$410,Data_HB!J$1,FALSE))=0,ISERROR(IF(ISERROR(VLOOKUP(control!$B$4&amp;control!$F$12&amp;Wales_HB!$B40,Data_HB!$A$5:$K$410,Data_HB!J$1,FALSE)),"-",VLOOKUP(control!$B$4&amp;control!$F$12&amp;Wales_HB!$B40,Data_HB!$A$5:$K$410,Data_HB!J$1,FALSE)))),"-",IF(ISERROR(VLOOKUP(control!$B$4&amp;control!$F$12&amp;Wales_HB!$B40,Data_HB!$A$5:$K$410,Data_HB!J$1,FALSE)),"-",VLOOKUP(control!$B$4&amp;control!$F$12&amp;Wales_HB!$B40,Data_HB!$A$5:$K$410,Data_HB!J$1,FALSE)))</f>
        <v>1</v>
      </c>
      <c r="I40" s="88">
        <f>IF(OR(IF(ISERROR(VLOOKUP(control!$B$4&amp;control!$F$12&amp;Wales_HB!$B40,Data_HB!$A$5:$K$410,Data_HB!K$1,FALSE)),"-",VLOOKUP(control!$B$4&amp;control!$F$12&amp;Wales_HB!$B40,Data_HB!$A$5:$K$410,Data_HB!K$1,FALSE))=0,ISERROR(IF(ISERROR(VLOOKUP(control!$B$4&amp;control!$F$12&amp;Wales_HB!$B40,Data_HB!$A$5:$K$410,Data_HB!K$1,FALSE)),"-",VLOOKUP(control!$B$4&amp;control!$F$12&amp;Wales_HB!$B40,Data_HB!$A$5:$K$410,Data_HB!K$1,FALSE)))),"-",IF(ISERROR(VLOOKUP(control!$B$4&amp;control!$F$12&amp;Wales_HB!$B40,Data_HB!$A$5:$K$410,Data_HB!K$1,FALSE)),"-",VLOOKUP(control!$B$4&amp;control!$F$12&amp;Wales_HB!$B40,Data_HB!$A$5:$K$410,Data_HB!K$1,FALSE)))</f>
        <v>34</v>
      </c>
      <c r="K40" s="86">
        <f>IF(OR(IF(ISERROR(VLOOKUP(control!$B$5&amp;control!$F$12&amp;Wales_HB!$B40,Data_HB!$A$5:$K$410,Data_HB!E$1,FALSE)),"-",VLOOKUP(control!$B$5&amp;control!$F$12&amp;Wales_HB!$B40,Data_HB!$A$5:$K$410,Data_HB!E$1,FALSE))=0,ISERROR(IF(ISERROR(VLOOKUP(control!$B$5&amp;control!$F$12&amp;Wales_HB!$B40,Data_HB!$A$5:$K$410,Data_HB!E$1,FALSE)),"-",VLOOKUP(control!$B$5&amp;control!$F$12&amp;Wales_HB!$B40,Data_HB!$A$5:$K$410,Data_HB!E$1,FALSE)))),"-",IF(ISERROR(VLOOKUP(control!$B$5&amp;control!$F$12&amp;Wales_HB!$B40,Data_HB!$A$5:$K$410,Data_HB!E$1,FALSE)),"-",VLOOKUP(control!$B$5&amp;control!$F$12&amp;Wales_HB!$B40,Data_HB!$A$5:$K$410,Data_HB!E$1,FALSE)))</f>
        <v>3</v>
      </c>
      <c r="L40" s="87">
        <f>IF(OR(IF(ISERROR(VLOOKUP(control!$B$5&amp;control!$F$12&amp;Wales_HB!$B40,Data_HB!$A$5:$K$410,Data_HB!F$1,FALSE)),"-",VLOOKUP(control!$B$5&amp;control!$F$12&amp;Wales_HB!$B40,Data_HB!$A$5:$K$410,Data_HB!F$1,FALSE))=0,ISERROR(IF(ISERROR(VLOOKUP(control!$B$5&amp;control!$F$12&amp;Wales_HB!$B43,Data_HB!$A$5:$K$410,Data_HB!F$1,FALSE)),"-",VLOOKUP(control!$B$5&amp;control!$F$12&amp;Wales_HB!$B40,Data_HB!$A$5:$K$410,Data_HB!F$1,FALSE)))),"-",IF(ISERROR(VLOOKUP(control!$B$5&amp;control!$F$12&amp;Wales_HB!$B40,Data_HB!$A$5:$K$410,Data_HB!F$1,FALSE)),"-",VLOOKUP(control!$B$5&amp;control!$F$12&amp;Wales_HB!$B40,Data_HB!$A$5:$K$410,Data_HB!F$1,FALSE)))</f>
        <v>3</v>
      </c>
      <c r="M40" s="87">
        <f>IF(OR(IF(ISERROR(VLOOKUP(control!$B$5&amp;control!$F$12&amp;Wales_HB!$B40,Data_HB!$A$5:$K$410,Data_HB!G$1,FALSE)),"-",VLOOKUP(control!$B$5&amp;control!$F$12&amp;Wales_HB!$B40,Data_HB!$A$5:$K$410,Data_HB!G$1,FALSE))=0,ISERROR(IF(ISERROR(VLOOKUP(control!$B$5&amp;control!$F$12&amp;Wales_HB!$B43,Data_HB!$A$5:$K$410,Data_HB!G$1,FALSE)),"-",VLOOKUP(control!$B$5&amp;control!$F$12&amp;Wales_HB!$B40,Data_HB!$A$5:$K$410,Data_HB!G$1,FALSE)))),"-",IF(ISERROR(VLOOKUP(control!$B$5&amp;control!$F$12&amp;Wales_HB!$B40,Data_HB!$A$5:$K$410,Data_HB!G$1,FALSE)),"-",VLOOKUP(control!$B$5&amp;control!$F$12&amp;Wales_HB!$B40,Data_HB!$A$5:$K$410,Data_HB!G$1,FALSE)))</f>
        <v>8</v>
      </c>
      <c r="N40" s="87">
        <f>IF(OR(IF(ISERROR(VLOOKUP(control!$B$5&amp;control!$F$12&amp;Wales_HB!$B40,Data_HB!$A$5:$K$410,Data_HB!H$1,FALSE)),"-",VLOOKUP(control!$B$5&amp;control!$F$12&amp;Wales_HB!$B40,Data_HB!$A$5:$K$410,Data_HB!H$1,FALSE))=0,ISERROR(IF(ISERROR(VLOOKUP(control!$B$5&amp;control!$F$12&amp;Wales_HB!$B43,Data_HB!$A$5:$K$410,Data_HB!H$1,FALSE)),"-",VLOOKUP(control!$B$5&amp;control!$F$12&amp;Wales_HB!$B40,Data_HB!$A$5:$K$410,Data_HB!H$1,FALSE)))),"-",IF(ISERROR(VLOOKUP(control!$B$5&amp;control!$F$12&amp;Wales_HB!$B40,Data_HB!$A$5:$K$410,Data_HB!H$1,FALSE)),"-",VLOOKUP(control!$B$5&amp;control!$F$12&amp;Wales_HB!$B40,Data_HB!$A$5:$K$410,Data_HB!H$1,FALSE)))</f>
        <v>12</v>
      </c>
      <c r="O40" s="87">
        <f>IF(OR(IF(ISERROR(VLOOKUP(control!$B$5&amp;control!$F$12&amp;Wales_HB!$B40,Data_HB!$A$5:$K$410,Data_HB!I$1,FALSE)),"-",VLOOKUP(control!$B$5&amp;control!$F$12&amp;Wales_HB!$B40,Data_HB!$A$5:$K$410,Data_HB!I$1,FALSE))=0,ISERROR(IF(ISERROR(VLOOKUP(control!$B$5&amp;control!$F$12&amp;Wales_HB!$B43,Data_HB!$A$5:$K$410,Data_HB!I$1,FALSE)),"-",VLOOKUP(control!$B$5&amp;control!$F$12&amp;Wales_HB!$B40,Data_HB!$A$5:$K$410,Data_HB!I$1,FALSE)))),"-",IF(ISERROR(VLOOKUP(control!$B$5&amp;control!$F$12&amp;Wales_HB!$B40,Data_HB!$A$5:$K$410,Data_HB!I$1,FALSE)),"-",VLOOKUP(control!$B$5&amp;control!$F$12&amp;Wales_HB!$B40,Data_HB!$A$5:$K$410,Data_HB!I$1,FALSE)))</f>
        <v>5</v>
      </c>
      <c r="P40" s="87">
        <f>IF(OR(IF(ISERROR(VLOOKUP(control!$B$5&amp;control!$F$12&amp;Wales_HB!$B40,Data_HB!$A$5:$K$410,Data_HB!J$1,FALSE)),"-",VLOOKUP(control!$B$5&amp;control!$F$12&amp;Wales_HB!$B40,Data_HB!$A$5:$K$410,Data_HB!J$1,FALSE))=0,ISERROR(IF(ISERROR(VLOOKUP(control!$B$5&amp;control!$F$12&amp;Wales_HB!$B43,Data_HB!$A$5:$K$410,Data_HB!J$1,FALSE)),"-",VLOOKUP(control!$B$5&amp;control!$F$12&amp;Wales_HB!$B40,Data_HB!$A$5:$K$410,Data_HB!J$1,FALSE)))),"-",IF(ISERROR(VLOOKUP(control!$B$5&amp;control!$F$12&amp;Wales_HB!$B40,Data_HB!$A$5:$K$410,Data_HB!J$1,FALSE)),"-",VLOOKUP(control!$B$5&amp;control!$F$12&amp;Wales_HB!$B40,Data_HB!$A$5:$K$410,Data_HB!J$1,FALSE)))</f>
        <v>1</v>
      </c>
      <c r="Q40" s="88">
        <f>IF(OR(IF(ISERROR(VLOOKUP(control!$B$5&amp;control!$F$12&amp;Wales_HB!$B40,Data_HB!$A$5:$K$410,Data_HB!K$1,FALSE)),"-",VLOOKUP(control!$B$5&amp;control!$F$12&amp;Wales_HB!$B40,Data_HB!$A$5:$K$410,Data_HB!K$1,FALSE))=0,ISERROR(IF(ISERROR(VLOOKUP(control!$B$5&amp;control!$F$12&amp;Wales_HB!$B43,Data_HB!$A$5:$K$410,Data_HB!K$1,FALSE)),"-",VLOOKUP(control!$B$5&amp;control!$F$12&amp;Wales_HB!$B40,Data_HB!$A$5:$K$410,Data_HB!K$1,FALSE)))),"-",IF(ISERROR(VLOOKUP(control!$B$5&amp;control!$F$12&amp;Wales_HB!$B40,Data_HB!$A$5:$K$410,Data_HB!K$1,FALSE)),"-",VLOOKUP(control!$B$5&amp;control!$F$12&amp;Wales_HB!$B40,Data_HB!$A$5:$K$410,Data_HB!K$1,FALSE)))</f>
        <v>32</v>
      </c>
      <c r="R40" s="9"/>
      <c r="S40" s="86">
        <f>IF(OR(IF(ISERROR(VLOOKUP("Persons"&amp;control!$F$12&amp;Wales_HB!$B40,Data_HB!$A$5:$K$410,Data_HB!E$1,FALSE)),"-",VLOOKUP("Persons"&amp;control!$F$12&amp;Wales_HB!$B40,Data_HB!$A$5:$K$410,Data_HB!E$1,FALSE))=0,ISERROR(IF(ISERROR(VLOOKUP("Persons"&amp;control!$F$12&amp;Wales_HB!$B40,Data_HB!$A$5:$K$410,Data_HB!E$1,FALSE)),"-",VLOOKUP("Persons"&amp;control!$F$12&amp;Wales_HB!$B40,Data_HB!$A$5:$K$410,Data_HB!E$1,FALSE)))),"-",IF(ISERROR(VLOOKUP("Persons"&amp;control!$F$12&amp;Wales_HB!$B40,Data_HB!$A$5:$K$410,Data_HB!E$1,FALSE)),"-",VLOOKUP("Persons"&amp;control!$F$12&amp;Wales_HB!$B40,Data_HB!$A$5:$K$410,Data_HB!E$1,FALSE)))</f>
        <v>7</v>
      </c>
      <c r="T40" s="87">
        <f>IF(OR(IF(ISERROR(VLOOKUP("Persons"&amp;control!$F$12&amp;Wales_HB!$B40,Data_HB!$A$5:$K$410,Data_HB!F$1,FALSE)),"-",VLOOKUP("Persons"&amp;control!$F$12&amp;Wales_HB!$B40,Data_HB!$A$5:$K$410,Data_HB!F$1,FALSE))=0,ISERROR(IF(ISERROR(VLOOKUP("Persons"&amp;control!$F$12&amp;Wales_HB!$B40,Data_HB!$A$5:$K$410,Data_HB!F$1,FALSE)),"-",VLOOKUP("Persons"&amp;control!$F$12&amp;Wales_HB!$B40,Data_HB!$A$5:$K$410,Data_HB!F$1,FALSE)))),"-",IF(ISERROR(VLOOKUP("Persons"&amp;control!$F$12&amp;Wales_HB!$B40,Data_HB!$A$5:$K$410,Data_HB!F$1,FALSE)),"-",VLOOKUP("Persons"&amp;control!$F$12&amp;Wales_HB!$B40,Data_HB!$A$5:$K$410,Data_HB!F$1,FALSE)))</f>
        <v>8</v>
      </c>
      <c r="U40" s="87">
        <f>IF(OR(IF(ISERROR(VLOOKUP("Persons"&amp;control!$F$12&amp;Wales_HB!$B40,Data_HB!$A$5:$K$410,Data_HB!G$1,FALSE)),"-",VLOOKUP("Persons"&amp;control!$F$12&amp;Wales_HB!$B40,Data_HB!$A$5:$K$410,Data_HB!G$1,FALSE))=0,ISERROR(IF(ISERROR(VLOOKUP("Persons"&amp;control!$F$12&amp;Wales_HB!$B40,Data_HB!$A$5:$K$410,Data_HB!G$1,FALSE)),"-",VLOOKUP("Persons"&amp;control!$F$12&amp;Wales_HB!$B40,Data_HB!$A$5:$K$410,Data_HB!G$1,FALSE)))),"-",IF(ISERROR(VLOOKUP("Persons"&amp;control!$F$12&amp;Wales_HB!$B40,Data_HB!$A$5:$K$410,Data_HB!G$1,FALSE)),"-",VLOOKUP("Persons"&amp;control!$F$12&amp;Wales_HB!$B40,Data_HB!$A$5:$K$410,Data_HB!G$1,FALSE)))</f>
        <v>16</v>
      </c>
      <c r="V40" s="87">
        <f>IF(OR(IF(ISERROR(VLOOKUP("Persons"&amp;control!$F$12&amp;Wales_HB!$B40,Data_HB!$A$5:$K$410,Data_HB!H$1,FALSE)),"-",VLOOKUP("Persons"&amp;control!$F$12&amp;Wales_HB!$B40,Data_HB!$A$5:$K$410,Data_HB!H$1,FALSE))=0,ISERROR(IF(ISERROR(VLOOKUP("Persons"&amp;control!$F$12&amp;Wales_HB!$B40,Data_HB!$A$5:$K$410,Data_HB!H$1,FALSE)),"-",VLOOKUP("Persons"&amp;control!$F$12&amp;Wales_HB!$B40,Data_HB!$A$5:$K$410,Data_HB!H$1,FALSE)))),"-",IF(ISERROR(VLOOKUP("Persons"&amp;control!$F$12&amp;Wales_HB!$B40,Data_HB!$A$5:$K$410,Data_HB!H$1,FALSE)),"-",VLOOKUP("Persons"&amp;control!$F$12&amp;Wales_HB!$B40,Data_HB!$A$5:$K$410,Data_HB!H$1,FALSE)))</f>
        <v>25</v>
      </c>
      <c r="W40" s="87">
        <f>IF(OR(IF(ISERROR(VLOOKUP("Persons"&amp;control!$F$12&amp;Wales_HB!$B40,Data_HB!$A$5:$K$410,Data_HB!I$1,FALSE)),"-",VLOOKUP("Persons"&amp;control!$F$12&amp;Wales_HB!$B40,Data_HB!$A$5:$K$410,Data_HB!I$1,FALSE))=0,ISERROR(IF(ISERROR(VLOOKUP("Persons"&amp;control!$F$12&amp;Wales_HB!$B40,Data_HB!$A$5:$K$410,Data_HB!I$1,FALSE)),"-",VLOOKUP("Persons"&amp;control!$F$12&amp;Wales_HB!$B40,Data_HB!$A$5:$K$410,Data_HB!I$1,FALSE)))),"-",IF(ISERROR(VLOOKUP("Persons"&amp;control!$F$12&amp;Wales_HB!$B40,Data_HB!$A$5:$K$410,Data_HB!I$1,FALSE)),"-",VLOOKUP("Persons"&amp;control!$F$12&amp;Wales_HB!$B40,Data_HB!$A$5:$K$410,Data_HB!I$1,FALSE)))</f>
        <v>8</v>
      </c>
      <c r="X40" s="87">
        <f>IF(OR(IF(ISERROR(VLOOKUP("Persons"&amp;control!$F$12&amp;Wales_HB!$B40,Data_HB!$A$5:$K$410,Data_HB!J$1,FALSE)),"-",VLOOKUP("Persons"&amp;control!$F$12&amp;Wales_HB!$B40,Data_HB!$A$5:$K$410,Data_HB!J$1,FALSE))=0,ISERROR(IF(ISERROR(VLOOKUP("Persons"&amp;control!$F$12&amp;Wales_HB!$B40,Data_HB!$A$5:$K$410,Data_HB!J$1,FALSE)),"-",VLOOKUP("Persons"&amp;control!$F$12&amp;Wales_HB!$B40,Data_HB!$A$5:$K$410,Data_HB!J$1,FALSE)))),"-",IF(ISERROR(VLOOKUP("Persons"&amp;control!$F$12&amp;Wales_HB!$B40,Data_HB!$A$5:$K$410,Data_HB!J$1,FALSE)),"-",VLOOKUP("Persons"&amp;control!$F$12&amp;Wales_HB!$B40,Data_HB!$A$5:$K$410,Data_HB!J$1,FALSE)))</f>
        <v>2</v>
      </c>
      <c r="Y40" s="88">
        <f>IF(OR(IF(ISERROR(VLOOKUP("Persons"&amp;control!$F$12&amp;Wales_HB!$B40,Data_HB!$A$5:$K$410,Data_HB!K$1,FALSE)),"-",VLOOKUP("Persons"&amp;control!$F$12&amp;Wales_HB!$B40,Data_HB!$A$5:$K$410,Data_HB!K$1,FALSE))=0,ISERROR(IF(ISERROR(VLOOKUP("Persons"&amp;control!$F$12&amp;Wales_HB!$B40,Data_HB!$A$5:$K$410,Data_HB!K$1,FALSE)),"-",VLOOKUP("Persons"&amp;control!$F$12&amp;Wales_HB!$B40,Data_HB!$A$5:$K$410,Data_HB!K$1,FALSE)))),"-",IF(ISERROR(VLOOKUP("Persons"&amp;control!$F$12&amp;Wales_HB!$B40,Data_HB!$A$5:$K$410,Data_HB!K$1,FALSE)),"-",VLOOKUP("Persons"&amp;control!$F$12&amp;Wales_HB!$B40,Data_HB!$A$5:$K$410,Data_HB!K$1,FALSE)))</f>
        <v>66</v>
      </c>
    </row>
    <row r="41" spans="2:25" thickBot="1">
      <c r="B41" s="16" t="s">
        <v>122</v>
      </c>
      <c r="C41" s="89">
        <f>IF(OR(IF(ISERROR(VLOOKUP(control!$B$4&amp;control!$F$12&amp;Wales_HB!$B41,Data_HB!$A$5:$K$410,Data_HB!E$1,FALSE)),"-",VLOOKUP(control!$B$4&amp;control!$F$12&amp;Wales_HB!$B41,Data_HB!$A$5:$K$410,Data_HB!E$1,FALSE))=0,ISERROR(IF(ISERROR(VLOOKUP(control!$B$4&amp;control!$F$12&amp;Wales_HB!$B41,Data_HB!$A$5:$K$410,Data_HB!E$1,FALSE)),"-",VLOOKUP(control!$B$4&amp;control!$F$12&amp;Wales_HB!$B41,Data_HB!$A$5:$K$410,Data_HB!E$1,FALSE)))),"-",IF(ISERROR(VLOOKUP(control!$B$4&amp;control!$F$12&amp;Wales_HB!$B41,Data_HB!$A$5:$K$410,Data_HB!E$1,FALSE)),"-",VLOOKUP(control!$B$4&amp;control!$F$12&amp;Wales_HB!$B41,Data_HB!$A$5:$K$410,Data_HB!E$1,FALSE)))</f>
        <v>11</v>
      </c>
      <c r="D41" s="90">
        <f>IF(OR(IF(ISERROR(VLOOKUP(control!$B$4&amp;control!$F$12&amp;Wales_HB!$B41,Data_HB!$A$5:$K$410,Data_HB!F$1,FALSE)),"-",VLOOKUP(control!$B$4&amp;control!$F$12&amp;Wales_HB!$B41,Data_HB!$A$5:$K$410,Data_HB!F$1,FALSE))=0,ISERROR(IF(ISERROR(VLOOKUP(control!$B$4&amp;control!$F$12&amp;Wales_HB!$B41,Data_HB!$A$5:$K$410,Data_HB!F$1,FALSE)),"-",VLOOKUP(control!$B$4&amp;control!$F$12&amp;Wales_HB!$B41,Data_HB!$A$5:$K$410,Data_HB!F$1,FALSE)))),"-",IF(ISERROR(VLOOKUP(control!$B$4&amp;control!$F$12&amp;Wales_HB!$B41,Data_HB!$A$5:$K$410,Data_HB!F$1,FALSE)),"-",VLOOKUP(control!$B$4&amp;control!$F$12&amp;Wales_HB!$B41,Data_HB!$A$5:$K$410,Data_HB!F$1,FALSE)))</f>
        <v>10</v>
      </c>
      <c r="E41" s="90">
        <f>IF(OR(IF(ISERROR(VLOOKUP(control!$B$4&amp;control!$F$12&amp;Wales_HB!$B41,Data_HB!$A$5:$K$410,Data_HB!G$1,FALSE)),"-",VLOOKUP(control!$B$4&amp;control!$F$12&amp;Wales_HB!$B41,Data_HB!$A$5:$K$410,Data_HB!G$1,FALSE))=0,ISERROR(IF(ISERROR(VLOOKUP(control!$B$4&amp;control!$F$12&amp;Wales_HB!$B41,Data_HB!$A$5:$K$410,Data_HB!G$1,FALSE)),"-",VLOOKUP(control!$B$4&amp;control!$F$12&amp;Wales_HB!$B41,Data_HB!$A$5:$K$410,Data_HB!G$1,FALSE)))),"-",IF(ISERROR(VLOOKUP(control!$B$4&amp;control!$F$12&amp;Wales_HB!$B41,Data_HB!$A$5:$K$410,Data_HB!G$1,FALSE)),"-",VLOOKUP(control!$B$4&amp;control!$F$12&amp;Wales_HB!$B41,Data_HB!$A$5:$K$410,Data_HB!G$1,FALSE)))</f>
        <v>28</v>
      </c>
      <c r="F41" s="90">
        <f>IF(OR(IF(ISERROR(VLOOKUP(control!$B$4&amp;control!$F$12&amp;Wales_HB!$B41,Data_HB!$A$5:$K$410,Data_HB!H$1,FALSE)),"-",VLOOKUP(control!$B$4&amp;control!$F$12&amp;Wales_HB!$B41,Data_HB!$A$5:$K$410,Data_HB!H$1,FALSE))=0,ISERROR(IF(ISERROR(VLOOKUP(control!$B$4&amp;control!$F$12&amp;Wales_HB!$B41,Data_HB!$A$5:$K$410,Data_HB!H$1,FALSE)),"-",VLOOKUP(control!$B$4&amp;control!$F$12&amp;Wales_HB!$B41,Data_HB!$A$5:$K$410,Data_HB!H$1,FALSE)))),"-",IF(ISERROR(VLOOKUP(control!$B$4&amp;control!$F$12&amp;Wales_HB!$B41,Data_HB!$A$5:$K$410,Data_HB!H$1,FALSE)),"-",VLOOKUP(control!$B$4&amp;control!$F$12&amp;Wales_HB!$B41,Data_HB!$A$5:$K$410,Data_HB!H$1,FALSE)))</f>
        <v>30</v>
      </c>
      <c r="G41" s="90">
        <f>IF(OR(IF(ISERROR(VLOOKUP(control!$B$4&amp;control!$F$12&amp;Wales_HB!$B41,Data_HB!$A$5:$K$410,Data_HB!I$1,FALSE)),"-",VLOOKUP(control!$B$4&amp;control!$F$12&amp;Wales_HB!$B41,Data_HB!$A$5:$K$410,Data_HB!I$1,FALSE))=0,ISERROR(IF(ISERROR(VLOOKUP(control!$B$4&amp;control!$F$12&amp;Wales_HB!$B41,Data_HB!$A$5:$K$410,Data_HB!I$1,FALSE)),"-",VLOOKUP(control!$B$4&amp;control!$F$12&amp;Wales_HB!$B41,Data_HB!$A$5:$K$410,Data_HB!I$1,FALSE)))),"-",IF(ISERROR(VLOOKUP(control!$B$4&amp;control!$F$12&amp;Wales_HB!$B41,Data_HB!$A$5:$K$410,Data_HB!I$1,FALSE)),"-",VLOOKUP(control!$B$4&amp;control!$F$12&amp;Wales_HB!$B41,Data_HB!$A$5:$K$410,Data_HB!I$1,FALSE)))</f>
        <v>9</v>
      </c>
      <c r="H41" s="90">
        <f>IF(OR(IF(ISERROR(VLOOKUP(control!$B$4&amp;control!$F$12&amp;Wales_HB!$B41,Data_HB!$A$5:$K$410,Data_HB!J$1,FALSE)),"-",VLOOKUP(control!$B$4&amp;control!$F$12&amp;Wales_HB!$B41,Data_HB!$A$5:$K$410,Data_HB!J$1,FALSE))=0,ISERROR(IF(ISERROR(VLOOKUP(control!$B$4&amp;control!$F$12&amp;Wales_HB!$B41,Data_HB!$A$5:$K$410,Data_HB!J$1,FALSE)),"-",VLOOKUP(control!$B$4&amp;control!$F$12&amp;Wales_HB!$B41,Data_HB!$A$5:$K$410,Data_HB!J$1,FALSE)))),"-",IF(ISERROR(VLOOKUP(control!$B$4&amp;control!$F$12&amp;Wales_HB!$B41,Data_HB!$A$5:$K$410,Data_HB!J$1,FALSE)),"-",VLOOKUP(control!$B$4&amp;control!$F$12&amp;Wales_HB!$B41,Data_HB!$A$5:$K$410,Data_HB!J$1,FALSE)))</f>
        <v>7</v>
      </c>
      <c r="I41" s="91">
        <f>IF(OR(IF(ISERROR(VLOOKUP(control!$B$4&amp;control!$F$12&amp;Wales_HB!$B41,Data_HB!$A$5:$K$410,Data_HB!K$1,FALSE)),"-",VLOOKUP(control!$B$4&amp;control!$F$12&amp;Wales_HB!$B41,Data_HB!$A$5:$K$410,Data_HB!K$1,FALSE))=0,ISERROR(IF(ISERROR(VLOOKUP(control!$B$4&amp;control!$F$12&amp;Wales_HB!$B41,Data_HB!$A$5:$K$410,Data_HB!K$1,FALSE)),"-",VLOOKUP(control!$B$4&amp;control!$F$12&amp;Wales_HB!$B41,Data_HB!$A$5:$K$410,Data_HB!K$1,FALSE)))),"-",IF(ISERROR(VLOOKUP(control!$B$4&amp;control!$F$12&amp;Wales_HB!$B41,Data_HB!$A$5:$K$410,Data_HB!K$1,FALSE)),"-",VLOOKUP(control!$B$4&amp;control!$F$12&amp;Wales_HB!$B41,Data_HB!$A$5:$K$410,Data_HB!K$1,FALSE)))</f>
        <v>95</v>
      </c>
      <c r="K41" s="89">
        <f>IF(OR(IF(ISERROR(VLOOKUP(control!$B$5&amp;control!$F$12&amp;Wales_HB!$B41,Data_HB!$A$5:$K$410,Data_HB!E$1,FALSE)),"-",VLOOKUP(control!$B$5&amp;control!$F$12&amp;Wales_HB!$B41,Data_HB!$A$5:$K$410,Data_HB!E$1,FALSE))=0,ISERROR(IF(ISERROR(VLOOKUP(control!$B$5&amp;control!$F$12&amp;Wales_HB!$B41,Data_HB!$A$5:$K$410,Data_HB!E$1,FALSE)),"-",VLOOKUP(control!$B$5&amp;control!$F$12&amp;Wales_HB!$B41,Data_HB!$A$5:$K$410,Data_HB!E$1,FALSE)))),"-",IF(ISERROR(VLOOKUP(control!$B$5&amp;control!$F$12&amp;Wales_HB!$B41,Data_HB!$A$5:$K$410,Data_HB!E$1,FALSE)),"-",VLOOKUP(control!$B$5&amp;control!$F$12&amp;Wales_HB!$B41,Data_HB!$A$5:$K$410,Data_HB!E$1,FALSE)))</f>
        <v>7</v>
      </c>
      <c r="L41" s="90">
        <f>IF(OR(IF(ISERROR(VLOOKUP(control!$B$5&amp;control!$F$12&amp;Wales_HB!$B41,Data_HB!$A$5:$K$410,Data_HB!F$1,FALSE)),"-",VLOOKUP(control!$B$5&amp;control!$F$12&amp;Wales_HB!$B41,Data_HB!$A$5:$K$410,Data_HB!F$1,FALSE))=0,ISERROR(IF(ISERROR(VLOOKUP(control!$B$5&amp;control!$F$12&amp;Wales_HB!$B44,Data_HB!$A$5:$K$410,Data_HB!F$1,FALSE)),"-",VLOOKUP(control!$B$5&amp;control!$F$12&amp;Wales_HB!$B41,Data_HB!$A$5:$K$410,Data_HB!F$1,FALSE)))),"-",IF(ISERROR(VLOOKUP(control!$B$5&amp;control!$F$12&amp;Wales_HB!$B41,Data_HB!$A$5:$K$410,Data_HB!F$1,FALSE)),"-",VLOOKUP(control!$B$5&amp;control!$F$12&amp;Wales_HB!$B41,Data_HB!$A$5:$K$410,Data_HB!F$1,FALSE)))</f>
        <v>4</v>
      </c>
      <c r="M41" s="90">
        <f>IF(OR(IF(ISERROR(VLOOKUP(control!$B$5&amp;control!$F$12&amp;Wales_HB!$B41,Data_HB!$A$5:$K$410,Data_HB!G$1,FALSE)),"-",VLOOKUP(control!$B$5&amp;control!$F$12&amp;Wales_HB!$B41,Data_HB!$A$5:$K$410,Data_HB!G$1,FALSE))=0,ISERROR(IF(ISERROR(VLOOKUP(control!$B$5&amp;control!$F$12&amp;Wales_HB!$B44,Data_HB!$A$5:$K$410,Data_HB!G$1,FALSE)),"-",VLOOKUP(control!$B$5&amp;control!$F$12&amp;Wales_HB!$B41,Data_HB!$A$5:$K$410,Data_HB!G$1,FALSE)))),"-",IF(ISERROR(VLOOKUP(control!$B$5&amp;control!$F$12&amp;Wales_HB!$B41,Data_HB!$A$5:$K$410,Data_HB!G$1,FALSE)),"-",VLOOKUP(control!$B$5&amp;control!$F$12&amp;Wales_HB!$B41,Data_HB!$A$5:$K$410,Data_HB!G$1,FALSE)))</f>
        <v>19</v>
      </c>
      <c r="N41" s="90">
        <f>IF(OR(IF(ISERROR(VLOOKUP(control!$B$5&amp;control!$F$12&amp;Wales_HB!$B41,Data_HB!$A$5:$K$410,Data_HB!H$1,FALSE)),"-",VLOOKUP(control!$B$5&amp;control!$F$12&amp;Wales_HB!$B41,Data_HB!$A$5:$K$410,Data_HB!H$1,FALSE))=0,ISERROR(IF(ISERROR(VLOOKUP(control!$B$5&amp;control!$F$12&amp;Wales_HB!$B44,Data_HB!$A$5:$K$410,Data_HB!H$1,FALSE)),"-",VLOOKUP(control!$B$5&amp;control!$F$12&amp;Wales_HB!$B41,Data_HB!$A$5:$K$410,Data_HB!H$1,FALSE)))),"-",IF(ISERROR(VLOOKUP(control!$B$5&amp;control!$F$12&amp;Wales_HB!$B41,Data_HB!$A$5:$K$410,Data_HB!H$1,FALSE)),"-",VLOOKUP(control!$B$5&amp;control!$F$12&amp;Wales_HB!$B41,Data_HB!$A$5:$K$410,Data_HB!H$1,FALSE)))</f>
        <v>26</v>
      </c>
      <c r="O41" s="90">
        <f>IF(OR(IF(ISERROR(VLOOKUP(control!$B$5&amp;control!$F$12&amp;Wales_HB!$B41,Data_HB!$A$5:$K$410,Data_HB!I$1,FALSE)),"-",VLOOKUP(control!$B$5&amp;control!$F$12&amp;Wales_HB!$B41,Data_HB!$A$5:$K$410,Data_HB!I$1,FALSE))=0,ISERROR(IF(ISERROR(VLOOKUP(control!$B$5&amp;control!$F$12&amp;Wales_HB!$B44,Data_HB!$A$5:$K$410,Data_HB!I$1,FALSE)),"-",VLOOKUP(control!$B$5&amp;control!$F$12&amp;Wales_HB!$B41,Data_HB!$A$5:$K$410,Data_HB!I$1,FALSE)))),"-",IF(ISERROR(VLOOKUP(control!$B$5&amp;control!$F$12&amp;Wales_HB!$B41,Data_HB!$A$5:$K$410,Data_HB!I$1,FALSE)),"-",VLOOKUP(control!$B$5&amp;control!$F$12&amp;Wales_HB!$B41,Data_HB!$A$5:$K$410,Data_HB!I$1,FALSE)))</f>
        <v>12</v>
      </c>
      <c r="P41" s="90">
        <f>IF(OR(IF(ISERROR(VLOOKUP(control!$B$5&amp;control!$F$12&amp;Wales_HB!$B41,Data_HB!$A$5:$K$410,Data_HB!J$1,FALSE)),"-",VLOOKUP(control!$B$5&amp;control!$F$12&amp;Wales_HB!$B41,Data_HB!$A$5:$K$410,Data_HB!J$1,FALSE))=0,ISERROR(IF(ISERROR(VLOOKUP(control!$B$5&amp;control!$F$12&amp;Wales_HB!$B44,Data_HB!$A$5:$K$410,Data_HB!J$1,FALSE)),"-",VLOOKUP(control!$B$5&amp;control!$F$12&amp;Wales_HB!$B41,Data_HB!$A$5:$K$410,Data_HB!J$1,FALSE)))),"-",IF(ISERROR(VLOOKUP(control!$B$5&amp;control!$F$12&amp;Wales_HB!$B41,Data_HB!$A$5:$K$410,Data_HB!J$1,FALSE)),"-",VLOOKUP(control!$B$5&amp;control!$F$12&amp;Wales_HB!$B41,Data_HB!$A$5:$K$410,Data_HB!J$1,FALSE)))</f>
        <v>4</v>
      </c>
      <c r="Q41" s="91">
        <f>IF(OR(IF(ISERROR(VLOOKUP(control!$B$5&amp;control!$F$12&amp;Wales_HB!$B41,Data_HB!$A$5:$K$410,Data_HB!K$1,FALSE)),"-",VLOOKUP(control!$B$5&amp;control!$F$12&amp;Wales_HB!$B41,Data_HB!$A$5:$K$410,Data_HB!K$1,FALSE))=0,ISERROR(IF(ISERROR(VLOOKUP(control!$B$5&amp;control!$F$12&amp;Wales_HB!$B44,Data_HB!$A$5:$K$410,Data_HB!K$1,FALSE)),"-",VLOOKUP(control!$B$5&amp;control!$F$12&amp;Wales_HB!$B41,Data_HB!$A$5:$K$410,Data_HB!K$1,FALSE)))),"-",IF(ISERROR(VLOOKUP(control!$B$5&amp;control!$F$12&amp;Wales_HB!$B41,Data_HB!$A$5:$K$410,Data_HB!K$1,FALSE)),"-",VLOOKUP(control!$B$5&amp;control!$F$12&amp;Wales_HB!$B41,Data_HB!$A$5:$K$410,Data_HB!K$1,FALSE)))</f>
        <v>72</v>
      </c>
      <c r="R41" s="9"/>
      <c r="S41" s="89">
        <f>IF(OR(IF(ISERROR(VLOOKUP("Persons"&amp;control!$F$12&amp;Wales_HB!$B41,Data_HB!$A$5:$K$410,Data_HB!E$1,FALSE)),"-",VLOOKUP("Persons"&amp;control!$F$12&amp;Wales_HB!$B41,Data_HB!$A$5:$K$410,Data_HB!E$1,FALSE))=0,ISERROR(IF(ISERROR(VLOOKUP("Persons"&amp;control!$F$12&amp;Wales_HB!$B41,Data_HB!$A$5:$K$410,Data_HB!E$1,FALSE)),"-",VLOOKUP("Persons"&amp;control!$F$12&amp;Wales_HB!$B41,Data_HB!$A$5:$K$410,Data_HB!E$1,FALSE)))),"-",IF(ISERROR(VLOOKUP("Persons"&amp;control!$F$12&amp;Wales_HB!$B41,Data_HB!$A$5:$K$410,Data_HB!E$1,FALSE)),"-",VLOOKUP("Persons"&amp;control!$F$12&amp;Wales_HB!$B41,Data_HB!$A$5:$K$410,Data_HB!E$1,FALSE)))</f>
        <v>18</v>
      </c>
      <c r="T41" s="90">
        <f>IF(OR(IF(ISERROR(VLOOKUP("Persons"&amp;control!$F$12&amp;Wales_HB!$B41,Data_HB!$A$5:$K$410,Data_HB!F$1,FALSE)),"-",VLOOKUP("Persons"&amp;control!$F$12&amp;Wales_HB!$B41,Data_HB!$A$5:$K$410,Data_HB!F$1,FALSE))=0,ISERROR(IF(ISERROR(VLOOKUP("Persons"&amp;control!$F$12&amp;Wales_HB!$B41,Data_HB!$A$5:$K$410,Data_HB!F$1,FALSE)),"-",VLOOKUP("Persons"&amp;control!$F$12&amp;Wales_HB!$B41,Data_HB!$A$5:$K$410,Data_HB!F$1,FALSE)))),"-",IF(ISERROR(VLOOKUP("Persons"&amp;control!$F$12&amp;Wales_HB!$B41,Data_HB!$A$5:$K$410,Data_HB!F$1,FALSE)),"-",VLOOKUP("Persons"&amp;control!$F$12&amp;Wales_HB!$B41,Data_HB!$A$5:$K$410,Data_HB!F$1,FALSE)))</f>
        <v>14</v>
      </c>
      <c r="U41" s="90">
        <f>IF(OR(IF(ISERROR(VLOOKUP("Persons"&amp;control!$F$12&amp;Wales_HB!$B41,Data_HB!$A$5:$K$410,Data_HB!G$1,FALSE)),"-",VLOOKUP("Persons"&amp;control!$F$12&amp;Wales_HB!$B41,Data_HB!$A$5:$K$410,Data_HB!G$1,FALSE))=0,ISERROR(IF(ISERROR(VLOOKUP("Persons"&amp;control!$F$12&amp;Wales_HB!$B41,Data_HB!$A$5:$K$410,Data_HB!G$1,FALSE)),"-",VLOOKUP("Persons"&amp;control!$F$12&amp;Wales_HB!$B41,Data_HB!$A$5:$K$410,Data_HB!G$1,FALSE)))),"-",IF(ISERROR(VLOOKUP("Persons"&amp;control!$F$12&amp;Wales_HB!$B41,Data_HB!$A$5:$K$410,Data_HB!G$1,FALSE)),"-",VLOOKUP("Persons"&amp;control!$F$12&amp;Wales_HB!$B41,Data_HB!$A$5:$K$410,Data_HB!G$1,FALSE)))</f>
        <v>47</v>
      </c>
      <c r="V41" s="90">
        <f>IF(OR(IF(ISERROR(VLOOKUP("Persons"&amp;control!$F$12&amp;Wales_HB!$B41,Data_HB!$A$5:$K$410,Data_HB!H$1,FALSE)),"-",VLOOKUP("Persons"&amp;control!$F$12&amp;Wales_HB!$B41,Data_HB!$A$5:$K$410,Data_HB!H$1,FALSE))=0,ISERROR(IF(ISERROR(VLOOKUP("Persons"&amp;control!$F$12&amp;Wales_HB!$B41,Data_HB!$A$5:$K$410,Data_HB!H$1,FALSE)),"-",VLOOKUP("Persons"&amp;control!$F$12&amp;Wales_HB!$B41,Data_HB!$A$5:$K$410,Data_HB!H$1,FALSE)))),"-",IF(ISERROR(VLOOKUP("Persons"&amp;control!$F$12&amp;Wales_HB!$B41,Data_HB!$A$5:$K$410,Data_HB!H$1,FALSE)),"-",VLOOKUP("Persons"&amp;control!$F$12&amp;Wales_HB!$B41,Data_HB!$A$5:$K$410,Data_HB!H$1,FALSE)))</f>
        <v>56</v>
      </c>
      <c r="W41" s="90">
        <f>IF(OR(IF(ISERROR(VLOOKUP("Persons"&amp;control!$F$12&amp;Wales_HB!$B41,Data_HB!$A$5:$K$410,Data_HB!I$1,FALSE)),"-",VLOOKUP("Persons"&amp;control!$F$12&amp;Wales_HB!$B41,Data_HB!$A$5:$K$410,Data_HB!I$1,FALSE))=0,ISERROR(IF(ISERROR(VLOOKUP("Persons"&amp;control!$F$12&amp;Wales_HB!$B41,Data_HB!$A$5:$K$410,Data_HB!I$1,FALSE)),"-",VLOOKUP("Persons"&amp;control!$F$12&amp;Wales_HB!$B41,Data_HB!$A$5:$K$410,Data_HB!I$1,FALSE)))),"-",IF(ISERROR(VLOOKUP("Persons"&amp;control!$F$12&amp;Wales_HB!$B41,Data_HB!$A$5:$K$410,Data_HB!I$1,FALSE)),"-",VLOOKUP("Persons"&amp;control!$F$12&amp;Wales_HB!$B41,Data_HB!$A$5:$K$410,Data_HB!I$1,FALSE)))</f>
        <v>21</v>
      </c>
      <c r="X41" s="90">
        <f>IF(OR(IF(ISERROR(VLOOKUP("Persons"&amp;control!$F$12&amp;Wales_HB!$B41,Data_HB!$A$5:$K$410,Data_HB!J$1,FALSE)),"-",VLOOKUP("Persons"&amp;control!$F$12&amp;Wales_HB!$B41,Data_HB!$A$5:$K$410,Data_HB!J$1,FALSE))=0,ISERROR(IF(ISERROR(VLOOKUP("Persons"&amp;control!$F$12&amp;Wales_HB!$B41,Data_HB!$A$5:$K$410,Data_HB!J$1,FALSE)),"-",VLOOKUP("Persons"&amp;control!$F$12&amp;Wales_HB!$B41,Data_HB!$A$5:$K$410,Data_HB!J$1,FALSE)))),"-",IF(ISERROR(VLOOKUP("Persons"&amp;control!$F$12&amp;Wales_HB!$B41,Data_HB!$A$5:$K$410,Data_HB!J$1,FALSE)),"-",VLOOKUP("Persons"&amp;control!$F$12&amp;Wales_HB!$B41,Data_HB!$A$5:$K$410,Data_HB!J$1,FALSE)))</f>
        <v>11</v>
      </c>
      <c r="Y41" s="91">
        <f>IF(OR(IF(ISERROR(VLOOKUP("Persons"&amp;control!$F$12&amp;Wales_HB!$B41,Data_HB!$A$5:$K$410,Data_HB!K$1,FALSE)),"-",VLOOKUP("Persons"&amp;control!$F$12&amp;Wales_HB!$B41,Data_HB!$A$5:$K$410,Data_HB!K$1,FALSE))=0,ISERROR(IF(ISERROR(VLOOKUP("Persons"&amp;control!$F$12&amp;Wales_HB!$B41,Data_HB!$A$5:$K$410,Data_HB!K$1,FALSE)),"-",VLOOKUP("Persons"&amp;control!$F$12&amp;Wales_HB!$B41,Data_HB!$A$5:$K$410,Data_HB!K$1,FALSE)))),"-",IF(ISERROR(VLOOKUP("Persons"&amp;control!$F$12&amp;Wales_HB!$B41,Data_HB!$A$5:$K$410,Data_HB!K$1,FALSE)),"-",VLOOKUP("Persons"&amp;control!$F$12&amp;Wales_HB!$B41,Data_HB!$A$5:$K$410,Data_HB!K$1,FALSE)))</f>
        <v>167</v>
      </c>
    </row>
    <row r="42" spans="2:25" thickBot="1">
      <c r="B42" s="16" t="s">
        <v>128</v>
      </c>
      <c r="C42" s="86">
        <f>IF(OR(IF(ISERROR(VLOOKUP(control!$B$4&amp;control!$F$12&amp;Wales_HB!$B42,Data_HB!$A$5:$K$410,Data_HB!E$1,FALSE)),"-",VLOOKUP(control!$B$4&amp;control!$F$12&amp;Wales_HB!$B42,Data_HB!$A$5:$K$410,Data_HB!E$1,FALSE))=0,ISERROR(IF(ISERROR(VLOOKUP(control!$B$4&amp;control!$F$12&amp;Wales_HB!$B42,Data_HB!$A$5:$K$410,Data_HB!E$1,FALSE)),"-",VLOOKUP(control!$B$4&amp;control!$F$12&amp;Wales_HB!$B42,Data_HB!$A$5:$K$410,Data_HB!E$1,FALSE)))),"-",IF(ISERROR(VLOOKUP(control!$B$4&amp;control!$F$12&amp;Wales_HB!$B42,Data_HB!$A$5:$K$410,Data_HB!E$1,FALSE)),"-",VLOOKUP(control!$B$4&amp;control!$F$12&amp;Wales_HB!$B42,Data_HB!$A$5:$K$410,Data_HB!E$1,FALSE)))</f>
        <v>11</v>
      </c>
      <c r="D42" s="87">
        <f>IF(OR(IF(ISERROR(VLOOKUP(control!$B$4&amp;control!$F$12&amp;Wales_HB!$B42,Data_HB!$A$5:$K$410,Data_HB!F$1,FALSE)),"-",VLOOKUP(control!$B$4&amp;control!$F$12&amp;Wales_HB!$B42,Data_HB!$A$5:$K$410,Data_HB!F$1,FALSE))=0,ISERROR(IF(ISERROR(VLOOKUP(control!$B$4&amp;control!$F$12&amp;Wales_HB!$B42,Data_HB!$A$5:$K$410,Data_HB!F$1,FALSE)),"-",VLOOKUP(control!$B$4&amp;control!$F$12&amp;Wales_HB!$B42,Data_HB!$A$5:$K$410,Data_HB!F$1,FALSE)))),"-",IF(ISERROR(VLOOKUP(control!$B$4&amp;control!$F$12&amp;Wales_HB!$B42,Data_HB!$A$5:$K$410,Data_HB!F$1,FALSE)),"-",VLOOKUP(control!$B$4&amp;control!$F$12&amp;Wales_HB!$B42,Data_HB!$A$5:$K$410,Data_HB!F$1,FALSE)))</f>
        <v>9</v>
      </c>
      <c r="E42" s="87">
        <f>IF(OR(IF(ISERROR(VLOOKUP(control!$B$4&amp;control!$F$12&amp;Wales_HB!$B42,Data_HB!$A$5:$K$410,Data_HB!G$1,FALSE)),"-",VLOOKUP(control!$B$4&amp;control!$F$12&amp;Wales_HB!$B42,Data_HB!$A$5:$K$410,Data_HB!G$1,FALSE))=0,ISERROR(IF(ISERROR(VLOOKUP(control!$B$4&amp;control!$F$12&amp;Wales_HB!$B42,Data_HB!$A$5:$K$410,Data_HB!G$1,FALSE)),"-",VLOOKUP(control!$B$4&amp;control!$F$12&amp;Wales_HB!$B42,Data_HB!$A$5:$K$410,Data_HB!G$1,FALSE)))),"-",IF(ISERROR(VLOOKUP(control!$B$4&amp;control!$F$12&amp;Wales_HB!$B42,Data_HB!$A$5:$K$410,Data_HB!G$1,FALSE)),"-",VLOOKUP(control!$B$4&amp;control!$F$12&amp;Wales_HB!$B42,Data_HB!$A$5:$K$410,Data_HB!G$1,FALSE)))</f>
        <v>3</v>
      </c>
      <c r="F42" s="87">
        <f>IF(OR(IF(ISERROR(VLOOKUP(control!$B$4&amp;control!$F$12&amp;Wales_HB!$B42,Data_HB!$A$5:$K$410,Data_HB!H$1,FALSE)),"-",VLOOKUP(control!$B$4&amp;control!$F$12&amp;Wales_HB!$B42,Data_HB!$A$5:$K$410,Data_HB!H$1,FALSE))=0,ISERROR(IF(ISERROR(VLOOKUP(control!$B$4&amp;control!$F$12&amp;Wales_HB!$B42,Data_HB!$A$5:$K$410,Data_HB!H$1,FALSE)),"-",VLOOKUP(control!$B$4&amp;control!$F$12&amp;Wales_HB!$B42,Data_HB!$A$5:$K$410,Data_HB!H$1,FALSE)))),"-",IF(ISERROR(VLOOKUP(control!$B$4&amp;control!$F$12&amp;Wales_HB!$B42,Data_HB!$A$5:$K$410,Data_HB!H$1,FALSE)),"-",VLOOKUP(control!$B$4&amp;control!$F$12&amp;Wales_HB!$B42,Data_HB!$A$5:$K$410,Data_HB!H$1,FALSE)))</f>
        <v>5</v>
      </c>
      <c r="G42" s="87">
        <f>IF(OR(IF(ISERROR(VLOOKUP(control!$B$4&amp;control!$F$12&amp;Wales_HB!$B42,Data_HB!$A$5:$K$410,Data_HB!I$1,FALSE)),"-",VLOOKUP(control!$B$4&amp;control!$F$12&amp;Wales_HB!$B42,Data_HB!$A$5:$K$410,Data_HB!I$1,FALSE))=0,ISERROR(IF(ISERROR(VLOOKUP(control!$B$4&amp;control!$F$12&amp;Wales_HB!$B42,Data_HB!$A$5:$K$410,Data_HB!I$1,FALSE)),"-",VLOOKUP(control!$B$4&amp;control!$F$12&amp;Wales_HB!$B42,Data_HB!$A$5:$K$410,Data_HB!I$1,FALSE)))),"-",IF(ISERROR(VLOOKUP(control!$B$4&amp;control!$F$12&amp;Wales_HB!$B42,Data_HB!$A$5:$K$410,Data_HB!I$1,FALSE)),"-",VLOOKUP(control!$B$4&amp;control!$F$12&amp;Wales_HB!$B42,Data_HB!$A$5:$K$410,Data_HB!I$1,FALSE)))</f>
        <v>3</v>
      </c>
      <c r="H42" s="87" t="str">
        <f>IF(OR(IF(ISERROR(VLOOKUP(control!$B$4&amp;control!$F$12&amp;Wales_HB!$B42,Data_HB!$A$5:$K$410,Data_HB!J$1,FALSE)),"-",VLOOKUP(control!$B$4&amp;control!$F$12&amp;Wales_HB!$B42,Data_HB!$A$5:$K$410,Data_HB!J$1,FALSE))=0,ISERROR(IF(ISERROR(VLOOKUP(control!$B$4&amp;control!$F$12&amp;Wales_HB!$B42,Data_HB!$A$5:$K$410,Data_HB!J$1,FALSE)),"-",VLOOKUP(control!$B$4&amp;control!$F$12&amp;Wales_HB!$B42,Data_HB!$A$5:$K$410,Data_HB!J$1,FALSE)))),"-",IF(ISERROR(VLOOKUP(control!$B$4&amp;control!$F$12&amp;Wales_HB!$B42,Data_HB!$A$5:$K$410,Data_HB!J$1,FALSE)),"-",VLOOKUP(control!$B$4&amp;control!$F$12&amp;Wales_HB!$B42,Data_HB!$A$5:$K$410,Data_HB!J$1,FALSE)))</f>
        <v>-</v>
      </c>
      <c r="I42" s="88">
        <f>IF(OR(IF(ISERROR(VLOOKUP(control!$B$4&amp;control!$F$12&amp;Wales_HB!$B42,Data_HB!$A$5:$K$410,Data_HB!K$1,FALSE)),"-",VLOOKUP(control!$B$4&amp;control!$F$12&amp;Wales_HB!$B42,Data_HB!$A$5:$K$410,Data_HB!K$1,FALSE))=0,ISERROR(IF(ISERROR(VLOOKUP(control!$B$4&amp;control!$F$12&amp;Wales_HB!$B42,Data_HB!$A$5:$K$410,Data_HB!K$1,FALSE)),"-",VLOOKUP(control!$B$4&amp;control!$F$12&amp;Wales_HB!$B42,Data_HB!$A$5:$K$410,Data_HB!K$1,FALSE)))),"-",IF(ISERROR(VLOOKUP(control!$B$4&amp;control!$F$12&amp;Wales_HB!$B42,Data_HB!$A$5:$K$410,Data_HB!K$1,FALSE)),"-",VLOOKUP(control!$B$4&amp;control!$F$12&amp;Wales_HB!$B42,Data_HB!$A$5:$K$410,Data_HB!K$1,FALSE)))</f>
        <v>31</v>
      </c>
      <c r="K42" s="86">
        <f>IF(OR(IF(ISERROR(VLOOKUP(control!$B$5&amp;control!$F$12&amp;Wales_HB!$B42,Data_HB!$A$5:$K$410,Data_HB!E$1,FALSE)),"-",VLOOKUP(control!$B$5&amp;control!$F$12&amp;Wales_HB!$B42,Data_HB!$A$5:$K$410,Data_HB!E$1,FALSE))=0,ISERROR(IF(ISERROR(VLOOKUP(control!$B$5&amp;control!$F$12&amp;Wales_HB!$B42,Data_HB!$A$5:$K$410,Data_HB!E$1,FALSE)),"-",VLOOKUP(control!$B$5&amp;control!$F$12&amp;Wales_HB!$B42,Data_HB!$A$5:$K$410,Data_HB!E$1,FALSE)))),"-",IF(ISERROR(VLOOKUP(control!$B$5&amp;control!$F$12&amp;Wales_HB!$B42,Data_HB!$A$5:$K$410,Data_HB!E$1,FALSE)),"-",VLOOKUP(control!$B$5&amp;control!$F$12&amp;Wales_HB!$B42,Data_HB!$A$5:$K$410,Data_HB!E$1,FALSE)))</f>
        <v>2</v>
      </c>
      <c r="L42" s="87">
        <f>IF(OR(IF(ISERROR(VLOOKUP(control!$B$5&amp;control!$F$12&amp;Wales_HB!$B42,Data_HB!$A$5:$K$410,Data_HB!F$1,FALSE)),"-",VLOOKUP(control!$B$5&amp;control!$F$12&amp;Wales_HB!$B42,Data_HB!$A$5:$K$410,Data_HB!F$1,FALSE))=0,ISERROR(IF(ISERROR(VLOOKUP(control!$B$5&amp;control!$F$12&amp;Wales_HB!$B45,Data_HB!$A$5:$K$410,Data_HB!F$1,FALSE)),"-",VLOOKUP(control!$B$5&amp;control!$F$12&amp;Wales_HB!$B42,Data_HB!$A$5:$K$410,Data_HB!F$1,FALSE)))),"-",IF(ISERROR(VLOOKUP(control!$B$5&amp;control!$F$12&amp;Wales_HB!$B42,Data_HB!$A$5:$K$410,Data_HB!F$1,FALSE)),"-",VLOOKUP(control!$B$5&amp;control!$F$12&amp;Wales_HB!$B42,Data_HB!$A$5:$K$410,Data_HB!F$1,FALSE)))</f>
        <v>1</v>
      </c>
      <c r="M42" s="87" t="str">
        <f>IF(OR(IF(ISERROR(VLOOKUP(control!$B$5&amp;control!$F$12&amp;Wales_HB!$B42,Data_HB!$A$5:$K$410,Data_HB!G$1,FALSE)),"-",VLOOKUP(control!$B$5&amp;control!$F$12&amp;Wales_HB!$B42,Data_HB!$A$5:$K$410,Data_HB!G$1,FALSE))=0,ISERROR(IF(ISERROR(VLOOKUP(control!$B$5&amp;control!$F$12&amp;Wales_HB!$B45,Data_HB!$A$5:$K$410,Data_HB!G$1,FALSE)),"-",VLOOKUP(control!$B$5&amp;control!$F$12&amp;Wales_HB!$B42,Data_HB!$A$5:$K$410,Data_HB!G$1,FALSE)))),"-",IF(ISERROR(VLOOKUP(control!$B$5&amp;control!$F$12&amp;Wales_HB!$B42,Data_HB!$A$5:$K$410,Data_HB!G$1,FALSE)),"-",VLOOKUP(control!$B$5&amp;control!$F$12&amp;Wales_HB!$B42,Data_HB!$A$5:$K$410,Data_HB!G$1,FALSE)))</f>
        <v>-</v>
      </c>
      <c r="N42" s="87">
        <f>IF(OR(IF(ISERROR(VLOOKUP(control!$B$5&amp;control!$F$12&amp;Wales_HB!$B42,Data_HB!$A$5:$K$410,Data_HB!H$1,FALSE)),"-",VLOOKUP(control!$B$5&amp;control!$F$12&amp;Wales_HB!$B42,Data_HB!$A$5:$K$410,Data_HB!H$1,FALSE))=0,ISERROR(IF(ISERROR(VLOOKUP(control!$B$5&amp;control!$F$12&amp;Wales_HB!$B45,Data_HB!$A$5:$K$410,Data_HB!H$1,FALSE)),"-",VLOOKUP(control!$B$5&amp;control!$F$12&amp;Wales_HB!$B42,Data_HB!$A$5:$K$410,Data_HB!H$1,FALSE)))),"-",IF(ISERROR(VLOOKUP(control!$B$5&amp;control!$F$12&amp;Wales_HB!$B42,Data_HB!$A$5:$K$410,Data_HB!H$1,FALSE)),"-",VLOOKUP(control!$B$5&amp;control!$F$12&amp;Wales_HB!$B42,Data_HB!$A$5:$K$410,Data_HB!H$1,FALSE)))</f>
        <v>2</v>
      </c>
      <c r="O42" s="87">
        <f>IF(OR(IF(ISERROR(VLOOKUP(control!$B$5&amp;control!$F$12&amp;Wales_HB!$B42,Data_HB!$A$5:$K$410,Data_HB!I$1,FALSE)),"-",VLOOKUP(control!$B$5&amp;control!$F$12&amp;Wales_HB!$B42,Data_HB!$A$5:$K$410,Data_HB!I$1,FALSE))=0,ISERROR(IF(ISERROR(VLOOKUP(control!$B$5&amp;control!$F$12&amp;Wales_HB!$B45,Data_HB!$A$5:$K$410,Data_HB!I$1,FALSE)),"-",VLOOKUP(control!$B$5&amp;control!$F$12&amp;Wales_HB!$B42,Data_HB!$A$5:$K$410,Data_HB!I$1,FALSE)))),"-",IF(ISERROR(VLOOKUP(control!$B$5&amp;control!$F$12&amp;Wales_HB!$B42,Data_HB!$A$5:$K$410,Data_HB!I$1,FALSE)),"-",VLOOKUP(control!$B$5&amp;control!$F$12&amp;Wales_HB!$B42,Data_HB!$A$5:$K$410,Data_HB!I$1,FALSE)))</f>
        <v>1</v>
      </c>
      <c r="P42" s="87" t="str">
        <f>IF(OR(IF(ISERROR(VLOOKUP(control!$B$5&amp;control!$F$12&amp;Wales_HB!$B42,Data_HB!$A$5:$K$410,Data_HB!J$1,FALSE)),"-",VLOOKUP(control!$B$5&amp;control!$F$12&amp;Wales_HB!$B42,Data_HB!$A$5:$K$410,Data_HB!J$1,FALSE))=0,ISERROR(IF(ISERROR(VLOOKUP(control!$B$5&amp;control!$F$12&amp;Wales_HB!$B45,Data_HB!$A$5:$K$410,Data_HB!J$1,FALSE)),"-",VLOOKUP(control!$B$5&amp;control!$F$12&amp;Wales_HB!$B42,Data_HB!$A$5:$K$410,Data_HB!J$1,FALSE)))),"-",IF(ISERROR(VLOOKUP(control!$B$5&amp;control!$F$12&amp;Wales_HB!$B42,Data_HB!$A$5:$K$410,Data_HB!J$1,FALSE)),"-",VLOOKUP(control!$B$5&amp;control!$F$12&amp;Wales_HB!$B42,Data_HB!$A$5:$K$410,Data_HB!J$1,FALSE)))</f>
        <v>-</v>
      </c>
      <c r="Q42" s="88">
        <f>IF(OR(IF(ISERROR(VLOOKUP(control!$B$5&amp;control!$F$12&amp;Wales_HB!$B42,Data_HB!$A$5:$K$410,Data_HB!K$1,FALSE)),"-",VLOOKUP(control!$B$5&amp;control!$F$12&amp;Wales_HB!$B42,Data_HB!$A$5:$K$410,Data_HB!K$1,FALSE))=0,ISERROR(IF(ISERROR(VLOOKUP(control!$B$5&amp;control!$F$12&amp;Wales_HB!$B45,Data_HB!$A$5:$K$410,Data_HB!K$1,FALSE)),"-",VLOOKUP(control!$B$5&amp;control!$F$12&amp;Wales_HB!$B42,Data_HB!$A$5:$K$410,Data_HB!K$1,FALSE)))),"-",IF(ISERROR(VLOOKUP(control!$B$5&amp;control!$F$12&amp;Wales_HB!$B42,Data_HB!$A$5:$K$410,Data_HB!K$1,FALSE)),"-",VLOOKUP(control!$B$5&amp;control!$F$12&amp;Wales_HB!$B42,Data_HB!$A$5:$K$410,Data_HB!K$1,FALSE)))</f>
        <v>6</v>
      </c>
      <c r="R42" s="9"/>
      <c r="S42" s="86">
        <f>IF(OR(IF(ISERROR(VLOOKUP("Persons"&amp;control!$F$12&amp;Wales_HB!$B42,Data_HB!$A$5:$K$410,Data_HB!E$1,FALSE)),"-",VLOOKUP("Persons"&amp;control!$F$12&amp;Wales_HB!$B42,Data_HB!$A$5:$K$410,Data_HB!E$1,FALSE))=0,ISERROR(IF(ISERROR(VLOOKUP("Persons"&amp;control!$F$12&amp;Wales_HB!$B42,Data_HB!$A$5:$K$410,Data_HB!E$1,FALSE)),"-",VLOOKUP("Persons"&amp;control!$F$12&amp;Wales_HB!$B42,Data_HB!$A$5:$K$410,Data_HB!E$1,FALSE)))),"-",IF(ISERROR(VLOOKUP("Persons"&amp;control!$F$12&amp;Wales_HB!$B42,Data_HB!$A$5:$K$410,Data_HB!E$1,FALSE)),"-",VLOOKUP("Persons"&amp;control!$F$12&amp;Wales_HB!$B42,Data_HB!$A$5:$K$410,Data_HB!E$1,FALSE)))</f>
        <v>13</v>
      </c>
      <c r="T42" s="87">
        <f>IF(OR(IF(ISERROR(VLOOKUP("Persons"&amp;control!$F$12&amp;Wales_HB!$B42,Data_HB!$A$5:$K$410,Data_HB!F$1,FALSE)),"-",VLOOKUP("Persons"&amp;control!$F$12&amp;Wales_HB!$B42,Data_HB!$A$5:$K$410,Data_HB!F$1,FALSE))=0,ISERROR(IF(ISERROR(VLOOKUP("Persons"&amp;control!$F$12&amp;Wales_HB!$B42,Data_HB!$A$5:$K$410,Data_HB!F$1,FALSE)),"-",VLOOKUP("Persons"&amp;control!$F$12&amp;Wales_HB!$B42,Data_HB!$A$5:$K$410,Data_HB!F$1,FALSE)))),"-",IF(ISERROR(VLOOKUP("Persons"&amp;control!$F$12&amp;Wales_HB!$B42,Data_HB!$A$5:$K$410,Data_HB!F$1,FALSE)),"-",VLOOKUP("Persons"&amp;control!$F$12&amp;Wales_HB!$B42,Data_HB!$A$5:$K$410,Data_HB!F$1,FALSE)))</f>
        <v>10</v>
      </c>
      <c r="U42" s="87">
        <f>IF(OR(IF(ISERROR(VLOOKUP("Persons"&amp;control!$F$12&amp;Wales_HB!$B42,Data_HB!$A$5:$K$410,Data_HB!G$1,FALSE)),"-",VLOOKUP("Persons"&amp;control!$F$12&amp;Wales_HB!$B42,Data_HB!$A$5:$K$410,Data_HB!G$1,FALSE))=0,ISERROR(IF(ISERROR(VLOOKUP("Persons"&amp;control!$F$12&amp;Wales_HB!$B42,Data_HB!$A$5:$K$410,Data_HB!G$1,FALSE)),"-",VLOOKUP("Persons"&amp;control!$F$12&amp;Wales_HB!$B42,Data_HB!$A$5:$K$410,Data_HB!G$1,FALSE)))),"-",IF(ISERROR(VLOOKUP("Persons"&amp;control!$F$12&amp;Wales_HB!$B42,Data_HB!$A$5:$K$410,Data_HB!G$1,FALSE)),"-",VLOOKUP("Persons"&amp;control!$F$12&amp;Wales_HB!$B42,Data_HB!$A$5:$K$410,Data_HB!G$1,FALSE)))</f>
        <v>3</v>
      </c>
      <c r="V42" s="87">
        <f>IF(OR(IF(ISERROR(VLOOKUP("Persons"&amp;control!$F$12&amp;Wales_HB!$B42,Data_HB!$A$5:$K$410,Data_HB!H$1,FALSE)),"-",VLOOKUP("Persons"&amp;control!$F$12&amp;Wales_HB!$B42,Data_HB!$A$5:$K$410,Data_HB!H$1,FALSE))=0,ISERROR(IF(ISERROR(VLOOKUP("Persons"&amp;control!$F$12&amp;Wales_HB!$B42,Data_HB!$A$5:$K$410,Data_HB!H$1,FALSE)),"-",VLOOKUP("Persons"&amp;control!$F$12&amp;Wales_HB!$B42,Data_HB!$A$5:$K$410,Data_HB!H$1,FALSE)))),"-",IF(ISERROR(VLOOKUP("Persons"&amp;control!$F$12&amp;Wales_HB!$B42,Data_HB!$A$5:$K$410,Data_HB!H$1,FALSE)),"-",VLOOKUP("Persons"&amp;control!$F$12&amp;Wales_HB!$B42,Data_HB!$A$5:$K$410,Data_HB!H$1,FALSE)))</f>
        <v>7</v>
      </c>
      <c r="W42" s="87">
        <f>IF(OR(IF(ISERROR(VLOOKUP("Persons"&amp;control!$F$12&amp;Wales_HB!$B42,Data_HB!$A$5:$K$410,Data_HB!I$1,FALSE)),"-",VLOOKUP("Persons"&amp;control!$F$12&amp;Wales_HB!$B42,Data_HB!$A$5:$K$410,Data_HB!I$1,FALSE))=0,ISERROR(IF(ISERROR(VLOOKUP("Persons"&amp;control!$F$12&amp;Wales_HB!$B42,Data_HB!$A$5:$K$410,Data_HB!I$1,FALSE)),"-",VLOOKUP("Persons"&amp;control!$F$12&amp;Wales_HB!$B42,Data_HB!$A$5:$K$410,Data_HB!I$1,FALSE)))),"-",IF(ISERROR(VLOOKUP("Persons"&amp;control!$F$12&amp;Wales_HB!$B42,Data_HB!$A$5:$K$410,Data_HB!I$1,FALSE)),"-",VLOOKUP("Persons"&amp;control!$F$12&amp;Wales_HB!$B42,Data_HB!$A$5:$K$410,Data_HB!I$1,FALSE)))</f>
        <v>4</v>
      </c>
      <c r="X42" s="87" t="str">
        <f>IF(OR(IF(ISERROR(VLOOKUP("Persons"&amp;control!$F$12&amp;Wales_HB!$B42,Data_HB!$A$5:$K$410,Data_HB!J$1,FALSE)),"-",VLOOKUP("Persons"&amp;control!$F$12&amp;Wales_HB!$B42,Data_HB!$A$5:$K$410,Data_HB!J$1,FALSE))=0,ISERROR(IF(ISERROR(VLOOKUP("Persons"&amp;control!$F$12&amp;Wales_HB!$B42,Data_HB!$A$5:$K$410,Data_HB!J$1,FALSE)),"-",VLOOKUP("Persons"&amp;control!$F$12&amp;Wales_HB!$B42,Data_HB!$A$5:$K$410,Data_HB!J$1,FALSE)))),"-",IF(ISERROR(VLOOKUP("Persons"&amp;control!$F$12&amp;Wales_HB!$B42,Data_HB!$A$5:$K$410,Data_HB!J$1,FALSE)),"-",VLOOKUP("Persons"&amp;control!$F$12&amp;Wales_HB!$B42,Data_HB!$A$5:$K$410,Data_HB!J$1,FALSE)))</f>
        <v>-</v>
      </c>
      <c r="Y42" s="88">
        <f>IF(OR(IF(ISERROR(VLOOKUP("Persons"&amp;control!$F$12&amp;Wales_HB!$B42,Data_HB!$A$5:$K$410,Data_HB!K$1,FALSE)),"-",VLOOKUP("Persons"&amp;control!$F$12&amp;Wales_HB!$B42,Data_HB!$A$5:$K$410,Data_HB!K$1,FALSE))=0,ISERROR(IF(ISERROR(VLOOKUP("Persons"&amp;control!$F$12&amp;Wales_HB!$B42,Data_HB!$A$5:$K$410,Data_HB!K$1,FALSE)),"-",VLOOKUP("Persons"&amp;control!$F$12&amp;Wales_HB!$B42,Data_HB!$A$5:$K$410,Data_HB!K$1,FALSE)))),"-",IF(ISERROR(VLOOKUP("Persons"&amp;control!$F$12&amp;Wales_HB!$B42,Data_HB!$A$5:$K$410,Data_HB!K$1,FALSE)),"-",VLOOKUP("Persons"&amp;control!$F$12&amp;Wales_HB!$B42,Data_HB!$A$5:$K$410,Data_HB!K$1,FALSE)))</f>
        <v>37</v>
      </c>
    </row>
    <row r="43" spans="2:25" thickBot="1">
      <c r="B43" s="16" t="s">
        <v>132</v>
      </c>
      <c r="C43" s="89" t="str">
        <f>IF(OR(IF(ISERROR(VLOOKUP(control!$B$4&amp;control!$F$12&amp;Wales_HB!$B43,Data_HB!$A$5:$K$410,Data_HB!E$1,FALSE)),"-",VLOOKUP(control!$B$4&amp;control!$F$12&amp;Wales_HB!$B43,Data_HB!$A$5:$K$410,Data_HB!E$1,FALSE))=0,ISERROR(IF(ISERROR(VLOOKUP(control!$B$4&amp;control!$F$12&amp;Wales_HB!$B43,Data_HB!$A$5:$K$410,Data_HB!E$1,FALSE)),"-",VLOOKUP(control!$B$4&amp;control!$F$12&amp;Wales_HB!$B43,Data_HB!$A$5:$K$410,Data_HB!E$1,FALSE)))),"-",IF(ISERROR(VLOOKUP(control!$B$4&amp;control!$F$12&amp;Wales_HB!$B43,Data_HB!$A$5:$K$410,Data_HB!E$1,FALSE)),"-",VLOOKUP(control!$B$4&amp;control!$F$12&amp;Wales_HB!$B43,Data_HB!$A$5:$K$410,Data_HB!E$1,FALSE)))</f>
        <v>-</v>
      </c>
      <c r="D43" s="90" t="str">
        <f>IF(OR(IF(ISERROR(VLOOKUP(control!$B$4&amp;control!$F$12&amp;Wales_HB!$B43,Data_HB!$A$5:$K$410,Data_HB!F$1,FALSE)),"-",VLOOKUP(control!$B$4&amp;control!$F$12&amp;Wales_HB!$B43,Data_HB!$A$5:$K$410,Data_HB!F$1,FALSE))=0,ISERROR(IF(ISERROR(VLOOKUP(control!$B$4&amp;control!$F$12&amp;Wales_HB!$B43,Data_HB!$A$5:$K$410,Data_HB!F$1,FALSE)),"-",VLOOKUP(control!$B$4&amp;control!$F$12&amp;Wales_HB!$B43,Data_HB!$A$5:$K$410,Data_HB!F$1,FALSE)))),"-",IF(ISERROR(VLOOKUP(control!$B$4&amp;control!$F$12&amp;Wales_HB!$B43,Data_HB!$A$5:$K$410,Data_HB!F$1,FALSE)),"-",VLOOKUP(control!$B$4&amp;control!$F$12&amp;Wales_HB!$B43,Data_HB!$A$5:$K$410,Data_HB!F$1,FALSE)))</f>
        <v>-</v>
      </c>
      <c r="E43" s="90" t="str">
        <f>IF(OR(IF(ISERROR(VLOOKUP(control!$B$4&amp;control!$F$12&amp;Wales_HB!$B43,Data_HB!$A$5:$K$410,Data_HB!G$1,FALSE)),"-",VLOOKUP(control!$B$4&amp;control!$F$12&amp;Wales_HB!$B43,Data_HB!$A$5:$K$410,Data_HB!G$1,FALSE))=0,ISERROR(IF(ISERROR(VLOOKUP(control!$B$4&amp;control!$F$12&amp;Wales_HB!$B43,Data_HB!$A$5:$K$410,Data_HB!G$1,FALSE)),"-",VLOOKUP(control!$B$4&amp;control!$F$12&amp;Wales_HB!$B43,Data_HB!$A$5:$K$410,Data_HB!G$1,FALSE)))),"-",IF(ISERROR(VLOOKUP(control!$B$4&amp;control!$F$12&amp;Wales_HB!$B43,Data_HB!$A$5:$K$410,Data_HB!G$1,FALSE)),"-",VLOOKUP(control!$B$4&amp;control!$F$12&amp;Wales_HB!$B43,Data_HB!$A$5:$K$410,Data_HB!G$1,FALSE)))</f>
        <v>-</v>
      </c>
      <c r="F43" s="90" t="str">
        <f>IF(OR(IF(ISERROR(VLOOKUP(control!$B$4&amp;control!$F$12&amp;Wales_HB!$B43,Data_HB!$A$5:$K$410,Data_HB!H$1,FALSE)),"-",VLOOKUP(control!$B$4&amp;control!$F$12&amp;Wales_HB!$B43,Data_HB!$A$5:$K$410,Data_HB!H$1,FALSE))=0,ISERROR(IF(ISERROR(VLOOKUP(control!$B$4&amp;control!$F$12&amp;Wales_HB!$B43,Data_HB!$A$5:$K$410,Data_HB!H$1,FALSE)),"-",VLOOKUP(control!$B$4&amp;control!$F$12&amp;Wales_HB!$B43,Data_HB!$A$5:$K$410,Data_HB!H$1,FALSE)))),"-",IF(ISERROR(VLOOKUP(control!$B$4&amp;control!$F$12&amp;Wales_HB!$B43,Data_HB!$A$5:$K$410,Data_HB!H$1,FALSE)),"-",VLOOKUP(control!$B$4&amp;control!$F$12&amp;Wales_HB!$B43,Data_HB!$A$5:$K$410,Data_HB!H$1,FALSE)))</f>
        <v>-</v>
      </c>
      <c r="G43" s="90" t="str">
        <f>IF(OR(IF(ISERROR(VLOOKUP(control!$B$4&amp;control!$F$12&amp;Wales_HB!$B43,Data_HB!$A$5:$K$410,Data_HB!I$1,FALSE)),"-",VLOOKUP(control!$B$4&amp;control!$F$12&amp;Wales_HB!$B43,Data_HB!$A$5:$K$410,Data_HB!I$1,FALSE))=0,ISERROR(IF(ISERROR(VLOOKUP(control!$B$4&amp;control!$F$12&amp;Wales_HB!$B43,Data_HB!$A$5:$K$410,Data_HB!I$1,FALSE)),"-",VLOOKUP(control!$B$4&amp;control!$F$12&amp;Wales_HB!$B43,Data_HB!$A$5:$K$410,Data_HB!I$1,FALSE)))),"-",IF(ISERROR(VLOOKUP(control!$B$4&amp;control!$F$12&amp;Wales_HB!$B43,Data_HB!$A$5:$K$410,Data_HB!I$1,FALSE)),"-",VLOOKUP(control!$B$4&amp;control!$F$12&amp;Wales_HB!$B43,Data_HB!$A$5:$K$410,Data_HB!I$1,FALSE)))</f>
        <v>-</v>
      </c>
      <c r="H43" s="90" t="str">
        <f>IF(OR(IF(ISERROR(VLOOKUP(control!$B$4&amp;control!$F$12&amp;Wales_HB!$B43,Data_HB!$A$5:$K$410,Data_HB!J$1,FALSE)),"-",VLOOKUP(control!$B$4&amp;control!$F$12&amp;Wales_HB!$B43,Data_HB!$A$5:$K$410,Data_HB!J$1,FALSE))=0,ISERROR(IF(ISERROR(VLOOKUP(control!$B$4&amp;control!$F$12&amp;Wales_HB!$B43,Data_HB!$A$5:$K$410,Data_HB!J$1,FALSE)),"-",VLOOKUP(control!$B$4&amp;control!$F$12&amp;Wales_HB!$B43,Data_HB!$A$5:$K$410,Data_HB!J$1,FALSE)))),"-",IF(ISERROR(VLOOKUP(control!$B$4&amp;control!$F$12&amp;Wales_HB!$B43,Data_HB!$A$5:$K$410,Data_HB!J$1,FALSE)),"-",VLOOKUP(control!$B$4&amp;control!$F$12&amp;Wales_HB!$B43,Data_HB!$A$5:$K$410,Data_HB!J$1,FALSE)))</f>
        <v>-</v>
      </c>
      <c r="I43" s="91" t="str">
        <f>IF(OR(IF(ISERROR(VLOOKUP(control!$B$4&amp;control!$F$12&amp;Wales_HB!$B43,Data_HB!$A$5:$K$410,Data_HB!K$1,FALSE)),"-",VLOOKUP(control!$B$4&amp;control!$F$12&amp;Wales_HB!$B43,Data_HB!$A$5:$K$410,Data_HB!K$1,FALSE))=0,ISERROR(IF(ISERROR(VLOOKUP(control!$B$4&amp;control!$F$12&amp;Wales_HB!$B43,Data_HB!$A$5:$K$410,Data_HB!K$1,FALSE)),"-",VLOOKUP(control!$B$4&amp;control!$F$12&amp;Wales_HB!$B43,Data_HB!$A$5:$K$410,Data_HB!K$1,FALSE)))),"-",IF(ISERROR(VLOOKUP(control!$B$4&amp;control!$F$12&amp;Wales_HB!$B43,Data_HB!$A$5:$K$410,Data_HB!K$1,FALSE)),"-",VLOOKUP(control!$B$4&amp;control!$F$12&amp;Wales_HB!$B43,Data_HB!$A$5:$K$410,Data_HB!K$1,FALSE)))</f>
        <v>-</v>
      </c>
      <c r="K43" s="89">
        <f>IF(OR(IF(ISERROR(VLOOKUP(control!$B$5&amp;control!$F$12&amp;Wales_HB!$B43,Data_HB!$A$5:$K$410,Data_HB!E$1,FALSE)),"-",VLOOKUP(control!$B$5&amp;control!$F$12&amp;Wales_HB!$B43,Data_HB!$A$5:$K$410,Data_HB!E$1,FALSE))=0,ISERROR(IF(ISERROR(VLOOKUP(control!$B$5&amp;control!$F$12&amp;Wales_HB!$B43,Data_HB!$A$5:$K$410,Data_HB!E$1,FALSE)),"-",VLOOKUP(control!$B$5&amp;control!$F$12&amp;Wales_HB!$B43,Data_HB!$A$5:$K$410,Data_HB!E$1,FALSE)))),"-",IF(ISERROR(VLOOKUP(control!$B$5&amp;control!$F$12&amp;Wales_HB!$B43,Data_HB!$A$5:$K$410,Data_HB!E$1,FALSE)),"-",VLOOKUP(control!$B$5&amp;control!$F$12&amp;Wales_HB!$B43,Data_HB!$A$5:$K$410,Data_HB!E$1,FALSE)))</f>
        <v>5</v>
      </c>
      <c r="L43" s="90">
        <f>IF(OR(IF(ISERROR(VLOOKUP(control!$B$5&amp;control!$F$12&amp;Wales_HB!$B43,Data_HB!$A$5:$K$410,Data_HB!F$1,FALSE)),"-",VLOOKUP(control!$B$5&amp;control!$F$12&amp;Wales_HB!$B43,Data_HB!$A$5:$K$410,Data_HB!F$1,FALSE))=0,ISERROR(IF(ISERROR(VLOOKUP(control!$B$5&amp;control!$F$12&amp;Wales_HB!$B46,Data_HB!$A$5:$K$410,Data_HB!F$1,FALSE)),"-",VLOOKUP(control!$B$5&amp;control!$F$12&amp;Wales_HB!$B43,Data_HB!$A$5:$K$410,Data_HB!F$1,FALSE)))),"-",IF(ISERROR(VLOOKUP(control!$B$5&amp;control!$F$12&amp;Wales_HB!$B43,Data_HB!$A$5:$K$410,Data_HB!F$1,FALSE)),"-",VLOOKUP(control!$B$5&amp;control!$F$12&amp;Wales_HB!$B43,Data_HB!$A$5:$K$410,Data_HB!F$1,FALSE)))</f>
        <v>17</v>
      </c>
      <c r="M43" s="90">
        <f>IF(OR(IF(ISERROR(VLOOKUP(control!$B$5&amp;control!$F$12&amp;Wales_HB!$B43,Data_HB!$A$5:$K$410,Data_HB!G$1,FALSE)),"-",VLOOKUP(control!$B$5&amp;control!$F$12&amp;Wales_HB!$B43,Data_HB!$A$5:$K$410,Data_HB!G$1,FALSE))=0,ISERROR(IF(ISERROR(VLOOKUP(control!$B$5&amp;control!$F$12&amp;Wales_HB!$B46,Data_HB!$A$5:$K$410,Data_HB!G$1,FALSE)),"-",VLOOKUP(control!$B$5&amp;control!$F$12&amp;Wales_HB!$B43,Data_HB!$A$5:$K$410,Data_HB!G$1,FALSE)))),"-",IF(ISERROR(VLOOKUP(control!$B$5&amp;control!$F$12&amp;Wales_HB!$B43,Data_HB!$A$5:$K$410,Data_HB!G$1,FALSE)),"-",VLOOKUP(control!$B$5&amp;control!$F$12&amp;Wales_HB!$B43,Data_HB!$A$5:$K$410,Data_HB!G$1,FALSE)))</f>
        <v>21</v>
      </c>
      <c r="N43" s="90">
        <f>IF(OR(IF(ISERROR(VLOOKUP(control!$B$5&amp;control!$F$12&amp;Wales_HB!$B43,Data_HB!$A$5:$K$410,Data_HB!H$1,FALSE)),"-",VLOOKUP(control!$B$5&amp;control!$F$12&amp;Wales_HB!$B43,Data_HB!$A$5:$K$410,Data_HB!H$1,FALSE))=0,ISERROR(IF(ISERROR(VLOOKUP(control!$B$5&amp;control!$F$12&amp;Wales_HB!$B46,Data_HB!$A$5:$K$410,Data_HB!H$1,FALSE)),"-",VLOOKUP(control!$B$5&amp;control!$F$12&amp;Wales_HB!$B43,Data_HB!$A$5:$K$410,Data_HB!H$1,FALSE)))),"-",IF(ISERROR(VLOOKUP(control!$B$5&amp;control!$F$12&amp;Wales_HB!$B43,Data_HB!$A$5:$K$410,Data_HB!H$1,FALSE)),"-",VLOOKUP(control!$B$5&amp;control!$F$12&amp;Wales_HB!$B43,Data_HB!$A$5:$K$410,Data_HB!H$1,FALSE)))</f>
        <v>27</v>
      </c>
      <c r="O43" s="90">
        <f>IF(OR(IF(ISERROR(VLOOKUP(control!$B$5&amp;control!$F$12&amp;Wales_HB!$B43,Data_HB!$A$5:$K$410,Data_HB!I$1,FALSE)),"-",VLOOKUP(control!$B$5&amp;control!$F$12&amp;Wales_HB!$B43,Data_HB!$A$5:$K$410,Data_HB!I$1,FALSE))=0,ISERROR(IF(ISERROR(VLOOKUP(control!$B$5&amp;control!$F$12&amp;Wales_HB!$B46,Data_HB!$A$5:$K$410,Data_HB!I$1,FALSE)),"-",VLOOKUP(control!$B$5&amp;control!$F$12&amp;Wales_HB!$B43,Data_HB!$A$5:$K$410,Data_HB!I$1,FALSE)))),"-",IF(ISERROR(VLOOKUP(control!$B$5&amp;control!$F$12&amp;Wales_HB!$B43,Data_HB!$A$5:$K$410,Data_HB!I$1,FALSE)),"-",VLOOKUP(control!$B$5&amp;control!$F$12&amp;Wales_HB!$B43,Data_HB!$A$5:$K$410,Data_HB!I$1,FALSE)))</f>
        <v>23</v>
      </c>
      <c r="P43" s="90">
        <f>IF(OR(IF(ISERROR(VLOOKUP(control!$B$5&amp;control!$F$12&amp;Wales_HB!$B43,Data_HB!$A$5:$K$410,Data_HB!J$1,FALSE)),"-",VLOOKUP(control!$B$5&amp;control!$F$12&amp;Wales_HB!$B43,Data_HB!$A$5:$K$410,Data_HB!J$1,FALSE))=0,ISERROR(IF(ISERROR(VLOOKUP(control!$B$5&amp;control!$F$12&amp;Wales_HB!$B46,Data_HB!$A$5:$K$410,Data_HB!J$1,FALSE)),"-",VLOOKUP(control!$B$5&amp;control!$F$12&amp;Wales_HB!$B43,Data_HB!$A$5:$K$410,Data_HB!J$1,FALSE)))),"-",IF(ISERROR(VLOOKUP(control!$B$5&amp;control!$F$12&amp;Wales_HB!$B43,Data_HB!$A$5:$K$410,Data_HB!J$1,FALSE)),"-",VLOOKUP(control!$B$5&amp;control!$F$12&amp;Wales_HB!$B43,Data_HB!$A$5:$K$410,Data_HB!J$1,FALSE)))</f>
        <v>7</v>
      </c>
      <c r="Q43" s="91">
        <f>IF(OR(IF(ISERROR(VLOOKUP(control!$B$5&amp;control!$F$12&amp;Wales_HB!$B43,Data_HB!$A$5:$K$410,Data_HB!K$1,FALSE)),"-",VLOOKUP(control!$B$5&amp;control!$F$12&amp;Wales_HB!$B43,Data_HB!$A$5:$K$410,Data_HB!K$1,FALSE))=0,ISERROR(IF(ISERROR(VLOOKUP(control!$B$5&amp;control!$F$12&amp;Wales_HB!$B46,Data_HB!$A$5:$K$410,Data_HB!K$1,FALSE)),"-",VLOOKUP(control!$B$5&amp;control!$F$12&amp;Wales_HB!$B43,Data_HB!$A$5:$K$410,Data_HB!K$1,FALSE)))),"-",IF(ISERROR(VLOOKUP(control!$B$5&amp;control!$F$12&amp;Wales_HB!$B43,Data_HB!$A$5:$K$410,Data_HB!K$1,FALSE)),"-",VLOOKUP(control!$B$5&amp;control!$F$12&amp;Wales_HB!$B43,Data_HB!$A$5:$K$410,Data_HB!K$1,FALSE)))</f>
        <v>100</v>
      </c>
      <c r="R43" s="9"/>
      <c r="S43" s="89">
        <f>IF(OR(IF(ISERROR(VLOOKUP("Persons"&amp;control!$F$12&amp;Wales_HB!$B43,Data_HB!$A$5:$K$410,Data_HB!E$1,FALSE)),"-",VLOOKUP("Persons"&amp;control!$F$12&amp;Wales_HB!$B43,Data_HB!$A$5:$K$410,Data_HB!E$1,FALSE))=0,ISERROR(IF(ISERROR(VLOOKUP("Persons"&amp;control!$F$12&amp;Wales_HB!$B43,Data_HB!$A$5:$K$410,Data_HB!E$1,FALSE)),"-",VLOOKUP("Persons"&amp;control!$F$12&amp;Wales_HB!$B43,Data_HB!$A$5:$K$410,Data_HB!E$1,FALSE)))),"-",IF(ISERROR(VLOOKUP("Persons"&amp;control!$F$12&amp;Wales_HB!$B43,Data_HB!$A$5:$K$410,Data_HB!E$1,FALSE)),"-",VLOOKUP("Persons"&amp;control!$F$12&amp;Wales_HB!$B43,Data_HB!$A$5:$K$410,Data_HB!E$1,FALSE)))</f>
        <v>5</v>
      </c>
      <c r="T43" s="90">
        <f>IF(OR(IF(ISERROR(VLOOKUP("Persons"&amp;control!$F$12&amp;Wales_HB!$B43,Data_HB!$A$5:$K$410,Data_HB!F$1,FALSE)),"-",VLOOKUP("Persons"&amp;control!$F$12&amp;Wales_HB!$B43,Data_HB!$A$5:$K$410,Data_HB!F$1,FALSE))=0,ISERROR(IF(ISERROR(VLOOKUP("Persons"&amp;control!$F$12&amp;Wales_HB!$B43,Data_HB!$A$5:$K$410,Data_HB!F$1,FALSE)),"-",VLOOKUP("Persons"&amp;control!$F$12&amp;Wales_HB!$B43,Data_HB!$A$5:$K$410,Data_HB!F$1,FALSE)))),"-",IF(ISERROR(VLOOKUP("Persons"&amp;control!$F$12&amp;Wales_HB!$B43,Data_HB!$A$5:$K$410,Data_HB!F$1,FALSE)),"-",VLOOKUP("Persons"&amp;control!$F$12&amp;Wales_HB!$B43,Data_HB!$A$5:$K$410,Data_HB!F$1,FALSE)))</f>
        <v>17</v>
      </c>
      <c r="U43" s="90">
        <f>IF(OR(IF(ISERROR(VLOOKUP("Persons"&amp;control!$F$12&amp;Wales_HB!$B43,Data_HB!$A$5:$K$410,Data_HB!G$1,FALSE)),"-",VLOOKUP("Persons"&amp;control!$F$12&amp;Wales_HB!$B43,Data_HB!$A$5:$K$410,Data_HB!G$1,FALSE))=0,ISERROR(IF(ISERROR(VLOOKUP("Persons"&amp;control!$F$12&amp;Wales_HB!$B43,Data_HB!$A$5:$K$410,Data_HB!G$1,FALSE)),"-",VLOOKUP("Persons"&amp;control!$F$12&amp;Wales_HB!$B43,Data_HB!$A$5:$K$410,Data_HB!G$1,FALSE)))),"-",IF(ISERROR(VLOOKUP("Persons"&amp;control!$F$12&amp;Wales_HB!$B43,Data_HB!$A$5:$K$410,Data_HB!G$1,FALSE)),"-",VLOOKUP("Persons"&amp;control!$F$12&amp;Wales_HB!$B43,Data_HB!$A$5:$K$410,Data_HB!G$1,FALSE)))</f>
        <v>21</v>
      </c>
      <c r="V43" s="90">
        <f>IF(OR(IF(ISERROR(VLOOKUP("Persons"&amp;control!$F$12&amp;Wales_HB!$B43,Data_HB!$A$5:$K$410,Data_HB!H$1,FALSE)),"-",VLOOKUP("Persons"&amp;control!$F$12&amp;Wales_HB!$B43,Data_HB!$A$5:$K$410,Data_HB!H$1,FALSE))=0,ISERROR(IF(ISERROR(VLOOKUP("Persons"&amp;control!$F$12&amp;Wales_HB!$B43,Data_HB!$A$5:$K$410,Data_HB!H$1,FALSE)),"-",VLOOKUP("Persons"&amp;control!$F$12&amp;Wales_HB!$B43,Data_HB!$A$5:$K$410,Data_HB!H$1,FALSE)))),"-",IF(ISERROR(VLOOKUP("Persons"&amp;control!$F$12&amp;Wales_HB!$B43,Data_HB!$A$5:$K$410,Data_HB!H$1,FALSE)),"-",VLOOKUP("Persons"&amp;control!$F$12&amp;Wales_HB!$B43,Data_HB!$A$5:$K$410,Data_HB!H$1,FALSE)))</f>
        <v>27</v>
      </c>
      <c r="W43" s="90">
        <f>IF(OR(IF(ISERROR(VLOOKUP("Persons"&amp;control!$F$12&amp;Wales_HB!$B43,Data_HB!$A$5:$K$410,Data_HB!I$1,FALSE)),"-",VLOOKUP("Persons"&amp;control!$F$12&amp;Wales_HB!$B43,Data_HB!$A$5:$K$410,Data_HB!I$1,FALSE))=0,ISERROR(IF(ISERROR(VLOOKUP("Persons"&amp;control!$F$12&amp;Wales_HB!$B43,Data_HB!$A$5:$K$410,Data_HB!I$1,FALSE)),"-",VLOOKUP("Persons"&amp;control!$F$12&amp;Wales_HB!$B43,Data_HB!$A$5:$K$410,Data_HB!I$1,FALSE)))),"-",IF(ISERROR(VLOOKUP("Persons"&amp;control!$F$12&amp;Wales_HB!$B43,Data_HB!$A$5:$K$410,Data_HB!I$1,FALSE)),"-",VLOOKUP("Persons"&amp;control!$F$12&amp;Wales_HB!$B43,Data_HB!$A$5:$K$410,Data_HB!I$1,FALSE)))</f>
        <v>23</v>
      </c>
      <c r="X43" s="90">
        <f>IF(OR(IF(ISERROR(VLOOKUP("Persons"&amp;control!$F$12&amp;Wales_HB!$B43,Data_HB!$A$5:$K$410,Data_HB!J$1,FALSE)),"-",VLOOKUP("Persons"&amp;control!$F$12&amp;Wales_HB!$B43,Data_HB!$A$5:$K$410,Data_HB!J$1,FALSE))=0,ISERROR(IF(ISERROR(VLOOKUP("Persons"&amp;control!$F$12&amp;Wales_HB!$B43,Data_HB!$A$5:$K$410,Data_HB!J$1,FALSE)),"-",VLOOKUP("Persons"&amp;control!$F$12&amp;Wales_HB!$B43,Data_HB!$A$5:$K$410,Data_HB!J$1,FALSE)))),"-",IF(ISERROR(VLOOKUP("Persons"&amp;control!$F$12&amp;Wales_HB!$B43,Data_HB!$A$5:$K$410,Data_HB!J$1,FALSE)),"-",VLOOKUP("Persons"&amp;control!$F$12&amp;Wales_HB!$B43,Data_HB!$A$5:$K$410,Data_HB!J$1,FALSE)))</f>
        <v>7</v>
      </c>
      <c r="Y43" s="91">
        <f>IF(OR(IF(ISERROR(VLOOKUP("Persons"&amp;control!$F$12&amp;Wales_HB!$B43,Data_HB!$A$5:$K$410,Data_HB!K$1,FALSE)),"-",VLOOKUP("Persons"&amp;control!$F$12&amp;Wales_HB!$B43,Data_HB!$A$5:$K$410,Data_HB!K$1,FALSE))=0,ISERROR(IF(ISERROR(VLOOKUP("Persons"&amp;control!$F$12&amp;Wales_HB!$B43,Data_HB!$A$5:$K$410,Data_HB!K$1,FALSE)),"-",VLOOKUP("Persons"&amp;control!$F$12&amp;Wales_HB!$B43,Data_HB!$A$5:$K$410,Data_HB!K$1,FALSE)))),"-",IF(ISERROR(VLOOKUP("Persons"&amp;control!$F$12&amp;Wales_HB!$B43,Data_HB!$A$5:$K$410,Data_HB!K$1,FALSE)),"-",VLOOKUP("Persons"&amp;control!$F$12&amp;Wales_HB!$B43,Data_HB!$A$5:$K$410,Data_HB!K$1,FALSE)))</f>
        <v>100</v>
      </c>
    </row>
    <row r="44" spans="2:25" thickBot="1">
      <c r="B44" s="16" t="s">
        <v>161</v>
      </c>
      <c r="C44" s="86">
        <f>IF(OR(IF(ISERROR(VLOOKUP(control!$B$4&amp;control!$F$12&amp;Wales_HB!$B44,Data_HB!$A$5:$K$410,Data_HB!E$1,FALSE)),"-",VLOOKUP(control!$B$4&amp;control!$F$12&amp;Wales_HB!$B44,Data_HB!$A$5:$K$410,Data_HB!E$1,FALSE))=0,ISERROR(IF(ISERROR(VLOOKUP(control!$B$4&amp;control!$F$12&amp;Wales_HB!$B44,Data_HB!$A$5:$K$410,Data_HB!E$1,FALSE)),"-",VLOOKUP(control!$B$4&amp;control!$F$12&amp;Wales_HB!$B44,Data_HB!$A$5:$K$410,Data_HB!E$1,FALSE)))),"-",IF(ISERROR(VLOOKUP(control!$B$4&amp;control!$F$12&amp;Wales_HB!$B44,Data_HB!$A$5:$K$410,Data_HB!E$1,FALSE)),"-",VLOOKUP(control!$B$4&amp;control!$F$12&amp;Wales_HB!$B44,Data_HB!$A$5:$K$410,Data_HB!E$1,FALSE)))</f>
        <v>5</v>
      </c>
      <c r="D44" s="87">
        <f>IF(OR(IF(ISERROR(VLOOKUP(control!$B$4&amp;control!$F$12&amp;Wales_HB!$B44,Data_HB!$A$5:$K$410,Data_HB!F$1,FALSE)),"-",VLOOKUP(control!$B$4&amp;control!$F$12&amp;Wales_HB!$B44,Data_HB!$A$5:$K$410,Data_HB!F$1,FALSE))=0,ISERROR(IF(ISERROR(VLOOKUP(control!$B$4&amp;control!$F$12&amp;Wales_HB!$B44,Data_HB!$A$5:$K$410,Data_HB!F$1,FALSE)),"-",VLOOKUP(control!$B$4&amp;control!$F$12&amp;Wales_HB!$B44,Data_HB!$A$5:$K$410,Data_HB!F$1,FALSE)))),"-",IF(ISERROR(VLOOKUP(control!$B$4&amp;control!$F$12&amp;Wales_HB!$B44,Data_HB!$A$5:$K$410,Data_HB!F$1,FALSE)),"-",VLOOKUP(control!$B$4&amp;control!$F$12&amp;Wales_HB!$B44,Data_HB!$A$5:$K$410,Data_HB!F$1,FALSE)))</f>
        <v>1</v>
      </c>
      <c r="E44" s="87">
        <f>IF(OR(IF(ISERROR(VLOOKUP(control!$B$4&amp;control!$F$12&amp;Wales_HB!$B44,Data_HB!$A$5:$K$410,Data_HB!G$1,FALSE)),"-",VLOOKUP(control!$B$4&amp;control!$F$12&amp;Wales_HB!$B44,Data_HB!$A$5:$K$410,Data_HB!G$1,FALSE))=0,ISERROR(IF(ISERROR(VLOOKUP(control!$B$4&amp;control!$F$12&amp;Wales_HB!$B44,Data_HB!$A$5:$K$410,Data_HB!G$1,FALSE)),"-",VLOOKUP(control!$B$4&amp;control!$F$12&amp;Wales_HB!$B44,Data_HB!$A$5:$K$410,Data_HB!G$1,FALSE)))),"-",IF(ISERROR(VLOOKUP(control!$B$4&amp;control!$F$12&amp;Wales_HB!$B44,Data_HB!$A$5:$K$410,Data_HB!G$1,FALSE)),"-",VLOOKUP(control!$B$4&amp;control!$F$12&amp;Wales_HB!$B44,Data_HB!$A$5:$K$410,Data_HB!G$1,FALSE)))</f>
        <v>2</v>
      </c>
      <c r="F44" s="87">
        <f>IF(OR(IF(ISERROR(VLOOKUP(control!$B$4&amp;control!$F$12&amp;Wales_HB!$B44,Data_HB!$A$5:$K$410,Data_HB!H$1,FALSE)),"-",VLOOKUP(control!$B$4&amp;control!$F$12&amp;Wales_HB!$B44,Data_HB!$A$5:$K$410,Data_HB!H$1,FALSE))=0,ISERROR(IF(ISERROR(VLOOKUP(control!$B$4&amp;control!$F$12&amp;Wales_HB!$B44,Data_HB!$A$5:$K$410,Data_HB!H$1,FALSE)),"-",VLOOKUP(control!$B$4&amp;control!$F$12&amp;Wales_HB!$B44,Data_HB!$A$5:$K$410,Data_HB!H$1,FALSE)))),"-",IF(ISERROR(VLOOKUP(control!$B$4&amp;control!$F$12&amp;Wales_HB!$B44,Data_HB!$A$5:$K$410,Data_HB!H$1,FALSE)),"-",VLOOKUP(control!$B$4&amp;control!$F$12&amp;Wales_HB!$B44,Data_HB!$A$5:$K$410,Data_HB!H$1,FALSE)))</f>
        <v>1</v>
      </c>
      <c r="G44" s="87">
        <f>IF(OR(IF(ISERROR(VLOOKUP(control!$B$4&amp;control!$F$12&amp;Wales_HB!$B44,Data_HB!$A$5:$K$410,Data_HB!I$1,FALSE)),"-",VLOOKUP(control!$B$4&amp;control!$F$12&amp;Wales_HB!$B44,Data_HB!$A$5:$K$410,Data_HB!I$1,FALSE))=0,ISERROR(IF(ISERROR(VLOOKUP(control!$B$4&amp;control!$F$12&amp;Wales_HB!$B44,Data_HB!$A$5:$K$410,Data_HB!I$1,FALSE)),"-",VLOOKUP(control!$B$4&amp;control!$F$12&amp;Wales_HB!$B44,Data_HB!$A$5:$K$410,Data_HB!I$1,FALSE)))),"-",IF(ISERROR(VLOOKUP(control!$B$4&amp;control!$F$12&amp;Wales_HB!$B44,Data_HB!$A$5:$K$410,Data_HB!I$1,FALSE)),"-",VLOOKUP(control!$B$4&amp;control!$F$12&amp;Wales_HB!$B44,Data_HB!$A$5:$K$410,Data_HB!I$1,FALSE)))</f>
        <v>1</v>
      </c>
      <c r="H44" s="87">
        <f>IF(OR(IF(ISERROR(VLOOKUP(control!$B$4&amp;control!$F$12&amp;Wales_HB!$B44,Data_HB!$A$5:$K$410,Data_HB!J$1,FALSE)),"-",VLOOKUP(control!$B$4&amp;control!$F$12&amp;Wales_HB!$B44,Data_HB!$A$5:$K$410,Data_HB!J$1,FALSE))=0,ISERROR(IF(ISERROR(VLOOKUP(control!$B$4&amp;control!$F$12&amp;Wales_HB!$B44,Data_HB!$A$5:$K$410,Data_HB!J$1,FALSE)),"-",VLOOKUP(control!$B$4&amp;control!$F$12&amp;Wales_HB!$B44,Data_HB!$A$5:$K$410,Data_HB!J$1,FALSE)))),"-",IF(ISERROR(VLOOKUP(control!$B$4&amp;control!$F$12&amp;Wales_HB!$B44,Data_HB!$A$5:$K$410,Data_HB!J$1,FALSE)),"-",VLOOKUP(control!$B$4&amp;control!$F$12&amp;Wales_HB!$B44,Data_HB!$A$5:$K$410,Data_HB!J$1,FALSE)))</f>
        <v>1</v>
      </c>
      <c r="I44" s="88">
        <f>IF(OR(IF(ISERROR(VLOOKUP(control!$B$4&amp;control!$F$12&amp;Wales_HB!$B44,Data_HB!$A$5:$K$410,Data_HB!K$1,FALSE)),"-",VLOOKUP(control!$B$4&amp;control!$F$12&amp;Wales_HB!$B44,Data_HB!$A$5:$K$410,Data_HB!K$1,FALSE))=0,ISERROR(IF(ISERROR(VLOOKUP(control!$B$4&amp;control!$F$12&amp;Wales_HB!$B44,Data_HB!$A$5:$K$410,Data_HB!K$1,FALSE)),"-",VLOOKUP(control!$B$4&amp;control!$F$12&amp;Wales_HB!$B44,Data_HB!$A$5:$K$410,Data_HB!K$1,FALSE)))),"-",IF(ISERROR(VLOOKUP(control!$B$4&amp;control!$F$12&amp;Wales_HB!$B44,Data_HB!$A$5:$K$410,Data_HB!K$1,FALSE)),"-",VLOOKUP(control!$B$4&amp;control!$F$12&amp;Wales_HB!$B44,Data_HB!$A$5:$K$410,Data_HB!K$1,FALSE)))</f>
        <v>11</v>
      </c>
      <c r="K44" s="86">
        <f>IF(OR(IF(ISERROR(VLOOKUP(control!$B$5&amp;control!$F$12&amp;Wales_HB!$B44,Data_HB!$A$5:$K$410,Data_HB!E$1,FALSE)),"-",VLOOKUP(control!$B$5&amp;control!$F$12&amp;Wales_HB!$B44,Data_HB!$A$5:$K$410,Data_HB!E$1,FALSE))=0,ISERROR(IF(ISERROR(VLOOKUP(control!$B$5&amp;control!$F$12&amp;Wales_HB!$B44,Data_HB!$A$5:$K$410,Data_HB!E$1,FALSE)),"-",VLOOKUP(control!$B$5&amp;control!$F$12&amp;Wales_HB!$B44,Data_HB!$A$5:$K$410,Data_HB!E$1,FALSE)))),"-",IF(ISERROR(VLOOKUP(control!$B$5&amp;control!$F$12&amp;Wales_HB!$B44,Data_HB!$A$5:$K$410,Data_HB!E$1,FALSE)),"-",VLOOKUP(control!$B$5&amp;control!$F$12&amp;Wales_HB!$B44,Data_HB!$A$5:$K$410,Data_HB!E$1,FALSE)))</f>
        <v>9</v>
      </c>
      <c r="L44" s="87">
        <f>IF(OR(IF(ISERROR(VLOOKUP(control!$B$5&amp;control!$F$12&amp;Wales_HB!$B44,Data_HB!$A$5:$K$410,Data_HB!F$1,FALSE)),"-",VLOOKUP(control!$B$5&amp;control!$F$12&amp;Wales_HB!$B44,Data_HB!$A$5:$K$410,Data_HB!F$1,FALSE))=0,ISERROR(IF(ISERROR(VLOOKUP(control!$B$5&amp;control!$F$12&amp;Wales_HB!$B47,Data_HB!$A$5:$K$410,Data_HB!F$1,FALSE)),"-",VLOOKUP(control!$B$5&amp;control!$F$12&amp;Wales_HB!$B44,Data_HB!$A$5:$K$410,Data_HB!F$1,FALSE)))),"-",IF(ISERROR(VLOOKUP(control!$B$5&amp;control!$F$12&amp;Wales_HB!$B44,Data_HB!$A$5:$K$410,Data_HB!F$1,FALSE)),"-",VLOOKUP(control!$B$5&amp;control!$F$12&amp;Wales_HB!$B44,Data_HB!$A$5:$K$410,Data_HB!F$1,FALSE)))</f>
        <v>4</v>
      </c>
      <c r="M44" s="87">
        <f>IF(OR(IF(ISERROR(VLOOKUP(control!$B$5&amp;control!$F$12&amp;Wales_HB!$B44,Data_HB!$A$5:$K$410,Data_HB!G$1,FALSE)),"-",VLOOKUP(control!$B$5&amp;control!$F$12&amp;Wales_HB!$B44,Data_HB!$A$5:$K$410,Data_HB!G$1,FALSE))=0,ISERROR(IF(ISERROR(VLOOKUP(control!$B$5&amp;control!$F$12&amp;Wales_HB!$B47,Data_HB!$A$5:$K$410,Data_HB!G$1,FALSE)),"-",VLOOKUP(control!$B$5&amp;control!$F$12&amp;Wales_HB!$B44,Data_HB!$A$5:$K$410,Data_HB!G$1,FALSE)))),"-",IF(ISERROR(VLOOKUP(control!$B$5&amp;control!$F$12&amp;Wales_HB!$B44,Data_HB!$A$5:$K$410,Data_HB!G$1,FALSE)),"-",VLOOKUP(control!$B$5&amp;control!$F$12&amp;Wales_HB!$B44,Data_HB!$A$5:$K$410,Data_HB!G$1,FALSE)))</f>
        <v>2</v>
      </c>
      <c r="N44" s="87">
        <f>IF(OR(IF(ISERROR(VLOOKUP(control!$B$5&amp;control!$F$12&amp;Wales_HB!$B44,Data_HB!$A$5:$K$410,Data_HB!H$1,FALSE)),"-",VLOOKUP(control!$B$5&amp;control!$F$12&amp;Wales_HB!$B44,Data_HB!$A$5:$K$410,Data_HB!H$1,FALSE))=0,ISERROR(IF(ISERROR(VLOOKUP(control!$B$5&amp;control!$F$12&amp;Wales_HB!$B47,Data_HB!$A$5:$K$410,Data_HB!H$1,FALSE)),"-",VLOOKUP(control!$B$5&amp;control!$F$12&amp;Wales_HB!$B44,Data_HB!$A$5:$K$410,Data_HB!H$1,FALSE)))),"-",IF(ISERROR(VLOOKUP(control!$B$5&amp;control!$F$12&amp;Wales_HB!$B44,Data_HB!$A$5:$K$410,Data_HB!H$1,FALSE)),"-",VLOOKUP(control!$B$5&amp;control!$F$12&amp;Wales_HB!$B44,Data_HB!$A$5:$K$410,Data_HB!H$1,FALSE)))</f>
        <v>4</v>
      </c>
      <c r="O44" s="87">
        <f>IF(OR(IF(ISERROR(VLOOKUP(control!$B$5&amp;control!$F$12&amp;Wales_HB!$B44,Data_HB!$A$5:$K$410,Data_HB!I$1,FALSE)),"-",VLOOKUP(control!$B$5&amp;control!$F$12&amp;Wales_HB!$B44,Data_HB!$A$5:$K$410,Data_HB!I$1,FALSE))=0,ISERROR(IF(ISERROR(VLOOKUP(control!$B$5&amp;control!$F$12&amp;Wales_HB!$B47,Data_HB!$A$5:$K$410,Data_HB!I$1,FALSE)),"-",VLOOKUP(control!$B$5&amp;control!$F$12&amp;Wales_HB!$B44,Data_HB!$A$5:$K$410,Data_HB!I$1,FALSE)))),"-",IF(ISERROR(VLOOKUP(control!$B$5&amp;control!$F$12&amp;Wales_HB!$B44,Data_HB!$A$5:$K$410,Data_HB!I$1,FALSE)),"-",VLOOKUP(control!$B$5&amp;control!$F$12&amp;Wales_HB!$B44,Data_HB!$A$5:$K$410,Data_HB!I$1,FALSE)))</f>
        <v>1</v>
      </c>
      <c r="P44" s="87" t="str">
        <f>IF(OR(IF(ISERROR(VLOOKUP(control!$B$5&amp;control!$F$12&amp;Wales_HB!$B44,Data_HB!$A$5:$K$410,Data_HB!J$1,FALSE)),"-",VLOOKUP(control!$B$5&amp;control!$F$12&amp;Wales_HB!$B44,Data_HB!$A$5:$K$410,Data_HB!J$1,FALSE))=0,ISERROR(IF(ISERROR(VLOOKUP(control!$B$5&amp;control!$F$12&amp;Wales_HB!$B47,Data_HB!$A$5:$K$410,Data_HB!J$1,FALSE)),"-",VLOOKUP(control!$B$5&amp;control!$F$12&amp;Wales_HB!$B44,Data_HB!$A$5:$K$410,Data_HB!J$1,FALSE)))),"-",IF(ISERROR(VLOOKUP(control!$B$5&amp;control!$F$12&amp;Wales_HB!$B44,Data_HB!$A$5:$K$410,Data_HB!J$1,FALSE)),"-",VLOOKUP(control!$B$5&amp;control!$F$12&amp;Wales_HB!$B44,Data_HB!$A$5:$K$410,Data_HB!J$1,FALSE)))</f>
        <v>-</v>
      </c>
      <c r="Q44" s="88">
        <f>IF(OR(IF(ISERROR(VLOOKUP(control!$B$5&amp;control!$F$12&amp;Wales_HB!$B44,Data_HB!$A$5:$K$410,Data_HB!K$1,FALSE)),"-",VLOOKUP(control!$B$5&amp;control!$F$12&amp;Wales_HB!$B44,Data_HB!$A$5:$K$410,Data_HB!K$1,FALSE))=0,ISERROR(IF(ISERROR(VLOOKUP(control!$B$5&amp;control!$F$12&amp;Wales_HB!$B47,Data_HB!$A$5:$K$410,Data_HB!K$1,FALSE)),"-",VLOOKUP(control!$B$5&amp;control!$F$12&amp;Wales_HB!$B44,Data_HB!$A$5:$K$410,Data_HB!K$1,FALSE)))),"-",IF(ISERROR(VLOOKUP(control!$B$5&amp;control!$F$12&amp;Wales_HB!$B44,Data_HB!$A$5:$K$410,Data_HB!K$1,FALSE)),"-",VLOOKUP(control!$B$5&amp;control!$F$12&amp;Wales_HB!$B44,Data_HB!$A$5:$K$410,Data_HB!K$1,FALSE)))</f>
        <v>20</v>
      </c>
      <c r="R44" s="94"/>
      <c r="S44" s="86">
        <f>IF(OR(IF(ISERROR(VLOOKUP("Persons"&amp;control!$F$12&amp;Wales_HB!$B44,Data_HB!$A$5:$K$410,Data_HB!E$1,FALSE)),"-",VLOOKUP("Persons"&amp;control!$F$12&amp;Wales_HB!$B44,Data_HB!$A$5:$K$410,Data_HB!E$1,FALSE))=0,ISERROR(IF(ISERROR(VLOOKUP("Persons"&amp;control!$F$12&amp;Wales_HB!$B44,Data_HB!$A$5:$K$410,Data_HB!E$1,FALSE)),"-",VLOOKUP("Persons"&amp;control!$F$12&amp;Wales_HB!$B44,Data_HB!$A$5:$K$410,Data_HB!E$1,FALSE)))),"-",IF(ISERROR(VLOOKUP("Persons"&amp;control!$F$12&amp;Wales_HB!$B44,Data_HB!$A$5:$K$410,Data_HB!E$1,FALSE)),"-",VLOOKUP("Persons"&amp;control!$F$12&amp;Wales_HB!$B44,Data_HB!$A$5:$K$410,Data_HB!E$1,FALSE)))</f>
        <v>14</v>
      </c>
      <c r="T44" s="87">
        <f>IF(OR(IF(ISERROR(VLOOKUP("Persons"&amp;control!$F$12&amp;Wales_HB!$B44,Data_HB!$A$5:$K$410,Data_HB!F$1,FALSE)),"-",VLOOKUP("Persons"&amp;control!$F$12&amp;Wales_HB!$B44,Data_HB!$A$5:$K$410,Data_HB!F$1,FALSE))=0,ISERROR(IF(ISERROR(VLOOKUP("Persons"&amp;control!$F$12&amp;Wales_HB!$B44,Data_HB!$A$5:$K$410,Data_HB!F$1,FALSE)),"-",VLOOKUP("Persons"&amp;control!$F$12&amp;Wales_HB!$B44,Data_HB!$A$5:$K$410,Data_HB!F$1,FALSE)))),"-",IF(ISERROR(VLOOKUP("Persons"&amp;control!$F$12&amp;Wales_HB!$B44,Data_HB!$A$5:$K$410,Data_HB!F$1,FALSE)),"-",VLOOKUP("Persons"&amp;control!$F$12&amp;Wales_HB!$B44,Data_HB!$A$5:$K$410,Data_HB!F$1,FALSE)))</f>
        <v>5</v>
      </c>
      <c r="U44" s="87">
        <f>IF(OR(IF(ISERROR(VLOOKUP("Persons"&amp;control!$F$12&amp;Wales_HB!$B44,Data_HB!$A$5:$K$410,Data_HB!G$1,FALSE)),"-",VLOOKUP("Persons"&amp;control!$F$12&amp;Wales_HB!$B44,Data_HB!$A$5:$K$410,Data_HB!G$1,FALSE))=0,ISERROR(IF(ISERROR(VLOOKUP("Persons"&amp;control!$F$12&amp;Wales_HB!$B44,Data_HB!$A$5:$K$410,Data_HB!G$1,FALSE)),"-",VLOOKUP("Persons"&amp;control!$F$12&amp;Wales_HB!$B44,Data_HB!$A$5:$K$410,Data_HB!G$1,FALSE)))),"-",IF(ISERROR(VLOOKUP("Persons"&amp;control!$F$12&amp;Wales_HB!$B44,Data_HB!$A$5:$K$410,Data_HB!G$1,FALSE)),"-",VLOOKUP("Persons"&amp;control!$F$12&amp;Wales_HB!$B44,Data_HB!$A$5:$K$410,Data_HB!G$1,FALSE)))</f>
        <v>4</v>
      </c>
      <c r="V44" s="87">
        <f>IF(OR(IF(ISERROR(VLOOKUP("Persons"&amp;control!$F$12&amp;Wales_HB!$B44,Data_HB!$A$5:$K$410,Data_HB!H$1,FALSE)),"-",VLOOKUP("Persons"&amp;control!$F$12&amp;Wales_HB!$B44,Data_HB!$A$5:$K$410,Data_HB!H$1,FALSE))=0,ISERROR(IF(ISERROR(VLOOKUP("Persons"&amp;control!$F$12&amp;Wales_HB!$B44,Data_HB!$A$5:$K$410,Data_HB!H$1,FALSE)),"-",VLOOKUP("Persons"&amp;control!$F$12&amp;Wales_HB!$B44,Data_HB!$A$5:$K$410,Data_HB!H$1,FALSE)))),"-",IF(ISERROR(VLOOKUP("Persons"&amp;control!$F$12&amp;Wales_HB!$B44,Data_HB!$A$5:$K$410,Data_HB!H$1,FALSE)),"-",VLOOKUP("Persons"&amp;control!$F$12&amp;Wales_HB!$B44,Data_HB!$A$5:$K$410,Data_HB!H$1,FALSE)))</f>
        <v>5</v>
      </c>
      <c r="W44" s="87">
        <f>IF(OR(IF(ISERROR(VLOOKUP("Persons"&amp;control!$F$12&amp;Wales_HB!$B44,Data_HB!$A$5:$K$410,Data_HB!I$1,FALSE)),"-",VLOOKUP("Persons"&amp;control!$F$12&amp;Wales_HB!$B44,Data_HB!$A$5:$K$410,Data_HB!I$1,FALSE))=0,ISERROR(IF(ISERROR(VLOOKUP("Persons"&amp;control!$F$12&amp;Wales_HB!$B44,Data_HB!$A$5:$K$410,Data_HB!I$1,FALSE)),"-",VLOOKUP("Persons"&amp;control!$F$12&amp;Wales_HB!$B44,Data_HB!$A$5:$K$410,Data_HB!I$1,FALSE)))),"-",IF(ISERROR(VLOOKUP("Persons"&amp;control!$F$12&amp;Wales_HB!$B44,Data_HB!$A$5:$K$410,Data_HB!I$1,FALSE)),"-",VLOOKUP("Persons"&amp;control!$F$12&amp;Wales_HB!$B44,Data_HB!$A$5:$K$410,Data_HB!I$1,FALSE)))</f>
        <v>2</v>
      </c>
      <c r="X44" s="87">
        <f>IF(OR(IF(ISERROR(VLOOKUP("Persons"&amp;control!$F$12&amp;Wales_HB!$B44,Data_HB!$A$5:$K$410,Data_HB!J$1,FALSE)),"-",VLOOKUP("Persons"&amp;control!$F$12&amp;Wales_HB!$B44,Data_HB!$A$5:$K$410,Data_HB!J$1,FALSE))=0,ISERROR(IF(ISERROR(VLOOKUP("Persons"&amp;control!$F$12&amp;Wales_HB!$B44,Data_HB!$A$5:$K$410,Data_HB!J$1,FALSE)),"-",VLOOKUP("Persons"&amp;control!$F$12&amp;Wales_HB!$B44,Data_HB!$A$5:$K$410,Data_HB!J$1,FALSE)))),"-",IF(ISERROR(VLOOKUP("Persons"&amp;control!$F$12&amp;Wales_HB!$B44,Data_HB!$A$5:$K$410,Data_HB!J$1,FALSE)),"-",VLOOKUP("Persons"&amp;control!$F$12&amp;Wales_HB!$B44,Data_HB!$A$5:$K$410,Data_HB!J$1,FALSE)))</f>
        <v>1</v>
      </c>
      <c r="Y44" s="88">
        <f>IF(OR(IF(ISERROR(VLOOKUP("Persons"&amp;control!$F$12&amp;Wales_HB!$B44,Data_HB!$A$5:$K$410,Data_HB!K$1,FALSE)),"-",VLOOKUP("Persons"&amp;control!$F$12&amp;Wales_HB!$B44,Data_HB!$A$5:$K$410,Data_HB!K$1,FALSE))=0,ISERROR(IF(ISERROR(VLOOKUP("Persons"&amp;control!$F$12&amp;Wales_HB!$B44,Data_HB!$A$5:$K$410,Data_HB!K$1,FALSE)),"-",VLOOKUP("Persons"&amp;control!$F$12&amp;Wales_HB!$B44,Data_HB!$A$5:$K$410,Data_HB!K$1,FALSE)))),"-",IF(ISERROR(VLOOKUP("Persons"&amp;control!$F$12&amp;Wales_HB!$B44,Data_HB!$A$5:$K$410,Data_HB!K$1,FALSE)),"-",VLOOKUP("Persons"&amp;control!$F$12&amp;Wales_HB!$B44,Data_HB!$A$5:$K$410,Data_HB!K$1,FALSE)))</f>
        <v>31</v>
      </c>
    </row>
    <row r="45" spans="2:25" thickBot="1">
      <c r="B45" s="16" t="s">
        <v>164</v>
      </c>
      <c r="C45" s="89">
        <f>IF(OR(IF(ISERROR(VLOOKUP(control!$B$4&amp;control!$F$12&amp;Wales_HB!$B45,Data_HB!$A$5:$K$410,Data_HB!E$1,FALSE)),"-",VLOOKUP(control!$B$4&amp;control!$F$12&amp;Wales_HB!$B45,Data_HB!$A$5:$K$410,Data_HB!E$1,FALSE))=0,ISERROR(IF(ISERROR(VLOOKUP(control!$B$4&amp;control!$F$12&amp;Wales_HB!$B45,Data_HB!$A$5:$K$410,Data_HB!E$1,FALSE)),"-",VLOOKUP(control!$B$4&amp;control!$F$12&amp;Wales_HB!$B45,Data_HB!$A$5:$K$410,Data_HB!E$1,FALSE)))),"-",IF(ISERROR(VLOOKUP(control!$B$4&amp;control!$F$12&amp;Wales_HB!$B45,Data_HB!$A$5:$K$410,Data_HB!E$1,FALSE)),"-",VLOOKUP(control!$B$4&amp;control!$F$12&amp;Wales_HB!$B45,Data_HB!$A$5:$K$410,Data_HB!E$1,FALSE)))</f>
        <v>105</v>
      </c>
      <c r="D45" s="90">
        <f>IF(OR(IF(ISERROR(VLOOKUP(control!$B$4&amp;control!$F$12&amp;Wales_HB!$B45,Data_HB!$A$5:$K$410,Data_HB!F$1,FALSE)),"-",VLOOKUP(control!$B$4&amp;control!$F$12&amp;Wales_HB!$B45,Data_HB!$A$5:$K$410,Data_HB!F$1,FALSE))=0,ISERROR(IF(ISERROR(VLOOKUP(control!$B$4&amp;control!$F$12&amp;Wales_HB!$B45,Data_HB!$A$5:$K$410,Data_HB!F$1,FALSE)),"-",VLOOKUP(control!$B$4&amp;control!$F$12&amp;Wales_HB!$B45,Data_HB!$A$5:$K$410,Data_HB!F$1,FALSE)))),"-",IF(ISERROR(VLOOKUP(control!$B$4&amp;control!$F$12&amp;Wales_HB!$B45,Data_HB!$A$5:$K$410,Data_HB!F$1,FALSE)),"-",VLOOKUP(control!$B$4&amp;control!$F$12&amp;Wales_HB!$B45,Data_HB!$A$5:$K$410,Data_HB!F$1,FALSE)))</f>
        <v>95</v>
      </c>
      <c r="E45" s="90">
        <f>IF(OR(IF(ISERROR(VLOOKUP(control!$B$4&amp;control!$F$12&amp;Wales_HB!$B45,Data_HB!$A$5:$K$410,Data_HB!G$1,FALSE)),"-",VLOOKUP(control!$B$4&amp;control!$F$12&amp;Wales_HB!$B45,Data_HB!$A$5:$K$410,Data_HB!G$1,FALSE))=0,ISERROR(IF(ISERROR(VLOOKUP(control!$B$4&amp;control!$F$12&amp;Wales_HB!$B45,Data_HB!$A$5:$K$410,Data_HB!G$1,FALSE)),"-",VLOOKUP(control!$B$4&amp;control!$F$12&amp;Wales_HB!$B45,Data_HB!$A$5:$K$410,Data_HB!G$1,FALSE)))),"-",IF(ISERROR(VLOOKUP(control!$B$4&amp;control!$F$12&amp;Wales_HB!$B45,Data_HB!$A$5:$K$410,Data_HB!G$1,FALSE)),"-",VLOOKUP(control!$B$4&amp;control!$F$12&amp;Wales_HB!$B45,Data_HB!$A$5:$K$410,Data_HB!G$1,FALSE)))</f>
        <v>251</v>
      </c>
      <c r="F45" s="90">
        <f>IF(OR(IF(ISERROR(VLOOKUP(control!$B$4&amp;control!$F$12&amp;Wales_HB!$B45,Data_HB!$A$5:$K$410,Data_HB!H$1,FALSE)),"-",VLOOKUP(control!$B$4&amp;control!$F$12&amp;Wales_HB!$B45,Data_HB!$A$5:$K$410,Data_HB!H$1,FALSE))=0,ISERROR(IF(ISERROR(VLOOKUP(control!$B$4&amp;control!$F$12&amp;Wales_HB!$B45,Data_HB!$A$5:$K$410,Data_HB!H$1,FALSE)),"-",VLOOKUP(control!$B$4&amp;control!$F$12&amp;Wales_HB!$B45,Data_HB!$A$5:$K$410,Data_HB!H$1,FALSE)))),"-",IF(ISERROR(VLOOKUP(control!$B$4&amp;control!$F$12&amp;Wales_HB!$B45,Data_HB!$A$5:$K$410,Data_HB!H$1,FALSE)),"-",VLOOKUP(control!$B$4&amp;control!$F$12&amp;Wales_HB!$B45,Data_HB!$A$5:$K$410,Data_HB!H$1,FALSE)))</f>
        <v>228</v>
      </c>
      <c r="G45" s="90">
        <f>IF(OR(IF(ISERROR(VLOOKUP(control!$B$4&amp;control!$F$12&amp;Wales_HB!$B45,Data_HB!$A$5:$K$410,Data_HB!I$1,FALSE)),"-",VLOOKUP(control!$B$4&amp;control!$F$12&amp;Wales_HB!$B45,Data_HB!$A$5:$K$410,Data_HB!I$1,FALSE))=0,ISERROR(IF(ISERROR(VLOOKUP(control!$B$4&amp;control!$F$12&amp;Wales_HB!$B45,Data_HB!$A$5:$K$410,Data_HB!I$1,FALSE)),"-",VLOOKUP(control!$B$4&amp;control!$F$12&amp;Wales_HB!$B45,Data_HB!$A$5:$K$410,Data_HB!I$1,FALSE)))),"-",IF(ISERROR(VLOOKUP(control!$B$4&amp;control!$F$12&amp;Wales_HB!$B45,Data_HB!$A$5:$K$410,Data_HB!I$1,FALSE)),"-",VLOOKUP(control!$B$4&amp;control!$F$12&amp;Wales_HB!$B45,Data_HB!$A$5:$K$410,Data_HB!I$1,FALSE)))</f>
        <v>58</v>
      </c>
      <c r="H45" s="90">
        <f>IF(OR(IF(ISERROR(VLOOKUP(control!$B$4&amp;control!$F$12&amp;Wales_HB!$B45,Data_HB!$A$5:$K$410,Data_HB!J$1,FALSE)),"-",VLOOKUP(control!$B$4&amp;control!$F$12&amp;Wales_HB!$B45,Data_HB!$A$5:$K$410,Data_HB!J$1,FALSE))=0,ISERROR(IF(ISERROR(VLOOKUP(control!$B$4&amp;control!$F$12&amp;Wales_HB!$B45,Data_HB!$A$5:$K$410,Data_HB!J$1,FALSE)),"-",VLOOKUP(control!$B$4&amp;control!$F$12&amp;Wales_HB!$B45,Data_HB!$A$5:$K$410,Data_HB!J$1,FALSE)))),"-",IF(ISERROR(VLOOKUP(control!$B$4&amp;control!$F$12&amp;Wales_HB!$B45,Data_HB!$A$5:$K$410,Data_HB!J$1,FALSE)),"-",VLOOKUP(control!$B$4&amp;control!$F$12&amp;Wales_HB!$B45,Data_HB!$A$5:$K$410,Data_HB!J$1,FALSE)))</f>
        <v>16</v>
      </c>
      <c r="I45" s="91">
        <f>IF(OR(IF(ISERROR(VLOOKUP(control!$B$4&amp;control!$F$12&amp;Wales_HB!$B45,Data_HB!$A$5:$K$410,Data_HB!K$1,FALSE)),"-",VLOOKUP(control!$B$4&amp;control!$F$12&amp;Wales_HB!$B45,Data_HB!$A$5:$K$410,Data_HB!K$1,FALSE))=0,ISERROR(IF(ISERROR(VLOOKUP(control!$B$4&amp;control!$F$12&amp;Wales_HB!$B45,Data_HB!$A$5:$K$410,Data_HB!K$1,FALSE)),"-",VLOOKUP(control!$B$4&amp;control!$F$12&amp;Wales_HB!$B45,Data_HB!$A$5:$K$410,Data_HB!K$1,FALSE)))),"-",IF(ISERROR(VLOOKUP(control!$B$4&amp;control!$F$12&amp;Wales_HB!$B45,Data_HB!$A$5:$K$410,Data_HB!K$1,FALSE)),"-",VLOOKUP(control!$B$4&amp;control!$F$12&amp;Wales_HB!$B45,Data_HB!$A$5:$K$410,Data_HB!K$1,FALSE)))</f>
        <v>753</v>
      </c>
      <c r="K45" s="89" t="str">
        <f>IF(OR(IF(ISERROR(VLOOKUP(control!$B$5&amp;control!$F$12&amp;Wales_HB!$B45,Data_HB!$A$5:$K$410,Data_HB!E$1,FALSE)),"-",VLOOKUP(control!$B$5&amp;control!$F$12&amp;Wales_HB!$B45,Data_HB!$A$5:$K$410,Data_HB!E$1,FALSE))=0,ISERROR(IF(ISERROR(VLOOKUP(control!$B$5&amp;control!$F$12&amp;Wales_HB!$B45,Data_HB!$A$5:$K$410,Data_HB!E$1,FALSE)),"-",VLOOKUP(control!$B$5&amp;control!$F$12&amp;Wales_HB!$B45,Data_HB!$A$5:$K$410,Data_HB!E$1,FALSE)))),"-",IF(ISERROR(VLOOKUP(control!$B$5&amp;control!$F$12&amp;Wales_HB!$B45,Data_HB!$A$5:$K$410,Data_HB!E$1,FALSE)),"-",VLOOKUP(control!$B$5&amp;control!$F$12&amp;Wales_HB!$B45,Data_HB!$A$5:$K$410,Data_HB!E$1,FALSE)))</f>
        <v>-</v>
      </c>
      <c r="L45" s="90" t="str">
        <f>IF(OR(IF(ISERROR(VLOOKUP(control!$B$5&amp;control!$F$12&amp;Wales_HB!$B45,Data_HB!$A$5:$K$410,Data_HB!F$1,FALSE)),"-",VLOOKUP(control!$B$5&amp;control!$F$12&amp;Wales_HB!$B45,Data_HB!$A$5:$K$410,Data_HB!F$1,FALSE))=0,ISERROR(IF(ISERROR(VLOOKUP(control!$B$5&amp;control!$F$12&amp;Wales_HB!$B48,Data_HB!$A$5:$K$410,Data_HB!F$1,FALSE)),"-",VLOOKUP(control!$B$5&amp;control!$F$12&amp;Wales_HB!$B45,Data_HB!$A$5:$K$410,Data_HB!F$1,FALSE)))),"-",IF(ISERROR(VLOOKUP(control!$B$5&amp;control!$F$12&amp;Wales_HB!$B45,Data_HB!$A$5:$K$410,Data_HB!F$1,FALSE)),"-",VLOOKUP(control!$B$5&amp;control!$F$12&amp;Wales_HB!$B45,Data_HB!$A$5:$K$410,Data_HB!F$1,FALSE)))</f>
        <v>-</v>
      </c>
      <c r="M45" s="90" t="str">
        <f>IF(OR(IF(ISERROR(VLOOKUP(control!$B$5&amp;control!$F$12&amp;Wales_HB!$B45,Data_HB!$A$5:$K$410,Data_HB!G$1,FALSE)),"-",VLOOKUP(control!$B$5&amp;control!$F$12&amp;Wales_HB!$B45,Data_HB!$A$5:$K$410,Data_HB!G$1,FALSE))=0,ISERROR(IF(ISERROR(VLOOKUP(control!$B$5&amp;control!$F$12&amp;Wales_HB!$B48,Data_HB!$A$5:$K$410,Data_HB!G$1,FALSE)),"-",VLOOKUP(control!$B$5&amp;control!$F$12&amp;Wales_HB!$B45,Data_HB!$A$5:$K$410,Data_HB!G$1,FALSE)))),"-",IF(ISERROR(VLOOKUP(control!$B$5&amp;control!$F$12&amp;Wales_HB!$B45,Data_HB!$A$5:$K$410,Data_HB!G$1,FALSE)),"-",VLOOKUP(control!$B$5&amp;control!$F$12&amp;Wales_HB!$B45,Data_HB!$A$5:$K$410,Data_HB!G$1,FALSE)))</f>
        <v>-</v>
      </c>
      <c r="N45" s="90" t="str">
        <f>IF(OR(IF(ISERROR(VLOOKUP(control!$B$5&amp;control!$F$12&amp;Wales_HB!$B45,Data_HB!$A$5:$K$410,Data_HB!H$1,FALSE)),"-",VLOOKUP(control!$B$5&amp;control!$F$12&amp;Wales_HB!$B45,Data_HB!$A$5:$K$410,Data_HB!H$1,FALSE))=0,ISERROR(IF(ISERROR(VLOOKUP(control!$B$5&amp;control!$F$12&amp;Wales_HB!$B48,Data_HB!$A$5:$K$410,Data_HB!H$1,FALSE)),"-",VLOOKUP(control!$B$5&amp;control!$F$12&amp;Wales_HB!$B45,Data_HB!$A$5:$K$410,Data_HB!H$1,FALSE)))),"-",IF(ISERROR(VLOOKUP(control!$B$5&amp;control!$F$12&amp;Wales_HB!$B45,Data_HB!$A$5:$K$410,Data_HB!H$1,FALSE)),"-",VLOOKUP(control!$B$5&amp;control!$F$12&amp;Wales_HB!$B45,Data_HB!$A$5:$K$410,Data_HB!H$1,FALSE)))</f>
        <v>-</v>
      </c>
      <c r="O45" s="90" t="str">
        <f>IF(OR(IF(ISERROR(VLOOKUP(control!$B$5&amp;control!$F$12&amp;Wales_HB!$B45,Data_HB!$A$5:$K$410,Data_HB!I$1,FALSE)),"-",VLOOKUP(control!$B$5&amp;control!$F$12&amp;Wales_HB!$B45,Data_HB!$A$5:$K$410,Data_HB!I$1,FALSE))=0,ISERROR(IF(ISERROR(VLOOKUP(control!$B$5&amp;control!$F$12&amp;Wales_HB!$B48,Data_HB!$A$5:$K$410,Data_HB!I$1,FALSE)),"-",VLOOKUP(control!$B$5&amp;control!$F$12&amp;Wales_HB!$B45,Data_HB!$A$5:$K$410,Data_HB!I$1,FALSE)))),"-",IF(ISERROR(VLOOKUP(control!$B$5&amp;control!$F$12&amp;Wales_HB!$B45,Data_HB!$A$5:$K$410,Data_HB!I$1,FALSE)),"-",VLOOKUP(control!$B$5&amp;control!$F$12&amp;Wales_HB!$B45,Data_HB!$A$5:$K$410,Data_HB!I$1,FALSE)))</f>
        <v>-</v>
      </c>
      <c r="P45" s="90" t="str">
        <f>IF(OR(IF(ISERROR(VLOOKUP(control!$B$5&amp;control!$F$12&amp;Wales_HB!$B45,Data_HB!$A$5:$K$410,Data_HB!J$1,FALSE)),"-",VLOOKUP(control!$B$5&amp;control!$F$12&amp;Wales_HB!$B45,Data_HB!$A$5:$K$410,Data_HB!J$1,FALSE))=0,ISERROR(IF(ISERROR(VLOOKUP(control!$B$5&amp;control!$F$12&amp;Wales_HB!$B48,Data_HB!$A$5:$K$410,Data_HB!J$1,FALSE)),"-",VLOOKUP(control!$B$5&amp;control!$F$12&amp;Wales_HB!$B45,Data_HB!$A$5:$K$410,Data_HB!J$1,FALSE)))),"-",IF(ISERROR(VLOOKUP(control!$B$5&amp;control!$F$12&amp;Wales_HB!$B45,Data_HB!$A$5:$K$410,Data_HB!J$1,FALSE)),"-",VLOOKUP(control!$B$5&amp;control!$F$12&amp;Wales_HB!$B45,Data_HB!$A$5:$K$410,Data_HB!J$1,FALSE)))</f>
        <v>-</v>
      </c>
      <c r="Q45" s="91" t="str">
        <f>IF(OR(IF(ISERROR(VLOOKUP(control!$B$5&amp;control!$F$12&amp;Wales_HB!$B45,Data_HB!$A$5:$K$410,Data_HB!K$1,FALSE)),"-",VLOOKUP(control!$B$5&amp;control!$F$12&amp;Wales_HB!$B45,Data_HB!$A$5:$K$410,Data_HB!K$1,FALSE))=0,ISERROR(IF(ISERROR(VLOOKUP(control!$B$5&amp;control!$F$12&amp;Wales_HB!$B48,Data_HB!$A$5:$K$410,Data_HB!K$1,FALSE)),"-",VLOOKUP(control!$B$5&amp;control!$F$12&amp;Wales_HB!$B45,Data_HB!$A$5:$K$410,Data_HB!K$1,FALSE)))),"-",IF(ISERROR(VLOOKUP(control!$B$5&amp;control!$F$12&amp;Wales_HB!$B45,Data_HB!$A$5:$K$410,Data_HB!K$1,FALSE)),"-",VLOOKUP(control!$B$5&amp;control!$F$12&amp;Wales_HB!$B45,Data_HB!$A$5:$K$410,Data_HB!K$1,FALSE)))</f>
        <v>-</v>
      </c>
      <c r="R45" s="9"/>
      <c r="S45" s="89">
        <f>IF(OR(IF(ISERROR(VLOOKUP("Persons"&amp;control!$F$12&amp;Wales_HB!$B45,Data_HB!$A$5:$K$410,Data_HB!E$1,FALSE)),"-",VLOOKUP("Persons"&amp;control!$F$12&amp;Wales_HB!$B45,Data_HB!$A$5:$K$410,Data_HB!E$1,FALSE))=0,ISERROR(IF(ISERROR(VLOOKUP("Persons"&amp;control!$F$12&amp;Wales_HB!$B45,Data_HB!$A$5:$K$410,Data_HB!E$1,FALSE)),"-",VLOOKUP("Persons"&amp;control!$F$12&amp;Wales_HB!$B45,Data_HB!$A$5:$K$410,Data_HB!E$1,FALSE)))),"-",IF(ISERROR(VLOOKUP("Persons"&amp;control!$F$12&amp;Wales_HB!$B45,Data_HB!$A$5:$K$410,Data_HB!E$1,FALSE)),"-",VLOOKUP("Persons"&amp;control!$F$12&amp;Wales_HB!$B45,Data_HB!$A$5:$K$410,Data_HB!E$1,FALSE)))</f>
        <v>105</v>
      </c>
      <c r="T45" s="90">
        <f>IF(OR(IF(ISERROR(VLOOKUP("Persons"&amp;control!$F$12&amp;Wales_HB!$B45,Data_HB!$A$5:$K$410,Data_HB!F$1,FALSE)),"-",VLOOKUP("Persons"&amp;control!$F$12&amp;Wales_HB!$B45,Data_HB!$A$5:$K$410,Data_HB!F$1,FALSE))=0,ISERROR(IF(ISERROR(VLOOKUP("Persons"&amp;control!$F$12&amp;Wales_HB!$B45,Data_HB!$A$5:$K$410,Data_HB!F$1,FALSE)),"-",VLOOKUP("Persons"&amp;control!$F$12&amp;Wales_HB!$B45,Data_HB!$A$5:$K$410,Data_HB!F$1,FALSE)))),"-",IF(ISERROR(VLOOKUP("Persons"&amp;control!$F$12&amp;Wales_HB!$B45,Data_HB!$A$5:$K$410,Data_HB!F$1,FALSE)),"-",VLOOKUP("Persons"&amp;control!$F$12&amp;Wales_HB!$B45,Data_HB!$A$5:$K$410,Data_HB!F$1,FALSE)))</f>
        <v>95</v>
      </c>
      <c r="U45" s="90">
        <f>IF(OR(IF(ISERROR(VLOOKUP("Persons"&amp;control!$F$12&amp;Wales_HB!$B45,Data_HB!$A$5:$K$410,Data_HB!G$1,FALSE)),"-",VLOOKUP("Persons"&amp;control!$F$12&amp;Wales_HB!$B45,Data_HB!$A$5:$K$410,Data_HB!G$1,FALSE))=0,ISERROR(IF(ISERROR(VLOOKUP("Persons"&amp;control!$F$12&amp;Wales_HB!$B45,Data_HB!$A$5:$K$410,Data_HB!G$1,FALSE)),"-",VLOOKUP("Persons"&amp;control!$F$12&amp;Wales_HB!$B45,Data_HB!$A$5:$K$410,Data_HB!G$1,FALSE)))),"-",IF(ISERROR(VLOOKUP("Persons"&amp;control!$F$12&amp;Wales_HB!$B45,Data_HB!$A$5:$K$410,Data_HB!G$1,FALSE)),"-",VLOOKUP("Persons"&amp;control!$F$12&amp;Wales_HB!$B45,Data_HB!$A$5:$K$410,Data_HB!G$1,FALSE)))</f>
        <v>251</v>
      </c>
      <c r="V45" s="90">
        <f>IF(OR(IF(ISERROR(VLOOKUP("Persons"&amp;control!$F$12&amp;Wales_HB!$B45,Data_HB!$A$5:$K$410,Data_HB!H$1,FALSE)),"-",VLOOKUP("Persons"&amp;control!$F$12&amp;Wales_HB!$B45,Data_HB!$A$5:$K$410,Data_HB!H$1,FALSE))=0,ISERROR(IF(ISERROR(VLOOKUP("Persons"&amp;control!$F$12&amp;Wales_HB!$B45,Data_HB!$A$5:$K$410,Data_HB!H$1,FALSE)),"-",VLOOKUP("Persons"&amp;control!$F$12&amp;Wales_HB!$B45,Data_HB!$A$5:$K$410,Data_HB!H$1,FALSE)))),"-",IF(ISERROR(VLOOKUP("Persons"&amp;control!$F$12&amp;Wales_HB!$B45,Data_HB!$A$5:$K$410,Data_HB!H$1,FALSE)),"-",VLOOKUP("Persons"&amp;control!$F$12&amp;Wales_HB!$B45,Data_HB!$A$5:$K$410,Data_HB!H$1,FALSE)))</f>
        <v>228</v>
      </c>
      <c r="W45" s="90">
        <f>IF(OR(IF(ISERROR(VLOOKUP("Persons"&amp;control!$F$12&amp;Wales_HB!$B45,Data_HB!$A$5:$K$410,Data_HB!I$1,FALSE)),"-",VLOOKUP("Persons"&amp;control!$F$12&amp;Wales_HB!$B45,Data_HB!$A$5:$K$410,Data_HB!I$1,FALSE))=0,ISERROR(IF(ISERROR(VLOOKUP("Persons"&amp;control!$F$12&amp;Wales_HB!$B45,Data_HB!$A$5:$K$410,Data_HB!I$1,FALSE)),"-",VLOOKUP("Persons"&amp;control!$F$12&amp;Wales_HB!$B45,Data_HB!$A$5:$K$410,Data_HB!I$1,FALSE)))),"-",IF(ISERROR(VLOOKUP("Persons"&amp;control!$F$12&amp;Wales_HB!$B45,Data_HB!$A$5:$K$410,Data_HB!I$1,FALSE)),"-",VLOOKUP("Persons"&amp;control!$F$12&amp;Wales_HB!$B45,Data_HB!$A$5:$K$410,Data_HB!I$1,FALSE)))</f>
        <v>58</v>
      </c>
      <c r="X45" s="90">
        <f>IF(OR(IF(ISERROR(VLOOKUP("Persons"&amp;control!$F$12&amp;Wales_HB!$B45,Data_HB!$A$5:$K$410,Data_HB!J$1,FALSE)),"-",VLOOKUP("Persons"&amp;control!$F$12&amp;Wales_HB!$B45,Data_HB!$A$5:$K$410,Data_HB!J$1,FALSE))=0,ISERROR(IF(ISERROR(VLOOKUP("Persons"&amp;control!$F$12&amp;Wales_HB!$B45,Data_HB!$A$5:$K$410,Data_HB!J$1,FALSE)),"-",VLOOKUP("Persons"&amp;control!$F$12&amp;Wales_HB!$B45,Data_HB!$A$5:$K$410,Data_HB!J$1,FALSE)))),"-",IF(ISERROR(VLOOKUP("Persons"&amp;control!$F$12&amp;Wales_HB!$B45,Data_HB!$A$5:$K$410,Data_HB!J$1,FALSE)),"-",VLOOKUP("Persons"&amp;control!$F$12&amp;Wales_HB!$B45,Data_HB!$A$5:$K$410,Data_HB!J$1,FALSE)))</f>
        <v>16</v>
      </c>
      <c r="Y45" s="91">
        <f>IF(OR(IF(ISERROR(VLOOKUP("Persons"&amp;control!$F$12&amp;Wales_HB!$B45,Data_HB!$A$5:$K$410,Data_HB!K$1,FALSE)),"-",VLOOKUP("Persons"&amp;control!$F$12&amp;Wales_HB!$B45,Data_HB!$A$5:$K$410,Data_HB!K$1,FALSE))=0,ISERROR(IF(ISERROR(VLOOKUP("Persons"&amp;control!$F$12&amp;Wales_HB!$B45,Data_HB!$A$5:$K$410,Data_HB!K$1,FALSE)),"-",VLOOKUP("Persons"&amp;control!$F$12&amp;Wales_HB!$B45,Data_HB!$A$5:$K$410,Data_HB!K$1,FALSE)))),"-",IF(ISERROR(VLOOKUP("Persons"&amp;control!$F$12&amp;Wales_HB!$B45,Data_HB!$A$5:$K$410,Data_HB!K$1,FALSE)),"-",VLOOKUP("Persons"&amp;control!$F$12&amp;Wales_HB!$B45,Data_HB!$A$5:$K$410,Data_HB!K$1,FALSE)))</f>
        <v>753</v>
      </c>
    </row>
    <row r="46" spans="2:25" thickBot="1">
      <c r="B46" s="16" t="s">
        <v>142</v>
      </c>
      <c r="C46" s="86">
        <f>IF(OR(IF(ISERROR(VLOOKUP(control!$B$4&amp;control!$F$12&amp;Wales_HB!$B46,Data_HB!$A$5:$K$410,Data_HB!E$1,FALSE)),"-",VLOOKUP(control!$B$4&amp;control!$F$12&amp;Wales_HB!$B46,Data_HB!$A$5:$K$410,Data_HB!E$1,FALSE))=0,ISERROR(IF(ISERROR(VLOOKUP(control!$B$4&amp;control!$F$12&amp;Wales_HB!$B46,Data_HB!$A$5:$K$410,Data_HB!E$1,FALSE)),"-",VLOOKUP(control!$B$4&amp;control!$F$12&amp;Wales_HB!$B46,Data_HB!$A$5:$K$410,Data_HB!E$1,FALSE)))),"-",IF(ISERROR(VLOOKUP(control!$B$4&amp;control!$F$12&amp;Wales_HB!$B46,Data_HB!$A$5:$K$410,Data_HB!E$1,FALSE)),"-",VLOOKUP(control!$B$4&amp;control!$F$12&amp;Wales_HB!$B46,Data_HB!$A$5:$K$410,Data_HB!E$1,FALSE)))</f>
        <v>2</v>
      </c>
      <c r="D46" s="87">
        <f>IF(OR(IF(ISERROR(VLOOKUP(control!$B$4&amp;control!$F$12&amp;Wales_HB!$B46,Data_HB!$A$5:$K$410,Data_HB!F$1,FALSE)),"-",VLOOKUP(control!$B$4&amp;control!$F$12&amp;Wales_HB!$B46,Data_HB!$A$5:$K$410,Data_HB!F$1,FALSE))=0,ISERROR(IF(ISERROR(VLOOKUP(control!$B$4&amp;control!$F$12&amp;Wales_HB!$B46,Data_HB!$A$5:$K$410,Data_HB!F$1,FALSE)),"-",VLOOKUP(control!$B$4&amp;control!$F$12&amp;Wales_HB!$B46,Data_HB!$A$5:$K$410,Data_HB!F$1,FALSE)))),"-",IF(ISERROR(VLOOKUP(control!$B$4&amp;control!$F$12&amp;Wales_HB!$B46,Data_HB!$A$5:$K$410,Data_HB!F$1,FALSE)),"-",VLOOKUP(control!$B$4&amp;control!$F$12&amp;Wales_HB!$B46,Data_HB!$A$5:$K$410,Data_HB!F$1,FALSE)))</f>
        <v>7</v>
      </c>
      <c r="E46" s="87">
        <f>IF(OR(IF(ISERROR(VLOOKUP(control!$B$4&amp;control!$F$12&amp;Wales_HB!$B46,Data_HB!$A$5:$K$410,Data_HB!G$1,FALSE)),"-",VLOOKUP(control!$B$4&amp;control!$F$12&amp;Wales_HB!$B46,Data_HB!$A$5:$K$410,Data_HB!G$1,FALSE))=0,ISERROR(IF(ISERROR(VLOOKUP(control!$B$4&amp;control!$F$12&amp;Wales_HB!$B46,Data_HB!$A$5:$K$410,Data_HB!G$1,FALSE)),"-",VLOOKUP(control!$B$4&amp;control!$F$12&amp;Wales_HB!$B46,Data_HB!$A$5:$K$410,Data_HB!G$1,FALSE)))),"-",IF(ISERROR(VLOOKUP(control!$B$4&amp;control!$F$12&amp;Wales_HB!$B46,Data_HB!$A$5:$K$410,Data_HB!G$1,FALSE)),"-",VLOOKUP(control!$B$4&amp;control!$F$12&amp;Wales_HB!$B46,Data_HB!$A$5:$K$410,Data_HB!G$1,FALSE)))</f>
        <v>10</v>
      </c>
      <c r="F46" s="87">
        <f>IF(OR(IF(ISERROR(VLOOKUP(control!$B$4&amp;control!$F$12&amp;Wales_HB!$B46,Data_HB!$A$5:$K$410,Data_HB!H$1,FALSE)),"-",VLOOKUP(control!$B$4&amp;control!$F$12&amp;Wales_HB!$B46,Data_HB!$A$5:$K$410,Data_HB!H$1,FALSE))=0,ISERROR(IF(ISERROR(VLOOKUP(control!$B$4&amp;control!$F$12&amp;Wales_HB!$B46,Data_HB!$A$5:$K$410,Data_HB!H$1,FALSE)),"-",VLOOKUP(control!$B$4&amp;control!$F$12&amp;Wales_HB!$B46,Data_HB!$A$5:$K$410,Data_HB!H$1,FALSE)))),"-",IF(ISERROR(VLOOKUP(control!$B$4&amp;control!$F$12&amp;Wales_HB!$B46,Data_HB!$A$5:$K$410,Data_HB!H$1,FALSE)),"-",VLOOKUP(control!$B$4&amp;control!$F$12&amp;Wales_HB!$B46,Data_HB!$A$5:$K$410,Data_HB!H$1,FALSE)))</f>
        <v>10</v>
      </c>
      <c r="G46" s="87">
        <f>IF(OR(IF(ISERROR(VLOOKUP(control!$B$4&amp;control!$F$12&amp;Wales_HB!$B46,Data_HB!$A$5:$K$410,Data_HB!I$1,FALSE)),"-",VLOOKUP(control!$B$4&amp;control!$F$12&amp;Wales_HB!$B46,Data_HB!$A$5:$K$410,Data_HB!I$1,FALSE))=0,ISERROR(IF(ISERROR(VLOOKUP(control!$B$4&amp;control!$F$12&amp;Wales_HB!$B46,Data_HB!$A$5:$K$410,Data_HB!I$1,FALSE)),"-",VLOOKUP(control!$B$4&amp;control!$F$12&amp;Wales_HB!$B46,Data_HB!$A$5:$K$410,Data_HB!I$1,FALSE)))),"-",IF(ISERROR(VLOOKUP(control!$B$4&amp;control!$F$12&amp;Wales_HB!$B46,Data_HB!$A$5:$K$410,Data_HB!I$1,FALSE)),"-",VLOOKUP(control!$B$4&amp;control!$F$12&amp;Wales_HB!$B46,Data_HB!$A$5:$K$410,Data_HB!I$1,FALSE)))</f>
        <v>2</v>
      </c>
      <c r="H46" s="87">
        <f>IF(OR(IF(ISERROR(VLOOKUP(control!$B$4&amp;control!$F$12&amp;Wales_HB!$B46,Data_HB!$A$5:$K$410,Data_HB!J$1,FALSE)),"-",VLOOKUP(control!$B$4&amp;control!$F$12&amp;Wales_HB!$B46,Data_HB!$A$5:$K$410,Data_HB!J$1,FALSE))=0,ISERROR(IF(ISERROR(VLOOKUP(control!$B$4&amp;control!$F$12&amp;Wales_HB!$B46,Data_HB!$A$5:$K$410,Data_HB!J$1,FALSE)),"-",VLOOKUP(control!$B$4&amp;control!$F$12&amp;Wales_HB!$B46,Data_HB!$A$5:$K$410,Data_HB!J$1,FALSE)))),"-",IF(ISERROR(VLOOKUP(control!$B$4&amp;control!$F$12&amp;Wales_HB!$B46,Data_HB!$A$5:$K$410,Data_HB!J$1,FALSE)),"-",VLOOKUP(control!$B$4&amp;control!$F$12&amp;Wales_HB!$B46,Data_HB!$A$5:$K$410,Data_HB!J$1,FALSE)))</f>
        <v>4</v>
      </c>
      <c r="I46" s="88">
        <f>IF(OR(IF(ISERROR(VLOOKUP(control!$B$4&amp;control!$F$12&amp;Wales_HB!$B46,Data_HB!$A$5:$K$410,Data_HB!K$1,FALSE)),"-",VLOOKUP(control!$B$4&amp;control!$F$12&amp;Wales_HB!$B46,Data_HB!$A$5:$K$410,Data_HB!K$1,FALSE))=0,ISERROR(IF(ISERROR(VLOOKUP(control!$B$4&amp;control!$F$12&amp;Wales_HB!$B46,Data_HB!$A$5:$K$410,Data_HB!K$1,FALSE)),"-",VLOOKUP(control!$B$4&amp;control!$F$12&amp;Wales_HB!$B46,Data_HB!$A$5:$K$410,Data_HB!K$1,FALSE)))),"-",IF(ISERROR(VLOOKUP(control!$B$4&amp;control!$F$12&amp;Wales_HB!$B46,Data_HB!$A$5:$K$410,Data_HB!K$1,FALSE)),"-",VLOOKUP(control!$B$4&amp;control!$F$12&amp;Wales_HB!$B46,Data_HB!$A$5:$K$410,Data_HB!K$1,FALSE)))</f>
        <v>35</v>
      </c>
      <c r="K46" s="86">
        <f>IF(OR(IF(ISERROR(VLOOKUP(control!$B$5&amp;control!$F$12&amp;Wales_HB!$B46,Data_HB!$A$5:$K$410,Data_HB!E$1,FALSE)),"-",VLOOKUP(control!$B$5&amp;control!$F$12&amp;Wales_HB!$B46,Data_HB!$A$5:$K$410,Data_HB!E$1,FALSE))=0,ISERROR(IF(ISERROR(VLOOKUP(control!$B$5&amp;control!$F$12&amp;Wales_HB!$B46,Data_HB!$A$5:$K$410,Data_HB!E$1,FALSE)),"-",VLOOKUP(control!$B$5&amp;control!$F$12&amp;Wales_HB!$B46,Data_HB!$A$5:$K$410,Data_HB!E$1,FALSE)))),"-",IF(ISERROR(VLOOKUP(control!$B$5&amp;control!$F$12&amp;Wales_HB!$B46,Data_HB!$A$5:$K$410,Data_HB!E$1,FALSE)),"-",VLOOKUP(control!$B$5&amp;control!$F$12&amp;Wales_HB!$B46,Data_HB!$A$5:$K$410,Data_HB!E$1,FALSE)))</f>
        <v>3</v>
      </c>
      <c r="L46" s="87">
        <f>IF(OR(IF(ISERROR(VLOOKUP(control!$B$5&amp;control!$F$12&amp;Wales_HB!$B46,Data_HB!$A$5:$K$410,Data_HB!F$1,FALSE)),"-",VLOOKUP(control!$B$5&amp;control!$F$12&amp;Wales_HB!$B46,Data_HB!$A$5:$K$410,Data_HB!F$1,FALSE))=0,ISERROR(IF(ISERROR(VLOOKUP(control!$B$5&amp;control!$F$12&amp;Wales_HB!$B49,Data_HB!$A$5:$K$410,Data_HB!F$1,FALSE)),"-",VLOOKUP(control!$B$5&amp;control!$F$12&amp;Wales_HB!$B46,Data_HB!$A$5:$K$410,Data_HB!F$1,FALSE)))),"-",IF(ISERROR(VLOOKUP(control!$B$5&amp;control!$F$12&amp;Wales_HB!$B46,Data_HB!$A$5:$K$410,Data_HB!F$1,FALSE)),"-",VLOOKUP(control!$B$5&amp;control!$F$12&amp;Wales_HB!$B46,Data_HB!$A$5:$K$410,Data_HB!F$1,FALSE)))</f>
        <v>1</v>
      </c>
      <c r="M46" s="87">
        <f>IF(OR(IF(ISERROR(VLOOKUP(control!$B$5&amp;control!$F$12&amp;Wales_HB!$B46,Data_HB!$A$5:$K$410,Data_HB!G$1,FALSE)),"-",VLOOKUP(control!$B$5&amp;control!$F$12&amp;Wales_HB!$B46,Data_HB!$A$5:$K$410,Data_HB!G$1,FALSE))=0,ISERROR(IF(ISERROR(VLOOKUP(control!$B$5&amp;control!$F$12&amp;Wales_HB!$B49,Data_HB!$A$5:$K$410,Data_HB!G$1,FALSE)),"-",VLOOKUP(control!$B$5&amp;control!$F$12&amp;Wales_HB!$B46,Data_HB!$A$5:$K$410,Data_HB!G$1,FALSE)))),"-",IF(ISERROR(VLOOKUP(control!$B$5&amp;control!$F$12&amp;Wales_HB!$B46,Data_HB!$A$5:$K$410,Data_HB!G$1,FALSE)),"-",VLOOKUP(control!$B$5&amp;control!$F$12&amp;Wales_HB!$B46,Data_HB!$A$5:$K$410,Data_HB!G$1,FALSE)))</f>
        <v>4</v>
      </c>
      <c r="N46" s="87">
        <f>IF(OR(IF(ISERROR(VLOOKUP(control!$B$5&amp;control!$F$12&amp;Wales_HB!$B46,Data_HB!$A$5:$K$410,Data_HB!H$1,FALSE)),"-",VLOOKUP(control!$B$5&amp;control!$F$12&amp;Wales_HB!$B46,Data_HB!$A$5:$K$410,Data_HB!H$1,FALSE))=0,ISERROR(IF(ISERROR(VLOOKUP(control!$B$5&amp;control!$F$12&amp;Wales_HB!$B49,Data_HB!$A$5:$K$410,Data_HB!H$1,FALSE)),"-",VLOOKUP(control!$B$5&amp;control!$F$12&amp;Wales_HB!$B46,Data_HB!$A$5:$K$410,Data_HB!H$1,FALSE)))),"-",IF(ISERROR(VLOOKUP(control!$B$5&amp;control!$F$12&amp;Wales_HB!$B46,Data_HB!$A$5:$K$410,Data_HB!H$1,FALSE)),"-",VLOOKUP(control!$B$5&amp;control!$F$12&amp;Wales_HB!$B46,Data_HB!$A$5:$K$410,Data_HB!H$1,FALSE)))</f>
        <v>6</v>
      </c>
      <c r="O46" s="87">
        <f>IF(OR(IF(ISERROR(VLOOKUP(control!$B$5&amp;control!$F$12&amp;Wales_HB!$B46,Data_HB!$A$5:$K$410,Data_HB!I$1,FALSE)),"-",VLOOKUP(control!$B$5&amp;control!$F$12&amp;Wales_HB!$B46,Data_HB!$A$5:$K$410,Data_HB!I$1,FALSE))=0,ISERROR(IF(ISERROR(VLOOKUP(control!$B$5&amp;control!$F$12&amp;Wales_HB!$B49,Data_HB!$A$5:$K$410,Data_HB!I$1,FALSE)),"-",VLOOKUP(control!$B$5&amp;control!$F$12&amp;Wales_HB!$B46,Data_HB!$A$5:$K$410,Data_HB!I$1,FALSE)))),"-",IF(ISERROR(VLOOKUP(control!$B$5&amp;control!$F$12&amp;Wales_HB!$B46,Data_HB!$A$5:$K$410,Data_HB!I$1,FALSE)),"-",VLOOKUP(control!$B$5&amp;control!$F$12&amp;Wales_HB!$B46,Data_HB!$A$5:$K$410,Data_HB!I$1,FALSE)))</f>
        <v>1</v>
      </c>
      <c r="P46" s="87" t="str">
        <f>IF(OR(IF(ISERROR(VLOOKUP(control!$B$5&amp;control!$F$12&amp;Wales_HB!$B46,Data_HB!$A$5:$K$410,Data_HB!J$1,FALSE)),"-",VLOOKUP(control!$B$5&amp;control!$F$12&amp;Wales_HB!$B46,Data_HB!$A$5:$K$410,Data_HB!J$1,FALSE))=0,ISERROR(IF(ISERROR(VLOOKUP(control!$B$5&amp;control!$F$12&amp;Wales_HB!$B49,Data_HB!$A$5:$K$410,Data_HB!J$1,FALSE)),"-",VLOOKUP(control!$B$5&amp;control!$F$12&amp;Wales_HB!$B46,Data_HB!$A$5:$K$410,Data_HB!J$1,FALSE)))),"-",IF(ISERROR(VLOOKUP(control!$B$5&amp;control!$F$12&amp;Wales_HB!$B46,Data_HB!$A$5:$K$410,Data_HB!J$1,FALSE)),"-",VLOOKUP(control!$B$5&amp;control!$F$12&amp;Wales_HB!$B46,Data_HB!$A$5:$K$410,Data_HB!J$1,FALSE)))</f>
        <v>-</v>
      </c>
      <c r="Q46" s="88">
        <f>IF(OR(IF(ISERROR(VLOOKUP(control!$B$5&amp;control!$F$12&amp;Wales_HB!$B46,Data_HB!$A$5:$K$410,Data_HB!K$1,FALSE)),"-",VLOOKUP(control!$B$5&amp;control!$F$12&amp;Wales_HB!$B46,Data_HB!$A$5:$K$410,Data_HB!K$1,FALSE))=0,ISERROR(IF(ISERROR(VLOOKUP(control!$B$5&amp;control!$F$12&amp;Wales_HB!$B49,Data_HB!$A$5:$K$410,Data_HB!K$1,FALSE)),"-",VLOOKUP(control!$B$5&amp;control!$F$12&amp;Wales_HB!$B46,Data_HB!$A$5:$K$410,Data_HB!K$1,FALSE)))),"-",IF(ISERROR(VLOOKUP(control!$B$5&amp;control!$F$12&amp;Wales_HB!$B46,Data_HB!$A$5:$K$410,Data_HB!K$1,FALSE)),"-",VLOOKUP(control!$B$5&amp;control!$F$12&amp;Wales_HB!$B46,Data_HB!$A$5:$K$410,Data_HB!K$1,FALSE)))</f>
        <v>15</v>
      </c>
      <c r="R46" s="9"/>
      <c r="S46" s="86">
        <f>IF(OR(IF(ISERROR(VLOOKUP("Persons"&amp;control!$F$12&amp;Wales_HB!$B46,Data_HB!$A$5:$K$410,Data_HB!E$1,FALSE)),"-",VLOOKUP("Persons"&amp;control!$F$12&amp;Wales_HB!$B46,Data_HB!$A$5:$K$410,Data_HB!E$1,FALSE))=0,ISERROR(IF(ISERROR(VLOOKUP("Persons"&amp;control!$F$12&amp;Wales_HB!$B46,Data_HB!$A$5:$K$410,Data_HB!E$1,FALSE)),"-",VLOOKUP("Persons"&amp;control!$F$12&amp;Wales_HB!$B46,Data_HB!$A$5:$K$410,Data_HB!E$1,FALSE)))),"-",IF(ISERROR(VLOOKUP("Persons"&amp;control!$F$12&amp;Wales_HB!$B46,Data_HB!$A$5:$K$410,Data_HB!E$1,FALSE)),"-",VLOOKUP("Persons"&amp;control!$F$12&amp;Wales_HB!$B46,Data_HB!$A$5:$K$410,Data_HB!E$1,FALSE)))</f>
        <v>5</v>
      </c>
      <c r="T46" s="87">
        <f>IF(OR(IF(ISERROR(VLOOKUP("Persons"&amp;control!$F$12&amp;Wales_HB!$B46,Data_HB!$A$5:$K$410,Data_HB!F$1,FALSE)),"-",VLOOKUP("Persons"&amp;control!$F$12&amp;Wales_HB!$B46,Data_HB!$A$5:$K$410,Data_HB!F$1,FALSE))=0,ISERROR(IF(ISERROR(VLOOKUP("Persons"&amp;control!$F$12&amp;Wales_HB!$B46,Data_HB!$A$5:$K$410,Data_HB!F$1,FALSE)),"-",VLOOKUP("Persons"&amp;control!$F$12&amp;Wales_HB!$B46,Data_HB!$A$5:$K$410,Data_HB!F$1,FALSE)))),"-",IF(ISERROR(VLOOKUP("Persons"&amp;control!$F$12&amp;Wales_HB!$B46,Data_HB!$A$5:$K$410,Data_HB!F$1,FALSE)),"-",VLOOKUP("Persons"&amp;control!$F$12&amp;Wales_HB!$B46,Data_HB!$A$5:$K$410,Data_HB!F$1,FALSE)))</f>
        <v>8</v>
      </c>
      <c r="U46" s="87">
        <f>IF(OR(IF(ISERROR(VLOOKUP("Persons"&amp;control!$F$12&amp;Wales_HB!$B46,Data_HB!$A$5:$K$410,Data_HB!G$1,FALSE)),"-",VLOOKUP("Persons"&amp;control!$F$12&amp;Wales_HB!$B46,Data_HB!$A$5:$K$410,Data_HB!G$1,FALSE))=0,ISERROR(IF(ISERROR(VLOOKUP("Persons"&amp;control!$F$12&amp;Wales_HB!$B46,Data_HB!$A$5:$K$410,Data_HB!G$1,FALSE)),"-",VLOOKUP("Persons"&amp;control!$F$12&amp;Wales_HB!$B46,Data_HB!$A$5:$K$410,Data_HB!G$1,FALSE)))),"-",IF(ISERROR(VLOOKUP("Persons"&amp;control!$F$12&amp;Wales_HB!$B46,Data_HB!$A$5:$K$410,Data_HB!G$1,FALSE)),"-",VLOOKUP("Persons"&amp;control!$F$12&amp;Wales_HB!$B46,Data_HB!$A$5:$K$410,Data_HB!G$1,FALSE)))</f>
        <v>14</v>
      </c>
      <c r="V46" s="87">
        <f>IF(OR(IF(ISERROR(VLOOKUP("Persons"&amp;control!$F$12&amp;Wales_HB!$B46,Data_HB!$A$5:$K$410,Data_HB!H$1,FALSE)),"-",VLOOKUP("Persons"&amp;control!$F$12&amp;Wales_HB!$B46,Data_HB!$A$5:$K$410,Data_HB!H$1,FALSE))=0,ISERROR(IF(ISERROR(VLOOKUP("Persons"&amp;control!$F$12&amp;Wales_HB!$B46,Data_HB!$A$5:$K$410,Data_HB!H$1,FALSE)),"-",VLOOKUP("Persons"&amp;control!$F$12&amp;Wales_HB!$B46,Data_HB!$A$5:$K$410,Data_HB!H$1,FALSE)))),"-",IF(ISERROR(VLOOKUP("Persons"&amp;control!$F$12&amp;Wales_HB!$B46,Data_HB!$A$5:$K$410,Data_HB!H$1,FALSE)),"-",VLOOKUP("Persons"&amp;control!$F$12&amp;Wales_HB!$B46,Data_HB!$A$5:$K$410,Data_HB!H$1,FALSE)))</f>
        <v>16</v>
      </c>
      <c r="W46" s="87">
        <f>IF(OR(IF(ISERROR(VLOOKUP("Persons"&amp;control!$F$12&amp;Wales_HB!$B46,Data_HB!$A$5:$K$410,Data_HB!I$1,FALSE)),"-",VLOOKUP("Persons"&amp;control!$F$12&amp;Wales_HB!$B46,Data_HB!$A$5:$K$410,Data_HB!I$1,FALSE))=0,ISERROR(IF(ISERROR(VLOOKUP("Persons"&amp;control!$F$12&amp;Wales_HB!$B46,Data_HB!$A$5:$K$410,Data_HB!I$1,FALSE)),"-",VLOOKUP("Persons"&amp;control!$F$12&amp;Wales_HB!$B46,Data_HB!$A$5:$K$410,Data_HB!I$1,FALSE)))),"-",IF(ISERROR(VLOOKUP("Persons"&amp;control!$F$12&amp;Wales_HB!$B46,Data_HB!$A$5:$K$410,Data_HB!I$1,FALSE)),"-",VLOOKUP("Persons"&amp;control!$F$12&amp;Wales_HB!$B46,Data_HB!$A$5:$K$410,Data_HB!I$1,FALSE)))</f>
        <v>3</v>
      </c>
      <c r="X46" s="87">
        <f>IF(OR(IF(ISERROR(VLOOKUP("Persons"&amp;control!$F$12&amp;Wales_HB!$B46,Data_HB!$A$5:$K$410,Data_HB!J$1,FALSE)),"-",VLOOKUP("Persons"&amp;control!$F$12&amp;Wales_HB!$B46,Data_HB!$A$5:$K$410,Data_HB!J$1,FALSE))=0,ISERROR(IF(ISERROR(VLOOKUP("Persons"&amp;control!$F$12&amp;Wales_HB!$B46,Data_HB!$A$5:$K$410,Data_HB!J$1,FALSE)),"-",VLOOKUP("Persons"&amp;control!$F$12&amp;Wales_HB!$B46,Data_HB!$A$5:$K$410,Data_HB!J$1,FALSE)))),"-",IF(ISERROR(VLOOKUP("Persons"&amp;control!$F$12&amp;Wales_HB!$B46,Data_HB!$A$5:$K$410,Data_HB!J$1,FALSE)),"-",VLOOKUP("Persons"&amp;control!$F$12&amp;Wales_HB!$B46,Data_HB!$A$5:$K$410,Data_HB!J$1,FALSE)))</f>
        <v>4</v>
      </c>
      <c r="Y46" s="88">
        <f>IF(OR(IF(ISERROR(VLOOKUP("Persons"&amp;control!$F$12&amp;Wales_HB!$B46,Data_HB!$A$5:$K$410,Data_HB!K$1,FALSE)),"-",VLOOKUP("Persons"&amp;control!$F$12&amp;Wales_HB!$B46,Data_HB!$A$5:$K$410,Data_HB!K$1,FALSE))=0,ISERROR(IF(ISERROR(VLOOKUP("Persons"&amp;control!$F$12&amp;Wales_HB!$B46,Data_HB!$A$5:$K$410,Data_HB!K$1,FALSE)),"-",VLOOKUP("Persons"&amp;control!$F$12&amp;Wales_HB!$B46,Data_HB!$A$5:$K$410,Data_HB!K$1,FALSE)))),"-",IF(ISERROR(VLOOKUP("Persons"&amp;control!$F$12&amp;Wales_HB!$B46,Data_HB!$A$5:$K$410,Data_HB!K$1,FALSE)),"-",VLOOKUP("Persons"&amp;control!$F$12&amp;Wales_HB!$B46,Data_HB!$A$5:$K$410,Data_HB!K$1,FALSE)))</f>
        <v>50</v>
      </c>
    </row>
    <row r="47" spans="2:25" thickBot="1">
      <c r="B47" s="16" t="s">
        <v>146</v>
      </c>
      <c r="C47" s="89" t="str">
        <f>IF(OR(IF(ISERROR(VLOOKUP(control!$B$4&amp;control!$F$12&amp;Wales_HB!$B47,Data_HB!$A$5:$K$410,Data_HB!E$1,FALSE)),"-",VLOOKUP(control!$B$4&amp;control!$F$12&amp;Wales_HB!$B47,Data_HB!$A$5:$K$410,Data_HB!E$1,FALSE))=0,ISERROR(IF(ISERROR(VLOOKUP(control!$B$4&amp;control!$F$12&amp;Wales_HB!$B47,Data_HB!$A$5:$K$410,Data_HB!E$1,FALSE)),"-",VLOOKUP(control!$B$4&amp;control!$F$12&amp;Wales_HB!$B47,Data_HB!$A$5:$K$410,Data_HB!E$1,FALSE)))),"-",IF(ISERROR(VLOOKUP(control!$B$4&amp;control!$F$12&amp;Wales_HB!$B47,Data_HB!$A$5:$K$410,Data_HB!E$1,FALSE)),"-",VLOOKUP(control!$B$4&amp;control!$F$12&amp;Wales_HB!$B47,Data_HB!$A$5:$K$410,Data_HB!E$1,FALSE)))</f>
        <v>-</v>
      </c>
      <c r="D47" s="90" t="str">
        <f>IF(OR(IF(ISERROR(VLOOKUP(control!$B$4&amp;control!$F$12&amp;Wales_HB!$B47,Data_HB!$A$5:$K$410,Data_HB!F$1,FALSE)),"-",VLOOKUP(control!$B$4&amp;control!$F$12&amp;Wales_HB!$B47,Data_HB!$A$5:$K$410,Data_HB!F$1,FALSE))=0,ISERROR(IF(ISERROR(VLOOKUP(control!$B$4&amp;control!$F$12&amp;Wales_HB!$B47,Data_HB!$A$5:$K$410,Data_HB!F$1,FALSE)),"-",VLOOKUP(control!$B$4&amp;control!$F$12&amp;Wales_HB!$B47,Data_HB!$A$5:$K$410,Data_HB!F$1,FALSE)))),"-",IF(ISERROR(VLOOKUP(control!$B$4&amp;control!$F$12&amp;Wales_HB!$B47,Data_HB!$A$5:$K$410,Data_HB!F$1,FALSE)),"-",VLOOKUP(control!$B$4&amp;control!$F$12&amp;Wales_HB!$B47,Data_HB!$A$5:$K$410,Data_HB!F$1,FALSE)))</f>
        <v>-</v>
      </c>
      <c r="E47" s="90" t="str">
        <f>IF(OR(IF(ISERROR(VLOOKUP(control!$B$4&amp;control!$F$12&amp;Wales_HB!$B47,Data_HB!$A$5:$K$410,Data_HB!G$1,FALSE)),"-",VLOOKUP(control!$B$4&amp;control!$F$12&amp;Wales_HB!$B47,Data_HB!$A$5:$K$410,Data_HB!G$1,FALSE))=0,ISERROR(IF(ISERROR(VLOOKUP(control!$B$4&amp;control!$F$12&amp;Wales_HB!$B47,Data_HB!$A$5:$K$410,Data_HB!G$1,FALSE)),"-",VLOOKUP(control!$B$4&amp;control!$F$12&amp;Wales_HB!$B47,Data_HB!$A$5:$K$410,Data_HB!G$1,FALSE)))),"-",IF(ISERROR(VLOOKUP(control!$B$4&amp;control!$F$12&amp;Wales_HB!$B47,Data_HB!$A$5:$K$410,Data_HB!G$1,FALSE)),"-",VLOOKUP(control!$B$4&amp;control!$F$12&amp;Wales_HB!$B47,Data_HB!$A$5:$K$410,Data_HB!G$1,FALSE)))</f>
        <v>-</v>
      </c>
      <c r="F47" s="90" t="str">
        <f>IF(OR(IF(ISERROR(VLOOKUP(control!$B$4&amp;control!$F$12&amp;Wales_HB!$B47,Data_HB!$A$5:$K$410,Data_HB!H$1,FALSE)),"-",VLOOKUP(control!$B$4&amp;control!$F$12&amp;Wales_HB!$B47,Data_HB!$A$5:$K$410,Data_HB!H$1,FALSE))=0,ISERROR(IF(ISERROR(VLOOKUP(control!$B$4&amp;control!$F$12&amp;Wales_HB!$B47,Data_HB!$A$5:$K$410,Data_HB!H$1,FALSE)),"-",VLOOKUP(control!$B$4&amp;control!$F$12&amp;Wales_HB!$B47,Data_HB!$A$5:$K$410,Data_HB!H$1,FALSE)))),"-",IF(ISERROR(VLOOKUP(control!$B$4&amp;control!$F$12&amp;Wales_HB!$B47,Data_HB!$A$5:$K$410,Data_HB!H$1,FALSE)),"-",VLOOKUP(control!$B$4&amp;control!$F$12&amp;Wales_HB!$B47,Data_HB!$A$5:$K$410,Data_HB!H$1,FALSE)))</f>
        <v>-</v>
      </c>
      <c r="G47" s="90" t="str">
        <f>IF(OR(IF(ISERROR(VLOOKUP(control!$B$4&amp;control!$F$12&amp;Wales_HB!$B47,Data_HB!$A$5:$K$410,Data_HB!I$1,FALSE)),"-",VLOOKUP(control!$B$4&amp;control!$F$12&amp;Wales_HB!$B47,Data_HB!$A$5:$K$410,Data_HB!I$1,FALSE))=0,ISERROR(IF(ISERROR(VLOOKUP(control!$B$4&amp;control!$F$12&amp;Wales_HB!$B47,Data_HB!$A$5:$K$410,Data_HB!I$1,FALSE)),"-",VLOOKUP(control!$B$4&amp;control!$F$12&amp;Wales_HB!$B47,Data_HB!$A$5:$K$410,Data_HB!I$1,FALSE)))),"-",IF(ISERROR(VLOOKUP(control!$B$4&amp;control!$F$12&amp;Wales_HB!$B47,Data_HB!$A$5:$K$410,Data_HB!I$1,FALSE)),"-",VLOOKUP(control!$B$4&amp;control!$F$12&amp;Wales_HB!$B47,Data_HB!$A$5:$K$410,Data_HB!I$1,FALSE)))</f>
        <v>-</v>
      </c>
      <c r="H47" s="90" t="str">
        <f>IF(OR(IF(ISERROR(VLOOKUP(control!$B$4&amp;control!$F$12&amp;Wales_HB!$B47,Data_HB!$A$5:$K$410,Data_HB!J$1,FALSE)),"-",VLOOKUP(control!$B$4&amp;control!$F$12&amp;Wales_HB!$B47,Data_HB!$A$5:$K$410,Data_HB!J$1,FALSE))=0,ISERROR(IF(ISERROR(VLOOKUP(control!$B$4&amp;control!$F$12&amp;Wales_HB!$B47,Data_HB!$A$5:$K$410,Data_HB!J$1,FALSE)),"-",VLOOKUP(control!$B$4&amp;control!$F$12&amp;Wales_HB!$B47,Data_HB!$A$5:$K$410,Data_HB!J$1,FALSE)))),"-",IF(ISERROR(VLOOKUP(control!$B$4&amp;control!$F$12&amp;Wales_HB!$B47,Data_HB!$A$5:$K$410,Data_HB!J$1,FALSE)),"-",VLOOKUP(control!$B$4&amp;control!$F$12&amp;Wales_HB!$B47,Data_HB!$A$5:$K$410,Data_HB!J$1,FALSE)))</f>
        <v>-</v>
      </c>
      <c r="I47" s="91" t="str">
        <f>IF(OR(IF(ISERROR(VLOOKUP(control!$B$4&amp;control!$F$12&amp;Wales_HB!$B47,Data_HB!$A$5:$K$410,Data_HB!K$1,FALSE)),"-",VLOOKUP(control!$B$4&amp;control!$F$12&amp;Wales_HB!$B47,Data_HB!$A$5:$K$410,Data_HB!K$1,FALSE))=0,ISERROR(IF(ISERROR(VLOOKUP(control!$B$4&amp;control!$F$12&amp;Wales_HB!$B47,Data_HB!$A$5:$K$410,Data_HB!K$1,FALSE)),"-",VLOOKUP(control!$B$4&amp;control!$F$12&amp;Wales_HB!$B47,Data_HB!$A$5:$K$410,Data_HB!K$1,FALSE)))),"-",IF(ISERROR(VLOOKUP(control!$B$4&amp;control!$F$12&amp;Wales_HB!$B47,Data_HB!$A$5:$K$410,Data_HB!K$1,FALSE)),"-",VLOOKUP(control!$B$4&amp;control!$F$12&amp;Wales_HB!$B47,Data_HB!$A$5:$K$410,Data_HB!K$1,FALSE)))</f>
        <v>-</v>
      </c>
      <c r="K47" s="89">
        <f>IF(OR(IF(ISERROR(VLOOKUP(control!$B$5&amp;control!$F$12&amp;Wales_HB!$B47,Data_HB!$A$5:$K$410,Data_HB!E$1,FALSE)),"-",VLOOKUP(control!$B$5&amp;control!$F$12&amp;Wales_HB!$B47,Data_HB!$A$5:$K$410,Data_HB!E$1,FALSE))=0,ISERROR(IF(ISERROR(VLOOKUP(control!$B$5&amp;control!$F$12&amp;Wales_HB!$B47,Data_HB!$A$5:$K$410,Data_HB!E$1,FALSE)),"-",VLOOKUP(control!$B$5&amp;control!$F$12&amp;Wales_HB!$B47,Data_HB!$A$5:$K$410,Data_HB!E$1,FALSE)))),"-",IF(ISERROR(VLOOKUP(control!$B$5&amp;control!$F$12&amp;Wales_HB!$B47,Data_HB!$A$5:$K$410,Data_HB!E$1,FALSE)),"-",VLOOKUP(control!$B$5&amp;control!$F$12&amp;Wales_HB!$B47,Data_HB!$A$5:$K$410,Data_HB!E$1,FALSE)))</f>
        <v>28</v>
      </c>
      <c r="L47" s="90">
        <f>IF(OR(IF(ISERROR(VLOOKUP(control!$B$5&amp;control!$F$12&amp;Wales_HB!$B47,Data_HB!$A$5:$K$410,Data_HB!F$1,FALSE)),"-",VLOOKUP(control!$B$5&amp;control!$F$12&amp;Wales_HB!$B47,Data_HB!$A$5:$K$410,Data_HB!F$1,FALSE))=0,ISERROR(IF(ISERROR(VLOOKUP(control!$B$5&amp;control!$F$12&amp;Wales_HB!$B50,Data_HB!$A$5:$K$410,Data_HB!F$1,FALSE)),"-",VLOOKUP(control!$B$5&amp;control!$F$12&amp;Wales_HB!$B47,Data_HB!$A$5:$K$410,Data_HB!F$1,FALSE)))),"-",IF(ISERROR(VLOOKUP(control!$B$5&amp;control!$F$12&amp;Wales_HB!$B47,Data_HB!$A$5:$K$410,Data_HB!F$1,FALSE)),"-",VLOOKUP(control!$B$5&amp;control!$F$12&amp;Wales_HB!$B47,Data_HB!$A$5:$K$410,Data_HB!F$1,FALSE)))</f>
        <v>27</v>
      </c>
      <c r="M47" s="90">
        <f>IF(OR(IF(ISERROR(VLOOKUP(control!$B$5&amp;control!$F$12&amp;Wales_HB!$B47,Data_HB!$A$5:$K$410,Data_HB!G$1,FALSE)),"-",VLOOKUP(control!$B$5&amp;control!$F$12&amp;Wales_HB!$B47,Data_HB!$A$5:$K$410,Data_HB!G$1,FALSE))=0,ISERROR(IF(ISERROR(VLOOKUP(control!$B$5&amp;control!$F$12&amp;Wales_HB!$B50,Data_HB!$A$5:$K$410,Data_HB!G$1,FALSE)),"-",VLOOKUP(control!$B$5&amp;control!$F$12&amp;Wales_HB!$B47,Data_HB!$A$5:$K$410,Data_HB!G$1,FALSE)))),"-",IF(ISERROR(VLOOKUP(control!$B$5&amp;control!$F$12&amp;Wales_HB!$B47,Data_HB!$A$5:$K$410,Data_HB!G$1,FALSE)),"-",VLOOKUP(control!$B$5&amp;control!$F$12&amp;Wales_HB!$B47,Data_HB!$A$5:$K$410,Data_HB!G$1,FALSE)))</f>
        <v>61</v>
      </c>
      <c r="N47" s="90">
        <f>IF(OR(IF(ISERROR(VLOOKUP(control!$B$5&amp;control!$F$12&amp;Wales_HB!$B47,Data_HB!$A$5:$K$410,Data_HB!H$1,FALSE)),"-",VLOOKUP(control!$B$5&amp;control!$F$12&amp;Wales_HB!$B47,Data_HB!$A$5:$K$410,Data_HB!H$1,FALSE))=0,ISERROR(IF(ISERROR(VLOOKUP(control!$B$5&amp;control!$F$12&amp;Wales_HB!$B50,Data_HB!$A$5:$K$410,Data_HB!H$1,FALSE)),"-",VLOOKUP(control!$B$5&amp;control!$F$12&amp;Wales_HB!$B47,Data_HB!$A$5:$K$410,Data_HB!H$1,FALSE)))),"-",IF(ISERROR(VLOOKUP(control!$B$5&amp;control!$F$12&amp;Wales_HB!$B47,Data_HB!$A$5:$K$410,Data_HB!H$1,FALSE)),"-",VLOOKUP(control!$B$5&amp;control!$F$12&amp;Wales_HB!$B47,Data_HB!$A$5:$K$410,Data_HB!H$1,FALSE)))</f>
        <v>50</v>
      </c>
      <c r="O47" s="90">
        <f>IF(OR(IF(ISERROR(VLOOKUP(control!$B$5&amp;control!$F$12&amp;Wales_HB!$B47,Data_HB!$A$5:$K$410,Data_HB!I$1,FALSE)),"-",VLOOKUP(control!$B$5&amp;control!$F$12&amp;Wales_HB!$B47,Data_HB!$A$5:$K$410,Data_HB!I$1,FALSE))=0,ISERROR(IF(ISERROR(VLOOKUP(control!$B$5&amp;control!$F$12&amp;Wales_HB!$B50,Data_HB!$A$5:$K$410,Data_HB!I$1,FALSE)),"-",VLOOKUP(control!$B$5&amp;control!$F$12&amp;Wales_HB!$B47,Data_HB!$A$5:$K$410,Data_HB!I$1,FALSE)))),"-",IF(ISERROR(VLOOKUP(control!$B$5&amp;control!$F$12&amp;Wales_HB!$B47,Data_HB!$A$5:$K$410,Data_HB!I$1,FALSE)),"-",VLOOKUP(control!$B$5&amp;control!$F$12&amp;Wales_HB!$B47,Data_HB!$A$5:$K$410,Data_HB!I$1,FALSE)))</f>
        <v>33</v>
      </c>
      <c r="P47" s="90">
        <f>IF(OR(IF(ISERROR(VLOOKUP(control!$B$5&amp;control!$F$12&amp;Wales_HB!$B47,Data_HB!$A$5:$K$410,Data_HB!J$1,FALSE)),"-",VLOOKUP(control!$B$5&amp;control!$F$12&amp;Wales_HB!$B47,Data_HB!$A$5:$K$410,Data_HB!J$1,FALSE))=0,ISERROR(IF(ISERROR(VLOOKUP(control!$B$5&amp;control!$F$12&amp;Wales_HB!$B50,Data_HB!$A$5:$K$410,Data_HB!J$1,FALSE)),"-",VLOOKUP(control!$B$5&amp;control!$F$12&amp;Wales_HB!$B47,Data_HB!$A$5:$K$410,Data_HB!J$1,FALSE)))),"-",IF(ISERROR(VLOOKUP(control!$B$5&amp;control!$F$12&amp;Wales_HB!$B47,Data_HB!$A$5:$K$410,Data_HB!J$1,FALSE)),"-",VLOOKUP(control!$B$5&amp;control!$F$12&amp;Wales_HB!$B47,Data_HB!$A$5:$K$410,Data_HB!J$1,FALSE)))</f>
        <v>41</v>
      </c>
      <c r="Q47" s="91">
        <f>IF(OR(IF(ISERROR(VLOOKUP(control!$B$5&amp;control!$F$12&amp;Wales_HB!$B47,Data_HB!$A$5:$K$410,Data_HB!K$1,FALSE)),"-",VLOOKUP(control!$B$5&amp;control!$F$12&amp;Wales_HB!$B47,Data_HB!$A$5:$K$410,Data_HB!K$1,FALSE))=0,ISERROR(IF(ISERROR(VLOOKUP(control!$B$5&amp;control!$F$12&amp;Wales_HB!$B50,Data_HB!$A$5:$K$410,Data_HB!K$1,FALSE)),"-",VLOOKUP(control!$B$5&amp;control!$F$12&amp;Wales_HB!$B47,Data_HB!$A$5:$K$410,Data_HB!K$1,FALSE)))),"-",IF(ISERROR(VLOOKUP(control!$B$5&amp;control!$F$12&amp;Wales_HB!$B47,Data_HB!$A$5:$K$410,Data_HB!K$1,FALSE)),"-",VLOOKUP(control!$B$5&amp;control!$F$12&amp;Wales_HB!$B47,Data_HB!$A$5:$K$410,Data_HB!K$1,FALSE)))</f>
        <v>240</v>
      </c>
      <c r="R47" s="9"/>
      <c r="S47" s="89">
        <f>IF(OR(IF(ISERROR(VLOOKUP("Persons"&amp;control!$F$12&amp;Wales_HB!$B47,Data_HB!$A$5:$K$410,Data_HB!E$1,FALSE)),"-",VLOOKUP("Persons"&amp;control!$F$12&amp;Wales_HB!$B47,Data_HB!$A$5:$K$410,Data_HB!E$1,FALSE))=0,ISERROR(IF(ISERROR(VLOOKUP("Persons"&amp;control!$F$12&amp;Wales_HB!$B47,Data_HB!$A$5:$K$410,Data_HB!E$1,FALSE)),"-",VLOOKUP("Persons"&amp;control!$F$12&amp;Wales_HB!$B47,Data_HB!$A$5:$K$410,Data_HB!E$1,FALSE)))),"-",IF(ISERROR(VLOOKUP("Persons"&amp;control!$F$12&amp;Wales_HB!$B47,Data_HB!$A$5:$K$410,Data_HB!E$1,FALSE)),"-",VLOOKUP("Persons"&amp;control!$F$12&amp;Wales_HB!$B47,Data_HB!$A$5:$K$410,Data_HB!E$1,FALSE)))</f>
        <v>28</v>
      </c>
      <c r="T47" s="90">
        <f>IF(OR(IF(ISERROR(VLOOKUP("Persons"&amp;control!$F$12&amp;Wales_HB!$B47,Data_HB!$A$5:$K$410,Data_HB!F$1,FALSE)),"-",VLOOKUP("Persons"&amp;control!$F$12&amp;Wales_HB!$B47,Data_HB!$A$5:$K$410,Data_HB!F$1,FALSE))=0,ISERROR(IF(ISERROR(VLOOKUP("Persons"&amp;control!$F$12&amp;Wales_HB!$B47,Data_HB!$A$5:$K$410,Data_HB!F$1,FALSE)),"-",VLOOKUP("Persons"&amp;control!$F$12&amp;Wales_HB!$B47,Data_HB!$A$5:$K$410,Data_HB!F$1,FALSE)))),"-",IF(ISERROR(VLOOKUP("Persons"&amp;control!$F$12&amp;Wales_HB!$B47,Data_HB!$A$5:$K$410,Data_HB!F$1,FALSE)),"-",VLOOKUP("Persons"&amp;control!$F$12&amp;Wales_HB!$B47,Data_HB!$A$5:$K$410,Data_HB!F$1,FALSE)))</f>
        <v>27</v>
      </c>
      <c r="U47" s="90">
        <f>IF(OR(IF(ISERROR(VLOOKUP("Persons"&amp;control!$F$12&amp;Wales_HB!$B47,Data_HB!$A$5:$K$410,Data_HB!G$1,FALSE)),"-",VLOOKUP("Persons"&amp;control!$F$12&amp;Wales_HB!$B47,Data_HB!$A$5:$K$410,Data_HB!G$1,FALSE))=0,ISERROR(IF(ISERROR(VLOOKUP("Persons"&amp;control!$F$12&amp;Wales_HB!$B47,Data_HB!$A$5:$K$410,Data_HB!G$1,FALSE)),"-",VLOOKUP("Persons"&amp;control!$F$12&amp;Wales_HB!$B47,Data_HB!$A$5:$K$410,Data_HB!G$1,FALSE)))),"-",IF(ISERROR(VLOOKUP("Persons"&amp;control!$F$12&amp;Wales_HB!$B47,Data_HB!$A$5:$K$410,Data_HB!G$1,FALSE)),"-",VLOOKUP("Persons"&amp;control!$F$12&amp;Wales_HB!$B47,Data_HB!$A$5:$K$410,Data_HB!G$1,FALSE)))</f>
        <v>61</v>
      </c>
      <c r="V47" s="90">
        <f>IF(OR(IF(ISERROR(VLOOKUP("Persons"&amp;control!$F$12&amp;Wales_HB!$B47,Data_HB!$A$5:$K$410,Data_HB!H$1,FALSE)),"-",VLOOKUP("Persons"&amp;control!$F$12&amp;Wales_HB!$B47,Data_HB!$A$5:$K$410,Data_HB!H$1,FALSE))=0,ISERROR(IF(ISERROR(VLOOKUP("Persons"&amp;control!$F$12&amp;Wales_HB!$B47,Data_HB!$A$5:$K$410,Data_HB!H$1,FALSE)),"-",VLOOKUP("Persons"&amp;control!$F$12&amp;Wales_HB!$B47,Data_HB!$A$5:$K$410,Data_HB!H$1,FALSE)))),"-",IF(ISERROR(VLOOKUP("Persons"&amp;control!$F$12&amp;Wales_HB!$B47,Data_HB!$A$5:$K$410,Data_HB!H$1,FALSE)),"-",VLOOKUP("Persons"&amp;control!$F$12&amp;Wales_HB!$B47,Data_HB!$A$5:$K$410,Data_HB!H$1,FALSE)))</f>
        <v>50</v>
      </c>
      <c r="W47" s="90">
        <f>IF(OR(IF(ISERROR(VLOOKUP("Persons"&amp;control!$F$12&amp;Wales_HB!$B47,Data_HB!$A$5:$K$410,Data_HB!I$1,FALSE)),"-",VLOOKUP("Persons"&amp;control!$F$12&amp;Wales_HB!$B47,Data_HB!$A$5:$K$410,Data_HB!I$1,FALSE))=0,ISERROR(IF(ISERROR(VLOOKUP("Persons"&amp;control!$F$12&amp;Wales_HB!$B47,Data_HB!$A$5:$K$410,Data_HB!I$1,FALSE)),"-",VLOOKUP("Persons"&amp;control!$F$12&amp;Wales_HB!$B47,Data_HB!$A$5:$K$410,Data_HB!I$1,FALSE)))),"-",IF(ISERROR(VLOOKUP("Persons"&amp;control!$F$12&amp;Wales_HB!$B47,Data_HB!$A$5:$K$410,Data_HB!I$1,FALSE)),"-",VLOOKUP("Persons"&amp;control!$F$12&amp;Wales_HB!$B47,Data_HB!$A$5:$K$410,Data_HB!I$1,FALSE)))</f>
        <v>33</v>
      </c>
      <c r="X47" s="90">
        <f>IF(OR(IF(ISERROR(VLOOKUP("Persons"&amp;control!$F$12&amp;Wales_HB!$B47,Data_HB!$A$5:$K$410,Data_HB!J$1,FALSE)),"-",VLOOKUP("Persons"&amp;control!$F$12&amp;Wales_HB!$B47,Data_HB!$A$5:$K$410,Data_HB!J$1,FALSE))=0,ISERROR(IF(ISERROR(VLOOKUP("Persons"&amp;control!$F$12&amp;Wales_HB!$B47,Data_HB!$A$5:$K$410,Data_HB!J$1,FALSE)),"-",VLOOKUP("Persons"&amp;control!$F$12&amp;Wales_HB!$B47,Data_HB!$A$5:$K$410,Data_HB!J$1,FALSE)))),"-",IF(ISERROR(VLOOKUP("Persons"&amp;control!$F$12&amp;Wales_HB!$B47,Data_HB!$A$5:$K$410,Data_HB!J$1,FALSE)),"-",VLOOKUP("Persons"&amp;control!$F$12&amp;Wales_HB!$B47,Data_HB!$A$5:$K$410,Data_HB!J$1,FALSE)))</f>
        <v>41</v>
      </c>
      <c r="Y47" s="91">
        <f>IF(OR(IF(ISERROR(VLOOKUP("Persons"&amp;control!$F$12&amp;Wales_HB!$B47,Data_HB!$A$5:$K$410,Data_HB!K$1,FALSE)),"-",VLOOKUP("Persons"&amp;control!$F$12&amp;Wales_HB!$B47,Data_HB!$A$5:$K$410,Data_HB!K$1,FALSE))=0,ISERROR(IF(ISERROR(VLOOKUP("Persons"&amp;control!$F$12&amp;Wales_HB!$B47,Data_HB!$A$5:$K$410,Data_HB!K$1,FALSE)),"-",VLOOKUP("Persons"&amp;control!$F$12&amp;Wales_HB!$B47,Data_HB!$A$5:$K$410,Data_HB!K$1,FALSE)))),"-",IF(ISERROR(VLOOKUP("Persons"&amp;control!$F$12&amp;Wales_HB!$B47,Data_HB!$A$5:$K$410,Data_HB!K$1,FALSE)),"-",VLOOKUP("Persons"&amp;control!$F$12&amp;Wales_HB!$B47,Data_HB!$A$5:$K$410,Data_HB!K$1,FALSE)))</f>
        <v>240</v>
      </c>
    </row>
    <row r="48" spans="2:25" ht="21" customHeight="1">
      <c r="B48" s="152" t="s">
        <v>202</v>
      </c>
      <c r="S48" s="120" t="s">
        <v>203</v>
      </c>
    </row>
    <row r="49" spans="2:25">
      <c r="B49" s="40" t="s">
        <v>24</v>
      </c>
    </row>
    <row r="50" spans="2:25">
      <c r="B50" s="151" t="s">
        <v>199</v>
      </c>
      <c r="C50" s="172" t="str">
        <f>"Males in "&amp;control!$F$12&amp;" Health Board"</f>
        <v>Males in Powys Teaching Health Board</v>
      </c>
      <c r="D50" s="172"/>
      <c r="E50" s="172"/>
      <c r="F50" s="172"/>
      <c r="G50" s="172"/>
      <c r="H50" s="172"/>
      <c r="I50" s="172"/>
      <c r="K50" s="172" t="str">
        <f>"Females in "&amp;control!$F$12&amp;" Health Board"</f>
        <v>Females in Powys Teaching Health Board</v>
      </c>
      <c r="L50" s="172"/>
      <c r="M50" s="172"/>
      <c r="N50" s="172"/>
      <c r="O50" s="172"/>
      <c r="P50" s="172"/>
      <c r="Q50" s="172"/>
      <c r="S50" s="172" t="str">
        <f>"All persons in "&amp;control!$F$12&amp;" Health Board"</f>
        <v>All persons in Powys Teaching Health Board</v>
      </c>
      <c r="T50" s="172"/>
      <c r="U50" s="172"/>
      <c r="V50" s="172"/>
      <c r="W50" s="172"/>
      <c r="X50" s="172"/>
      <c r="Y50" s="172"/>
    </row>
    <row r="51" spans="2:25" ht="14.25">
      <c r="C51" s="173" t="s">
        <v>189</v>
      </c>
      <c r="D51" s="173"/>
      <c r="E51" s="173"/>
      <c r="F51" s="173"/>
      <c r="G51" s="173"/>
      <c r="H51" s="173"/>
      <c r="I51" s="173"/>
      <c r="K51" s="173" t="s">
        <v>189</v>
      </c>
      <c r="L51" s="173"/>
      <c r="M51" s="173"/>
      <c r="N51" s="173"/>
      <c r="O51" s="173"/>
      <c r="P51" s="173"/>
      <c r="Q51" s="173"/>
      <c r="S51" s="173" t="s">
        <v>189</v>
      </c>
      <c r="T51" s="173"/>
      <c r="U51" s="173"/>
      <c r="V51" s="173"/>
      <c r="W51" s="173"/>
      <c r="X51" s="173"/>
      <c r="Y51" s="173"/>
    </row>
    <row r="52" spans="2:25" s="10" customFormat="1" ht="25.5">
      <c r="C52" s="11" t="s">
        <v>190</v>
      </c>
      <c r="D52" s="11" t="s">
        <v>191</v>
      </c>
      <c r="E52" s="11" t="s">
        <v>192</v>
      </c>
      <c r="F52" s="11" t="s">
        <v>193</v>
      </c>
      <c r="G52" s="11" t="s">
        <v>194</v>
      </c>
      <c r="H52" s="11" t="s">
        <v>195</v>
      </c>
      <c r="I52" s="11" t="s">
        <v>196</v>
      </c>
      <c r="K52" s="11" t="s">
        <v>190</v>
      </c>
      <c r="L52" s="11" t="s">
        <v>191</v>
      </c>
      <c r="M52" s="11" t="s">
        <v>192</v>
      </c>
      <c r="N52" s="11" t="s">
        <v>193</v>
      </c>
      <c r="O52" s="11" t="s">
        <v>194</v>
      </c>
      <c r="P52" s="11" t="s">
        <v>195</v>
      </c>
      <c r="Q52" s="11" t="s">
        <v>196</v>
      </c>
      <c r="S52" s="11" t="s">
        <v>190</v>
      </c>
      <c r="T52" s="11" t="s">
        <v>191</v>
      </c>
      <c r="U52" s="11" t="s">
        <v>192</v>
      </c>
      <c r="V52" s="11" t="s">
        <v>193</v>
      </c>
      <c r="W52" s="11" t="s">
        <v>194</v>
      </c>
      <c r="X52" s="11" t="s">
        <v>195</v>
      </c>
      <c r="Y52" s="12" t="s">
        <v>196</v>
      </c>
    </row>
    <row r="53" spans="2:25" thickBot="1">
      <c r="B53" s="15" t="s">
        <v>200</v>
      </c>
      <c r="C53" s="65">
        <f>IF(ISERROR(C27/$I27),"-",C27/$I27)</f>
        <v>5.4644808743169397E-2</v>
      </c>
      <c r="D53" s="66">
        <f t="shared" ref="D53:I53" si="1">IF(ISERROR(D27/$I27),"-",D27/$I27)</f>
        <v>3.825136612021858E-2</v>
      </c>
      <c r="E53" s="66">
        <f t="shared" si="1"/>
        <v>0.23497267759562843</v>
      </c>
      <c r="F53" s="66">
        <f t="shared" si="1"/>
        <v>0.27868852459016391</v>
      </c>
      <c r="G53" s="66">
        <f t="shared" si="1"/>
        <v>0.26775956284153007</v>
      </c>
      <c r="H53" s="66">
        <f t="shared" si="1"/>
        <v>0.12568306010928962</v>
      </c>
      <c r="I53" s="67">
        <f t="shared" si="1"/>
        <v>1</v>
      </c>
      <c r="J53" s="9"/>
      <c r="K53" s="65">
        <f>IF(ISERROR(K27/$Q27),"-",K27/$Q27)</f>
        <v>8.5714285714285715E-2</v>
      </c>
      <c r="L53" s="66">
        <f t="shared" ref="L53:Q53" si="2">IF(ISERROR(L27/$Q27),"-",L27/$Q27)</f>
        <v>5.7142857142857141E-2</v>
      </c>
      <c r="M53" s="66">
        <f t="shared" si="2"/>
        <v>0.2</v>
      </c>
      <c r="N53" s="66">
        <f t="shared" si="2"/>
        <v>0.2</v>
      </c>
      <c r="O53" s="66">
        <f t="shared" si="2"/>
        <v>0.24285714285714285</v>
      </c>
      <c r="P53" s="66">
        <f t="shared" si="2"/>
        <v>0.21428571428571427</v>
      </c>
      <c r="Q53" s="67">
        <f t="shared" si="2"/>
        <v>1</v>
      </c>
      <c r="R53" s="9"/>
      <c r="S53" s="65">
        <f t="shared" ref="S53:S69" si="3">IF(ISERROR(S27/$Y27),"-",S27/$Y27)</f>
        <v>6.3241106719367585E-2</v>
      </c>
      <c r="T53" s="66">
        <f t="shared" ref="T53:Y68" si="4">IF(ISERROR(T27/$Y27),"-",T27/$Y27)</f>
        <v>4.3478260869565216E-2</v>
      </c>
      <c r="U53" s="66">
        <f t="shared" si="4"/>
        <v>0.22529644268774704</v>
      </c>
      <c r="V53" s="66">
        <f t="shared" si="4"/>
        <v>0.25691699604743085</v>
      </c>
      <c r="W53" s="66">
        <f t="shared" si="4"/>
        <v>0.2608695652173913</v>
      </c>
      <c r="X53" s="66">
        <f t="shared" si="4"/>
        <v>0.15019762845849802</v>
      </c>
      <c r="Y53" s="67">
        <f t="shared" si="4"/>
        <v>1</v>
      </c>
    </row>
    <row r="54" spans="2:25" thickBot="1">
      <c r="B54" s="16" t="s">
        <v>54</v>
      </c>
      <c r="C54" s="68" t="str">
        <f t="shared" ref="C54:I69" si="5">IF(ISERROR(C28/$I28),"-",C28/$I28)</f>
        <v>-</v>
      </c>
      <c r="D54" s="69" t="str">
        <f t="shared" si="5"/>
        <v>-</v>
      </c>
      <c r="E54" s="69" t="str">
        <f t="shared" si="5"/>
        <v>-</v>
      </c>
      <c r="F54" s="69" t="str">
        <f t="shared" si="5"/>
        <v>-</v>
      </c>
      <c r="G54" s="69" t="str">
        <f t="shared" si="5"/>
        <v>-</v>
      </c>
      <c r="H54" s="69" t="str">
        <f t="shared" si="5"/>
        <v>-</v>
      </c>
      <c r="I54" s="70" t="str">
        <f t="shared" si="5"/>
        <v>-</v>
      </c>
      <c r="J54" s="9"/>
      <c r="K54" s="68">
        <f t="shared" ref="K54:Q69" si="6">IF(ISERROR(K28/$Q28),"-",K28/$Q28)</f>
        <v>8.2170542635658914E-2</v>
      </c>
      <c r="L54" s="69">
        <f t="shared" si="6"/>
        <v>0.11627906976744186</v>
      </c>
      <c r="M54" s="69">
        <f t="shared" si="6"/>
        <v>0.21085271317829457</v>
      </c>
      <c r="N54" s="69">
        <f t="shared" si="6"/>
        <v>0.26589147286821707</v>
      </c>
      <c r="O54" s="69">
        <f t="shared" si="6"/>
        <v>0.19767441860465115</v>
      </c>
      <c r="P54" s="69">
        <f t="shared" si="6"/>
        <v>0.12713178294573643</v>
      </c>
      <c r="Q54" s="70">
        <f t="shared" si="6"/>
        <v>1</v>
      </c>
      <c r="R54" s="9"/>
      <c r="S54" s="68">
        <f t="shared" si="3"/>
        <v>8.2170542635658914E-2</v>
      </c>
      <c r="T54" s="69">
        <f t="shared" si="4"/>
        <v>0.11627906976744186</v>
      </c>
      <c r="U54" s="69">
        <f t="shared" si="4"/>
        <v>0.21085271317829457</v>
      </c>
      <c r="V54" s="69">
        <f t="shared" si="4"/>
        <v>0.26589147286821707</v>
      </c>
      <c r="W54" s="69">
        <f t="shared" si="4"/>
        <v>0.19767441860465115</v>
      </c>
      <c r="X54" s="69">
        <f t="shared" si="4"/>
        <v>0.12713178294573643</v>
      </c>
      <c r="Y54" s="70">
        <f t="shared" si="4"/>
        <v>1</v>
      </c>
    </row>
    <row r="55" spans="2:25" thickBot="1">
      <c r="B55" s="16" t="s">
        <v>69</v>
      </c>
      <c r="C55" s="71" t="str">
        <f t="shared" si="5"/>
        <v>-</v>
      </c>
      <c r="D55" s="72" t="str">
        <f t="shared" si="5"/>
        <v>-</v>
      </c>
      <c r="E55" s="72" t="str">
        <f t="shared" si="5"/>
        <v>-</v>
      </c>
      <c r="F55" s="72" t="str">
        <f t="shared" si="5"/>
        <v>-</v>
      </c>
      <c r="G55" s="72" t="str">
        <f t="shared" si="5"/>
        <v>-</v>
      </c>
      <c r="H55" s="72" t="str">
        <f t="shared" si="5"/>
        <v>-</v>
      </c>
      <c r="I55" s="73" t="str">
        <f t="shared" si="5"/>
        <v>-</v>
      </c>
      <c r="J55" s="9"/>
      <c r="K55" s="71">
        <f t="shared" si="6"/>
        <v>5.7971014492753624E-2</v>
      </c>
      <c r="L55" s="72">
        <f t="shared" si="6"/>
        <v>5.7971014492753624E-2</v>
      </c>
      <c r="M55" s="72">
        <f t="shared" si="6"/>
        <v>0.14492753623188406</v>
      </c>
      <c r="N55" s="72">
        <f t="shared" si="6"/>
        <v>0.2608695652173913</v>
      </c>
      <c r="O55" s="72">
        <f t="shared" si="6"/>
        <v>0.20289855072463769</v>
      </c>
      <c r="P55" s="72">
        <f t="shared" si="6"/>
        <v>0.27536231884057971</v>
      </c>
      <c r="Q55" s="73">
        <f t="shared" si="6"/>
        <v>1</v>
      </c>
      <c r="R55" s="9"/>
      <c r="S55" s="71">
        <f t="shared" si="3"/>
        <v>5.7971014492753624E-2</v>
      </c>
      <c r="T55" s="72">
        <f t="shared" si="4"/>
        <v>5.7971014492753624E-2</v>
      </c>
      <c r="U55" s="72">
        <f t="shared" si="4"/>
        <v>0.14492753623188406</v>
      </c>
      <c r="V55" s="72">
        <f t="shared" si="4"/>
        <v>0.2608695652173913</v>
      </c>
      <c r="W55" s="72">
        <f t="shared" si="4"/>
        <v>0.20289855072463769</v>
      </c>
      <c r="X55" s="72">
        <f t="shared" si="4"/>
        <v>0.27536231884057971</v>
      </c>
      <c r="Y55" s="73">
        <f t="shared" si="4"/>
        <v>1</v>
      </c>
    </row>
    <row r="56" spans="2:25" thickBot="1">
      <c r="B56" s="16" t="s">
        <v>60</v>
      </c>
      <c r="C56" s="68">
        <f t="shared" si="5"/>
        <v>0.19718309859154928</v>
      </c>
      <c r="D56" s="69">
        <f t="shared" si="5"/>
        <v>0.11267605633802817</v>
      </c>
      <c r="E56" s="69">
        <f t="shared" si="5"/>
        <v>0.19718309859154928</v>
      </c>
      <c r="F56" s="69">
        <f t="shared" si="5"/>
        <v>0.26760563380281688</v>
      </c>
      <c r="G56" s="69">
        <f t="shared" si="5"/>
        <v>0.11267605633802817</v>
      </c>
      <c r="H56" s="69">
        <f t="shared" si="5"/>
        <v>0.11267605633802817</v>
      </c>
      <c r="I56" s="70">
        <f t="shared" si="5"/>
        <v>1</v>
      </c>
      <c r="J56" s="9"/>
      <c r="K56" s="68">
        <f t="shared" si="6"/>
        <v>0.18072289156626506</v>
      </c>
      <c r="L56" s="69">
        <f t="shared" si="6"/>
        <v>3.614457831325301E-2</v>
      </c>
      <c r="M56" s="69">
        <f t="shared" si="6"/>
        <v>0.14457831325301204</v>
      </c>
      <c r="N56" s="69">
        <f t="shared" si="6"/>
        <v>0.21686746987951808</v>
      </c>
      <c r="O56" s="69">
        <f t="shared" si="6"/>
        <v>0.20481927710843373</v>
      </c>
      <c r="P56" s="69">
        <f t="shared" si="6"/>
        <v>0.21686746987951808</v>
      </c>
      <c r="Q56" s="70">
        <f t="shared" si="6"/>
        <v>1</v>
      </c>
      <c r="R56" s="9"/>
      <c r="S56" s="68">
        <f t="shared" si="3"/>
        <v>0.18831168831168832</v>
      </c>
      <c r="T56" s="69">
        <f t="shared" si="4"/>
        <v>7.1428571428571425E-2</v>
      </c>
      <c r="U56" s="69">
        <f t="shared" si="4"/>
        <v>0.16883116883116883</v>
      </c>
      <c r="V56" s="69">
        <f t="shared" si="4"/>
        <v>0.24025974025974026</v>
      </c>
      <c r="W56" s="69">
        <f t="shared" si="4"/>
        <v>0.16233766233766234</v>
      </c>
      <c r="X56" s="69">
        <f t="shared" si="4"/>
        <v>0.16883116883116883</v>
      </c>
      <c r="Y56" s="70">
        <f t="shared" si="4"/>
        <v>1</v>
      </c>
    </row>
    <row r="57" spans="2:25" thickBot="1">
      <c r="B57" s="16" t="s">
        <v>64</v>
      </c>
      <c r="C57" s="71">
        <f t="shared" si="5"/>
        <v>0.14438502673796791</v>
      </c>
      <c r="D57" s="72">
        <f t="shared" si="5"/>
        <v>0.11497326203208556</v>
      </c>
      <c r="E57" s="72">
        <f t="shared" si="5"/>
        <v>0.28074866310160429</v>
      </c>
      <c r="F57" s="72">
        <f t="shared" si="5"/>
        <v>0.22994652406417113</v>
      </c>
      <c r="G57" s="72">
        <f t="shared" si="5"/>
        <v>0.13903743315508021</v>
      </c>
      <c r="H57" s="72">
        <f t="shared" si="5"/>
        <v>9.0909090909090912E-2</v>
      </c>
      <c r="I57" s="73">
        <f t="shared" si="5"/>
        <v>1</v>
      </c>
      <c r="J57" s="9"/>
      <c r="K57" s="71">
        <f t="shared" si="6"/>
        <v>0.12540192926045016</v>
      </c>
      <c r="L57" s="72">
        <f t="shared" si="6"/>
        <v>0.12218649517684887</v>
      </c>
      <c r="M57" s="72">
        <f t="shared" si="6"/>
        <v>0.22508038585209003</v>
      </c>
      <c r="N57" s="72">
        <f t="shared" si="6"/>
        <v>0.27009646302250806</v>
      </c>
      <c r="O57" s="72">
        <f t="shared" si="6"/>
        <v>0.16398713826366559</v>
      </c>
      <c r="P57" s="72">
        <f t="shared" si="6"/>
        <v>9.3247588424437297E-2</v>
      </c>
      <c r="Q57" s="73">
        <f t="shared" si="6"/>
        <v>1</v>
      </c>
      <c r="R57" s="9"/>
      <c r="S57" s="71">
        <f t="shared" si="3"/>
        <v>0.13576642335766423</v>
      </c>
      <c r="T57" s="72">
        <f t="shared" si="4"/>
        <v>0.11824817518248175</v>
      </c>
      <c r="U57" s="72">
        <f t="shared" si="4"/>
        <v>0.25547445255474455</v>
      </c>
      <c r="V57" s="72">
        <f t="shared" si="4"/>
        <v>0.24817518248175183</v>
      </c>
      <c r="W57" s="72">
        <f t="shared" si="4"/>
        <v>0.15036496350364964</v>
      </c>
      <c r="X57" s="72">
        <f t="shared" si="4"/>
        <v>9.1970802919708022E-2</v>
      </c>
      <c r="Y57" s="73">
        <f t="shared" si="4"/>
        <v>1</v>
      </c>
    </row>
    <row r="58" spans="2:25" thickBot="1">
      <c r="B58" s="16" t="s">
        <v>77</v>
      </c>
      <c r="C58" s="68">
        <f t="shared" si="5"/>
        <v>0.15</v>
      </c>
      <c r="D58" s="69">
        <f t="shared" si="5"/>
        <v>8.7499999999999994E-2</v>
      </c>
      <c r="E58" s="69">
        <f t="shared" si="5"/>
        <v>0.27500000000000002</v>
      </c>
      <c r="F58" s="69">
        <f t="shared" si="5"/>
        <v>0.28749999999999998</v>
      </c>
      <c r="G58" s="69">
        <f t="shared" si="5"/>
        <v>0.13750000000000001</v>
      </c>
      <c r="H58" s="69">
        <f t="shared" si="5"/>
        <v>6.25E-2</v>
      </c>
      <c r="I58" s="70">
        <f t="shared" si="5"/>
        <v>1</v>
      </c>
      <c r="J58" s="9"/>
      <c r="K58" s="68">
        <f t="shared" si="6"/>
        <v>7.1428571428571425E-2</v>
      </c>
      <c r="L58" s="69">
        <f t="shared" si="6"/>
        <v>9.5238095238095233E-2</v>
      </c>
      <c r="M58" s="69">
        <f t="shared" si="6"/>
        <v>0.23809523809523808</v>
      </c>
      <c r="N58" s="69">
        <f t="shared" si="6"/>
        <v>0.26190476190476192</v>
      </c>
      <c r="O58" s="69">
        <f t="shared" si="6"/>
        <v>0.19047619047619047</v>
      </c>
      <c r="P58" s="69">
        <f t="shared" si="6"/>
        <v>0.14285714285714285</v>
      </c>
      <c r="Q58" s="70">
        <f t="shared" si="6"/>
        <v>1</v>
      </c>
      <c r="R58" s="9"/>
      <c r="S58" s="68">
        <f t="shared" si="3"/>
        <v>0.12295081967213115</v>
      </c>
      <c r="T58" s="69">
        <f t="shared" si="4"/>
        <v>9.0163934426229511E-2</v>
      </c>
      <c r="U58" s="69">
        <f t="shared" si="4"/>
        <v>0.26229508196721313</v>
      </c>
      <c r="V58" s="69">
        <f t="shared" si="4"/>
        <v>0.27868852459016391</v>
      </c>
      <c r="W58" s="69">
        <f t="shared" si="4"/>
        <v>0.15573770491803279</v>
      </c>
      <c r="X58" s="69">
        <f t="shared" si="4"/>
        <v>9.0163934426229511E-2</v>
      </c>
      <c r="Y58" s="70">
        <f t="shared" si="4"/>
        <v>1</v>
      </c>
    </row>
    <row r="59" spans="2:25" thickBot="1">
      <c r="B59" s="16" t="s">
        <v>83</v>
      </c>
      <c r="C59" s="71">
        <f t="shared" si="5"/>
        <v>7.6923076923076927E-2</v>
      </c>
      <c r="D59" s="72">
        <f t="shared" si="5"/>
        <v>0.15384615384615385</v>
      </c>
      <c r="E59" s="72">
        <f t="shared" si="5"/>
        <v>0.11538461538461539</v>
      </c>
      <c r="F59" s="72">
        <f t="shared" si="5"/>
        <v>0.46153846153846156</v>
      </c>
      <c r="G59" s="72" t="str">
        <f t="shared" si="5"/>
        <v>-</v>
      </c>
      <c r="H59" s="72">
        <f t="shared" si="5"/>
        <v>0.19230769230769232</v>
      </c>
      <c r="I59" s="73">
        <f t="shared" si="5"/>
        <v>1</v>
      </c>
      <c r="J59" s="9"/>
      <c r="K59" s="71" t="str">
        <f t="shared" si="6"/>
        <v>-</v>
      </c>
      <c r="L59" s="72" t="str">
        <f t="shared" si="6"/>
        <v>-</v>
      </c>
      <c r="M59" s="72">
        <f t="shared" si="6"/>
        <v>0.2</v>
      </c>
      <c r="N59" s="72">
        <f t="shared" si="6"/>
        <v>0.45</v>
      </c>
      <c r="O59" s="72">
        <f t="shared" si="6"/>
        <v>0.1</v>
      </c>
      <c r="P59" s="72">
        <f t="shared" si="6"/>
        <v>0.25</v>
      </c>
      <c r="Q59" s="73">
        <f t="shared" si="6"/>
        <v>1</v>
      </c>
      <c r="R59" s="9"/>
      <c r="S59" s="71">
        <f t="shared" si="3"/>
        <v>4.3478260869565216E-2</v>
      </c>
      <c r="T59" s="72">
        <f t="shared" si="4"/>
        <v>8.6956521739130432E-2</v>
      </c>
      <c r="U59" s="72">
        <f t="shared" si="4"/>
        <v>0.15217391304347827</v>
      </c>
      <c r="V59" s="72">
        <f t="shared" si="4"/>
        <v>0.45652173913043476</v>
      </c>
      <c r="W59" s="72">
        <f t="shared" si="4"/>
        <v>4.3478260869565216E-2</v>
      </c>
      <c r="X59" s="72">
        <f t="shared" si="4"/>
        <v>0.21739130434782608</v>
      </c>
      <c r="Y59" s="73">
        <f t="shared" si="4"/>
        <v>1</v>
      </c>
    </row>
    <row r="60" spans="2:25" thickBot="1">
      <c r="B60" s="16" t="s">
        <v>201</v>
      </c>
      <c r="C60" s="68">
        <f t="shared" si="5"/>
        <v>0.13636363636363635</v>
      </c>
      <c r="D60" s="69">
        <f t="shared" si="5"/>
        <v>9.0909090909090912E-2</v>
      </c>
      <c r="E60" s="69">
        <f t="shared" si="5"/>
        <v>0.22727272727272727</v>
      </c>
      <c r="F60" s="69">
        <f t="shared" si="5"/>
        <v>0.28409090909090912</v>
      </c>
      <c r="G60" s="69">
        <f t="shared" si="5"/>
        <v>0.17045454545454544</v>
      </c>
      <c r="H60" s="69">
        <f t="shared" si="5"/>
        <v>9.0909090909090912E-2</v>
      </c>
      <c r="I60" s="70">
        <f t="shared" si="5"/>
        <v>1</v>
      </c>
      <c r="J60" s="9"/>
      <c r="K60" s="68">
        <f t="shared" si="6"/>
        <v>0.12</v>
      </c>
      <c r="L60" s="69">
        <f t="shared" si="6"/>
        <v>0.2</v>
      </c>
      <c r="M60" s="69">
        <f t="shared" si="6"/>
        <v>0.28000000000000003</v>
      </c>
      <c r="N60" s="69">
        <f t="shared" si="6"/>
        <v>0.24</v>
      </c>
      <c r="O60" s="69">
        <f t="shared" si="6"/>
        <v>0.14000000000000001</v>
      </c>
      <c r="P60" s="69">
        <f t="shared" si="6"/>
        <v>0.02</v>
      </c>
      <c r="Q60" s="70">
        <f t="shared" si="6"/>
        <v>1</v>
      </c>
      <c r="R60" s="9"/>
      <c r="S60" s="68">
        <f t="shared" si="3"/>
        <v>0.13043478260869565</v>
      </c>
      <c r="T60" s="69">
        <f t="shared" si="4"/>
        <v>0.13043478260869565</v>
      </c>
      <c r="U60" s="69">
        <f t="shared" si="4"/>
        <v>0.24637681159420291</v>
      </c>
      <c r="V60" s="69">
        <f t="shared" si="4"/>
        <v>0.26811594202898553</v>
      </c>
      <c r="W60" s="69">
        <f t="shared" si="4"/>
        <v>0.15942028985507245</v>
      </c>
      <c r="X60" s="69">
        <f t="shared" si="4"/>
        <v>6.5217391304347824E-2</v>
      </c>
      <c r="Y60" s="70">
        <f t="shared" si="4"/>
        <v>1</v>
      </c>
    </row>
    <row r="61" spans="2:25" thickBot="1">
      <c r="B61" s="16" t="s">
        <v>151</v>
      </c>
      <c r="C61" s="71">
        <f t="shared" si="5"/>
        <v>0.22222222222222221</v>
      </c>
      <c r="D61" s="72" t="str">
        <f t="shared" si="5"/>
        <v>-</v>
      </c>
      <c r="E61" s="72">
        <f t="shared" si="5"/>
        <v>0.22222222222222221</v>
      </c>
      <c r="F61" s="72" t="str">
        <f t="shared" si="5"/>
        <v>-</v>
      </c>
      <c r="G61" s="72">
        <f t="shared" si="5"/>
        <v>0.22222222222222221</v>
      </c>
      <c r="H61" s="72">
        <f t="shared" si="5"/>
        <v>0.33333333333333331</v>
      </c>
      <c r="I61" s="73">
        <f t="shared" si="5"/>
        <v>1</v>
      </c>
      <c r="J61" s="9"/>
      <c r="K61" s="71">
        <f t="shared" si="6"/>
        <v>0.2</v>
      </c>
      <c r="L61" s="72">
        <f t="shared" si="6"/>
        <v>0.2</v>
      </c>
      <c r="M61" s="72" t="str">
        <f t="shared" si="6"/>
        <v>-</v>
      </c>
      <c r="N61" s="72">
        <f t="shared" si="6"/>
        <v>0.2</v>
      </c>
      <c r="O61" s="72">
        <f t="shared" si="6"/>
        <v>0.2</v>
      </c>
      <c r="P61" s="72">
        <f t="shared" si="6"/>
        <v>0.2</v>
      </c>
      <c r="Q61" s="73">
        <f t="shared" si="6"/>
        <v>1</v>
      </c>
      <c r="R61" s="9"/>
      <c r="S61" s="71">
        <f t="shared" si="3"/>
        <v>0.21428571428571427</v>
      </c>
      <c r="T61" s="72">
        <f t="shared" si="4"/>
        <v>7.1428571428571425E-2</v>
      </c>
      <c r="U61" s="72">
        <f t="shared" si="4"/>
        <v>0.14285714285714285</v>
      </c>
      <c r="V61" s="72">
        <f t="shared" si="4"/>
        <v>7.1428571428571425E-2</v>
      </c>
      <c r="W61" s="72">
        <f t="shared" si="4"/>
        <v>0.21428571428571427</v>
      </c>
      <c r="X61" s="72">
        <f t="shared" si="4"/>
        <v>0.2857142857142857</v>
      </c>
      <c r="Y61" s="73">
        <f t="shared" si="4"/>
        <v>1</v>
      </c>
    </row>
    <row r="62" spans="2:25" thickBot="1">
      <c r="B62" s="16" t="s">
        <v>95</v>
      </c>
      <c r="C62" s="68">
        <f t="shared" si="5"/>
        <v>0.1111111111111111</v>
      </c>
      <c r="D62" s="69">
        <f t="shared" si="5"/>
        <v>0.24444444444444444</v>
      </c>
      <c r="E62" s="69">
        <f t="shared" si="5"/>
        <v>0.28888888888888886</v>
      </c>
      <c r="F62" s="69">
        <f t="shared" si="5"/>
        <v>0.26666666666666666</v>
      </c>
      <c r="G62" s="69">
        <f t="shared" si="5"/>
        <v>4.4444444444444446E-2</v>
      </c>
      <c r="H62" s="69">
        <f t="shared" si="5"/>
        <v>4.4444444444444446E-2</v>
      </c>
      <c r="I62" s="70">
        <f t="shared" si="5"/>
        <v>1</v>
      </c>
      <c r="J62" s="9"/>
      <c r="K62" s="68">
        <f t="shared" si="6"/>
        <v>0.25714285714285712</v>
      </c>
      <c r="L62" s="69">
        <f t="shared" si="6"/>
        <v>2.8571428571428571E-2</v>
      </c>
      <c r="M62" s="69">
        <f t="shared" si="6"/>
        <v>0.34285714285714286</v>
      </c>
      <c r="N62" s="69">
        <f t="shared" si="6"/>
        <v>0.2</v>
      </c>
      <c r="O62" s="69">
        <f t="shared" si="6"/>
        <v>0.11428571428571428</v>
      </c>
      <c r="P62" s="69">
        <f t="shared" si="6"/>
        <v>5.7142857142857141E-2</v>
      </c>
      <c r="Q62" s="70">
        <f t="shared" si="6"/>
        <v>1</v>
      </c>
      <c r="R62" s="9"/>
      <c r="S62" s="68">
        <f t="shared" si="3"/>
        <v>0.17499999999999999</v>
      </c>
      <c r="T62" s="69">
        <f t="shared" si="4"/>
        <v>0.15</v>
      </c>
      <c r="U62" s="69">
        <f t="shared" si="4"/>
        <v>0.3125</v>
      </c>
      <c r="V62" s="69">
        <f t="shared" si="4"/>
        <v>0.23749999999999999</v>
      </c>
      <c r="W62" s="69">
        <f t="shared" si="4"/>
        <v>7.4999999999999997E-2</v>
      </c>
      <c r="X62" s="69">
        <f t="shared" si="4"/>
        <v>0.05</v>
      </c>
      <c r="Y62" s="70">
        <f t="shared" si="4"/>
        <v>1</v>
      </c>
    </row>
    <row r="63" spans="2:25" thickBot="1">
      <c r="B63" s="16" t="s">
        <v>154</v>
      </c>
      <c r="C63" s="71">
        <f t="shared" si="5"/>
        <v>0.375</v>
      </c>
      <c r="D63" s="72">
        <f t="shared" si="5"/>
        <v>0.125</v>
      </c>
      <c r="E63" s="72">
        <f t="shared" si="5"/>
        <v>0.25</v>
      </c>
      <c r="F63" s="72">
        <f t="shared" si="5"/>
        <v>0.125</v>
      </c>
      <c r="G63" s="72">
        <f t="shared" si="5"/>
        <v>0.125</v>
      </c>
      <c r="H63" s="72" t="str">
        <f t="shared" si="5"/>
        <v>-</v>
      </c>
      <c r="I63" s="73">
        <f t="shared" si="5"/>
        <v>1</v>
      </c>
      <c r="J63" s="9"/>
      <c r="K63" s="71" t="str">
        <f t="shared" si="6"/>
        <v>-</v>
      </c>
      <c r="L63" s="72">
        <f t="shared" si="6"/>
        <v>1</v>
      </c>
      <c r="M63" s="72" t="str">
        <f t="shared" si="6"/>
        <v>-</v>
      </c>
      <c r="N63" s="72" t="str">
        <f t="shared" si="6"/>
        <v>-</v>
      </c>
      <c r="O63" s="72" t="str">
        <f t="shared" si="6"/>
        <v>-</v>
      </c>
      <c r="P63" s="72" t="str">
        <f t="shared" si="6"/>
        <v>-</v>
      </c>
      <c r="Q63" s="73">
        <f t="shared" si="6"/>
        <v>1</v>
      </c>
      <c r="R63" s="9"/>
      <c r="S63" s="71">
        <f t="shared" si="3"/>
        <v>0.33333333333333331</v>
      </c>
      <c r="T63" s="72">
        <f t="shared" si="4"/>
        <v>0.22222222222222221</v>
      </c>
      <c r="U63" s="72">
        <f t="shared" si="4"/>
        <v>0.22222222222222221</v>
      </c>
      <c r="V63" s="72">
        <f t="shared" si="4"/>
        <v>0.1111111111111111</v>
      </c>
      <c r="W63" s="72">
        <f t="shared" si="4"/>
        <v>0.1111111111111111</v>
      </c>
      <c r="X63" s="72" t="str">
        <f t="shared" si="4"/>
        <v>-</v>
      </c>
      <c r="Y63" s="73">
        <f t="shared" si="4"/>
        <v>1</v>
      </c>
    </row>
    <row r="64" spans="2:25" thickBot="1">
      <c r="B64" s="16" t="s">
        <v>155</v>
      </c>
      <c r="C64" s="68">
        <f t="shared" si="5"/>
        <v>0.4</v>
      </c>
      <c r="D64" s="69">
        <f t="shared" si="5"/>
        <v>0.16</v>
      </c>
      <c r="E64" s="69">
        <f t="shared" si="5"/>
        <v>0.14666666666666667</v>
      </c>
      <c r="F64" s="69">
        <f t="shared" si="5"/>
        <v>0.2</v>
      </c>
      <c r="G64" s="69">
        <f t="shared" si="5"/>
        <v>0.08</v>
      </c>
      <c r="H64" s="69">
        <f t="shared" si="5"/>
        <v>1.3333333333333334E-2</v>
      </c>
      <c r="I64" s="70">
        <f t="shared" si="5"/>
        <v>1</v>
      </c>
      <c r="J64" s="9"/>
      <c r="K64" s="68">
        <f t="shared" si="6"/>
        <v>0.4</v>
      </c>
      <c r="L64" s="69">
        <f t="shared" si="6"/>
        <v>0.1111111111111111</v>
      </c>
      <c r="M64" s="69">
        <f t="shared" si="6"/>
        <v>0.22222222222222221</v>
      </c>
      <c r="N64" s="69">
        <f t="shared" si="6"/>
        <v>0.15555555555555556</v>
      </c>
      <c r="O64" s="69">
        <f t="shared" si="6"/>
        <v>6.6666666666666666E-2</v>
      </c>
      <c r="P64" s="69">
        <f t="shared" si="6"/>
        <v>4.4444444444444446E-2</v>
      </c>
      <c r="Q64" s="70">
        <f t="shared" si="6"/>
        <v>1</v>
      </c>
      <c r="R64" s="9"/>
      <c r="S64" s="68">
        <f t="shared" si="3"/>
        <v>0.4</v>
      </c>
      <c r="T64" s="69">
        <f t="shared" si="4"/>
        <v>0.14166666666666666</v>
      </c>
      <c r="U64" s="69">
        <f t="shared" si="4"/>
        <v>0.17499999999999999</v>
      </c>
      <c r="V64" s="69">
        <f t="shared" si="4"/>
        <v>0.18333333333333332</v>
      </c>
      <c r="W64" s="69">
        <f t="shared" si="4"/>
        <v>7.4999999999999997E-2</v>
      </c>
      <c r="X64" s="69">
        <f t="shared" si="4"/>
        <v>2.5000000000000001E-2</v>
      </c>
      <c r="Y64" s="70">
        <f t="shared" si="4"/>
        <v>1</v>
      </c>
    </row>
    <row r="65" spans="2:25" thickBot="1">
      <c r="B65" s="16" t="s">
        <v>99</v>
      </c>
      <c r="C65" s="71">
        <f t="shared" si="5"/>
        <v>0.17647058823529413</v>
      </c>
      <c r="D65" s="72">
        <f t="shared" si="5"/>
        <v>0.10784313725490197</v>
      </c>
      <c r="E65" s="72">
        <f t="shared" si="5"/>
        <v>0.29411764705882354</v>
      </c>
      <c r="F65" s="72">
        <f t="shared" si="5"/>
        <v>0.20588235294117646</v>
      </c>
      <c r="G65" s="72">
        <f t="shared" si="5"/>
        <v>0.11764705882352941</v>
      </c>
      <c r="H65" s="72">
        <f t="shared" si="5"/>
        <v>9.8039215686274508E-2</v>
      </c>
      <c r="I65" s="73">
        <f t="shared" si="5"/>
        <v>1</v>
      </c>
      <c r="J65" s="9"/>
      <c r="K65" s="71">
        <f t="shared" si="6"/>
        <v>9.6774193548387094E-2</v>
      </c>
      <c r="L65" s="72">
        <f t="shared" si="6"/>
        <v>8.0645161290322578E-2</v>
      </c>
      <c r="M65" s="72">
        <f t="shared" si="6"/>
        <v>0.22580645161290322</v>
      </c>
      <c r="N65" s="72">
        <f t="shared" si="6"/>
        <v>0.24193548387096775</v>
      </c>
      <c r="O65" s="72">
        <f t="shared" si="6"/>
        <v>0.16935483870967741</v>
      </c>
      <c r="P65" s="72">
        <f t="shared" si="6"/>
        <v>0.18548387096774194</v>
      </c>
      <c r="Q65" s="73">
        <f t="shared" si="6"/>
        <v>1</v>
      </c>
      <c r="R65" s="9"/>
      <c r="S65" s="71">
        <f t="shared" si="3"/>
        <v>0.13274336283185842</v>
      </c>
      <c r="T65" s="72">
        <f t="shared" si="4"/>
        <v>9.2920353982300891E-2</v>
      </c>
      <c r="U65" s="72">
        <f t="shared" si="4"/>
        <v>0.25663716814159293</v>
      </c>
      <c r="V65" s="72">
        <f t="shared" si="4"/>
        <v>0.22566371681415928</v>
      </c>
      <c r="W65" s="72">
        <f t="shared" si="4"/>
        <v>0.14601769911504425</v>
      </c>
      <c r="X65" s="72">
        <f t="shared" si="4"/>
        <v>0.14601769911504425</v>
      </c>
      <c r="Y65" s="73">
        <f t="shared" si="4"/>
        <v>1</v>
      </c>
    </row>
    <row r="66" spans="2:25" thickBot="1">
      <c r="B66" s="16" t="s">
        <v>116</v>
      </c>
      <c r="C66" s="68">
        <f t="shared" si="5"/>
        <v>0.11764705882352941</v>
      </c>
      <c r="D66" s="69">
        <f t="shared" si="5"/>
        <v>0.14705882352941177</v>
      </c>
      <c r="E66" s="69">
        <f t="shared" si="5"/>
        <v>0.23529411764705882</v>
      </c>
      <c r="F66" s="69">
        <f t="shared" si="5"/>
        <v>0.38235294117647056</v>
      </c>
      <c r="G66" s="69">
        <f t="shared" si="5"/>
        <v>8.8235294117647065E-2</v>
      </c>
      <c r="H66" s="69">
        <f t="shared" si="5"/>
        <v>2.9411764705882353E-2</v>
      </c>
      <c r="I66" s="70">
        <f t="shared" si="5"/>
        <v>1</v>
      </c>
      <c r="J66" s="9"/>
      <c r="K66" s="68">
        <f t="shared" si="6"/>
        <v>9.375E-2</v>
      </c>
      <c r="L66" s="69">
        <f t="shared" si="6"/>
        <v>9.375E-2</v>
      </c>
      <c r="M66" s="69">
        <f t="shared" si="6"/>
        <v>0.25</v>
      </c>
      <c r="N66" s="69">
        <f t="shared" si="6"/>
        <v>0.375</v>
      </c>
      <c r="O66" s="69">
        <f t="shared" si="6"/>
        <v>0.15625</v>
      </c>
      <c r="P66" s="69">
        <f t="shared" si="6"/>
        <v>3.125E-2</v>
      </c>
      <c r="Q66" s="70">
        <f t="shared" si="6"/>
        <v>1</v>
      </c>
      <c r="R66" s="9"/>
      <c r="S66" s="68">
        <f t="shared" si="3"/>
        <v>0.10606060606060606</v>
      </c>
      <c r="T66" s="69">
        <f t="shared" si="4"/>
        <v>0.12121212121212122</v>
      </c>
      <c r="U66" s="69">
        <f t="shared" si="4"/>
        <v>0.24242424242424243</v>
      </c>
      <c r="V66" s="69">
        <f t="shared" si="4"/>
        <v>0.37878787878787878</v>
      </c>
      <c r="W66" s="69">
        <f t="shared" si="4"/>
        <v>0.12121212121212122</v>
      </c>
      <c r="X66" s="69">
        <f t="shared" si="4"/>
        <v>3.0303030303030304E-2</v>
      </c>
      <c r="Y66" s="70">
        <f t="shared" si="4"/>
        <v>1</v>
      </c>
    </row>
    <row r="67" spans="2:25" thickBot="1">
      <c r="B67" s="16" t="s">
        <v>122</v>
      </c>
      <c r="C67" s="71">
        <f t="shared" si="5"/>
        <v>0.11578947368421053</v>
      </c>
      <c r="D67" s="72">
        <f t="shared" si="5"/>
        <v>0.10526315789473684</v>
      </c>
      <c r="E67" s="72">
        <f t="shared" si="5"/>
        <v>0.29473684210526313</v>
      </c>
      <c r="F67" s="72">
        <f t="shared" si="5"/>
        <v>0.31578947368421051</v>
      </c>
      <c r="G67" s="72">
        <f t="shared" si="5"/>
        <v>9.4736842105263161E-2</v>
      </c>
      <c r="H67" s="72">
        <f t="shared" si="5"/>
        <v>7.3684210526315783E-2</v>
      </c>
      <c r="I67" s="73">
        <f t="shared" si="5"/>
        <v>1</v>
      </c>
      <c r="J67" s="9"/>
      <c r="K67" s="71">
        <f t="shared" si="6"/>
        <v>9.7222222222222224E-2</v>
      </c>
      <c r="L67" s="72">
        <f t="shared" si="6"/>
        <v>5.5555555555555552E-2</v>
      </c>
      <c r="M67" s="72">
        <f t="shared" si="6"/>
        <v>0.2638888888888889</v>
      </c>
      <c r="N67" s="72">
        <f t="shared" si="6"/>
        <v>0.3611111111111111</v>
      </c>
      <c r="O67" s="72">
        <f t="shared" si="6"/>
        <v>0.16666666666666666</v>
      </c>
      <c r="P67" s="72">
        <f t="shared" si="6"/>
        <v>5.5555555555555552E-2</v>
      </c>
      <c r="Q67" s="73">
        <f t="shared" si="6"/>
        <v>1</v>
      </c>
      <c r="R67" s="9"/>
      <c r="S67" s="71">
        <f t="shared" si="3"/>
        <v>0.10778443113772455</v>
      </c>
      <c r="T67" s="72">
        <f t="shared" si="4"/>
        <v>8.3832335329341312E-2</v>
      </c>
      <c r="U67" s="72">
        <f t="shared" si="4"/>
        <v>0.28143712574850299</v>
      </c>
      <c r="V67" s="72">
        <f t="shared" si="4"/>
        <v>0.33532934131736525</v>
      </c>
      <c r="W67" s="72">
        <f t="shared" si="4"/>
        <v>0.12574850299401197</v>
      </c>
      <c r="X67" s="72">
        <f t="shared" si="4"/>
        <v>6.5868263473053898E-2</v>
      </c>
      <c r="Y67" s="73">
        <f t="shared" si="4"/>
        <v>1</v>
      </c>
    </row>
    <row r="68" spans="2:25" thickBot="1">
      <c r="B68" s="16" t="s">
        <v>128</v>
      </c>
      <c r="C68" s="68">
        <f t="shared" si="5"/>
        <v>0.35483870967741937</v>
      </c>
      <c r="D68" s="69">
        <f t="shared" si="5"/>
        <v>0.29032258064516131</v>
      </c>
      <c r="E68" s="69">
        <f t="shared" si="5"/>
        <v>9.6774193548387094E-2</v>
      </c>
      <c r="F68" s="69">
        <f t="shared" si="5"/>
        <v>0.16129032258064516</v>
      </c>
      <c r="G68" s="69">
        <f t="shared" si="5"/>
        <v>9.6774193548387094E-2</v>
      </c>
      <c r="H68" s="69" t="str">
        <f t="shared" si="5"/>
        <v>-</v>
      </c>
      <c r="I68" s="70">
        <f t="shared" si="5"/>
        <v>1</v>
      </c>
      <c r="J68" s="9"/>
      <c r="K68" s="68">
        <f t="shared" si="6"/>
        <v>0.33333333333333331</v>
      </c>
      <c r="L68" s="69">
        <f t="shared" si="6"/>
        <v>0.16666666666666666</v>
      </c>
      <c r="M68" s="69" t="str">
        <f t="shared" si="6"/>
        <v>-</v>
      </c>
      <c r="N68" s="69">
        <f t="shared" si="6"/>
        <v>0.33333333333333331</v>
      </c>
      <c r="O68" s="69">
        <f t="shared" si="6"/>
        <v>0.16666666666666666</v>
      </c>
      <c r="P68" s="69" t="str">
        <f t="shared" si="6"/>
        <v>-</v>
      </c>
      <c r="Q68" s="70">
        <f t="shared" si="6"/>
        <v>1</v>
      </c>
      <c r="R68" s="9"/>
      <c r="S68" s="68">
        <f t="shared" si="3"/>
        <v>0.35135135135135137</v>
      </c>
      <c r="T68" s="69">
        <f t="shared" si="4"/>
        <v>0.27027027027027029</v>
      </c>
      <c r="U68" s="69">
        <f t="shared" si="4"/>
        <v>8.1081081081081086E-2</v>
      </c>
      <c r="V68" s="69">
        <f t="shared" si="4"/>
        <v>0.1891891891891892</v>
      </c>
      <c r="W68" s="69">
        <f t="shared" si="4"/>
        <v>0.10810810810810811</v>
      </c>
      <c r="X68" s="69" t="str">
        <f t="shared" si="4"/>
        <v>-</v>
      </c>
      <c r="Y68" s="70">
        <f t="shared" si="4"/>
        <v>1</v>
      </c>
    </row>
    <row r="69" spans="2:25" thickBot="1">
      <c r="B69" s="16" t="s">
        <v>132</v>
      </c>
      <c r="C69" s="71" t="str">
        <f t="shared" si="5"/>
        <v>-</v>
      </c>
      <c r="D69" s="72" t="str">
        <f t="shared" si="5"/>
        <v>-</v>
      </c>
      <c r="E69" s="72" t="str">
        <f t="shared" si="5"/>
        <v>-</v>
      </c>
      <c r="F69" s="72" t="str">
        <f t="shared" si="5"/>
        <v>-</v>
      </c>
      <c r="G69" s="72" t="str">
        <f t="shared" si="5"/>
        <v>-</v>
      </c>
      <c r="H69" s="72" t="str">
        <f t="shared" si="5"/>
        <v>-</v>
      </c>
      <c r="I69" s="73" t="str">
        <f t="shared" si="5"/>
        <v>-</v>
      </c>
      <c r="J69" s="9"/>
      <c r="K69" s="71">
        <f t="shared" si="6"/>
        <v>0.05</v>
      </c>
      <c r="L69" s="72">
        <f t="shared" si="6"/>
        <v>0.17</v>
      </c>
      <c r="M69" s="72">
        <f t="shared" si="6"/>
        <v>0.21</v>
      </c>
      <c r="N69" s="72">
        <f t="shared" si="6"/>
        <v>0.27</v>
      </c>
      <c r="O69" s="72">
        <f t="shared" si="6"/>
        <v>0.23</v>
      </c>
      <c r="P69" s="72">
        <f t="shared" si="6"/>
        <v>7.0000000000000007E-2</v>
      </c>
      <c r="Q69" s="73">
        <f t="shared" si="6"/>
        <v>1</v>
      </c>
      <c r="R69" s="9"/>
      <c r="S69" s="71">
        <f t="shared" si="3"/>
        <v>0.05</v>
      </c>
      <c r="T69" s="72">
        <f t="shared" ref="T69:Y69" si="7">IF(ISERROR(T43/$Y43),"-",T43/$Y43)</f>
        <v>0.17</v>
      </c>
      <c r="U69" s="72">
        <f t="shared" si="7"/>
        <v>0.21</v>
      </c>
      <c r="V69" s="72">
        <f t="shared" si="7"/>
        <v>0.27</v>
      </c>
      <c r="W69" s="72">
        <f t="shared" si="7"/>
        <v>0.23</v>
      </c>
      <c r="X69" s="72">
        <f t="shared" si="7"/>
        <v>7.0000000000000007E-2</v>
      </c>
      <c r="Y69" s="73">
        <f t="shared" si="7"/>
        <v>1</v>
      </c>
    </row>
    <row r="70" spans="2:25" thickBot="1">
      <c r="B70" s="16" t="s">
        <v>161</v>
      </c>
      <c r="C70" s="68">
        <f t="shared" ref="C70:I73" si="8">IF(ISERROR(C44/$I44),"-",C44/$I44)</f>
        <v>0.45454545454545453</v>
      </c>
      <c r="D70" s="69">
        <f t="shared" si="8"/>
        <v>9.0909090909090912E-2</v>
      </c>
      <c r="E70" s="69">
        <f t="shared" si="8"/>
        <v>0.18181818181818182</v>
      </c>
      <c r="F70" s="69">
        <f t="shared" si="8"/>
        <v>9.0909090909090912E-2</v>
      </c>
      <c r="G70" s="69">
        <f t="shared" si="8"/>
        <v>9.0909090909090912E-2</v>
      </c>
      <c r="H70" s="69">
        <f t="shared" si="8"/>
        <v>9.0909090909090912E-2</v>
      </c>
      <c r="I70" s="70">
        <f t="shared" si="8"/>
        <v>1</v>
      </c>
      <c r="J70" s="9"/>
      <c r="K70" s="68">
        <f t="shared" ref="K70:Q73" si="9">IF(ISERROR(K44/$Q44),"-",K44/$Q44)</f>
        <v>0.45</v>
      </c>
      <c r="L70" s="69">
        <f t="shared" si="9"/>
        <v>0.2</v>
      </c>
      <c r="M70" s="69">
        <f t="shared" si="9"/>
        <v>0.1</v>
      </c>
      <c r="N70" s="69">
        <f t="shared" si="9"/>
        <v>0.2</v>
      </c>
      <c r="O70" s="69">
        <f t="shared" si="9"/>
        <v>0.05</v>
      </c>
      <c r="P70" s="69" t="str">
        <f t="shared" si="9"/>
        <v>-</v>
      </c>
      <c r="Q70" s="70">
        <f t="shared" si="9"/>
        <v>1</v>
      </c>
      <c r="R70" s="9"/>
      <c r="S70" s="68">
        <f t="shared" ref="S70:Y73" si="10">IF(ISERROR(S44/$Y44),"-",S44/$Y44)</f>
        <v>0.45161290322580644</v>
      </c>
      <c r="T70" s="69">
        <f t="shared" si="10"/>
        <v>0.16129032258064516</v>
      </c>
      <c r="U70" s="69">
        <f t="shared" si="10"/>
        <v>0.12903225806451613</v>
      </c>
      <c r="V70" s="69">
        <f t="shared" si="10"/>
        <v>0.16129032258064516</v>
      </c>
      <c r="W70" s="69">
        <f t="shared" si="10"/>
        <v>6.4516129032258063E-2</v>
      </c>
      <c r="X70" s="69">
        <f t="shared" si="10"/>
        <v>3.2258064516129031E-2</v>
      </c>
      <c r="Y70" s="70">
        <f t="shared" si="10"/>
        <v>1</v>
      </c>
    </row>
    <row r="71" spans="2:25" thickBot="1">
      <c r="B71" s="16" t="s">
        <v>164</v>
      </c>
      <c r="C71" s="71">
        <f t="shared" si="8"/>
        <v>0.1394422310756972</v>
      </c>
      <c r="D71" s="72">
        <f t="shared" si="8"/>
        <v>0.12616201859229748</v>
      </c>
      <c r="E71" s="72">
        <f t="shared" si="8"/>
        <v>0.33333333333333331</v>
      </c>
      <c r="F71" s="72">
        <f t="shared" si="8"/>
        <v>0.30278884462151395</v>
      </c>
      <c r="G71" s="72">
        <f t="shared" si="8"/>
        <v>7.702523240371846E-2</v>
      </c>
      <c r="H71" s="72">
        <f t="shared" si="8"/>
        <v>2.1248339973439574E-2</v>
      </c>
      <c r="I71" s="73">
        <f t="shared" si="8"/>
        <v>1</v>
      </c>
      <c r="J71" s="9"/>
      <c r="K71" s="71" t="str">
        <f t="shared" si="9"/>
        <v>-</v>
      </c>
      <c r="L71" s="72" t="str">
        <f t="shared" si="9"/>
        <v>-</v>
      </c>
      <c r="M71" s="72" t="str">
        <f t="shared" si="9"/>
        <v>-</v>
      </c>
      <c r="N71" s="72" t="str">
        <f t="shared" si="9"/>
        <v>-</v>
      </c>
      <c r="O71" s="72" t="str">
        <f t="shared" si="9"/>
        <v>-</v>
      </c>
      <c r="P71" s="72" t="str">
        <f t="shared" si="9"/>
        <v>-</v>
      </c>
      <c r="Q71" s="73" t="str">
        <f t="shared" si="9"/>
        <v>-</v>
      </c>
      <c r="R71" s="9"/>
      <c r="S71" s="71">
        <f t="shared" si="10"/>
        <v>0.1394422310756972</v>
      </c>
      <c r="T71" s="72">
        <f t="shared" si="10"/>
        <v>0.12616201859229748</v>
      </c>
      <c r="U71" s="72">
        <f t="shared" si="10"/>
        <v>0.33333333333333331</v>
      </c>
      <c r="V71" s="72">
        <f t="shared" si="10"/>
        <v>0.30278884462151395</v>
      </c>
      <c r="W71" s="72">
        <f t="shared" si="10"/>
        <v>7.702523240371846E-2</v>
      </c>
      <c r="X71" s="72">
        <f t="shared" si="10"/>
        <v>2.1248339973439574E-2</v>
      </c>
      <c r="Y71" s="73">
        <f t="shared" si="10"/>
        <v>1</v>
      </c>
    </row>
    <row r="72" spans="2:25" thickBot="1">
      <c r="B72" s="16" t="s">
        <v>142</v>
      </c>
      <c r="C72" s="68">
        <f t="shared" si="8"/>
        <v>5.7142857142857141E-2</v>
      </c>
      <c r="D72" s="69">
        <f t="shared" si="8"/>
        <v>0.2</v>
      </c>
      <c r="E72" s="69">
        <f t="shared" si="8"/>
        <v>0.2857142857142857</v>
      </c>
      <c r="F72" s="69">
        <f t="shared" si="8"/>
        <v>0.2857142857142857</v>
      </c>
      <c r="G72" s="69">
        <f t="shared" si="8"/>
        <v>5.7142857142857141E-2</v>
      </c>
      <c r="H72" s="69">
        <f t="shared" si="8"/>
        <v>0.11428571428571428</v>
      </c>
      <c r="I72" s="70">
        <f t="shared" si="8"/>
        <v>1</v>
      </c>
      <c r="J72" s="9"/>
      <c r="K72" s="68">
        <f t="shared" si="9"/>
        <v>0.2</v>
      </c>
      <c r="L72" s="69">
        <f t="shared" si="9"/>
        <v>6.6666666666666666E-2</v>
      </c>
      <c r="M72" s="69">
        <f t="shared" si="9"/>
        <v>0.26666666666666666</v>
      </c>
      <c r="N72" s="69">
        <f t="shared" si="9"/>
        <v>0.4</v>
      </c>
      <c r="O72" s="69">
        <f t="shared" si="9"/>
        <v>6.6666666666666666E-2</v>
      </c>
      <c r="P72" s="69" t="str">
        <f t="shared" si="9"/>
        <v>-</v>
      </c>
      <c r="Q72" s="70">
        <f t="shared" si="9"/>
        <v>1</v>
      </c>
      <c r="R72" s="9"/>
      <c r="S72" s="68">
        <f t="shared" si="10"/>
        <v>0.1</v>
      </c>
      <c r="T72" s="69">
        <f t="shared" si="10"/>
        <v>0.16</v>
      </c>
      <c r="U72" s="69">
        <f t="shared" si="10"/>
        <v>0.28000000000000003</v>
      </c>
      <c r="V72" s="69">
        <f t="shared" si="10"/>
        <v>0.32</v>
      </c>
      <c r="W72" s="69">
        <f t="shared" si="10"/>
        <v>0.06</v>
      </c>
      <c r="X72" s="69">
        <f t="shared" si="10"/>
        <v>0.08</v>
      </c>
      <c r="Y72" s="70">
        <f t="shared" si="10"/>
        <v>1</v>
      </c>
    </row>
    <row r="73" spans="2:25" thickBot="1">
      <c r="B73" s="16" t="s">
        <v>146</v>
      </c>
      <c r="C73" s="71" t="str">
        <f t="shared" si="8"/>
        <v>-</v>
      </c>
      <c r="D73" s="72" t="str">
        <f t="shared" si="8"/>
        <v>-</v>
      </c>
      <c r="E73" s="72" t="str">
        <f t="shared" si="8"/>
        <v>-</v>
      </c>
      <c r="F73" s="72" t="str">
        <f t="shared" si="8"/>
        <v>-</v>
      </c>
      <c r="G73" s="72" t="str">
        <f t="shared" si="8"/>
        <v>-</v>
      </c>
      <c r="H73" s="72" t="str">
        <f t="shared" si="8"/>
        <v>-</v>
      </c>
      <c r="I73" s="73" t="str">
        <f t="shared" si="8"/>
        <v>-</v>
      </c>
      <c r="J73" s="9"/>
      <c r="K73" s="71">
        <f t="shared" si="9"/>
        <v>0.11666666666666667</v>
      </c>
      <c r="L73" s="72">
        <f t="shared" si="9"/>
        <v>0.1125</v>
      </c>
      <c r="M73" s="72">
        <f t="shared" si="9"/>
        <v>0.25416666666666665</v>
      </c>
      <c r="N73" s="72">
        <f t="shared" si="9"/>
        <v>0.20833333333333334</v>
      </c>
      <c r="O73" s="72">
        <f t="shared" si="9"/>
        <v>0.13750000000000001</v>
      </c>
      <c r="P73" s="72">
        <f t="shared" si="9"/>
        <v>0.17083333333333334</v>
      </c>
      <c r="Q73" s="73">
        <f t="shared" si="9"/>
        <v>1</v>
      </c>
      <c r="R73" s="9"/>
      <c r="S73" s="71">
        <f t="shared" si="10"/>
        <v>0.11666666666666667</v>
      </c>
      <c r="T73" s="72">
        <f t="shared" si="10"/>
        <v>0.1125</v>
      </c>
      <c r="U73" s="72">
        <f t="shared" si="10"/>
        <v>0.25416666666666665</v>
      </c>
      <c r="V73" s="72">
        <f t="shared" si="10"/>
        <v>0.20833333333333334</v>
      </c>
      <c r="W73" s="72">
        <f t="shared" si="10"/>
        <v>0.13750000000000001</v>
      </c>
      <c r="X73" s="72">
        <f t="shared" si="10"/>
        <v>0.17083333333333334</v>
      </c>
      <c r="Y73" s="73">
        <f t="shared" si="10"/>
        <v>1</v>
      </c>
    </row>
    <row r="74" spans="2:25" ht="23.25" customHeight="1">
      <c r="B74" s="152" t="s">
        <v>202</v>
      </c>
      <c r="S74" s="120" t="s">
        <v>203</v>
      </c>
    </row>
    <row r="75" spans="2:25">
      <c r="B75" s="40" t="s">
        <v>26</v>
      </c>
    </row>
    <row r="76" spans="2:25">
      <c r="B76" s="151" t="s">
        <v>199</v>
      </c>
      <c r="C76" s="172" t="str">
        <f>"Males in "&amp;control!$F$12&amp;" Health Board"</f>
        <v>Males in Powys Teaching Health Board</v>
      </c>
      <c r="D76" s="172"/>
      <c r="E76" s="172"/>
      <c r="F76" s="172"/>
      <c r="G76" s="172"/>
      <c r="H76" s="172"/>
      <c r="I76" s="172"/>
      <c r="K76" s="172" t="str">
        <f>"Females in "&amp;control!$F$12&amp;" Health Board"</f>
        <v>Females in Powys Teaching Health Board</v>
      </c>
      <c r="L76" s="172"/>
      <c r="M76" s="172"/>
      <c r="N76" s="172"/>
      <c r="O76" s="172"/>
      <c r="P76" s="172"/>
      <c r="Q76" s="172"/>
      <c r="S76" s="172" t="str">
        <f>"All persons in "&amp;control!$F$12&amp;" Health Board"</f>
        <v>All persons in Powys Teaching Health Board</v>
      </c>
      <c r="T76" s="172"/>
      <c r="U76" s="172"/>
      <c r="V76" s="172"/>
      <c r="W76" s="172"/>
      <c r="X76" s="172"/>
      <c r="Y76" s="172"/>
    </row>
    <row r="77" spans="2:25" ht="14.25">
      <c r="C77" s="173" t="s">
        <v>189</v>
      </c>
      <c r="D77" s="173"/>
      <c r="E77" s="173"/>
      <c r="F77" s="173"/>
      <c r="G77" s="173"/>
      <c r="H77" s="173"/>
      <c r="I77" s="173"/>
      <c r="K77" s="173" t="s">
        <v>189</v>
      </c>
      <c r="L77" s="173"/>
      <c r="M77" s="173"/>
      <c r="N77" s="173"/>
      <c r="O77" s="173"/>
      <c r="P77" s="173"/>
      <c r="Q77" s="173"/>
      <c r="S77" s="173" t="s">
        <v>189</v>
      </c>
      <c r="T77" s="173"/>
      <c r="U77" s="173"/>
      <c r="V77" s="173"/>
      <c r="W77" s="173"/>
      <c r="X77" s="173"/>
      <c r="Y77" s="173"/>
    </row>
    <row r="78" spans="2:25" s="10" customFormat="1" ht="25.5">
      <c r="C78" s="11" t="s">
        <v>190</v>
      </c>
      <c r="D78" s="11" t="s">
        <v>191</v>
      </c>
      <c r="E78" s="11" t="s">
        <v>192</v>
      </c>
      <c r="F78" s="11" t="s">
        <v>193</v>
      </c>
      <c r="G78" s="11" t="s">
        <v>194</v>
      </c>
      <c r="H78" s="11" t="s">
        <v>195</v>
      </c>
      <c r="I78" s="11" t="s">
        <v>196</v>
      </c>
      <c r="K78" s="11" t="s">
        <v>190</v>
      </c>
      <c r="L78" s="11" t="s">
        <v>191</v>
      </c>
      <c r="M78" s="11" t="s">
        <v>192</v>
      </c>
      <c r="N78" s="11" t="s">
        <v>193</v>
      </c>
      <c r="O78" s="11" t="s">
        <v>194</v>
      </c>
      <c r="P78" s="11" t="s">
        <v>195</v>
      </c>
      <c r="Q78" s="11" t="s">
        <v>196</v>
      </c>
      <c r="S78" s="11" t="s">
        <v>190</v>
      </c>
      <c r="T78" s="11" t="s">
        <v>191</v>
      </c>
      <c r="U78" s="11" t="s">
        <v>192</v>
      </c>
      <c r="V78" s="11" t="s">
        <v>193</v>
      </c>
      <c r="W78" s="11" t="s">
        <v>194</v>
      </c>
      <c r="X78" s="11" t="s">
        <v>195</v>
      </c>
      <c r="Y78" s="12" t="s">
        <v>196</v>
      </c>
    </row>
    <row r="79" spans="2:25" thickBot="1">
      <c r="B79" s="15" t="s">
        <v>200</v>
      </c>
      <c r="C79" s="74">
        <f>IF(ISERROR(VLOOKUP(control!$B$4&amp;control!$F$12&amp;Wales_HB!$B79,Data_HB!$A$5:$U$410,Data_HB!O$1,FALSE)),"-",VLOOKUP(control!$B$4&amp;control!$F$12&amp;Wales_HB!$B79,Data_HB!$A$5:$U$410,Data_HB!O$1,FALSE))</f>
        <v>7.525700266409789</v>
      </c>
      <c r="D79" s="75">
        <f>IF(ISERROR(VLOOKUP(control!$B$4&amp;control!$F$12&amp;Wales_HB!$B79,Data_HB!$A$5:$U$410,Data_HB!P$1,FALSE)),"-",VLOOKUP(control!$B$4&amp;control!$F$12&amp;Wales_HB!$B79,Data_HB!$A$5:$U$410,Data_HB!P$1,FALSE))</f>
        <v>5.2679901864868528</v>
      </c>
      <c r="E79" s="75">
        <f>IF(ISERROR(VLOOKUP(control!$B$4&amp;control!$F$12&amp;Wales_HB!$B79,Data_HB!$A$5:$U$410,Data_HB!Q$1,FALSE)),"-",VLOOKUP(control!$B$4&amp;control!$F$12&amp;Wales_HB!$B79,Data_HB!$A$5:$U$410,Data_HB!Q$1,FALSE))</f>
        <v>32.3605111455621</v>
      </c>
      <c r="F79" s="75">
        <f>IF(ISERROR(VLOOKUP(control!$B$4&amp;control!$F$12&amp;Wales_HB!$B79,Data_HB!$A$5:$U$410,Data_HB!R$1,FALSE)),"-",VLOOKUP(control!$B$4&amp;control!$F$12&amp;Wales_HB!$B79,Data_HB!$A$5:$U$410,Data_HB!R$1,FALSE))</f>
        <v>38.381071358689923</v>
      </c>
      <c r="G79" s="75">
        <f>IF(ISERROR(VLOOKUP(control!$B$4&amp;control!$F$12&amp;Wales_HB!$B79,Data_HB!$A$5:$U$410,Data_HB!S$1,FALSE)),"-",VLOOKUP(control!$B$4&amp;control!$F$12&amp;Wales_HB!$B79,Data_HB!$A$5:$U$410,Data_HB!S$1,FALSE))</f>
        <v>36.875931305407967</v>
      </c>
      <c r="H79" s="75">
        <f>IF(ISERROR(VLOOKUP(control!$B$4&amp;control!$F$12&amp;Wales_HB!$B79,Data_HB!$A$5:$U$410,Data_HB!T$1,FALSE)),"-",VLOOKUP(control!$B$4&amp;control!$F$12&amp;Wales_HB!$B79,Data_HB!$A$5:$U$410,Data_HB!T$1,FALSE))</f>
        <v>17.309110612742515</v>
      </c>
      <c r="I79" s="76">
        <f>IF(ISERROR(VLOOKUP(control!$B$4&amp;control!$F$12&amp;Wales_HB!$B79,Data_HB!$A$5:$U$410,Data_HB!U$1,FALSE)),"-",VLOOKUP(control!$B$4&amp;control!$F$12&amp;Wales_HB!$B79,Data_HB!$A$5:$U$410,Data_HB!U$1,FALSE))</f>
        <v>137.72031487529915</v>
      </c>
      <c r="J79" s="9"/>
      <c r="K79" s="74">
        <f>IF(ISERROR(VLOOKUP(control!$B$5&amp;control!$F$12&amp;Wales_HB!$B79,Data_HB!$A$5:$U$410,Data_HB!O$1,FALSE)),"-",VLOOKUP(control!$B$5&amp;control!$F$12&amp;Wales_HB!$B79,Data_HB!$A$5:$U$410,Data_HB!O$1,FALSE))</f>
        <v>4.5154201598458732</v>
      </c>
      <c r="L79" s="75">
        <f>IF(ISERROR(VLOOKUP(control!$B$5&amp;control!$F$12&amp;Wales_HB!$B79,Data_HB!$A$5:$U$410,Data_HB!P$1,FALSE)),"-",VLOOKUP(control!$B$5&amp;control!$F$12&amp;Wales_HB!$B79,Data_HB!$A$5:$U$410,Data_HB!P$1,FALSE))</f>
        <v>3.0102801065639158</v>
      </c>
      <c r="M79" s="75">
        <f>IF(ISERROR(VLOOKUP(control!$B$5&amp;control!$F$12&amp;Wales_HB!$B79,Data_HB!$A$5:$U$410,Data_HB!Q$1,FALSE)),"-",VLOOKUP(control!$B$5&amp;control!$F$12&amp;Wales_HB!$B79,Data_HB!$A$5:$U$410,Data_HB!Q$1,FALSE))</f>
        <v>10.535980372973706</v>
      </c>
      <c r="N79" s="75">
        <f>IF(ISERROR(VLOOKUP(control!$B$5&amp;control!$F$12&amp;Wales_HB!$B79,Data_HB!$A$5:$U$410,Data_HB!R$1,FALSE)),"-",VLOOKUP(control!$B$5&amp;control!$F$12&amp;Wales_HB!$B79,Data_HB!$A$5:$U$410,Data_HB!R$1,FALSE))</f>
        <v>10.535980372973706</v>
      </c>
      <c r="O79" s="75">
        <f>IF(ISERROR(VLOOKUP(control!$B$5&amp;control!$F$12&amp;Wales_HB!$B79,Data_HB!$A$5:$U$410,Data_HB!S$1,FALSE)),"-",VLOOKUP(control!$B$5&amp;control!$F$12&amp;Wales_HB!$B79,Data_HB!$A$5:$U$410,Data_HB!S$1,FALSE))</f>
        <v>12.793690452896643</v>
      </c>
      <c r="P79" s="75">
        <f>IF(ISERROR(VLOOKUP(control!$B$5&amp;control!$F$12&amp;Wales_HB!$B79,Data_HB!$A$5:$U$410,Data_HB!T$1,FALSE)),"-",VLOOKUP(control!$B$5&amp;control!$F$12&amp;Wales_HB!$B79,Data_HB!$A$5:$U$410,Data_HB!T$1,FALSE))</f>
        <v>11.288550399614685</v>
      </c>
      <c r="Q79" s="76">
        <f>IF(ISERROR(VLOOKUP(control!$B$5&amp;control!$F$12&amp;Wales_HB!$B79,Data_HB!$A$5:$U$410,Data_HB!U$1,FALSE)),"-",VLOOKUP(control!$B$5&amp;control!$F$12&amp;Wales_HB!$B79,Data_HB!$A$5:$U$410,Data_HB!U$1,FALSE))</f>
        <v>52.679901864868526</v>
      </c>
      <c r="R79" s="9"/>
      <c r="S79" s="74">
        <f>IF(ISERROR(VLOOKUP("Persons"&amp;control!$F$12&amp;Wales_HB!$B79,Data_HB!$A$5:$U$410,Data_HB!O$1,FALSE)),"-",VLOOKUP("Persons"&amp;control!$F$12&amp;Wales_HB!$B79,Data_HB!$A$5:$U$410,Data_HB!O$1,FALSE))</f>
        <v>12.041120426255663</v>
      </c>
      <c r="T79" s="75">
        <f>IF(ISERROR(VLOOKUP("Persons"&amp;control!$F$12&amp;Wales_HB!$B79,Data_HB!$A$5:$U$410,Data_HB!P$1,FALSE)),"-",VLOOKUP("Persons"&amp;control!$F$12&amp;Wales_HB!$B79,Data_HB!$A$5:$U$410,Data_HB!P$1,FALSE))</f>
        <v>8.2782702930507686</v>
      </c>
      <c r="U79" s="75">
        <f>IF(ISERROR(VLOOKUP("Persons"&amp;control!$F$12&amp;Wales_HB!$B79,Data_HB!$A$5:$U$410,Data_HB!Q$1,FALSE)),"-",VLOOKUP("Persons"&amp;control!$F$12&amp;Wales_HB!$B79,Data_HB!$A$5:$U$410,Data_HB!Q$1,FALSE))</f>
        <v>42.896491518535797</v>
      </c>
      <c r="V79" s="75">
        <f>IF(ISERROR(VLOOKUP("Persons"&amp;control!$F$12&amp;Wales_HB!$B79,Data_HB!$A$5:$U$410,Data_HB!R$1,FALSE)),"-",VLOOKUP("Persons"&amp;control!$F$12&amp;Wales_HB!$B79,Data_HB!$A$5:$U$410,Data_HB!R$1,FALSE))</f>
        <v>48.917051731663626</v>
      </c>
      <c r="W79" s="75">
        <f>IF(ISERROR(VLOOKUP("Persons"&amp;control!$F$12&amp;Wales_HB!$B79,Data_HB!$A$5:$U$410,Data_HB!S$1,FALSE)),"-",VLOOKUP("Persons"&amp;control!$F$12&amp;Wales_HB!$B79,Data_HB!$A$5:$U$410,Data_HB!S$1,FALSE))</f>
        <v>49.669621758304615</v>
      </c>
      <c r="X79" s="75">
        <f>IF(ISERROR(VLOOKUP("Persons"&amp;control!$F$12&amp;Wales_HB!$B79,Data_HB!$A$5:$U$410,Data_HB!T$1,FALSE)),"-",VLOOKUP("Persons"&amp;control!$F$12&amp;Wales_HB!$B79,Data_HB!$A$5:$U$410,Data_HB!T$1,FALSE))</f>
        <v>28.5976610123572</v>
      </c>
      <c r="Y79" s="76">
        <f>IF(ISERROR(VLOOKUP("Persons"&amp;control!$F$12&amp;Wales_HB!$B79,Data_HB!$A$5:$U$410,Data_HB!U$1,FALSE)),"-",VLOOKUP("Persons"&amp;control!$F$12&amp;Wales_HB!$B79,Data_HB!$A$5:$U$410,Data_HB!U$1,FALSE))</f>
        <v>190.40021674016765</v>
      </c>
    </row>
    <row r="80" spans="2:25" thickBot="1">
      <c r="B80" s="16" t="s">
        <v>54</v>
      </c>
      <c r="C80" s="77" t="str">
        <f>IF(ISERROR(VLOOKUP(control!$B$4&amp;control!$F$12&amp;Wales_HB!$B80,Data_HB!$A$5:$U$410,Data_HB!O$1,FALSE)),"-",VLOOKUP(control!$B$4&amp;control!$F$12&amp;Wales_HB!$B80,Data_HB!$A$5:$U$410,Data_HB!O$1,FALSE))</f>
        <v>-</v>
      </c>
      <c r="D80" s="78" t="str">
        <f>IF(ISERROR(VLOOKUP(control!$B$4&amp;control!$F$12&amp;Wales_HB!$B80,Data_HB!$A$5:$U$410,Data_HB!P$1,FALSE)),"-",VLOOKUP(control!$B$4&amp;control!$F$12&amp;Wales_HB!$B80,Data_HB!$A$5:$U$410,Data_HB!P$1,FALSE))</f>
        <v>-</v>
      </c>
      <c r="E80" s="78" t="str">
        <f>IF(ISERROR(VLOOKUP(control!$B$4&amp;control!$F$12&amp;Wales_HB!$B80,Data_HB!$A$5:$U$410,Data_HB!Q$1,FALSE)),"-",VLOOKUP(control!$B$4&amp;control!$F$12&amp;Wales_HB!$B80,Data_HB!$A$5:$U$410,Data_HB!Q$1,FALSE))</f>
        <v>-</v>
      </c>
      <c r="F80" s="78" t="str">
        <f>IF(ISERROR(VLOOKUP(control!$B$4&amp;control!$F$12&amp;Wales_HB!$B80,Data_HB!$A$5:$U$410,Data_HB!R$1,FALSE)),"-",VLOOKUP(control!$B$4&amp;control!$F$12&amp;Wales_HB!$B80,Data_HB!$A$5:$U$410,Data_HB!R$1,FALSE))</f>
        <v>-</v>
      </c>
      <c r="G80" s="78" t="str">
        <f>IF(ISERROR(VLOOKUP(control!$B$4&amp;control!$F$12&amp;Wales_HB!$B80,Data_HB!$A$5:$U$410,Data_HB!S$1,FALSE)),"-",VLOOKUP(control!$B$4&amp;control!$F$12&amp;Wales_HB!$B80,Data_HB!$A$5:$U$410,Data_HB!S$1,FALSE))</f>
        <v>-</v>
      </c>
      <c r="H80" s="78" t="str">
        <f>IF(ISERROR(VLOOKUP(control!$B$4&amp;control!$F$12&amp;Wales_HB!$B80,Data_HB!$A$5:$U$410,Data_HB!T$1,FALSE)),"-",VLOOKUP(control!$B$4&amp;control!$F$12&amp;Wales_HB!$B80,Data_HB!$A$5:$U$410,Data_HB!T$1,FALSE))</f>
        <v>-</v>
      </c>
      <c r="I80" s="79" t="str">
        <f>IF(ISERROR(VLOOKUP(control!$B$4&amp;control!$F$12&amp;Wales_HB!$B80,Data_HB!$A$5:$U$410,Data_HB!U$1,FALSE)),"-",VLOOKUP(control!$B$4&amp;control!$F$12&amp;Wales_HB!$B80,Data_HB!$A$5:$U$410,Data_HB!U$1,FALSE))</f>
        <v>-</v>
      </c>
      <c r="J80" s="9"/>
      <c r="K80" s="77">
        <f>IF(ISERROR(VLOOKUP(control!$B$5&amp;control!$F$12&amp;Wales_HB!$B80,Data_HB!$A$5:$U$410,Data_HB!O$1,FALSE)),"-",VLOOKUP(control!$B$5&amp;control!$F$12&amp;Wales_HB!$B80,Data_HB!$A$5:$U$410,Data_HB!O$1,FALSE))</f>
        <v>157.58332590015758</v>
      </c>
      <c r="L80" s="78">
        <f>IF(ISERROR(VLOOKUP(control!$B$5&amp;control!$F$12&amp;Wales_HB!$B80,Data_HB!$A$5:$U$410,Data_HB!P$1,FALSE)),"-",VLOOKUP(control!$B$5&amp;control!$F$12&amp;Wales_HB!$B80,Data_HB!$A$5:$U$410,Data_HB!P$1,FALSE))</f>
        <v>222.995272500223</v>
      </c>
      <c r="M80" s="78">
        <f>IF(ISERROR(VLOOKUP(control!$B$5&amp;control!$F$12&amp;Wales_HB!$B80,Data_HB!$A$5:$U$410,Data_HB!Q$1,FALSE)),"-",VLOOKUP(control!$B$5&amp;control!$F$12&amp;Wales_HB!$B80,Data_HB!$A$5:$U$410,Data_HB!Q$1,FALSE))</f>
        <v>404.36476080040438</v>
      </c>
      <c r="N80" s="78">
        <f>IF(ISERROR(VLOOKUP(control!$B$5&amp;control!$F$12&amp;Wales_HB!$B80,Data_HB!$A$5:$U$410,Data_HB!R$1,FALSE)),"-",VLOOKUP(control!$B$5&amp;control!$F$12&amp;Wales_HB!$B80,Data_HB!$A$5:$U$410,Data_HB!R$1,FALSE))</f>
        <v>509.91585645050992</v>
      </c>
      <c r="O80" s="78">
        <f>IF(ISERROR(VLOOKUP(control!$B$5&amp;control!$F$12&amp;Wales_HB!$B80,Data_HB!$A$5:$U$410,Data_HB!S$1,FALSE)),"-",VLOOKUP(control!$B$5&amp;control!$F$12&amp;Wales_HB!$B80,Data_HB!$A$5:$U$410,Data_HB!S$1,FALSE))</f>
        <v>379.09196325037908</v>
      </c>
      <c r="P80" s="78">
        <f>IF(ISERROR(VLOOKUP(control!$B$5&amp;control!$F$12&amp;Wales_HB!$B80,Data_HB!$A$5:$U$410,Data_HB!T$1,FALSE)),"-",VLOOKUP(control!$B$5&amp;control!$F$12&amp;Wales_HB!$B80,Data_HB!$A$5:$U$410,Data_HB!T$1,FALSE))</f>
        <v>243.8081646002438</v>
      </c>
      <c r="Q80" s="79">
        <f>IF(ISERROR(VLOOKUP(control!$B$5&amp;control!$F$12&amp;Wales_HB!$B80,Data_HB!$A$5:$U$410,Data_HB!U$1,FALSE)),"-",VLOOKUP(control!$B$5&amp;control!$F$12&amp;Wales_HB!$B80,Data_HB!$A$5:$U$410,Data_HB!U$1,FALSE))</f>
        <v>1917.7593435019176</v>
      </c>
      <c r="R80" s="9"/>
      <c r="S80" s="77">
        <f>IF(ISERROR(VLOOKUP("Persons"&amp;control!$F$12&amp;Wales_HB!$B80,Data_HB!$A$5:$U$410,Data_HB!O$1,FALSE)),"-",VLOOKUP("Persons"&amp;control!$F$12&amp;Wales_HB!$B80,Data_HB!$A$5:$U$410,Data_HB!O$1,FALSE))</f>
        <v>157.58332590015758</v>
      </c>
      <c r="T80" s="78">
        <f>IF(ISERROR(VLOOKUP("Persons"&amp;control!$F$12&amp;Wales_HB!$B80,Data_HB!$A$5:$U$410,Data_HB!P$1,FALSE)),"-",VLOOKUP("Persons"&amp;control!$F$12&amp;Wales_HB!$B80,Data_HB!$A$5:$U$410,Data_HB!P$1,FALSE))</f>
        <v>222.995272500223</v>
      </c>
      <c r="U80" s="78">
        <f>IF(ISERROR(VLOOKUP("Persons"&amp;control!$F$12&amp;Wales_HB!$B80,Data_HB!$A$5:$U$410,Data_HB!Q$1,FALSE)),"-",VLOOKUP("Persons"&amp;control!$F$12&amp;Wales_HB!$B80,Data_HB!$A$5:$U$410,Data_HB!Q$1,FALSE))</f>
        <v>404.36476080040438</v>
      </c>
      <c r="V80" s="78">
        <f>IF(ISERROR(VLOOKUP("Persons"&amp;control!$F$12&amp;Wales_HB!$B80,Data_HB!$A$5:$U$410,Data_HB!R$1,FALSE)),"-",VLOOKUP("Persons"&amp;control!$F$12&amp;Wales_HB!$B80,Data_HB!$A$5:$U$410,Data_HB!R$1,FALSE))</f>
        <v>509.91585645050992</v>
      </c>
      <c r="W80" s="78">
        <f>IF(ISERROR(VLOOKUP("Persons"&amp;control!$F$12&amp;Wales_HB!$B80,Data_HB!$A$5:$U$410,Data_HB!S$1,FALSE)),"-",VLOOKUP("Persons"&amp;control!$F$12&amp;Wales_HB!$B80,Data_HB!$A$5:$U$410,Data_HB!S$1,FALSE))</f>
        <v>379.09196325037908</v>
      </c>
      <c r="X80" s="78">
        <f>IF(ISERROR(VLOOKUP("Persons"&amp;control!$F$12&amp;Wales_HB!$B80,Data_HB!$A$5:$U$410,Data_HB!T$1,FALSE)),"-",VLOOKUP("Persons"&amp;control!$F$12&amp;Wales_HB!$B80,Data_HB!$A$5:$U$410,Data_HB!T$1,FALSE))</f>
        <v>243.8081646002438</v>
      </c>
      <c r="Y80" s="79">
        <f>IF(ISERROR(VLOOKUP("Persons"&amp;control!$F$12&amp;Wales_HB!$B80,Data_HB!$A$5:$U$410,Data_HB!U$1,FALSE)),"-",VLOOKUP("Persons"&amp;control!$F$12&amp;Wales_HB!$B80,Data_HB!$A$5:$U$410,Data_HB!U$1,FALSE))</f>
        <v>1917.7593435019176</v>
      </c>
    </row>
    <row r="81" spans="2:25" thickBot="1">
      <c r="B81" s="16" t="s">
        <v>69</v>
      </c>
      <c r="C81" s="80" t="str">
        <f>IF(ISERROR(VLOOKUP(control!$B$4&amp;control!$F$12&amp;Wales_HB!$B81,Data_HB!$A$5:$U$410,Data_HB!O$1,FALSE)),"-",VLOOKUP(control!$B$4&amp;control!$F$12&amp;Wales_HB!$B81,Data_HB!$A$5:$U$410,Data_HB!O$1,FALSE))</f>
        <v>-</v>
      </c>
      <c r="D81" s="81" t="str">
        <f>IF(ISERROR(VLOOKUP(control!$B$4&amp;control!$F$12&amp;Wales_HB!$B81,Data_HB!$A$5:$U$410,Data_HB!P$1,FALSE)),"-",VLOOKUP(control!$B$4&amp;control!$F$12&amp;Wales_HB!$B81,Data_HB!$A$5:$U$410,Data_HB!P$1,FALSE))</f>
        <v>-</v>
      </c>
      <c r="E81" s="81" t="str">
        <f>IF(ISERROR(VLOOKUP(control!$B$4&amp;control!$F$12&amp;Wales_HB!$B81,Data_HB!$A$5:$U$410,Data_HB!Q$1,FALSE)),"-",VLOOKUP(control!$B$4&amp;control!$F$12&amp;Wales_HB!$B81,Data_HB!$A$5:$U$410,Data_HB!Q$1,FALSE))</f>
        <v>-</v>
      </c>
      <c r="F81" s="81" t="str">
        <f>IF(ISERROR(VLOOKUP(control!$B$4&amp;control!$F$12&amp;Wales_HB!$B81,Data_HB!$A$5:$U$410,Data_HB!R$1,FALSE)),"-",VLOOKUP(control!$B$4&amp;control!$F$12&amp;Wales_HB!$B81,Data_HB!$A$5:$U$410,Data_HB!R$1,FALSE))</f>
        <v>-</v>
      </c>
      <c r="G81" s="81" t="str">
        <f>IF(ISERROR(VLOOKUP(control!$B$4&amp;control!$F$12&amp;Wales_HB!$B81,Data_HB!$A$5:$U$410,Data_HB!S$1,FALSE)),"-",VLOOKUP(control!$B$4&amp;control!$F$12&amp;Wales_HB!$B81,Data_HB!$A$5:$U$410,Data_HB!S$1,FALSE))</f>
        <v>-</v>
      </c>
      <c r="H81" s="81" t="str">
        <f>IF(ISERROR(VLOOKUP(control!$B$4&amp;control!$F$12&amp;Wales_HB!$B81,Data_HB!$A$5:$U$410,Data_HB!T$1,FALSE)),"-",VLOOKUP(control!$B$4&amp;control!$F$12&amp;Wales_HB!$B81,Data_HB!$A$5:$U$410,Data_HB!T$1,FALSE))</f>
        <v>-</v>
      </c>
      <c r="I81" s="82" t="str">
        <f>IF(ISERROR(VLOOKUP(control!$B$4&amp;control!$F$12&amp;Wales_HB!$B81,Data_HB!$A$5:$U$410,Data_HB!U$1,FALSE)),"-",VLOOKUP(control!$B$4&amp;control!$F$12&amp;Wales_HB!$B81,Data_HB!$A$5:$U$410,Data_HB!U$1,FALSE))</f>
        <v>-</v>
      </c>
      <c r="J81" s="9"/>
      <c r="K81" s="80">
        <f>IF(ISERROR(VLOOKUP(control!$B$5&amp;control!$F$12&amp;Wales_HB!$B81,Data_HB!$A$5:$U$410,Data_HB!O$1,FALSE)),"-",VLOOKUP(control!$B$5&amp;control!$F$12&amp;Wales_HB!$B81,Data_HB!$A$5:$U$410,Data_HB!O$1,FALSE))</f>
        <v>5.9465406000059469</v>
      </c>
      <c r="L81" s="81">
        <f>IF(ISERROR(VLOOKUP(control!$B$5&amp;control!$F$12&amp;Wales_HB!$B81,Data_HB!$A$5:$U$410,Data_HB!P$1,FALSE)),"-",VLOOKUP(control!$B$5&amp;control!$F$12&amp;Wales_HB!$B81,Data_HB!$A$5:$U$410,Data_HB!P$1,FALSE))</f>
        <v>5.9465406000059469</v>
      </c>
      <c r="M81" s="81">
        <f>IF(ISERROR(VLOOKUP(control!$B$5&amp;control!$F$12&amp;Wales_HB!$B81,Data_HB!$A$5:$U$410,Data_HB!Q$1,FALSE)),"-",VLOOKUP(control!$B$5&amp;control!$F$12&amp;Wales_HB!$B81,Data_HB!$A$5:$U$410,Data_HB!Q$1,FALSE))</f>
        <v>14.866351500014867</v>
      </c>
      <c r="N81" s="81">
        <f>IF(ISERROR(VLOOKUP(control!$B$5&amp;control!$F$12&amp;Wales_HB!$B81,Data_HB!$A$5:$U$410,Data_HB!R$1,FALSE)),"-",VLOOKUP(control!$B$5&amp;control!$F$12&amp;Wales_HB!$B81,Data_HB!$A$5:$U$410,Data_HB!R$1,FALSE))</f>
        <v>26.75943270002676</v>
      </c>
      <c r="O81" s="81">
        <f>IF(ISERROR(VLOOKUP(control!$B$5&amp;control!$F$12&amp;Wales_HB!$B81,Data_HB!$A$5:$U$410,Data_HB!S$1,FALSE)),"-",VLOOKUP(control!$B$5&amp;control!$F$12&amp;Wales_HB!$B81,Data_HB!$A$5:$U$410,Data_HB!S$1,FALSE))</f>
        <v>20.812892100020811</v>
      </c>
      <c r="P81" s="81">
        <f>IF(ISERROR(VLOOKUP(control!$B$5&amp;control!$F$12&amp;Wales_HB!$B81,Data_HB!$A$5:$U$410,Data_HB!T$1,FALSE)),"-",VLOOKUP(control!$B$5&amp;control!$F$12&amp;Wales_HB!$B81,Data_HB!$A$5:$U$410,Data_HB!T$1,FALSE))</f>
        <v>28.246067850028243</v>
      </c>
      <c r="Q81" s="82">
        <f>IF(ISERROR(VLOOKUP(control!$B$5&amp;control!$F$12&amp;Wales_HB!$B81,Data_HB!$A$5:$U$410,Data_HB!U$1,FALSE)),"-",VLOOKUP(control!$B$5&amp;control!$F$12&amp;Wales_HB!$B81,Data_HB!$A$5:$U$410,Data_HB!U$1,FALSE))</f>
        <v>102.57782535010257</v>
      </c>
      <c r="R81" s="9"/>
      <c r="S81" s="80">
        <f>IF(ISERROR(VLOOKUP("Persons"&amp;control!$F$12&amp;Wales_HB!$B81,Data_HB!$A$5:$U$410,Data_HB!O$1,FALSE)),"-",VLOOKUP("Persons"&amp;control!$F$12&amp;Wales_HB!$B81,Data_HB!$A$5:$U$410,Data_HB!O$1,FALSE))</f>
        <v>5.9465406000059469</v>
      </c>
      <c r="T81" s="81">
        <f>IF(ISERROR(VLOOKUP("Persons"&amp;control!$F$12&amp;Wales_HB!$B81,Data_HB!$A$5:$U$410,Data_HB!P$1,FALSE)),"-",VLOOKUP("Persons"&amp;control!$F$12&amp;Wales_HB!$B81,Data_HB!$A$5:$U$410,Data_HB!P$1,FALSE))</f>
        <v>5.9465406000059469</v>
      </c>
      <c r="U81" s="81">
        <f>IF(ISERROR(VLOOKUP("Persons"&amp;control!$F$12&amp;Wales_HB!$B81,Data_HB!$A$5:$U$410,Data_HB!Q$1,FALSE)),"-",VLOOKUP("Persons"&amp;control!$F$12&amp;Wales_HB!$B81,Data_HB!$A$5:$U$410,Data_HB!Q$1,FALSE))</f>
        <v>14.866351500014867</v>
      </c>
      <c r="V81" s="81">
        <f>IF(ISERROR(VLOOKUP("Persons"&amp;control!$F$12&amp;Wales_HB!$B81,Data_HB!$A$5:$U$410,Data_HB!R$1,FALSE)),"-",VLOOKUP("Persons"&amp;control!$F$12&amp;Wales_HB!$B81,Data_HB!$A$5:$U$410,Data_HB!R$1,FALSE))</f>
        <v>26.75943270002676</v>
      </c>
      <c r="W81" s="81">
        <f>IF(ISERROR(VLOOKUP("Persons"&amp;control!$F$12&amp;Wales_HB!$B81,Data_HB!$A$5:$U$410,Data_HB!S$1,FALSE)),"-",VLOOKUP("Persons"&amp;control!$F$12&amp;Wales_HB!$B81,Data_HB!$A$5:$U$410,Data_HB!S$1,FALSE))</f>
        <v>20.812892100020811</v>
      </c>
      <c r="X81" s="81">
        <f>IF(ISERROR(VLOOKUP("Persons"&amp;control!$F$12&amp;Wales_HB!$B81,Data_HB!$A$5:$U$410,Data_HB!T$1,FALSE)),"-",VLOOKUP("Persons"&amp;control!$F$12&amp;Wales_HB!$B81,Data_HB!$A$5:$U$410,Data_HB!T$1,FALSE))</f>
        <v>28.246067850028243</v>
      </c>
      <c r="Y81" s="82">
        <f>IF(ISERROR(VLOOKUP("Persons"&amp;control!$F$12&amp;Wales_HB!$B81,Data_HB!$A$5:$U$410,Data_HB!U$1,FALSE)),"-",VLOOKUP("Persons"&amp;control!$F$12&amp;Wales_HB!$B81,Data_HB!$A$5:$U$410,Data_HB!U$1,FALSE))</f>
        <v>102.57782535010257</v>
      </c>
    </row>
    <row r="82" spans="2:25" thickBot="1">
      <c r="B82" s="16" t="s">
        <v>60</v>
      </c>
      <c r="C82" s="77">
        <f>IF(ISERROR(VLOOKUP(control!$B$4&amp;control!$F$12&amp;Wales_HB!$B82,Data_HB!$A$5:$U$410,Data_HB!O$1,FALSE)),"-",VLOOKUP(control!$B$4&amp;control!$F$12&amp;Wales_HB!$B82,Data_HB!$A$5:$U$410,Data_HB!O$1,FALSE))</f>
        <v>10.535980372973706</v>
      </c>
      <c r="D82" s="78">
        <f>IF(ISERROR(VLOOKUP(control!$B$4&amp;control!$F$12&amp;Wales_HB!$B82,Data_HB!$A$5:$U$410,Data_HB!P$1,FALSE)),"-",VLOOKUP(control!$B$4&amp;control!$F$12&amp;Wales_HB!$B82,Data_HB!$A$5:$U$410,Data_HB!P$1,FALSE))</f>
        <v>6.0205602131278315</v>
      </c>
      <c r="E82" s="78">
        <f>IF(ISERROR(VLOOKUP(control!$B$4&amp;control!$F$12&amp;Wales_HB!$B82,Data_HB!$A$5:$U$410,Data_HB!Q$1,FALSE)),"-",VLOOKUP(control!$B$4&amp;control!$F$12&amp;Wales_HB!$B82,Data_HB!$A$5:$U$410,Data_HB!Q$1,FALSE))</f>
        <v>10.535980372973706</v>
      </c>
      <c r="F82" s="78">
        <f>IF(ISERROR(VLOOKUP(control!$B$4&amp;control!$F$12&amp;Wales_HB!$B82,Data_HB!$A$5:$U$410,Data_HB!R$1,FALSE)),"-",VLOOKUP(control!$B$4&amp;control!$F$12&amp;Wales_HB!$B82,Data_HB!$A$5:$U$410,Data_HB!R$1,FALSE))</f>
        <v>14.2988305061786</v>
      </c>
      <c r="G82" s="78">
        <f>IF(ISERROR(VLOOKUP(control!$B$4&amp;control!$F$12&amp;Wales_HB!$B82,Data_HB!$A$5:$U$410,Data_HB!S$1,FALSE)),"-",VLOOKUP(control!$B$4&amp;control!$F$12&amp;Wales_HB!$B82,Data_HB!$A$5:$U$410,Data_HB!S$1,FALSE))</f>
        <v>6.0205602131278315</v>
      </c>
      <c r="H82" s="78">
        <f>IF(ISERROR(VLOOKUP(control!$B$4&amp;control!$F$12&amp;Wales_HB!$B82,Data_HB!$A$5:$U$410,Data_HB!T$1,FALSE)),"-",VLOOKUP(control!$B$4&amp;control!$F$12&amp;Wales_HB!$B82,Data_HB!$A$5:$U$410,Data_HB!T$1,FALSE))</f>
        <v>6.0205602131278315</v>
      </c>
      <c r="I82" s="79">
        <f>IF(ISERROR(VLOOKUP(control!$B$4&amp;control!$F$12&amp;Wales_HB!$B82,Data_HB!$A$5:$U$410,Data_HB!U$1,FALSE)),"-",VLOOKUP(control!$B$4&amp;control!$F$12&amp;Wales_HB!$B82,Data_HB!$A$5:$U$410,Data_HB!U$1,FALSE))</f>
        <v>53.432471891509508</v>
      </c>
      <c r="J82" s="9"/>
      <c r="K82" s="77">
        <f>IF(ISERROR(VLOOKUP(control!$B$5&amp;control!$F$12&amp;Wales_HB!$B82,Data_HB!$A$5:$U$410,Data_HB!O$1,FALSE)),"-",VLOOKUP(control!$B$5&amp;control!$F$12&amp;Wales_HB!$B82,Data_HB!$A$5:$U$410,Data_HB!O$1,FALSE))</f>
        <v>11.288550399614685</v>
      </c>
      <c r="L82" s="78">
        <f>IF(ISERROR(VLOOKUP(control!$B$5&amp;control!$F$12&amp;Wales_HB!$B82,Data_HB!$A$5:$U$410,Data_HB!P$1,FALSE)),"-",VLOOKUP(control!$B$5&amp;control!$F$12&amp;Wales_HB!$B82,Data_HB!$A$5:$U$410,Data_HB!P$1,FALSE))</f>
        <v>2.2577100799229366</v>
      </c>
      <c r="M82" s="78">
        <f>IF(ISERROR(VLOOKUP(control!$B$5&amp;control!$F$12&amp;Wales_HB!$B82,Data_HB!$A$5:$U$410,Data_HB!Q$1,FALSE)),"-",VLOOKUP(control!$B$5&amp;control!$F$12&amp;Wales_HB!$B82,Data_HB!$A$5:$U$410,Data_HB!Q$1,FALSE))</f>
        <v>9.0308403196917464</v>
      </c>
      <c r="N82" s="78">
        <f>IF(ISERROR(VLOOKUP(control!$B$5&amp;control!$F$12&amp;Wales_HB!$B82,Data_HB!$A$5:$U$410,Data_HB!R$1,FALSE)),"-",VLOOKUP(control!$B$5&amp;control!$F$12&amp;Wales_HB!$B82,Data_HB!$A$5:$U$410,Data_HB!R$1,FALSE))</f>
        <v>13.54626047953762</v>
      </c>
      <c r="O82" s="78">
        <f>IF(ISERROR(VLOOKUP(control!$B$5&amp;control!$F$12&amp;Wales_HB!$B82,Data_HB!$A$5:$U$410,Data_HB!S$1,FALSE)),"-",VLOOKUP(control!$B$5&amp;control!$F$12&amp;Wales_HB!$B82,Data_HB!$A$5:$U$410,Data_HB!S$1,FALSE))</f>
        <v>12.793690452896643</v>
      </c>
      <c r="P82" s="78">
        <f>IF(ISERROR(VLOOKUP(control!$B$5&amp;control!$F$12&amp;Wales_HB!$B82,Data_HB!$A$5:$U$410,Data_HB!T$1,FALSE)),"-",VLOOKUP(control!$B$5&amp;control!$F$12&amp;Wales_HB!$B82,Data_HB!$A$5:$U$410,Data_HB!T$1,FALSE))</f>
        <v>13.54626047953762</v>
      </c>
      <c r="Q82" s="79">
        <f>IF(ISERROR(VLOOKUP(control!$B$5&amp;control!$F$12&amp;Wales_HB!$B82,Data_HB!$A$5:$U$410,Data_HB!U$1,FALSE)),"-",VLOOKUP(control!$B$5&amp;control!$F$12&amp;Wales_HB!$B82,Data_HB!$A$5:$U$410,Data_HB!U$1,FALSE))</f>
        <v>62.463312211201256</v>
      </c>
      <c r="R82" s="9"/>
      <c r="S82" s="77">
        <f>IF(ISERROR(VLOOKUP("Persons"&amp;control!$F$12&amp;Wales_HB!$B82,Data_HB!$A$5:$U$410,Data_HB!O$1,FALSE)),"-",VLOOKUP("Persons"&amp;control!$F$12&amp;Wales_HB!$B82,Data_HB!$A$5:$U$410,Data_HB!O$1,FALSE))</f>
        <v>21.824530772588389</v>
      </c>
      <c r="T82" s="78">
        <f>IF(ISERROR(VLOOKUP("Persons"&amp;control!$F$12&amp;Wales_HB!$B82,Data_HB!$A$5:$U$410,Data_HB!P$1,FALSE)),"-",VLOOKUP("Persons"&amp;control!$F$12&amp;Wales_HB!$B82,Data_HB!$A$5:$U$410,Data_HB!P$1,FALSE))</f>
        <v>8.2782702930507686</v>
      </c>
      <c r="U82" s="78">
        <f>IF(ISERROR(VLOOKUP("Persons"&amp;control!$F$12&amp;Wales_HB!$B82,Data_HB!$A$5:$U$410,Data_HB!Q$1,FALSE)),"-",VLOOKUP("Persons"&amp;control!$F$12&amp;Wales_HB!$B82,Data_HB!$A$5:$U$410,Data_HB!Q$1,FALSE))</f>
        <v>19.566820692665452</v>
      </c>
      <c r="V82" s="78">
        <f>IF(ISERROR(VLOOKUP("Persons"&amp;control!$F$12&amp;Wales_HB!$B82,Data_HB!$A$5:$U$410,Data_HB!R$1,FALSE)),"-",VLOOKUP("Persons"&amp;control!$F$12&amp;Wales_HB!$B82,Data_HB!$A$5:$U$410,Data_HB!R$1,FALSE))</f>
        <v>27.845090985716222</v>
      </c>
      <c r="W82" s="78">
        <f>IF(ISERROR(VLOOKUP("Persons"&amp;control!$F$12&amp;Wales_HB!$B82,Data_HB!$A$5:$U$410,Data_HB!S$1,FALSE)),"-",VLOOKUP("Persons"&amp;control!$F$12&amp;Wales_HB!$B82,Data_HB!$A$5:$U$410,Data_HB!S$1,FALSE))</f>
        <v>18.814250666024474</v>
      </c>
      <c r="X82" s="78">
        <f>IF(ISERROR(VLOOKUP("Persons"&amp;control!$F$12&amp;Wales_HB!$B82,Data_HB!$A$5:$U$410,Data_HB!T$1,FALSE)),"-",VLOOKUP("Persons"&amp;control!$F$12&amp;Wales_HB!$B82,Data_HB!$A$5:$U$410,Data_HB!T$1,FALSE))</f>
        <v>19.566820692665452</v>
      </c>
      <c r="Y82" s="79">
        <f>IF(ISERROR(VLOOKUP("Persons"&amp;control!$F$12&amp;Wales_HB!$B82,Data_HB!$A$5:$U$410,Data_HB!U$1,FALSE)),"-",VLOOKUP("Persons"&amp;control!$F$12&amp;Wales_HB!$B82,Data_HB!$A$5:$U$410,Data_HB!U$1,FALSE))</f>
        <v>115.89578410271075</v>
      </c>
    </row>
    <row r="83" spans="2:25" thickBot="1">
      <c r="B83" s="16" t="s">
        <v>64</v>
      </c>
      <c r="C83" s="80">
        <f>IF(ISERROR(VLOOKUP(control!$B$4&amp;control!$F$12&amp;Wales_HB!$B83,Data_HB!$A$5:$U$410,Data_HB!O$1,FALSE)),"-",VLOOKUP(control!$B$4&amp;control!$F$12&amp;Wales_HB!$B83,Data_HB!$A$5:$U$410,Data_HB!O$1,FALSE))</f>
        <v>40.638781438612867</v>
      </c>
      <c r="D83" s="81">
        <f>IF(ISERROR(VLOOKUP(control!$B$4&amp;control!$F$12&amp;Wales_HB!$B83,Data_HB!$A$5:$U$410,Data_HB!P$1,FALSE)),"-",VLOOKUP(control!$B$4&amp;control!$F$12&amp;Wales_HB!$B83,Data_HB!$A$5:$U$410,Data_HB!P$1,FALSE))</f>
        <v>32.3605111455621</v>
      </c>
      <c r="E83" s="81">
        <f>IF(ISERROR(VLOOKUP(control!$B$4&amp;control!$F$12&amp;Wales_HB!$B83,Data_HB!$A$5:$U$410,Data_HB!Q$1,FALSE)),"-",VLOOKUP(control!$B$4&amp;control!$F$12&amp;Wales_HB!$B83,Data_HB!$A$5:$U$410,Data_HB!Q$1,FALSE))</f>
        <v>79.019852797302789</v>
      </c>
      <c r="F83" s="81">
        <f>IF(ISERROR(VLOOKUP(control!$B$4&amp;control!$F$12&amp;Wales_HB!$B83,Data_HB!$A$5:$U$410,Data_HB!R$1,FALSE)),"-",VLOOKUP(control!$B$4&amp;control!$F$12&amp;Wales_HB!$B83,Data_HB!$A$5:$U$410,Data_HB!R$1,FALSE))</f>
        <v>64.7210222911242</v>
      </c>
      <c r="G83" s="81">
        <f>IF(ISERROR(VLOOKUP(control!$B$4&amp;control!$F$12&amp;Wales_HB!$B83,Data_HB!$A$5:$U$410,Data_HB!S$1,FALSE)),"-",VLOOKUP(control!$B$4&amp;control!$F$12&amp;Wales_HB!$B83,Data_HB!$A$5:$U$410,Data_HB!S$1,FALSE))</f>
        <v>39.133641385330904</v>
      </c>
      <c r="H83" s="81">
        <f>IF(ISERROR(VLOOKUP(control!$B$4&amp;control!$F$12&amp;Wales_HB!$B83,Data_HB!$A$5:$U$410,Data_HB!T$1,FALSE)),"-",VLOOKUP(control!$B$4&amp;control!$F$12&amp;Wales_HB!$B83,Data_HB!$A$5:$U$410,Data_HB!T$1,FALSE))</f>
        <v>25.587380905793285</v>
      </c>
      <c r="I83" s="82">
        <f>IF(ISERROR(VLOOKUP(control!$B$4&amp;control!$F$12&amp;Wales_HB!$B83,Data_HB!$A$5:$U$410,Data_HB!U$1,FALSE)),"-",VLOOKUP(control!$B$4&amp;control!$F$12&amp;Wales_HB!$B83,Data_HB!$A$5:$U$410,Data_HB!U$1,FALSE))</f>
        <v>281.4611899637261</v>
      </c>
      <c r="J83" s="9"/>
      <c r="K83" s="80">
        <f>IF(ISERROR(VLOOKUP(control!$B$5&amp;control!$F$12&amp;Wales_HB!$B83,Data_HB!$A$5:$U$410,Data_HB!O$1,FALSE)),"-",VLOOKUP(control!$B$5&amp;control!$F$12&amp;Wales_HB!$B83,Data_HB!$A$5:$U$410,Data_HB!O$1,FALSE))</f>
        <v>29.350231038998178</v>
      </c>
      <c r="L83" s="81">
        <f>IF(ISERROR(VLOOKUP(control!$B$5&amp;control!$F$12&amp;Wales_HB!$B83,Data_HB!$A$5:$U$410,Data_HB!P$1,FALSE)),"-",VLOOKUP(control!$B$5&amp;control!$F$12&amp;Wales_HB!$B83,Data_HB!$A$5:$U$410,Data_HB!P$1,FALSE))</f>
        <v>28.5976610123572</v>
      </c>
      <c r="M83" s="81">
        <f>IF(ISERROR(VLOOKUP(control!$B$5&amp;control!$F$12&amp;Wales_HB!$B83,Data_HB!$A$5:$U$410,Data_HB!Q$1,FALSE)),"-",VLOOKUP(control!$B$5&amp;control!$F$12&amp;Wales_HB!$B83,Data_HB!$A$5:$U$410,Data_HB!Q$1,FALSE))</f>
        <v>52.679901864868526</v>
      </c>
      <c r="N83" s="81">
        <f>IF(ISERROR(VLOOKUP(control!$B$5&amp;control!$F$12&amp;Wales_HB!$B83,Data_HB!$A$5:$U$410,Data_HB!R$1,FALSE)),"-",VLOOKUP(control!$B$5&amp;control!$F$12&amp;Wales_HB!$B83,Data_HB!$A$5:$U$410,Data_HB!R$1,FALSE))</f>
        <v>63.21588223784223</v>
      </c>
      <c r="O83" s="81">
        <f>IF(ISERROR(VLOOKUP(control!$B$5&amp;control!$F$12&amp;Wales_HB!$B83,Data_HB!$A$5:$U$410,Data_HB!S$1,FALSE)),"-",VLOOKUP(control!$B$5&amp;control!$F$12&amp;Wales_HB!$B83,Data_HB!$A$5:$U$410,Data_HB!S$1,FALSE))</f>
        <v>38.381071358689923</v>
      </c>
      <c r="P83" s="81">
        <f>IF(ISERROR(VLOOKUP(control!$B$5&amp;control!$F$12&amp;Wales_HB!$B83,Data_HB!$A$5:$U$410,Data_HB!T$1,FALSE)),"-",VLOOKUP(control!$B$5&amp;control!$F$12&amp;Wales_HB!$B83,Data_HB!$A$5:$U$410,Data_HB!T$1,FALSE))</f>
        <v>21.824530772588389</v>
      </c>
      <c r="Q83" s="82">
        <f>IF(ISERROR(VLOOKUP(control!$B$5&amp;control!$F$12&amp;Wales_HB!$B83,Data_HB!$A$5:$U$410,Data_HB!U$1,FALSE)),"-",VLOOKUP(control!$B$5&amp;control!$F$12&amp;Wales_HB!$B83,Data_HB!$A$5:$U$410,Data_HB!U$1,FALSE))</f>
        <v>234.04927828534443</v>
      </c>
      <c r="R83" s="9"/>
      <c r="S83" s="80">
        <f>IF(ISERROR(VLOOKUP("Persons"&amp;control!$F$12&amp;Wales_HB!$B83,Data_HB!$A$5:$U$410,Data_HB!O$1,FALSE)),"-",VLOOKUP("Persons"&amp;control!$F$12&amp;Wales_HB!$B83,Data_HB!$A$5:$U$410,Data_HB!O$1,FALSE))</f>
        <v>69.989012477611041</v>
      </c>
      <c r="T83" s="81">
        <f>IF(ISERROR(VLOOKUP("Persons"&amp;control!$F$12&amp;Wales_HB!$B83,Data_HB!$A$5:$U$410,Data_HB!P$1,FALSE)),"-",VLOOKUP("Persons"&amp;control!$F$12&amp;Wales_HB!$B83,Data_HB!$A$5:$U$410,Data_HB!P$1,FALSE))</f>
        <v>60.9581721579193</v>
      </c>
      <c r="U83" s="81">
        <f>IF(ISERROR(VLOOKUP("Persons"&amp;control!$F$12&amp;Wales_HB!$B83,Data_HB!$A$5:$U$410,Data_HB!Q$1,FALSE)),"-",VLOOKUP("Persons"&amp;control!$F$12&amp;Wales_HB!$B83,Data_HB!$A$5:$U$410,Data_HB!Q$1,FALSE))</f>
        <v>131.6997546621713</v>
      </c>
      <c r="V83" s="81">
        <f>IF(ISERROR(VLOOKUP("Persons"&amp;control!$F$12&amp;Wales_HB!$B83,Data_HB!$A$5:$U$410,Data_HB!R$1,FALSE)),"-",VLOOKUP("Persons"&amp;control!$F$12&amp;Wales_HB!$B83,Data_HB!$A$5:$U$410,Data_HB!R$1,FALSE))</f>
        <v>127.93690452896642</v>
      </c>
      <c r="W83" s="81">
        <f>IF(ISERROR(VLOOKUP("Persons"&amp;control!$F$12&amp;Wales_HB!$B83,Data_HB!$A$5:$U$410,Data_HB!S$1,FALSE)),"-",VLOOKUP("Persons"&amp;control!$F$12&amp;Wales_HB!$B83,Data_HB!$A$5:$U$410,Data_HB!S$1,FALSE))</f>
        <v>77.514712744020841</v>
      </c>
      <c r="X83" s="81">
        <f>IF(ISERROR(VLOOKUP("Persons"&amp;control!$F$12&amp;Wales_HB!$B83,Data_HB!$A$5:$U$410,Data_HB!T$1,FALSE)),"-",VLOOKUP("Persons"&amp;control!$F$12&amp;Wales_HB!$B83,Data_HB!$A$5:$U$410,Data_HB!T$1,FALSE))</f>
        <v>47.411911678381671</v>
      </c>
      <c r="Y83" s="82">
        <f>IF(ISERROR(VLOOKUP("Persons"&amp;control!$F$12&amp;Wales_HB!$B83,Data_HB!$A$5:$U$410,Data_HB!U$1,FALSE)),"-",VLOOKUP("Persons"&amp;control!$F$12&amp;Wales_HB!$B83,Data_HB!$A$5:$U$410,Data_HB!U$1,FALSE))</f>
        <v>515.51046824907064</v>
      </c>
    </row>
    <row r="84" spans="2:25" thickBot="1">
      <c r="B84" s="16" t="s">
        <v>77</v>
      </c>
      <c r="C84" s="77">
        <f>IF(ISERROR(VLOOKUP(control!$B$4&amp;control!$F$12&amp;Wales_HB!$B84,Data_HB!$A$5:$U$410,Data_HB!O$1,FALSE)),"-",VLOOKUP(control!$B$4&amp;control!$F$12&amp;Wales_HB!$B84,Data_HB!$A$5:$U$410,Data_HB!O$1,FALSE))</f>
        <v>9.0308403196917464</v>
      </c>
      <c r="D84" s="78">
        <f>IF(ISERROR(VLOOKUP(control!$B$4&amp;control!$F$12&amp;Wales_HB!$B84,Data_HB!$A$5:$U$410,Data_HB!P$1,FALSE)),"-",VLOOKUP(control!$B$4&amp;control!$F$12&amp;Wales_HB!$B84,Data_HB!$A$5:$U$410,Data_HB!P$1,FALSE))</f>
        <v>5.2679901864868528</v>
      </c>
      <c r="E84" s="78">
        <f>IF(ISERROR(VLOOKUP(control!$B$4&amp;control!$F$12&amp;Wales_HB!$B84,Data_HB!$A$5:$U$410,Data_HB!Q$1,FALSE)),"-",VLOOKUP(control!$B$4&amp;control!$F$12&amp;Wales_HB!$B84,Data_HB!$A$5:$U$410,Data_HB!Q$1,FALSE))</f>
        <v>16.556540586101537</v>
      </c>
      <c r="F84" s="78">
        <f>IF(ISERROR(VLOOKUP(control!$B$4&amp;control!$F$12&amp;Wales_HB!$B84,Data_HB!$A$5:$U$410,Data_HB!R$1,FALSE)),"-",VLOOKUP(control!$B$4&amp;control!$F$12&amp;Wales_HB!$B84,Data_HB!$A$5:$U$410,Data_HB!R$1,FALSE))</f>
        <v>17.309110612742515</v>
      </c>
      <c r="G84" s="78">
        <f>IF(ISERROR(VLOOKUP(control!$B$4&amp;control!$F$12&amp;Wales_HB!$B84,Data_HB!$A$5:$U$410,Data_HB!S$1,FALSE)),"-",VLOOKUP(control!$B$4&amp;control!$F$12&amp;Wales_HB!$B84,Data_HB!$A$5:$U$410,Data_HB!S$1,FALSE))</f>
        <v>8.2782702930507686</v>
      </c>
      <c r="H84" s="78">
        <f>IF(ISERROR(VLOOKUP(control!$B$4&amp;control!$F$12&amp;Wales_HB!$B84,Data_HB!$A$5:$U$410,Data_HB!T$1,FALSE)),"-",VLOOKUP(control!$B$4&amp;control!$F$12&amp;Wales_HB!$B84,Data_HB!$A$5:$U$410,Data_HB!T$1,FALSE))</f>
        <v>3.7628501332048945</v>
      </c>
      <c r="I84" s="79">
        <f>IF(ISERROR(VLOOKUP(control!$B$4&amp;control!$F$12&amp;Wales_HB!$B84,Data_HB!$A$5:$U$410,Data_HB!U$1,FALSE)),"-",VLOOKUP(control!$B$4&amp;control!$F$12&amp;Wales_HB!$B84,Data_HB!$A$5:$U$410,Data_HB!U$1,FALSE))</f>
        <v>60.205602131278312</v>
      </c>
      <c r="J84" s="9"/>
      <c r="K84" s="77">
        <f>IF(ISERROR(VLOOKUP(control!$B$5&amp;control!$F$12&amp;Wales_HB!$B84,Data_HB!$A$5:$U$410,Data_HB!O$1,FALSE)),"-",VLOOKUP(control!$B$5&amp;control!$F$12&amp;Wales_HB!$B84,Data_HB!$A$5:$U$410,Data_HB!O$1,FALSE))</f>
        <v>2.2577100799229366</v>
      </c>
      <c r="L84" s="78">
        <f>IF(ISERROR(VLOOKUP(control!$B$5&amp;control!$F$12&amp;Wales_HB!$B84,Data_HB!$A$5:$U$410,Data_HB!P$1,FALSE)),"-",VLOOKUP(control!$B$5&amp;control!$F$12&amp;Wales_HB!$B84,Data_HB!$A$5:$U$410,Data_HB!P$1,FALSE))</f>
        <v>3.0102801065639158</v>
      </c>
      <c r="M84" s="78">
        <f>IF(ISERROR(VLOOKUP(control!$B$5&amp;control!$F$12&amp;Wales_HB!$B84,Data_HB!$A$5:$U$410,Data_HB!Q$1,FALSE)),"-",VLOOKUP(control!$B$5&amp;control!$F$12&amp;Wales_HB!$B84,Data_HB!$A$5:$U$410,Data_HB!Q$1,FALSE))</f>
        <v>7.525700266409789</v>
      </c>
      <c r="N84" s="78">
        <f>IF(ISERROR(VLOOKUP(control!$B$5&amp;control!$F$12&amp;Wales_HB!$B84,Data_HB!$A$5:$U$410,Data_HB!R$1,FALSE)),"-",VLOOKUP(control!$B$5&amp;control!$F$12&amp;Wales_HB!$B84,Data_HB!$A$5:$U$410,Data_HB!R$1,FALSE))</f>
        <v>8.2782702930507686</v>
      </c>
      <c r="O84" s="78">
        <f>IF(ISERROR(VLOOKUP(control!$B$5&amp;control!$F$12&amp;Wales_HB!$B84,Data_HB!$A$5:$U$410,Data_HB!S$1,FALSE)),"-",VLOOKUP(control!$B$5&amp;control!$F$12&amp;Wales_HB!$B84,Data_HB!$A$5:$U$410,Data_HB!S$1,FALSE))</f>
        <v>6.0205602131278315</v>
      </c>
      <c r="P84" s="78">
        <f>IF(ISERROR(VLOOKUP(control!$B$5&amp;control!$F$12&amp;Wales_HB!$B84,Data_HB!$A$5:$U$410,Data_HB!T$1,FALSE)),"-",VLOOKUP(control!$B$5&amp;control!$F$12&amp;Wales_HB!$B84,Data_HB!$A$5:$U$410,Data_HB!T$1,FALSE))</f>
        <v>4.5154201598458732</v>
      </c>
      <c r="Q84" s="79">
        <f>IF(ISERROR(VLOOKUP(control!$B$5&amp;control!$F$12&amp;Wales_HB!$B84,Data_HB!$A$5:$U$410,Data_HB!U$1,FALSE)),"-",VLOOKUP(control!$B$5&amp;control!$F$12&amp;Wales_HB!$B84,Data_HB!$A$5:$U$410,Data_HB!U$1,FALSE))</f>
        <v>31.607941118921115</v>
      </c>
      <c r="R84" s="9"/>
      <c r="S84" s="77">
        <f>IF(ISERROR(VLOOKUP("Persons"&amp;control!$F$12&amp;Wales_HB!$B84,Data_HB!$A$5:$U$410,Data_HB!O$1,FALSE)),"-",VLOOKUP("Persons"&amp;control!$F$12&amp;Wales_HB!$B84,Data_HB!$A$5:$U$410,Data_HB!O$1,FALSE))</f>
        <v>11.288550399614685</v>
      </c>
      <c r="T84" s="78">
        <f>IF(ISERROR(VLOOKUP("Persons"&amp;control!$F$12&amp;Wales_HB!$B84,Data_HB!$A$5:$U$410,Data_HB!P$1,FALSE)),"-",VLOOKUP("Persons"&amp;control!$F$12&amp;Wales_HB!$B84,Data_HB!$A$5:$U$410,Data_HB!P$1,FALSE))</f>
        <v>8.2782702930507686</v>
      </c>
      <c r="U84" s="78">
        <f>IF(ISERROR(VLOOKUP("Persons"&amp;control!$F$12&amp;Wales_HB!$B84,Data_HB!$A$5:$U$410,Data_HB!Q$1,FALSE)),"-",VLOOKUP("Persons"&amp;control!$F$12&amp;Wales_HB!$B84,Data_HB!$A$5:$U$410,Data_HB!Q$1,FALSE))</f>
        <v>24.082240852511326</v>
      </c>
      <c r="V84" s="78">
        <f>IF(ISERROR(VLOOKUP("Persons"&amp;control!$F$12&amp;Wales_HB!$B84,Data_HB!$A$5:$U$410,Data_HB!R$1,FALSE)),"-",VLOOKUP("Persons"&amp;control!$F$12&amp;Wales_HB!$B84,Data_HB!$A$5:$U$410,Data_HB!R$1,FALSE))</f>
        <v>25.587380905793285</v>
      </c>
      <c r="W84" s="78">
        <f>IF(ISERROR(VLOOKUP("Persons"&amp;control!$F$12&amp;Wales_HB!$B84,Data_HB!$A$5:$U$410,Data_HB!S$1,FALSE)),"-",VLOOKUP("Persons"&amp;control!$F$12&amp;Wales_HB!$B84,Data_HB!$A$5:$U$410,Data_HB!S$1,FALSE))</f>
        <v>14.2988305061786</v>
      </c>
      <c r="X84" s="78">
        <f>IF(ISERROR(VLOOKUP("Persons"&amp;control!$F$12&amp;Wales_HB!$B84,Data_HB!$A$5:$U$410,Data_HB!T$1,FALSE)),"-",VLOOKUP("Persons"&amp;control!$F$12&amp;Wales_HB!$B84,Data_HB!$A$5:$U$410,Data_HB!T$1,FALSE))</f>
        <v>8.2782702930507686</v>
      </c>
      <c r="Y84" s="79">
        <f>IF(ISERROR(VLOOKUP("Persons"&amp;control!$F$12&amp;Wales_HB!$B84,Data_HB!$A$5:$U$410,Data_HB!U$1,FALSE)),"-",VLOOKUP("Persons"&amp;control!$F$12&amp;Wales_HB!$B84,Data_HB!$A$5:$U$410,Data_HB!U$1,FALSE))</f>
        <v>91.81354325019943</v>
      </c>
    </row>
    <row r="85" spans="2:25" thickBot="1">
      <c r="B85" s="16" t="s">
        <v>83</v>
      </c>
      <c r="C85" s="80">
        <f>IF(ISERROR(VLOOKUP(control!$B$4&amp;control!$F$12&amp;Wales_HB!$B85,Data_HB!$A$5:$U$410,Data_HB!O$1,FALSE)),"-",VLOOKUP(control!$B$4&amp;control!$F$12&amp;Wales_HB!$B85,Data_HB!$A$5:$U$410,Data_HB!O$1,FALSE))</f>
        <v>1.5051400532819579</v>
      </c>
      <c r="D85" s="81">
        <f>IF(ISERROR(VLOOKUP(control!$B$4&amp;control!$F$12&amp;Wales_HB!$B85,Data_HB!$A$5:$U$410,Data_HB!P$1,FALSE)),"-",VLOOKUP(control!$B$4&amp;control!$F$12&amp;Wales_HB!$B85,Data_HB!$A$5:$U$410,Data_HB!P$1,FALSE))</f>
        <v>3.0102801065639158</v>
      </c>
      <c r="E85" s="81">
        <f>IF(ISERROR(VLOOKUP(control!$B$4&amp;control!$F$12&amp;Wales_HB!$B85,Data_HB!$A$5:$U$410,Data_HB!Q$1,FALSE)),"-",VLOOKUP(control!$B$4&amp;control!$F$12&amp;Wales_HB!$B85,Data_HB!$A$5:$U$410,Data_HB!Q$1,FALSE))</f>
        <v>2.2577100799229366</v>
      </c>
      <c r="F85" s="81">
        <f>IF(ISERROR(VLOOKUP(control!$B$4&amp;control!$F$12&amp;Wales_HB!$B85,Data_HB!$A$5:$U$410,Data_HB!R$1,FALSE)),"-",VLOOKUP(control!$B$4&amp;control!$F$12&amp;Wales_HB!$B85,Data_HB!$A$5:$U$410,Data_HB!R$1,FALSE))</f>
        <v>9.0308403196917464</v>
      </c>
      <c r="G85" s="81" t="str">
        <f>IF(ISERROR(VLOOKUP(control!$B$4&amp;control!$F$12&amp;Wales_HB!$B85,Data_HB!$A$5:$U$410,Data_HB!S$1,FALSE)),"-",VLOOKUP(control!$B$4&amp;control!$F$12&amp;Wales_HB!$B85,Data_HB!$A$5:$U$410,Data_HB!S$1,FALSE))</f>
        <v>-</v>
      </c>
      <c r="H85" s="81">
        <f>IF(ISERROR(VLOOKUP(control!$B$4&amp;control!$F$12&amp;Wales_HB!$B85,Data_HB!$A$5:$U$410,Data_HB!T$1,FALSE)),"-",VLOOKUP(control!$B$4&amp;control!$F$12&amp;Wales_HB!$B85,Data_HB!$A$5:$U$410,Data_HB!T$1,FALSE))</f>
        <v>3.7628501332048945</v>
      </c>
      <c r="I85" s="82">
        <f>IF(ISERROR(VLOOKUP(control!$B$4&amp;control!$F$12&amp;Wales_HB!$B85,Data_HB!$A$5:$U$410,Data_HB!U$1,FALSE)),"-",VLOOKUP(control!$B$4&amp;control!$F$12&amp;Wales_HB!$B85,Data_HB!$A$5:$U$410,Data_HB!U$1,FALSE))</f>
        <v>19.566820692665452</v>
      </c>
      <c r="J85" s="9"/>
      <c r="K85" s="80" t="str">
        <f>IF(ISERROR(VLOOKUP(control!$B$5&amp;control!$F$12&amp;Wales_HB!$B85,Data_HB!$A$5:$U$410,Data_HB!O$1,FALSE)),"-",VLOOKUP(control!$B$5&amp;control!$F$12&amp;Wales_HB!$B85,Data_HB!$A$5:$U$410,Data_HB!O$1,FALSE))</f>
        <v>-</v>
      </c>
      <c r="L85" s="81" t="str">
        <f>IF(ISERROR(VLOOKUP(control!$B$5&amp;control!$F$12&amp;Wales_HB!$B85,Data_HB!$A$5:$U$410,Data_HB!P$1,FALSE)),"-",VLOOKUP(control!$B$5&amp;control!$F$12&amp;Wales_HB!$B85,Data_HB!$A$5:$U$410,Data_HB!P$1,FALSE))</f>
        <v>-</v>
      </c>
      <c r="M85" s="81">
        <f>IF(ISERROR(VLOOKUP(control!$B$5&amp;control!$F$12&amp;Wales_HB!$B85,Data_HB!$A$5:$U$410,Data_HB!Q$1,FALSE)),"-",VLOOKUP(control!$B$5&amp;control!$F$12&amp;Wales_HB!$B85,Data_HB!$A$5:$U$410,Data_HB!Q$1,FALSE))</f>
        <v>3.0102801065639158</v>
      </c>
      <c r="N85" s="81">
        <f>IF(ISERROR(VLOOKUP(control!$B$5&amp;control!$F$12&amp;Wales_HB!$B85,Data_HB!$A$5:$U$410,Data_HB!R$1,FALSE)),"-",VLOOKUP(control!$B$5&amp;control!$F$12&amp;Wales_HB!$B85,Data_HB!$A$5:$U$410,Data_HB!R$1,FALSE))</f>
        <v>6.7731302397688102</v>
      </c>
      <c r="O85" s="81">
        <f>IF(ISERROR(VLOOKUP(control!$B$5&amp;control!$F$12&amp;Wales_HB!$B85,Data_HB!$A$5:$U$410,Data_HB!S$1,FALSE)),"-",VLOOKUP(control!$B$5&amp;control!$F$12&amp;Wales_HB!$B85,Data_HB!$A$5:$U$410,Data_HB!S$1,FALSE))</f>
        <v>1.5051400532819579</v>
      </c>
      <c r="P85" s="81">
        <f>IF(ISERROR(VLOOKUP(control!$B$5&amp;control!$F$12&amp;Wales_HB!$B85,Data_HB!$A$5:$U$410,Data_HB!T$1,FALSE)),"-",VLOOKUP(control!$B$5&amp;control!$F$12&amp;Wales_HB!$B85,Data_HB!$A$5:$U$410,Data_HB!T$1,FALSE))</f>
        <v>3.7628501332048945</v>
      </c>
      <c r="Q85" s="82">
        <f>IF(ISERROR(VLOOKUP(control!$B$5&amp;control!$F$12&amp;Wales_HB!$B85,Data_HB!$A$5:$U$410,Data_HB!U$1,FALSE)),"-",VLOOKUP(control!$B$5&amp;control!$F$12&amp;Wales_HB!$B85,Data_HB!$A$5:$U$410,Data_HB!U$1,FALSE))</f>
        <v>15.051400532819578</v>
      </c>
      <c r="R85" s="9"/>
      <c r="S85" s="80">
        <f>IF(ISERROR(VLOOKUP("Persons"&amp;control!$F$12&amp;Wales_HB!$B85,Data_HB!$A$5:$U$410,Data_HB!O$1,FALSE)),"-",VLOOKUP("Persons"&amp;control!$F$12&amp;Wales_HB!$B85,Data_HB!$A$5:$U$410,Data_HB!O$1,FALSE))</f>
        <v>1.5051400532819579</v>
      </c>
      <c r="T85" s="81">
        <f>IF(ISERROR(VLOOKUP("Persons"&amp;control!$F$12&amp;Wales_HB!$B85,Data_HB!$A$5:$U$410,Data_HB!P$1,FALSE)),"-",VLOOKUP("Persons"&amp;control!$F$12&amp;Wales_HB!$B85,Data_HB!$A$5:$U$410,Data_HB!P$1,FALSE))</f>
        <v>3.0102801065639158</v>
      </c>
      <c r="U85" s="81">
        <f>IF(ISERROR(VLOOKUP("Persons"&amp;control!$F$12&amp;Wales_HB!$B85,Data_HB!$A$5:$U$410,Data_HB!Q$1,FALSE)),"-",VLOOKUP("Persons"&amp;control!$F$12&amp;Wales_HB!$B85,Data_HB!$A$5:$U$410,Data_HB!Q$1,FALSE))</f>
        <v>5.2679901864868528</v>
      </c>
      <c r="V85" s="81">
        <f>IF(ISERROR(VLOOKUP("Persons"&amp;control!$F$12&amp;Wales_HB!$B85,Data_HB!$A$5:$U$410,Data_HB!R$1,FALSE)),"-",VLOOKUP("Persons"&amp;control!$F$12&amp;Wales_HB!$B85,Data_HB!$A$5:$U$410,Data_HB!R$1,FALSE))</f>
        <v>15.803970559460558</v>
      </c>
      <c r="W85" s="81">
        <f>IF(ISERROR(VLOOKUP("Persons"&amp;control!$F$12&amp;Wales_HB!$B85,Data_HB!$A$5:$U$410,Data_HB!S$1,FALSE)),"-",VLOOKUP("Persons"&amp;control!$F$12&amp;Wales_HB!$B85,Data_HB!$A$5:$U$410,Data_HB!S$1,FALSE))</f>
        <v>1.5051400532819579</v>
      </c>
      <c r="X85" s="81">
        <f>IF(ISERROR(VLOOKUP("Persons"&amp;control!$F$12&amp;Wales_HB!$B85,Data_HB!$A$5:$U$410,Data_HB!T$1,FALSE)),"-",VLOOKUP("Persons"&amp;control!$F$12&amp;Wales_HB!$B85,Data_HB!$A$5:$U$410,Data_HB!T$1,FALSE))</f>
        <v>7.525700266409789</v>
      </c>
      <c r="Y85" s="82">
        <f>IF(ISERROR(VLOOKUP("Persons"&amp;control!$F$12&amp;Wales_HB!$B85,Data_HB!$A$5:$U$410,Data_HB!U$1,FALSE)),"-",VLOOKUP("Persons"&amp;control!$F$12&amp;Wales_HB!$B85,Data_HB!$A$5:$U$410,Data_HB!U$1,FALSE))</f>
        <v>34.61822122548503</v>
      </c>
    </row>
    <row r="86" spans="2:25" thickBot="1">
      <c r="B86" s="16" t="s">
        <v>201</v>
      </c>
      <c r="C86" s="77">
        <f>IF(ISERROR(VLOOKUP(control!$B$4&amp;control!$F$12&amp;Wales_HB!$B86,Data_HB!$A$5:$U$410,Data_HB!O$1,FALSE)),"-",VLOOKUP(control!$B$4&amp;control!$F$12&amp;Wales_HB!$B86,Data_HB!$A$5:$U$410,Data_HB!O$1,FALSE))</f>
        <v>9.0308403196917464</v>
      </c>
      <c r="D86" s="78">
        <f>IF(ISERROR(VLOOKUP(control!$B$4&amp;control!$F$12&amp;Wales_HB!$B86,Data_HB!$A$5:$U$410,Data_HB!P$1,FALSE)),"-",VLOOKUP(control!$B$4&amp;control!$F$12&amp;Wales_HB!$B86,Data_HB!$A$5:$U$410,Data_HB!P$1,FALSE))</f>
        <v>6.0205602131278315</v>
      </c>
      <c r="E86" s="78">
        <f>IF(ISERROR(VLOOKUP(control!$B$4&amp;control!$F$12&amp;Wales_HB!$B86,Data_HB!$A$5:$U$410,Data_HB!Q$1,FALSE)),"-",VLOOKUP(control!$B$4&amp;control!$F$12&amp;Wales_HB!$B86,Data_HB!$A$5:$U$410,Data_HB!Q$1,FALSE))</f>
        <v>15.051400532819578</v>
      </c>
      <c r="F86" s="78">
        <f>IF(ISERROR(VLOOKUP(control!$B$4&amp;control!$F$12&amp;Wales_HB!$B86,Data_HB!$A$5:$U$410,Data_HB!R$1,FALSE)),"-",VLOOKUP(control!$B$4&amp;control!$F$12&amp;Wales_HB!$B86,Data_HB!$A$5:$U$410,Data_HB!R$1,FALSE))</f>
        <v>18.814250666024474</v>
      </c>
      <c r="G86" s="78">
        <f>IF(ISERROR(VLOOKUP(control!$B$4&amp;control!$F$12&amp;Wales_HB!$B86,Data_HB!$A$5:$U$410,Data_HB!S$1,FALSE)),"-",VLOOKUP(control!$B$4&amp;control!$F$12&amp;Wales_HB!$B86,Data_HB!$A$5:$U$410,Data_HB!S$1,FALSE))</f>
        <v>11.288550399614685</v>
      </c>
      <c r="H86" s="78">
        <f>IF(ISERROR(VLOOKUP(control!$B$4&amp;control!$F$12&amp;Wales_HB!$B86,Data_HB!$A$5:$U$410,Data_HB!T$1,FALSE)),"-",VLOOKUP(control!$B$4&amp;control!$F$12&amp;Wales_HB!$B86,Data_HB!$A$5:$U$410,Data_HB!T$1,FALSE))</f>
        <v>6.0205602131278315</v>
      </c>
      <c r="I86" s="79">
        <f>IF(ISERROR(VLOOKUP(control!$B$4&amp;control!$F$12&amp;Wales_HB!$B86,Data_HB!$A$5:$U$410,Data_HB!U$1,FALSE)),"-",VLOOKUP(control!$B$4&amp;control!$F$12&amp;Wales_HB!$B86,Data_HB!$A$5:$U$410,Data_HB!U$1,FALSE))</f>
        <v>66.226162344406148</v>
      </c>
      <c r="J86" s="9"/>
      <c r="K86" s="77">
        <f>IF(ISERROR(VLOOKUP(control!$B$5&amp;control!$F$12&amp;Wales_HB!$B86,Data_HB!$A$5:$U$410,Data_HB!O$1,FALSE)),"-",VLOOKUP(control!$B$5&amp;control!$F$12&amp;Wales_HB!$B86,Data_HB!$A$5:$U$410,Data_HB!O$1,FALSE))</f>
        <v>4.5154201598458732</v>
      </c>
      <c r="L86" s="78">
        <f>IF(ISERROR(VLOOKUP(control!$B$5&amp;control!$F$12&amp;Wales_HB!$B86,Data_HB!$A$5:$U$410,Data_HB!P$1,FALSE)),"-",VLOOKUP(control!$B$5&amp;control!$F$12&amp;Wales_HB!$B86,Data_HB!$A$5:$U$410,Data_HB!P$1,FALSE))</f>
        <v>7.525700266409789</v>
      </c>
      <c r="M86" s="78">
        <f>IF(ISERROR(VLOOKUP(control!$B$5&amp;control!$F$12&amp;Wales_HB!$B86,Data_HB!$A$5:$U$410,Data_HB!Q$1,FALSE)),"-",VLOOKUP(control!$B$5&amp;control!$F$12&amp;Wales_HB!$B86,Data_HB!$A$5:$U$410,Data_HB!Q$1,FALSE))</f>
        <v>10.535980372973706</v>
      </c>
      <c r="N86" s="78">
        <f>IF(ISERROR(VLOOKUP(control!$B$5&amp;control!$F$12&amp;Wales_HB!$B86,Data_HB!$A$5:$U$410,Data_HB!R$1,FALSE)),"-",VLOOKUP(control!$B$5&amp;control!$F$12&amp;Wales_HB!$B86,Data_HB!$A$5:$U$410,Data_HB!R$1,FALSE))</f>
        <v>9.0308403196917464</v>
      </c>
      <c r="O86" s="78">
        <f>IF(ISERROR(VLOOKUP(control!$B$5&amp;control!$F$12&amp;Wales_HB!$B86,Data_HB!$A$5:$U$410,Data_HB!S$1,FALSE)),"-",VLOOKUP(control!$B$5&amp;control!$F$12&amp;Wales_HB!$B86,Data_HB!$A$5:$U$410,Data_HB!S$1,FALSE))</f>
        <v>5.2679901864868528</v>
      </c>
      <c r="P86" s="78">
        <f>IF(ISERROR(VLOOKUP(control!$B$5&amp;control!$F$12&amp;Wales_HB!$B86,Data_HB!$A$5:$U$410,Data_HB!T$1,FALSE)),"-",VLOOKUP(control!$B$5&amp;control!$F$12&amp;Wales_HB!$B86,Data_HB!$A$5:$U$410,Data_HB!T$1,FALSE))</f>
        <v>0.75257002664097894</v>
      </c>
      <c r="Q86" s="79">
        <f>IF(ISERROR(VLOOKUP(control!$B$5&amp;control!$F$12&amp;Wales_HB!$B86,Data_HB!$A$5:$U$410,Data_HB!U$1,FALSE)),"-",VLOOKUP(control!$B$5&amp;control!$F$12&amp;Wales_HB!$B86,Data_HB!$A$5:$U$410,Data_HB!U$1,FALSE))</f>
        <v>37.628501332048948</v>
      </c>
      <c r="R86" s="9"/>
      <c r="S86" s="77">
        <f>IF(ISERROR(VLOOKUP("Persons"&amp;control!$F$12&amp;Wales_HB!$B86,Data_HB!$A$5:$U$410,Data_HB!O$1,FALSE)),"-",VLOOKUP("Persons"&amp;control!$F$12&amp;Wales_HB!$B86,Data_HB!$A$5:$U$410,Data_HB!O$1,FALSE))</f>
        <v>13.54626047953762</v>
      </c>
      <c r="T86" s="78">
        <f>IF(ISERROR(VLOOKUP("Persons"&amp;control!$F$12&amp;Wales_HB!$B86,Data_HB!$A$5:$U$410,Data_HB!P$1,FALSE)),"-",VLOOKUP("Persons"&amp;control!$F$12&amp;Wales_HB!$B86,Data_HB!$A$5:$U$410,Data_HB!P$1,FALSE))</f>
        <v>13.54626047953762</v>
      </c>
      <c r="U86" s="78">
        <f>IF(ISERROR(VLOOKUP("Persons"&amp;control!$F$12&amp;Wales_HB!$B86,Data_HB!$A$5:$U$410,Data_HB!Q$1,FALSE)),"-",VLOOKUP("Persons"&amp;control!$F$12&amp;Wales_HB!$B86,Data_HB!$A$5:$U$410,Data_HB!Q$1,FALSE))</f>
        <v>25.587380905793285</v>
      </c>
      <c r="V86" s="78">
        <f>IF(ISERROR(VLOOKUP("Persons"&amp;control!$F$12&amp;Wales_HB!$B86,Data_HB!$A$5:$U$410,Data_HB!R$1,FALSE)),"-",VLOOKUP("Persons"&amp;control!$F$12&amp;Wales_HB!$B86,Data_HB!$A$5:$U$410,Data_HB!R$1,FALSE))</f>
        <v>27.845090985716222</v>
      </c>
      <c r="W86" s="78">
        <f>IF(ISERROR(VLOOKUP("Persons"&amp;control!$F$12&amp;Wales_HB!$B86,Data_HB!$A$5:$U$410,Data_HB!S$1,FALSE)),"-",VLOOKUP("Persons"&amp;control!$F$12&amp;Wales_HB!$B86,Data_HB!$A$5:$U$410,Data_HB!S$1,FALSE))</f>
        <v>16.556540586101537</v>
      </c>
      <c r="X86" s="78">
        <f>IF(ISERROR(VLOOKUP("Persons"&amp;control!$F$12&amp;Wales_HB!$B86,Data_HB!$A$5:$U$410,Data_HB!T$1,FALSE)),"-",VLOOKUP("Persons"&amp;control!$F$12&amp;Wales_HB!$B86,Data_HB!$A$5:$U$410,Data_HB!T$1,FALSE))</f>
        <v>6.7731302397688102</v>
      </c>
      <c r="Y86" s="79">
        <f>IF(ISERROR(VLOOKUP("Persons"&amp;control!$F$12&amp;Wales_HB!$B86,Data_HB!$A$5:$U$410,Data_HB!U$1,FALSE)),"-",VLOOKUP("Persons"&amp;control!$F$12&amp;Wales_HB!$B86,Data_HB!$A$5:$U$410,Data_HB!U$1,FALSE))</f>
        <v>103.8546636764551</v>
      </c>
    </row>
    <row r="87" spans="2:25" thickBot="1">
      <c r="B87" s="16" t="s">
        <v>151</v>
      </c>
      <c r="C87" s="80">
        <f>IF(ISERROR(VLOOKUP(control!$B$4&amp;control!$F$12&amp;Wales_HB!$B87,Data_HB!$A$5:$U$410,Data_HB!O$1,FALSE)),"-",VLOOKUP(control!$B$4&amp;control!$F$12&amp;Wales_HB!$B87,Data_HB!$A$5:$U$410,Data_HB!O$1,FALSE))</f>
        <v>1.5051400532819579</v>
      </c>
      <c r="D87" s="81" t="str">
        <f>IF(ISERROR(VLOOKUP(control!$B$4&amp;control!$F$12&amp;Wales_HB!$B87,Data_HB!$A$5:$U$410,Data_HB!P$1,FALSE)),"-",VLOOKUP(control!$B$4&amp;control!$F$12&amp;Wales_HB!$B87,Data_HB!$A$5:$U$410,Data_HB!P$1,FALSE))</f>
        <v>-</v>
      </c>
      <c r="E87" s="81">
        <f>IF(ISERROR(VLOOKUP(control!$B$4&amp;control!$F$12&amp;Wales_HB!$B87,Data_HB!$A$5:$U$410,Data_HB!Q$1,FALSE)),"-",VLOOKUP(control!$B$4&amp;control!$F$12&amp;Wales_HB!$B87,Data_HB!$A$5:$U$410,Data_HB!Q$1,FALSE))</f>
        <v>1.5051400532819579</v>
      </c>
      <c r="F87" s="81" t="str">
        <f>IF(ISERROR(VLOOKUP(control!$B$4&amp;control!$F$12&amp;Wales_HB!$B87,Data_HB!$A$5:$U$410,Data_HB!R$1,FALSE)),"-",VLOOKUP(control!$B$4&amp;control!$F$12&amp;Wales_HB!$B87,Data_HB!$A$5:$U$410,Data_HB!R$1,FALSE))</f>
        <v>-</v>
      </c>
      <c r="G87" s="81">
        <f>IF(ISERROR(VLOOKUP(control!$B$4&amp;control!$F$12&amp;Wales_HB!$B87,Data_HB!$A$5:$U$410,Data_HB!S$1,FALSE)),"-",VLOOKUP(control!$B$4&amp;control!$F$12&amp;Wales_HB!$B87,Data_HB!$A$5:$U$410,Data_HB!S$1,FALSE))</f>
        <v>1.5051400532819579</v>
      </c>
      <c r="H87" s="81">
        <f>IF(ISERROR(VLOOKUP(control!$B$4&amp;control!$F$12&amp;Wales_HB!$B87,Data_HB!$A$5:$U$410,Data_HB!T$1,FALSE)),"-",VLOOKUP(control!$B$4&amp;control!$F$12&amp;Wales_HB!$B87,Data_HB!$A$5:$U$410,Data_HB!T$1,FALSE))</f>
        <v>2.2577100799229366</v>
      </c>
      <c r="I87" s="82">
        <f>IF(ISERROR(VLOOKUP(control!$B$4&amp;control!$F$12&amp;Wales_HB!$B87,Data_HB!$A$5:$U$410,Data_HB!U$1,FALSE)),"-",VLOOKUP(control!$B$4&amp;control!$F$12&amp;Wales_HB!$B87,Data_HB!$A$5:$U$410,Data_HB!U$1,FALSE))</f>
        <v>6.7731302397688102</v>
      </c>
      <c r="J87" s="9"/>
      <c r="K87" s="80">
        <f>IF(ISERROR(VLOOKUP(control!$B$5&amp;control!$F$12&amp;Wales_HB!$B87,Data_HB!$A$5:$U$410,Data_HB!O$1,FALSE)),"-",VLOOKUP(control!$B$5&amp;control!$F$12&amp;Wales_HB!$B87,Data_HB!$A$5:$U$410,Data_HB!O$1,FALSE))</f>
        <v>0.75257002664097894</v>
      </c>
      <c r="L87" s="81">
        <f>IF(ISERROR(VLOOKUP(control!$B$5&amp;control!$F$12&amp;Wales_HB!$B87,Data_HB!$A$5:$U$410,Data_HB!P$1,FALSE)),"-",VLOOKUP(control!$B$5&amp;control!$F$12&amp;Wales_HB!$B87,Data_HB!$A$5:$U$410,Data_HB!P$1,FALSE))</f>
        <v>0.75257002664097894</v>
      </c>
      <c r="M87" s="81" t="str">
        <f>IF(ISERROR(VLOOKUP(control!$B$5&amp;control!$F$12&amp;Wales_HB!$B87,Data_HB!$A$5:$U$410,Data_HB!Q$1,FALSE)),"-",VLOOKUP(control!$B$5&amp;control!$F$12&amp;Wales_HB!$B87,Data_HB!$A$5:$U$410,Data_HB!Q$1,FALSE))</f>
        <v>-</v>
      </c>
      <c r="N87" s="81">
        <f>IF(ISERROR(VLOOKUP(control!$B$5&amp;control!$F$12&amp;Wales_HB!$B87,Data_HB!$A$5:$U$410,Data_HB!R$1,FALSE)),"-",VLOOKUP(control!$B$5&amp;control!$F$12&amp;Wales_HB!$B87,Data_HB!$A$5:$U$410,Data_HB!R$1,FALSE))</f>
        <v>0.75257002664097894</v>
      </c>
      <c r="O87" s="81">
        <f>IF(ISERROR(VLOOKUP(control!$B$5&amp;control!$F$12&amp;Wales_HB!$B87,Data_HB!$A$5:$U$410,Data_HB!S$1,FALSE)),"-",VLOOKUP(control!$B$5&amp;control!$F$12&amp;Wales_HB!$B87,Data_HB!$A$5:$U$410,Data_HB!S$1,FALSE))</f>
        <v>0.75257002664097894</v>
      </c>
      <c r="P87" s="81">
        <f>IF(ISERROR(VLOOKUP(control!$B$5&amp;control!$F$12&amp;Wales_HB!$B87,Data_HB!$A$5:$U$410,Data_HB!T$1,FALSE)),"-",VLOOKUP(control!$B$5&amp;control!$F$12&amp;Wales_HB!$B87,Data_HB!$A$5:$U$410,Data_HB!T$1,FALSE))</f>
        <v>0.75257002664097894</v>
      </c>
      <c r="Q87" s="82">
        <f>IF(ISERROR(VLOOKUP(control!$B$5&amp;control!$F$12&amp;Wales_HB!$B87,Data_HB!$A$5:$U$410,Data_HB!U$1,FALSE)),"-",VLOOKUP(control!$B$5&amp;control!$F$12&amp;Wales_HB!$B87,Data_HB!$A$5:$U$410,Data_HB!U$1,FALSE))</f>
        <v>3.7628501332048945</v>
      </c>
      <c r="R87" s="9"/>
      <c r="S87" s="80">
        <f>IF(ISERROR(VLOOKUP("Persons"&amp;control!$F$12&amp;Wales_HB!$B87,Data_HB!$A$5:$U$410,Data_HB!O$1,FALSE)),"-",VLOOKUP("Persons"&amp;control!$F$12&amp;Wales_HB!$B87,Data_HB!$A$5:$U$410,Data_HB!O$1,FALSE))</f>
        <v>2.2577100799229366</v>
      </c>
      <c r="T87" s="81">
        <f>IF(ISERROR(VLOOKUP("Persons"&amp;control!$F$12&amp;Wales_HB!$B87,Data_HB!$A$5:$U$410,Data_HB!P$1,FALSE)),"-",VLOOKUP("Persons"&amp;control!$F$12&amp;Wales_HB!$B87,Data_HB!$A$5:$U$410,Data_HB!P$1,FALSE))</f>
        <v>0.75257002664097894</v>
      </c>
      <c r="U87" s="81">
        <f>IF(ISERROR(VLOOKUP("Persons"&amp;control!$F$12&amp;Wales_HB!$B87,Data_HB!$A$5:$U$410,Data_HB!Q$1,FALSE)),"-",VLOOKUP("Persons"&amp;control!$F$12&amp;Wales_HB!$B87,Data_HB!$A$5:$U$410,Data_HB!Q$1,FALSE))</f>
        <v>1.5051400532819579</v>
      </c>
      <c r="V87" s="81">
        <f>IF(ISERROR(VLOOKUP("Persons"&amp;control!$F$12&amp;Wales_HB!$B87,Data_HB!$A$5:$U$410,Data_HB!R$1,FALSE)),"-",VLOOKUP("Persons"&amp;control!$F$12&amp;Wales_HB!$B87,Data_HB!$A$5:$U$410,Data_HB!R$1,FALSE))</f>
        <v>0.75257002664097894</v>
      </c>
      <c r="W87" s="81">
        <f>IF(ISERROR(VLOOKUP("Persons"&amp;control!$F$12&amp;Wales_HB!$B87,Data_HB!$A$5:$U$410,Data_HB!S$1,FALSE)),"-",VLOOKUP("Persons"&amp;control!$F$12&amp;Wales_HB!$B87,Data_HB!$A$5:$U$410,Data_HB!S$1,FALSE))</f>
        <v>2.2577100799229366</v>
      </c>
      <c r="X87" s="81">
        <f>IF(ISERROR(VLOOKUP("Persons"&amp;control!$F$12&amp;Wales_HB!$B87,Data_HB!$A$5:$U$410,Data_HB!T$1,FALSE)),"-",VLOOKUP("Persons"&amp;control!$F$12&amp;Wales_HB!$B87,Data_HB!$A$5:$U$410,Data_HB!T$1,FALSE))</f>
        <v>3.0102801065639158</v>
      </c>
      <c r="Y87" s="82">
        <f>IF(ISERROR(VLOOKUP("Persons"&amp;control!$F$12&amp;Wales_HB!$B87,Data_HB!$A$5:$U$410,Data_HB!U$1,FALSE)),"-",VLOOKUP("Persons"&amp;control!$F$12&amp;Wales_HB!$B87,Data_HB!$A$5:$U$410,Data_HB!U$1,FALSE))</f>
        <v>10.535980372973706</v>
      </c>
    </row>
    <row r="88" spans="2:25" thickBot="1">
      <c r="B88" s="16" t="s">
        <v>95</v>
      </c>
      <c r="C88" s="77">
        <f>IF(ISERROR(VLOOKUP(control!$B$4&amp;control!$F$12&amp;Wales_HB!$B88,Data_HB!$A$5:$U$410,Data_HB!O$1,FALSE)),"-",VLOOKUP(control!$B$4&amp;control!$F$12&amp;Wales_HB!$B88,Data_HB!$A$5:$U$410,Data_HB!O$1,FALSE))</f>
        <v>3.7628501332048945</v>
      </c>
      <c r="D88" s="78">
        <f>IF(ISERROR(VLOOKUP(control!$B$4&amp;control!$F$12&amp;Wales_HB!$B88,Data_HB!$A$5:$U$410,Data_HB!P$1,FALSE)),"-",VLOOKUP(control!$B$4&amp;control!$F$12&amp;Wales_HB!$B88,Data_HB!$A$5:$U$410,Data_HB!P$1,FALSE))</f>
        <v>8.2782702930507686</v>
      </c>
      <c r="E88" s="78">
        <f>IF(ISERROR(VLOOKUP(control!$B$4&amp;control!$F$12&amp;Wales_HB!$B88,Data_HB!$A$5:$U$410,Data_HB!Q$1,FALSE)),"-",VLOOKUP(control!$B$4&amp;control!$F$12&amp;Wales_HB!$B88,Data_HB!$A$5:$U$410,Data_HB!Q$1,FALSE))</f>
        <v>9.783410346332726</v>
      </c>
      <c r="F88" s="78">
        <f>IF(ISERROR(VLOOKUP(control!$B$4&amp;control!$F$12&amp;Wales_HB!$B88,Data_HB!$A$5:$U$410,Data_HB!R$1,FALSE)),"-",VLOOKUP(control!$B$4&amp;control!$F$12&amp;Wales_HB!$B88,Data_HB!$A$5:$U$410,Data_HB!R$1,FALSE))</f>
        <v>9.0308403196917464</v>
      </c>
      <c r="G88" s="78">
        <f>IF(ISERROR(VLOOKUP(control!$B$4&amp;control!$F$12&amp;Wales_HB!$B88,Data_HB!$A$5:$U$410,Data_HB!S$1,FALSE)),"-",VLOOKUP(control!$B$4&amp;control!$F$12&amp;Wales_HB!$B88,Data_HB!$A$5:$U$410,Data_HB!S$1,FALSE))</f>
        <v>1.5051400532819579</v>
      </c>
      <c r="H88" s="78">
        <f>IF(ISERROR(VLOOKUP(control!$B$4&amp;control!$F$12&amp;Wales_HB!$B88,Data_HB!$A$5:$U$410,Data_HB!T$1,FALSE)),"-",VLOOKUP(control!$B$4&amp;control!$F$12&amp;Wales_HB!$B88,Data_HB!$A$5:$U$410,Data_HB!T$1,FALSE))</f>
        <v>1.5051400532819579</v>
      </c>
      <c r="I88" s="79">
        <f>IF(ISERROR(VLOOKUP(control!$B$4&amp;control!$F$12&amp;Wales_HB!$B88,Data_HB!$A$5:$U$410,Data_HB!U$1,FALSE)),"-",VLOOKUP(control!$B$4&amp;control!$F$12&amp;Wales_HB!$B88,Data_HB!$A$5:$U$410,Data_HB!U$1,FALSE))</f>
        <v>33.865651198844056</v>
      </c>
      <c r="J88" s="9"/>
      <c r="K88" s="77">
        <f>IF(ISERROR(VLOOKUP(control!$B$5&amp;control!$F$12&amp;Wales_HB!$B88,Data_HB!$A$5:$U$410,Data_HB!O$1,FALSE)),"-",VLOOKUP(control!$B$5&amp;control!$F$12&amp;Wales_HB!$B88,Data_HB!$A$5:$U$410,Data_HB!O$1,FALSE))</f>
        <v>6.7731302397688102</v>
      </c>
      <c r="L88" s="78">
        <f>IF(ISERROR(VLOOKUP(control!$B$5&amp;control!$F$12&amp;Wales_HB!$B88,Data_HB!$A$5:$U$410,Data_HB!P$1,FALSE)),"-",VLOOKUP(control!$B$5&amp;control!$F$12&amp;Wales_HB!$B88,Data_HB!$A$5:$U$410,Data_HB!P$1,FALSE))</f>
        <v>0.75257002664097894</v>
      </c>
      <c r="M88" s="78">
        <f>IF(ISERROR(VLOOKUP(control!$B$5&amp;control!$F$12&amp;Wales_HB!$B88,Data_HB!$A$5:$U$410,Data_HB!Q$1,FALSE)),"-",VLOOKUP(control!$B$5&amp;control!$F$12&amp;Wales_HB!$B88,Data_HB!$A$5:$U$410,Data_HB!Q$1,FALSE))</f>
        <v>9.0308403196917464</v>
      </c>
      <c r="N88" s="78">
        <f>IF(ISERROR(VLOOKUP(control!$B$5&amp;control!$F$12&amp;Wales_HB!$B88,Data_HB!$A$5:$U$410,Data_HB!R$1,FALSE)),"-",VLOOKUP(control!$B$5&amp;control!$F$12&amp;Wales_HB!$B88,Data_HB!$A$5:$U$410,Data_HB!R$1,FALSE))</f>
        <v>5.2679901864868528</v>
      </c>
      <c r="O88" s="78">
        <f>IF(ISERROR(VLOOKUP(control!$B$5&amp;control!$F$12&amp;Wales_HB!$B88,Data_HB!$A$5:$U$410,Data_HB!S$1,FALSE)),"-",VLOOKUP(control!$B$5&amp;control!$F$12&amp;Wales_HB!$B88,Data_HB!$A$5:$U$410,Data_HB!S$1,FALSE))</f>
        <v>3.0102801065639158</v>
      </c>
      <c r="P88" s="78">
        <f>IF(ISERROR(VLOOKUP(control!$B$5&amp;control!$F$12&amp;Wales_HB!$B88,Data_HB!$A$5:$U$410,Data_HB!T$1,FALSE)),"-",VLOOKUP(control!$B$5&amp;control!$F$12&amp;Wales_HB!$B88,Data_HB!$A$5:$U$410,Data_HB!T$1,FALSE))</f>
        <v>1.5051400532819579</v>
      </c>
      <c r="Q88" s="79">
        <f>IF(ISERROR(VLOOKUP(control!$B$5&amp;control!$F$12&amp;Wales_HB!$B88,Data_HB!$A$5:$U$410,Data_HB!U$1,FALSE)),"-",VLOOKUP(control!$B$5&amp;control!$F$12&amp;Wales_HB!$B88,Data_HB!$A$5:$U$410,Data_HB!U$1,FALSE))</f>
        <v>26.339950932434263</v>
      </c>
      <c r="R88" s="9"/>
      <c r="S88" s="77">
        <f>IF(ISERROR(VLOOKUP("Persons"&amp;control!$F$12&amp;Wales_HB!$B88,Data_HB!$A$5:$U$410,Data_HB!O$1,FALSE)),"-",VLOOKUP("Persons"&amp;control!$F$12&amp;Wales_HB!$B88,Data_HB!$A$5:$U$410,Data_HB!O$1,FALSE))</f>
        <v>10.535980372973706</v>
      </c>
      <c r="T88" s="78">
        <f>IF(ISERROR(VLOOKUP("Persons"&amp;control!$F$12&amp;Wales_HB!$B88,Data_HB!$A$5:$U$410,Data_HB!P$1,FALSE)),"-",VLOOKUP("Persons"&amp;control!$F$12&amp;Wales_HB!$B88,Data_HB!$A$5:$U$410,Data_HB!P$1,FALSE))</f>
        <v>9.0308403196917464</v>
      </c>
      <c r="U88" s="78">
        <f>IF(ISERROR(VLOOKUP("Persons"&amp;control!$F$12&amp;Wales_HB!$B88,Data_HB!$A$5:$U$410,Data_HB!Q$1,FALSE)),"-",VLOOKUP("Persons"&amp;control!$F$12&amp;Wales_HB!$B88,Data_HB!$A$5:$U$410,Data_HB!Q$1,FALSE))</f>
        <v>18.814250666024474</v>
      </c>
      <c r="V88" s="78">
        <f>IF(ISERROR(VLOOKUP("Persons"&amp;control!$F$12&amp;Wales_HB!$B88,Data_HB!$A$5:$U$410,Data_HB!R$1,FALSE)),"-",VLOOKUP("Persons"&amp;control!$F$12&amp;Wales_HB!$B88,Data_HB!$A$5:$U$410,Data_HB!R$1,FALSE))</f>
        <v>14.2988305061786</v>
      </c>
      <c r="W88" s="78">
        <f>IF(ISERROR(VLOOKUP("Persons"&amp;control!$F$12&amp;Wales_HB!$B88,Data_HB!$A$5:$U$410,Data_HB!S$1,FALSE)),"-",VLOOKUP("Persons"&amp;control!$F$12&amp;Wales_HB!$B88,Data_HB!$A$5:$U$410,Data_HB!S$1,FALSE))</f>
        <v>4.5154201598458732</v>
      </c>
      <c r="X88" s="78">
        <f>IF(ISERROR(VLOOKUP("Persons"&amp;control!$F$12&amp;Wales_HB!$B88,Data_HB!$A$5:$U$410,Data_HB!T$1,FALSE)),"-",VLOOKUP("Persons"&amp;control!$F$12&amp;Wales_HB!$B88,Data_HB!$A$5:$U$410,Data_HB!T$1,FALSE))</f>
        <v>3.0102801065639158</v>
      </c>
      <c r="Y88" s="79">
        <f>IF(ISERROR(VLOOKUP("Persons"&amp;control!$F$12&amp;Wales_HB!$B88,Data_HB!$A$5:$U$410,Data_HB!U$1,FALSE)),"-",VLOOKUP("Persons"&amp;control!$F$12&amp;Wales_HB!$B88,Data_HB!$A$5:$U$410,Data_HB!U$1,FALSE))</f>
        <v>60.205602131278312</v>
      </c>
    </row>
    <row r="89" spans="2:25" thickBot="1">
      <c r="B89" s="16" t="s">
        <v>154</v>
      </c>
      <c r="C89" s="80">
        <f>IF(ISERROR(VLOOKUP(control!$B$4&amp;control!$F$12&amp;Wales_HB!$B89,Data_HB!$A$5:$U$410,Data_HB!O$1,FALSE)),"-",VLOOKUP(control!$B$4&amp;control!$F$12&amp;Wales_HB!$B89,Data_HB!$A$5:$U$410,Data_HB!O$1,FALSE))</f>
        <v>2.2577100799229366</v>
      </c>
      <c r="D89" s="81">
        <f>IF(ISERROR(VLOOKUP(control!$B$4&amp;control!$F$12&amp;Wales_HB!$B89,Data_HB!$A$5:$U$410,Data_HB!P$1,FALSE)),"-",VLOOKUP(control!$B$4&amp;control!$F$12&amp;Wales_HB!$B89,Data_HB!$A$5:$U$410,Data_HB!P$1,FALSE))</f>
        <v>0.75257002664097894</v>
      </c>
      <c r="E89" s="81">
        <f>IF(ISERROR(VLOOKUP(control!$B$4&amp;control!$F$12&amp;Wales_HB!$B89,Data_HB!$A$5:$U$410,Data_HB!Q$1,FALSE)),"-",VLOOKUP(control!$B$4&amp;control!$F$12&amp;Wales_HB!$B89,Data_HB!$A$5:$U$410,Data_HB!Q$1,FALSE))</f>
        <v>1.5051400532819579</v>
      </c>
      <c r="F89" s="81">
        <f>IF(ISERROR(VLOOKUP(control!$B$4&amp;control!$F$12&amp;Wales_HB!$B89,Data_HB!$A$5:$U$410,Data_HB!R$1,FALSE)),"-",VLOOKUP(control!$B$4&amp;control!$F$12&amp;Wales_HB!$B89,Data_HB!$A$5:$U$410,Data_HB!R$1,FALSE))</f>
        <v>0.75257002664097894</v>
      </c>
      <c r="G89" s="81">
        <f>IF(ISERROR(VLOOKUP(control!$B$4&amp;control!$F$12&amp;Wales_HB!$B89,Data_HB!$A$5:$U$410,Data_HB!S$1,FALSE)),"-",VLOOKUP(control!$B$4&amp;control!$F$12&amp;Wales_HB!$B89,Data_HB!$A$5:$U$410,Data_HB!S$1,FALSE))</f>
        <v>0.75257002664097894</v>
      </c>
      <c r="H89" s="81" t="str">
        <f>IF(ISERROR(VLOOKUP(control!$B$4&amp;control!$F$12&amp;Wales_HB!$B89,Data_HB!$A$5:$U$410,Data_HB!T$1,FALSE)),"-",VLOOKUP(control!$B$4&amp;control!$F$12&amp;Wales_HB!$B89,Data_HB!$A$5:$U$410,Data_HB!T$1,FALSE))</f>
        <v>-</v>
      </c>
      <c r="I89" s="82">
        <f>IF(ISERROR(VLOOKUP(control!$B$4&amp;control!$F$12&amp;Wales_HB!$B89,Data_HB!$A$5:$U$410,Data_HB!U$1,FALSE)),"-",VLOOKUP(control!$B$4&amp;control!$F$12&amp;Wales_HB!$B89,Data_HB!$A$5:$U$410,Data_HB!U$1,FALSE))</f>
        <v>6.0205602131278315</v>
      </c>
      <c r="J89" s="9"/>
      <c r="K89" s="80" t="str">
        <f>IF(ISERROR(VLOOKUP(control!$B$5&amp;control!$F$12&amp;Wales_HB!$B89,Data_HB!$A$5:$U$410,Data_HB!O$1,FALSE)),"-",VLOOKUP(control!$B$5&amp;control!$F$12&amp;Wales_HB!$B89,Data_HB!$A$5:$U$410,Data_HB!O$1,FALSE))</f>
        <v>-</v>
      </c>
      <c r="L89" s="81">
        <f>IF(ISERROR(VLOOKUP(control!$B$5&amp;control!$F$12&amp;Wales_HB!$B89,Data_HB!$A$5:$U$410,Data_HB!P$1,FALSE)),"-",VLOOKUP(control!$B$5&amp;control!$F$12&amp;Wales_HB!$B89,Data_HB!$A$5:$U$410,Data_HB!P$1,FALSE))</f>
        <v>0.75257002664097894</v>
      </c>
      <c r="M89" s="81" t="str">
        <f>IF(ISERROR(VLOOKUP(control!$B$5&amp;control!$F$12&amp;Wales_HB!$B89,Data_HB!$A$5:$U$410,Data_HB!Q$1,FALSE)),"-",VLOOKUP(control!$B$5&amp;control!$F$12&amp;Wales_HB!$B89,Data_HB!$A$5:$U$410,Data_HB!Q$1,FALSE))</f>
        <v>-</v>
      </c>
      <c r="N89" s="81" t="str">
        <f>IF(ISERROR(VLOOKUP(control!$B$5&amp;control!$F$12&amp;Wales_HB!$B89,Data_HB!$A$5:$U$410,Data_HB!R$1,FALSE)),"-",VLOOKUP(control!$B$5&amp;control!$F$12&amp;Wales_HB!$B89,Data_HB!$A$5:$U$410,Data_HB!R$1,FALSE))</f>
        <v>-</v>
      </c>
      <c r="O89" s="81" t="str">
        <f>IF(ISERROR(VLOOKUP(control!$B$5&amp;control!$F$12&amp;Wales_HB!$B89,Data_HB!$A$5:$U$410,Data_HB!S$1,FALSE)),"-",VLOOKUP(control!$B$5&amp;control!$F$12&amp;Wales_HB!$B89,Data_HB!$A$5:$U$410,Data_HB!S$1,FALSE))</f>
        <v>-</v>
      </c>
      <c r="P89" s="81" t="str">
        <f>IF(ISERROR(VLOOKUP(control!$B$5&amp;control!$F$12&amp;Wales_HB!$B89,Data_HB!$A$5:$U$410,Data_HB!T$1,FALSE)),"-",VLOOKUP(control!$B$5&amp;control!$F$12&amp;Wales_HB!$B89,Data_HB!$A$5:$U$410,Data_HB!T$1,FALSE))</f>
        <v>-</v>
      </c>
      <c r="Q89" s="82">
        <f>IF(ISERROR(VLOOKUP(control!$B$5&amp;control!$F$12&amp;Wales_HB!$B89,Data_HB!$A$5:$U$410,Data_HB!U$1,FALSE)),"-",VLOOKUP(control!$B$5&amp;control!$F$12&amp;Wales_HB!$B89,Data_HB!$A$5:$U$410,Data_HB!U$1,FALSE))</f>
        <v>0.75257002664097894</v>
      </c>
      <c r="R89" s="9"/>
      <c r="S89" s="80">
        <f>IF(ISERROR(VLOOKUP("Persons"&amp;control!$F$12&amp;Wales_HB!$B89,Data_HB!$A$5:$U$410,Data_HB!O$1,FALSE)),"-",VLOOKUP("Persons"&amp;control!$F$12&amp;Wales_HB!$B89,Data_HB!$A$5:$U$410,Data_HB!O$1,FALSE))</f>
        <v>2.2577100799229366</v>
      </c>
      <c r="T89" s="81">
        <f>IF(ISERROR(VLOOKUP("Persons"&amp;control!$F$12&amp;Wales_HB!$B89,Data_HB!$A$5:$U$410,Data_HB!P$1,FALSE)),"-",VLOOKUP("Persons"&amp;control!$F$12&amp;Wales_HB!$B89,Data_HB!$A$5:$U$410,Data_HB!P$1,FALSE))</f>
        <v>1.5051400532819579</v>
      </c>
      <c r="U89" s="81">
        <f>IF(ISERROR(VLOOKUP("Persons"&amp;control!$F$12&amp;Wales_HB!$B89,Data_HB!$A$5:$U$410,Data_HB!Q$1,FALSE)),"-",VLOOKUP("Persons"&amp;control!$F$12&amp;Wales_HB!$B89,Data_HB!$A$5:$U$410,Data_HB!Q$1,FALSE))</f>
        <v>1.5051400532819579</v>
      </c>
      <c r="V89" s="81">
        <f>IF(ISERROR(VLOOKUP("Persons"&amp;control!$F$12&amp;Wales_HB!$B89,Data_HB!$A$5:$U$410,Data_HB!R$1,FALSE)),"-",VLOOKUP("Persons"&amp;control!$F$12&amp;Wales_HB!$B89,Data_HB!$A$5:$U$410,Data_HB!R$1,FALSE))</f>
        <v>0.75257002664097894</v>
      </c>
      <c r="W89" s="81">
        <f>IF(ISERROR(VLOOKUP("Persons"&amp;control!$F$12&amp;Wales_HB!$B89,Data_HB!$A$5:$U$410,Data_HB!S$1,FALSE)),"-",VLOOKUP("Persons"&amp;control!$F$12&amp;Wales_HB!$B89,Data_HB!$A$5:$U$410,Data_HB!S$1,FALSE))</f>
        <v>0.75257002664097894</v>
      </c>
      <c r="X89" s="81" t="str">
        <f>IF(ISERROR(VLOOKUP("Persons"&amp;control!$F$12&amp;Wales_HB!$B89,Data_HB!$A$5:$U$410,Data_HB!T$1,FALSE)),"-",VLOOKUP("Persons"&amp;control!$F$12&amp;Wales_HB!$B89,Data_HB!$A$5:$U$410,Data_HB!T$1,FALSE))</f>
        <v>-</v>
      </c>
      <c r="Y89" s="82">
        <f>IF(ISERROR(VLOOKUP("Persons"&amp;control!$F$12&amp;Wales_HB!$B89,Data_HB!$A$5:$U$410,Data_HB!U$1,FALSE)),"-",VLOOKUP("Persons"&amp;control!$F$12&amp;Wales_HB!$B89,Data_HB!$A$5:$U$410,Data_HB!U$1,FALSE))</f>
        <v>6.7731302397688102</v>
      </c>
    </row>
    <row r="90" spans="2:25" thickBot="1">
      <c r="B90" s="16" t="s">
        <v>155</v>
      </c>
      <c r="C90" s="77">
        <f>IF(ISERROR(VLOOKUP(control!$B$4&amp;control!$F$12&amp;Wales_HB!$B90,Data_HB!$A$5:$U$410,Data_HB!O$1,FALSE)),"-",VLOOKUP(control!$B$4&amp;control!$F$12&amp;Wales_HB!$B90,Data_HB!$A$5:$U$410,Data_HB!O$1,FALSE))</f>
        <v>22.57710079922937</v>
      </c>
      <c r="D90" s="78">
        <f>IF(ISERROR(VLOOKUP(control!$B$4&amp;control!$F$12&amp;Wales_HB!$B90,Data_HB!$A$5:$U$410,Data_HB!P$1,FALSE)),"-",VLOOKUP(control!$B$4&amp;control!$F$12&amp;Wales_HB!$B90,Data_HB!$A$5:$U$410,Data_HB!P$1,FALSE))</f>
        <v>9.0308403196917464</v>
      </c>
      <c r="E90" s="78">
        <f>IF(ISERROR(VLOOKUP(control!$B$4&amp;control!$F$12&amp;Wales_HB!$B90,Data_HB!$A$5:$U$410,Data_HB!Q$1,FALSE)),"-",VLOOKUP(control!$B$4&amp;control!$F$12&amp;Wales_HB!$B90,Data_HB!$A$5:$U$410,Data_HB!Q$1,FALSE))</f>
        <v>8.2782702930507686</v>
      </c>
      <c r="F90" s="78">
        <f>IF(ISERROR(VLOOKUP(control!$B$4&amp;control!$F$12&amp;Wales_HB!$B90,Data_HB!$A$5:$U$410,Data_HB!R$1,FALSE)),"-",VLOOKUP(control!$B$4&amp;control!$F$12&amp;Wales_HB!$B90,Data_HB!$A$5:$U$410,Data_HB!R$1,FALSE))</f>
        <v>11.288550399614685</v>
      </c>
      <c r="G90" s="78">
        <f>IF(ISERROR(VLOOKUP(control!$B$4&amp;control!$F$12&amp;Wales_HB!$B90,Data_HB!$A$5:$U$410,Data_HB!S$1,FALSE)),"-",VLOOKUP(control!$B$4&amp;control!$F$12&amp;Wales_HB!$B90,Data_HB!$A$5:$U$410,Data_HB!S$1,FALSE))</f>
        <v>4.5154201598458732</v>
      </c>
      <c r="H90" s="78">
        <f>IF(ISERROR(VLOOKUP(control!$B$4&amp;control!$F$12&amp;Wales_HB!$B90,Data_HB!$A$5:$U$410,Data_HB!T$1,FALSE)),"-",VLOOKUP(control!$B$4&amp;control!$F$12&amp;Wales_HB!$B90,Data_HB!$A$5:$U$410,Data_HB!T$1,FALSE))</f>
        <v>0.75257002664097894</v>
      </c>
      <c r="I90" s="79">
        <f>IF(ISERROR(VLOOKUP(control!$B$4&amp;control!$F$12&amp;Wales_HB!$B90,Data_HB!$A$5:$U$410,Data_HB!U$1,FALSE)),"-",VLOOKUP(control!$B$4&amp;control!$F$12&amp;Wales_HB!$B90,Data_HB!$A$5:$U$410,Data_HB!U$1,FALSE))</f>
        <v>56.442751998073419</v>
      </c>
      <c r="J90" s="9"/>
      <c r="K90" s="77">
        <f>IF(ISERROR(VLOOKUP(control!$B$5&amp;control!$F$12&amp;Wales_HB!$B90,Data_HB!$A$5:$U$410,Data_HB!O$1,FALSE)),"-",VLOOKUP(control!$B$5&amp;control!$F$12&amp;Wales_HB!$B90,Data_HB!$A$5:$U$410,Data_HB!O$1,FALSE))</f>
        <v>13.54626047953762</v>
      </c>
      <c r="L90" s="78">
        <f>IF(ISERROR(VLOOKUP(control!$B$5&amp;control!$F$12&amp;Wales_HB!$B90,Data_HB!$A$5:$U$410,Data_HB!P$1,FALSE)),"-",VLOOKUP(control!$B$5&amp;control!$F$12&amp;Wales_HB!$B90,Data_HB!$A$5:$U$410,Data_HB!P$1,FALSE))</f>
        <v>3.7628501332048945</v>
      </c>
      <c r="M90" s="78">
        <f>IF(ISERROR(VLOOKUP(control!$B$5&amp;control!$F$12&amp;Wales_HB!$B90,Data_HB!$A$5:$U$410,Data_HB!Q$1,FALSE)),"-",VLOOKUP(control!$B$5&amp;control!$F$12&amp;Wales_HB!$B90,Data_HB!$A$5:$U$410,Data_HB!Q$1,FALSE))</f>
        <v>7.525700266409789</v>
      </c>
      <c r="N90" s="78">
        <f>IF(ISERROR(VLOOKUP(control!$B$5&amp;control!$F$12&amp;Wales_HB!$B90,Data_HB!$A$5:$U$410,Data_HB!R$1,FALSE)),"-",VLOOKUP(control!$B$5&amp;control!$F$12&amp;Wales_HB!$B90,Data_HB!$A$5:$U$410,Data_HB!R$1,FALSE))</f>
        <v>5.2679901864868528</v>
      </c>
      <c r="O90" s="78">
        <f>IF(ISERROR(VLOOKUP(control!$B$5&amp;control!$F$12&amp;Wales_HB!$B90,Data_HB!$A$5:$U$410,Data_HB!S$1,FALSE)),"-",VLOOKUP(control!$B$5&amp;control!$F$12&amp;Wales_HB!$B90,Data_HB!$A$5:$U$410,Data_HB!S$1,FALSE))</f>
        <v>2.2577100799229366</v>
      </c>
      <c r="P90" s="78">
        <f>IF(ISERROR(VLOOKUP(control!$B$5&amp;control!$F$12&amp;Wales_HB!$B90,Data_HB!$A$5:$U$410,Data_HB!T$1,FALSE)),"-",VLOOKUP(control!$B$5&amp;control!$F$12&amp;Wales_HB!$B90,Data_HB!$A$5:$U$410,Data_HB!T$1,FALSE))</f>
        <v>1.5051400532819579</v>
      </c>
      <c r="Q90" s="79">
        <f>IF(ISERROR(VLOOKUP(control!$B$5&amp;control!$F$12&amp;Wales_HB!$B90,Data_HB!$A$5:$U$410,Data_HB!U$1,FALSE)),"-",VLOOKUP(control!$B$5&amp;control!$F$12&amp;Wales_HB!$B90,Data_HB!$A$5:$U$410,Data_HB!U$1,FALSE))</f>
        <v>33.865651198844056</v>
      </c>
      <c r="R90" s="9"/>
      <c r="S90" s="77">
        <f>IF(ISERROR(VLOOKUP("Persons"&amp;control!$F$12&amp;Wales_HB!$B90,Data_HB!$A$5:$U$410,Data_HB!O$1,FALSE)),"-",VLOOKUP("Persons"&amp;control!$F$12&amp;Wales_HB!$B90,Data_HB!$A$5:$U$410,Data_HB!O$1,FALSE))</f>
        <v>36.123361278766986</v>
      </c>
      <c r="T90" s="78">
        <f>IF(ISERROR(VLOOKUP("Persons"&amp;control!$F$12&amp;Wales_HB!$B90,Data_HB!$A$5:$U$410,Data_HB!P$1,FALSE)),"-",VLOOKUP("Persons"&amp;control!$F$12&amp;Wales_HB!$B90,Data_HB!$A$5:$U$410,Data_HB!P$1,FALSE))</f>
        <v>12.793690452896643</v>
      </c>
      <c r="U90" s="78">
        <f>IF(ISERROR(VLOOKUP("Persons"&amp;control!$F$12&amp;Wales_HB!$B90,Data_HB!$A$5:$U$410,Data_HB!Q$1,FALSE)),"-",VLOOKUP("Persons"&amp;control!$F$12&amp;Wales_HB!$B90,Data_HB!$A$5:$U$410,Data_HB!Q$1,FALSE))</f>
        <v>15.803970559460558</v>
      </c>
      <c r="V90" s="78">
        <f>IF(ISERROR(VLOOKUP("Persons"&amp;control!$F$12&amp;Wales_HB!$B90,Data_HB!$A$5:$U$410,Data_HB!R$1,FALSE)),"-",VLOOKUP("Persons"&amp;control!$F$12&amp;Wales_HB!$B90,Data_HB!$A$5:$U$410,Data_HB!R$1,FALSE))</f>
        <v>16.556540586101537</v>
      </c>
      <c r="W90" s="78">
        <f>IF(ISERROR(VLOOKUP("Persons"&amp;control!$F$12&amp;Wales_HB!$B90,Data_HB!$A$5:$U$410,Data_HB!S$1,FALSE)),"-",VLOOKUP("Persons"&amp;control!$F$12&amp;Wales_HB!$B90,Data_HB!$A$5:$U$410,Data_HB!S$1,FALSE))</f>
        <v>6.7731302397688102</v>
      </c>
      <c r="X90" s="78">
        <f>IF(ISERROR(VLOOKUP("Persons"&amp;control!$F$12&amp;Wales_HB!$B90,Data_HB!$A$5:$U$410,Data_HB!T$1,FALSE)),"-",VLOOKUP("Persons"&amp;control!$F$12&amp;Wales_HB!$B90,Data_HB!$A$5:$U$410,Data_HB!T$1,FALSE))</f>
        <v>2.2577100799229366</v>
      </c>
      <c r="Y90" s="79">
        <f>IF(ISERROR(VLOOKUP("Persons"&amp;control!$F$12&amp;Wales_HB!$B90,Data_HB!$A$5:$U$410,Data_HB!U$1,FALSE)),"-",VLOOKUP("Persons"&amp;control!$F$12&amp;Wales_HB!$B90,Data_HB!$A$5:$U$410,Data_HB!U$1,FALSE))</f>
        <v>90.308403196917482</v>
      </c>
    </row>
    <row r="91" spans="2:25" thickBot="1">
      <c r="B91" s="16" t="s">
        <v>99</v>
      </c>
      <c r="C91" s="80">
        <f>IF(ISERROR(VLOOKUP(control!$B$4&amp;control!$F$12&amp;Wales_HB!$B91,Data_HB!$A$5:$U$410,Data_HB!O$1,FALSE)),"-",VLOOKUP(control!$B$4&amp;control!$F$12&amp;Wales_HB!$B91,Data_HB!$A$5:$U$410,Data_HB!O$1,FALSE))</f>
        <v>13.54626047953762</v>
      </c>
      <c r="D91" s="81">
        <f>IF(ISERROR(VLOOKUP(control!$B$4&amp;control!$F$12&amp;Wales_HB!$B91,Data_HB!$A$5:$U$410,Data_HB!P$1,FALSE)),"-",VLOOKUP(control!$B$4&amp;control!$F$12&amp;Wales_HB!$B91,Data_HB!$A$5:$U$410,Data_HB!P$1,FALSE))</f>
        <v>8.2782702930507686</v>
      </c>
      <c r="E91" s="81">
        <f>IF(ISERROR(VLOOKUP(control!$B$4&amp;control!$F$12&amp;Wales_HB!$B91,Data_HB!$A$5:$U$410,Data_HB!Q$1,FALSE)),"-",VLOOKUP(control!$B$4&amp;control!$F$12&amp;Wales_HB!$B91,Data_HB!$A$5:$U$410,Data_HB!Q$1,FALSE))</f>
        <v>22.57710079922937</v>
      </c>
      <c r="F91" s="81">
        <f>IF(ISERROR(VLOOKUP(control!$B$4&amp;control!$F$12&amp;Wales_HB!$B91,Data_HB!$A$5:$U$410,Data_HB!R$1,FALSE)),"-",VLOOKUP(control!$B$4&amp;control!$F$12&amp;Wales_HB!$B91,Data_HB!$A$5:$U$410,Data_HB!R$1,FALSE))</f>
        <v>15.803970559460558</v>
      </c>
      <c r="G91" s="81">
        <f>IF(ISERROR(VLOOKUP(control!$B$4&amp;control!$F$12&amp;Wales_HB!$B91,Data_HB!$A$5:$U$410,Data_HB!S$1,FALSE)),"-",VLOOKUP(control!$B$4&amp;control!$F$12&amp;Wales_HB!$B91,Data_HB!$A$5:$U$410,Data_HB!S$1,FALSE))</f>
        <v>9.0308403196917464</v>
      </c>
      <c r="H91" s="81">
        <f>IF(ISERROR(VLOOKUP(control!$B$4&amp;control!$F$12&amp;Wales_HB!$B91,Data_HB!$A$5:$U$410,Data_HB!T$1,FALSE)),"-",VLOOKUP(control!$B$4&amp;control!$F$12&amp;Wales_HB!$B91,Data_HB!$A$5:$U$410,Data_HB!T$1,FALSE))</f>
        <v>7.525700266409789</v>
      </c>
      <c r="I91" s="82">
        <f>IF(ISERROR(VLOOKUP(control!$B$4&amp;control!$F$12&amp;Wales_HB!$B91,Data_HB!$A$5:$U$410,Data_HB!U$1,FALSE)),"-",VLOOKUP(control!$B$4&amp;control!$F$12&amp;Wales_HB!$B91,Data_HB!$A$5:$U$410,Data_HB!U$1,FALSE))</f>
        <v>76.762142717379845</v>
      </c>
      <c r="J91" s="9"/>
      <c r="K91" s="80">
        <f>IF(ISERROR(VLOOKUP(control!$B$5&amp;control!$F$12&amp;Wales_HB!$B91,Data_HB!$A$5:$U$410,Data_HB!O$1,FALSE)),"-",VLOOKUP(control!$B$5&amp;control!$F$12&amp;Wales_HB!$B91,Data_HB!$A$5:$U$410,Data_HB!O$1,FALSE))</f>
        <v>9.0308403196917464</v>
      </c>
      <c r="L91" s="81">
        <f>IF(ISERROR(VLOOKUP(control!$B$5&amp;control!$F$12&amp;Wales_HB!$B91,Data_HB!$A$5:$U$410,Data_HB!P$1,FALSE)),"-",VLOOKUP(control!$B$5&amp;control!$F$12&amp;Wales_HB!$B91,Data_HB!$A$5:$U$410,Data_HB!P$1,FALSE))</f>
        <v>7.525700266409789</v>
      </c>
      <c r="M91" s="81">
        <f>IF(ISERROR(VLOOKUP(control!$B$5&amp;control!$F$12&amp;Wales_HB!$B91,Data_HB!$A$5:$U$410,Data_HB!Q$1,FALSE)),"-",VLOOKUP(control!$B$5&amp;control!$F$12&amp;Wales_HB!$B91,Data_HB!$A$5:$U$410,Data_HB!Q$1,FALSE))</f>
        <v>21.071960745947411</v>
      </c>
      <c r="N91" s="81">
        <f>IF(ISERROR(VLOOKUP(control!$B$5&amp;control!$F$12&amp;Wales_HB!$B91,Data_HB!$A$5:$U$410,Data_HB!R$1,FALSE)),"-",VLOOKUP(control!$B$5&amp;control!$F$12&amp;Wales_HB!$B91,Data_HB!$A$5:$U$410,Data_HB!R$1,FALSE))</f>
        <v>22.57710079922937</v>
      </c>
      <c r="O91" s="81">
        <f>IF(ISERROR(VLOOKUP(control!$B$5&amp;control!$F$12&amp;Wales_HB!$B91,Data_HB!$A$5:$U$410,Data_HB!S$1,FALSE)),"-",VLOOKUP(control!$B$5&amp;control!$F$12&amp;Wales_HB!$B91,Data_HB!$A$5:$U$410,Data_HB!S$1,FALSE))</f>
        <v>15.803970559460558</v>
      </c>
      <c r="P91" s="81">
        <f>IF(ISERROR(VLOOKUP(control!$B$5&amp;control!$F$12&amp;Wales_HB!$B91,Data_HB!$A$5:$U$410,Data_HB!T$1,FALSE)),"-",VLOOKUP(control!$B$5&amp;control!$F$12&amp;Wales_HB!$B91,Data_HB!$A$5:$U$410,Data_HB!T$1,FALSE))</f>
        <v>17.309110612742515</v>
      </c>
      <c r="Q91" s="82">
        <f>IF(ISERROR(VLOOKUP(control!$B$5&amp;control!$F$12&amp;Wales_HB!$B91,Data_HB!$A$5:$U$410,Data_HB!U$1,FALSE)),"-",VLOOKUP(control!$B$5&amp;control!$F$12&amp;Wales_HB!$B91,Data_HB!$A$5:$U$410,Data_HB!U$1,FALSE))</f>
        <v>93.318683303481393</v>
      </c>
      <c r="R91" s="9"/>
      <c r="S91" s="80">
        <f>IF(ISERROR(VLOOKUP("Persons"&amp;control!$F$12&amp;Wales_HB!$B91,Data_HB!$A$5:$U$410,Data_HB!O$1,FALSE)),"-",VLOOKUP("Persons"&amp;control!$F$12&amp;Wales_HB!$B91,Data_HB!$A$5:$U$410,Data_HB!O$1,FALSE))</f>
        <v>22.57710079922937</v>
      </c>
      <c r="T91" s="81">
        <f>IF(ISERROR(VLOOKUP("Persons"&amp;control!$F$12&amp;Wales_HB!$B91,Data_HB!$A$5:$U$410,Data_HB!P$1,FALSE)),"-",VLOOKUP("Persons"&amp;control!$F$12&amp;Wales_HB!$B91,Data_HB!$A$5:$U$410,Data_HB!P$1,FALSE))</f>
        <v>15.803970559460558</v>
      </c>
      <c r="U91" s="81">
        <f>IF(ISERROR(VLOOKUP("Persons"&amp;control!$F$12&amp;Wales_HB!$B91,Data_HB!$A$5:$U$410,Data_HB!Q$1,FALSE)),"-",VLOOKUP("Persons"&amp;control!$F$12&amp;Wales_HB!$B91,Data_HB!$A$5:$U$410,Data_HB!Q$1,FALSE))</f>
        <v>43.649061545176778</v>
      </c>
      <c r="V91" s="81">
        <f>IF(ISERROR(VLOOKUP("Persons"&amp;control!$F$12&amp;Wales_HB!$B91,Data_HB!$A$5:$U$410,Data_HB!R$1,FALSE)),"-",VLOOKUP("Persons"&amp;control!$F$12&amp;Wales_HB!$B91,Data_HB!$A$5:$U$410,Data_HB!R$1,FALSE))</f>
        <v>38.381071358689923</v>
      </c>
      <c r="W91" s="81">
        <f>IF(ISERROR(VLOOKUP("Persons"&amp;control!$F$12&amp;Wales_HB!$B91,Data_HB!$A$5:$U$410,Data_HB!S$1,FALSE)),"-",VLOOKUP("Persons"&amp;control!$F$12&amp;Wales_HB!$B91,Data_HB!$A$5:$U$410,Data_HB!S$1,FALSE))</f>
        <v>24.834810879152307</v>
      </c>
      <c r="X91" s="81">
        <f>IF(ISERROR(VLOOKUP("Persons"&amp;control!$F$12&amp;Wales_HB!$B91,Data_HB!$A$5:$U$410,Data_HB!T$1,FALSE)),"-",VLOOKUP("Persons"&amp;control!$F$12&amp;Wales_HB!$B91,Data_HB!$A$5:$U$410,Data_HB!T$1,FALSE))</f>
        <v>24.834810879152307</v>
      </c>
      <c r="Y91" s="82">
        <f>IF(ISERROR(VLOOKUP("Persons"&amp;control!$F$12&amp;Wales_HB!$B91,Data_HB!$A$5:$U$410,Data_HB!U$1,FALSE)),"-",VLOOKUP("Persons"&amp;control!$F$12&amp;Wales_HB!$B91,Data_HB!$A$5:$U$410,Data_HB!U$1,FALSE))</f>
        <v>170.08082602086122</v>
      </c>
    </row>
    <row r="92" spans="2:25" thickBot="1">
      <c r="B92" s="16" t="s">
        <v>116</v>
      </c>
      <c r="C92" s="77">
        <f>IF(ISERROR(VLOOKUP(control!$B$4&amp;control!$F$12&amp;Wales_HB!$B92,Data_HB!$A$5:$U$410,Data_HB!O$1,FALSE)),"-",VLOOKUP(control!$B$4&amp;control!$F$12&amp;Wales_HB!$B92,Data_HB!$A$5:$U$410,Data_HB!O$1,FALSE))</f>
        <v>3.0102801065639158</v>
      </c>
      <c r="D92" s="78">
        <f>IF(ISERROR(VLOOKUP(control!$B$4&amp;control!$F$12&amp;Wales_HB!$B92,Data_HB!$A$5:$U$410,Data_HB!P$1,FALSE)),"-",VLOOKUP(control!$B$4&amp;control!$F$12&amp;Wales_HB!$B92,Data_HB!$A$5:$U$410,Data_HB!P$1,FALSE))</f>
        <v>3.7628501332048945</v>
      </c>
      <c r="E92" s="78">
        <f>IF(ISERROR(VLOOKUP(control!$B$4&amp;control!$F$12&amp;Wales_HB!$B92,Data_HB!$A$5:$U$410,Data_HB!Q$1,FALSE)),"-",VLOOKUP(control!$B$4&amp;control!$F$12&amp;Wales_HB!$B92,Data_HB!$A$5:$U$410,Data_HB!Q$1,FALSE))</f>
        <v>6.0205602131278315</v>
      </c>
      <c r="F92" s="78">
        <f>IF(ISERROR(VLOOKUP(control!$B$4&amp;control!$F$12&amp;Wales_HB!$B92,Data_HB!$A$5:$U$410,Data_HB!R$1,FALSE)),"-",VLOOKUP(control!$B$4&amp;control!$F$12&amp;Wales_HB!$B92,Data_HB!$A$5:$U$410,Data_HB!R$1,FALSE))</f>
        <v>9.783410346332726</v>
      </c>
      <c r="G92" s="78">
        <f>IF(ISERROR(VLOOKUP(control!$B$4&amp;control!$F$12&amp;Wales_HB!$B92,Data_HB!$A$5:$U$410,Data_HB!S$1,FALSE)),"-",VLOOKUP(control!$B$4&amp;control!$F$12&amp;Wales_HB!$B92,Data_HB!$A$5:$U$410,Data_HB!S$1,FALSE))</f>
        <v>2.2577100799229366</v>
      </c>
      <c r="H92" s="78">
        <f>IF(ISERROR(VLOOKUP(control!$B$4&amp;control!$F$12&amp;Wales_HB!$B92,Data_HB!$A$5:$U$410,Data_HB!T$1,FALSE)),"-",VLOOKUP(control!$B$4&amp;control!$F$12&amp;Wales_HB!$B92,Data_HB!$A$5:$U$410,Data_HB!T$1,FALSE))</f>
        <v>0.75257002664097894</v>
      </c>
      <c r="I92" s="79">
        <f>IF(ISERROR(VLOOKUP(control!$B$4&amp;control!$F$12&amp;Wales_HB!$B92,Data_HB!$A$5:$U$410,Data_HB!U$1,FALSE)),"-",VLOOKUP(control!$B$4&amp;control!$F$12&amp;Wales_HB!$B92,Data_HB!$A$5:$U$410,Data_HB!U$1,FALSE))</f>
        <v>25.587380905793285</v>
      </c>
      <c r="J92" s="9"/>
      <c r="K92" s="77">
        <f>IF(ISERROR(VLOOKUP(control!$B$5&amp;control!$F$12&amp;Wales_HB!$B92,Data_HB!$A$5:$U$410,Data_HB!O$1,FALSE)),"-",VLOOKUP(control!$B$5&amp;control!$F$12&amp;Wales_HB!$B92,Data_HB!$A$5:$U$410,Data_HB!O$1,FALSE))</f>
        <v>2.2577100799229366</v>
      </c>
      <c r="L92" s="78">
        <f>IF(ISERROR(VLOOKUP(control!$B$5&amp;control!$F$12&amp;Wales_HB!$B92,Data_HB!$A$5:$U$410,Data_HB!P$1,FALSE)),"-",VLOOKUP(control!$B$5&amp;control!$F$12&amp;Wales_HB!$B92,Data_HB!$A$5:$U$410,Data_HB!P$1,FALSE))</f>
        <v>2.2577100799229366</v>
      </c>
      <c r="M92" s="78">
        <f>IF(ISERROR(VLOOKUP(control!$B$5&amp;control!$F$12&amp;Wales_HB!$B92,Data_HB!$A$5:$U$410,Data_HB!Q$1,FALSE)),"-",VLOOKUP(control!$B$5&amp;control!$F$12&amp;Wales_HB!$B92,Data_HB!$A$5:$U$410,Data_HB!Q$1,FALSE))</f>
        <v>6.0205602131278315</v>
      </c>
      <c r="N92" s="78">
        <f>IF(ISERROR(VLOOKUP(control!$B$5&amp;control!$F$12&amp;Wales_HB!$B92,Data_HB!$A$5:$U$410,Data_HB!R$1,FALSE)),"-",VLOOKUP(control!$B$5&amp;control!$F$12&amp;Wales_HB!$B92,Data_HB!$A$5:$U$410,Data_HB!R$1,FALSE))</f>
        <v>9.0308403196917464</v>
      </c>
      <c r="O92" s="78">
        <f>IF(ISERROR(VLOOKUP(control!$B$5&amp;control!$F$12&amp;Wales_HB!$B92,Data_HB!$A$5:$U$410,Data_HB!S$1,FALSE)),"-",VLOOKUP(control!$B$5&amp;control!$F$12&amp;Wales_HB!$B92,Data_HB!$A$5:$U$410,Data_HB!S$1,FALSE))</f>
        <v>3.7628501332048945</v>
      </c>
      <c r="P92" s="78">
        <f>IF(ISERROR(VLOOKUP(control!$B$5&amp;control!$F$12&amp;Wales_HB!$B92,Data_HB!$A$5:$U$410,Data_HB!T$1,FALSE)),"-",VLOOKUP(control!$B$5&amp;control!$F$12&amp;Wales_HB!$B92,Data_HB!$A$5:$U$410,Data_HB!T$1,FALSE))</f>
        <v>0.75257002664097894</v>
      </c>
      <c r="Q92" s="79">
        <f>IF(ISERROR(VLOOKUP(control!$B$5&amp;control!$F$12&amp;Wales_HB!$B92,Data_HB!$A$5:$U$410,Data_HB!U$1,FALSE)),"-",VLOOKUP(control!$B$5&amp;control!$F$12&amp;Wales_HB!$B92,Data_HB!$A$5:$U$410,Data_HB!U$1,FALSE))</f>
        <v>24.082240852511326</v>
      </c>
      <c r="R92" s="9"/>
      <c r="S92" s="77">
        <f>IF(ISERROR(VLOOKUP("Persons"&amp;control!$F$12&amp;Wales_HB!$B92,Data_HB!$A$5:$U$410,Data_HB!O$1,FALSE)),"-",VLOOKUP("Persons"&amp;control!$F$12&amp;Wales_HB!$B92,Data_HB!$A$5:$U$410,Data_HB!O$1,FALSE))</f>
        <v>5.2679901864868528</v>
      </c>
      <c r="T92" s="78">
        <f>IF(ISERROR(VLOOKUP("Persons"&amp;control!$F$12&amp;Wales_HB!$B92,Data_HB!$A$5:$U$410,Data_HB!P$1,FALSE)),"-",VLOOKUP("Persons"&amp;control!$F$12&amp;Wales_HB!$B92,Data_HB!$A$5:$U$410,Data_HB!P$1,FALSE))</f>
        <v>6.0205602131278315</v>
      </c>
      <c r="U92" s="78">
        <f>IF(ISERROR(VLOOKUP("Persons"&amp;control!$F$12&amp;Wales_HB!$B92,Data_HB!$A$5:$U$410,Data_HB!Q$1,FALSE)),"-",VLOOKUP("Persons"&amp;control!$F$12&amp;Wales_HB!$B92,Data_HB!$A$5:$U$410,Data_HB!Q$1,FALSE))</f>
        <v>12.041120426255663</v>
      </c>
      <c r="V92" s="78">
        <f>IF(ISERROR(VLOOKUP("Persons"&amp;control!$F$12&amp;Wales_HB!$B92,Data_HB!$A$5:$U$410,Data_HB!R$1,FALSE)),"-",VLOOKUP("Persons"&amp;control!$F$12&amp;Wales_HB!$B92,Data_HB!$A$5:$U$410,Data_HB!R$1,FALSE))</f>
        <v>18.814250666024474</v>
      </c>
      <c r="W92" s="78">
        <f>IF(ISERROR(VLOOKUP("Persons"&amp;control!$F$12&amp;Wales_HB!$B92,Data_HB!$A$5:$U$410,Data_HB!S$1,FALSE)),"-",VLOOKUP("Persons"&amp;control!$F$12&amp;Wales_HB!$B92,Data_HB!$A$5:$U$410,Data_HB!S$1,FALSE))</f>
        <v>6.0205602131278315</v>
      </c>
      <c r="X92" s="78">
        <f>IF(ISERROR(VLOOKUP("Persons"&amp;control!$F$12&amp;Wales_HB!$B92,Data_HB!$A$5:$U$410,Data_HB!T$1,FALSE)),"-",VLOOKUP("Persons"&amp;control!$F$12&amp;Wales_HB!$B92,Data_HB!$A$5:$U$410,Data_HB!T$1,FALSE))</f>
        <v>1.5051400532819579</v>
      </c>
      <c r="Y92" s="79">
        <f>IF(ISERROR(VLOOKUP("Persons"&amp;control!$F$12&amp;Wales_HB!$B92,Data_HB!$A$5:$U$410,Data_HB!U$1,FALSE)),"-",VLOOKUP("Persons"&amp;control!$F$12&amp;Wales_HB!$B92,Data_HB!$A$5:$U$410,Data_HB!U$1,FALSE))</f>
        <v>49.669621758304615</v>
      </c>
    </row>
    <row r="93" spans="2:25" thickBot="1">
      <c r="B93" s="16" t="s">
        <v>122</v>
      </c>
      <c r="C93" s="80">
        <f>IF(ISERROR(VLOOKUP(control!$B$4&amp;control!$F$12&amp;Wales_HB!$B93,Data_HB!$A$5:$U$410,Data_HB!O$1,FALSE)),"-",VLOOKUP(control!$B$4&amp;control!$F$12&amp;Wales_HB!$B93,Data_HB!$A$5:$U$410,Data_HB!O$1,FALSE))</f>
        <v>8.2782702930507686</v>
      </c>
      <c r="D93" s="81">
        <f>IF(ISERROR(VLOOKUP(control!$B$4&amp;control!$F$12&amp;Wales_HB!$B93,Data_HB!$A$5:$U$410,Data_HB!P$1,FALSE)),"-",VLOOKUP(control!$B$4&amp;control!$F$12&amp;Wales_HB!$B93,Data_HB!$A$5:$U$410,Data_HB!P$1,FALSE))</f>
        <v>7.525700266409789</v>
      </c>
      <c r="E93" s="81">
        <f>IF(ISERROR(VLOOKUP(control!$B$4&amp;control!$F$12&amp;Wales_HB!$B93,Data_HB!$A$5:$U$410,Data_HB!Q$1,FALSE)),"-",VLOOKUP(control!$B$4&amp;control!$F$12&amp;Wales_HB!$B93,Data_HB!$A$5:$U$410,Data_HB!Q$1,FALSE))</f>
        <v>21.071960745947411</v>
      </c>
      <c r="F93" s="81">
        <f>IF(ISERROR(VLOOKUP(control!$B$4&amp;control!$F$12&amp;Wales_HB!$B93,Data_HB!$A$5:$U$410,Data_HB!R$1,FALSE)),"-",VLOOKUP(control!$B$4&amp;control!$F$12&amp;Wales_HB!$B93,Data_HB!$A$5:$U$410,Data_HB!R$1,FALSE))</f>
        <v>22.57710079922937</v>
      </c>
      <c r="G93" s="81">
        <f>IF(ISERROR(VLOOKUP(control!$B$4&amp;control!$F$12&amp;Wales_HB!$B93,Data_HB!$A$5:$U$410,Data_HB!S$1,FALSE)),"-",VLOOKUP(control!$B$4&amp;control!$F$12&amp;Wales_HB!$B93,Data_HB!$A$5:$U$410,Data_HB!S$1,FALSE))</f>
        <v>6.7731302397688102</v>
      </c>
      <c r="H93" s="81">
        <f>IF(ISERROR(VLOOKUP(control!$B$4&amp;control!$F$12&amp;Wales_HB!$B93,Data_HB!$A$5:$U$410,Data_HB!T$1,FALSE)),"-",VLOOKUP(control!$B$4&amp;control!$F$12&amp;Wales_HB!$B93,Data_HB!$A$5:$U$410,Data_HB!T$1,FALSE))</f>
        <v>5.2679901864868528</v>
      </c>
      <c r="I93" s="82">
        <f>IF(ISERROR(VLOOKUP(control!$B$4&amp;control!$F$12&amp;Wales_HB!$B93,Data_HB!$A$5:$U$410,Data_HB!U$1,FALSE)),"-",VLOOKUP(control!$B$4&amp;control!$F$12&amp;Wales_HB!$B93,Data_HB!$A$5:$U$410,Data_HB!U$1,FALSE))</f>
        <v>71.494152530893004</v>
      </c>
      <c r="J93" s="9"/>
      <c r="K93" s="80">
        <f>IF(ISERROR(VLOOKUP(control!$B$5&amp;control!$F$12&amp;Wales_HB!$B93,Data_HB!$A$5:$U$410,Data_HB!O$1,FALSE)),"-",VLOOKUP(control!$B$5&amp;control!$F$12&amp;Wales_HB!$B93,Data_HB!$A$5:$U$410,Data_HB!O$1,FALSE))</f>
        <v>5.2679901864868528</v>
      </c>
      <c r="L93" s="81">
        <f>IF(ISERROR(VLOOKUP(control!$B$5&amp;control!$F$12&amp;Wales_HB!$B93,Data_HB!$A$5:$U$410,Data_HB!P$1,FALSE)),"-",VLOOKUP(control!$B$5&amp;control!$F$12&amp;Wales_HB!$B93,Data_HB!$A$5:$U$410,Data_HB!P$1,FALSE))</f>
        <v>3.0102801065639158</v>
      </c>
      <c r="M93" s="81">
        <f>IF(ISERROR(VLOOKUP(control!$B$5&amp;control!$F$12&amp;Wales_HB!$B93,Data_HB!$A$5:$U$410,Data_HB!Q$1,FALSE)),"-",VLOOKUP(control!$B$5&amp;control!$F$12&amp;Wales_HB!$B93,Data_HB!$A$5:$U$410,Data_HB!Q$1,FALSE))</f>
        <v>14.2988305061786</v>
      </c>
      <c r="N93" s="81">
        <f>IF(ISERROR(VLOOKUP(control!$B$5&amp;control!$F$12&amp;Wales_HB!$B93,Data_HB!$A$5:$U$410,Data_HB!R$1,FALSE)),"-",VLOOKUP(control!$B$5&amp;control!$F$12&amp;Wales_HB!$B93,Data_HB!$A$5:$U$410,Data_HB!R$1,FALSE))</f>
        <v>19.566820692665452</v>
      </c>
      <c r="O93" s="81">
        <f>IF(ISERROR(VLOOKUP(control!$B$5&amp;control!$F$12&amp;Wales_HB!$B93,Data_HB!$A$5:$U$410,Data_HB!S$1,FALSE)),"-",VLOOKUP(control!$B$5&amp;control!$F$12&amp;Wales_HB!$B93,Data_HB!$A$5:$U$410,Data_HB!S$1,FALSE))</f>
        <v>9.0308403196917464</v>
      </c>
      <c r="P93" s="81">
        <f>IF(ISERROR(VLOOKUP(control!$B$5&amp;control!$F$12&amp;Wales_HB!$B93,Data_HB!$A$5:$U$410,Data_HB!T$1,FALSE)),"-",VLOOKUP(control!$B$5&amp;control!$F$12&amp;Wales_HB!$B93,Data_HB!$A$5:$U$410,Data_HB!T$1,FALSE))</f>
        <v>3.0102801065639158</v>
      </c>
      <c r="Q93" s="82">
        <f>IF(ISERROR(VLOOKUP(control!$B$5&amp;control!$F$12&amp;Wales_HB!$B93,Data_HB!$A$5:$U$410,Data_HB!U$1,FALSE)),"-",VLOOKUP(control!$B$5&amp;control!$F$12&amp;Wales_HB!$B93,Data_HB!$A$5:$U$410,Data_HB!U$1,FALSE))</f>
        <v>54.185041918150482</v>
      </c>
      <c r="R93" s="9"/>
      <c r="S93" s="80">
        <f>IF(ISERROR(VLOOKUP("Persons"&amp;control!$F$12&amp;Wales_HB!$B93,Data_HB!$A$5:$U$410,Data_HB!O$1,FALSE)),"-",VLOOKUP("Persons"&amp;control!$F$12&amp;Wales_HB!$B93,Data_HB!$A$5:$U$410,Data_HB!O$1,FALSE))</f>
        <v>13.54626047953762</v>
      </c>
      <c r="T93" s="81">
        <f>IF(ISERROR(VLOOKUP("Persons"&amp;control!$F$12&amp;Wales_HB!$B93,Data_HB!$A$5:$U$410,Data_HB!P$1,FALSE)),"-",VLOOKUP("Persons"&amp;control!$F$12&amp;Wales_HB!$B93,Data_HB!$A$5:$U$410,Data_HB!P$1,FALSE))</f>
        <v>10.535980372973706</v>
      </c>
      <c r="U93" s="81">
        <f>IF(ISERROR(VLOOKUP("Persons"&amp;control!$F$12&amp;Wales_HB!$B93,Data_HB!$A$5:$U$410,Data_HB!Q$1,FALSE)),"-",VLOOKUP("Persons"&amp;control!$F$12&amp;Wales_HB!$B93,Data_HB!$A$5:$U$410,Data_HB!Q$1,FALSE))</f>
        <v>35.370791252126011</v>
      </c>
      <c r="V93" s="81">
        <f>IF(ISERROR(VLOOKUP("Persons"&amp;control!$F$12&amp;Wales_HB!$B93,Data_HB!$A$5:$U$410,Data_HB!R$1,FALSE)),"-",VLOOKUP("Persons"&amp;control!$F$12&amp;Wales_HB!$B93,Data_HB!$A$5:$U$410,Data_HB!R$1,FALSE))</f>
        <v>42.143921491894822</v>
      </c>
      <c r="W93" s="81">
        <f>IF(ISERROR(VLOOKUP("Persons"&amp;control!$F$12&amp;Wales_HB!$B93,Data_HB!$A$5:$U$410,Data_HB!S$1,FALSE)),"-",VLOOKUP("Persons"&amp;control!$F$12&amp;Wales_HB!$B93,Data_HB!$A$5:$U$410,Data_HB!S$1,FALSE))</f>
        <v>15.803970559460558</v>
      </c>
      <c r="X93" s="81">
        <f>IF(ISERROR(VLOOKUP("Persons"&amp;control!$F$12&amp;Wales_HB!$B93,Data_HB!$A$5:$U$410,Data_HB!T$1,FALSE)),"-",VLOOKUP("Persons"&amp;control!$F$12&amp;Wales_HB!$B93,Data_HB!$A$5:$U$410,Data_HB!T$1,FALSE))</f>
        <v>8.2782702930507686</v>
      </c>
      <c r="Y93" s="82">
        <f>IF(ISERROR(VLOOKUP("Persons"&amp;control!$F$12&amp;Wales_HB!$B93,Data_HB!$A$5:$U$410,Data_HB!U$1,FALSE)),"-",VLOOKUP("Persons"&amp;control!$F$12&amp;Wales_HB!$B93,Data_HB!$A$5:$U$410,Data_HB!U$1,FALSE))</f>
        <v>125.67919444904348</v>
      </c>
    </row>
    <row r="94" spans="2:25" thickBot="1">
      <c r="B94" s="16" t="s">
        <v>128</v>
      </c>
      <c r="C94" s="77">
        <f>IF(ISERROR(VLOOKUP(control!$B$4&amp;control!$F$12&amp;Wales_HB!$B94,Data_HB!$A$5:$U$410,Data_HB!O$1,FALSE)),"-",VLOOKUP(control!$B$4&amp;control!$F$12&amp;Wales_HB!$B94,Data_HB!$A$5:$U$410,Data_HB!O$1,FALSE))</f>
        <v>8.2782702930507686</v>
      </c>
      <c r="D94" s="78">
        <f>IF(ISERROR(VLOOKUP(control!$B$4&amp;control!$F$12&amp;Wales_HB!$B94,Data_HB!$A$5:$U$410,Data_HB!P$1,FALSE)),"-",VLOOKUP(control!$B$4&amp;control!$F$12&amp;Wales_HB!$B94,Data_HB!$A$5:$U$410,Data_HB!P$1,FALSE))</f>
        <v>6.7731302397688102</v>
      </c>
      <c r="E94" s="78">
        <f>IF(ISERROR(VLOOKUP(control!$B$4&amp;control!$F$12&amp;Wales_HB!$B94,Data_HB!$A$5:$U$410,Data_HB!Q$1,FALSE)),"-",VLOOKUP(control!$B$4&amp;control!$F$12&amp;Wales_HB!$B94,Data_HB!$A$5:$U$410,Data_HB!Q$1,FALSE))</f>
        <v>2.2577100799229366</v>
      </c>
      <c r="F94" s="78">
        <f>IF(ISERROR(VLOOKUP(control!$B$4&amp;control!$F$12&amp;Wales_HB!$B94,Data_HB!$A$5:$U$410,Data_HB!R$1,FALSE)),"-",VLOOKUP(control!$B$4&amp;control!$F$12&amp;Wales_HB!$B94,Data_HB!$A$5:$U$410,Data_HB!R$1,FALSE))</f>
        <v>3.7628501332048945</v>
      </c>
      <c r="G94" s="78">
        <f>IF(ISERROR(VLOOKUP(control!$B$4&amp;control!$F$12&amp;Wales_HB!$B94,Data_HB!$A$5:$U$410,Data_HB!S$1,FALSE)),"-",VLOOKUP(control!$B$4&amp;control!$F$12&amp;Wales_HB!$B94,Data_HB!$A$5:$U$410,Data_HB!S$1,FALSE))</f>
        <v>2.2577100799229366</v>
      </c>
      <c r="H94" s="78" t="str">
        <f>IF(ISERROR(VLOOKUP(control!$B$4&amp;control!$F$12&amp;Wales_HB!$B94,Data_HB!$A$5:$U$410,Data_HB!T$1,FALSE)),"-",VLOOKUP(control!$B$4&amp;control!$F$12&amp;Wales_HB!$B94,Data_HB!$A$5:$U$410,Data_HB!T$1,FALSE))</f>
        <v>-</v>
      </c>
      <c r="I94" s="79">
        <f>IF(ISERROR(VLOOKUP(control!$B$4&amp;control!$F$12&amp;Wales_HB!$B94,Data_HB!$A$5:$U$410,Data_HB!U$1,FALSE)),"-",VLOOKUP(control!$B$4&amp;control!$F$12&amp;Wales_HB!$B94,Data_HB!$A$5:$U$410,Data_HB!U$1,FALSE))</f>
        <v>23.329670825870348</v>
      </c>
      <c r="J94" s="9"/>
      <c r="K94" s="77">
        <f>IF(ISERROR(VLOOKUP(control!$B$5&amp;control!$F$12&amp;Wales_HB!$B94,Data_HB!$A$5:$U$410,Data_HB!O$1,FALSE)),"-",VLOOKUP(control!$B$5&amp;control!$F$12&amp;Wales_HB!$B94,Data_HB!$A$5:$U$410,Data_HB!O$1,FALSE))</f>
        <v>1.5051400532819579</v>
      </c>
      <c r="L94" s="78">
        <f>IF(ISERROR(VLOOKUP(control!$B$5&amp;control!$F$12&amp;Wales_HB!$B94,Data_HB!$A$5:$U$410,Data_HB!P$1,FALSE)),"-",VLOOKUP(control!$B$5&amp;control!$F$12&amp;Wales_HB!$B94,Data_HB!$A$5:$U$410,Data_HB!P$1,FALSE))</f>
        <v>0.75257002664097894</v>
      </c>
      <c r="M94" s="78" t="str">
        <f>IF(ISERROR(VLOOKUP(control!$B$5&amp;control!$F$12&amp;Wales_HB!$B94,Data_HB!$A$5:$U$410,Data_HB!Q$1,FALSE)),"-",VLOOKUP(control!$B$5&amp;control!$F$12&amp;Wales_HB!$B94,Data_HB!$A$5:$U$410,Data_HB!Q$1,FALSE))</f>
        <v>-</v>
      </c>
      <c r="N94" s="78">
        <f>IF(ISERROR(VLOOKUP(control!$B$5&amp;control!$F$12&amp;Wales_HB!$B94,Data_HB!$A$5:$U$410,Data_HB!R$1,FALSE)),"-",VLOOKUP(control!$B$5&amp;control!$F$12&amp;Wales_HB!$B94,Data_HB!$A$5:$U$410,Data_HB!R$1,FALSE))</f>
        <v>1.5051400532819579</v>
      </c>
      <c r="O94" s="78">
        <f>IF(ISERROR(VLOOKUP(control!$B$5&amp;control!$F$12&amp;Wales_HB!$B94,Data_HB!$A$5:$U$410,Data_HB!S$1,FALSE)),"-",VLOOKUP(control!$B$5&amp;control!$F$12&amp;Wales_HB!$B94,Data_HB!$A$5:$U$410,Data_HB!S$1,FALSE))</f>
        <v>0.75257002664097894</v>
      </c>
      <c r="P94" s="78" t="str">
        <f>IF(ISERROR(VLOOKUP(control!$B$5&amp;control!$F$12&amp;Wales_HB!$B94,Data_HB!$A$5:$U$410,Data_HB!T$1,FALSE)),"-",VLOOKUP(control!$B$5&amp;control!$F$12&amp;Wales_HB!$B94,Data_HB!$A$5:$U$410,Data_HB!T$1,FALSE))</f>
        <v>-</v>
      </c>
      <c r="Q94" s="79">
        <f>IF(ISERROR(VLOOKUP(control!$B$5&amp;control!$F$12&amp;Wales_HB!$B94,Data_HB!$A$5:$U$410,Data_HB!U$1,FALSE)),"-",VLOOKUP(control!$B$5&amp;control!$F$12&amp;Wales_HB!$B94,Data_HB!$A$5:$U$410,Data_HB!U$1,FALSE))</f>
        <v>4.5154201598458732</v>
      </c>
      <c r="R94" s="9"/>
      <c r="S94" s="77">
        <f>IF(ISERROR(VLOOKUP("Persons"&amp;control!$F$12&amp;Wales_HB!$B94,Data_HB!$A$5:$U$410,Data_HB!O$1,FALSE)),"-",VLOOKUP("Persons"&amp;control!$F$12&amp;Wales_HB!$B94,Data_HB!$A$5:$U$410,Data_HB!O$1,FALSE))</f>
        <v>9.783410346332726</v>
      </c>
      <c r="T94" s="78">
        <f>IF(ISERROR(VLOOKUP("Persons"&amp;control!$F$12&amp;Wales_HB!$B94,Data_HB!$A$5:$U$410,Data_HB!P$1,FALSE)),"-",VLOOKUP("Persons"&amp;control!$F$12&amp;Wales_HB!$B94,Data_HB!$A$5:$U$410,Data_HB!P$1,FALSE))</f>
        <v>7.525700266409789</v>
      </c>
      <c r="U94" s="78">
        <f>IF(ISERROR(VLOOKUP("Persons"&amp;control!$F$12&amp;Wales_HB!$B94,Data_HB!$A$5:$U$410,Data_HB!Q$1,FALSE)),"-",VLOOKUP("Persons"&amp;control!$F$12&amp;Wales_HB!$B94,Data_HB!$A$5:$U$410,Data_HB!Q$1,FALSE))</f>
        <v>2.2577100799229366</v>
      </c>
      <c r="V94" s="78">
        <f>IF(ISERROR(VLOOKUP("Persons"&amp;control!$F$12&amp;Wales_HB!$B94,Data_HB!$A$5:$U$410,Data_HB!R$1,FALSE)),"-",VLOOKUP("Persons"&amp;control!$F$12&amp;Wales_HB!$B94,Data_HB!$A$5:$U$410,Data_HB!R$1,FALSE))</f>
        <v>5.2679901864868528</v>
      </c>
      <c r="W94" s="78">
        <f>IF(ISERROR(VLOOKUP("Persons"&amp;control!$F$12&amp;Wales_HB!$B94,Data_HB!$A$5:$U$410,Data_HB!S$1,FALSE)),"-",VLOOKUP("Persons"&amp;control!$F$12&amp;Wales_HB!$B94,Data_HB!$A$5:$U$410,Data_HB!S$1,FALSE))</f>
        <v>3.0102801065639158</v>
      </c>
      <c r="X94" s="78" t="str">
        <f>IF(ISERROR(VLOOKUP("Persons"&amp;control!$F$12&amp;Wales_HB!$B94,Data_HB!$A$5:$U$410,Data_HB!T$1,FALSE)),"-",VLOOKUP("Persons"&amp;control!$F$12&amp;Wales_HB!$B94,Data_HB!$A$5:$U$410,Data_HB!T$1,FALSE))</f>
        <v>-</v>
      </c>
      <c r="Y94" s="79">
        <f>IF(ISERROR(VLOOKUP("Persons"&amp;control!$F$12&amp;Wales_HB!$B94,Data_HB!$A$5:$U$410,Data_HB!U$1,FALSE)),"-",VLOOKUP("Persons"&amp;control!$F$12&amp;Wales_HB!$B94,Data_HB!$A$5:$U$410,Data_HB!U$1,FALSE))</f>
        <v>27.845090985716222</v>
      </c>
    </row>
    <row r="95" spans="2:25" thickBot="1">
      <c r="B95" s="16" t="s">
        <v>132</v>
      </c>
      <c r="C95" s="80" t="str">
        <f>IF(ISERROR(VLOOKUP(control!$B$4&amp;control!$F$12&amp;Wales_HB!$B95,Data_HB!$A$5:$U$410,Data_HB!O$1,FALSE)),"-",VLOOKUP(control!$B$4&amp;control!$F$12&amp;Wales_HB!$B95,Data_HB!$A$5:$U$410,Data_HB!O$1,FALSE))</f>
        <v>-</v>
      </c>
      <c r="D95" s="81" t="str">
        <f>IF(ISERROR(VLOOKUP(control!$B$4&amp;control!$F$12&amp;Wales_HB!$B95,Data_HB!$A$5:$U$410,Data_HB!P$1,FALSE)),"-",VLOOKUP(control!$B$4&amp;control!$F$12&amp;Wales_HB!$B95,Data_HB!$A$5:$U$410,Data_HB!P$1,FALSE))</f>
        <v>-</v>
      </c>
      <c r="E95" s="81" t="str">
        <f>IF(ISERROR(VLOOKUP(control!$B$4&amp;control!$F$12&amp;Wales_HB!$B95,Data_HB!$A$5:$U$410,Data_HB!Q$1,FALSE)),"-",VLOOKUP(control!$B$4&amp;control!$F$12&amp;Wales_HB!$B95,Data_HB!$A$5:$U$410,Data_HB!Q$1,FALSE))</f>
        <v>-</v>
      </c>
      <c r="F95" s="81" t="str">
        <f>IF(ISERROR(VLOOKUP(control!$B$4&amp;control!$F$12&amp;Wales_HB!$B95,Data_HB!$A$5:$U$410,Data_HB!R$1,FALSE)),"-",VLOOKUP(control!$B$4&amp;control!$F$12&amp;Wales_HB!$B95,Data_HB!$A$5:$U$410,Data_HB!R$1,FALSE))</f>
        <v>-</v>
      </c>
      <c r="G95" s="81" t="str">
        <f>IF(ISERROR(VLOOKUP(control!$B$4&amp;control!$F$12&amp;Wales_HB!$B95,Data_HB!$A$5:$U$410,Data_HB!S$1,FALSE)),"-",VLOOKUP(control!$B$4&amp;control!$F$12&amp;Wales_HB!$B95,Data_HB!$A$5:$U$410,Data_HB!S$1,FALSE))</f>
        <v>-</v>
      </c>
      <c r="H95" s="81" t="str">
        <f>IF(ISERROR(VLOOKUP(control!$B$4&amp;control!$F$12&amp;Wales_HB!$B95,Data_HB!$A$5:$U$410,Data_HB!T$1,FALSE)),"-",VLOOKUP(control!$B$4&amp;control!$F$12&amp;Wales_HB!$B95,Data_HB!$A$5:$U$410,Data_HB!T$1,FALSE))</f>
        <v>-</v>
      </c>
      <c r="I95" s="82" t="str">
        <f>IF(ISERROR(VLOOKUP(control!$B$4&amp;control!$F$12&amp;Wales_HB!$B95,Data_HB!$A$5:$U$410,Data_HB!U$1,FALSE)),"-",VLOOKUP(control!$B$4&amp;control!$F$12&amp;Wales_HB!$B95,Data_HB!$A$5:$U$410,Data_HB!U$1,FALSE))</f>
        <v>-</v>
      </c>
      <c r="J95" s="9"/>
      <c r="K95" s="80">
        <f>IF(ISERROR(VLOOKUP(control!$B$5&amp;control!$F$12&amp;Wales_HB!$B95,Data_HB!$A$5:$U$410,Data_HB!O$1,FALSE)),"-",VLOOKUP(control!$B$5&amp;control!$F$12&amp;Wales_HB!$B95,Data_HB!$A$5:$U$410,Data_HB!O$1,FALSE))</f>
        <v>7.4331757500074334</v>
      </c>
      <c r="L95" s="81">
        <f>IF(ISERROR(VLOOKUP(control!$B$5&amp;control!$F$12&amp;Wales_HB!$B95,Data_HB!$A$5:$U$410,Data_HB!P$1,FALSE)),"-",VLOOKUP(control!$B$5&amp;control!$F$12&amp;Wales_HB!$B95,Data_HB!$A$5:$U$410,Data_HB!P$1,FALSE))</f>
        <v>25.272797550025274</v>
      </c>
      <c r="M95" s="81">
        <f>IF(ISERROR(VLOOKUP(control!$B$5&amp;control!$F$12&amp;Wales_HB!$B95,Data_HB!$A$5:$U$410,Data_HB!Q$1,FALSE)),"-",VLOOKUP(control!$B$5&amp;control!$F$12&amp;Wales_HB!$B95,Data_HB!$A$5:$U$410,Data_HB!Q$1,FALSE))</f>
        <v>31.21933815003122</v>
      </c>
      <c r="N95" s="81">
        <f>IF(ISERROR(VLOOKUP(control!$B$5&amp;control!$F$12&amp;Wales_HB!$B95,Data_HB!$A$5:$U$410,Data_HB!R$1,FALSE)),"-",VLOOKUP(control!$B$5&amp;control!$F$12&amp;Wales_HB!$B95,Data_HB!$A$5:$U$410,Data_HB!R$1,FALSE))</f>
        <v>40.139149050040139</v>
      </c>
      <c r="O95" s="81">
        <f>IF(ISERROR(VLOOKUP(control!$B$5&amp;control!$F$12&amp;Wales_HB!$B95,Data_HB!$A$5:$U$410,Data_HB!S$1,FALSE)),"-",VLOOKUP(control!$B$5&amp;control!$F$12&amp;Wales_HB!$B95,Data_HB!$A$5:$U$410,Data_HB!S$1,FALSE))</f>
        <v>34.192608450034193</v>
      </c>
      <c r="P95" s="81">
        <f>IF(ISERROR(VLOOKUP(control!$B$5&amp;control!$F$12&amp;Wales_HB!$B95,Data_HB!$A$5:$U$410,Data_HB!T$1,FALSE)),"-",VLOOKUP(control!$B$5&amp;control!$F$12&amp;Wales_HB!$B95,Data_HB!$A$5:$U$410,Data_HB!T$1,FALSE))</f>
        <v>10.406446050010405</v>
      </c>
      <c r="Q95" s="82">
        <f>IF(ISERROR(VLOOKUP(control!$B$5&amp;control!$F$12&amp;Wales_HB!$B95,Data_HB!$A$5:$U$410,Data_HB!U$1,FALSE)),"-",VLOOKUP(control!$B$5&amp;control!$F$12&amp;Wales_HB!$B95,Data_HB!$A$5:$U$410,Data_HB!U$1,FALSE))</f>
        <v>148.66351500014866</v>
      </c>
      <c r="R95" s="9"/>
      <c r="S95" s="80">
        <f>IF(ISERROR(VLOOKUP("Persons"&amp;control!$F$12&amp;Wales_HB!$B95,Data_HB!$A$5:$U$410,Data_HB!O$1,FALSE)),"-",VLOOKUP("Persons"&amp;control!$F$12&amp;Wales_HB!$B95,Data_HB!$A$5:$U$410,Data_HB!O$1,FALSE))</f>
        <v>7.4331757500074334</v>
      </c>
      <c r="T95" s="81">
        <f>IF(ISERROR(VLOOKUP("Persons"&amp;control!$F$12&amp;Wales_HB!$B95,Data_HB!$A$5:$U$410,Data_HB!P$1,FALSE)),"-",VLOOKUP("Persons"&amp;control!$F$12&amp;Wales_HB!$B95,Data_HB!$A$5:$U$410,Data_HB!P$1,FALSE))</f>
        <v>25.272797550025274</v>
      </c>
      <c r="U95" s="81">
        <f>IF(ISERROR(VLOOKUP("Persons"&amp;control!$F$12&amp;Wales_HB!$B95,Data_HB!$A$5:$U$410,Data_HB!Q$1,FALSE)),"-",VLOOKUP("Persons"&amp;control!$F$12&amp;Wales_HB!$B95,Data_HB!$A$5:$U$410,Data_HB!Q$1,FALSE))</f>
        <v>31.21933815003122</v>
      </c>
      <c r="V95" s="81">
        <f>IF(ISERROR(VLOOKUP("Persons"&amp;control!$F$12&amp;Wales_HB!$B95,Data_HB!$A$5:$U$410,Data_HB!R$1,FALSE)),"-",VLOOKUP("Persons"&amp;control!$F$12&amp;Wales_HB!$B95,Data_HB!$A$5:$U$410,Data_HB!R$1,FALSE))</f>
        <v>40.139149050040139</v>
      </c>
      <c r="W95" s="81">
        <f>IF(ISERROR(VLOOKUP("Persons"&amp;control!$F$12&amp;Wales_HB!$B95,Data_HB!$A$5:$U$410,Data_HB!S$1,FALSE)),"-",VLOOKUP("Persons"&amp;control!$F$12&amp;Wales_HB!$B95,Data_HB!$A$5:$U$410,Data_HB!S$1,FALSE))</f>
        <v>34.192608450034193</v>
      </c>
      <c r="X95" s="81">
        <f>IF(ISERROR(VLOOKUP("Persons"&amp;control!$F$12&amp;Wales_HB!$B95,Data_HB!$A$5:$U$410,Data_HB!T$1,FALSE)),"-",VLOOKUP("Persons"&amp;control!$F$12&amp;Wales_HB!$B95,Data_HB!$A$5:$U$410,Data_HB!T$1,FALSE))</f>
        <v>10.406446050010405</v>
      </c>
      <c r="Y95" s="82">
        <f>IF(ISERROR(VLOOKUP("Persons"&amp;control!$F$12&amp;Wales_HB!$B95,Data_HB!$A$5:$U$410,Data_HB!U$1,FALSE)),"-",VLOOKUP("Persons"&amp;control!$F$12&amp;Wales_HB!$B95,Data_HB!$A$5:$U$410,Data_HB!U$1,FALSE))</f>
        <v>148.66351500014866</v>
      </c>
    </row>
    <row r="96" spans="2:25" thickBot="1">
      <c r="B96" s="16" t="s">
        <v>161</v>
      </c>
      <c r="C96" s="77">
        <f>IF(ISERROR(VLOOKUP(control!$B$4&amp;control!$F$12&amp;Wales_HB!$B96,Data_HB!$A$5:$U$410,Data_HB!O$1,FALSE)),"-",VLOOKUP(control!$B$4&amp;control!$F$12&amp;Wales_HB!$B96,Data_HB!$A$5:$U$410,Data_HB!O$1,FALSE))</f>
        <v>3.7628501332048945</v>
      </c>
      <c r="D96" s="78">
        <f>IF(ISERROR(VLOOKUP(control!$B$4&amp;control!$F$12&amp;Wales_HB!$B96,Data_HB!$A$5:$U$410,Data_HB!P$1,FALSE)),"-",VLOOKUP(control!$B$4&amp;control!$F$12&amp;Wales_HB!$B96,Data_HB!$A$5:$U$410,Data_HB!P$1,FALSE))</f>
        <v>0.75257002664097894</v>
      </c>
      <c r="E96" s="78">
        <f>IF(ISERROR(VLOOKUP(control!$B$4&amp;control!$F$12&amp;Wales_HB!$B96,Data_HB!$A$5:$U$410,Data_HB!Q$1,FALSE)),"-",VLOOKUP(control!$B$4&amp;control!$F$12&amp;Wales_HB!$B96,Data_HB!$A$5:$U$410,Data_HB!Q$1,FALSE))</f>
        <v>1.5051400532819579</v>
      </c>
      <c r="F96" s="78">
        <f>IF(ISERROR(VLOOKUP(control!$B$4&amp;control!$F$12&amp;Wales_HB!$B96,Data_HB!$A$5:$U$410,Data_HB!R$1,FALSE)),"-",VLOOKUP(control!$B$4&amp;control!$F$12&amp;Wales_HB!$B96,Data_HB!$A$5:$U$410,Data_HB!R$1,FALSE))</f>
        <v>0.75257002664097894</v>
      </c>
      <c r="G96" s="78">
        <f>IF(ISERROR(VLOOKUP(control!$B$4&amp;control!$F$12&amp;Wales_HB!$B96,Data_HB!$A$5:$U$410,Data_HB!S$1,FALSE)),"-",VLOOKUP(control!$B$4&amp;control!$F$12&amp;Wales_HB!$B96,Data_HB!$A$5:$U$410,Data_HB!S$1,FALSE))</f>
        <v>0.75257002664097894</v>
      </c>
      <c r="H96" s="78">
        <f>IF(ISERROR(VLOOKUP(control!$B$4&amp;control!$F$12&amp;Wales_HB!$B96,Data_HB!$A$5:$U$410,Data_HB!T$1,FALSE)),"-",VLOOKUP(control!$B$4&amp;control!$F$12&amp;Wales_HB!$B96,Data_HB!$A$5:$U$410,Data_HB!T$1,FALSE))</f>
        <v>0.75257002664097894</v>
      </c>
      <c r="I96" s="79">
        <f>IF(ISERROR(VLOOKUP(control!$B$4&amp;control!$F$12&amp;Wales_HB!$B96,Data_HB!$A$5:$U$410,Data_HB!U$1,FALSE)),"-",VLOOKUP(control!$B$4&amp;control!$F$12&amp;Wales_HB!$B96,Data_HB!$A$5:$U$410,Data_HB!U$1,FALSE))</f>
        <v>8.2782702930507686</v>
      </c>
      <c r="J96" s="9"/>
      <c r="K96" s="77">
        <f>IF(ISERROR(VLOOKUP(control!$B$5&amp;control!$F$12&amp;Wales_HB!$B96,Data_HB!$A$5:$U$410,Data_HB!O$1,FALSE)),"-",VLOOKUP(control!$B$5&amp;control!$F$12&amp;Wales_HB!$B96,Data_HB!$A$5:$U$410,Data_HB!O$1,FALSE))</f>
        <v>6.7731302397688102</v>
      </c>
      <c r="L96" s="78">
        <f>IF(ISERROR(VLOOKUP(control!$B$5&amp;control!$F$12&amp;Wales_HB!$B96,Data_HB!$A$5:$U$410,Data_HB!P$1,FALSE)),"-",VLOOKUP(control!$B$5&amp;control!$F$12&amp;Wales_HB!$B96,Data_HB!$A$5:$U$410,Data_HB!P$1,FALSE))</f>
        <v>3.0102801065639158</v>
      </c>
      <c r="M96" s="78">
        <f>IF(ISERROR(VLOOKUP(control!$B$5&amp;control!$F$12&amp;Wales_HB!$B96,Data_HB!$A$5:$U$410,Data_HB!Q$1,FALSE)),"-",VLOOKUP(control!$B$5&amp;control!$F$12&amp;Wales_HB!$B96,Data_HB!$A$5:$U$410,Data_HB!Q$1,FALSE))</f>
        <v>1.5051400532819579</v>
      </c>
      <c r="N96" s="78">
        <f>IF(ISERROR(VLOOKUP(control!$B$5&amp;control!$F$12&amp;Wales_HB!$B96,Data_HB!$A$5:$U$410,Data_HB!R$1,FALSE)),"-",VLOOKUP(control!$B$5&amp;control!$F$12&amp;Wales_HB!$B96,Data_HB!$A$5:$U$410,Data_HB!R$1,FALSE))</f>
        <v>3.0102801065639158</v>
      </c>
      <c r="O96" s="78">
        <f>IF(ISERROR(VLOOKUP(control!$B$5&amp;control!$F$12&amp;Wales_HB!$B96,Data_HB!$A$5:$U$410,Data_HB!S$1,FALSE)),"-",VLOOKUP(control!$B$5&amp;control!$F$12&amp;Wales_HB!$B96,Data_HB!$A$5:$U$410,Data_HB!S$1,FALSE))</f>
        <v>0.75257002664097894</v>
      </c>
      <c r="P96" s="78" t="str">
        <f>IF(ISERROR(VLOOKUP(control!$B$5&amp;control!$F$12&amp;Wales_HB!$B96,Data_HB!$A$5:$U$410,Data_HB!T$1,FALSE)),"-",VLOOKUP(control!$B$5&amp;control!$F$12&amp;Wales_HB!$B96,Data_HB!$A$5:$U$410,Data_HB!T$1,FALSE))</f>
        <v>-</v>
      </c>
      <c r="Q96" s="79">
        <f>IF(ISERROR(VLOOKUP(control!$B$5&amp;control!$F$12&amp;Wales_HB!$B96,Data_HB!$A$5:$U$410,Data_HB!U$1,FALSE)),"-",VLOOKUP(control!$B$5&amp;control!$F$12&amp;Wales_HB!$B96,Data_HB!$A$5:$U$410,Data_HB!U$1,FALSE))</f>
        <v>15.051400532819578</v>
      </c>
      <c r="R96" s="9"/>
      <c r="S96" s="77">
        <f>IF(ISERROR(VLOOKUP("Persons"&amp;control!$F$12&amp;Wales_HB!$B96,Data_HB!$A$5:$U$410,Data_HB!O$1,FALSE)),"-",VLOOKUP("Persons"&amp;control!$F$12&amp;Wales_HB!$B96,Data_HB!$A$5:$U$410,Data_HB!O$1,FALSE))</f>
        <v>10.535980372973706</v>
      </c>
      <c r="T96" s="78">
        <f>IF(ISERROR(VLOOKUP("Persons"&amp;control!$F$12&amp;Wales_HB!$B96,Data_HB!$A$5:$U$410,Data_HB!P$1,FALSE)),"-",VLOOKUP("Persons"&amp;control!$F$12&amp;Wales_HB!$B96,Data_HB!$A$5:$U$410,Data_HB!P$1,FALSE))</f>
        <v>3.7628501332048945</v>
      </c>
      <c r="U96" s="78">
        <f>IF(ISERROR(VLOOKUP("Persons"&amp;control!$F$12&amp;Wales_HB!$B96,Data_HB!$A$5:$U$410,Data_HB!Q$1,FALSE)),"-",VLOOKUP("Persons"&amp;control!$F$12&amp;Wales_HB!$B96,Data_HB!$A$5:$U$410,Data_HB!Q$1,FALSE))</f>
        <v>3.0102801065639158</v>
      </c>
      <c r="V96" s="78">
        <f>IF(ISERROR(VLOOKUP("Persons"&amp;control!$F$12&amp;Wales_HB!$B96,Data_HB!$A$5:$U$410,Data_HB!R$1,FALSE)),"-",VLOOKUP("Persons"&amp;control!$F$12&amp;Wales_HB!$B96,Data_HB!$A$5:$U$410,Data_HB!R$1,FALSE))</f>
        <v>3.7628501332048945</v>
      </c>
      <c r="W96" s="78">
        <f>IF(ISERROR(VLOOKUP("Persons"&amp;control!$F$12&amp;Wales_HB!$B96,Data_HB!$A$5:$U$410,Data_HB!S$1,FALSE)),"-",VLOOKUP("Persons"&amp;control!$F$12&amp;Wales_HB!$B96,Data_HB!$A$5:$U$410,Data_HB!S$1,FALSE))</f>
        <v>1.5051400532819579</v>
      </c>
      <c r="X96" s="78">
        <f>IF(ISERROR(VLOOKUP("Persons"&amp;control!$F$12&amp;Wales_HB!$B96,Data_HB!$A$5:$U$410,Data_HB!T$1,FALSE)),"-",VLOOKUP("Persons"&amp;control!$F$12&amp;Wales_HB!$B96,Data_HB!$A$5:$U$410,Data_HB!T$1,FALSE))</f>
        <v>0.75257002664097894</v>
      </c>
      <c r="Y96" s="79">
        <f>IF(ISERROR(VLOOKUP("Persons"&amp;control!$F$12&amp;Wales_HB!$B96,Data_HB!$A$5:$U$410,Data_HB!U$1,FALSE)),"-",VLOOKUP("Persons"&amp;control!$F$12&amp;Wales_HB!$B96,Data_HB!$A$5:$U$410,Data_HB!U$1,FALSE))</f>
        <v>23.329670825870348</v>
      </c>
    </row>
    <row r="97" spans="2:25" thickBot="1">
      <c r="B97" s="16" t="s">
        <v>164</v>
      </c>
      <c r="C97" s="80">
        <f>IF(ISERROR(VLOOKUP(control!$B$4&amp;control!$F$12&amp;Wales_HB!$B97,Data_HB!$A$5:$U$410,Data_HB!O$1,FALSE)),"-",VLOOKUP(control!$B$4&amp;control!$F$12&amp;Wales_HB!$B97,Data_HB!$A$5:$U$410,Data_HB!O$1,FALSE))</f>
        <v>160.03170151801501</v>
      </c>
      <c r="D97" s="81">
        <f>IF(ISERROR(VLOOKUP(control!$B$4&amp;control!$F$12&amp;Wales_HB!$B97,Data_HB!$A$5:$U$410,Data_HB!P$1,FALSE)),"-",VLOOKUP(control!$B$4&amp;control!$F$12&amp;Wales_HB!$B97,Data_HB!$A$5:$U$410,Data_HB!P$1,FALSE))</f>
        <v>144.79058708772786</v>
      </c>
      <c r="E97" s="81">
        <f>IF(ISERROR(VLOOKUP(control!$B$4&amp;control!$F$12&amp;Wales_HB!$B97,Data_HB!$A$5:$U$410,Data_HB!Q$1,FALSE)),"-",VLOOKUP(control!$B$4&amp;control!$F$12&amp;Wales_HB!$B97,Data_HB!$A$5:$U$410,Data_HB!Q$1,FALSE))</f>
        <v>382.55197220020727</v>
      </c>
      <c r="F97" s="81">
        <f>IF(ISERROR(VLOOKUP(control!$B$4&amp;control!$F$12&amp;Wales_HB!$B97,Data_HB!$A$5:$U$410,Data_HB!R$1,FALSE)),"-",VLOOKUP(control!$B$4&amp;control!$F$12&amp;Wales_HB!$B97,Data_HB!$A$5:$U$410,Data_HB!R$1,FALSE))</f>
        <v>347.49740901054685</v>
      </c>
      <c r="G97" s="81">
        <f>IF(ISERROR(VLOOKUP(control!$B$4&amp;control!$F$12&amp;Wales_HB!$B97,Data_HB!$A$5:$U$410,Data_HB!S$1,FALSE)),"-",VLOOKUP(control!$B$4&amp;control!$F$12&amp;Wales_HB!$B97,Data_HB!$A$5:$U$410,Data_HB!S$1,FALSE))</f>
        <v>88.398463695665427</v>
      </c>
      <c r="H97" s="81">
        <f>IF(ISERROR(VLOOKUP(control!$B$4&amp;control!$F$12&amp;Wales_HB!$B97,Data_HB!$A$5:$U$410,Data_HB!T$1,FALSE)),"-",VLOOKUP(control!$B$4&amp;control!$F$12&amp;Wales_HB!$B97,Data_HB!$A$5:$U$410,Data_HB!T$1,FALSE))</f>
        <v>24.385783088459426</v>
      </c>
      <c r="I97" s="82">
        <f>IF(ISERROR(VLOOKUP(control!$B$4&amp;control!$F$12&amp;Wales_HB!$B97,Data_HB!$A$5:$U$410,Data_HB!U$1,FALSE)),"-",VLOOKUP(control!$B$4&amp;control!$F$12&amp;Wales_HB!$B97,Data_HB!$A$5:$U$410,Data_HB!U$1,FALSE))</f>
        <v>1147.6559166006218</v>
      </c>
      <c r="J97" s="9"/>
      <c r="K97" s="80" t="str">
        <f>IF(ISERROR(VLOOKUP(control!$B$5&amp;control!$F$12&amp;Wales_HB!$B97,Data_HB!$A$5:$U$410,Data_HB!O$1,FALSE)),"-",VLOOKUP(control!$B$5&amp;control!$F$12&amp;Wales_HB!$B97,Data_HB!$A$5:$U$410,Data_HB!O$1,FALSE))</f>
        <v>-</v>
      </c>
      <c r="L97" s="81" t="str">
        <f>IF(ISERROR(VLOOKUP(control!$B$5&amp;control!$F$12&amp;Wales_HB!$B97,Data_HB!$A$5:$U$410,Data_HB!P$1,FALSE)),"-",VLOOKUP(control!$B$5&amp;control!$F$12&amp;Wales_HB!$B97,Data_HB!$A$5:$U$410,Data_HB!P$1,FALSE))</f>
        <v>-</v>
      </c>
      <c r="M97" s="81" t="str">
        <f>IF(ISERROR(VLOOKUP(control!$B$5&amp;control!$F$12&amp;Wales_HB!$B97,Data_HB!$A$5:$U$410,Data_HB!Q$1,FALSE)),"-",VLOOKUP(control!$B$5&amp;control!$F$12&amp;Wales_HB!$B97,Data_HB!$A$5:$U$410,Data_HB!Q$1,FALSE))</f>
        <v>-</v>
      </c>
      <c r="N97" s="81" t="str">
        <f>IF(ISERROR(VLOOKUP(control!$B$5&amp;control!$F$12&amp;Wales_HB!$B97,Data_HB!$A$5:$U$410,Data_HB!R$1,FALSE)),"-",VLOOKUP(control!$B$5&amp;control!$F$12&amp;Wales_HB!$B97,Data_HB!$A$5:$U$410,Data_HB!R$1,FALSE))</f>
        <v>-</v>
      </c>
      <c r="O97" s="81" t="str">
        <f>IF(ISERROR(VLOOKUP(control!$B$5&amp;control!$F$12&amp;Wales_HB!$B97,Data_HB!$A$5:$U$410,Data_HB!S$1,FALSE)),"-",VLOOKUP(control!$B$5&amp;control!$F$12&amp;Wales_HB!$B97,Data_HB!$A$5:$U$410,Data_HB!S$1,FALSE))</f>
        <v>-</v>
      </c>
      <c r="P97" s="81" t="str">
        <f>IF(ISERROR(VLOOKUP(control!$B$5&amp;control!$F$12&amp;Wales_HB!$B97,Data_HB!$A$5:$U$410,Data_HB!T$1,FALSE)),"-",VLOOKUP(control!$B$5&amp;control!$F$12&amp;Wales_HB!$B97,Data_HB!$A$5:$U$410,Data_HB!T$1,FALSE))</f>
        <v>-</v>
      </c>
      <c r="Q97" s="82" t="str">
        <f>IF(ISERROR(VLOOKUP(control!$B$5&amp;control!$F$12&amp;Wales_HB!$B97,Data_HB!$A$5:$U$410,Data_HB!U$1,FALSE)),"-",VLOOKUP(control!$B$5&amp;control!$F$12&amp;Wales_HB!$B97,Data_HB!$A$5:$U$410,Data_HB!U$1,FALSE))</f>
        <v>-</v>
      </c>
      <c r="R97" s="9"/>
      <c r="S97" s="80">
        <f>IF(ISERROR(VLOOKUP("Persons"&amp;control!$F$12&amp;Wales_HB!$B97,Data_HB!$A$5:$U$410,Data_HB!O$1,FALSE)),"-",VLOOKUP("Persons"&amp;control!$F$12&amp;Wales_HB!$B97,Data_HB!$A$5:$U$410,Data_HB!O$1,FALSE))</f>
        <v>160.03170151801501</v>
      </c>
      <c r="T97" s="81">
        <f>IF(ISERROR(VLOOKUP("Persons"&amp;control!$F$12&amp;Wales_HB!$B97,Data_HB!$A$5:$U$410,Data_HB!P$1,FALSE)),"-",VLOOKUP("Persons"&amp;control!$F$12&amp;Wales_HB!$B97,Data_HB!$A$5:$U$410,Data_HB!P$1,FALSE))</f>
        <v>144.79058708772786</v>
      </c>
      <c r="U97" s="81">
        <f>IF(ISERROR(VLOOKUP("Persons"&amp;control!$F$12&amp;Wales_HB!$B97,Data_HB!$A$5:$U$410,Data_HB!Q$1,FALSE)),"-",VLOOKUP("Persons"&amp;control!$F$12&amp;Wales_HB!$B97,Data_HB!$A$5:$U$410,Data_HB!Q$1,FALSE))</f>
        <v>382.55197220020727</v>
      </c>
      <c r="V97" s="81">
        <f>IF(ISERROR(VLOOKUP("Persons"&amp;control!$F$12&amp;Wales_HB!$B97,Data_HB!$A$5:$U$410,Data_HB!R$1,FALSE)),"-",VLOOKUP("Persons"&amp;control!$F$12&amp;Wales_HB!$B97,Data_HB!$A$5:$U$410,Data_HB!R$1,FALSE))</f>
        <v>347.49740901054685</v>
      </c>
      <c r="W97" s="81">
        <f>IF(ISERROR(VLOOKUP("Persons"&amp;control!$F$12&amp;Wales_HB!$B97,Data_HB!$A$5:$U$410,Data_HB!S$1,FALSE)),"-",VLOOKUP("Persons"&amp;control!$F$12&amp;Wales_HB!$B97,Data_HB!$A$5:$U$410,Data_HB!S$1,FALSE))</f>
        <v>88.398463695665427</v>
      </c>
      <c r="X97" s="81">
        <f>IF(ISERROR(VLOOKUP("Persons"&amp;control!$F$12&amp;Wales_HB!$B97,Data_HB!$A$5:$U$410,Data_HB!T$1,FALSE)),"-",VLOOKUP("Persons"&amp;control!$F$12&amp;Wales_HB!$B97,Data_HB!$A$5:$U$410,Data_HB!T$1,FALSE))</f>
        <v>24.385783088459426</v>
      </c>
      <c r="Y97" s="82">
        <f>IF(ISERROR(VLOOKUP("Persons"&amp;control!$F$12&amp;Wales_HB!$B97,Data_HB!$A$5:$U$410,Data_HB!U$1,FALSE)),"-",VLOOKUP("Persons"&amp;control!$F$12&amp;Wales_HB!$B97,Data_HB!$A$5:$U$410,Data_HB!U$1,FALSE))</f>
        <v>1147.6559166006218</v>
      </c>
    </row>
    <row r="98" spans="2:25" thickBot="1">
      <c r="B98" s="16" t="s">
        <v>142</v>
      </c>
      <c r="C98" s="77">
        <f>IF(ISERROR(VLOOKUP(control!$B$4&amp;control!$F$12&amp;Wales_HB!$B98,Data_HB!$A$5:$U$410,Data_HB!O$1,FALSE)),"-",VLOOKUP(control!$B$4&amp;control!$F$12&amp;Wales_HB!$B98,Data_HB!$A$5:$U$410,Data_HB!O$1,FALSE))</f>
        <v>1.5051400532819579</v>
      </c>
      <c r="D98" s="78">
        <f>IF(ISERROR(VLOOKUP(control!$B$4&amp;control!$F$12&amp;Wales_HB!$B98,Data_HB!$A$5:$U$410,Data_HB!P$1,FALSE)),"-",VLOOKUP(control!$B$4&amp;control!$F$12&amp;Wales_HB!$B98,Data_HB!$A$5:$U$410,Data_HB!P$1,FALSE))</f>
        <v>5.2679901864868528</v>
      </c>
      <c r="E98" s="78">
        <f>IF(ISERROR(VLOOKUP(control!$B$4&amp;control!$F$12&amp;Wales_HB!$B98,Data_HB!$A$5:$U$410,Data_HB!Q$1,FALSE)),"-",VLOOKUP(control!$B$4&amp;control!$F$12&amp;Wales_HB!$B98,Data_HB!$A$5:$U$410,Data_HB!Q$1,FALSE))</f>
        <v>7.525700266409789</v>
      </c>
      <c r="F98" s="78">
        <f>IF(ISERROR(VLOOKUP(control!$B$4&amp;control!$F$12&amp;Wales_HB!$B98,Data_HB!$A$5:$U$410,Data_HB!R$1,FALSE)),"-",VLOOKUP(control!$B$4&amp;control!$F$12&amp;Wales_HB!$B98,Data_HB!$A$5:$U$410,Data_HB!R$1,FALSE))</f>
        <v>7.525700266409789</v>
      </c>
      <c r="G98" s="78">
        <f>IF(ISERROR(VLOOKUP(control!$B$4&amp;control!$F$12&amp;Wales_HB!$B98,Data_HB!$A$5:$U$410,Data_HB!S$1,FALSE)),"-",VLOOKUP(control!$B$4&amp;control!$F$12&amp;Wales_HB!$B98,Data_HB!$A$5:$U$410,Data_HB!S$1,FALSE))</f>
        <v>1.5051400532819579</v>
      </c>
      <c r="H98" s="78">
        <f>IF(ISERROR(VLOOKUP(control!$B$4&amp;control!$F$12&amp;Wales_HB!$B98,Data_HB!$A$5:$U$410,Data_HB!T$1,FALSE)),"-",VLOOKUP(control!$B$4&amp;control!$F$12&amp;Wales_HB!$B98,Data_HB!$A$5:$U$410,Data_HB!T$1,FALSE))</f>
        <v>3.0102801065639158</v>
      </c>
      <c r="I98" s="79">
        <f>IF(ISERROR(VLOOKUP(control!$B$4&amp;control!$F$12&amp;Wales_HB!$B98,Data_HB!$A$5:$U$410,Data_HB!U$1,FALSE)),"-",VLOOKUP(control!$B$4&amp;control!$F$12&amp;Wales_HB!$B98,Data_HB!$A$5:$U$410,Data_HB!U$1,FALSE))</f>
        <v>26.339950932434263</v>
      </c>
      <c r="J98" s="9"/>
      <c r="K98" s="77">
        <f>IF(ISERROR(VLOOKUP(control!$B$5&amp;control!$F$12&amp;Wales_HB!$B98,Data_HB!$A$5:$U$410,Data_HB!O$1,FALSE)),"-",VLOOKUP(control!$B$5&amp;control!$F$12&amp;Wales_HB!$B98,Data_HB!$A$5:$U$410,Data_HB!O$1,FALSE))</f>
        <v>2.2577100799229366</v>
      </c>
      <c r="L98" s="78">
        <f>IF(ISERROR(VLOOKUP(control!$B$5&amp;control!$F$12&amp;Wales_HB!$B98,Data_HB!$A$5:$U$410,Data_HB!P$1,FALSE)),"-",VLOOKUP(control!$B$5&amp;control!$F$12&amp;Wales_HB!$B98,Data_HB!$A$5:$U$410,Data_HB!P$1,FALSE))</f>
        <v>0.75257002664097894</v>
      </c>
      <c r="M98" s="78">
        <f>IF(ISERROR(VLOOKUP(control!$B$5&amp;control!$F$12&amp;Wales_HB!$B98,Data_HB!$A$5:$U$410,Data_HB!Q$1,FALSE)),"-",VLOOKUP(control!$B$5&amp;control!$F$12&amp;Wales_HB!$B98,Data_HB!$A$5:$U$410,Data_HB!Q$1,FALSE))</f>
        <v>3.0102801065639158</v>
      </c>
      <c r="N98" s="78">
        <f>IF(ISERROR(VLOOKUP(control!$B$5&amp;control!$F$12&amp;Wales_HB!$B98,Data_HB!$A$5:$U$410,Data_HB!R$1,FALSE)),"-",VLOOKUP(control!$B$5&amp;control!$F$12&amp;Wales_HB!$B98,Data_HB!$A$5:$U$410,Data_HB!R$1,FALSE))</f>
        <v>4.5154201598458732</v>
      </c>
      <c r="O98" s="78">
        <f>IF(ISERROR(VLOOKUP(control!$B$5&amp;control!$F$12&amp;Wales_HB!$B98,Data_HB!$A$5:$U$410,Data_HB!S$1,FALSE)),"-",VLOOKUP(control!$B$5&amp;control!$F$12&amp;Wales_HB!$B98,Data_HB!$A$5:$U$410,Data_HB!S$1,FALSE))</f>
        <v>0.75257002664097894</v>
      </c>
      <c r="P98" s="78" t="str">
        <f>IF(ISERROR(VLOOKUP(control!$B$5&amp;control!$F$12&amp;Wales_HB!$B98,Data_HB!$A$5:$U$410,Data_HB!T$1,FALSE)),"-",VLOOKUP(control!$B$5&amp;control!$F$12&amp;Wales_HB!$B98,Data_HB!$A$5:$U$410,Data_HB!T$1,FALSE))</f>
        <v>-</v>
      </c>
      <c r="Q98" s="79">
        <f>IF(ISERROR(VLOOKUP(control!$B$5&amp;control!$F$12&amp;Wales_HB!$B98,Data_HB!$A$5:$U$410,Data_HB!U$1,FALSE)),"-",VLOOKUP(control!$B$5&amp;control!$F$12&amp;Wales_HB!$B98,Data_HB!$A$5:$U$410,Data_HB!U$1,FALSE))</f>
        <v>11.288550399614685</v>
      </c>
      <c r="R98" s="9"/>
      <c r="S98" s="77">
        <f>IF(ISERROR(VLOOKUP("Persons"&amp;control!$F$12&amp;Wales_HB!$B98,Data_HB!$A$5:$U$410,Data_HB!O$1,FALSE)),"-",VLOOKUP("Persons"&amp;control!$F$12&amp;Wales_HB!$B98,Data_HB!$A$5:$U$410,Data_HB!O$1,FALSE))</f>
        <v>3.7628501332048945</v>
      </c>
      <c r="T98" s="78">
        <f>IF(ISERROR(VLOOKUP("Persons"&amp;control!$F$12&amp;Wales_HB!$B98,Data_HB!$A$5:$U$410,Data_HB!P$1,FALSE)),"-",VLOOKUP("Persons"&amp;control!$F$12&amp;Wales_HB!$B98,Data_HB!$A$5:$U$410,Data_HB!P$1,FALSE))</f>
        <v>6.0205602131278315</v>
      </c>
      <c r="U98" s="78">
        <f>IF(ISERROR(VLOOKUP("Persons"&amp;control!$F$12&amp;Wales_HB!$B98,Data_HB!$A$5:$U$410,Data_HB!Q$1,FALSE)),"-",VLOOKUP("Persons"&amp;control!$F$12&amp;Wales_HB!$B98,Data_HB!$A$5:$U$410,Data_HB!Q$1,FALSE))</f>
        <v>10.535980372973706</v>
      </c>
      <c r="V98" s="78">
        <f>IF(ISERROR(VLOOKUP("Persons"&amp;control!$F$12&amp;Wales_HB!$B98,Data_HB!$A$5:$U$410,Data_HB!R$1,FALSE)),"-",VLOOKUP("Persons"&amp;control!$F$12&amp;Wales_HB!$B98,Data_HB!$A$5:$U$410,Data_HB!R$1,FALSE))</f>
        <v>12.041120426255663</v>
      </c>
      <c r="W98" s="78">
        <f>IF(ISERROR(VLOOKUP("Persons"&amp;control!$F$12&amp;Wales_HB!$B98,Data_HB!$A$5:$U$410,Data_HB!S$1,FALSE)),"-",VLOOKUP("Persons"&amp;control!$F$12&amp;Wales_HB!$B98,Data_HB!$A$5:$U$410,Data_HB!S$1,FALSE))</f>
        <v>2.2577100799229366</v>
      </c>
      <c r="X98" s="78">
        <f>IF(ISERROR(VLOOKUP("Persons"&amp;control!$F$12&amp;Wales_HB!$B98,Data_HB!$A$5:$U$410,Data_HB!T$1,FALSE)),"-",VLOOKUP("Persons"&amp;control!$F$12&amp;Wales_HB!$B98,Data_HB!$A$5:$U$410,Data_HB!T$1,FALSE))</f>
        <v>3.0102801065639158</v>
      </c>
      <c r="Y98" s="79">
        <f>IF(ISERROR(VLOOKUP("Persons"&amp;control!$F$12&amp;Wales_HB!$B98,Data_HB!$A$5:$U$410,Data_HB!U$1,FALSE)),"-",VLOOKUP("Persons"&amp;control!$F$12&amp;Wales_HB!$B98,Data_HB!$A$5:$U$410,Data_HB!U$1,FALSE))</f>
        <v>37.628501332048948</v>
      </c>
    </row>
    <row r="99" spans="2:25" thickBot="1">
      <c r="B99" s="16" t="s">
        <v>146</v>
      </c>
      <c r="C99" s="80" t="str">
        <f>IF(ISERROR(VLOOKUP(control!$B$4&amp;control!$F$12&amp;Wales_HB!$B99,Data_HB!$A$5:$U$410,Data_HB!O$1,FALSE)),"-",VLOOKUP(control!$B$4&amp;control!$F$12&amp;Wales_HB!$B99,Data_HB!$A$5:$U$410,Data_HB!O$1,FALSE))</f>
        <v>-</v>
      </c>
      <c r="D99" s="81" t="str">
        <f>IF(ISERROR(VLOOKUP(control!$B$4&amp;control!$F$12&amp;Wales_HB!$B99,Data_HB!$A$5:$U$410,Data_HB!P$1,FALSE)),"-",VLOOKUP(control!$B$4&amp;control!$F$12&amp;Wales_HB!$B99,Data_HB!$A$5:$U$410,Data_HB!P$1,FALSE))</f>
        <v>-</v>
      </c>
      <c r="E99" s="81" t="str">
        <f>IF(ISERROR(VLOOKUP(control!$B$4&amp;control!$F$12&amp;Wales_HB!$B99,Data_HB!$A$5:$U$410,Data_HB!Q$1,FALSE)),"-",VLOOKUP(control!$B$4&amp;control!$F$12&amp;Wales_HB!$B99,Data_HB!$A$5:$U$410,Data_HB!Q$1,FALSE))</f>
        <v>-</v>
      </c>
      <c r="F99" s="81" t="str">
        <f>IF(ISERROR(VLOOKUP(control!$B$4&amp;control!$F$12&amp;Wales_HB!$B99,Data_HB!$A$5:$U$410,Data_HB!R$1,FALSE)),"-",VLOOKUP(control!$B$4&amp;control!$F$12&amp;Wales_HB!$B99,Data_HB!$A$5:$U$410,Data_HB!R$1,FALSE))</f>
        <v>-</v>
      </c>
      <c r="G99" s="81" t="str">
        <f>IF(ISERROR(VLOOKUP(control!$B$4&amp;control!$F$12&amp;Wales_HB!$B99,Data_HB!$A$5:$U$410,Data_HB!S$1,FALSE)),"-",VLOOKUP(control!$B$4&amp;control!$F$12&amp;Wales_HB!$B99,Data_HB!$A$5:$U$410,Data_HB!S$1,FALSE))</f>
        <v>-</v>
      </c>
      <c r="H99" s="81" t="str">
        <f>IF(ISERROR(VLOOKUP(control!$B$4&amp;control!$F$12&amp;Wales_HB!$B99,Data_HB!$A$5:$U$410,Data_HB!T$1,FALSE)),"-",VLOOKUP(control!$B$4&amp;control!$F$12&amp;Wales_HB!$B99,Data_HB!$A$5:$U$410,Data_HB!T$1,FALSE))</f>
        <v>-</v>
      </c>
      <c r="I99" s="82" t="str">
        <f>IF(ISERROR(VLOOKUP(control!$B$4&amp;control!$F$12&amp;Wales_HB!$B99,Data_HB!$A$5:$U$410,Data_HB!U$1,FALSE)),"-",VLOOKUP(control!$B$4&amp;control!$F$12&amp;Wales_HB!$B99,Data_HB!$A$5:$U$410,Data_HB!U$1,FALSE))</f>
        <v>-</v>
      </c>
      <c r="J99" s="9"/>
      <c r="K99" s="80">
        <f>IF(ISERROR(VLOOKUP(control!$B$5&amp;control!$F$12&amp;Wales_HB!$B99,Data_HB!$A$5:$U$410,Data_HB!O$1,FALSE)),"-",VLOOKUP(control!$B$5&amp;control!$F$12&amp;Wales_HB!$B99,Data_HB!$A$5:$U$410,Data_HB!O$1,FALSE))</f>
        <v>41.625784200041622</v>
      </c>
      <c r="L99" s="81">
        <f>IF(ISERROR(VLOOKUP(control!$B$5&amp;control!$F$12&amp;Wales_HB!$B99,Data_HB!$A$5:$U$410,Data_HB!P$1,FALSE)),"-",VLOOKUP(control!$B$5&amp;control!$F$12&amp;Wales_HB!$B99,Data_HB!$A$5:$U$410,Data_HB!P$1,FALSE))</f>
        <v>40.139149050040139</v>
      </c>
      <c r="M99" s="81">
        <f>IF(ISERROR(VLOOKUP(control!$B$5&amp;control!$F$12&amp;Wales_HB!$B99,Data_HB!$A$5:$U$410,Data_HB!Q$1,FALSE)),"-",VLOOKUP(control!$B$5&amp;control!$F$12&amp;Wales_HB!$B99,Data_HB!$A$5:$U$410,Data_HB!Q$1,FALSE))</f>
        <v>90.68474415009068</v>
      </c>
      <c r="N99" s="81">
        <f>IF(ISERROR(VLOOKUP(control!$B$5&amp;control!$F$12&amp;Wales_HB!$B99,Data_HB!$A$5:$U$410,Data_HB!R$1,FALSE)),"-",VLOOKUP(control!$B$5&amp;control!$F$12&amp;Wales_HB!$B99,Data_HB!$A$5:$U$410,Data_HB!R$1,FALSE))</f>
        <v>74.331757500074332</v>
      </c>
      <c r="O99" s="81">
        <f>IF(ISERROR(VLOOKUP(control!$B$5&amp;control!$F$12&amp;Wales_HB!$B99,Data_HB!$A$5:$U$410,Data_HB!S$1,FALSE)),"-",VLOOKUP(control!$B$5&amp;control!$F$12&amp;Wales_HB!$B99,Data_HB!$A$5:$U$410,Data_HB!S$1,FALSE))</f>
        <v>49.058959950049065</v>
      </c>
      <c r="P99" s="81">
        <f>IF(ISERROR(VLOOKUP(control!$B$5&amp;control!$F$12&amp;Wales_HB!$B99,Data_HB!$A$5:$U$410,Data_HB!T$1,FALSE)),"-",VLOOKUP(control!$B$5&amp;control!$F$12&amp;Wales_HB!$B99,Data_HB!$A$5:$U$410,Data_HB!T$1,FALSE))</f>
        <v>60.95204115006095</v>
      </c>
      <c r="Q99" s="82">
        <f>IF(ISERROR(VLOOKUP(control!$B$5&amp;control!$F$12&amp;Wales_HB!$B99,Data_HB!$A$5:$U$410,Data_HB!U$1,FALSE)),"-",VLOOKUP(control!$B$5&amp;control!$F$12&amp;Wales_HB!$B99,Data_HB!$A$5:$U$410,Data_HB!U$1,FALSE))</f>
        <v>356.79243600035676</v>
      </c>
      <c r="R99" s="9"/>
      <c r="S99" s="80">
        <f>IF(ISERROR(VLOOKUP("Persons"&amp;control!$F$12&amp;Wales_HB!$B99,Data_HB!$A$5:$U$410,Data_HB!O$1,FALSE)),"-",VLOOKUP("Persons"&amp;control!$F$12&amp;Wales_HB!$B99,Data_HB!$A$5:$U$410,Data_HB!O$1,FALSE))</f>
        <v>41.625784200041622</v>
      </c>
      <c r="T99" s="81">
        <f>IF(ISERROR(VLOOKUP("Persons"&amp;control!$F$12&amp;Wales_HB!$B99,Data_HB!$A$5:$U$410,Data_HB!P$1,FALSE)),"-",VLOOKUP("Persons"&amp;control!$F$12&amp;Wales_HB!$B99,Data_HB!$A$5:$U$410,Data_HB!P$1,FALSE))</f>
        <v>40.139149050040139</v>
      </c>
      <c r="U99" s="81">
        <f>IF(ISERROR(VLOOKUP("Persons"&amp;control!$F$12&amp;Wales_HB!$B99,Data_HB!$A$5:$U$410,Data_HB!Q$1,FALSE)),"-",VLOOKUP("Persons"&amp;control!$F$12&amp;Wales_HB!$B99,Data_HB!$A$5:$U$410,Data_HB!Q$1,FALSE))</f>
        <v>90.68474415009068</v>
      </c>
      <c r="V99" s="81">
        <f>IF(ISERROR(VLOOKUP("Persons"&amp;control!$F$12&amp;Wales_HB!$B99,Data_HB!$A$5:$U$410,Data_HB!R$1,FALSE)),"-",VLOOKUP("Persons"&amp;control!$F$12&amp;Wales_HB!$B99,Data_HB!$A$5:$U$410,Data_HB!R$1,FALSE))</f>
        <v>74.331757500074332</v>
      </c>
      <c r="W99" s="81">
        <f>IF(ISERROR(VLOOKUP("Persons"&amp;control!$F$12&amp;Wales_HB!$B99,Data_HB!$A$5:$U$410,Data_HB!S$1,FALSE)),"-",VLOOKUP("Persons"&amp;control!$F$12&amp;Wales_HB!$B99,Data_HB!$A$5:$U$410,Data_HB!S$1,FALSE))</f>
        <v>49.058959950049065</v>
      </c>
      <c r="X99" s="81">
        <f>IF(ISERROR(VLOOKUP("Persons"&amp;control!$F$12&amp;Wales_HB!$B99,Data_HB!$A$5:$U$410,Data_HB!T$1,FALSE)),"-",VLOOKUP("Persons"&amp;control!$F$12&amp;Wales_HB!$B99,Data_HB!$A$5:$U$410,Data_HB!T$1,FALSE))</f>
        <v>60.95204115006095</v>
      </c>
      <c r="Y99" s="82">
        <f>IF(ISERROR(VLOOKUP("Persons"&amp;control!$F$12&amp;Wales_HB!$B99,Data_HB!$A$5:$U$410,Data_HB!U$1,FALSE)),"-",VLOOKUP("Persons"&amp;control!$F$12&amp;Wales_HB!$B99,Data_HB!$A$5:$U$410,Data_HB!U$1,FALSE))</f>
        <v>356.79243600035676</v>
      </c>
    </row>
    <row r="100" spans="2:25" ht="20.25" customHeight="1" thickBot="1">
      <c r="B100" s="152" t="s">
        <v>202</v>
      </c>
      <c r="S100" s="120" t="s">
        <v>203</v>
      </c>
    </row>
    <row r="101" spans="2:25" s="40" customFormat="1" ht="15" customHeight="1" thickTop="1">
      <c r="B101" s="165" t="s">
        <v>28</v>
      </c>
      <c r="C101" s="168" t="str">
        <f>"Males living with and beyond cancer in 2010 in "&amp;control!$F$12&amp;" Health Board by cancer type and time since diagnosis, diagnosed during the period 1991-2010"</f>
        <v>Males living with and beyond cancer in 2010 in Powys Teaching Health Board by cancer type and time since diagnosis, diagnosed during the period 1991-2010</v>
      </c>
      <c r="D101" s="168"/>
      <c r="E101" s="168"/>
      <c r="F101" s="168"/>
      <c r="G101" s="168"/>
      <c r="H101" s="168"/>
      <c r="I101" s="168"/>
      <c r="J101" s="121"/>
      <c r="K101" s="168" t="str">
        <f>"Females living with and beyond cancer in 2010 in "&amp;control!$F$12&amp;" Health Board by cancer type and time since diagnosis, diagnosed during the period 1991-2010"</f>
        <v>Females living with and beyond cancer in 2010 in Powys Teaching Health Board by cancer type and time since diagnosis, diagnosed during the period 1991-2010</v>
      </c>
      <c r="L101" s="168"/>
      <c r="M101" s="168"/>
      <c r="N101" s="168"/>
      <c r="O101" s="168"/>
      <c r="P101" s="168"/>
      <c r="Q101" s="168"/>
      <c r="R101" s="121"/>
      <c r="S101" s="168" t="str">
        <f>"Persons living with and beyond cancer in 2010 in "&amp;control!$F$12&amp;" Health Board by cancer type and time since diagnosis, diagnosed during the period 1991-2010"</f>
        <v>Persons living with and beyond cancer in 2010 in Powys Teaching Health Board by cancer type and time since diagnosis, diagnosed during the period 1991-2010</v>
      </c>
      <c r="T101" s="168"/>
      <c r="U101" s="168"/>
      <c r="V101" s="168"/>
      <c r="W101" s="168"/>
      <c r="X101" s="168"/>
      <c r="Y101" s="170"/>
    </row>
    <row r="102" spans="2:25" s="95" customFormat="1" ht="21.75" customHeight="1">
      <c r="B102" s="166"/>
      <c r="C102" s="169"/>
      <c r="D102" s="169"/>
      <c r="E102" s="169"/>
      <c r="F102" s="169"/>
      <c r="G102" s="169"/>
      <c r="H102" s="169"/>
      <c r="I102" s="169"/>
      <c r="J102" s="40"/>
      <c r="K102" s="169"/>
      <c r="L102" s="169"/>
      <c r="M102" s="169"/>
      <c r="N102" s="169"/>
      <c r="O102" s="169"/>
      <c r="P102" s="169"/>
      <c r="Q102" s="169"/>
      <c r="R102" s="40"/>
      <c r="S102" s="169"/>
      <c r="T102" s="169"/>
      <c r="U102" s="169"/>
      <c r="V102" s="169"/>
      <c r="W102" s="169"/>
      <c r="X102" s="169"/>
      <c r="Y102" s="171"/>
    </row>
    <row r="103" spans="2:25" ht="15" customHeight="1">
      <c r="B103" s="166"/>
      <c r="Y103" s="122"/>
    </row>
    <row r="104" spans="2:25" ht="15" customHeight="1">
      <c r="B104" s="166"/>
      <c r="Y104" s="122"/>
    </row>
    <row r="105" spans="2:25" ht="15" customHeight="1">
      <c r="B105" s="166"/>
      <c r="Y105" s="122"/>
    </row>
    <row r="106" spans="2:25" ht="15" customHeight="1">
      <c r="B106" s="166"/>
      <c r="Y106" s="122"/>
    </row>
    <row r="107" spans="2:25" ht="15" customHeight="1">
      <c r="B107" s="166"/>
      <c r="Y107" s="122"/>
    </row>
    <row r="108" spans="2:25" ht="15" customHeight="1">
      <c r="B108" s="166"/>
      <c r="Y108" s="122"/>
    </row>
    <row r="109" spans="2:25" ht="15" customHeight="1">
      <c r="B109" s="166"/>
      <c r="Y109" s="122"/>
    </row>
    <row r="110" spans="2:25" ht="15" customHeight="1">
      <c r="B110" s="166"/>
      <c r="Y110" s="122"/>
    </row>
    <row r="111" spans="2:25" ht="15" customHeight="1">
      <c r="B111" s="166"/>
      <c r="Y111" s="122"/>
    </row>
    <row r="112" spans="2:25" ht="15" customHeight="1">
      <c r="B112" s="166"/>
      <c r="Y112" s="122"/>
    </row>
    <row r="113" spans="2:25" ht="15" customHeight="1">
      <c r="B113" s="166"/>
      <c r="Y113" s="122"/>
    </row>
    <row r="114" spans="2:25" ht="15" customHeight="1">
      <c r="B114" s="166"/>
      <c r="Y114" s="122"/>
    </row>
    <row r="115" spans="2:25" ht="15" customHeight="1">
      <c r="B115" s="166"/>
      <c r="Y115" s="122"/>
    </row>
    <row r="116" spans="2:25" ht="15" customHeight="1">
      <c r="B116" s="166"/>
      <c r="Y116" s="122"/>
    </row>
    <row r="117" spans="2:25" ht="15" customHeight="1">
      <c r="B117" s="166"/>
      <c r="Y117" s="122"/>
    </row>
    <row r="118" spans="2:25" ht="15" customHeight="1">
      <c r="B118" s="166"/>
      <c r="Y118" s="122"/>
    </row>
    <row r="119" spans="2:25" ht="15" customHeight="1">
      <c r="B119" s="166"/>
      <c r="Y119" s="122"/>
    </row>
    <row r="120" spans="2:25" ht="15" customHeight="1">
      <c r="B120" s="166"/>
      <c r="Y120" s="122"/>
    </row>
    <row r="121" spans="2:25" ht="15" customHeight="1">
      <c r="B121" s="166"/>
      <c r="Y121" s="122"/>
    </row>
    <row r="122" spans="2:25" ht="15" customHeight="1">
      <c r="B122" s="166"/>
      <c r="Y122" s="122"/>
    </row>
    <row r="123" spans="2:25" ht="6.75" customHeight="1">
      <c r="B123" s="166"/>
      <c r="Y123" s="122"/>
    </row>
    <row r="124" spans="2:25" ht="6" customHeight="1" thickBot="1">
      <c r="B124" s="167"/>
      <c r="C124" s="123"/>
      <c r="D124" s="123"/>
      <c r="E124" s="123"/>
      <c r="F124" s="123"/>
      <c r="G124" s="123"/>
      <c r="H124" s="123"/>
      <c r="I124" s="124"/>
      <c r="J124" s="123"/>
      <c r="K124" s="123"/>
      <c r="L124" s="123"/>
      <c r="M124" s="123"/>
      <c r="N124" s="123"/>
      <c r="O124" s="123"/>
      <c r="P124" s="123"/>
      <c r="Q124" s="124"/>
      <c r="R124" s="123"/>
      <c r="S124" s="123"/>
      <c r="T124" s="123"/>
      <c r="U124" s="123"/>
      <c r="V124" s="123"/>
      <c r="W124" s="123"/>
      <c r="X124" s="123"/>
      <c r="Y124" s="125"/>
    </row>
    <row r="125" spans="2:25" ht="15.75" thickTop="1">
      <c r="B125" s="151" t="s">
        <v>199</v>
      </c>
    </row>
  </sheetData>
  <mergeCells count="28">
    <mergeCell ref="C25:I25"/>
    <mergeCell ref="K25:Q25"/>
    <mergeCell ref="S25:Y25"/>
    <mergeCell ref="C17:I17"/>
    <mergeCell ref="K17:Q17"/>
    <mergeCell ref="S17:Y17"/>
    <mergeCell ref="C77:I77"/>
    <mergeCell ref="K77:Q77"/>
    <mergeCell ref="S77:Y77"/>
    <mergeCell ref="C51:I51"/>
    <mergeCell ref="K51:Q51"/>
    <mergeCell ref="S51:Y51"/>
    <mergeCell ref="B101:B124"/>
    <mergeCell ref="C101:I102"/>
    <mergeCell ref="K101:Q102"/>
    <mergeCell ref="S101:Y102"/>
    <mergeCell ref="C16:I16"/>
    <mergeCell ref="K16:Q16"/>
    <mergeCell ref="S16:Y16"/>
    <mergeCell ref="C76:I76"/>
    <mergeCell ref="K76:Q76"/>
    <mergeCell ref="S76:Y76"/>
    <mergeCell ref="C24:I24"/>
    <mergeCell ref="K24:Q24"/>
    <mergeCell ref="S24:Y24"/>
    <mergeCell ref="C50:I50"/>
    <mergeCell ref="K50:Q50"/>
    <mergeCell ref="S50:Y50"/>
  </mergeCells>
  <conditionalFormatting sqref="C19:I20">
    <cfRule type="containsText" dxfId="13" priority="13" operator="containsText" text="ns">
      <formula>NOT(ISERROR(SEARCH("ns",C19)))</formula>
    </cfRule>
    <cfRule type="containsText" dxfId="12" priority="14" operator="containsText" text="&lt;6">
      <formula>NOT(ISERROR(SEARCH("&lt;6",C19)))</formula>
    </cfRule>
  </conditionalFormatting>
  <conditionalFormatting sqref="K19:Q20">
    <cfRule type="containsText" dxfId="11" priority="7" operator="containsText" text="ns">
      <formula>NOT(ISERROR(SEARCH("ns",K19)))</formula>
    </cfRule>
    <cfRule type="containsText" dxfId="10" priority="8" operator="containsText" text="&lt;6">
      <formula>NOT(ISERROR(SEARCH("&lt;6",K19)))</formula>
    </cfRule>
  </conditionalFormatting>
  <conditionalFormatting sqref="S19:Y20">
    <cfRule type="containsText" dxfId="9" priority="1" operator="containsText" text="ns">
      <formula>NOT(ISERROR(SEARCH("ns",S19)))</formula>
    </cfRule>
    <cfRule type="containsText" dxfId="8" priority="2" operator="containsText" text="&lt;6">
      <formula>NOT(ISERROR(SEARCH("&lt;6",S19)))</formula>
    </cfRule>
  </conditionalFormatting>
  <hyperlinks>
    <hyperlink ref="B76" location="Wales_HB!A1" display="(back to top)" xr:uid="{00000000-0004-0000-0500-000000000000}"/>
    <hyperlink ref="B50" location="Wales_HB!A1" display="(back to top)" xr:uid="{00000000-0004-0000-0500-000001000000}"/>
    <hyperlink ref="B24" location="Wales_HB!A1" display="(back to top)" xr:uid="{00000000-0004-0000-0500-000002000000}"/>
    <hyperlink ref="E10" location="Wales_HB!A15:A47" display="Numbers" xr:uid="{00000000-0004-0000-0500-000003000000}"/>
    <hyperlink ref="E11" location="Wales_HB!A49:A73" display="Time Since Diagnosis distribution" xr:uid="{00000000-0004-0000-0500-000004000000}"/>
    <hyperlink ref="E12" location="Wales_HB!A75:A99" display="Rates" xr:uid="{00000000-0004-0000-0500-000005000000}"/>
    <hyperlink ref="E13" location="Wales_HB!A100:A123" display="Graphs" xr:uid="{00000000-0004-0000-0500-000006000000}"/>
    <hyperlink ref="B125" location="Wales_HB!A1" display="(back to top)" xr:uid="{00000000-0004-0000-0500-000007000000}"/>
    <hyperlink ref="H10" r:id="rId1" tooltip="Click here for maps and more information on the geographies referred to here" xr:uid="{00000000-0004-0000-0500-000008000000}"/>
    <hyperlink ref="H11" r:id="rId2" tooltip="Click here for full guidance and frequently asked questions on the prevalence data" xr:uid="{00000000-0004-0000-0500-000009000000}"/>
    <hyperlink ref="H13" r:id="rId3" tooltip="Click here for summary data for England and other UK nations" xr:uid="{00000000-0004-0000-0500-00000A000000}"/>
    <hyperlink ref="H12" r:id="rId4" tooltip="Click here for detailed prevalence data for England and other UK nations" xr:uid="{00000000-0004-0000-0500-00000B000000}"/>
  </hyperlinks>
  <pageMargins left="0.7" right="0.7" top="0.75" bottom="0.75" header="0.3" footer="0.3"/>
  <pageSetup paperSize="9" scale="67" orientation="portrait" r:id="rId5"/>
  <rowBreaks count="3" manualBreakCount="3">
    <brk id="47" max="16383" man="1"/>
    <brk id="49" max="25" man="1"/>
    <brk id="73" max="16383" man="1"/>
  </rowBreaks>
  <drawing r:id="rId6"/>
  <legacyDrawing r:id="rId7"/>
  <mc:AlternateContent xmlns:mc="http://schemas.openxmlformats.org/markup-compatibility/2006">
    <mc:Choice Requires="x14">
      <controls>
        <mc:AlternateContent xmlns:mc="http://schemas.openxmlformats.org/markup-compatibility/2006">
          <mc:Choice Requires="x14">
            <control shapeId="10242" r:id="rId8" name="List Box 2">
              <controlPr defaultSize="0" autoLine="0" autoPict="0">
                <anchor moveWithCells="1">
                  <from>
                    <xdr:col>1</xdr:col>
                    <xdr:colOff>28575</xdr:colOff>
                    <xdr:row>8</xdr:row>
                    <xdr:rowOff>180975</xdr:rowOff>
                  </from>
                  <to>
                    <xdr:col>3</xdr:col>
                    <xdr:colOff>228600</xdr:colOff>
                    <xdr:row>12</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BFBDAF"/>
  </sheetPr>
  <dimension ref="A1:Z124"/>
  <sheetViews>
    <sheetView zoomScale="85" zoomScaleNormal="85" workbookViewId="0">
      <selection activeCell="K12" sqref="K12"/>
    </sheetView>
  </sheetViews>
  <sheetFormatPr defaultColWidth="0" defaultRowHeight="15" zeroHeight="1"/>
  <cols>
    <col min="1" max="1" width="0.140625" style="5" customWidth="1"/>
    <col min="2" max="2" width="39.140625" style="5" customWidth="1"/>
    <col min="3" max="8" width="11" style="5" customWidth="1"/>
    <col min="9" max="9" width="11" style="7" customWidth="1"/>
    <col min="10" max="10" width="3.140625" style="5" customWidth="1"/>
    <col min="11" max="16" width="11" style="5" customWidth="1"/>
    <col min="17" max="17" width="11" style="7" customWidth="1"/>
    <col min="18" max="18" width="3.140625" style="5" customWidth="1"/>
    <col min="19" max="24" width="11" style="5" customWidth="1"/>
    <col min="25" max="25" width="11" style="7" customWidth="1"/>
    <col min="26" max="26" width="9.140625" style="5" customWidth="1"/>
    <col min="27" max="16384" width="9.140625" style="5" hidden="1"/>
  </cols>
  <sheetData>
    <row r="1" spans="2:25"/>
    <row r="2" spans="2:25" s="2" customFormat="1" ht="23.25">
      <c r="B2" s="1" t="s">
        <v>0</v>
      </c>
      <c r="I2" s="13"/>
      <c r="Q2" s="13"/>
      <c r="Y2" s="13"/>
    </row>
    <row r="3" spans="2:25" s="2" customFormat="1" ht="15.75">
      <c r="B3" s="141"/>
      <c r="I3" s="13"/>
      <c r="Q3" s="13"/>
      <c r="Y3" s="13"/>
    </row>
    <row r="4" spans="2:25" s="2" customFormat="1" ht="23.25">
      <c r="B4" s="3" t="s">
        <v>13</v>
      </c>
      <c r="I4" s="13"/>
      <c r="Q4" s="13"/>
      <c r="Y4" s="13"/>
    </row>
    <row r="5" spans="2:25" s="2" customFormat="1" ht="23.25">
      <c r="B5" s="3" t="s">
        <v>14</v>
      </c>
      <c r="I5" s="13"/>
      <c r="Q5" s="13"/>
      <c r="Y5" s="13"/>
    </row>
    <row r="6" spans="2:25" ht="6" customHeight="1">
      <c r="B6" s="4"/>
    </row>
    <row r="7" spans="2:25" s="2" customFormat="1" ht="18">
      <c r="B7" s="6" t="s">
        <v>206</v>
      </c>
      <c r="I7" s="13"/>
      <c r="Q7" s="13"/>
      <c r="Y7" s="13"/>
    </row>
    <row r="8" spans="2:25">
      <c r="E8" s="95"/>
    </row>
    <row r="9" spans="2:25">
      <c r="B9" s="40" t="s">
        <v>207</v>
      </c>
      <c r="E9" s="95"/>
    </row>
    <row r="10" spans="2:25">
      <c r="E10" s="147" t="s">
        <v>184</v>
      </c>
      <c r="F10" s="95"/>
      <c r="H10" s="147" t="s">
        <v>185</v>
      </c>
    </row>
    <row r="11" spans="2:25">
      <c r="E11" s="147" t="s">
        <v>24</v>
      </c>
      <c r="F11" s="95"/>
      <c r="H11" s="147" t="s">
        <v>21</v>
      </c>
    </row>
    <row r="12" spans="2:25">
      <c r="E12" s="147" t="s">
        <v>26</v>
      </c>
      <c r="F12" s="95"/>
      <c r="H12" s="147" t="s">
        <v>186</v>
      </c>
    </row>
    <row r="13" spans="2:25">
      <c r="E13" s="147" t="s">
        <v>187</v>
      </c>
      <c r="H13" s="147" t="s">
        <v>188</v>
      </c>
    </row>
    <row r="14" spans="2:25"/>
    <row r="15" spans="2:25">
      <c r="B15" s="40" t="s">
        <v>20</v>
      </c>
    </row>
    <row r="16" spans="2:25">
      <c r="C16" s="172" t="str">
        <f>"Males in "&amp;control!$H$27</f>
        <v>Males in Newport</v>
      </c>
      <c r="D16" s="172"/>
      <c r="E16" s="172"/>
      <c r="F16" s="172"/>
      <c r="G16" s="172"/>
      <c r="H16" s="172"/>
      <c r="I16" s="172"/>
      <c r="K16" s="172" t="str">
        <f>"Females in "&amp;control!$H$27</f>
        <v>Females in Newport</v>
      </c>
      <c r="L16" s="172"/>
      <c r="M16" s="172"/>
      <c r="N16" s="172"/>
      <c r="O16" s="172"/>
      <c r="P16" s="172"/>
      <c r="Q16" s="172"/>
      <c r="S16" s="172" t="str">
        <f>"All persons in "&amp;control!$H$27</f>
        <v>All persons in Newport</v>
      </c>
      <c r="T16" s="172"/>
      <c r="U16" s="172"/>
      <c r="V16" s="172"/>
      <c r="W16" s="172"/>
      <c r="X16" s="172"/>
      <c r="Y16" s="172"/>
    </row>
    <row r="17" spans="2:25" ht="14.25">
      <c r="C17" s="173" t="s">
        <v>189</v>
      </c>
      <c r="D17" s="173"/>
      <c r="E17" s="173"/>
      <c r="F17" s="173"/>
      <c r="G17" s="173"/>
      <c r="H17" s="173"/>
      <c r="I17" s="173"/>
      <c r="K17" s="173" t="s">
        <v>189</v>
      </c>
      <c r="L17" s="173"/>
      <c r="M17" s="173"/>
      <c r="N17" s="173"/>
      <c r="O17" s="173"/>
      <c r="P17" s="173"/>
      <c r="Q17" s="173"/>
      <c r="S17" s="173" t="s">
        <v>189</v>
      </c>
      <c r="T17" s="173"/>
      <c r="U17" s="173"/>
      <c r="V17" s="173"/>
      <c r="W17" s="173"/>
      <c r="X17" s="173"/>
      <c r="Y17" s="173"/>
    </row>
    <row r="18" spans="2:25" s="10" customFormat="1" ht="25.5">
      <c r="C18" s="14" t="s">
        <v>190</v>
      </c>
      <c r="D18" s="14" t="s">
        <v>191</v>
      </c>
      <c r="E18" s="14" t="s">
        <v>192</v>
      </c>
      <c r="F18" s="14" t="s">
        <v>193</v>
      </c>
      <c r="G18" s="14" t="s">
        <v>194</v>
      </c>
      <c r="H18" s="14" t="s">
        <v>195</v>
      </c>
      <c r="I18" s="14" t="s">
        <v>196</v>
      </c>
      <c r="K18" s="11" t="s">
        <v>190</v>
      </c>
      <c r="L18" s="11" t="s">
        <v>191</v>
      </c>
      <c r="M18" s="11" t="s">
        <v>192</v>
      </c>
      <c r="N18" s="11" t="s">
        <v>193</v>
      </c>
      <c r="O18" s="11" t="s">
        <v>194</v>
      </c>
      <c r="P18" s="11" t="s">
        <v>195</v>
      </c>
      <c r="Q18" s="11" t="s">
        <v>196</v>
      </c>
      <c r="S18" s="11" t="s">
        <v>190</v>
      </c>
      <c r="T18" s="11" t="s">
        <v>191</v>
      </c>
      <c r="U18" s="11" t="s">
        <v>192</v>
      </c>
      <c r="V18" s="11" t="s">
        <v>193</v>
      </c>
      <c r="W18" s="11" t="s">
        <v>194</v>
      </c>
      <c r="X18" s="11" t="s">
        <v>195</v>
      </c>
      <c r="Y18" s="12" t="s">
        <v>196</v>
      </c>
    </row>
    <row r="19" spans="2:25" thickBot="1">
      <c r="B19" s="15" t="s">
        <v>197</v>
      </c>
      <c r="C19" s="59">
        <f>IF(ISERROR(VLOOKUP(control!$B$4&amp;control!$H$27,Data_AllCancers!$A$5:$J$379,Data_AllCancers!D$1,FALSE)),"-",VLOOKUP(control!$B$4&amp;control!$H$27,Data_AllCancers!$A$5:$J$379,Data_AllCancers!D$1,FALSE))</f>
        <v>264</v>
      </c>
      <c r="D19" s="60">
        <f>IF(ISERROR(VLOOKUP(control!$B$4&amp;control!$H$27,Data_AllCancers!$A$5:$J$379,Data_AllCancers!E$1,FALSE)),"-",VLOOKUP(control!$B$4&amp;control!$H$27,Data_AllCancers!$A$5:$J$379,Data_AllCancers!E$1,FALSE))</f>
        <v>235</v>
      </c>
      <c r="E19" s="60">
        <f>IF(ISERROR(VLOOKUP(control!$B$4&amp;control!$H$27,Data_AllCancers!$A$5:$J$379,Data_AllCancers!F$1,FALSE)),"-",VLOOKUP(control!$B$4&amp;control!$H$27,Data_AllCancers!$A$5:$J$379,Data_AllCancers!F$1,FALSE))</f>
        <v>517</v>
      </c>
      <c r="F19" s="60">
        <f>IF(ISERROR(VLOOKUP(control!$B$4&amp;control!$H$27,Data_AllCancers!$A$5:$J$379,Data_AllCancers!G$1,FALSE)),"-",VLOOKUP(control!$B$4&amp;control!$H$27,Data_AllCancers!$A$5:$J$379,Data_AllCancers!G$1,FALSE))</f>
        <v>472</v>
      </c>
      <c r="G19" s="60">
        <f>IF(ISERROR(VLOOKUP(control!$B$4&amp;control!$H$27,Data_AllCancers!$A$5:$J$379,Data_AllCancers!H$1,FALSE)),"-",VLOOKUP(control!$B$4&amp;control!$H$27,Data_AllCancers!$A$5:$J$379,Data_AllCancers!H$1,FALSE))</f>
        <v>242</v>
      </c>
      <c r="H19" s="60">
        <f>IF(ISERROR(VLOOKUP(control!$B$4&amp;control!$H$27,Data_AllCancers!$A$5:$J$379,Data_AllCancers!I$1,FALSE)),"-",VLOOKUP(control!$B$4&amp;control!$H$27,Data_AllCancers!$A$5:$J$379,Data_AllCancers!I$1,FALSE))</f>
        <v>123</v>
      </c>
      <c r="I19" s="61">
        <f>IF(ISERROR(VLOOKUP(control!$B$4&amp;control!$H$27,Data_AllCancers!$A$5:$J$379,Data_AllCancers!J$1,FALSE)),"-",VLOOKUP(control!$B$4&amp;control!$H$27,Data_AllCancers!$A$5:$J$379,Data_AllCancers!J$1,FALSE))</f>
        <v>1853</v>
      </c>
      <c r="K19" s="59">
        <f>IF(ISERROR(VLOOKUP(control!$B$5&amp;control!$H$27,Data_AllCancers!$A$5:$J$379,Data_AllCancers!D$1,FALSE)),"-",VLOOKUP(control!$B$5&amp;control!$H$27,Data_AllCancers!$A$5:$J$379,Data_AllCancers!D$1,FALSE))</f>
        <v>261</v>
      </c>
      <c r="L19" s="60">
        <f>IF(ISERROR(VLOOKUP(control!$B$5&amp;control!$H$27,Data_AllCancers!$A$5:$J$379,Data_AllCancers!E$1,FALSE)),"-",VLOOKUP(control!$B$5&amp;control!$H$27,Data_AllCancers!$A$5:$J$379,Data_AllCancers!E$1,FALSE))</f>
        <v>226</v>
      </c>
      <c r="M19" s="60">
        <f>IF(ISERROR(VLOOKUP(control!$B$5&amp;control!$H$27,Data_AllCancers!$A$5:$J$379,Data_AllCancers!F$1,FALSE)),"-",VLOOKUP(control!$B$5&amp;control!$H$27,Data_AllCancers!$A$5:$J$379,Data_AllCancers!F$1,FALSE))</f>
        <v>465</v>
      </c>
      <c r="N19" s="60">
        <f>IF(ISERROR(VLOOKUP(control!$B$5&amp;control!$H$27,Data_AllCancers!$A$5:$J$379,Data_AllCancers!G$1,FALSE)),"-",VLOOKUP(control!$B$5&amp;control!$H$27,Data_AllCancers!$A$5:$J$379,Data_AllCancers!G$1,FALSE))</f>
        <v>605</v>
      </c>
      <c r="O19" s="60">
        <f>IF(ISERROR(VLOOKUP(control!$B$5&amp;control!$H$27,Data_AllCancers!$A$5:$J$379,Data_AllCancers!H$1,FALSE)),"-",VLOOKUP(control!$B$5&amp;control!$H$27,Data_AllCancers!$A$5:$J$379,Data_AllCancers!H$1,FALSE))</f>
        <v>357</v>
      </c>
      <c r="P19" s="60">
        <f>IF(ISERROR(VLOOKUP(control!$B$5&amp;control!$H$27,Data_AllCancers!$A$5:$J$379,Data_AllCancers!I$1,FALSE)),"-",VLOOKUP(control!$B$5&amp;control!$H$27,Data_AllCancers!$A$5:$J$379,Data_AllCancers!I$1,FALSE))</f>
        <v>312</v>
      </c>
      <c r="Q19" s="61">
        <f>IF(ISERROR(VLOOKUP(control!$B$5&amp;control!$H$27,Data_AllCancers!$A$5:$J$379,Data_AllCancers!J$1,FALSE)),"-",VLOOKUP(control!$B$5&amp;control!$H$27,Data_AllCancers!$A$5:$J$379,Data_AllCancers!J$1,FALSE))</f>
        <v>2226</v>
      </c>
      <c r="R19" s="9"/>
      <c r="S19" s="59">
        <f>C19+K19</f>
        <v>525</v>
      </c>
      <c r="T19" s="60">
        <f t="shared" ref="T19:Y19" si="0">D19+L19</f>
        <v>461</v>
      </c>
      <c r="U19" s="60">
        <f t="shared" si="0"/>
        <v>982</v>
      </c>
      <c r="V19" s="60">
        <f t="shared" si="0"/>
        <v>1077</v>
      </c>
      <c r="W19" s="60">
        <f t="shared" si="0"/>
        <v>599</v>
      </c>
      <c r="X19" s="60">
        <f t="shared" si="0"/>
        <v>435</v>
      </c>
      <c r="Y19" s="61">
        <f t="shared" si="0"/>
        <v>4079</v>
      </c>
    </row>
    <row r="20" spans="2:25" thickBot="1">
      <c r="B20" s="16" t="s">
        <v>198</v>
      </c>
      <c r="C20" s="62">
        <f>IF(ISERROR(VLOOKUP(control!$B$4&amp;control!$H$27,Data_AllCancers!$A$5:$U$379,Data_AllCancers!O$1,FALSE)),"-",VLOOKUP(control!$B$4&amp;control!$H$27,Data_AllCancers!$A$5:$U$379,Data_AllCancers!O$1,FALSE))</f>
        <v>182.31666470998528</v>
      </c>
      <c r="D20" s="63">
        <f>IF(ISERROR(VLOOKUP(control!$B$4&amp;control!$H$27,Data_AllCancers!$A$5:$U$379,Data_AllCancers!P$1,FALSE)),"-",VLOOKUP(control!$B$4&amp;control!$H$27,Data_AllCancers!$A$5:$U$379,Data_AllCancers!P$1,FALSE))</f>
        <v>162.28945532896418</v>
      </c>
      <c r="E20" s="63">
        <f>IF(ISERROR(VLOOKUP(control!$B$4&amp;control!$H$27,Data_AllCancers!$A$5:$U$379,Data_AllCancers!Q$1,FALSE)),"-",VLOOKUP(control!$B$4&amp;control!$H$27,Data_AllCancers!$A$5:$U$379,Data_AllCancers!Q$1,FALSE))</f>
        <v>357.03680172372123</v>
      </c>
      <c r="F20" s="63">
        <f>IF(ISERROR(VLOOKUP(control!$B$4&amp;control!$H$27,Data_AllCancers!$A$5:$U$379,Data_AllCancers!R$1,FALSE)),"-",VLOOKUP(control!$B$4&amp;control!$H$27,Data_AllCancers!$A$5:$U$379,Data_AllCancers!R$1,FALSE))</f>
        <v>325.9600975117919</v>
      </c>
      <c r="G20" s="63">
        <f>IF(ISERROR(VLOOKUP(control!$B$4&amp;control!$H$27,Data_AllCancers!$A$5:$U$379,Data_AllCancers!S$1,FALSE)),"-",VLOOKUP(control!$B$4&amp;control!$H$27,Data_AllCancers!$A$5:$U$379,Data_AllCancers!S$1,FALSE))</f>
        <v>167.12360931748651</v>
      </c>
      <c r="H20" s="63">
        <f>IF(ISERROR(VLOOKUP(control!$B$4&amp;control!$H$27,Data_AllCancers!$A$5:$U$379,Data_AllCancers!T$1,FALSE)),"-",VLOOKUP(control!$B$4&amp;control!$H$27,Data_AllCancers!$A$5:$U$379,Data_AllCancers!T$1,FALSE))</f>
        <v>84.942991512606781</v>
      </c>
      <c r="I20" s="64">
        <f>IF(ISERROR(VLOOKUP(control!$B$4&amp;control!$H$27,Data_AllCancers!$A$5:$U$379,Data_AllCancers!U$1,FALSE)),"-",VLOOKUP(control!$B$4&amp;control!$H$27,Data_AllCancers!$A$5:$U$379,Data_AllCancers!U$1,FALSE))</f>
        <v>1279.6696201045559</v>
      </c>
      <c r="K20" s="62">
        <f>IF(ISERROR(VLOOKUP(control!$B$5&amp;control!$H$27,Data_AllCancers!$A$5:$U$379,Data_AllCancers!O$1,FALSE)),"-",VLOOKUP(control!$B$5&amp;control!$H$27,Data_AllCancers!$A$5:$U$379,Data_AllCancers!O$1,FALSE))</f>
        <v>180.24488442918999</v>
      </c>
      <c r="L20" s="63">
        <f>IF(ISERROR(VLOOKUP(control!$B$5&amp;control!$H$27,Data_AllCancers!$A$5:$U$379,Data_AllCancers!P$1,FALSE)),"-",VLOOKUP(control!$B$5&amp;control!$H$27,Data_AllCancers!$A$5:$U$379,Data_AllCancers!P$1,FALSE))</f>
        <v>156.07411448657834</v>
      </c>
      <c r="M20" s="63">
        <f>IF(ISERROR(VLOOKUP(control!$B$5&amp;control!$H$27,Data_AllCancers!$A$5:$U$379,Data_AllCancers!Q$1,FALSE)),"-",VLOOKUP(control!$B$5&amp;control!$H$27,Data_AllCancers!$A$5:$U$379,Data_AllCancers!Q$1,FALSE))</f>
        <v>321.12594352326954</v>
      </c>
      <c r="N20" s="63">
        <f>IF(ISERROR(VLOOKUP(control!$B$5&amp;control!$H$27,Data_AllCancers!$A$5:$U$379,Data_AllCancers!R$1,FALSE)),"-",VLOOKUP(control!$B$5&amp;control!$H$27,Data_AllCancers!$A$5:$U$379,Data_AllCancers!R$1,FALSE))</f>
        <v>417.80902329371634</v>
      </c>
      <c r="O20" s="63">
        <f>IF(ISERROR(VLOOKUP(control!$B$5&amp;control!$H$27,Data_AllCancers!$A$5:$U$379,Data_AllCancers!S$1,FALSE)),"-",VLOOKUP(control!$B$5&amp;control!$H$27,Data_AllCancers!$A$5:$U$379,Data_AllCancers!S$1,FALSE))</f>
        <v>246.54185341463921</v>
      </c>
      <c r="P20" s="63">
        <f>IF(ISERROR(VLOOKUP(control!$B$5&amp;control!$H$27,Data_AllCancers!$A$5:$U$379,Data_AllCancers!T$1,FALSE)),"-",VLOOKUP(control!$B$5&amp;control!$H$27,Data_AllCancers!$A$5:$U$379,Data_AllCancers!T$1,FALSE))</f>
        <v>215.46514920270988</v>
      </c>
      <c r="Q20" s="64">
        <f>IF(ISERROR(VLOOKUP(control!$B$5&amp;control!$H$27,Data_AllCancers!$A$5:$U$379,Data_AllCancers!U$1,FALSE)),"-",VLOOKUP(control!$B$5&amp;control!$H$27,Data_AllCancers!$A$5:$U$379,Data_AllCancers!U$1,FALSE))</f>
        <v>1537.2609683501032</v>
      </c>
      <c r="R20" s="9"/>
      <c r="S20" s="62">
        <f>IF(ISERROR(VLOOKUP("Persons"&amp;control!$H$27,Data_AllCancers!$A$5:$U$379,Data_AllCancers!O$1,FALSE)),"-",VLOOKUP("Persons"&amp;control!$H$27,Data_AllCancers!$A$5:$U$379,Data_AllCancers!O$1,FALSE))</f>
        <v>362.56154913917527</v>
      </c>
      <c r="T20" s="63">
        <f>IF(ISERROR(VLOOKUP("Persons"&amp;control!$H$27,Data_AllCancers!$A$5:$U$379,Data_AllCancers!P$1,FALSE)),"-",VLOOKUP("Persons"&amp;control!$H$27,Data_AllCancers!$A$5:$U$379,Data_AllCancers!P$1,FALSE))</f>
        <v>318.36356981554252</v>
      </c>
      <c r="U20" s="63">
        <f>IF(ISERROR(VLOOKUP("Persons"&amp;control!$H$27,Data_AllCancers!$A$5:$U$379,Data_AllCancers!Q$1,FALSE)),"-",VLOOKUP("Persons"&amp;control!$H$27,Data_AllCancers!$A$5:$U$379,Data_AllCancers!Q$1,FALSE))</f>
        <v>678.16274524699077</v>
      </c>
      <c r="V20" s="63">
        <f>IF(ISERROR(VLOOKUP("Persons"&amp;control!$H$27,Data_AllCancers!$A$5:$U$379,Data_AllCancers!R$1,FALSE)),"-",VLOOKUP("Persons"&amp;control!$H$27,Data_AllCancers!$A$5:$U$379,Data_AllCancers!R$1,FALSE))</f>
        <v>743.76912080550812</v>
      </c>
      <c r="W20" s="63">
        <f>IF(ISERROR(VLOOKUP("Persons"&amp;control!$H$27,Data_AllCancers!$A$5:$U$379,Data_AllCancers!S$1,FALSE)),"-",VLOOKUP("Persons"&amp;control!$H$27,Data_AllCancers!$A$5:$U$379,Data_AllCancers!S$1,FALSE))</f>
        <v>413.66546273212577</v>
      </c>
      <c r="X20" s="63">
        <f>IF(ISERROR(VLOOKUP("Persons"&amp;control!$H$27,Data_AllCancers!$A$5:$U$379,Data_AllCancers!T$1,FALSE)),"-",VLOOKUP("Persons"&amp;control!$H$27,Data_AllCancers!$A$5:$U$379,Data_AllCancers!T$1,FALSE))</f>
        <v>300.40814071531668</v>
      </c>
      <c r="Y20" s="64">
        <f>IF(ISERROR(VLOOKUP("Persons"&amp;control!$H$27,Data_AllCancers!$A$5:$U$379,Data_AllCancers!U$1,FALSE)),"-",VLOOKUP("Persons"&amp;control!$H$27,Data_AllCancers!$A$5:$U$379,Data_AllCancers!U$1,FALSE))</f>
        <v>2816.9305884546593</v>
      </c>
    </row>
    <row r="21" spans="2:25"/>
    <row r="22" spans="2:25">
      <c r="B22" s="40" t="s">
        <v>184</v>
      </c>
    </row>
    <row r="23" spans="2:25">
      <c r="B23" s="151" t="s">
        <v>199</v>
      </c>
      <c r="C23" s="172" t="str">
        <f>"Males in "&amp;control!$H$27</f>
        <v>Males in Newport</v>
      </c>
      <c r="D23" s="172"/>
      <c r="E23" s="172"/>
      <c r="F23" s="172"/>
      <c r="G23" s="172"/>
      <c r="H23" s="172"/>
      <c r="I23" s="172"/>
      <c r="K23" s="172" t="str">
        <f>"Females in "&amp;control!$H$27</f>
        <v>Females in Newport</v>
      </c>
      <c r="L23" s="172"/>
      <c r="M23" s="172"/>
      <c r="N23" s="172"/>
      <c r="O23" s="172"/>
      <c r="P23" s="172"/>
      <c r="Q23" s="172"/>
      <c r="S23" s="172" t="str">
        <f>"All persons in "&amp;control!$H$27</f>
        <v>All persons in Newport</v>
      </c>
      <c r="T23" s="172"/>
      <c r="U23" s="172"/>
      <c r="V23" s="172"/>
      <c r="W23" s="172"/>
      <c r="X23" s="172"/>
      <c r="Y23" s="172"/>
    </row>
    <row r="24" spans="2:25" ht="14.25">
      <c r="C24" s="173" t="s">
        <v>189</v>
      </c>
      <c r="D24" s="173"/>
      <c r="E24" s="173"/>
      <c r="F24" s="173"/>
      <c r="G24" s="173"/>
      <c r="H24" s="173"/>
      <c r="I24" s="173"/>
      <c r="K24" s="173" t="s">
        <v>189</v>
      </c>
      <c r="L24" s="173"/>
      <c r="M24" s="173"/>
      <c r="N24" s="173"/>
      <c r="O24" s="173"/>
      <c r="P24" s="173"/>
      <c r="Q24" s="173"/>
      <c r="S24" s="173" t="s">
        <v>189</v>
      </c>
      <c r="T24" s="173"/>
      <c r="U24" s="173"/>
      <c r="V24" s="173"/>
      <c r="W24" s="173"/>
      <c r="X24" s="173"/>
      <c r="Y24" s="173"/>
    </row>
    <row r="25" spans="2:25" s="10" customFormat="1" ht="25.5">
      <c r="C25" s="14" t="s">
        <v>190</v>
      </c>
      <c r="D25" s="14" t="s">
        <v>191</v>
      </c>
      <c r="E25" s="14" t="s">
        <v>192</v>
      </c>
      <c r="F25" s="14" t="s">
        <v>193</v>
      </c>
      <c r="G25" s="14" t="s">
        <v>194</v>
      </c>
      <c r="H25" s="14" t="s">
        <v>195</v>
      </c>
      <c r="I25" s="14" t="s">
        <v>196</v>
      </c>
      <c r="K25" s="11" t="s">
        <v>190</v>
      </c>
      <c r="L25" s="11" t="s">
        <v>191</v>
      </c>
      <c r="M25" s="11" t="s">
        <v>192</v>
      </c>
      <c r="N25" s="11" t="s">
        <v>193</v>
      </c>
      <c r="O25" s="11" t="s">
        <v>194</v>
      </c>
      <c r="P25" s="11" t="s">
        <v>195</v>
      </c>
      <c r="Q25" s="11" t="s">
        <v>196</v>
      </c>
      <c r="S25" s="11" t="s">
        <v>190</v>
      </c>
      <c r="T25" s="11" t="s">
        <v>191</v>
      </c>
      <c r="U25" s="11" t="s">
        <v>192</v>
      </c>
      <c r="V25" s="11" t="s">
        <v>193</v>
      </c>
      <c r="W25" s="11" t="s">
        <v>194</v>
      </c>
      <c r="X25" s="11" t="s">
        <v>195</v>
      </c>
      <c r="Y25" s="12" t="s">
        <v>196</v>
      </c>
    </row>
    <row r="26" spans="2:25" thickBot="1">
      <c r="B26" s="15" t="s">
        <v>200</v>
      </c>
      <c r="C26" s="83">
        <f>IF(OR(IF(ISERROR(VLOOKUP(control!$B$4&amp;control!$H$27&amp;Wales_LA!$B26,Data_LA!$A$5:$K$1300,Data_LA!E$1,FALSE)),"-",VLOOKUP(control!$B$4&amp;control!$H$27&amp;Wales_LA!$B26,Data_LA!$A$5:$K$1300,Data_LA!E$1,FALSE))=0,ISERROR(IF(ISERROR(VLOOKUP(control!$B$4&amp;control!$H$27&amp;Wales_LA!$B26,Data_LA!$A$5:$K$1300,Data_LA!E$1,FALSE)),"-",VLOOKUP(control!$B$4&amp;control!$H$27&amp;Wales_LA!$B26,Data_LA!$A$5:$K$1300,Data_LA!E$1,FALSE)))),"-",IF(ISERROR(VLOOKUP(control!$B$4&amp;control!$H$27&amp;Wales_LA!$B26,Data_LA!$A$5:$K$1300,Data_LA!E$1,FALSE)),"-",VLOOKUP(control!$B$4&amp;control!$H$27&amp;Wales_LA!$B26,Data_LA!$A$5:$K$1300,Data_LA!E$1,FALSE)))</f>
        <v>15</v>
      </c>
      <c r="D26" s="84">
        <f>IF(OR(IF(ISERROR(VLOOKUP(control!$B$4&amp;control!$H$27&amp;Wales_LA!$B26,Data_LA!$A$5:$K$1300,Data_LA!F$1,FALSE)),"-",VLOOKUP(control!$B$4&amp;control!$H$27&amp;Wales_LA!$B26,Data_LA!$A$5:$K$1300,Data_LA!F$1,FALSE))=0,ISERROR(IF(ISERROR(VLOOKUP(control!$B$4&amp;control!$H$27&amp;Wales_LA!$B26,Data_LA!$A$5:$K$1300,Data_LA!F$1,FALSE)),"-",VLOOKUP(control!$B$4&amp;control!$H$27&amp;Wales_LA!$B26,Data_LA!$A$5:$K$1300,Data_LA!F$1,FALSE)))),"-",IF(ISERROR(VLOOKUP(control!$B$4&amp;control!$H$27&amp;Wales_LA!$B26,Data_LA!$A$5:$K$1300,Data_LA!F$1,FALSE)),"-",VLOOKUP(control!$B$4&amp;control!$H$27&amp;Wales_LA!$B26,Data_LA!$A$5:$K$1300,Data_LA!F$1,FALSE)))</f>
        <v>10</v>
      </c>
      <c r="E26" s="84">
        <f>IF(OR(IF(ISERROR(VLOOKUP(control!$B$4&amp;control!$H$27&amp;Wales_LA!$B26,Data_LA!$A$5:$K$1300,Data_LA!G$1,FALSE)),"-",VLOOKUP(control!$B$4&amp;control!$H$27&amp;Wales_LA!$B26,Data_LA!$A$5:$K$1300,Data_LA!G$1,FALSE))=0,ISERROR(IF(ISERROR(VLOOKUP(control!$B$4&amp;control!$H$27&amp;Wales_LA!$B26,Data_LA!$A$5:$K$1300,Data_LA!G$1,FALSE)),"-",VLOOKUP(control!$B$4&amp;control!$H$27&amp;Wales_LA!$B26,Data_LA!$A$5:$K$1300,Data_LA!G$1,FALSE)))),"-",IF(ISERROR(VLOOKUP(control!$B$4&amp;control!$H$27&amp;Wales_LA!$B26,Data_LA!$A$5:$K$1300,Data_LA!G$1,FALSE)),"-",VLOOKUP(control!$B$4&amp;control!$H$27&amp;Wales_LA!$B26,Data_LA!$A$5:$K$1300,Data_LA!G$1,FALSE)))</f>
        <v>31</v>
      </c>
      <c r="F26" s="84">
        <f>IF(OR(IF(ISERROR(VLOOKUP(control!$B$4&amp;control!$H$27&amp;Wales_LA!$B26,Data_LA!$A$5:$K$1300,Data_LA!H$1,FALSE)),"-",VLOOKUP(control!$B$4&amp;control!$H$27&amp;Wales_LA!$B26,Data_LA!$A$5:$K$1300,Data_LA!H$1,FALSE))=0,ISERROR(IF(ISERROR(VLOOKUP(control!$B$4&amp;control!$H$27&amp;Wales_LA!$B26,Data_LA!$A$5:$K$1300,Data_LA!H$1,FALSE)),"-",VLOOKUP(control!$B$4&amp;control!$H$27&amp;Wales_LA!$B26,Data_LA!$A$5:$K$1300,Data_LA!H$1,FALSE)))),"-",IF(ISERROR(VLOOKUP(control!$B$4&amp;control!$H$27&amp;Wales_LA!$B26,Data_LA!$A$5:$K$1300,Data_LA!H$1,FALSE)),"-",VLOOKUP(control!$B$4&amp;control!$H$27&amp;Wales_LA!$B26,Data_LA!$A$5:$K$1300,Data_LA!H$1,FALSE)))</f>
        <v>67</v>
      </c>
      <c r="G26" s="84">
        <f>IF(OR(IF(ISERROR(VLOOKUP(control!$B$4&amp;control!$H$27&amp;Wales_LA!$B26,Data_LA!$A$5:$K$1300,Data_LA!I$1,FALSE)),"-",VLOOKUP(control!$B$4&amp;control!$H$27&amp;Wales_LA!$B26,Data_LA!$A$5:$K$1300,Data_LA!I$1,FALSE))=0,ISERROR(IF(ISERROR(VLOOKUP(control!$B$4&amp;control!$H$27&amp;Wales_LA!$B26,Data_LA!$A$5:$K$1300,Data_LA!I$1,FALSE)),"-",VLOOKUP(control!$B$4&amp;control!$H$27&amp;Wales_LA!$B26,Data_LA!$A$5:$K$1300,Data_LA!I$1,FALSE)))),"-",IF(ISERROR(VLOOKUP(control!$B$4&amp;control!$H$27&amp;Wales_LA!$B26,Data_LA!$A$5:$K$1300,Data_LA!I$1,FALSE)),"-",VLOOKUP(control!$B$4&amp;control!$H$27&amp;Wales_LA!$B26,Data_LA!$A$5:$K$1300,Data_LA!I$1,FALSE)))</f>
        <v>41</v>
      </c>
      <c r="H26" s="84">
        <f>IF(OR(IF(ISERROR(VLOOKUP(control!$B$4&amp;control!$H$27&amp;Wales_LA!$B26,Data_LA!$A$5:$K$1300,Data_LA!J$1,FALSE)),"-",VLOOKUP(control!$B$4&amp;control!$H$27&amp;Wales_LA!$B26,Data_LA!$A$5:$K$1300,Data_LA!J$1,FALSE))=0,ISERROR(IF(ISERROR(VLOOKUP(control!$B$4&amp;control!$H$27&amp;Wales_LA!$B26,Data_LA!$A$5:$K$1300,Data_LA!J$1,FALSE)),"-",VLOOKUP(control!$B$4&amp;control!$H$27&amp;Wales_LA!$B26,Data_LA!$A$5:$K$1300,Data_LA!J$1,FALSE)))),"-",IF(ISERROR(VLOOKUP(control!$B$4&amp;control!$H$27&amp;Wales_LA!$B26,Data_LA!$A$5:$K$1300,Data_LA!J$1,FALSE)),"-",VLOOKUP(control!$B$4&amp;control!$H$27&amp;Wales_LA!$B26,Data_LA!$A$5:$K$1300,Data_LA!J$1,FALSE)))</f>
        <v>19</v>
      </c>
      <c r="I26" s="85">
        <f>IF(OR(IF(ISERROR(VLOOKUP(control!$B$4&amp;control!$H$27&amp;Wales_LA!$B26,Data_LA!$A$5:$K$1300,Data_LA!K$1,FALSE)),"-",VLOOKUP(control!$B$4&amp;control!$H$27&amp;Wales_LA!$B26,Data_LA!$A$5:$K$1300,Data_LA!K$1,FALSE))=0,ISERROR(IF(ISERROR(VLOOKUP(control!$B$4&amp;control!$H$27&amp;Wales_LA!$B26,Data_LA!$A$5:$K$1300,Data_LA!K$1,FALSE)),"-",VLOOKUP(control!$B$4&amp;control!$H$27&amp;Wales_LA!$B26,Data_LA!$A$5:$K$1300,Data_LA!K$1,FALSE)))),"-",IF(ISERROR(VLOOKUP(control!$B$4&amp;control!$H$27&amp;Wales_LA!$B26,Data_LA!$A$5:$K$1300,Data_LA!K$1,FALSE)),"-",VLOOKUP(control!$B$4&amp;control!$H$27&amp;Wales_LA!$B26,Data_LA!$A$5:$K$1300,Data_LA!K$1,FALSE)))</f>
        <v>183</v>
      </c>
      <c r="K26" s="83">
        <f>IF(OR(IF(ISERROR(VLOOKUP(control!$B$5&amp;control!$H$27&amp;Wales_LA!$B26,Data_LA!$A$5:$K$1300,Data_LA!E$1,FALSE)),"-",VLOOKUP(control!$B$5&amp;control!$H$27&amp;Wales_LA!$B26,Data_LA!$A$5:$K$1300,Data_LA!E$1,FALSE))=0,ISERROR(IF(ISERROR(VLOOKUP(control!$B$5&amp;control!$H$27&amp;Wales_LA!$B26,Data_LA!$A$5:$K$1300,Data_LA!E$1,FALSE)),"-",VLOOKUP(control!$B$5&amp;control!$H$27&amp;Wales_LA!$B26,Data_LA!$A$5:$K$1300,Data_LA!E$1,FALSE)))),"-",IF(ISERROR(VLOOKUP(control!$B$5&amp;control!$H$27&amp;Wales_LA!$B26,Data_LA!$A$5:$K$1300,Data_LA!E$1,FALSE)),"-",VLOOKUP(control!$B$5&amp;control!$H$27&amp;Wales_LA!$B26,Data_LA!$A$5:$K$1300,Data_LA!E$1,FALSE)))</f>
        <v>2</v>
      </c>
      <c r="L26" s="84">
        <f>IF(OR(IF(ISERROR(VLOOKUP(control!$B$5&amp;control!$H$27&amp;Wales_LA!$B26,Data_LA!$A$5:$K$1300,Data_LA!F$1,FALSE)),"-",VLOOKUP(control!$B$5&amp;control!$H$27&amp;Wales_LA!$B26,Data_LA!$A$5:$K$1300,Data_LA!F$1,FALSE))=0,ISERROR(IF(ISERROR(VLOOKUP(control!$B$5&amp;control!$H$27&amp;Wales_LA!$B29,Data_LA!$A$5:$K$1300,Data_LA!F$1,FALSE)),"-",VLOOKUP(control!$B$5&amp;control!$H$27&amp;Wales_LA!$B26,Data_LA!$A$5:$K$1300,Data_LA!F$1,FALSE)))),"-",IF(ISERROR(VLOOKUP(control!$B$5&amp;control!$H$27&amp;Wales_LA!$B26,Data_LA!$A$5:$K$1300,Data_LA!F$1,FALSE)),"-",VLOOKUP(control!$B$5&amp;control!$H$27&amp;Wales_LA!$B26,Data_LA!$A$5:$K$1300,Data_LA!F$1,FALSE)))</f>
        <v>1</v>
      </c>
      <c r="M26" s="84">
        <f>IF(OR(IF(ISERROR(VLOOKUP(control!$B$5&amp;control!$H$27&amp;Wales_LA!$B26,Data_LA!$A$5:$K$1300,Data_LA!G$1,FALSE)),"-",VLOOKUP(control!$B$5&amp;control!$H$27&amp;Wales_LA!$B26,Data_LA!$A$5:$K$1300,Data_LA!G$1,FALSE))=0,ISERROR(IF(ISERROR(VLOOKUP(control!$B$5&amp;control!$H$27&amp;Wales_LA!$B29,Data_LA!$A$5:$K$1300,Data_LA!G$1,FALSE)),"-",VLOOKUP(control!$B$5&amp;control!$H$27&amp;Wales_LA!$B26,Data_LA!$A$5:$K$1300,Data_LA!G$1,FALSE)))),"-",IF(ISERROR(VLOOKUP(control!$B$5&amp;control!$H$27&amp;Wales_LA!$B26,Data_LA!$A$5:$K$1300,Data_LA!G$1,FALSE)),"-",VLOOKUP(control!$B$5&amp;control!$H$27&amp;Wales_LA!$B26,Data_LA!$A$5:$K$1300,Data_LA!G$1,FALSE)))</f>
        <v>18</v>
      </c>
      <c r="N26" s="84">
        <f>IF(OR(IF(ISERROR(VLOOKUP(control!$B$5&amp;control!$H$27&amp;Wales_LA!$B26,Data_LA!$A$5:$K$1300,Data_LA!H$1,FALSE)),"-",VLOOKUP(control!$B$5&amp;control!$H$27&amp;Wales_LA!$B26,Data_LA!$A$5:$K$1300,Data_LA!H$1,FALSE))=0,ISERROR(IF(ISERROR(VLOOKUP(control!$B$5&amp;control!$H$27&amp;Wales_LA!$B29,Data_LA!$A$5:$K$1300,Data_LA!H$1,FALSE)),"-",VLOOKUP(control!$B$5&amp;control!$H$27&amp;Wales_LA!$B26,Data_LA!$A$5:$K$1300,Data_LA!H$1,FALSE)))),"-",IF(ISERROR(VLOOKUP(control!$B$5&amp;control!$H$27&amp;Wales_LA!$B26,Data_LA!$A$5:$K$1300,Data_LA!H$1,FALSE)),"-",VLOOKUP(control!$B$5&amp;control!$H$27&amp;Wales_LA!$B26,Data_LA!$A$5:$K$1300,Data_LA!H$1,FALSE)))</f>
        <v>23</v>
      </c>
      <c r="O26" s="84">
        <f>IF(OR(IF(ISERROR(VLOOKUP(control!$B$5&amp;control!$H$27&amp;Wales_LA!$B26,Data_LA!$A$5:$K$1300,Data_LA!I$1,FALSE)),"-",VLOOKUP(control!$B$5&amp;control!$H$27&amp;Wales_LA!$B26,Data_LA!$A$5:$K$1300,Data_LA!I$1,FALSE))=0,ISERROR(IF(ISERROR(VLOOKUP(control!$B$5&amp;control!$H$27&amp;Wales_LA!$B29,Data_LA!$A$5:$K$1300,Data_LA!I$1,FALSE)),"-",VLOOKUP(control!$B$5&amp;control!$H$27&amp;Wales_LA!$B26,Data_LA!$A$5:$K$1300,Data_LA!I$1,FALSE)))),"-",IF(ISERROR(VLOOKUP(control!$B$5&amp;control!$H$27&amp;Wales_LA!$B26,Data_LA!$A$5:$K$1300,Data_LA!I$1,FALSE)),"-",VLOOKUP(control!$B$5&amp;control!$H$27&amp;Wales_LA!$B26,Data_LA!$A$5:$K$1300,Data_LA!I$1,FALSE)))</f>
        <v>12</v>
      </c>
      <c r="P26" s="84">
        <f>IF(OR(IF(ISERROR(VLOOKUP(control!$B$5&amp;control!$H$27&amp;Wales_LA!$B26,Data_LA!$A$5:$K$1300,Data_LA!J$1,FALSE)),"-",VLOOKUP(control!$B$5&amp;control!$H$27&amp;Wales_LA!$B26,Data_LA!$A$5:$K$1300,Data_LA!J$1,FALSE))=0,ISERROR(IF(ISERROR(VLOOKUP(control!$B$5&amp;control!$H$27&amp;Wales_LA!$B29,Data_LA!$A$5:$K$1300,Data_LA!J$1,FALSE)),"-",VLOOKUP(control!$B$5&amp;control!$H$27&amp;Wales_LA!$B26,Data_LA!$A$5:$K$1300,Data_LA!J$1,FALSE)))),"-",IF(ISERROR(VLOOKUP(control!$B$5&amp;control!$H$27&amp;Wales_LA!$B26,Data_LA!$A$5:$K$1300,Data_LA!J$1,FALSE)),"-",VLOOKUP(control!$B$5&amp;control!$H$27&amp;Wales_LA!$B26,Data_LA!$A$5:$K$1300,Data_LA!J$1,FALSE)))</f>
        <v>9</v>
      </c>
      <c r="Q26" s="85">
        <f>IF(OR(IF(ISERROR(VLOOKUP(control!$B$5&amp;control!$H$27&amp;Wales_LA!$B26,Data_LA!$A$5:$K$1300,Data_LA!K$1,FALSE)),"-",VLOOKUP(control!$B$5&amp;control!$H$27&amp;Wales_LA!$B26,Data_LA!$A$5:$K$1300,Data_LA!K$1,FALSE))=0,ISERROR(IF(ISERROR(VLOOKUP(control!$B$5&amp;control!$H$27&amp;Wales_LA!$B29,Data_LA!$A$5:$K$1300,Data_LA!K$1,FALSE)),"-",VLOOKUP(control!$B$5&amp;control!$H$27&amp;Wales_LA!$B26,Data_LA!$A$5:$K$1300,Data_LA!K$1,FALSE)))),"-",IF(ISERROR(VLOOKUP(control!$B$5&amp;control!$H$27&amp;Wales_LA!$B26,Data_LA!$A$5:$K$1300,Data_LA!K$1,FALSE)),"-",VLOOKUP(control!$B$5&amp;control!$H$27&amp;Wales_LA!$B26,Data_LA!$A$5:$K$1300,Data_LA!K$1,FALSE)))</f>
        <v>65</v>
      </c>
      <c r="R26" s="9"/>
      <c r="S26" s="83">
        <f>IF(OR(IF(ISERROR(VLOOKUP("Persons"&amp;control!$H$27&amp;Wales_LA!$B26,Data_LA!$A$5:$K$1300,Data_LA!E$1,FALSE)),"-",VLOOKUP("Persons"&amp;control!$H$27&amp;Wales_LA!$B26,Data_LA!$A$5:$K$1300,Data_LA!E$1,FALSE))=0,ISERROR(IF(ISERROR(VLOOKUP("Persons"&amp;control!$H$27&amp;Wales_LA!$B26,Data_LA!$A$5:$K$1300,Data_LA!E$1,FALSE)),"-",VLOOKUP("Persons"&amp;control!$H$27&amp;Wales_LA!$B26,Data_LA!$A$5:$K$1300,Data_LA!E$1,FALSE)))),"-",IF(ISERROR(VLOOKUP("Persons"&amp;control!$H$27&amp;Wales_LA!$B26,Data_LA!$A$5:$K$1300,Data_LA!E$1,FALSE)),"-",VLOOKUP("Persons"&amp;control!$H$27&amp;Wales_LA!$B26,Data_LA!$A$5:$K$1300,Data_LA!E$1,FALSE)))</f>
        <v>17</v>
      </c>
      <c r="T26" s="84">
        <f>IF(OR(IF(ISERROR(VLOOKUP("Persons"&amp;control!$H$27&amp;Wales_LA!$B26,Data_LA!$A$5:$K$1300,Data_LA!F$1,FALSE)),"-",VLOOKUP("Persons"&amp;control!$H$27&amp;Wales_LA!$B26,Data_LA!$A$5:$K$1300,Data_LA!F$1,FALSE))=0,ISERROR(IF(ISERROR(VLOOKUP("Persons"&amp;control!$H$27&amp;Wales_LA!$B26,Data_LA!$A$5:$K$1300,Data_LA!F$1,FALSE)),"-",VLOOKUP("Persons"&amp;control!$H$27&amp;Wales_LA!$B26,Data_LA!$A$5:$K$1300,Data_LA!F$1,FALSE)))),"-",IF(ISERROR(VLOOKUP("Persons"&amp;control!$H$27&amp;Wales_LA!$B26,Data_LA!$A$5:$K$1300,Data_LA!F$1,FALSE)),"-",VLOOKUP("Persons"&amp;control!$H$27&amp;Wales_LA!$B26,Data_LA!$A$5:$K$1300,Data_LA!F$1,FALSE)))</f>
        <v>11</v>
      </c>
      <c r="U26" s="84">
        <f>IF(OR(IF(ISERROR(VLOOKUP("Persons"&amp;control!$H$27&amp;Wales_LA!$B26,Data_LA!$A$5:$K$1300,Data_LA!G$1,FALSE)),"-",VLOOKUP("Persons"&amp;control!$H$27&amp;Wales_LA!$B26,Data_LA!$A$5:$K$1300,Data_LA!G$1,FALSE))=0,ISERROR(IF(ISERROR(VLOOKUP("Persons"&amp;control!$H$27&amp;Wales_LA!$B26,Data_LA!$A$5:$K$1300,Data_LA!G$1,FALSE)),"-",VLOOKUP("Persons"&amp;control!$H$27&amp;Wales_LA!$B26,Data_LA!$A$5:$K$1300,Data_LA!G$1,FALSE)))),"-",IF(ISERROR(VLOOKUP("Persons"&amp;control!$H$27&amp;Wales_LA!$B26,Data_LA!$A$5:$K$1300,Data_LA!G$1,FALSE)),"-",VLOOKUP("Persons"&amp;control!$H$27&amp;Wales_LA!$B26,Data_LA!$A$5:$K$1300,Data_LA!G$1,FALSE)))</f>
        <v>49</v>
      </c>
      <c r="V26" s="84">
        <f>IF(OR(IF(ISERROR(VLOOKUP("Persons"&amp;control!$H$27&amp;Wales_LA!$B26,Data_LA!$A$5:$K$1300,Data_LA!H$1,FALSE)),"-",VLOOKUP("Persons"&amp;control!$H$27&amp;Wales_LA!$B26,Data_LA!$A$5:$K$1300,Data_LA!H$1,FALSE))=0,ISERROR(IF(ISERROR(VLOOKUP("Persons"&amp;control!$H$27&amp;Wales_LA!$B26,Data_LA!$A$5:$K$1300,Data_LA!H$1,FALSE)),"-",VLOOKUP("Persons"&amp;control!$H$27&amp;Wales_LA!$B26,Data_LA!$A$5:$K$1300,Data_LA!H$1,FALSE)))),"-",IF(ISERROR(VLOOKUP("Persons"&amp;control!$H$27&amp;Wales_LA!$B26,Data_LA!$A$5:$K$1300,Data_LA!H$1,FALSE)),"-",VLOOKUP("Persons"&amp;control!$H$27&amp;Wales_LA!$B26,Data_LA!$A$5:$K$1300,Data_LA!H$1,FALSE)))</f>
        <v>90</v>
      </c>
      <c r="W26" s="84">
        <f>IF(OR(IF(ISERROR(VLOOKUP("Persons"&amp;control!$H$27&amp;Wales_LA!$B26,Data_LA!$A$5:$K$1300,Data_LA!I$1,FALSE)),"-",VLOOKUP("Persons"&amp;control!$H$27&amp;Wales_LA!$B26,Data_LA!$A$5:$K$1300,Data_LA!I$1,FALSE))=0,ISERROR(IF(ISERROR(VLOOKUP("Persons"&amp;control!$H$27&amp;Wales_LA!$B26,Data_LA!$A$5:$K$1300,Data_LA!I$1,FALSE)),"-",VLOOKUP("Persons"&amp;control!$H$27&amp;Wales_LA!$B26,Data_LA!$A$5:$K$1300,Data_LA!I$1,FALSE)))),"-",IF(ISERROR(VLOOKUP("Persons"&amp;control!$H$27&amp;Wales_LA!$B26,Data_LA!$A$5:$K$1300,Data_LA!I$1,FALSE)),"-",VLOOKUP("Persons"&amp;control!$H$27&amp;Wales_LA!$B26,Data_LA!$A$5:$K$1300,Data_LA!I$1,FALSE)))</f>
        <v>53</v>
      </c>
      <c r="X26" s="84">
        <f>IF(OR(IF(ISERROR(VLOOKUP("Persons"&amp;control!$H$27&amp;Wales_LA!$B26,Data_LA!$A$5:$K$1300,Data_LA!J$1,FALSE)),"-",VLOOKUP("Persons"&amp;control!$H$27&amp;Wales_LA!$B26,Data_LA!$A$5:$K$1300,Data_LA!J$1,FALSE))=0,ISERROR(IF(ISERROR(VLOOKUP("Persons"&amp;control!$H$27&amp;Wales_LA!$B26,Data_LA!$A$5:$K$1300,Data_LA!J$1,FALSE)),"-",VLOOKUP("Persons"&amp;control!$H$27&amp;Wales_LA!$B26,Data_LA!$A$5:$K$1300,Data_LA!J$1,FALSE)))),"-",IF(ISERROR(VLOOKUP("Persons"&amp;control!$H$27&amp;Wales_LA!$B26,Data_LA!$A$5:$K$1300,Data_LA!J$1,FALSE)),"-",VLOOKUP("Persons"&amp;control!$H$27&amp;Wales_LA!$B26,Data_LA!$A$5:$K$1300,Data_LA!J$1,FALSE)))</f>
        <v>28</v>
      </c>
      <c r="Y26" s="85">
        <f>IF(OR(IF(ISERROR(VLOOKUP("Persons"&amp;control!$H$27&amp;Wales_LA!$B26,Data_LA!$A$5:$K$1300,Data_LA!K$1,FALSE)),"-",VLOOKUP("Persons"&amp;control!$H$27&amp;Wales_LA!$B26,Data_LA!$A$5:$K$1300,Data_LA!K$1,FALSE))=0,ISERROR(IF(ISERROR(VLOOKUP("Persons"&amp;control!$H$27&amp;Wales_LA!$B26,Data_LA!$A$5:$K$1300,Data_LA!K$1,FALSE)),"-",VLOOKUP("Persons"&amp;control!$H$27&amp;Wales_LA!$B26,Data_LA!$A$5:$K$1300,Data_LA!K$1,FALSE)))),"-",IF(ISERROR(VLOOKUP("Persons"&amp;control!$H$27&amp;Wales_LA!$B26,Data_LA!$A$5:$K$1300,Data_LA!K$1,FALSE)),"-",VLOOKUP("Persons"&amp;control!$H$27&amp;Wales_LA!$B26,Data_LA!$A$5:$K$1300,Data_LA!K$1,FALSE)))</f>
        <v>248</v>
      </c>
    </row>
    <row r="27" spans="2:25" thickBot="1">
      <c r="B27" s="16" t="s">
        <v>54</v>
      </c>
      <c r="C27" s="86" t="str">
        <f>IF(OR(IF(ISERROR(VLOOKUP(control!$B$4&amp;control!$H$27&amp;Wales_LA!$B27,Data_LA!$A$5:$K$1300,Data_LA!E$1,FALSE)),"-",VLOOKUP(control!$B$4&amp;control!$H$27&amp;Wales_LA!$B27,Data_LA!$A$5:$K$1300,Data_LA!E$1,FALSE))=0,ISERROR(IF(ISERROR(VLOOKUP(control!$B$4&amp;control!$H$27&amp;Wales_LA!$B27,Data_LA!$A$5:$K$1300,Data_LA!E$1,FALSE)),"-",VLOOKUP(control!$B$4&amp;control!$H$27&amp;Wales_LA!$B27,Data_LA!$A$5:$K$1300,Data_LA!E$1,FALSE)))),"-",IF(ISERROR(VLOOKUP(control!$B$4&amp;control!$H$27&amp;Wales_LA!$B27,Data_LA!$A$5:$K$1300,Data_LA!E$1,FALSE)),"-",VLOOKUP(control!$B$4&amp;control!$H$27&amp;Wales_LA!$B27,Data_LA!$A$5:$K$1300,Data_LA!E$1,FALSE)))</f>
        <v>-</v>
      </c>
      <c r="D27" s="87" t="str">
        <f>IF(OR(IF(ISERROR(VLOOKUP(control!$B$4&amp;control!$H$27&amp;Wales_LA!$B27,Data_LA!$A$5:$K$1300,Data_LA!F$1,FALSE)),"-",VLOOKUP(control!$B$4&amp;control!$H$27&amp;Wales_LA!$B27,Data_LA!$A$5:$K$1300,Data_LA!F$1,FALSE))=0,ISERROR(IF(ISERROR(VLOOKUP(control!$B$4&amp;control!$H$27&amp;Wales_LA!$B27,Data_LA!$A$5:$K$1300,Data_LA!F$1,FALSE)),"-",VLOOKUP(control!$B$4&amp;control!$H$27&amp;Wales_LA!$B27,Data_LA!$A$5:$K$1300,Data_LA!F$1,FALSE)))),"-",IF(ISERROR(VLOOKUP(control!$B$4&amp;control!$H$27&amp;Wales_LA!$B27,Data_LA!$A$5:$K$1300,Data_LA!F$1,FALSE)),"-",VLOOKUP(control!$B$4&amp;control!$H$27&amp;Wales_LA!$B27,Data_LA!$A$5:$K$1300,Data_LA!F$1,FALSE)))</f>
        <v>-</v>
      </c>
      <c r="E27" s="87" t="str">
        <f>IF(OR(IF(ISERROR(VLOOKUP(control!$B$4&amp;control!$H$27&amp;Wales_LA!$B27,Data_LA!$A$5:$K$1300,Data_LA!G$1,FALSE)),"-",VLOOKUP(control!$B$4&amp;control!$H$27&amp;Wales_LA!$B27,Data_LA!$A$5:$K$1300,Data_LA!G$1,FALSE))=0,ISERROR(IF(ISERROR(VLOOKUP(control!$B$4&amp;control!$H$27&amp;Wales_LA!$B27,Data_LA!$A$5:$K$1300,Data_LA!G$1,FALSE)),"-",VLOOKUP(control!$B$4&amp;control!$H$27&amp;Wales_LA!$B27,Data_LA!$A$5:$K$1300,Data_LA!G$1,FALSE)))),"-",IF(ISERROR(VLOOKUP(control!$B$4&amp;control!$H$27&amp;Wales_LA!$B27,Data_LA!$A$5:$K$1300,Data_LA!G$1,FALSE)),"-",VLOOKUP(control!$B$4&amp;control!$H$27&amp;Wales_LA!$B27,Data_LA!$A$5:$K$1300,Data_LA!G$1,FALSE)))</f>
        <v>-</v>
      </c>
      <c r="F27" s="87" t="str">
        <f>IF(OR(IF(ISERROR(VLOOKUP(control!$B$4&amp;control!$H$27&amp;Wales_LA!$B27,Data_LA!$A$5:$K$1300,Data_LA!H$1,FALSE)),"-",VLOOKUP(control!$B$4&amp;control!$H$27&amp;Wales_LA!$B27,Data_LA!$A$5:$K$1300,Data_LA!H$1,FALSE))=0,ISERROR(IF(ISERROR(VLOOKUP(control!$B$4&amp;control!$H$27&amp;Wales_LA!$B27,Data_LA!$A$5:$K$1300,Data_LA!H$1,FALSE)),"-",VLOOKUP(control!$B$4&amp;control!$H$27&amp;Wales_LA!$B27,Data_LA!$A$5:$K$1300,Data_LA!H$1,FALSE)))),"-",IF(ISERROR(VLOOKUP(control!$B$4&amp;control!$H$27&amp;Wales_LA!$B27,Data_LA!$A$5:$K$1300,Data_LA!H$1,FALSE)),"-",VLOOKUP(control!$B$4&amp;control!$H$27&amp;Wales_LA!$B27,Data_LA!$A$5:$K$1300,Data_LA!H$1,FALSE)))</f>
        <v>-</v>
      </c>
      <c r="G27" s="87" t="str">
        <f>IF(OR(IF(ISERROR(VLOOKUP(control!$B$4&amp;control!$H$27&amp;Wales_LA!$B27,Data_LA!$A$5:$K$1300,Data_LA!I$1,FALSE)),"-",VLOOKUP(control!$B$4&amp;control!$H$27&amp;Wales_LA!$B27,Data_LA!$A$5:$K$1300,Data_LA!I$1,FALSE))=0,ISERROR(IF(ISERROR(VLOOKUP(control!$B$4&amp;control!$H$27&amp;Wales_LA!$B27,Data_LA!$A$5:$K$1300,Data_LA!I$1,FALSE)),"-",VLOOKUP(control!$B$4&amp;control!$H$27&amp;Wales_LA!$B27,Data_LA!$A$5:$K$1300,Data_LA!I$1,FALSE)))),"-",IF(ISERROR(VLOOKUP(control!$B$4&amp;control!$H$27&amp;Wales_LA!$B27,Data_LA!$A$5:$K$1300,Data_LA!I$1,FALSE)),"-",VLOOKUP(control!$B$4&amp;control!$H$27&amp;Wales_LA!$B27,Data_LA!$A$5:$K$1300,Data_LA!I$1,FALSE)))</f>
        <v>-</v>
      </c>
      <c r="H27" s="87" t="str">
        <f>IF(OR(IF(ISERROR(VLOOKUP(control!$B$4&amp;control!$H$27&amp;Wales_LA!$B27,Data_LA!$A$5:$K$1300,Data_LA!J$1,FALSE)),"-",VLOOKUP(control!$B$4&amp;control!$H$27&amp;Wales_LA!$B27,Data_LA!$A$5:$K$1300,Data_LA!J$1,FALSE))=0,ISERROR(IF(ISERROR(VLOOKUP(control!$B$4&amp;control!$H$27&amp;Wales_LA!$B27,Data_LA!$A$5:$K$1300,Data_LA!J$1,FALSE)),"-",VLOOKUP(control!$B$4&amp;control!$H$27&amp;Wales_LA!$B27,Data_LA!$A$5:$K$1300,Data_LA!J$1,FALSE)))),"-",IF(ISERROR(VLOOKUP(control!$B$4&amp;control!$H$27&amp;Wales_LA!$B27,Data_LA!$A$5:$K$1300,Data_LA!J$1,FALSE)),"-",VLOOKUP(control!$B$4&amp;control!$H$27&amp;Wales_LA!$B27,Data_LA!$A$5:$K$1300,Data_LA!J$1,FALSE)))</f>
        <v>-</v>
      </c>
      <c r="I27" s="88" t="str">
        <f>IF(OR(IF(ISERROR(VLOOKUP(control!$B$4&amp;control!$H$27&amp;Wales_LA!$B27,Data_LA!$A$5:$K$1300,Data_LA!K$1,FALSE)),"-",VLOOKUP(control!$B$4&amp;control!$H$27&amp;Wales_LA!$B27,Data_LA!$A$5:$K$1300,Data_LA!K$1,FALSE))=0,ISERROR(IF(ISERROR(VLOOKUP(control!$B$4&amp;control!$H$27&amp;Wales_LA!$B27,Data_LA!$A$5:$K$1300,Data_LA!K$1,FALSE)),"-",VLOOKUP(control!$B$4&amp;control!$H$27&amp;Wales_LA!$B27,Data_LA!$A$5:$K$1300,Data_LA!K$1,FALSE)))),"-",IF(ISERROR(VLOOKUP(control!$B$4&amp;control!$H$27&amp;Wales_LA!$B27,Data_LA!$A$5:$K$1300,Data_LA!K$1,FALSE)),"-",VLOOKUP(control!$B$4&amp;control!$H$27&amp;Wales_LA!$B27,Data_LA!$A$5:$K$1300,Data_LA!K$1,FALSE)))</f>
        <v>-</v>
      </c>
      <c r="K27" s="86">
        <f>IF(OR(IF(ISERROR(VLOOKUP(control!$B$5&amp;control!$H$27&amp;Wales_LA!$B27,Data_LA!$A$5:$K$1300,Data_LA!E$1,FALSE)),"-",VLOOKUP(control!$B$5&amp;control!$H$27&amp;Wales_LA!$B27,Data_LA!$A$5:$K$1300,Data_LA!E$1,FALSE))=0,ISERROR(IF(ISERROR(VLOOKUP(control!$B$5&amp;control!$H$27&amp;Wales_LA!$B27,Data_LA!$A$5:$K$1300,Data_LA!E$1,FALSE)),"-",VLOOKUP(control!$B$5&amp;control!$H$27&amp;Wales_LA!$B27,Data_LA!$A$5:$K$1300,Data_LA!E$1,FALSE)))),"-",IF(ISERROR(VLOOKUP(control!$B$5&amp;control!$H$27&amp;Wales_LA!$B27,Data_LA!$A$5:$K$1300,Data_LA!E$1,FALSE)),"-",VLOOKUP(control!$B$5&amp;control!$H$27&amp;Wales_LA!$B27,Data_LA!$A$5:$K$1300,Data_LA!E$1,FALSE)))</f>
        <v>114</v>
      </c>
      <c r="L27" s="87">
        <f>IF(OR(IF(ISERROR(VLOOKUP(control!$B$5&amp;control!$H$27&amp;Wales_LA!$B27,Data_LA!$A$5:$K$1300,Data_LA!F$1,FALSE)),"-",VLOOKUP(control!$B$5&amp;control!$H$27&amp;Wales_LA!$B27,Data_LA!$A$5:$K$1300,Data_LA!F$1,FALSE))=0,ISERROR(IF(ISERROR(VLOOKUP(control!$B$5&amp;control!$H$27&amp;Wales_LA!$B30,Data_LA!$A$5:$K$1300,Data_LA!F$1,FALSE)),"-",VLOOKUP(control!$B$5&amp;control!$H$27&amp;Wales_LA!$B27,Data_LA!$A$5:$K$1300,Data_LA!F$1,FALSE)))),"-",IF(ISERROR(VLOOKUP(control!$B$5&amp;control!$H$27&amp;Wales_LA!$B27,Data_LA!$A$5:$K$1300,Data_LA!F$1,FALSE)),"-",VLOOKUP(control!$B$5&amp;control!$H$27&amp;Wales_LA!$B27,Data_LA!$A$5:$K$1300,Data_LA!F$1,FALSE)))</f>
        <v>115</v>
      </c>
      <c r="M27" s="87">
        <f>IF(OR(IF(ISERROR(VLOOKUP(control!$B$5&amp;control!$H$27&amp;Wales_LA!$B27,Data_LA!$A$5:$K$1300,Data_LA!G$1,FALSE)),"-",VLOOKUP(control!$B$5&amp;control!$H$27&amp;Wales_LA!$B27,Data_LA!$A$5:$K$1300,Data_LA!G$1,FALSE))=0,ISERROR(IF(ISERROR(VLOOKUP(control!$B$5&amp;control!$H$27&amp;Wales_LA!$B30,Data_LA!$A$5:$K$1300,Data_LA!G$1,FALSE)),"-",VLOOKUP(control!$B$5&amp;control!$H$27&amp;Wales_LA!$B27,Data_LA!$A$5:$K$1300,Data_LA!G$1,FALSE)))),"-",IF(ISERROR(VLOOKUP(control!$B$5&amp;control!$H$27&amp;Wales_LA!$B27,Data_LA!$A$5:$K$1300,Data_LA!G$1,FALSE)),"-",VLOOKUP(control!$B$5&amp;control!$H$27&amp;Wales_LA!$B27,Data_LA!$A$5:$K$1300,Data_LA!G$1,FALSE)))</f>
        <v>210</v>
      </c>
      <c r="N27" s="87">
        <f>IF(OR(IF(ISERROR(VLOOKUP(control!$B$5&amp;control!$H$27&amp;Wales_LA!$B27,Data_LA!$A$5:$K$1300,Data_LA!H$1,FALSE)),"-",VLOOKUP(control!$B$5&amp;control!$H$27&amp;Wales_LA!$B27,Data_LA!$A$5:$K$1300,Data_LA!H$1,FALSE))=0,ISERROR(IF(ISERROR(VLOOKUP(control!$B$5&amp;control!$H$27&amp;Wales_LA!$B30,Data_LA!$A$5:$K$1300,Data_LA!H$1,FALSE)),"-",VLOOKUP(control!$B$5&amp;control!$H$27&amp;Wales_LA!$B27,Data_LA!$A$5:$K$1300,Data_LA!H$1,FALSE)))),"-",IF(ISERROR(VLOOKUP(control!$B$5&amp;control!$H$27&amp;Wales_LA!$B27,Data_LA!$A$5:$K$1300,Data_LA!H$1,FALSE)),"-",VLOOKUP(control!$B$5&amp;control!$H$27&amp;Wales_LA!$B27,Data_LA!$A$5:$K$1300,Data_LA!H$1,FALSE)))</f>
        <v>294</v>
      </c>
      <c r="O27" s="87">
        <f>IF(OR(IF(ISERROR(VLOOKUP(control!$B$5&amp;control!$H$27&amp;Wales_LA!$B27,Data_LA!$A$5:$K$1300,Data_LA!I$1,FALSE)),"-",VLOOKUP(control!$B$5&amp;control!$H$27&amp;Wales_LA!$B27,Data_LA!$A$5:$K$1300,Data_LA!I$1,FALSE))=0,ISERROR(IF(ISERROR(VLOOKUP(control!$B$5&amp;control!$H$27&amp;Wales_LA!$B30,Data_LA!$A$5:$K$1300,Data_LA!I$1,FALSE)),"-",VLOOKUP(control!$B$5&amp;control!$H$27&amp;Wales_LA!$B27,Data_LA!$A$5:$K$1300,Data_LA!I$1,FALSE)))),"-",IF(ISERROR(VLOOKUP(control!$B$5&amp;control!$H$27&amp;Wales_LA!$B27,Data_LA!$A$5:$K$1300,Data_LA!I$1,FALSE)),"-",VLOOKUP(control!$B$5&amp;control!$H$27&amp;Wales_LA!$B27,Data_LA!$A$5:$K$1300,Data_LA!I$1,FALSE)))</f>
        <v>188</v>
      </c>
      <c r="P27" s="87">
        <f>IF(OR(IF(ISERROR(VLOOKUP(control!$B$5&amp;control!$H$27&amp;Wales_LA!$B27,Data_LA!$A$5:$K$1300,Data_LA!J$1,FALSE)),"-",VLOOKUP(control!$B$5&amp;control!$H$27&amp;Wales_LA!$B27,Data_LA!$A$5:$K$1300,Data_LA!J$1,FALSE))=0,ISERROR(IF(ISERROR(VLOOKUP(control!$B$5&amp;control!$H$27&amp;Wales_LA!$B30,Data_LA!$A$5:$K$1300,Data_LA!J$1,FALSE)),"-",VLOOKUP(control!$B$5&amp;control!$H$27&amp;Wales_LA!$B27,Data_LA!$A$5:$K$1300,Data_LA!J$1,FALSE)))),"-",IF(ISERROR(VLOOKUP(control!$B$5&amp;control!$H$27&amp;Wales_LA!$B27,Data_LA!$A$5:$K$1300,Data_LA!J$1,FALSE)),"-",VLOOKUP(control!$B$5&amp;control!$H$27&amp;Wales_LA!$B27,Data_LA!$A$5:$K$1300,Data_LA!J$1,FALSE)))</f>
        <v>172</v>
      </c>
      <c r="Q27" s="88">
        <f>IF(OR(IF(ISERROR(VLOOKUP(control!$B$5&amp;control!$H$27&amp;Wales_LA!$B27,Data_LA!$A$5:$K$1300,Data_LA!K$1,FALSE)),"-",VLOOKUP(control!$B$5&amp;control!$H$27&amp;Wales_LA!$B27,Data_LA!$A$5:$K$1300,Data_LA!K$1,FALSE))=0,ISERROR(IF(ISERROR(VLOOKUP(control!$B$5&amp;control!$H$27&amp;Wales_LA!$B30,Data_LA!$A$5:$K$1300,Data_LA!K$1,FALSE)),"-",VLOOKUP(control!$B$5&amp;control!$H$27&amp;Wales_LA!$B27,Data_LA!$A$5:$K$1300,Data_LA!K$1,FALSE)))),"-",IF(ISERROR(VLOOKUP(control!$B$5&amp;control!$H$27&amp;Wales_LA!$B27,Data_LA!$A$5:$K$1300,Data_LA!K$1,FALSE)),"-",VLOOKUP(control!$B$5&amp;control!$H$27&amp;Wales_LA!$B27,Data_LA!$A$5:$K$1300,Data_LA!K$1,FALSE)))</f>
        <v>1093</v>
      </c>
      <c r="R27" s="9"/>
      <c r="S27" s="86">
        <f>IF(OR(IF(ISERROR(VLOOKUP("Persons"&amp;control!$H$27&amp;Wales_LA!$B27,Data_LA!$A$5:$K$1300,Data_LA!E$1,FALSE)),"-",VLOOKUP("Persons"&amp;control!$H$27&amp;Wales_LA!$B27,Data_LA!$A$5:$K$1300,Data_LA!E$1,FALSE))=0,ISERROR(IF(ISERROR(VLOOKUP("Persons"&amp;control!$H$27&amp;Wales_LA!$B27,Data_LA!$A$5:$K$1300,Data_LA!E$1,FALSE)),"-",VLOOKUP("Persons"&amp;control!$H$27&amp;Wales_LA!$B27,Data_LA!$A$5:$K$1300,Data_LA!E$1,FALSE)))),"-",IF(ISERROR(VLOOKUP("Persons"&amp;control!$H$27&amp;Wales_LA!$B27,Data_LA!$A$5:$K$1300,Data_LA!E$1,FALSE)),"-",VLOOKUP("Persons"&amp;control!$H$27&amp;Wales_LA!$B27,Data_LA!$A$5:$K$1300,Data_LA!E$1,FALSE)))</f>
        <v>114</v>
      </c>
      <c r="T27" s="87">
        <f>IF(OR(IF(ISERROR(VLOOKUP("Persons"&amp;control!$H$27&amp;Wales_LA!$B27,Data_LA!$A$5:$K$1300,Data_LA!F$1,FALSE)),"-",VLOOKUP("Persons"&amp;control!$H$27&amp;Wales_LA!$B27,Data_LA!$A$5:$K$1300,Data_LA!F$1,FALSE))=0,ISERROR(IF(ISERROR(VLOOKUP("Persons"&amp;control!$H$27&amp;Wales_LA!$B27,Data_LA!$A$5:$K$1300,Data_LA!F$1,FALSE)),"-",VLOOKUP("Persons"&amp;control!$H$27&amp;Wales_LA!$B27,Data_LA!$A$5:$K$1300,Data_LA!F$1,FALSE)))),"-",IF(ISERROR(VLOOKUP("Persons"&amp;control!$H$27&amp;Wales_LA!$B27,Data_LA!$A$5:$K$1300,Data_LA!F$1,FALSE)),"-",VLOOKUP("Persons"&amp;control!$H$27&amp;Wales_LA!$B27,Data_LA!$A$5:$K$1300,Data_LA!F$1,FALSE)))</f>
        <v>115</v>
      </c>
      <c r="U27" s="87">
        <f>IF(OR(IF(ISERROR(VLOOKUP("Persons"&amp;control!$H$27&amp;Wales_LA!$B27,Data_LA!$A$5:$K$1300,Data_LA!G$1,FALSE)),"-",VLOOKUP("Persons"&amp;control!$H$27&amp;Wales_LA!$B27,Data_LA!$A$5:$K$1300,Data_LA!G$1,FALSE))=0,ISERROR(IF(ISERROR(VLOOKUP("Persons"&amp;control!$H$27&amp;Wales_LA!$B27,Data_LA!$A$5:$K$1300,Data_LA!G$1,FALSE)),"-",VLOOKUP("Persons"&amp;control!$H$27&amp;Wales_LA!$B27,Data_LA!$A$5:$K$1300,Data_LA!G$1,FALSE)))),"-",IF(ISERROR(VLOOKUP("Persons"&amp;control!$H$27&amp;Wales_LA!$B27,Data_LA!$A$5:$K$1300,Data_LA!G$1,FALSE)),"-",VLOOKUP("Persons"&amp;control!$H$27&amp;Wales_LA!$B27,Data_LA!$A$5:$K$1300,Data_LA!G$1,FALSE)))</f>
        <v>210</v>
      </c>
      <c r="V27" s="87">
        <f>IF(OR(IF(ISERROR(VLOOKUP("Persons"&amp;control!$H$27&amp;Wales_LA!$B27,Data_LA!$A$5:$K$1300,Data_LA!H$1,FALSE)),"-",VLOOKUP("Persons"&amp;control!$H$27&amp;Wales_LA!$B27,Data_LA!$A$5:$K$1300,Data_LA!H$1,FALSE))=0,ISERROR(IF(ISERROR(VLOOKUP("Persons"&amp;control!$H$27&amp;Wales_LA!$B27,Data_LA!$A$5:$K$1300,Data_LA!H$1,FALSE)),"-",VLOOKUP("Persons"&amp;control!$H$27&amp;Wales_LA!$B27,Data_LA!$A$5:$K$1300,Data_LA!H$1,FALSE)))),"-",IF(ISERROR(VLOOKUP("Persons"&amp;control!$H$27&amp;Wales_LA!$B27,Data_LA!$A$5:$K$1300,Data_LA!H$1,FALSE)),"-",VLOOKUP("Persons"&amp;control!$H$27&amp;Wales_LA!$B27,Data_LA!$A$5:$K$1300,Data_LA!H$1,FALSE)))</f>
        <v>294</v>
      </c>
      <c r="W27" s="87">
        <f>IF(OR(IF(ISERROR(VLOOKUP("Persons"&amp;control!$H$27&amp;Wales_LA!$B27,Data_LA!$A$5:$K$1300,Data_LA!I$1,FALSE)),"-",VLOOKUP("Persons"&amp;control!$H$27&amp;Wales_LA!$B27,Data_LA!$A$5:$K$1300,Data_LA!I$1,FALSE))=0,ISERROR(IF(ISERROR(VLOOKUP("Persons"&amp;control!$H$27&amp;Wales_LA!$B27,Data_LA!$A$5:$K$1300,Data_LA!I$1,FALSE)),"-",VLOOKUP("Persons"&amp;control!$H$27&amp;Wales_LA!$B27,Data_LA!$A$5:$K$1300,Data_LA!I$1,FALSE)))),"-",IF(ISERROR(VLOOKUP("Persons"&amp;control!$H$27&amp;Wales_LA!$B27,Data_LA!$A$5:$K$1300,Data_LA!I$1,FALSE)),"-",VLOOKUP("Persons"&amp;control!$H$27&amp;Wales_LA!$B27,Data_LA!$A$5:$K$1300,Data_LA!I$1,FALSE)))</f>
        <v>188</v>
      </c>
      <c r="X27" s="87">
        <f>IF(OR(IF(ISERROR(VLOOKUP("Persons"&amp;control!$H$27&amp;Wales_LA!$B27,Data_LA!$A$5:$K$1300,Data_LA!J$1,FALSE)),"-",VLOOKUP("Persons"&amp;control!$H$27&amp;Wales_LA!$B27,Data_LA!$A$5:$K$1300,Data_LA!J$1,FALSE))=0,ISERROR(IF(ISERROR(VLOOKUP("Persons"&amp;control!$H$27&amp;Wales_LA!$B27,Data_LA!$A$5:$K$1300,Data_LA!J$1,FALSE)),"-",VLOOKUP("Persons"&amp;control!$H$27&amp;Wales_LA!$B27,Data_LA!$A$5:$K$1300,Data_LA!J$1,FALSE)))),"-",IF(ISERROR(VLOOKUP("Persons"&amp;control!$H$27&amp;Wales_LA!$B27,Data_LA!$A$5:$K$1300,Data_LA!J$1,FALSE)),"-",VLOOKUP("Persons"&amp;control!$H$27&amp;Wales_LA!$B27,Data_LA!$A$5:$K$1300,Data_LA!J$1,FALSE)))</f>
        <v>172</v>
      </c>
      <c r="Y27" s="88">
        <f>IF(OR(IF(ISERROR(VLOOKUP("Persons"&amp;control!$H$27&amp;Wales_LA!$B27,Data_LA!$A$5:$K$1300,Data_LA!K$1,FALSE)),"-",VLOOKUP("Persons"&amp;control!$H$27&amp;Wales_LA!$B27,Data_LA!$A$5:$K$1300,Data_LA!K$1,FALSE))=0,ISERROR(IF(ISERROR(VLOOKUP("Persons"&amp;control!$H$27&amp;Wales_LA!$B27,Data_LA!$A$5:$K$1300,Data_LA!K$1,FALSE)),"-",VLOOKUP("Persons"&amp;control!$H$27&amp;Wales_LA!$B27,Data_LA!$A$5:$K$1300,Data_LA!K$1,FALSE)))),"-",IF(ISERROR(VLOOKUP("Persons"&amp;control!$H$27&amp;Wales_LA!$B27,Data_LA!$A$5:$K$1300,Data_LA!K$1,FALSE)),"-",VLOOKUP("Persons"&amp;control!$H$27&amp;Wales_LA!$B27,Data_LA!$A$5:$K$1300,Data_LA!K$1,FALSE)))</f>
        <v>1093</v>
      </c>
    </row>
    <row r="28" spans="2:25" thickBot="1">
      <c r="B28" s="16" t="s">
        <v>69</v>
      </c>
      <c r="C28" s="89" t="str">
        <f>IF(OR(IF(ISERROR(VLOOKUP(control!$B$4&amp;control!$H$27&amp;Wales_LA!$B28,Data_LA!$A$5:$K$1300,Data_LA!E$1,FALSE)),"-",VLOOKUP(control!$B$4&amp;control!$H$27&amp;Wales_LA!$B28,Data_LA!$A$5:$K$1300,Data_LA!E$1,FALSE))=0,ISERROR(IF(ISERROR(VLOOKUP(control!$B$4&amp;control!$H$27&amp;Wales_LA!$B28,Data_LA!$A$5:$K$1300,Data_LA!E$1,FALSE)),"-",VLOOKUP(control!$B$4&amp;control!$H$27&amp;Wales_LA!$B28,Data_LA!$A$5:$K$1300,Data_LA!E$1,FALSE)))),"-",IF(ISERROR(VLOOKUP(control!$B$4&amp;control!$H$27&amp;Wales_LA!$B28,Data_LA!$A$5:$K$1300,Data_LA!E$1,FALSE)),"-",VLOOKUP(control!$B$4&amp;control!$H$27&amp;Wales_LA!$B28,Data_LA!$A$5:$K$1300,Data_LA!E$1,FALSE)))</f>
        <v>-</v>
      </c>
      <c r="D28" s="90" t="str">
        <f>IF(OR(IF(ISERROR(VLOOKUP(control!$B$4&amp;control!$H$27&amp;Wales_LA!$B28,Data_LA!$A$5:$K$1300,Data_LA!F$1,FALSE)),"-",VLOOKUP(control!$B$4&amp;control!$H$27&amp;Wales_LA!$B28,Data_LA!$A$5:$K$1300,Data_LA!F$1,FALSE))=0,ISERROR(IF(ISERROR(VLOOKUP(control!$B$4&amp;control!$H$27&amp;Wales_LA!$B28,Data_LA!$A$5:$K$1300,Data_LA!F$1,FALSE)),"-",VLOOKUP(control!$B$4&amp;control!$H$27&amp;Wales_LA!$B28,Data_LA!$A$5:$K$1300,Data_LA!F$1,FALSE)))),"-",IF(ISERROR(VLOOKUP(control!$B$4&amp;control!$H$27&amp;Wales_LA!$B28,Data_LA!$A$5:$K$1300,Data_LA!F$1,FALSE)),"-",VLOOKUP(control!$B$4&amp;control!$H$27&amp;Wales_LA!$B28,Data_LA!$A$5:$K$1300,Data_LA!F$1,FALSE)))</f>
        <v>-</v>
      </c>
      <c r="E28" s="90" t="str">
        <f>IF(OR(IF(ISERROR(VLOOKUP(control!$B$4&amp;control!$H$27&amp;Wales_LA!$B28,Data_LA!$A$5:$K$1300,Data_LA!G$1,FALSE)),"-",VLOOKUP(control!$B$4&amp;control!$H$27&amp;Wales_LA!$B28,Data_LA!$A$5:$K$1300,Data_LA!G$1,FALSE))=0,ISERROR(IF(ISERROR(VLOOKUP(control!$B$4&amp;control!$H$27&amp;Wales_LA!$B28,Data_LA!$A$5:$K$1300,Data_LA!G$1,FALSE)),"-",VLOOKUP(control!$B$4&amp;control!$H$27&amp;Wales_LA!$B28,Data_LA!$A$5:$K$1300,Data_LA!G$1,FALSE)))),"-",IF(ISERROR(VLOOKUP(control!$B$4&amp;control!$H$27&amp;Wales_LA!$B28,Data_LA!$A$5:$K$1300,Data_LA!G$1,FALSE)),"-",VLOOKUP(control!$B$4&amp;control!$H$27&amp;Wales_LA!$B28,Data_LA!$A$5:$K$1300,Data_LA!G$1,FALSE)))</f>
        <v>-</v>
      </c>
      <c r="F28" s="90" t="str">
        <f>IF(OR(IF(ISERROR(VLOOKUP(control!$B$4&amp;control!$H$27&amp;Wales_LA!$B28,Data_LA!$A$5:$K$1300,Data_LA!H$1,FALSE)),"-",VLOOKUP(control!$B$4&amp;control!$H$27&amp;Wales_LA!$B28,Data_LA!$A$5:$K$1300,Data_LA!H$1,FALSE))=0,ISERROR(IF(ISERROR(VLOOKUP(control!$B$4&amp;control!$H$27&amp;Wales_LA!$B28,Data_LA!$A$5:$K$1300,Data_LA!H$1,FALSE)),"-",VLOOKUP(control!$B$4&amp;control!$H$27&amp;Wales_LA!$B28,Data_LA!$A$5:$K$1300,Data_LA!H$1,FALSE)))),"-",IF(ISERROR(VLOOKUP(control!$B$4&amp;control!$H$27&amp;Wales_LA!$B28,Data_LA!$A$5:$K$1300,Data_LA!H$1,FALSE)),"-",VLOOKUP(control!$B$4&amp;control!$H$27&amp;Wales_LA!$B28,Data_LA!$A$5:$K$1300,Data_LA!H$1,FALSE)))</f>
        <v>-</v>
      </c>
      <c r="G28" s="90" t="str">
        <f>IF(OR(IF(ISERROR(VLOOKUP(control!$B$4&amp;control!$H$27&amp;Wales_LA!$B28,Data_LA!$A$5:$K$1300,Data_LA!I$1,FALSE)),"-",VLOOKUP(control!$B$4&amp;control!$H$27&amp;Wales_LA!$B28,Data_LA!$A$5:$K$1300,Data_LA!I$1,FALSE))=0,ISERROR(IF(ISERROR(VLOOKUP(control!$B$4&amp;control!$H$27&amp;Wales_LA!$B28,Data_LA!$A$5:$K$1300,Data_LA!I$1,FALSE)),"-",VLOOKUP(control!$B$4&amp;control!$H$27&amp;Wales_LA!$B28,Data_LA!$A$5:$K$1300,Data_LA!I$1,FALSE)))),"-",IF(ISERROR(VLOOKUP(control!$B$4&amp;control!$H$27&amp;Wales_LA!$B28,Data_LA!$A$5:$K$1300,Data_LA!I$1,FALSE)),"-",VLOOKUP(control!$B$4&amp;control!$H$27&amp;Wales_LA!$B28,Data_LA!$A$5:$K$1300,Data_LA!I$1,FALSE)))</f>
        <v>-</v>
      </c>
      <c r="H28" s="90" t="str">
        <f>IF(OR(IF(ISERROR(VLOOKUP(control!$B$4&amp;control!$H$27&amp;Wales_LA!$B28,Data_LA!$A$5:$K$1300,Data_LA!J$1,FALSE)),"-",VLOOKUP(control!$B$4&amp;control!$H$27&amp;Wales_LA!$B28,Data_LA!$A$5:$K$1300,Data_LA!J$1,FALSE))=0,ISERROR(IF(ISERROR(VLOOKUP(control!$B$4&amp;control!$H$27&amp;Wales_LA!$B28,Data_LA!$A$5:$K$1300,Data_LA!J$1,FALSE)),"-",VLOOKUP(control!$B$4&amp;control!$H$27&amp;Wales_LA!$B28,Data_LA!$A$5:$K$1300,Data_LA!J$1,FALSE)))),"-",IF(ISERROR(VLOOKUP(control!$B$4&amp;control!$H$27&amp;Wales_LA!$B28,Data_LA!$A$5:$K$1300,Data_LA!J$1,FALSE)),"-",VLOOKUP(control!$B$4&amp;control!$H$27&amp;Wales_LA!$B28,Data_LA!$A$5:$K$1300,Data_LA!J$1,FALSE)))</f>
        <v>-</v>
      </c>
      <c r="I28" s="91" t="str">
        <f>IF(OR(IF(ISERROR(VLOOKUP(control!$B$4&amp;control!$H$27&amp;Wales_LA!$B28,Data_LA!$A$5:$K$1300,Data_LA!K$1,FALSE)),"-",VLOOKUP(control!$B$4&amp;control!$H$27&amp;Wales_LA!$B28,Data_LA!$A$5:$K$1300,Data_LA!K$1,FALSE))=0,ISERROR(IF(ISERROR(VLOOKUP(control!$B$4&amp;control!$H$27&amp;Wales_LA!$B28,Data_LA!$A$5:$K$1300,Data_LA!K$1,FALSE)),"-",VLOOKUP(control!$B$4&amp;control!$H$27&amp;Wales_LA!$B28,Data_LA!$A$5:$K$1300,Data_LA!K$1,FALSE)))),"-",IF(ISERROR(VLOOKUP(control!$B$4&amp;control!$H$27&amp;Wales_LA!$B28,Data_LA!$A$5:$K$1300,Data_LA!K$1,FALSE)),"-",VLOOKUP(control!$B$4&amp;control!$H$27&amp;Wales_LA!$B28,Data_LA!$A$5:$K$1300,Data_LA!K$1,FALSE)))</f>
        <v>-</v>
      </c>
      <c r="K28" s="89">
        <f>IF(OR(IF(ISERROR(VLOOKUP(control!$B$5&amp;control!$H$27&amp;Wales_LA!$B28,Data_LA!$A$5:$K$1300,Data_LA!E$1,FALSE)),"-",VLOOKUP(control!$B$5&amp;control!$H$27&amp;Wales_LA!$B28,Data_LA!$A$5:$K$1300,Data_LA!E$1,FALSE))=0,ISERROR(IF(ISERROR(VLOOKUP(control!$B$5&amp;control!$H$27&amp;Wales_LA!$B28,Data_LA!$A$5:$K$1300,Data_LA!E$1,FALSE)),"-",VLOOKUP(control!$B$5&amp;control!$H$27&amp;Wales_LA!$B28,Data_LA!$A$5:$K$1300,Data_LA!E$1,FALSE)))),"-",IF(ISERROR(VLOOKUP(control!$B$5&amp;control!$H$27&amp;Wales_LA!$B28,Data_LA!$A$5:$K$1300,Data_LA!E$1,FALSE)),"-",VLOOKUP(control!$B$5&amp;control!$H$27&amp;Wales_LA!$B28,Data_LA!$A$5:$K$1300,Data_LA!E$1,FALSE)))</f>
        <v>5</v>
      </c>
      <c r="L28" s="90">
        <f>IF(OR(IF(ISERROR(VLOOKUP(control!$B$5&amp;control!$H$27&amp;Wales_LA!$B28,Data_LA!$A$5:$K$1300,Data_LA!F$1,FALSE)),"-",VLOOKUP(control!$B$5&amp;control!$H$27&amp;Wales_LA!$B28,Data_LA!$A$5:$K$1300,Data_LA!F$1,FALSE))=0,ISERROR(IF(ISERROR(VLOOKUP(control!$B$5&amp;control!$H$27&amp;Wales_LA!$B31,Data_LA!$A$5:$K$1300,Data_LA!F$1,FALSE)),"-",VLOOKUP(control!$B$5&amp;control!$H$27&amp;Wales_LA!$B28,Data_LA!$A$5:$K$1300,Data_LA!F$1,FALSE)))),"-",IF(ISERROR(VLOOKUP(control!$B$5&amp;control!$H$27&amp;Wales_LA!$B28,Data_LA!$A$5:$K$1300,Data_LA!F$1,FALSE)),"-",VLOOKUP(control!$B$5&amp;control!$H$27&amp;Wales_LA!$B28,Data_LA!$A$5:$K$1300,Data_LA!F$1,FALSE)))</f>
        <v>7</v>
      </c>
      <c r="M28" s="90">
        <f>IF(OR(IF(ISERROR(VLOOKUP(control!$B$5&amp;control!$H$27&amp;Wales_LA!$B28,Data_LA!$A$5:$K$1300,Data_LA!G$1,FALSE)),"-",VLOOKUP(control!$B$5&amp;control!$H$27&amp;Wales_LA!$B28,Data_LA!$A$5:$K$1300,Data_LA!G$1,FALSE))=0,ISERROR(IF(ISERROR(VLOOKUP(control!$B$5&amp;control!$H$27&amp;Wales_LA!$B31,Data_LA!$A$5:$K$1300,Data_LA!G$1,FALSE)),"-",VLOOKUP(control!$B$5&amp;control!$H$27&amp;Wales_LA!$B28,Data_LA!$A$5:$K$1300,Data_LA!G$1,FALSE)))),"-",IF(ISERROR(VLOOKUP(control!$B$5&amp;control!$H$27&amp;Wales_LA!$B28,Data_LA!$A$5:$K$1300,Data_LA!G$1,FALSE)),"-",VLOOKUP(control!$B$5&amp;control!$H$27&amp;Wales_LA!$B28,Data_LA!$A$5:$K$1300,Data_LA!G$1,FALSE)))</f>
        <v>11</v>
      </c>
      <c r="N28" s="90">
        <f>IF(OR(IF(ISERROR(VLOOKUP(control!$B$5&amp;control!$H$27&amp;Wales_LA!$B28,Data_LA!$A$5:$K$1300,Data_LA!H$1,FALSE)),"-",VLOOKUP(control!$B$5&amp;control!$H$27&amp;Wales_LA!$B28,Data_LA!$A$5:$K$1300,Data_LA!H$1,FALSE))=0,ISERROR(IF(ISERROR(VLOOKUP(control!$B$5&amp;control!$H$27&amp;Wales_LA!$B31,Data_LA!$A$5:$K$1300,Data_LA!H$1,FALSE)),"-",VLOOKUP(control!$B$5&amp;control!$H$27&amp;Wales_LA!$B28,Data_LA!$A$5:$K$1300,Data_LA!H$1,FALSE)))),"-",IF(ISERROR(VLOOKUP(control!$B$5&amp;control!$H$27&amp;Wales_LA!$B28,Data_LA!$A$5:$K$1300,Data_LA!H$1,FALSE)),"-",VLOOKUP(control!$B$5&amp;control!$H$27&amp;Wales_LA!$B28,Data_LA!$A$5:$K$1300,Data_LA!H$1,FALSE)))</f>
        <v>20</v>
      </c>
      <c r="O28" s="90">
        <f>IF(OR(IF(ISERROR(VLOOKUP(control!$B$5&amp;control!$H$27&amp;Wales_LA!$B28,Data_LA!$A$5:$K$1300,Data_LA!I$1,FALSE)),"-",VLOOKUP(control!$B$5&amp;control!$H$27&amp;Wales_LA!$B28,Data_LA!$A$5:$K$1300,Data_LA!I$1,FALSE))=0,ISERROR(IF(ISERROR(VLOOKUP(control!$B$5&amp;control!$H$27&amp;Wales_LA!$B31,Data_LA!$A$5:$K$1300,Data_LA!I$1,FALSE)),"-",VLOOKUP(control!$B$5&amp;control!$H$27&amp;Wales_LA!$B28,Data_LA!$A$5:$K$1300,Data_LA!I$1,FALSE)))),"-",IF(ISERROR(VLOOKUP(control!$B$5&amp;control!$H$27&amp;Wales_LA!$B28,Data_LA!$A$5:$K$1300,Data_LA!I$1,FALSE)),"-",VLOOKUP(control!$B$5&amp;control!$H$27&amp;Wales_LA!$B28,Data_LA!$A$5:$K$1300,Data_LA!I$1,FALSE)))</f>
        <v>11</v>
      </c>
      <c r="P28" s="90">
        <f>IF(OR(IF(ISERROR(VLOOKUP(control!$B$5&amp;control!$H$27&amp;Wales_LA!$B28,Data_LA!$A$5:$K$1300,Data_LA!J$1,FALSE)),"-",VLOOKUP(control!$B$5&amp;control!$H$27&amp;Wales_LA!$B28,Data_LA!$A$5:$K$1300,Data_LA!J$1,FALSE))=0,ISERROR(IF(ISERROR(VLOOKUP(control!$B$5&amp;control!$H$27&amp;Wales_LA!$B31,Data_LA!$A$5:$K$1300,Data_LA!J$1,FALSE)),"-",VLOOKUP(control!$B$5&amp;control!$H$27&amp;Wales_LA!$B28,Data_LA!$A$5:$K$1300,Data_LA!J$1,FALSE)))),"-",IF(ISERROR(VLOOKUP(control!$B$5&amp;control!$H$27&amp;Wales_LA!$B28,Data_LA!$A$5:$K$1300,Data_LA!J$1,FALSE)),"-",VLOOKUP(control!$B$5&amp;control!$H$27&amp;Wales_LA!$B28,Data_LA!$A$5:$K$1300,Data_LA!J$1,FALSE)))</f>
        <v>19</v>
      </c>
      <c r="Q28" s="91">
        <f>IF(OR(IF(ISERROR(VLOOKUP(control!$B$5&amp;control!$H$27&amp;Wales_LA!$B28,Data_LA!$A$5:$K$1300,Data_LA!K$1,FALSE)),"-",VLOOKUP(control!$B$5&amp;control!$H$27&amp;Wales_LA!$B28,Data_LA!$A$5:$K$1300,Data_LA!K$1,FALSE))=0,ISERROR(IF(ISERROR(VLOOKUP(control!$B$5&amp;control!$H$27&amp;Wales_LA!$B31,Data_LA!$A$5:$K$1300,Data_LA!K$1,FALSE)),"-",VLOOKUP(control!$B$5&amp;control!$H$27&amp;Wales_LA!$B28,Data_LA!$A$5:$K$1300,Data_LA!K$1,FALSE)))),"-",IF(ISERROR(VLOOKUP(control!$B$5&amp;control!$H$27&amp;Wales_LA!$B28,Data_LA!$A$5:$K$1300,Data_LA!K$1,FALSE)),"-",VLOOKUP(control!$B$5&amp;control!$H$27&amp;Wales_LA!$B28,Data_LA!$A$5:$K$1300,Data_LA!K$1,FALSE)))</f>
        <v>73</v>
      </c>
      <c r="R28" s="9"/>
      <c r="S28" s="89">
        <f>IF(OR(IF(ISERROR(VLOOKUP("Persons"&amp;control!$H$27&amp;Wales_LA!$B28,Data_LA!$A$5:$K$1300,Data_LA!E$1,FALSE)),"-",VLOOKUP("Persons"&amp;control!$H$27&amp;Wales_LA!$B28,Data_LA!$A$5:$K$1300,Data_LA!E$1,FALSE))=0,ISERROR(IF(ISERROR(VLOOKUP("Persons"&amp;control!$H$27&amp;Wales_LA!$B28,Data_LA!$A$5:$K$1300,Data_LA!E$1,FALSE)),"-",VLOOKUP("Persons"&amp;control!$H$27&amp;Wales_LA!$B28,Data_LA!$A$5:$K$1300,Data_LA!E$1,FALSE)))),"-",IF(ISERROR(VLOOKUP("Persons"&amp;control!$H$27&amp;Wales_LA!$B28,Data_LA!$A$5:$K$1300,Data_LA!E$1,FALSE)),"-",VLOOKUP("Persons"&amp;control!$H$27&amp;Wales_LA!$B28,Data_LA!$A$5:$K$1300,Data_LA!E$1,FALSE)))</f>
        <v>5</v>
      </c>
      <c r="T28" s="90">
        <f>IF(OR(IF(ISERROR(VLOOKUP("Persons"&amp;control!$H$27&amp;Wales_LA!$B28,Data_LA!$A$5:$K$1300,Data_LA!F$1,FALSE)),"-",VLOOKUP("Persons"&amp;control!$H$27&amp;Wales_LA!$B28,Data_LA!$A$5:$K$1300,Data_LA!F$1,FALSE))=0,ISERROR(IF(ISERROR(VLOOKUP("Persons"&amp;control!$H$27&amp;Wales_LA!$B28,Data_LA!$A$5:$K$1300,Data_LA!F$1,FALSE)),"-",VLOOKUP("Persons"&amp;control!$H$27&amp;Wales_LA!$B28,Data_LA!$A$5:$K$1300,Data_LA!F$1,FALSE)))),"-",IF(ISERROR(VLOOKUP("Persons"&amp;control!$H$27&amp;Wales_LA!$B28,Data_LA!$A$5:$K$1300,Data_LA!F$1,FALSE)),"-",VLOOKUP("Persons"&amp;control!$H$27&amp;Wales_LA!$B28,Data_LA!$A$5:$K$1300,Data_LA!F$1,FALSE)))</f>
        <v>7</v>
      </c>
      <c r="U28" s="90">
        <f>IF(OR(IF(ISERROR(VLOOKUP("Persons"&amp;control!$H$27&amp;Wales_LA!$B28,Data_LA!$A$5:$K$1300,Data_LA!G$1,FALSE)),"-",VLOOKUP("Persons"&amp;control!$H$27&amp;Wales_LA!$B28,Data_LA!$A$5:$K$1300,Data_LA!G$1,FALSE))=0,ISERROR(IF(ISERROR(VLOOKUP("Persons"&amp;control!$H$27&amp;Wales_LA!$B28,Data_LA!$A$5:$K$1300,Data_LA!G$1,FALSE)),"-",VLOOKUP("Persons"&amp;control!$H$27&amp;Wales_LA!$B28,Data_LA!$A$5:$K$1300,Data_LA!G$1,FALSE)))),"-",IF(ISERROR(VLOOKUP("Persons"&amp;control!$H$27&amp;Wales_LA!$B28,Data_LA!$A$5:$K$1300,Data_LA!G$1,FALSE)),"-",VLOOKUP("Persons"&amp;control!$H$27&amp;Wales_LA!$B28,Data_LA!$A$5:$K$1300,Data_LA!G$1,FALSE)))</f>
        <v>11</v>
      </c>
      <c r="V28" s="90">
        <f>IF(OR(IF(ISERROR(VLOOKUP("Persons"&amp;control!$H$27&amp;Wales_LA!$B28,Data_LA!$A$5:$K$1300,Data_LA!H$1,FALSE)),"-",VLOOKUP("Persons"&amp;control!$H$27&amp;Wales_LA!$B28,Data_LA!$A$5:$K$1300,Data_LA!H$1,FALSE))=0,ISERROR(IF(ISERROR(VLOOKUP("Persons"&amp;control!$H$27&amp;Wales_LA!$B28,Data_LA!$A$5:$K$1300,Data_LA!H$1,FALSE)),"-",VLOOKUP("Persons"&amp;control!$H$27&amp;Wales_LA!$B28,Data_LA!$A$5:$K$1300,Data_LA!H$1,FALSE)))),"-",IF(ISERROR(VLOOKUP("Persons"&amp;control!$H$27&amp;Wales_LA!$B28,Data_LA!$A$5:$K$1300,Data_LA!H$1,FALSE)),"-",VLOOKUP("Persons"&amp;control!$H$27&amp;Wales_LA!$B28,Data_LA!$A$5:$K$1300,Data_LA!H$1,FALSE)))</f>
        <v>20</v>
      </c>
      <c r="W28" s="90">
        <f>IF(OR(IF(ISERROR(VLOOKUP("Persons"&amp;control!$H$27&amp;Wales_LA!$B28,Data_LA!$A$5:$K$1300,Data_LA!I$1,FALSE)),"-",VLOOKUP("Persons"&amp;control!$H$27&amp;Wales_LA!$B28,Data_LA!$A$5:$K$1300,Data_LA!I$1,FALSE))=0,ISERROR(IF(ISERROR(VLOOKUP("Persons"&amp;control!$H$27&amp;Wales_LA!$B28,Data_LA!$A$5:$K$1300,Data_LA!I$1,FALSE)),"-",VLOOKUP("Persons"&amp;control!$H$27&amp;Wales_LA!$B28,Data_LA!$A$5:$K$1300,Data_LA!I$1,FALSE)))),"-",IF(ISERROR(VLOOKUP("Persons"&amp;control!$H$27&amp;Wales_LA!$B28,Data_LA!$A$5:$K$1300,Data_LA!I$1,FALSE)),"-",VLOOKUP("Persons"&amp;control!$H$27&amp;Wales_LA!$B28,Data_LA!$A$5:$K$1300,Data_LA!I$1,FALSE)))</f>
        <v>11</v>
      </c>
      <c r="X28" s="90">
        <f>IF(OR(IF(ISERROR(VLOOKUP("Persons"&amp;control!$H$27&amp;Wales_LA!$B28,Data_LA!$A$5:$K$1300,Data_LA!J$1,FALSE)),"-",VLOOKUP("Persons"&amp;control!$H$27&amp;Wales_LA!$B28,Data_LA!$A$5:$K$1300,Data_LA!J$1,FALSE))=0,ISERROR(IF(ISERROR(VLOOKUP("Persons"&amp;control!$H$27&amp;Wales_LA!$B28,Data_LA!$A$5:$K$1300,Data_LA!J$1,FALSE)),"-",VLOOKUP("Persons"&amp;control!$H$27&amp;Wales_LA!$B28,Data_LA!$A$5:$K$1300,Data_LA!J$1,FALSE)))),"-",IF(ISERROR(VLOOKUP("Persons"&amp;control!$H$27&amp;Wales_LA!$B28,Data_LA!$A$5:$K$1300,Data_LA!J$1,FALSE)),"-",VLOOKUP("Persons"&amp;control!$H$27&amp;Wales_LA!$B28,Data_LA!$A$5:$K$1300,Data_LA!J$1,FALSE)))</f>
        <v>19</v>
      </c>
      <c r="Y28" s="91">
        <f>IF(OR(IF(ISERROR(VLOOKUP("Persons"&amp;control!$H$27&amp;Wales_LA!$B28,Data_LA!$A$5:$K$1300,Data_LA!K$1,FALSE)),"-",VLOOKUP("Persons"&amp;control!$H$27&amp;Wales_LA!$B28,Data_LA!$A$5:$K$1300,Data_LA!K$1,FALSE))=0,ISERROR(IF(ISERROR(VLOOKUP("Persons"&amp;control!$H$27&amp;Wales_LA!$B28,Data_LA!$A$5:$K$1300,Data_LA!K$1,FALSE)),"-",VLOOKUP("Persons"&amp;control!$H$27&amp;Wales_LA!$B28,Data_LA!$A$5:$K$1300,Data_LA!K$1,FALSE)))),"-",IF(ISERROR(VLOOKUP("Persons"&amp;control!$H$27&amp;Wales_LA!$B28,Data_LA!$A$5:$K$1300,Data_LA!K$1,FALSE)),"-",VLOOKUP("Persons"&amp;control!$H$27&amp;Wales_LA!$B28,Data_LA!$A$5:$K$1300,Data_LA!K$1,FALSE)))</f>
        <v>73</v>
      </c>
    </row>
    <row r="29" spans="2:25" thickBot="1">
      <c r="B29" s="16" t="s">
        <v>60</v>
      </c>
      <c r="C29" s="86">
        <f>IF(OR(IF(ISERROR(VLOOKUP(control!$B$4&amp;control!$H$27&amp;Wales_LA!$B29,Data_LA!$A$5:$K$1300,Data_LA!E$1,FALSE)),"-",VLOOKUP(control!$B$4&amp;control!$H$27&amp;Wales_LA!$B29,Data_LA!$A$5:$K$1300,Data_LA!E$1,FALSE))=0,ISERROR(IF(ISERROR(VLOOKUP(control!$B$4&amp;control!$H$27&amp;Wales_LA!$B29,Data_LA!$A$5:$K$1300,Data_LA!E$1,FALSE)),"-",VLOOKUP(control!$B$4&amp;control!$H$27&amp;Wales_LA!$B29,Data_LA!$A$5:$K$1300,Data_LA!E$1,FALSE)))),"-",IF(ISERROR(VLOOKUP(control!$B$4&amp;control!$H$27&amp;Wales_LA!$B29,Data_LA!$A$5:$K$1300,Data_LA!E$1,FALSE)),"-",VLOOKUP(control!$B$4&amp;control!$H$27&amp;Wales_LA!$B29,Data_LA!$A$5:$K$1300,Data_LA!E$1,FALSE)))</f>
        <v>4</v>
      </c>
      <c r="D29" s="87">
        <f>IF(OR(IF(ISERROR(VLOOKUP(control!$B$4&amp;control!$H$27&amp;Wales_LA!$B29,Data_LA!$A$5:$K$1300,Data_LA!F$1,FALSE)),"-",VLOOKUP(control!$B$4&amp;control!$H$27&amp;Wales_LA!$B29,Data_LA!$A$5:$K$1300,Data_LA!F$1,FALSE))=0,ISERROR(IF(ISERROR(VLOOKUP(control!$B$4&amp;control!$H$27&amp;Wales_LA!$B29,Data_LA!$A$5:$K$1300,Data_LA!F$1,FALSE)),"-",VLOOKUP(control!$B$4&amp;control!$H$27&amp;Wales_LA!$B29,Data_LA!$A$5:$K$1300,Data_LA!F$1,FALSE)))),"-",IF(ISERROR(VLOOKUP(control!$B$4&amp;control!$H$27&amp;Wales_LA!$B29,Data_LA!$A$5:$K$1300,Data_LA!F$1,FALSE)),"-",VLOOKUP(control!$B$4&amp;control!$H$27&amp;Wales_LA!$B29,Data_LA!$A$5:$K$1300,Data_LA!F$1,FALSE)))</f>
        <v>3</v>
      </c>
      <c r="E29" s="87">
        <f>IF(OR(IF(ISERROR(VLOOKUP(control!$B$4&amp;control!$H$27&amp;Wales_LA!$B29,Data_LA!$A$5:$K$1300,Data_LA!G$1,FALSE)),"-",VLOOKUP(control!$B$4&amp;control!$H$27&amp;Wales_LA!$B29,Data_LA!$A$5:$K$1300,Data_LA!G$1,FALSE))=0,ISERROR(IF(ISERROR(VLOOKUP(control!$B$4&amp;control!$H$27&amp;Wales_LA!$B29,Data_LA!$A$5:$K$1300,Data_LA!G$1,FALSE)),"-",VLOOKUP(control!$B$4&amp;control!$H$27&amp;Wales_LA!$B29,Data_LA!$A$5:$K$1300,Data_LA!G$1,FALSE)))),"-",IF(ISERROR(VLOOKUP(control!$B$4&amp;control!$H$27&amp;Wales_LA!$B29,Data_LA!$A$5:$K$1300,Data_LA!G$1,FALSE)),"-",VLOOKUP(control!$B$4&amp;control!$H$27&amp;Wales_LA!$B29,Data_LA!$A$5:$K$1300,Data_LA!G$1,FALSE)))</f>
        <v>12</v>
      </c>
      <c r="F29" s="87">
        <f>IF(OR(IF(ISERROR(VLOOKUP(control!$B$4&amp;control!$H$27&amp;Wales_LA!$B29,Data_LA!$A$5:$K$1300,Data_LA!H$1,FALSE)),"-",VLOOKUP(control!$B$4&amp;control!$H$27&amp;Wales_LA!$B29,Data_LA!$A$5:$K$1300,Data_LA!H$1,FALSE))=0,ISERROR(IF(ISERROR(VLOOKUP(control!$B$4&amp;control!$H$27&amp;Wales_LA!$B29,Data_LA!$A$5:$K$1300,Data_LA!H$1,FALSE)),"-",VLOOKUP(control!$B$4&amp;control!$H$27&amp;Wales_LA!$B29,Data_LA!$A$5:$K$1300,Data_LA!H$1,FALSE)))),"-",IF(ISERROR(VLOOKUP(control!$B$4&amp;control!$H$27&amp;Wales_LA!$B29,Data_LA!$A$5:$K$1300,Data_LA!H$1,FALSE)),"-",VLOOKUP(control!$B$4&amp;control!$H$27&amp;Wales_LA!$B29,Data_LA!$A$5:$K$1300,Data_LA!H$1,FALSE)))</f>
        <v>18</v>
      </c>
      <c r="G29" s="87">
        <f>IF(OR(IF(ISERROR(VLOOKUP(control!$B$4&amp;control!$H$27&amp;Wales_LA!$B29,Data_LA!$A$5:$K$1300,Data_LA!I$1,FALSE)),"-",VLOOKUP(control!$B$4&amp;control!$H$27&amp;Wales_LA!$B29,Data_LA!$A$5:$K$1300,Data_LA!I$1,FALSE))=0,ISERROR(IF(ISERROR(VLOOKUP(control!$B$4&amp;control!$H$27&amp;Wales_LA!$B29,Data_LA!$A$5:$K$1300,Data_LA!I$1,FALSE)),"-",VLOOKUP(control!$B$4&amp;control!$H$27&amp;Wales_LA!$B29,Data_LA!$A$5:$K$1300,Data_LA!I$1,FALSE)))),"-",IF(ISERROR(VLOOKUP(control!$B$4&amp;control!$H$27&amp;Wales_LA!$B29,Data_LA!$A$5:$K$1300,Data_LA!I$1,FALSE)),"-",VLOOKUP(control!$B$4&amp;control!$H$27&amp;Wales_LA!$B29,Data_LA!$A$5:$K$1300,Data_LA!I$1,FALSE)))</f>
        <v>15</v>
      </c>
      <c r="H29" s="87">
        <f>IF(OR(IF(ISERROR(VLOOKUP(control!$B$4&amp;control!$H$27&amp;Wales_LA!$B29,Data_LA!$A$5:$K$1300,Data_LA!J$1,FALSE)),"-",VLOOKUP(control!$B$4&amp;control!$H$27&amp;Wales_LA!$B29,Data_LA!$A$5:$K$1300,Data_LA!J$1,FALSE))=0,ISERROR(IF(ISERROR(VLOOKUP(control!$B$4&amp;control!$H$27&amp;Wales_LA!$B29,Data_LA!$A$5:$K$1300,Data_LA!J$1,FALSE)),"-",VLOOKUP(control!$B$4&amp;control!$H$27&amp;Wales_LA!$B29,Data_LA!$A$5:$K$1300,Data_LA!J$1,FALSE)))),"-",IF(ISERROR(VLOOKUP(control!$B$4&amp;control!$H$27&amp;Wales_LA!$B29,Data_LA!$A$5:$K$1300,Data_LA!J$1,FALSE)),"-",VLOOKUP(control!$B$4&amp;control!$H$27&amp;Wales_LA!$B29,Data_LA!$A$5:$K$1300,Data_LA!J$1,FALSE)))</f>
        <v>9</v>
      </c>
      <c r="I29" s="88">
        <f>IF(OR(IF(ISERROR(VLOOKUP(control!$B$4&amp;control!$H$27&amp;Wales_LA!$B29,Data_LA!$A$5:$K$1300,Data_LA!K$1,FALSE)),"-",VLOOKUP(control!$B$4&amp;control!$H$27&amp;Wales_LA!$B29,Data_LA!$A$5:$K$1300,Data_LA!K$1,FALSE))=0,ISERROR(IF(ISERROR(VLOOKUP(control!$B$4&amp;control!$H$27&amp;Wales_LA!$B29,Data_LA!$A$5:$K$1300,Data_LA!K$1,FALSE)),"-",VLOOKUP(control!$B$4&amp;control!$H$27&amp;Wales_LA!$B29,Data_LA!$A$5:$K$1300,Data_LA!K$1,FALSE)))),"-",IF(ISERROR(VLOOKUP(control!$B$4&amp;control!$H$27&amp;Wales_LA!$B29,Data_LA!$A$5:$K$1300,Data_LA!K$1,FALSE)),"-",VLOOKUP(control!$B$4&amp;control!$H$27&amp;Wales_LA!$B29,Data_LA!$A$5:$K$1300,Data_LA!K$1,FALSE)))</f>
        <v>61</v>
      </c>
      <c r="K29" s="86">
        <f>IF(OR(IF(ISERROR(VLOOKUP(control!$B$5&amp;control!$H$27&amp;Wales_LA!$B29,Data_LA!$A$5:$K$1300,Data_LA!E$1,FALSE)),"-",VLOOKUP(control!$B$5&amp;control!$H$27&amp;Wales_LA!$B29,Data_LA!$A$5:$K$1300,Data_LA!E$1,FALSE))=0,ISERROR(IF(ISERROR(VLOOKUP(control!$B$5&amp;control!$H$27&amp;Wales_LA!$B29,Data_LA!$A$5:$K$1300,Data_LA!E$1,FALSE)),"-",VLOOKUP(control!$B$5&amp;control!$H$27&amp;Wales_LA!$B29,Data_LA!$A$5:$K$1300,Data_LA!E$1,FALSE)))),"-",IF(ISERROR(VLOOKUP(control!$B$5&amp;control!$H$27&amp;Wales_LA!$B29,Data_LA!$A$5:$K$1300,Data_LA!E$1,FALSE)),"-",VLOOKUP(control!$B$5&amp;control!$H$27&amp;Wales_LA!$B29,Data_LA!$A$5:$K$1300,Data_LA!E$1,FALSE)))</f>
        <v>10</v>
      </c>
      <c r="L29" s="87">
        <f>IF(OR(IF(ISERROR(VLOOKUP(control!$B$5&amp;control!$H$27&amp;Wales_LA!$B29,Data_LA!$A$5:$K$1300,Data_LA!F$1,FALSE)),"-",VLOOKUP(control!$B$5&amp;control!$H$27&amp;Wales_LA!$B29,Data_LA!$A$5:$K$1300,Data_LA!F$1,FALSE))=0,ISERROR(IF(ISERROR(VLOOKUP(control!$B$5&amp;control!$H$27&amp;Wales_LA!$B32,Data_LA!$A$5:$K$1300,Data_LA!F$1,FALSE)),"-",VLOOKUP(control!$B$5&amp;control!$H$27&amp;Wales_LA!$B29,Data_LA!$A$5:$K$1300,Data_LA!F$1,FALSE)))),"-",IF(ISERROR(VLOOKUP(control!$B$5&amp;control!$H$27&amp;Wales_LA!$B29,Data_LA!$A$5:$K$1300,Data_LA!F$1,FALSE)),"-",VLOOKUP(control!$B$5&amp;control!$H$27&amp;Wales_LA!$B29,Data_LA!$A$5:$K$1300,Data_LA!F$1,FALSE)))</f>
        <v>4</v>
      </c>
      <c r="M29" s="87">
        <f>IF(OR(IF(ISERROR(VLOOKUP(control!$B$5&amp;control!$H$27&amp;Wales_LA!$B29,Data_LA!$A$5:$K$1300,Data_LA!G$1,FALSE)),"-",VLOOKUP(control!$B$5&amp;control!$H$27&amp;Wales_LA!$B29,Data_LA!$A$5:$K$1300,Data_LA!G$1,FALSE))=0,ISERROR(IF(ISERROR(VLOOKUP(control!$B$5&amp;control!$H$27&amp;Wales_LA!$B32,Data_LA!$A$5:$K$1300,Data_LA!G$1,FALSE)),"-",VLOOKUP(control!$B$5&amp;control!$H$27&amp;Wales_LA!$B29,Data_LA!$A$5:$K$1300,Data_LA!G$1,FALSE)))),"-",IF(ISERROR(VLOOKUP(control!$B$5&amp;control!$H$27&amp;Wales_LA!$B29,Data_LA!$A$5:$K$1300,Data_LA!G$1,FALSE)),"-",VLOOKUP(control!$B$5&amp;control!$H$27&amp;Wales_LA!$B29,Data_LA!$A$5:$K$1300,Data_LA!G$1,FALSE)))</f>
        <v>15</v>
      </c>
      <c r="N29" s="87">
        <f>IF(OR(IF(ISERROR(VLOOKUP(control!$B$5&amp;control!$H$27&amp;Wales_LA!$B29,Data_LA!$A$5:$K$1300,Data_LA!H$1,FALSE)),"-",VLOOKUP(control!$B$5&amp;control!$H$27&amp;Wales_LA!$B29,Data_LA!$A$5:$K$1300,Data_LA!H$1,FALSE))=0,ISERROR(IF(ISERROR(VLOOKUP(control!$B$5&amp;control!$H$27&amp;Wales_LA!$B32,Data_LA!$A$5:$K$1300,Data_LA!H$1,FALSE)),"-",VLOOKUP(control!$B$5&amp;control!$H$27&amp;Wales_LA!$B29,Data_LA!$A$5:$K$1300,Data_LA!H$1,FALSE)))),"-",IF(ISERROR(VLOOKUP(control!$B$5&amp;control!$H$27&amp;Wales_LA!$B29,Data_LA!$A$5:$K$1300,Data_LA!H$1,FALSE)),"-",VLOOKUP(control!$B$5&amp;control!$H$27&amp;Wales_LA!$B29,Data_LA!$A$5:$K$1300,Data_LA!H$1,FALSE)))</f>
        <v>18</v>
      </c>
      <c r="O29" s="87">
        <f>IF(OR(IF(ISERROR(VLOOKUP(control!$B$5&amp;control!$H$27&amp;Wales_LA!$B29,Data_LA!$A$5:$K$1300,Data_LA!I$1,FALSE)),"-",VLOOKUP(control!$B$5&amp;control!$H$27&amp;Wales_LA!$B29,Data_LA!$A$5:$K$1300,Data_LA!I$1,FALSE))=0,ISERROR(IF(ISERROR(VLOOKUP(control!$B$5&amp;control!$H$27&amp;Wales_LA!$B32,Data_LA!$A$5:$K$1300,Data_LA!I$1,FALSE)),"-",VLOOKUP(control!$B$5&amp;control!$H$27&amp;Wales_LA!$B29,Data_LA!$A$5:$K$1300,Data_LA!I$1,FALSE)))),"-",IF(ISERROR(VLOOKUP(control!$B$5&amp;control!$H$27&amp;Wales_LA!$B29,Data_LA!$A$5:$K$1300,Data_LA!I$1,FALSE)),"-",VLOOKUP(control!$B$5&amp;control!$H$27&amp;Wales_LA!$B29,Data_LA!$A$5:$K$1300,Data_LA!I$1,FALSE)))</f>
        <v>27</v>
      </c>
      <c r="P29" s="87">
        <f>IF(OR(IF(ISERROR(VLOOKUP(control!$B$5&amp;control!$H$27&amp;Wales_LA!$B29,Data_LA!$A$5:$K$1300,Data_LA!J$1,FALSE)),"-",VLOOKUP(control!$B$5&amp;control!$H$27&amp;Wales_LA!$B29,Data_LA!$A$5:$K$1300,Data_LA!J$1,FALSE))=0,ISERROR(IF(ISERROR(VLOOKUP(control!$B$5&amp;control!$H$27&amp;Wales_LA!$B32,Data_LA!$A$5:$K$1300,Data_LA!J$1,FALSE)),"-",VLOOKUP(control!$B$5&amp;control!$H$27&amp;Wales_LA!$B29,Data_LA!$A$5:$K$1300,Data_LA!J$1,FALSE)))),"-",IF(ISERROR(VLOOKUP(control!$B$5&amp;control!$H$27&amp;Wales_LA!$B29,Data_LA!$A$5:$K$1300,Data_LA!J$1,FALSE)),"-",VLOOKUP(control!$B$5&amp;control!$H$27&amp;Wales_LA!$B29,Data_LA!$A$5:$K$1300,Data_LA!J$1,FALSE)))</f>
        <v>25</v>
      </c>
      <c r="Q29" s="88">
        <f>IF(OR(IF(ISERROR(VLOOKUP(control!$B$5&amp;control!$H$27&amp;Wales_LA!$B29,Data_LA!$A$5:$K$1300,Data_LA!K$1,FALSE)),"-",VLOOKUP(control!$B$5&amp;control!$H$27&amp;Wales_LA!$B29,Data_LA!$A$5:$K$1300,Data_LA!K$1,FALSE))=0,ISERROR(IF(ISERROR(VLOOKUP(control!$B$5&amp;control!$H$27&amp;Wales_LA!$B32,Data_LA!$A$5:$K$1300,Data_LA!K$1,FALSE)),"-",VLOOKUP(control!$B$5&amp;control!$H$27&amp;Wales_LA!$B29,Data_LA!$A$5:$K$1300,Data_LA!K$1,FALSE)))),"-",IF(ISERROR(VLOOKUP(control!$B$5&amp;control!$H$27&amp;Wales_LA!$B29,Data_LA!$A$5:$K$1300,Data_LA!K$1,FALSE)),"-",VLOOKUP(control!$B$5&amp;control!$H$27&amp;Wales_LA!$B29,Data_LA!$A$5:$K$1300,Data_LA!K$1,FALSE)))</f>
        <v>99</v>
      </c>
      <c r="R29" s="9"/>
      <c r="S29" s="86">
        <f>IF(OR(IF(ISERROR(VLOOKUP("Persons"&amp;control!$H$27&amp;Wales_LA!$B29,Data_LA!$A$5:$K$1300,Data_LA!E$1,FALSE)),"-",VLOOKUP("Persons"&amp;control!$H$27&amp;Wales_LA!$B29,Data_LA!$A$5:$K$1300,Data_LA!E$1,FALSE))=0,ISERROR(IF(ISERROR(VLOOKUP("Persons"&amp;control!$H$27&amp;Wales_LA!$B29,Data_LA!$A$5:$K$1300,Data_LA!E$1,FALSE)),"-",VLOOKUP("Persons"&amp;control!$H$27&amp;Wales_LA!$B29,Data_LA!$A$5:$K$1300,Data_LA!E$1,FALSE)))),"-",IF(ISERROR(VLOOKUP("Persons"&amp;control!$H$27&amp;Wales_LA!$B29,Data_LA!$A$5:$K$1300,Data_LA!E$1,FALSE)),"-",VLOOKUP("Persons"&amp;control!$H$27&amp;Wales_LA!$B29,Data_LA!$A$5:$K$1300,Data_LA!E$1,FALSE)))</f>
        <v>14</v>
      </c>
      <c r="T29" s="87">
        <f>IF(OR(IF(ISERROR(VLOOKUP("Persons"&amp;control!$H$27&amp;Wales_LA!$B29,Data_LA!$A$5:$K$1300,Data_LA!F$1,FALSE)),"-",VLOOKUP("Persons"&amp;control!$H$27&amp;Wales_LA!$B29,Data_LA!$A$5:$K$1300,Data_LA!F$1,FALSE))=0,ISERROR(IF(ISERROR(VLOOKUP("Persons"&amp;control!$H$27&amp;Wales_LA!$B29,Data_LA!$A$5:$K$1300,Data_LA!F$1,FALSE)),"-",VLOOKUP("Persons"&amp;control!$H$27&amp;Wales_LA!$B29,Data_LA!$A$5:$K$1300,Data_LA!F$1,FALSE)))),"-",IF(ISERROR(VLOOKUP("Persons"&amp;control!$H$27&amp;Wales_LA!$B29,Data_LA!$A$5:$K$1300,Data_LA!F$1,FALSE)),"-",VLOOKUP("Persons"&amp;control!$H$27&amp;Wales_LA!$B29,Data_LA!$A$5:$K$1300,Data_LA!F$1,FALSE)))</f>
        <v>7</v>
      </c>
      <c r="U29" s="87">
        <f>IF(OR(IF(ISERROR(VLOOKUP("Persons"&amp;control!$H$27&amp;Wales_LA!$B29,Data_LA!$A$5:$K$1300,Data_LA!G$1,FALSE)),"-",VLOOKUP("Persons"&amp;control!$H$27&amp;Wales_LA!$B29,Data_LA!$A$5:$K$1300,Data_LA!G$1,FALSE))=0,ISERROR(IF(ISERROR(VLOOKUP("Persons"&amp;control!$H$27&amp;Wales_LA!$B29,Data_LA!$A$5:$K$1300,Data_LA!G$1,FALSE)),"-",VLOOKUP("Persons"&amp;control!$H$27&amp;Wales_LA!$B29,Data_LA!$A$5:$K$1300,Data_LA!G$1,FALSE)))),"-",IF(ISERROR(VLOOKUP("Persons"&amp;control!$H$27&amp;Wales_LA!$B29,Data_LA!$A$5:$K$1300,Data_LA!G$1,FALSE)),"-",VLOOKUP("Persons"&amp;control!$H$27&amp;Wales_LA!$B29,Data_LA!$A$5:$K$1300,Data_LA!G$1,FALSE)))</f>
        <v>27</v>
      </c>
      <c r="V29" s="87">
        <f>IF(OR(IF(ISERROR(VLOOKUP("Persons"&amp;control!$H$27&amp;Wales_LA!$B29,Data_LA!$A$5:$K$1300,Data_LA!H$1,FALSE)),"-",VLOOKUP("Persons"&amp;control!$H$27&amp;Wales_LA!$B29,Data_LA!$A$5:$K$1300,Data_LA!H$1,FALSE))=0,ISERROR(IF(ISERROR(VLOOKUP("Persons"&amp;control!$H$27&amp;Wales_LA!$B29,Data_LA!$A$5:$K$1300,Data_LA!H$1,FALSE)),"-",VLOOKUP("Persons"&amp;control!$H$27&amp;Wales_LA!$B29,Data_LA!$A$5:$K$1300,Data_LA!H$1,FALSE)))),"-",IF(ISERROR(VLOOKUP("Persons"&amp;control!$H$27&amp;Wales_LA!$B29,Data_LA!$A$5:$K$1300,Data_LA!H$1,FALSE)),"-",VLOOKUP("Persons"&amp;control!$H$27&amp;Wales_LA!$B29,Data_LA!$A$5:$K$1300,Data_LA!H$1,FALSE)))</f>
        <v>36</v>
      </c>
      <c r="W29" s="87">
        <f>IF(OR(IF(ISERROR(VLOOKUP("Persons"&amp;control!$H$27&amp;Wales_LA!$B29,Data_LA!$A$5:$K$1300,Data_LA!I$1,FALSE)),"-",VLOOKUP("Persons"&amp;control!$H$27&amp;Wales_LA!$B29,Data_LA!$A$5:$K$1300,Data_LA!I$1,FALSE))=0,ISERROR(IF(ISERROR(VLOOKUP("Persons"&amp;control!$H$27&amp;Wales_LA!$B29,Data_LA!$A$5:$K$1300,Data_LA!I$1,FALSE)),"-",VLOOKUP("Persons"&amp;control!$H$27&amp;Wales_LA!$B29,Data_LA!$A$5:$K$1300,Data_LA!I$1,FALSE)))),"-",IF(ISERROR(VLOOKUP("Persons"&amp;control!$H$27&amp;Wales_LA!$B29,Data_LA!$A$5:$K$1300,Data_LA!I$1,FALSE)),"-",VLOOKUP("Persons"&amp;control!$H$27&amp;Wales_LA!$B29,Data_LA!$A$5:$K$1300,Data_LA!I$1,FALSE)))</f>
        <v>42</v>
      </c>
      <c r="X29" s="87">
        <f>IF(OR(IF(ISERROR(VLOOKUP("Persons"&amp;control!$H$27&amp;Wales_LA!$B29,Data_LA!$A$5:$K$1300,Data_LA!J$1,FALSE)),"-",VLOOKUP("Persons"&amp;control!$H$27&amp;Wales_LA!$B29,Data_LA!$A$5:$K$1300,Data_LA!J$1,FALSE))=0,ISERROR(IF(ISERROR(VLOOKUP("Persons"&amp;control!$H$27&amp;Wales_LA!$B29,Data_LA!$A$5:$K$1300,Data_LA!J$1,FALSE)),"-",VLOOKUP("Persons"&amp;control!$H$27&amp;Wales_LA!$B29,Data_LA!$A$5:$K$1300,Data_LA!J$1,FALSE)))),"-",IF(ISERROR(VLOOKUP("Persons"&amp;control!$H$27&amp;Wales_LA!$B29,Data_LA!$A$5:$K$1300,Data_LA!J$1,FALSE)),"-",VLOOKUP("Persons"&amp;control!$H$27&amp;Wales_LA!$B29,Data_LA!$A$5:$K$1300,Data_LA!J$1,FALSE)))</f>
        <v>34</v>
      </c>
      <c r="Y29" s="88">
        <f>IF(OR(IF(ISERROR(VLOOKUP("Persons"&amp;control!$H$27&amp;Wales_LA!$B29,Data_LA!$A$5:$K$1300,Data_LA!K$1,FALSE)),"-",VLOOKUP("Persons"&amp;control!$H$27&amp;Wales_LA!$B29,Data_LA!$A$5:$K$1300,Data_LA!K$1,FALSE))=0,ISERROR(IF(ISERROR(VLOOKUP("Persons"&amp;control!$H$27&amp;Wales_LA!$B29,Data_LA!$A$5:$K$1300,Data_LA!K$1,FALSE)),"-",VLOOKUP("Persons"&amp;control!$H$27&amp;Wales_LA!$B29,Data_LA!$A$5:$K$1300,Data_LA!K$1,FALSE)))),"-",IF(ISERROR(VLOOKUP("Persons"&amp;control!$H$27&amp;Wales_LA!$B29,Data_LA!$A$5:$K$1300,Data_LA!K$1,FALSE)),"-",VLOOKUP("Persons"&amp;control!$H$27&amp;Wales_LA!$B29,Data_LA!$A$5:$K$1300,Data_LA!K$1,FALSE)))</f>
        <v>160</v>
      </c>
    </row>
    <row r="30" spans="2:25" thickBot="1">
      <c r="B30" s="16" t="s">
        <v>64</v>
      </c>
      <c r="C30" s="89">
        <f>IF(OR(IF(ISERROR(VLOOKUP(control!$B$4&amp;control!$H$27&amp;Wales_LA!$B30,Data_LA!$A$5:$K$1300,Data_LA!E$1,FALSE)),"-",VLOOKUP(control!$B$4&amp;control!$H$27&amp;Wales_LA!$B30,Data_LA!$A$5:$K$1300,Data_LA!E$1,FALSE))=0,ISERROR(IF(ISERROR(VLOOKUP(control!$B$4&amp;control!$H$27&amp;Wales_LA!$B30,Data_LA!$A$5:$K$1300,Data_LA!E$1,FALSE)),"-",VLOOKUP(control!$B$4&amp;control!$H$27&amp;Wales_LA!$B30,Data_LA!$A$5:$K$1300,Data_LA!E$1,FALSE)))),"-",IF(ISERROR(VLOOKUP(control!$B$4&amp;control!$H$27&amp;Wales_LA!$B30,Data_LA!$A$5:$K$1300,Data_LA!E$1,FALSE)),"-",VLOOKUP(control!$B$4&amp;control!$H$27&amp;Wales_LA!$B30,Data_LA!$A$5:$K$1300,Data_LA!E$1,FALSE)))</f>
        <v>52</v>
      </c>
      <c r="D30" s="90">
        <f>IF(OR(IF(ISERROR(VLOOKUP(control!$B$4&amp;control!$H$27&amp;Wales_LA!$B30,Data_LA!$A$5:$K$1300,Data_LA!F$1,FALSE)),"-",VLOOKUP(control!$B$4&amp;control!$H$27&amp;Wales_LA!$B30,Data_LA!$A$5:$K$1300,Data_LA!F$1,FALSE))=0,ISERROR(IF(ISERROR(VLOOKUP(control!$B$4&amp;control!$H$27&amp;Wales_LA!$B30,Data_LA!$A$5:$K$1300,Data_LA!F$1,FALSE)),"-",VLOOKUP(control!$B$4&amp;control!$H$27&amp;Wales_LA!$B30,Data_LA!$A$5:$K$1300,Data_LA!F$1,FALSE)))),"-",IF(ISERROR(VLOOKUP(control!$B$4&amp;control!$H$27&amp;Wales_LA!$B30,Data_LA!$A$5:$K$1300,Data_LA!F$1,FALSE)),"-",VLOOKUP(control!$B$4&amp;control!$H$27&amp;Wales_LA!$B30,Data_LA!$A$5:$K$1300,Data_LA!F$1,FALSE)))</f>
        <v>34</v>
      </c>
      <c r="E30" s="90">
        <f>IF(OR(IF(ISERROR(VLOOKUP(control!$B$4&amp;control!$H$27&amp;Wales_LA!$B30,Data_LA!$A$5:$K$1300,Data_LA!G$1,FALSE)),"-",VLOOKUP(control!$B$4&amp;control!$H$27&amp;Wales_LA!$B30,Data_LA!$A$5:$K$1300,Data_LA!G$1,FALSE))=0,ISERROR(IF(ISERROR(VLOOKUP(control!$B$4&amp;control!$H$27&amp;Wales_LA!$B30,Data_LA!$A$5:$K$1300,Data_LA!G$1,FALSE)),"-",VLOOKUP(control!$B$4&amp;control!$H$27&amp;Wales_LA!$B30,Data_LA!$A$5:$K$1300,Data_LA!G$1,FALSE)))),"-",IF(ISERROR(VLOOKUP(control!$B$4&amp;control!$H$27&amp;Wales_LA!$B30,Data_LA!$A$5:$K$1300,Data_LA!G$1,FALSE)),"-",VLOOKUP(control!$B$4&amp;control!$H$27&amp;Wales_LA!$B30,Data_LA!$A$5:$K$1300,Data_LA!G$1,FALSE)))</f>
        <v>79</v>
      </c>
      <c r="F30" s="90">
        <f>IF(OR(IF(ISERROR(VLOOKUP(control!$B$4&amp;control!$H$27&amp;Wales_LA!$B30,Data_LA!$A$5:$K$1300,Data_LA!H$1,FALSE)),"-",VLOOKUP(control!$B$4&amp;control!$H$27&amp;Wales_LA!$B30,Data_LA!$A$5:$K$1300,Data_LA!H$1,FALSE))=0,ISERROR(IF(ISERROR(VLOOKUP(control!$B$4&amp;control!$H$27&amp;Wales_LA!$B30,Data_LA!$A$5:$K$1300,Data_LA!H$1,FALSE)),"-",VLOOKUP(control!$B$4&amp;control!$H$27&amp;Wales_LA!$B30,Data_LA!$A$5:$K$1300,Data_LA!H$1,FALSE)))),"-",IF(ISERROR(VLOOKUP(control!$B$4&amp;control!$H$27&amp;Wales_LA!$B30,Data_LA!$A$5:$K$1300,Data_LA!H$1,FALSE)),"-",VLOOKUP(control!$B$4&amp;control!$H$27&amp;Wales_LA!$B30,Data_LA!$A$5:$K$1300,Data_LA!H$1,FALSE)))</f>
        <v>54</v>
      </c>
      <c r="G30" s="90">
        <f>IF(OR(IF(ISERROR(VLOOKUP(control!$B$4&amp;control!$H$27&amp;Wales_LA!$B30,Data_LA!$A$5:$K$1300,Data_LA!I$1,FALSE)),"-",VLOOKUP(control!$B$4&amp;control!$H$27&amp;Wales_LA!$B30,Data_LA!$A$5:$K$1300,Data_LA!I$1,FALSE))=0,ISERROR(IF(ISERROR(VLOOKUP(control!$B$4&amp;control!$H$27&amp;Wales_LA!$B30,Data_LA!$A$5:$K$1300,Data_LA!I$1,FALSE)),"-",VLOOKUP(control!$B$4&amp;control!$H$27&amp;Wales_LA!$B30,Data_LA!$A$5:$K$1300,Data_LA!I$1,FALSE)))),"-",IF(ISERROR(VLOOKUP(control!$B$4&amp;control!$H$27&amp;Wales_LA!$B30,Data_LA!$A$5:$K$1300,Data_LA!I$1,FALSE)),"-",VLOOKUP(control!$B$4&amp;control!$H$27&amp;Wales_LA!$B30,Data_LA!$A$5:$K$1300,Data_LA!I$1,FALSE)))</f>
        <v>45</v>
      </c>
      <c r="H30" s="90">
        <f>IF(OR(IF(ISERROR(VLOOKUP(control!$B$4&amp;control!$H$27&amp;Wales_LA!$B30,Data_LA!$A$5:$K$1300,Data_LA!J$1,FALSE)),"-",VLOOKUP(control!$B$4&amp;control!$H$27&amp;Wales_LA!$B30,Data_LA!$A$5:$K$1300,Data_LA!J$1,FALSE))=0,ISERROR(IF(ISERROR(VLOOKUP(control!$B$4&amp;control!$H$27&amp;Wales_LA!$B30,Data_LA!$A$5:$K$1300,Data_LA!J$1,FALSE)),"-",VLOOKUP(control!$B$4&amp;control!$H$27&amp;Wales_LA!$B30,Data_LA!$A$5:$K$1300,Data_LA!J$1,FALSE)))),"-",IF(ISERROR(VLOOKUP(control!$B$4&amp;control!$H$27&amp;Wales_LA!$B30,Data_LA!$A$5:$K$1300,Data_LA!J$1,FALSE)),"-",VLOOKUP(control!$B$4&amp;control!$H$27&amp;Wales_LA!$B30,Data_LA!$A$5:$K$1300,Data_LA!J$1,FALSE)))</f>
        <v>22</v>
      </c>
      <c r="I30" s="91">
        <f>IF(OR(IF(ISERROR(VLOOKUP(control!$B$4&amp;control!$H$27&amp;Wales_LA!$B30,Data_LA!$A$5:$K$1300,Data_LA!K$1,FALSE)),"-",VLOOKUP(control!$B$4&amp;control!$H$27&amp;Wales_LA!$B30,Data_LA!$A$5:$K$1300,Data_LA!K$1,FALSE))=0,ISERROR(IF(ISERROR(VLOOKUP(control!$B$4&amp;control!$H$27&amp;Wales_LA!$B30,Data_LA!$A$5:$K$1300,Data_LA!K$1,FALSE)),"-",VLOOKUP(control!$B$4&amp;control!$H$27&amp;Wales_LA!$B30,Data_LA!$A$5:$K$1300,Data_LA!K$1,FALSE)))),"-",IF(ISERROR(VLOOKUP(control!$B$4&amp;control!$H$27&amp;Wales_LA!$B30,Data_LA!$A$5:$K$1300,Data_LA!K$1,FALSE)),"-",VLOOKUP(control!$B$4&amp;control!$H$27&amp;Wales_LA!$B30,Data_LA!$A$5:$K$1300,Data_LA!K$1,FALSE)))</f>
        <v>286</v>
      </c>
      <c r="K30" s="89">
        <f>IF(OR(IF(ISERROR(VLOOKUP(control!$B$5&amp;control!$H$27&amp;Wales_LA!$B30,Data_LA!$A$5:$K$1300,Data_LA!E$1,FALSE)),"-",VLOOKUP(control!$B$5&amp;control!$H$27&amp;Wales_LA!$B30,Data_LA!$A$5:$K$1300,Data_LA!E$1,FALSE))=0,ISERROR(IF(ISERROR(VLOOKUP(control!$B$5&amp;control!$H$27&amp;Wales_LA!$B30,Data_LA!$A$5:$K$1300,Data_LA!E$1,FALSE)),"-",VLOOKUP(control!$B$5&amp;control!$H$27&amp;Wales_LA!$B30,Data_LA!$A$5:$K$1300,Data_LA!E$1,FALSE)))),"-",IF(ISERROR(VLOOKUP(control!$B$5&amp;control!$H$27&amp;Wales_LA!$B30,Data_LA!$A$5:$K$1300,Data_LA!E$1,FALSE)),"-",VLOOKUP(control!$B$5&amp;control!$H$27&amp;Wales_LA!$B30,Data_LA!$A$5:$K$1300,Data_LA!E$1,FALSE)))</f>
        <v>26</v>
      </c>
      <c r="L30" s="90">
        <f>IF(OR(IF(ISERROR(VLOOKUP(control!$B$5&amp;control!$H$27&amp;Wales_LA!$B30,Data_LA!$A$5:$K$1300,Data_LA!F$1,FALSE)),"-",VLOOKUP(control!$B$5&amp;control!$H$27&amp;Wales_LA!$B30,Data_LA!$A$5:$K$1300,Data_LA!F$1,FALSE))=0,ISERROR(IF(ISERROR(VLOOKUP(control!$B$5&amp;control!$H$27&amp;Wales_LA!$B33,Data_LA!$A$5:$K$1300,Data_LA!F$1,FALSE)),"-",VLOOKUP(control!$B$5&amp;control!$H$27&amp;Wales_LA!$B30,Data_LA!$A$5:$K$1300,Data_LA!F$1,FALSE)))),"-",IF(ISERROR(VLOOKUP(control!$B$5&amp;control!$H$27&amp;Wales_LA!$B30,Data_LA!$A$5:$K$1300,Data_LA!F$1,FALSE)),"-",VLOOKUP(control!$B$5&amp;control!$H$27&amp;Wales_LA!$B30,Data_LA!$A$5:$K$1300,Data_LA!F$1,FALSE)))</f>
        <v>31</v>
      </c>
      <c r="M30" s="90">
        <f>IF(OR(IF(ISERROR(VLOOKUP(control!$B$5&amp;control!$H$27&amp;Wales_LA!$B30,Data_LA!$A$5:$K$1300,Data_LA!G$1,FALSE)),"-",VLOOKUP(control!$B$5&amp;control!$H$27&amp;Wales_LA!$B30,Data_LA!$A$5:$K$1300,Data_LA!G$1,FALSE))=0,ISERROR(IF(ISERROR(VLOOKUP(control!$B$5&amp;control!$H$27&amp;Wales_LA!$B33,Data_LA!$A$5:$K$1300,Data_LA!G$1,FALSE)),"-",VLOOKUP(control!$B$5&amp;control!$H$27&amp;Wales_LA!$B30,Data_LA!$A$5:$K$1300,Data_LA!G$1,FALSE)))),"-",IF(ISERROR(VLOOKUP(control!$B$5&amp;control!$H$27&amp;Wales_LA!$B30,Data_LA!$A$5:$K$1300,Data_LA!G$1,FALSE)),"-",VLOOKUP(control!$B$5&amp;control!$H$27&amp;Wales_LA!$B30,Data_LA!$A$5:$K$1300,Data_LA!G$1,FALSE)))</f>
        <v>41</v>
      </c>
      <c r="N30" s="90">
        <f>IF(OR(IF(ISERROR(VLOOKUP(control!$B$5&amp;control!$H$27&amp;Wales_LA!$B30,Data_LA!$A$5:$K$1300,Data_LA!H$1,FALSE)),"-",VLOOKUP(control!$B$5&amp;control!$H$27&amp;Wales_LA!$B30,Data_LA!$A$5:$K$1300,Data_LA!H$1,FALSE))=0,ISERROR(IF(ISERROR(VLOOKUP(control!$B$5&amp;control!$H$27&amp;Wales_LA!$B33,Data_LA!$A$5:$K$1300,Data_LA!H$1,FALSE)),"-",VLOOKUP(control!$B$5&amp;control!$H$27&amp;Wales_LA!$B30,Data_LA!$A$5:$K$1300,Data_LA!H$1,FALSE)))),"-",IF(ISERROR(VLOOKUP(control!$B$5&amp;control!$H$27&amp;Wales_LA!$B30,Data_LA!$A$5:$K$1300,Data_LA!H$1,FALSE)),"-",VLOOKUP(control!$B$5&amp;control!$H$27&amp;Wales_LA!$B30,Data_LA!$A$5:$K$1300,Data_LA!H$1,FALSE)))</f>
        <v>79</v>
      </c>
      <c r="O30" s="90">
        <f>IF(OR(IF(ISERROR(VLOOKUP(control!$B$5&amp;control!$H$27&amp;Wales_LA!$B30,Data_LA!$A$5:$K$1300,Data_LA!I$1,FALSE)),"-",VLOOKUP(control!$B$5&amp;control!$H$27&amp;Wales_LA!$B30,Data_LA!$A$5:$K$1300,Data_LA!I$1,FALSE))=0,ISERROR(IF(ISERROR(VLOOKUP(control!$B$5&amp;control!$H$27&amp;Wales_LA!$B33,Data_LA!$A$5:$K$1300,Data_LA!I$1,FALSE)),"-",VLOOKUP(control!$B$5&amp;control!$H$27&amp;Wales_LA!$B30,Data_LA!$A$5:$K$1300,Data_LA!I$1,FALSE)))),"-",IF(ISERROR(VLOOKUP(control!$B$5&amp;control!$H$27&amp;Wales_LA!$B30,Data_LA!$A$5:$K$1300,Data_LA!I$1,FALSE)),"-",VLOOKUP(control!$B$5&amp;control!$H$27&amp;Wales_LA!$B30,Data_LA!$A$5:$K$1300,Data_LA!I$1,FALSE)))</f>
        <v>31</v>
      </c>
      <c r="P30" s="90">
        <f>IF(OR(IF(ISERROR(VLOOKUP(control!$B$5&amp;control!$H$27&amp;Wales_LA!$B30,Data_LA!$A$5:$K$1300,Data_LA!J$1,FALSE)),"-",VLOOKUP(control!$B$5&amp;control!$H$27&amp;Wales_LA!$B30,Data_LA!$A$5:$K$1300,Data_LA!J$1,FALSE))=0,ISERROR(IF(ISERROR(VLOOKUP(control!$B$5&amp;control!$H$27&amp;Wales_LA!$B33,Data_LA!$A$5:$K$1300,Data_LA!J$1,FALSE)),"-",VLOOKUP(control!$B$5&amp;control!$H$27&amp;Wales_LA!$B30,Data_LA!$A$5:$K$1300,Data_LA!J$1,FALSE)))),"-",IF(ISERROR(VLOOKUP(control!$B$5&amp;control!$H$27&amp;Wales_LA!$B30,Data_LA!$A$5:$K$1300,Data_LA!J$1,FALSE)),"-",VLOOKUP(control!$B$5&amp;control!$H$27&amp;Wales_LA!$B30,Data_LA!$A$5:$K$1300,Data_LA!J$1,FALSE)))</f>
        <v>19</v>
      </c>
      <c r="Q30" s="91">
        <f>IF(OR(IF(ISERROR(VLOOKUP(control!$B$5&amp;control!$H$27&amp;Wales_LA!$B30,Data_LA!$A$5:$K$1300,Data_LA!K$1,FALSE)),"-",VLOOKUP(control!$B$5&amp;control!$H$27&amp;Wales_LA!$B30,Data_LA!$A$5:$K$1300,Data_LA!K$1,FALSE))=0,ISERROR(IF(ISERROR(VLOOKUP(control!$B$5&amp;control!$H$27&amp;Wales_LA!$B33,Data_LA!$A$5:$K$1300,Data_LA!K$1,FALSE)),"-",VLOOKUP(control!$B$5&amp;control!$H$27&amp;Wales_LA!$B30,Data_LA!$A$5:$K$1300,Data_LA!K$1,FALSE)))),"-",IF(ISERROR(VLOOKUP(control!$B$5&amp;control!$H$27&amp;Wales_LA!$B30,Data_LA!$A$5:$K$1300,Data_LA!K$1,FALSE)),"-",VLOOKUP(control!$B$5&amp;control!$H$27&amp;Wales_LA!$B30,Data_LA!$A$5:$K$1300,Data_LA!K$1,FALSE)))</f>
        <v>227</v>
      </c>
      <c r="R30" s="9"/>
      <c r="S30" s="89">
        <f>IF(OR(IF(ISERROR(VLOOKUP("Persons"&amp;control!$H$27&amp;Wales_LA!$B30,Data_LA!$A$5:$K$1300,Data_LA!E$1,FALSE)),"-",VLOOKUP("Persons"&amp;control!$H$27&amp;Wales_LA!$B30,Data_LA!$A$5:$K$1300,Data_LA!E$1,FALSE))=0,ISERROR(IF(ISERROR(VLOOKUP("Persons"&amp;control!$H$27&amp;Wales_LA!$B30,Data_LA!$A$5:$K$1300,Data_LA!E$1,FALSE)),"-",VLOOKUP("Persons"&amp;control!$H$27&amp;Wales_LA!$B30,Data_LA!$A$5:$K$1300,Data_LA!E$1,FALSE)))),"-",IF(ISERROR(VLOOKUP("Persons"&amp;control!$H$27&amp;Wales_LA!$B30,Data_LA!$A$5:$K$1300,Data_LA!E$1,FALSE)),"-",VLOOKUP("Persons"&amp;control!$H$27&amp;Wales_LA!$B30,Data_LA!$A$5:$K$1300,Data_LA!E$1,FALSE)))</f>
        <v>78</v>
      </c>
      <c r="T30" s="90">
        <f>IF(OR(IF(ISERROR(VLOOKUP("Persons"&amp;control!$H$27&amp;Wales_LA!$B30,Data_LA!$A$5:$K$1300,Data_LA!F$1,FALSE)),"-",VLOOKUP("Persons"&amp;control!$H$27&amp;Wales_LA!$B30,Data_LA!$A$5:$K$1300,Data_LA!F$1,FALSE))=0,ISERROR(IF(ISERROR(VLOOKUP("Persons"&amp;control!$H$27&amp;Wales_LA!$B30,Data_LA!$A$5:$K$1300,Data_LA!F$1,FALSE)),"-",VLOOKUP("Persons"&amp;control!$H$27&amp;Wales_LA!$B30,Data_LA!$A$5:$K$1300,Data_LA!F$1,FALSE)))),"-",IF(ISERROR(VLOOKUP("Persons"&amp;control!$H$27&amp;Wales_LA!$B30,Data_LA!$A$5:$K$1300,Data_LA!F$1,FALSE)),"-",VLOOKUP("Persons"&amp;control!$H$27&amp;Wales_LA!$B30,Data_LA!$A$5:$K$1300,Data_LA!F$1,FALSE)))</f>
        <v>65</v>
      </c>
      <c r="U30" s="90">
        <f>IF(OR(IF(ISERROR(VLOOKUP("Persons"&amp;control!$H$27&amp;Wales_LA!$B30,Data_LA!$A$5:$K$1300,Data_LA!G$1,FALSE)),"-",VLOOKUP("Persons"&amp;control!$H$27&amp;Wales_LA!$B30,Data_LA!$A$5:$K$1300,Data_LA!G$1,FALSE))=0,ISERROR(IF(ISERROR(VLOOKUP("Persons"&amp;control!$H$27&amp;Wales_LA!$B30,Data_LA!$A$5:$K$1300,Data_LA!G$1,FALSE)),"-",VLOOKUP("Persons"&amp;control!$H$27&amp;Wales_LA!$B30,Data_LA!$A$5:$K$1300,Data_LA!G$1,FALSE)))),"-",IF(ISERROR(VLOOKUP("Persons"&amp;control!$H$27&amp;Wales_LA!$B30,Data_LA!$A$5:$K$1300,Data_LA!G$1,FALSE)),"-",VLOOKUP("Persons"&amp;control!$H$27&amp;Wales_LA!$B30,Data_LA!$A$5:$K$1300,Data_LA!G$1,FALSE)))</f>
        <v>120</v>
      </c>
      <c r="V30" s="90">
        <f>IF(OR(IF(ISERROR(VLOOKUP("Persons"&amp;control!$H$27&amp;Wales_LA!$B30,Data_LA!$A$5:$K$1300,Data_LA!H$1,FALSE)),"-",VLOOKUP("Persons"&amp;control!$H$27&amp;Wales_LA!$B30,Data_LA!$A$5:$K$1300,Data_LA!H$1,FALSE))=0,ISERROR(IF(ISERROR(VLOOKUP("Persons"&amp;control!$H$27&amp;Wales_LA!$B30,Data_LA!$A$5:$K$1300,Data_LA!H$1,FALSE)),"-",VLOOKUP("Persons"&amp;control!$H$27&amp;Wales_LA!$B30,Data_LA!$A$5:$K$1300,Data_LA!H$1,FALSE)))),"-",IF(ISERROR(VLOOKUP("Persons"&amp;control!$H$27&amp;Wales_LA!$B30,Data_LA!$A$5:$K$1300,Data_LA!H$1,FALSE)),"-",VLOOKUP("Persons"&amp;control!$H$27&amp;Wales_LA!$B30,Data_LA!$A$5:$K$1300,Data_LA!H$1,FALSE)))</f>
        <v>133</v>
      </c>
      <c r="W30" s="90">
        <f>IF(OR(IF(ISERROR(VLOOKUP("Persons"&amp;control!$H$27&amp;Wales_LA!$B30,Data_LA!$A$5:$K$1300,Data_LA!I$1,FALSE)),"-",VLOOKUP("Persons"&amp;control!$H$27&amp;Wales_LA!$B30,Data_LA!$A$5:$K$1300,Data_LA!I$1,FALSE))=0,ISERROR(IF(ISERROR(VLOOKUP("Persons"&amp;control!$H$27&amp;Wales_LA!$B30,Data_LA!$A$5:$K$1300,Data_LA!I$1,FALSE)),"-",VLOOKUP("Persons"&amp;control!$H$27&amp;Wales_LA!$B30,Data_LA!$A$5:$K$1300,Data_LA!I$1,FALSE)))),"-",IF(ISERROR(VLOOKUP("Persons"&amp;control!$H$27&amp;Wales_LA!$B30,Data_LA!$A$5:$K$1300,Data_LA!I$1,FALSE)),"-",VLOOKUP("Persons"&amp;control!$H$27&amp;Wales_LA!$B30,Data_LA!$A$5:$K$1300,Data_LA!I$1,FALSE)))</f>
        <v>76</v>
      </c>
      <c r="X30" s="90">
        <f>IF(OR(IF(ISERROR(VLOOKUP("Persons"&amp;control!$H$27&amp;Wales_LA!$B30,Data_LA!$A$5:$K$1300,Data_LA!J$1,FALSE)),"-",VLOOKUP("Persons"&amp;control!$H$27&amp;Wales_LA!$B30,Data_LA!$A$5:$K$1300,Data_LA!J$1,FALSE))=0,ISERROR(IF(ISERROR(VLOOKUP("Persons"&amp;control!$H$27&amp;Wales_LA!$B30,Data_LA!$A$5:$K$1300,Data_LA!J$1,FALSE)),"-",VLOOKUP("Persons"&amp;control!$H$27&amp;Wales_LA!$B30,Data_LA!$A$5:$K$1300,Data_LA!J$1,FALSE)))),"-",IF(ISERROR(VLOOKUP("Persons"&amp;control!$H$27&amp;Wales_LA!$B30,Data_LA!$A$5:$K$1300,Data_LA!J$1,FALSE)),"-",VLOOKUP("Persons"&amp;control!$H$27&amp;Wales_LA!$B30,Data_LA!$A$5:$K$1300,Data_LA!J$1,FALSE)))</f>
        <v>41</v>
      </c>
      <c r="Y30" s="91">
        <f>IF(OR(IF(ISERROR(VLOOKUP("Persons"&amp;control!$H$27&amp;Wales_LA!$B30,Data_LA!$A$5:$K$1300,Data_LA!K$1,FALSE)),"-",VLOOKUP("Persons"&amp;control!$H$27&amp;Wales_LA!$B30,Data_LA!$A$5:$K$1300,Data_LA!K$1,FALSE))=0,ISERROR(IF(ISERROR(VLOOKUP("Persons"&amp;control!$H$27&amp;Wales_LA!$B30,Data_LA!$A$5:$K$1300,Data_LA!K$1,FALSE)),"-",VLOOKUP("Persons"&amp;control!$H$27&amp;Wales_LA!$B30,Data_LA!$A$5:$K$1300,Data_LA!K$1,FALSE)))),"-",IF(ISERROR(VLOOKUP("Persons"&amp;control!$H$27&amp;Wales_LA!$B30,Data_LA!$A$5:$K$1300,Data_LA!K$1,FALSE)),"-",VLOOKUP("Persons"&amp;control!$H$27&amp;Wales_LA!$B30,Data_LA!$A$5:$K$1300,Data_LA!K$1,FALSE)))</f>
        <v>513</v>
      </c>
    </row>
    <row r="31" spans="2:25" thickBot="1">
      <c r="B31" s="16" t="s">
        <v>77</v>
      </c>
      <c r="C31" s="86">
        <f>IF(OR(IF(ISERROR(VLOOKUP(control!$B$4&amp;control!$H$27&amp;Wales_LA!$B31,Data_LA!$A$5:$K$1300,Data_LA!E$1,FALSE)),"-",VLOOKUP(control!$B$4&amp;control!$H$27&amp;Wales_LA!$B31,Data_LA!$A$5:$K$1300,Data_LA!E$1,FALSE))=0,ISERROR(IF(ISERROR(VLOOKUP(control!$B$4&amp;control!$H$27&amp;Wales_LA!$B31,Data_LA!$A$5:$K$1300,Data_LA!E$1,FALSE)),"-",VLOOKUP(control!$B$4&amp;control!$H$27&amp;Wales_LA!$B31,Data_LA!$A$5:$K$1300,Data_LA!E$1,FALSE)))),"-",IF(ISERROR(VLOOKUP(control!$B$4&amp;control!$H$27&amp;Wales_LA!$B31,Data_LA!$A$5:$K$1300,Data_LA!E$1,FALSE)),"-",VLOOKUP(control!$B$4&amp;control!$H$27&amp;Wales_LA!$B31,Data_LA!$A$5:$K$1300,Data_LA!E$1,FALSE)))</f>
        <v>16</v>
      </c>
      <c r="D31" s="87">
        <f>IF(OR(IF(ISERROR(VLOOKUP(control!$B$4&amp;control!$H$27&amp;Wales_LA!$B31,Data_LA!$A$5:$K$1300,Data_LA!F$1,FALSE)),"-",VLOOKUP(control!$B$4&amp;control!$H$27&amp;Wales_LA!$B31,Data_LA!$A$5:$K$1300,Data_LA!F$1,FALSE))=0,ISERROR(IF(ISERROR(VLOOKUP(control!$B$4&amp;control!$H$27&amp;Wales_LA!$B31,Data_LA!$A$5:$K$1300,Data_LA!F$1,FALSE)),"-",VLOOKUP(control!$B$4&amp;control!$H$27&amp;Wales_LA!$B31,Data_LA!$A$5:$K$1300,Data_LA!F$1,FALSE)))),"-",IF(ISERROR(VLOOKUP(control!$B$4&amp;control!$H$27&amp;Wales_LA!$B31,Data_LA!$A$5:$K$1300,Data_LA!F$1,FALSE)),"-",VLOOKUP(control!$B$4&amp;control!$H$27&amp;Wales_LA!$B31,Data_LA!$A$5:$K$1300,Data_LA!F$1,FALSE)))</f>
        <v>10</v>
      </c>
      <c r="E31" s="87">
        <f>IF(OR(IF(ISERROR(VLOOKUP(control!$B$4&amp;control!$H$27&amp;Wales_LA!$B31,Data_LA!$A$5:$K$1300,Data_LA!G$1,FALSE)),"-",VLOOKUP(control!$B$4&amp;control!$H$27&amp;Wales_LA!$B31,Data_LA!$A$5:$K$1300,Data_LA!G$1,FALSE))=0,ISERROR(IF(ISERROR(VLOOKUP(control!$B$4&amp;control!$H$27&amp;Wales_LA!$B31,Data_LA!$A$5:$K$1300,Data_LA!G$1,FALSE)),"-",VLOOKUP(control!$B$4&amp;control!$H$27&amp;Wales_LA!$B31,Data_LA!$A$5:$K$1300,Data_LA!G$1,FALSE)))),"-",IF(ISERROR(VLOOKUP(control!$B$4&amp;control!$H$27&amp;Wales_LA!$B31,Data_LA!$A$5:$K$1300,Data_LA!G$1,FALSE)),"-",VLOOKUP(control!$B$4&amp;control!$H$27&amp;Wales_LA!$B31,Data_LA!$A$5:$K$1300,Data_LA!G$1,FALSE)))</f>
        <v>28</v>
      </c>
      <c r="F31" s="87">
        <f>IF(OR(IF(ISERROR(VLOOKUP(control!$B$4&amp;control!$H$27&amp;Wales_LA!$B31,Data_LA!$A$5:$K$1300,Data_LA!H$1,FALSE)),"-",VLOOKUP(control!$B$4&amp;control!$H$27&amp;Wales_LA!$B31,Data_LA!$A$5:$K$1300,Data_LA!H$1,FALSE))=0,ISERROR(IF(ISERROR(VLOOKUP(control!$B$4&amp;control!$H$27&amp;Wales_LA!$B31,Data_LA!$A$5:$K$1300,Data_LA!H$1,FALSE)),"-",VLOOKUP(control!$B$4&amp;control!$H$27&amp;Wales_LA!$B31,Data_LA!$A$5:$K$1300,Data_LA!H$1,FALSE)))),"-",IF(ISERROR(VLOOKUP(control!$B$4&amp;control!$H$27&amp;Wales_LA!$B31,Data_LA!$A$5:$K$1300,Data_LA!H$1,FALSE)),"-",VLOOKUP(control!$B$4&amp;control!$H$27&amp;Wales_LA!$B31,Data_LA!$A$5:$K$1300,Data_LA!H$1,FALSE)))</f>
        <v>25</v>
      </c>
      <c r="G31" s="87">
        <f>IF(OR(IF(ISERROR(VLOOKUP(control!$B$4&amp;control!$H$27&amp;Wales_LA!$B31,Data_LA!$A$5:$K$1300,Data_LA!I$1,FALSE)),"-",VLOOKUP(control!$B$4&amp;control!$H$27&amp;Wales_LA!$B31,Data_LA!$A$5:$K$1300,Data_LA!I$1,FALSE))=0,ISERROR(IF(ISERROR(VLOOKUP(control!$B$4&amp;control!$H$27&amp;Wales_LA!$B31,Data_LA!$A$5:$K$1300,Data_LA!I$1,FALSE)),"-",VLOOKUP(control!$B$4&amp;control!$H$27&amp;Wales_LA!$B31,Data_LA!$A$5:$K$1300,Data_LA!I$1,FALSE)))),"-",IF(ISERROR(VLOOKUP(control!$B$4&amp;control!$H$27&amp;Wales_LA!$B31,Data_LA!$A$5:$K$1300,Data_LA!I$1,FALSE)),"-",VLOOKUP(control!$B$4&amp;control!$H$27&amp;Wales_LA!$B31,Data_LA!$A$5:$K$1300,Data_LA!I$1,FALSE)))</f>
        <v>12</v>
      </c>
      <c r="H31" s="87">
        <f>IF(OR(IF(ISERROR(VLOOKUP(control!$B$4&amp;control!$H$27&amp;Wales_LA!$B31,Data_LA!$A$5:$K$1300,Data_LA!J$1,FALSE)),"-",VLOOKUP(control!$B$4&amp;control!$H$27&amp;Wales_LA!$B31,Data_LA!$A$5:$K$1300,Data_LA!J$1,FALSE))=0,ISERROR(IF(ISERROR(VLOOKUP(control!$B$4&amp;control!$H$27&amp;Wales_LA!$B31,Data_LA!$A$5:$K$1300,Data_LA!J$1,FALSE)),"-",VLOOKUP(control!$B$4&amp;control!$H$27&amp;Wales_LA!$B31,Data_LA!$A$5:$K$1300,Data_LA!J$1,FALSE)))),"-",IF(ISERROR(VLOOKUP(control!$B$4&amp;control!$H$27&amp;Wales_LA!$B31,Data_LA!$A$5:$K$1300,Data_LA!J$1,FALSE)),"-",VLOOKUP(control!$B$4&amp;control!$H$27&amp;Wales_LA!$B31,Data_LA!$A$5:$K$1300,Data_LA!J$1,FALSE)))</f>
        <v>8</v>
      </c>
      <c r="I31" s="88">
        <f>IF(OR(IF(ISERROR(VLOOKUP(control!$B$4&amp;control!$H$27&amp;Wales_LA!$B31,Data_LA!$A$5:$K$1300,Data_LA!K$1,FALSE)),"-",VLOOKUP(control!$B$4&amp;control!$H$27&amp;Wales_LA!$B31,Data_LA!$A$5:$K$1300,Data_LA!K$1,FALSE))=0,ISERROR(IF(ISERROR(VLOOKUP(control!$B$4&amp;control!$H$27&amp;Wales_LA!$B31,Data_LA!$A$5:$K$1300,Data_LA!K$1,FALSE)),"-",VLOOKUP(control!$B$4&amp;control!$H$27&amp;Wales_LA!$B31,Data_LA!$A$5:$K$1300,Data_LA!K$1,FALSE)))),"-",IF(ISERROR(VLOOKUP(control!$B$4&amp;control!$H$27&amp;Wales_LA!$B31,Data_LA!$A$5:$K$1300,Data_LA!K$1,FALSE)),"-",VLOOKUP(control!$B$4&amp;control!$H$27&amp;Wales_LA!$B31,Data_LA!$A$5:$K$1300,Data_LA!K$1,FALSE)))</f>
        <v>99</v>
      </c>
      <c r="K31" s="86">
        <f>IF(OR(IF(ISERROR(VLOOKUP(control!$B$5&amp;control!$H$27&amp;Wales_LA!$B31,Data_LA!$A$5:$K$1300,Data_LA!E$1,FALSE)),"-",VLOOKUP(control!$B$5&amp;control!$H$27&amp;Wales_LA!$B31,Data_LA!$A$5:$K$1300,Data_LA!E$1,FALSE))=0,ISERROR(IF(ISERROR(VLOOKUP(control!$B$5&amp;control!$H$27&amp;Wales_LA!$B31,Data_LA!$A$5:$K$1300,Data_LA!E$1,FALSE)),"-",VLOOKUP(control!$B$5&amp;control!$H$27&amp;Wales_LA!$B31,Data_LA!$A$5:$K$1300,Data_LA!E$1,FALSE)))),"-",IF(ISERROR(VLOOKUP(control!$B$5&amp;control!$H$27&amp;Wales_LA!$B31,Data_LA!$A$5:$K$1300,Data_LA!E$1,FALSE)),"-",VLOOKUP(control!$B$5&amp;control!$H$27&amp;Wales_LA!$B31,Data_LA!$A$5:$K$1300,Data_LA!E$1,FALSE)))</f>
        <v>9</v>
      </c>
      <c r="L31" s="87">
        <f>IF(OR(IF(ISERROR(VLOOKUP(control!$B$5&amp;control!$H$27&amp;Wales_LA!$B31,Data_LA!$A$5:$K$1300,Data_LA!F$1,FALSE)),"-",VLOOKUP(control!$B$5&amp;control!$H$27&amp;Wales_LA!$B31,Data_LA!$A$5:$K$1300,Data_LA!F$1,FALSE))=0,ISERROR(IF(ISERROR(VLOOKUP(control!$B$5&amp;control!$H$27&amp;Wales_LA!$B34,Data_LA!$A$5:$K$1300,Data_LA!F$1,FALSE)),"-",VLOOKUP(control!$B$5&amp;control!$H$27&amp;Wales_LA!$B31,Data_LA!$A$5:$K$1300,Data_LA!F$1,FALSE)))),"-",IF(ISERROR(VLOOKUP(control!$B$5&amp;control!$H$27&amp;Wales_LA!$B31,Data_LA!$A$5:$K$1300,Data_LA!F$1,FALSE)),"-",VLOOKUP(control!$B$5&amp;control!$H$27&amp;Wales_LA!$B31,Data_LA!$A$5:$K$1300,Data_LA!F$1,FALSE)))</f>
        <v>5</v>
      </c>
      <c r="M31" s="87">
        <f>IF(OR(IF(ISERROR(VLOOKUP(control!$B$5&amp;control!$H$27&amp;Wales_LA!$B31,Data_LA!$A$5:$K$1300,Data_LA!G$1,FALSE)),"-",VLOOKUP(control!$B$5&amp;control!$H$27&amp;Wales_LA!$B31,Data_LA!$A$5:$K$1300,Data_LA!G$1,FALSE))=0,ISERROR(IF(ISERROR(VLOOKUP(control!$B$5&amp;control!$H$27&amp;Wales_LA!$B34,Data_LA!$A$5:$K$1300,Data_LA!G$1,FALSE)),"-",VLOOKUP(control!$B$5&amp;control!$H$27&amp;Wales_LA!$B31,Data_LA!$A$5:$K$1300,Data_LA!G$1,FALSE)))),"-",IF(ISERROR(VLOOKUP(control!$B$5&amp;control!$H$27&amp;Wales_LA!$B31,Data_LA!$A$5:$K$1300,Data_LA!G$1,FALSE)),"-",VLOOKUP(control!$B$5&amp;control!$H$27&amp;Wales_LA!$B31,Data_LA!$A$5:$K$1300,Data_LA!G$1,FALSE)))</f>
        <v>10</v>
      </c>
      <c r="N31" s="87">
        <f>IF(OR(IF(ISERROR(VLOOKUP(control!$B$5&amp;control!$H$27&amp;Wales_LA!$B31,Data_LA!$A$5:$K$1300,Data_LA!H$1,FALSE)),"-",VLOOKUP(control!$B$5&amp;control!$H$27&amp;Wales_LA!$B31,Data_LA!$A$5:$K$1300,Data_LA!H$1,FALSE))=0,ISERROR(IF(ISERROR(VLOOKUP(control!$B$5&amp;control!$H$27&amp;Wales_LA!$B34,Data_LA!$A$5:$K$1300,Data_LA!H$1,FALSE)),"-",VLOOKUP(control!$B$5&amp;control!$H$27&amp;Wales_LA!$B31,Data_LA!$A$5:$K$1300,Data_LA!H$1,FALSE)))),"-",IF(ISERROR(VLOOKUP(control!$B$5&amp;control!$H$27&amp;Wales_LA!$B31,Data_LA!$A$5:$K$1300,Data_LA!H$1,FALSE)),"-",VLOOKUP(control!$B$5&amp;control!$H$27&amp;Wales_LA!$B31,Data_LA!$A$5:$K$1300,Data_LA!H$1,FALSE)))</f>
        <v>7</v>
      </c>
      <c r="O31" s="87">
        <f>IF(OR(IF(ISERROR(VLOOKUP(control!$B$5&amp;control!$H$27&amp;Wales_LA!$B31,Data_LA!$A$5:$K$1300,Data_LA!I$1,FALSE)),"-",VLOOKUP(control!$B$5&amp;control!$H$27&amp;Wales_LA!$B31,Data_LA!$A$5:$K$1300,Data_LA!I$1,FALSE))=0,ISERROR(IF(ISERROR(VLOOKUP(control!$B$5&amp;control!$H$27&amp;Wales_LA!$B34,Data_LA!$A$5:$K$1300,Data_LA!I$1,FALSE)),"-",VLOOKUP(control!$B$5&amp;control!$H$27&amp;Wales_LA!$B31,Data_LA!$A$5:$K$1300,Data_LA!I$1,FALSE)))),"-",IF(ISERROR(VLOOKUP(control!$B$5&amp;control!$H$27&amp;Wales_LA!$B31,Data_LA!$A$5:$K$1300,Data_LA!I$1,FALSE)),"-",VLOOKUP(control!$B$5&amp;control!$H$27&amp;Wales_LA!$B31,Data_LA!$A$5:$K$1300,Data_LA!I$1,FALSE)))</f>
        <v>3</v>
      </c>
      <c r="P31" s="87">
        <f>IF(OR(IF(ISERROR(VLOOKUP(control!$B$5&amp;control!$H$27&amp;Wales_LA!$B31,Data_LA!$A$5:$K$1300,Data_LA!J$1,FALSE)),"-",VLOOKUP(control!$B$5&amp;control!$H$27&amp;Wales_LA!$B31,Data_LA!$A$5:$K$1300,Data_LA!J$1,FALSE))=0,ISERROR(IF(ISERROR(VLOOKUP(control!$B$5&amp;control!$H$27&amp;Wales_LA!$B34,Data_LA!$A$5:$K$1300,Data_LA!J$1,FALSE)),"-",VLOOKUP(control!$B$5&amp;control!$H$27&amp;Wales_LA!$B31,Data_LA!$A$5:$K$1300,Data_LA!J$1,FALSE)))),"-",IF(ISERROR(VLOOKUP(control!$B$5&amp;control!$H$27&amp;Wales_LA!$B31,Data_LA!$A$5:$K$1300,Data_LA!J$1,FALSE)),"-",VLOOKUP(control!$B$5&amp;control!$H$27&amp;Wales_LA!$B31,Data_LA!$A$5:$K$1300,Data_LA!J$1,FALSE)))</f>
        <v>6</v>
      </c>
      <c r="Q31" s="88">
        <f>IF(OR(IF(ISERROR(VLOOKUP(control!$B$5&amp;control!$H$27&amp;Wales_LA!$B31,Data_LA!$A$5:$K$1300,Data_LA!K$1,FALSE)),"-",VLOOKUP(control!$B$5&amp;control!$H$27&amp;Wales_LA!$B31,Data_LA!$A$5:$K$1300,Data_LA!K$1,FALSE))=0,ISERROR(IF(ISERROR(VLOOKUP(control!$B$5&amp;control!$H$27&amp;Wales_LA!$B34,Data_LA!$A$5:$K$1300,Data_LA!K$1,FALSE)),"-",VLOOKUP(control!$B$5&amp;control!$H$27&amp;Wales_LA!$B31,Data_LA!$A$5:$K$1300,Data_LA!K$1,FALSE)))),"-",IF(ISERROR(VLOOKUP(control!$B$5&amp;control!$H$27&amp;Wales_LA!$B31,Data_LA!$A$5:$K$1300,Data_LA!K$1,FALSE)),"-",VLOOKUP(control!$B$5&amp;control!$H$27&amp;Wales_LA!$B31,Data_LA!$A$5:$K$1300,Data_LA!K$1,FALSE)))</f>
        <v>40</v>
      </c>
      <c r="R31" s="9"/>
      <c r="S31" s="86">
        <f>IF(OR(IF(ISERROR(VLOOKUP("Persons"&amp;control!$H$27&amp;Wales_LA!$B31,Data_LA!$A$5:$K$1300,Data_LA!E$1,FALSE)),"-",VLOOKUP("Persons"&amp;control!$H$27&amp;Wales_LA!$B31,Data_LA!$A$5:$K$1300,Data_LA!E$1,FALSE))=0,ISERROR(IF(ISERROR(VLOOKUP("Persons"&amp;control!$H$27&amp;Wales_LA!$B31,Data_LA!$A$5:$K$1300,Data_LA!E$1,FALSE)),"-",VLOOKUP("Persons"&amp;control!$H$27&amp;Wales_LA!$B31,Data_LA!$A$5:$K$1300,Data_LA!E$1,FALSE)))),"-",IF(ISERROR(VLOOKUP("Persons"&amp;control!$H$27&amp;Wales_LA!$B31,Data_LA!$A$5:$K$1300,Data_LA!E$1,FALSE)),"-",VLOOKUP("Persons"&amp;control!$H$27&amp;Wales_LA!$B31,Data_LA!$A$5:$K$1300,Data_LA!E$1,FALSE)))</f>
        <v>25</v>
      </c>
      <c r="T31" s="87">
        <f>IF(OR(IF(ISERROR(VLOOKUP("Persons"&amp;control!$H$27&amp;Wales_LA!$B31,Data_LA!$A$5:$K$1300,Data_LA!F$1,FALSE)),"-",VLOOKUP("Persons"&amp;control!$H$27&amp;Wales_LA!$B31,Data_LA!$A$5:$K$1300,Data_LA!F$1,FALSE))=0,ISERROR(IF(ISERROR(VLOOKUP("Persons"&amp;control!$H$27&amp;Wales_LA!$B31,Data_LA!$A$5:$K$1300,Data_LA!F$1,FALSE)),"-",VLOOKUP("Persons"&amp;control!$H$27&amp;Wales_LA!$B31,Data_LA!$A$5:$K$1300,Data_LA!F$1,FALSE)))),"-",IF(ISERROR(VLOOKUP("Persons"&amp;control!$H$27&amp;Wales_LA!$B31,Data_LA!$A$5:$K$1300,Data_LA!F$1,FALSE)),"-",VLOOKUP("Persons"&amp;control!$H$27&amp;Wales_LA!$B31,Data_LA!$A$5:$K$1300,Data_LA!F$1,FALSE)))</f>
        <v>15</v>
      </c>
      <c r="U31" s="87">
        <f>IF(OR(IF(ISERROR(VLOOKUP("Persons"&amp;control!$H$27&amp;Wales_LA!$B31,Data_LA!$A$5:$K$1300,Data_LA!G$1,FALSE)),"-",VLOOKUP("Persons"&amp;control!$H$27&amp;Wales_LA!$B31,Data_LA!$A$5:$K$1300,Data_LA!G$1,FALSE))=0,ISERROR(IF(ISERROR(VLOOKUP("Persons"&amp;control!$H$27&amp;Wales_LA!$B31,Data_LA!$A$5:$K$1300,Data_LA!G$1,FALSE)),"-",VLOOKUP("Persons"&amp;control!$H$27&amp;Wales_LA!$B31,Data_LA!$A$5:$K$1300,Data_LA!G$1,FALSE)))),"-",IF(ISERROR(VLOOKUP("Persons"&amp;control!$H$27&amp;Wales_LA!$B31,Data_LA!$A$5:$K$1300,Data_LA!G$1,FALSE)),"-",VLOOKUP("Persons"&amp;control!$H$27&amp;Wales_LA!$B31,Data_LA!$A$5:$K$1300,Data_LA!G$1,FALSE)))</f>
        <v>38</v>
      </c>
      <c r="V31" s="87">
        <f>IF(OR(IF(ISERROR(VLOOKUP("Persons"&amp;control!$H$27&amp;Wales_LA!$B31,Data_LA!$A$5:$K$1300,Data_LA!H$1,FALSE)),"-",VLOOKUP("Persons"&amp;control!$H$27&amp;Wales_LA!$B31,Data_LA!$A$5:$K$1300,Data_LA!H$1,FALSE))=0,ISERROR(IF(ISERROR(VLOOKUP("Persons"&amp;control!$H$27&amp;Wales_LA!$B31,Data_LA!$A$5:$K$1300,Data_LA!H$1,FALSE)),"-",VLOOKUP("Persons"&amp;control!$H$27&amp;Wales_LA!$B31,Data_LA!$A$5:$K$1300,Data_LA!H$1,FALSE)))),"-",IF(ISERROR(VLOOKUP("Persons"&amp;control!$H$27&amp;Wales_LA!$B31,Data_LA!$A$5:$K$1300,Data_LA!H$1,FALSE)),"-",VLOOKUP("Persons"&amp;control!$H$27&amp;Wales_LA!$B31,Data_LA!$A$5:$K$1300,Data_LA!H$1,FALSE)))</f>
        <v>32</v>
      </c>
      <c r="W31" s="87">
        <f>IF(OR(IF(ISERROR(VLOOKUP("Persons"&amp;control!$H$27&amp;Wales_LA!$B31,Data_LA!$A$5:$K$1300,Data_LA!I$1,FALSE)),"-",VLOOKUP("Persons"&amp;control!$H$27&amp;Wales_LA!$B31,Data_LA!$A$5:$K$1300,Data_LA!I$1,FALSE))=0,ISERROR(IF(ISERROR(VLOOKUP("Persons"&amp;control!$H$27&amp;Wales_LA!$B31,Data_LA!$A$5:$K$1300,Data_LA!I$1,FALSE)),"-",VLOOKUP("Persons"&amp;control!$H$27&amp;Wales_LA!$B31,Data_LA!$A$5:$K$1300,Data_LA!I$1,FALSE)))),"-",IF(ISERROR(VLOOKUP("Persons"&amp;control!$H$27&amp;Wales_LA!$B31,Data_LA!$A$5:$K$1300,Data_LA!I$1,FALSE)),"-",VLOOKUP("Persons"&amp;control!$H$27&amp;Wales_LA!$B31,Data_LA!$A$5:$K$1300,Data_LA!I$1,FALSE)))</f>
        <v>15</v>
      </c>
      <c r="X31" s="87">
        <f>IF(OR(IF(ISERROR(VLOOKUP("Persons"&amp;control!$H$27&amp;Wales_LA!$B31,Data_LA!$A$5:$K$1300,Data_LA!J$1,FALSE)),"-",VLOOKUP("Persons"&amp;control!$H$27&amp;Wales_LA!$B31,Data_LA!$A$5:$K$1300,Data_LA!J$1,FALSE))=0,ISERROR(IF(ISERROR(VLOOKUP("Persons"&amp;control!$H$27&amp;Wales_LA!$B31,Data_LA!$A$5:$K$1300,Data_LA!J$1,FALSE)),"-",VLOOKUP("Persons"&amp;control!$H$27&amp;Wales_LA!$B31,Data_LA!$A$5:$K$1300,Data_LA!J$1,FALSE)))),"-",IF(ISERROR(VLOOKUP("Persons"&amp;control!$H$27&amp;Wales_LA!$B31,Data_LA!$A$5:$K$1300,Data_LA!J$1,FALSE)),"-",VLOOKUP("Persons"&amp;control!$H$27&amp;Wales_LA!$B31,Data_LA!$A$5:$K$1300,Data_LA!J$1,FALSE)))</f>
        <v>14</v>
      </c>
      <c r="Y31" s="88">
        <f>IF(OR(IF(ISERROR(VLOOKUP("Persons"&amp;control!$H$27&amp;Wales_LA!$B31,Data_LA!$A$5:$K$1300,Data_LA!K$1,FALSE)),"-",VLOOKUP("Persons"&amp;control!$H$27&amp;Wales_LA!$B31,Data_LA!$A$5:$K$1300,Data_LA!K$1,FALSE))=0,ISERROR(IF(ISERROR(VLOOKUP("Persons"&amp;control!$H$27&amp;Wales_LA!$B31,Data_LA!$A$5:$K$1300,Data_LA!K$1,FALSE)),"-",VLOOKUP("Persons"&amp;control!$H$27&amp;Wales_LA!$B31,Data_LA!$A$5:$K$1300,Data_LA!K$1,FALSE)))),"-",IF(ISERROR(VLOOKUP("Persons"&amp;control!$H$27&amp;Wales_LA!$B31,Data_LA!$A$5:$K$1300,Data_LA!K$1,FALSE)),"-",VLOOKUP("Persons"&amp;control!$H$27&amp;Wales_LA!$B31,Data_LA!$A$5:$K$1300,Data_LA!K$1,FALSE)))</f>
        <v>139</v>
      </c>
    </row>
    <row r="32" spans="2:25" thickBot="1">
      <c r="B32" s="16" t="s">
        <v>83</v>
      </c>
      <c r="C32" s="89" t="str">
        <f>IF(OR(IF(ISERROR(VLOOKUP(control!$B$4&amp;control!$H$27&amp;Wales_LA!$B32,Data_LA!$A$5:$K$1300,Data_LA!E$1,FALSE)),"-",VLOOKUP(control!$B$4&amp;control!$H$27&amp;Wales_LA!$B32,Data_LA!$A$5:$K$1300,Data_LA!E$1,FALSE))=0,ISERROR(IF(ISERROR(VLOOKUP(control!$B$4&amp;control!$H$27&amp;Wales_LA!$B32,Data_LA!$A$5:$K$1300,Data_LA!E$1,FALSE)),"-",VLOOKUP(control!$B$4&amp;control!$H$27&amp;Wales_LA!$B32,Data_LA!$A$5:$K$1300,Data_LA!E$1,FALSE)))),"-",IF(ISERROR(VLOOKUP(control!$B$4&amp;control!$H$27&amp;Wales_LA!$B32,Data_LA!$A$5:$K$1300,Data_LA!E$1,FALSE)),"-",VLOOKUP(control!$B$4&amp;control!$H$27&amp;Wales_LA!$B32,Data_LA!$A$5:$K$1300,Data_LA!E$1,FALSE)))</f>
        <v>-</v>
      </c>
      <c r="D32" s="90">
        <f>IF(OR(IF(ISERROR(VLOOKUP(control!$B$4&amp;control!$H$27&amp;Wales_LA!$B32,Data_LA!$A$5:$K$1300,Data_LA!F$1,FALSE)),"-",VLOOKUP(control!$B$4&amp;control!$H$27&amp;Wales_LA!$B32,Data_LA!$A$5:$K$1300,Data_LA!F$1,FALSE))=0,ISERROR(IF(ISERROR(VLOOKUP(control!$B$4&amp;control!$H$27&amp;Wales_LA!$B32,Data_LA!$A$5:$K$1300,Data_LA!F$1,FALSE)),"-",VLOOKUP(control!$B$4&amp;control!$H$27&amp;Wales_LA!$B32,Data_LA!$A$5:$K$1300,Data_LA!F$1,FALSE)))),"-",IF(ISERROR(VLOOKUP(control!$B$4&amp;control!$H$27&amp;Wales_LA!$B32,Data_LA!$A$5:$K$1300,Data_LA!F$1,FALSE)),"-",VLOOKUP(control!$B$4&amp;control!$H$27&amp;Wales_LA!$B32,Data_LA!$A$5:$K$1300,Data_LA!F$1,FALSE)))</f>
        <v>1</v>
      </c>
      <c r="E32" s="90">
        <f>IF(OR(IF(ISERROR(VLOOKUP(control!$B$4&amp;control!$H$27&amp;Wales_LA!$B32,Data_LA!$A$5:$K$1300,Data_LA!G$1,FALSE)),"-",VLOOKUP(control!$B$4&amp;control!$H$27&amp;Wales_LA!$B32,Data_LA!$A$5:$K$1300,Data_LA!G$1,FALSE))=0,ISERROR(IF(ISERROR(VLOOKUP(control!$B$4&amp;control!$H$27&amp;Wales_LA!$B32,Data_LA!$A$5:$K$1300,Data_LA!G$1,FALSE)),"-",VLOOKUP(control!$B$4&amp;control!$H$27&amp;Wales_LA!$B32,Data_LA!$A$5:$K$1300,Data_LA!G$1,FALSE)))),"-",IF(ISERROR(VLOOKUP(control!$B$4&amp;control!$H$27&amp;Wales_LA!$B32,Data_LA!$A$5:$K$1300,Data_LA!G$1,FALSE)),"-",VLOOKUP(control!$B$4&amp;control!$H$27&amp;Wales_LA!$B32,Data_LA!$A$5:$K$1300,Data_LA!G$1,FALSE)))</f>
        <v>3</v>
      </c>
      <c r="F32" s="90">
        <f>IF(OR(IF(ISERROR(VLOOKUP(control!$B$4&amp;control!$H$27&amp;Wales_LA!$B32,Data_LA!$A$5:$K$1300,Data_LA!H$1,FALSE)),"-",VLOOKUP(control!$B$4&amp;control!$H$27&amp;Wales_LA!$B32,Data_LA!$A$5:$K$1300,Data_LA!H$1,FALSE))=0,ISERROR(IF(ISERROR(VLOOKUP(control!$B$4&amp;control!$H$27&amp;Wales_LA!$B32,Data_LA!$A$5:$K$1300,Data_LA!H$1,FALSE)),"-",VLOOKUP(control!$B$4&amp;control!$H$27&amp;Wales_LA!$B32,Data_LA!$A$5:$K$1300,Data_LA!H$1,FALSE)))),"-",IF(ISERROR(VLOOKUP(control!$B$4&amp;control!$H$27&amp;Wales_LA!$B32,Data_LA!$A$5:$K$1300,Data_LA!H$1,FALSE)),"-",VLOOKUP(control!$B$4&amp;control!$H$27&amp;Wales_LA!$B32,Data_LA!$A$5:$K$1300,Data_LA!H$1,FALSE)))</f>
        <v>7</v>
      </c>
      <c r="G32" s="90">
        <f>IF(OR(IF(ISERROR(VLOOKUP(control!$B$4&amp;control!$H$27&amp;Wales_LA!$B32,Data_LA!$A$5:$K$1300,Data_LA!I$1,FALSE)),"-",VLOOKUP(control!$B$4&amp;control!$H$27&amp;Wales_LA!$B32,Data_LA!$A$5:$K$1300,Data_LA!I$1,FALSE))=0,ISERROR(IF(ISERROR(VLOOKUP(control!$B$4&amp;control!$H$27&amp;Wales_LA!$B32,Data_LA!$A$5:$K$1300,Data_LA!I$1,FALSE)),"-",VLOOKUP(control!$B$4&amp;control!$H$27&amp;Wales_LA!$B32,Data_LA!$A$5:$K$1300,Data_LA!I$1,FALSE)))),"-",IF(ISERROR(VLOOKUP(control!$B$4&amp;control!$H$27&amp;Wales_LA!$B32,Data_LA!$A$5:$K$1300,Data_LA!I$1,FALSE)),"-",VLOOKUP(control!$B$4&amp;control!$H$27&amp;Wales_LA!$B32,Data_LA!$A$5:$K$1300,Data_LA!I$1,FALSE)))</f>
        <v>9</v>
      </c>
      <c r="H32" s="90">
        <f>IF(OR(IF(ISERROR(VLOOKUP(control!$B$4&amp;control!$H$27&amp;Wales_LA!$B32,Data_LA!$A$5:$K$1300,Data_LA!J$1,FALSE)),"-",VLOOKUP(control!$B$4&amp;control!$H$27&amp;Wales_LA!$B32,Data_LA!$A$5:$K$1300,Data_LA!J$1,FALSE))=0,ISERROR(IF(ISERROR(VLOOKUP(control!$B$4&amp;control!$H$27&amp;Wales_LA!$B32,Data_LA!$A$5:$K$1300,Data_LA!J$1,FALSE)),"-",VLOOKUP(control!$B$4&amp;control!$H$27&amp;Wales_LA!$B32,Data_LA!$A$5:$K$1300,Data_LA!J$1,FALSE)))),"-",IF(ISERROR(VLOOKUP(control!$B$4&amp;control!$H$27&amp;Wales_LA!$B32,Data_LA!$A$5:$K$1300,Data_LA!J$1,FALSE)),"-",VLOOKUP(control!$B$4&amp;control!$H$27&amp;Wales_LA!$B32,Data_LA!$A$5:$K$1300,Data_LA!J$1,FALSE)))</f>
        <v>3</v>
      </c>
      <c r="I32" s="91">
        <f>IF(OR(IF(ISERROR(VLOOKUP(control!$B$4&amp;control!$H$27&amp;Wales_LA!$B32,Data_LA!$A$5:$K$1300,Data_LA!K$1,FALSE)),"-",VLOOKUP(control!$B$4&amp;control!$H$27&amp;Wales_LA!$B32,Data_LA!$A$5:$K$1300,Data_LA!K$1,FALSE))=0,ISERROR(IF(ISERROR(VLOOKUP(control!$B$4&amp;control!$H$27&amp;Wales_LA!$B32,Data_LA!$A$5:$K$1300,Data_LA!K$1,FALSE)),"-",VLOOKUP(control!$B$4&amp;control!$H$27&amp;Wales_LA!$B32,Data_LA!$A$5:$K$1300,Data_LA!K$1,FALSE)))),"-",IF(ISERROR(VLOOKUP(control!$B$4&amp;control!$H$27&amp;Wales_LA!$B32,Data_LA!$A$5:$K$1300,Data_LA!K$1,FALSE)),"-",VLOOKUP(control!$B$4&amp;control!$H$27&amp;Wales_LA!$B32,Data_LA!$A$5:$K$1300,Data_LA!K$1,FALSE)))</f>
        <v>23</v>
      </c>
      <c r="K32" s="89">
        <f>IF(OR(IF(ISERROR(VLOOKUP(control!$B$5&amp;control!$H$27&amp;Wales_LA!$B32,Data_LA!$A$5:$K$1300,Data_LA!E$1,FALSE)),"-",VLOOKUP(control!$B$5&amp;control!$H$27&amp;Wales_LA!$B32,Data_LA!$A$5:$K$1300,Data_LA!E$1,FALSE))=0,ISERROR(IF(ISERROR(VLOOKUP(control!$B$5&amp;control!$H$27&amp;Wales_LA!$B32,Data_LA!$A$5:$K$1300,Data_LA!E$1,FALSE)),"-",VLOOKUP(control!$B$5&amp;control!$H$27&amp;Wales_LA!$B32,Data_LA!$A$5:$K$1300,Data_LA!E$1,FALSE)))),"-",IF(ISERROR(VLOOKUP(control!$B$5&amp;control!$H$27&amp;Wales_LA!$B32,Data_LA!$A$5:$K$1300,Data_LA!E$1,FALSE)),"-",VLOOKUP(control!$B$5&amp;control!$H$27&amp;Wales_LA!$B32,Data_LA!$A$5:$K$1300,Data_LA!E$1,FALSE)))</f>
        <v>1</v>
      </c>
      <c r="L32" s="90" t="str">
        <f>IF(OR(IF(ISERROR(VLOOKUP(control!$B$5&amp;control!$H$27&amp;Wales_LA!$B32,Data_LA!$A$5:$K$1300,Data_LA!F$1,FALSE)),"-",VLOOKUP(control!$B$5&amp;control!$H$27&amp;Wales_LA!$B32,Data_LA!$A$5:$K$1300,Data_LA!F$1,FALSE))=0,ISERROR(IF(ISERROR(VLOOKUP(control!$B$5&amp;control!$H$27&amp;Wales_LA!$B35,Data_LA!$A$5:$K$1300,Data_LA!F$1,FALSE)),"-",VLOOKUP(control!$B$5&amp;control!$H$27&amp;Wales_LA!$B32,Data_LA!$A$5:$K$1300,Data_LA!F$1,FALSE)))),"-",IF(ISERROR(VLOOKUP(control!$B$5&amp;control!$H$27&amp;Wales_LA!$B32,Data_LA!$A$5:$K$1300,Data_LA!F$1,FALSE)),"-",VLOOKUP(control!$B$5&amp;control!$H$27&amp;Wales_LA!$B32,Data_LA!$A$5:$K$1300,Data_LA!F$1,FALSE)))</f>
        <v>-</v>
      </c>
      <c r="M32" s="90">
        <f>IF(OR(IF(ISERROR(VLOOKUP(control!$B$5&amp;control!$H$27&amp;Wales_LA!$B32,Data_LA!$A$5:$K$1300,Data_LA!G$1,FALSE)),"-",VLOOKUP(control!$B$5&amp;control!$H$27&amp;Wales_LA!$B32,Data_LA!$A$5:$K$1300,Data_LA!G$1,FALSE))=0,ISERROR(IF(ISERROR(VLOOKUP(control!$B$5&amp;control!$H$27&amp;Wales_LA!$B35,Data_LA!$A$5:$K$1300,Data_LA!G$1,FALSE)),"-",VLOOKUP(control!$B$5&amp;control!$H$27&amp;Wales_LA!$B32,Data_LA!$A$5:$K$1300,Data_LA!G$1,FALSE)))),"-",IF(ISERROR(VLOOKUP(control!$B$5&amp;control!$H$27&amp;Wales_LA!$B32,Data_LA!$A$5:$K$1300,Data_LA!G$1,FALSE)),"-",VLOOKUP(control!$B$5&amp;control!$H$27&amp;Wales_LA!$B32,Data_LA!$A$5:$K$1300,Data_LA!G$1,FALSE)))</f>
        <v>3</v>
      </c>
      <c r="N32" s="90">
        <f>IF(OR(IF(ISERROR(VLOOKUP(control!$B$5&amp;control!$H$27&amp;Wales_LA!$B32,Data_LA!$A$5:$K$1300,Data_LA!H$1,FALSE)),"-",VLOOKUP(control!$B$5&amp;control!$H$27&amp;Wales_LA!$B32,Data_LA!$A$5:$K$1300,Data_LA!H$1,FALSE))=0,ISERROR(IF(ISERROR(VLOOKUP(control!$B$5&amp;control!$H$27&amp;Wales_LA!$B35,Data_LA!$A$5:$K$1300,Data_LA!H$1,FALSE)),"-",VLOOKUP(control!$B$5&amp;control!$H$27&amp;Wales_LA!$B32,Data_LA!$A$5:$K$1300,Data_LA!H$1,FALSE)))),"-",IF(ISERROR(VLOOKUP(control!$B$5&amp;control!$H$27&amp;Wales_LA!$B32,Data_LA!$A$5:$K$1300,Data_LA!H$1,FALSE)),"-",VLOOKUP(control!$B$5&amp;control!$H$27&amp;Wales_LA!$B32,Data_LA!$A$5:$K$1300,Data_LA!H$1,FALSE)))</f>
        <v>6</v>
      </c>
      <c r="O32" s="90">
        <f>IF(OR(IF(ISERROR(VLOOKUP(control!$B$5&amp;control!$H$27&amp;Wales_LA!$B32,Data_LA!$A$5:$K$1300,Data_LA!I$1,FALSE)),"-",VLOOKUP(control!$B$5&amp;control!$H$27&amp;Wales_LA!$B32,Data_LA!$A$5:$K$1300,Data_LA!I$1,FALSE))=0,ISERROR(IF(ISERROR(VLOOKUP(control!$B$5&amp;control!$H$27&amp;Wales_LA!$B35,Data_LA!$A$5:$K$1300,Data_LA!I$1,FALSE)),"-",VLOOKUP(control!$B$5&amp;control!$H$27&amp;Wales_LA!$B32,Data_LA!$A$5:$K$1300,Data_LA!I$1,FALSE)))),"-",IF(ISERROR(VLOOKUP(control!$B$5&amp;control!$H$27&amp;Wales_LA!$B32,Data_LA!$A$5:$K$1300,Data_LA!I$1,FALSE)),"-",VLOOKUP(control!$B$5&amp;control!$H$27&amp;Wales_LA!$B32,Data_LA!$A$5:$K$1300,Data_LA!I$1,FALSE)))</f>
        <v>4</v>
      </c>
      <c r="P32" s="90">
        <f>IF(OR(IF(ISERROR(VLOOKUP(control!$B$5&amp;control!$H$27&amp;Wales_LA!$B32,Data_LA!$A$5:$K$1300,Data_LA!J$1,FALSE)),"-",VLOOKUP(control!$B$5&amp;control!$H$27&amp;Wales_LA!$B32,Data_LA!$A$5:$K$1300,Data_LA!J$1,FALSE))=0,ISERROR(IF(ISERROR(VLOOKUP(control!$B$5&amp;control!$H$27&amp;Wales_LA!$B35,Data_LA!$A$5:$K$1300,Data_LA!J$1,FALSE)),"-",VLOOKUP(control!$B$5&amp;control!$H$27&amp;Wales_LA!$B32,Data_LA!$A$5:$K$1300,Data_LA!J$1,FALSE)))),"-",IF(ISERROR(VLOOKUP(control!$B$5&amp;control!$H$27&amp;Wales_LA!$B32,Data_LA!$A$5:$K$1300,Data_LA!J$1,FALSE)),"-",VLOOKUP(control!$B$5&amp;control!$H$27&amp;Wales_LA!$B32,Data_LA!$A$5:$K$1300,Data_LA!J$1,FALSE)))</f>
        <v>2</v>
      </c>
      <c r="Q32" s="91">
        <f>IF(OR(IF(ISERROR(VLOOKUP(control!$B$5&amp;control!$H$27&amp;Wales_LA!$B32,Data_LA!$A$5:$K$1300,Data_LA!K$1,FALSE)),"-",VLOOKUP(control!$B$5&amp;control!$H$27&amp;Wales_LA!$B32,Data_LA!$A$5:$K$1300,Data_LA!K$1,FALSE))=0,ISERROR(IF(ISERROR(VLOOKUP(control!$B$5&amp;control!$H$27&amp;Wales_LA!$B35,Data_LA!$A$5:$K$1300,Data_LA!K$1,FALSE)),"-",VLOOKUP(control!$B$5&amp;control!$H$27&amp;Wales_LA!$B32,Data_LA!$A$5:$K$1300,Data_LA!K$1,FALSE)))),"-",IF(ISERROR(VLOOKUP(control!$B$5&amp;control!$H$27&amp;Wales_LA!$B32,Data_LA!$A$5:$K$1300,Data_LA!K$1,FALSE)),"-",VLOOKUP(control!$B$5&amp;control!$H$27&amp;Wales_LA!$B32,Data_LA!$A$5:$K$1300,Data_LA!K$1,FALSE)))</f>
        <v>16</v>
      </c>
      <c r="R32" s="9"/>
      <c r="S32" s="89">
        <f>IF(OR(IF(ISERROR(VLOOKUP("Persons"&amp;control!$H$27&amp;Wales_LA!$B32,Data_LA!$A$5:$K$1300,Data_LA!E$1,FALSE)),"-",VLOOKUP("Persons"&amp;control!$H$27&amp;Wales_LA!$B32,Data_LA!$A$5:$K$1300,Data_LA!E$1,FALSE))=0,ISERROR(IF(ISERROR(VLOOKUP("Persons"&amp;control!$H$27&amp;Wales_LA!$B32,Data_LA!$A$5:$K$1300,Data_LA!E$1,FALSE)),"-",VLOOKUP("Persons"&amp;control!$H$27&amp;Wales_LA!$B32,Data_LA!$A$5:$K$1300,Data_LA!E$1,FALSE)))),"-",IF(ISERROR(VLOOKUP("Persons"&amp;control!$H$27&amp;Wales_LA!$B32,Data_LA!$A$5:$K$1300,Data_LA!E$1,FALSE)),"-",VLOOKUP("Persons"&amp;control!$H$27&amp;Wales_LA!$B32,Data_LA!$A$5:$K$1300,Data_LA!E$1,FALSE)))</f>
        <v>1</v>
      </c>
      <c r="T32" s="90">
        <f>IF(OR(IF(ISERROR(VLOOKUP("Persons"&amp;control!$H$27&amp;Wales_LA!$B32,Data_LA!$A$5:$K$1300,Data_LA!F$1,FALSE)),"-",VLOOKUP("Persons"&amp;control!$H$27&amp;Wales_LA!$B32,Data_LA!$A$5:$K$1300,Data_LA!F$1,FALSE))=0,ISERROR(IF(ISERROR(VLOOKUP("Persons"&amp;control!$H$27&amp;Wales_LA!$B32,Data_LA!$A$5:$K$1300,Data_LA!F$1,FALSE)),"-",VLOOKUP("Persons"&amp;control!$H$27&amp;Wales_LA!$B32,Data_LA!$A$5:$K$1300,Data_LA!F$1,FALSE)))),"-",IF(ISERROR(VLOOKUP("Persons"&amp;control!$H$27&amp;Wales_LA!$B32,Data_LA!$A$5:$K$1300,Data_LA!F$1,FALSE)),"-",VLOOKUP("Persons"&amp;control!$H$27&amp;Wales_LA!$B32,Data_LA!$A$5:$K$1300,Data_LA!F$1,FALSE)))</f>
        <v>1</v>
      </c>
      <c r="U32" s="90">
        <f>IF(OR(IF(ISERROR(VLOOKUP("Persons"&amp;control!$H$27&amp;Wales_LA!$B32,Data_LA!$A$5:$K$1300,Data_LA!G$1,FALSE)),"-",VLOOKUP("Persons"&amp;control!$H$27&amp;Wales_LA!$B32,Data_LA!$A$5:$K$1300,Data_LA!G$1,FALSE))=0,ISERROR(IF(ISERROR(VLOOKUP("Persons"&amp;control!$H$27&amp;Wales_LA!$B32,Data_LA!$A$5:$K$1300,Data_LA!G$1,FALSE)),"-",VLOOKUP("Persons"&amp;control!$H$27&amp;Wales_LA!$B32,Data_LA!$A$5:$K$1300,Data_LA!G$1,FALSE)))),"-",IF(ISERROR(VLOOKUP("Persons"&amp;control!$H$27&amp;Wales_LA!$B32,Data_LA!$A$5:$K$1300,Data_LA!G$1,FALSE)),"-",VLOOKUP("Persons"&amp;control!$H$27&amp;Wales_LA!$B32,Data_LA!$A$5:$K$1300,Data_LA!G$1,FALSE)))</f>
        <v>6</v>
      </c>
      <c r="V32" s="90">
        <f>IF(OR(IF(ISERROR(VLOOKUP("Persons"&amp;control!$H$27&amp;Wales_LA!$B32,Data_LA!$A$5:$K$1300,Data_LA!H$1,FALSE)),"-",VLOOKUP("Persons"&amp;control!$H$27&amp;Wales_LA!$B32,Data_LA!$A$5:$K$1300,Data_LA!H$1,FALSE))=0,ISERROR(IF(ISERROR(VLOOKUP("Persons"&amp;control!$H$27&amp;Wales_LA!$B32,Data_LA!$A$5:$K$1300,Data_LA!H$1,FALSE)),"-",VLOOKUP("Persons"&amp;control!$H$27&amp;Wales_LA!$B32,Data_LA!$A$5:$K$1300,Data_LA!H$1,FALSE)))),"-",IF(ISERROR(VLOOKUP("Persons"&amp;control!$H$27&amp;Wales_LA!$B32,Data_LA!$A$5:$K$1300,Data_LA!H$1,FALSE)),"-",VLOOKUP("Persons"&amp;control!$H$27&amp;Wales_LA!$B32,Data_LA!$A$5:$K$1300,Data_LA!H$1,FALSE)))</f>
        <v>13</v>
      </c>
      <c r="W32" s="90">
        <f>IF(OR(IF(ISERROR(VLOOKUP("Persons"&amp;control!$H$27&amp;Wales_LA!$B32,Data_LA!$A$5:$K$1300,Data_LA!I$1,FALSE)),"-",VLOOKUP("Persons"&amp;control!$H$27&amp;Wales_LA!$B32,Data_LA!$A$5:$K$1300,Data_LA!I$1,FALSE))=0,ISERROR(IF(ISERROR(VLOOKUP("Persons"&amp;control!$H$27&amp;Wales_LA!$B32,Data_LA!$A$5:$K$1300,Data_LA!I$1,FALSE)),"-",VLOOKUP("Persons"&amp;control!$H$27&amp;Wales_LA!$B32,Data_LA!$A$5:$K$1300,Data_LA!I$1,FALSE)))),"-",IF(ISERROR(VLOOKUP("Persons"&amp;control!$H$27&amp;Wales_LA!$B32,Data_LA!$A$5:$K$1300,Data_LA!I$1,FALSE)),"-",VLOOKUP("Persons"&amp;control!$H$27&amp;Wales_LA!$B32,Data_LA!$A$5:$K$1300,Data_LA!I$1,FALSE)))</f>
        <v>13</v>
      </c>
      <c r="X32" s="90">
        <f>IF(OR(IF(ISERROR(VLOOKUP("Persons"&amp;control!$H$27&amp;Wales_LA!$B32,Data_LA!$A$5:$K$1300,Data_LA!J$1,FALSE)),"-",VLOOKUP("Persons"&amp;control!$H$27&amp;Wales_LA!$B32,Data_LA!$A$5:$K$1300,Data_LA!J$1,FALSE))=0,ISERROR(IF(ISERROR(VLOOKUP("Persons"&amp;control!$H$27&amp;Wales_LA!$B32,Data_LA!$A$5:$K$1300,Data_LA!J$1,FALSE)),"-",VLOOKUP("Persons"&amp;control!$H$27&amp;Wales_LA!$B32,Data_LA!$A$5:$K$1300,Data_LA!J$1,FALSE)))),"-",IF(ISERROR(VLOOKUP("Persons"&amp;control!$H$27&amp;Wales_LA!$B32,Data_LA!$A$5:$K$1300,Data_LA!J$1,FALSE)),"-",VLOOKUP("Persons"&amp;control!$H$27&amp;Wales_LA!$B32,Data_LA!$A$5:$K$1300,Data_LA!J$1,FALSE)))</f>
        <v>5</v>
      </c>
      <c r="Y32" s="91">
        <f>IF(OR(IF(ISERROR(VLOOKUP("Persons"&amp;control!$H$27&amp;Wales_LA!$B32,Data_LA!$A$5:$K$1300,Data_LA!K$1,FALSE)),"-",VLOOKUP("Persons"&amp;control!$H$27&amp;Wales_LA!$B32,Data_LA!$A$5:$K$1300,Data_LA!K$1,FALSE))=0,ISERROR(IF(ISERROR(VLOOKUP("Persons"&amp;control!$H$27&amp;Wales_LA!$B32,Data_LA!$A$5:$K$1300,Data_LA!K$1,FALSE)),"-",VLOOKUP("Persons"&amp;control!$H$27&amp;Wales_LA!$B32,Data_LA!$A$5:$K$1300,Data_LA!K$1,FALSE)))),"-",IF(ISERROR(VLOOKUP("Persons"&amp;control!$H$27&amp;Wales_LA!$B32,Data_LA!$A$5:$K$1300,Data_LA!K$1,FALSE)),"-",VLOOKUP("Persons"&amp;control!$H$27&amp;Wales_LA!$B32,Data_LA!$A$5:$K$1300,Data_LA!K$1,FALSE)))</f>
        <v>39</v>
      </c>
    </row>
    <row r="33" spans="2:25" thickBot="1">
      <c r="B33" s="16" t="s">
        <v>201</v>
      </c>
      <c r="C33" s="86">
        <f>IF(OR(IF(ISERROR(VLOOKUP(control!$B$4&amp;control!$H$27&amp;Wales_LA!$B33,Data_LA!$A$5:$K$1300,Data_LA!E$1,FALSE)),"-",VLOOKUP(control!$B$4&amp;control!$H$27&amp;Wales_LA!$B33,Data_LA!$A$5:$K$1300,Data_LA!E$1,FALSE))=0,ISERROR(IF(ISERROR(VLOOKUP(control!$B$4&amp;control!$H$27&amp;Wales_LA!$B33,Data_LA!$A$5:$K$1300,Data_LA!E$1,FALSE)),"-",VLOOKUP(control!$B$4&amp;control!$H$27&amp;Wales_LA!$B33,Data_LA!$A$5:$K$1300,Data_LA!E$1,FALSE)))),"-",IF(ISERROR(VLOOKUP(control!$B$4&amp;control!$H$27&amp;Wales_LA!$B33,Data_LA!$A$5:$K$1300,Data_LA!E$1,FALSE)),"-",VLOOKUP(control!$B$4&amp;control!$H$27&amp;Wales_LA!$B33,Data_LA!$A$5:$K$1300,Data_LA!E$1,FALSE)))</f>
        <v>17</v>
      </c>
      <c r="D33" s="87">
        <f>IF(OR(IF(ISERROR(VLOOKUP(control!$B$4&amp;control!$H$27&amp;Wales_LA!$B33,Data_LA!$A$5:$K$1300,Data_LA!F$1,FALSE)),"-",VLOOKUP(control!$B$4&amp;control!$H$27&amp;Wales_LA!$B33,Data_LA!$A$5:$K$1300,Data_LA!F$1,FALSE))=0,ISERROR(IF(ISERROR(VLOOKUP(control!$B$4&amp;control!$H$27&amp;Wales_LA!$B33,Data_LA!$A$5:$K$1300,Data_LA!F$1,FALSE)),"-",VLOOKUP(control!$B$4&amp;control!$H$27&amp;Wales_LA!$B33,Data_LA!$A$5:$K$1300,Data_LA!F$1,FALSE)))),"-",IF(ISERROR(VLOOKUP(control!$B$4&amp;control!$H$27&amp;Wales_LA!$B33,Data_LA!$A$5:$K$1300,Data_LA!F$1,FALSE)),"-",VLOOKUP(control!$B$4&amp;control!$H$27&amp;Wales_LA!$B33,Data_LA!$A$5:$K$1300,Data_LA!F$1,FALSE)))</f>
        <v>12</v>
      </c>
      <c r="E33" s="87">
        <f>IF(OR(IF(ISERROR(VLOOKUP(control!$B$4&amp;control!$H$27&amp;Wales_LA!$B33,Data_LA!$A$5:$K$1300,Data_LA!G$1,FALSE)),"-",VLOOKUP(control!$B$4&amp;control!$H$27&amp;Wales_LA!$B33,Data_LA!$A$5:$K$1300,Data_LA!G$1,FALSE))=0,ISERROR(IF(ISERROR(VLOOKUP(control!$B$4&amp;control!$H$27&amp;Wales_LA!$B33,Data_LA!$A$5:$K$1300,Data_LA!G$1,FALSE)),"-",VLOOKUP(control!$B$4&amp;control!$H$27&amp;Wales_LA!$B33,Data_LA!$A$5:$K$1300,Data_LA!G$1,FALSE)))),"-",IF(ISERROR(VLOOKUP(control!$B$4&amp;control!$H$27&amp;Wales_LA!$B33,Data_LA!$A$5:$K$1300,Data_LA!G$1,FALSE)),"-",VLOOKUP(control!$B$4&amp;control!$H$27&amp;Wales_LA!$B33,Data_LA!$A$5:$K$1300,Data_LA!G$1,FALSE)))</f>
        <v>16</v>
      </c>
      <c r="F33" s="87">
        <f>IF(OR(IF(ISERROR(VLOOKUP(control!$B$4&amp;control!$H$27&amp;Wales_LA!$B33,Data_LA!$A$5:$K$1300,Data_LA!H$1,FALSE)),"-",VLOOKUP(control!$B$4&amp;control!$H$27&amp;Wales_LA!$B33,Data_LA!$A$5:$K$1300,Data_LA!H$1,FALSE))=0,ISERROR(IF(ISERROR(VLOOKUP(control!$B$4&amp;control!$H$27&amp;Wales_LA!$B33,Data_LA!$A$5:$K$1300,Data_LA!H$1,FALSE)),"-",VLOOKUP(control!$B$4&amp;control!$H$27&amp;Wales_LA!$B33,Data_LA!$A$5:$K$1300,Data_LA!H$1,FALSE)))),"-",IF(ISERROR(VLOOKUP(control!$B$4&amp;control!$H$27&amp;Wales_LA!$B33,Data_LA!$A$5:$K$1300,Data_LA!H$1,FALSE)),"-",VLOOKUP(control!$B$4&amp;control!$H$27&amp;Wales_LA!$B33,Data_LA!$A$5:$K$1300,Data_LA!H$1,FALSE)))</f>
        <v>21</v>
      </c>
      <c r="G33" s="87">
        <f>IF(OR(IF(ISERROR(VLOOKUP(control!$B$4&amp;control!$H$27&amp;Wales_LA!$B33,Data_LA!$A$5:$K$1300,Data_LA!I$1,FALSE)),"-",VLOOKUP(control!$B$4&amp;control!$H$27&amp;Wales_LA!$B33,Data_LA!$A$5:$K$1300,Data_LA!I$1,FALSE))=0,ISERROR(IF(ISERROR(VLOOKUP(control!$B$4&amp;control!$H$27&amp;Wales_LA!$B33,Data_LA!$A$5:$K$1300,Data_LA!I$1,FALSE)),"-",VLOOKUP(control!$B$4&amp;control!$H$27&amp;Wales_LA!$B33,Data_LA!$A$5:$K$1300,Data_LA!I$1,FALSE)))),"-",IF(ISERROR(VLOOKUP(control!$B$4&amp;control!$H$27&amp;Wales_LA!$B33,Data_LA!$A$5:$K$1300,Data_LA!I$1,FALSE)),"-",VLOOKUP(control!$B$4&amp;control!$H$27&amp;Wales_LA!$B33,Data_LA!$A$5:$K$1300,Data_LA!I$1,FALSE)))</f>
        <v>9</v>
      </c>
      <c r="H33" s="87">
        <f>IF(OR(IF(ISERROR(VLOOKUP(control!$B$4&amp;control!$H$27&amp;Wales_LA!$B33,Data_LA!$A$5:$K$1300,Data_LA!J$1,FALSE)),"-",VLOOKUP(control!$B$4&amp;control!$H$27&amp;Wales_LA!$B33,Data_LA!$A$5:$K$1300,Data_LA!J$1,FALSE))=0,ISERROR(IF(ISERROR(VLOOKUP(control!$B$4&amp;control!$H$27&amp;Wales_LA!$B33,Data_LA!$A$5:$K$1300,Data_LA!J$1,FALSE)),"-",VLOOKUP(control!$B$4&amp;control!$H$27&amp;Wales_LA!$B33,Data_LA!$A$5:$K$1300,Data_LA!J$1,FALSE)))),"-",IF(ISERROR(VLOOKUP(control!$B$4&amp;control!$H$27&amp;Wales_LA!$B33,Data_LA!$A$5:$K$1300,Data_LA!J$1,FALSE)),"-",VLOOKUP(control!$B$4&amp;control!$H$27&amp;Wales_LA!$B33,Data_LA!$A$5:$K$1300,Data_LA!J$1,FALSE)))</f>
        <v>4</v>
      </c>
      <c r="I33" s="88">
        <f>IF(OR(IF(ISERROR(VLOOKUP(control!$B$4&amp;control!$H$27&amp;Wales_LA!$B33,Data_LA!$A$5:$K$1300,Data_LA!K$1,FALSE)),"-",VLOOKUP(control!$B$4&amp;control!$H$27&amp;Wales_LA!$B33,Data_LA!$A$5:$K$1300,Data_LA!K$1,FALSE))=0,ISERROR(IF(ISERROR(VLOOKUP(control!$B$4&amp;control!$H$27&amp;Wales_LA!$B33,Data_LA!$A$5:$K$1300,Data_LA!K$1,FALSE)),"-",VLOOKUP(control!$B$4&amp;control!$H$27&amp;Wales_LA!$B33,Data_LA!$A$5:$K$1300,Data_LA!K$1,FALSE)))),"-",IF(ISERROR(VLOOKUP(control!$B$4&amp;control!$H$27&amp;Wales_LA!$B33,Data_LA!$A$5:$K$1300,Data_LA!K$1,FALSE)),"-",VLOOKUP(control!$B$4&amp;control!$H$27&amp;Wales_LA!$B33,Data_LA!$A$5:$K$1300,Data_LA!K$1,FALSE)))</f>
        <v>79</v>
      </c>
      <c r="K33" s="86">
        <f>IF(OR(IF(ISERROR(VLOOKUP(control!$B$5&amp;control!$H$27&amp;Wales_LA!$B33,Data_LA!$A$5:$K$1300,Data_LA!E$1,FALSE)),"-",VLOOKUP(control!$B$5&amp;control!$H$27&amp;Wales_LA!$B33,Data_LA!$A$5:$K$1300,Data_LA!E$1,FALSE))=0,ISERROR(IF(ISERROR(VLOOKUP(control!$B$5&amp;control!$H$27&amp;Wales_LA!$B33,Data_LA!$A$5:$K$1300,Data_LA!E$1,FALSE)),"-",VLOOKUP(control!$B$5&amp;control!$H$27&amp;Wales_LA!$B33,Data_LA!$A$5:$K$1300,Data_LA!E$1,FALSE)))),"-",IF(ISERROR(VLOOKUP(control!$B$5&amp;control!$H$27&amp;Wales_LA!$B33,Data_LA!$A$5:$K$1300,Data_LA!E$1,FALSE)),"-",VLOOKUP(control!$B$5&amp;control!$H$27&amp;Wales_LA!$B33,Data_LA!$A$5:$K$1300,Data_LA!E$1,FALSE)))</f>
        <v>7</v>
      </c>
      <c r="L33" s="87">
        <f>IF(OR(IF(ISERROR(VLOOKUP(control!$B$5&amp;control!$H$27&amp;Wales_LA!$B33,Data_LA!$A$5:$K$1300,Data_LA!F$1,FALSE)),"-",VLOOKUP(control!$B$5&amp;control!$H$27&amp;Wales_LA!$B33,Data_LA!$A$5:$K$1300,Data_LA!F$1,FALSE))=0,ISERROR(IF(ISERROR(VLOOKUP(control!$B$5&amp;control!$H$27&amp;Wales_LA!$B36,Data_LA!$A$5:$K$1300,Data_LA!F$1,FALSE)),"-",VLOOKUP(control!$B$5&amp;control!$H$27&amp;Wales_LA!$B33,Data_LA!$A$5:$K$1300,Data_LA!F$1,FALSE)))),"-",IF(ISERROR(VLOOKUP(control!$B$5&amp;control!$H$27&amp;Wales_LA!$B33,Data_LA!$A$5:$K$1300,Data_LA!F$1,FALSE)),"-",VLOOKUP(control!$B$5&amp;control!$H$27&amp;Wales_LA!$B33,Data_LA!$A$5:$K$1300,Data_LA!F$1,FALSE)))</f>
        <v>4</v>
      </c>
      <c r="M33" s="87">
        <f>IF(OR(IF(ISERROR(VLOOKUP(control!$B$5&amp;control!$H$27&amp;Wales_LA!$B33,Data_LA!$A$5:$K$1300,Data_LA!G$1,FALSE)),"-",VLOOKUP(control!$B$5&amp;control!$H$27&amp;Wales_LA!$B33,Data_LA!$A$5:$K$1300,Data_LA!G$1,FALSE))=0,ISERROR(IF(ISERROR(VLOOKUP(control!$B$5&amp;control!$H$27&amp;Wales_LA!$B36,Data_LA!$A$5:$K$1300,Data_LA!G$1,FALSE)),"-",VLOOKUP(control!$B$5&amp;control!$H$27&amp;Wales_LA!$B33,Data_LA!$A$5:$K$1300,Data_LA!G$1,FALSE)))),"-",IF(ISERROR(VLOOKUP(control!$B$5&amp;control!$H$27&amp;Wales_LA!$B33,Data_LA!$A$5:$K$1300,Data_LA!G$1,FALSE)),"-",VLOOKUP(control!$B$5&amp;control!$H$27&amp;Wales_LA!$B33,Data_LA!$A$5:$K$1300,Data_LA!G$1,FALSE)))</f>
        <v>14</v>
      </c>
      <c r="N33" s="87">
        <f>IF(OR(IF(ISERROR(VLOOKUP(control!$B$5&amp;control!$H$27&amp;Wales_LA!$B33,Data_LA!$A$5:$K$1300,Data_LA!H$1,FALSE)),"-",VLOOKUP(control!$B$5&amp;control!$H$27&amp;Wales_LA!$B33,Data_LA!$A$5:$K$1300,Data_LA!H$1,FALSE))=0,ISERROR(IF(ISERROR(VLOOKUP(control!$B$5&amp;control!$H$27&amp;Wales_LA!$B36,Data_LA!$A$5:$K$1300,Data_LA!H$1,FALSE)),"-",VLOOKUP(control!$B$5&amp;control!$H$27&amp;Wales_LA!$B33,Data_LA!$A$5:$K$1300,Data_LA!H$1,FALSE)))),"-",IF(ISERROR(VLOOKUP(control!$B$5&amp;control!$H$27&amp;Wales_LA!$B33,Data_LA!$A$5:$K$1300,Data_LA!H$1,FALSE)),"-",VLOOKUP(control!$B$5&amp;control!$H$27&amp;Wales_LA!$B33,Data_LA!$A$5:$K$1300,Data_LA!H$1,FALSE)))</f>
        <v>12</v>
      </c>
      <c r="O33" s="87">
        <f>IF(OR(IF(ISERROR(VLOOKUP(control!$B$5&amp;control!$H$27&amp;Wales_LA!$B33,Data_LA!$A$5:$K$1300,Data_LA!I$1,FALSE)),"-",VLOOKUP(control!$B$5&amp;control!$H$27&amp;Wales_LA!$B33,Data_LA!$A$5:$K$1300,Data_LA!I$1,FALSE))=0,ISERROR(IF(ISERROR(VLOOKUP(control!$B$5&amp;control!$H$27&amp;Wales_LA!$B36,Data_LA!$A$5:$K$1300,Data_LA!I$1,FALSE)),"-",VLOOKUP(control!$B$5&amp;control!$H$27&amp;Wales_LA!$B33,Data_LA!$A$5:$K$1300,Data_LA!I$1,FALSE)))),"-",IF(ISERROR(VLOOKUP(control!$B$5&amp;control!$H$27&amp;Wales_LA!$B33,Data_LA!$A$5:$K$1300,Data_LA!I$1,FALSE)),"-",VLOOKUP(control!$B$5&amp;control!$H$27&amp;Wales_LA!$B33,Data_LA!$A$5:$K$1300,Data_LA!I$1,FALSE)))</f>
        <v>10</v>
      </c>
      <c r="P33" s="87">
        <f>IF(OR(IF(ISERROR(VLOOKUP(control!$B$5&amp;control!$H$27&amp;Wales_LA!$B33,Data_LA!$A$5:$K$1300,Data_LA!J$1,FALSE)),"-",VLOOKUP(control!$B$5&amp;control!$H$27&amp;Wales_LA!$B33,Data_LA!$A$5:$K$1300,Data_LA!J$1,FALSE))=0,ISERROR(IF(ISERROR(VLOOKUP(control!$B$5&amp;control!$H$27&amp;Wales_LA!$B36,Data_LA!$A$5:$K$1300,Data_LA!J$1,FALSE)),"-",VLOOKUP(control!$B$5&amp;control!$H$27&amp;Wales_LA!$B33,Data_LA!$A$5:$K$1300,Data_LA!J$1,FALSE)))),"-",IF(ISERROR(VLOOKUP(control!$B$5&amp;control!$H$27&amp;Wales_LA!$B33,Data_LA!$A$5:$K$1300,Data_LA!J$1,FALSE)),"-",VLOOKUP(control!$B$5&amp;control!$H$27&amp;Wales_LA!$B33,Data_LA!$A$5:$K$1300,Data_LA!J$1,FALSE)))</f>
        <v>1</v>
      </c>
      <c r="Q33" s="88">
        <f>IF(OR(IF(ISERROR(VLOOKUP(control!$B$5&amp;control!$H$27&amp;Wales_LA!$B33,Data_LA!$A$5:$K$1300,Data_LA!K$1,FALSE)),"-",VLOOKUP(control!$B$5&amp;control!$H$27&amp;Wales_LA!$B33,Data_LA!$A$5:$K$1300,Data_LA!K$1,FALSE))=0,ISERROR(IF(ISERROR(VLOOKUP(control!$B$5&amp;control!$H$27&amp;Wales_LA!$B36,Data_LA!$A$5:$K$1300,Data_LA!K$1,FALSE)),"-",VLOOKUP(control!$B$5&amp;control!$H$27&amp;Wales_LA!$B33,Data_LA!$A$5:$K$1300,Data_LA!K$1,FALSE)))),"-",IF(ISERROR(VLOOKUP(control!$B$5&amp;control!$H$27&amp;Wales_LA!$B33,Data_LA!$A$5:$K$1300,Data_LA!K$1,FALSE)),"-",VLOOKUP(control!$B$5&amp;control!$H$27&amp;Wales_LA!$B33,Data_LA!$A$5:$K$1300,Data_LA!K$1,FALSE)))</f>
        <v>48</v>
      </c>
      <c r="R33" s="9"/>
      <c r="S33" s="86">
        <f>IF(OR(IF(ISERROR(VLOOKUP("Persons"&amp;control!$H$27&amp;Wales_LA!$B33,Data_LA!$A$5:$K$1300,Data_LA!E$1,FALSE)),"-",VLOOKUP("Persons"&amp;control!$H$27&amp;Wales_LA!$B33,Data_LA!$A$5:$K$1300,Data_LA!E$1,FALSE))=0,ISERROR(IF(ISERROR(VLOOKUP("Persons"&amp;control!$H$27&amp;Wales_LA!$B33,Data_LA!$A$5:$K$1300,Data_LA!E$1,FALSE)),"-",VLOOKUP("Persons"&amp;control!$H$27&amp;Wales_LA!$B33,Data_LA!$A$5:$K$1300,Data_LA!E$1,FALSE)))),"-",IF(ISERROR(VLOOKUP("Persons"&amp;control!$H$27&amp;Wales_LA!$B33,Data_LA!$A$5:$K$1300,Data_LA!E$1,FALSE)),"-",VLOOKUP("Persons"&amp;control!$H$27&amp;Wales_LA!$B33,Data_LA!$A$5:$K$1300,Data_LA!E$1,FALSE)))</f>
        <v>24</v>
      </c>
      <c r="T33" s="87">
        <f>IF(OR(IF(ISERROR(VLOOKUP("Persons"&amp;control!$H$27&amp;Wales_LA!$B33,Data_LA!$A$5:$K$1300,Data_LA!F$1,FALSE)),"-",VLOOKUP("Persons"&amp;control!$H$27&amp;Wales_LA!$B33,Data_LA!$A$5:$K$1300,Data_LA!F$1,FALSE))=0,ISERROR(IF(ISERROR(VLOOKUP("Persons"&amp;control!$H$27&amp;Wales_LA!$B33,Data_LA!$A$5:$K$1300,Data_LA!F$1,FALSE)),"-",VLOOKUP("Persons"&amp;control!$H$27&amp;Wales_LA!$B33,Data_LA!$A$5:$K$1300,Data_LA!F$1,FALSE)))),"-",IF(ISERROR(VLOOKUP("Persons"&amp;control!$H$27&amp;Wales_LA!$B33,Data_LA!$A$5:$K$1300,Data_LA!F$1,FALSE)),"-",VLOOKUP("Persons"&amp;control!$H$27&amp;Wales_LA!$B33,Data_LA!$A$5:$K$1300,Data_LA!F$1,FALSE)))</f>
        <v>16</v>
      </c>
      <c r="U33" s="87">
        <f>IF(OR(IF(ISERROR(VLOOKUP("Persons"&amp;control!$H$27&amp;Wales_LA!$B33,Data_LA!$A$5:$K$1300,Data_LA!G$1,FALSE)),"-",VLOOKUP("Persons"&amp;control!$H$27&amp;Wales_LA!$B33,Data_LA!$A$5:$K$1300,Data_LA!G$1,FALSE))=0,ISERROR(IF(ISERROR(VLOOKUP("Persons"&amp;control!$H$27&amp;Wales_LA!$B33,Data_LA!$A$5:$K$1300,Data_LA!G$1,FALSE)),"-",VLOOKUP("Persons"&amp;control!$H$27&amp;Wales_LA!$B33,Data_LA!$A$5:$K$1300,Data_LA!G$1,FALSE)))),"-",IF(ISERROR(VLOOKUP("Persons"&amp;control!$H$27&amp;Wales_LA!$B33,Data_LA!$A$5:$K$1300,Data_LA!G$1,FALSE)),"-",VLOOKUP("Persons"&amp;control!$H$27&amp;Wales_LA!$B33,Data_LA!$A$5:$K$1300,Data_LA!G$1,FALSE)))</f>
        <v>30</v>
      </c>
      <c r="V33" s="87">
        <f>IF(OR(IF(ISERROR(VLOOKUP("Persons"&amp;control!$H$27&amp;Wales_LA!$B33,Data_LA!$A$5:$K$1300,Data_LA!H$1,FALSE)),"-",VLOOKUP("Persons"&amp;control!$H$27&amp;Wales_LA!$B33,Data_LA!$A$5:$K$1300,Data_LA!H$1,FALSE))=0,ISERROR(IF(ISERROR(VLOOKUP("Persons"&amp;control!$H$27&amp;Wales_LA!$B33,Data_LA!$A$5:$K$1300,Data_LA!H$1,FALSE)),"-",VLOOKUP("Persons"&amp;control!$H$27&amp;Wales_LA!$B33,Data_LA!$A$5:$K$1300,Data_LA!H$1,FALSE)))),"-",IF(ISERROR(VLOOKUP("Persons"&amp;control!$H$27&amp;Wales_LA!$B33,Data_LA!$A$5:$K$1300,Data_LA!H$1,FALSE)),"-",VLOOKUP("Persons"&amp;control!$H$27&amp;Wales_LA!$B33,Data_LA!$A$5:$K$1300,Data_LA!H$1,FALSE)))</f>
        <v>33</v>
      </c>
      <c r="W33" s="87">
        <f>IF(OR(IF(ISERROR(VLOOKUP("Persons"&amp;control!$H$27&amp;Wales_LA!$B33,Data_LA!$A$5:$K$1300,Data_LA!I$1,FALSE)),"-",VLOOKUP("Persons"&amp;control!$H$27&amp;Wales_LA!$B33,Data_LA!$A$5:$K$1300,Data_LA!I$1,FALSE))=0,ISERROR(IF(ISERROR(VLOOKUP("Persons"&amp;control!$H$27&amp;Wales_LA!$B33,Data_LA!$A$5:$K$1300,Data_LA!I$1,FALSE)),"-",VLOOKUP("Persons"&amp;control!$H$27&amp;Wales_LA!$B33,Data_LA!$A$5:$K$1300,Data_LA!I$1,FALSE)))),"-",IF(ISERROR(VLOOKUP("Persons"&amp;control!$H$27&amp;Wales_LA!$B33,Data_LA!$A$5:$K$1300,Data_LA!I$1,FALSE)),"-",VLOOKUP("Persons"&amp;control!$H$27&amp;Wales_LA!$B33,Data_LA!$A$5:$K$1300,Data_LA!I$1,FALSE)))</f>
        <v>19</v>
      </c>
      <c r="X33" s="87">
        <f>IF(OR(IF(ISERROR(VLOOKUP("Persons"&amp;control!$H$27&amp;Wales_LA!$B33,Data_LA!$A$5:$K$1300,Data_LA!J$1,FALSE)),"-",VLOOKUP("Persons"&amp;control!$H$27&amp;Wales_LA!$B33,Data_LA!$A$5:$K$1300,Data_LA!J$1,FALSE))=0,ISERROR(IF(ISERROR(VLOOKUP("Persons"&amp;control!$H$27&amp;Wales_LA!$B33,Data_LA!$A$5:$K$1300,Data_LA!J$1,FALSE)),"-",VLOOKUP("Persons"&amp;control!$H$27&amp;Wales_LA!$B33,Data_LA!$A$5:$K$1300,Data_LA!J$1,FALSE)))),"-",IF(ISERROR(VLOOKUP("Persons"&amp;control!$H$27&amp;Wales_LA!$B33,Data_LA!$A$5:$K$1300,Data_LA!J$1,FALSE)),"-",VLOOKUP("Persons"&amp;control!$H$27&amp;Wales_LA!$B33,Data_LA!$A$5:$K$1300,Data_LA!J$1,FALSE)))</f>
        <v>5</v>
      </c>
      <c r="Y33" s="88">
        <f>IF(OR(IF(ISERROR(VLOOKUP("Persons"&amp;control!$H$27&amp;Wales_LA!$B33,Data_LA!$A$5:$K$1300,Data_LA!K$1,FALSE)),"-",VLOOKUP("Persons"&amp;control!$H$27&amp;Wales_LA!$B33,Data_LA!$A$5:$K$1300,Data_LA!K$1,FALSE))=0,ISERROR(IF(ISERROR(VLOOKUP("Persons"&amp;control!$H$27&amp;Wales_LA!$B33,Data_LA!$A$5:$K$1300,Data_LA!K$1,FALSE)),"-",VLOOKUP("Persons"&amp;control!$H$27&amp;Wales_LA!$B33,Data_LA!$A$5:$K$1300,Data_LA!K$1,FALSE)))),"-",IF(ISERROR(VLOOKUP("Persons"&amp;control!$H$27&amp;Wales_LA!$B33,Data_LA!$A$5:$K$1300,Data_LA!K$1,FALSE)),"-",VLOOKUP("Persons"&amp;control!$H$27&amp;Wales_LA!$B33,Data_LA!$A$5:$K$1300,Data_LA!K$1,FALSE)))</f>
        <v>127</v>
      </c>
    </row>
    <row r="34" spans="2:25" thickBot="1">
      <c r="B34" s="16" t="s">
        <v>151</v>
      </c>
      <c r="C34" s="89" t="str">
        <f>IF(OR(IF(ISERROR(VLOOKUP(control!$B$4&amp;control!$H$27&amp;Wales_LA!$B34,Data_LA!$A$5:$K$1300,Data_LA!E$1,FALSE)),"-",VLOOKUP(control!$B$4&amp;control!$H$27&amp;Wales_LA!$B34,Data_LA!$A$5:$K$1300,Data_LA!E$1,FALSE))=0,ISERROR(IF(ISERROR(VLOOKUP(control!$B$4&amp;control!$H$27&amp;Wales_LA!$B34,Data_LA!$A$5:$K$1300,Data_LA!E$1,FALSE)),"-",VLOOKUP(control!$B$4&amp;control!$H$27&amp;Wales_LA!$B34,Data_LA!$A$5:$K$1300,Data_LA!E$1,FALSE)))),"-",IF(ISERROR(VLOOKUP(control!$B$4&amp;control!$H$27&amp;Wales_LA!$B34,Data_LA!$A$5:$K$1300,Data_LA!E$1,FALSE)),"-",VLOOKUP(control!$B$4&amp;control!$H$27&amp;Wales_LA!$B34,Data_LA!$A$5:$K$1300,Data_LA!E$1,FALSE)))</f>
        <v>-</v>
      </c>
      <c r="D34" s="90">
        <f>IF(OR(IF(ISERROR(VLOOKUP(control!$B$4&amp;control!$H$27&amp;Wales_LA!$B34,Data_LA!$A$5:$K$1300,Data_LA!F$1,FALSE)),"-",VLOOKUP(control!$B$4&amp;control!$H$27&amp;Wales_LA!$B34,Data_LA!$A$5:$K$1300,Data_LA!F$1,FALSE))=0,ISERROR(IF(ISERROR(VLOOKUP(control!$B$4&amp;control!$H$27&amp;Wales_LA!$B34,Data_LA!$A$5:$K$1300,Data_LA!F$1,FALSE)),"-",VLOOKUP(control!$B$4&amp;control!$H$27&amp;Wales_LA!$B34,Data_LA!$A$5:$K$1300,Data_LA!F$1,FALSE)))),"-",IF(ISERROR(VLOOKUP(control!$B$4&amp;control!$H$27&amp;Wales_LA!$B34,Data_LA!$A$5:$K$1300,Data_LA!F$1,FALSE)),"-",VLOOKUP(control!$B$4&amp;control!$H$27&amp;Wales_LA!$B34,Data_LA!$A$5:$K$1300,Data_LA!F$1,FALSE)))</f>
        <v>2</v>
      </c>
      <c r="E34" s="90">
        <f>IF(OR(IF(ISERROR(VLOOKUP(control!$B$4&amp;control!$H$27&amp;Wales_LA!$B34,Data_LA!$A$5:$K$1300,Data_LA!G$1,FALSE)),"-",VLOOKUP(control!$B$4&amp;control!$H$27&amp;Wales_LA!$B34,Data_LA!$A$5:$K$1300,Data_LA!G$1,FALSE))=0,ISERROR(IF(ISERROR(VLOOKUP(control!$B$4&amp;control!$H$27&amp;Wales_LA!$B34,Data_LA!$A$5:$K$1300,Data_LA!G$1,FALSE)),"-",VLOOKUP(control!$B$4&amp;control!$H$27&amp;Wales_LA!$B34,Data_LA!$A$5:$K$1300,Data_LA!G$1,FALSE)))),"-",IF(ISERROR(VLOOKUP(control!$B$4&amp;control!$H$27&amp;Wales_LA!$B34,Data_LA!$A$5:$K$1300,Data_LA!G$1,FALSE)),"-",VLOOKUP(control!$B$4&amp;control!$H$27&amp;Wales_LA!$B34,Data_LA!$A$5:$K$1300,Data_LA!G$1,FALSE)))</f>
        <v>1</v>
      </c>
      <c r="F34" s="90">
        <f>IF(OR(IF(ISERROR(VLOOKUP(control!$B$4&amp;control!$H$27&amp;Wales_LA!$B34,Data_LA!$A$5:$K$1300,Data_LA!H$1,FALSE)),"-",VLOOKUP(control!$B$4&amp;control!$H$27&amp;Wales_LA!$B34,Data_LA!$A$5:$K$1300,Data_LA!H$1,FALSE))=0,ISERROR(IF(ISERROR(VLOOKUP(control!$B$4&amp;control!$H$27&amp;Wales_LA!$B34,Data_LA!$A$5:$K$1300,Data_LA!H$1,FALSE)),"-",VLOOKUP(control!$B$4&amp;control!$H$27&amp;Wales_LA!$B34,Data_LA!$A$5:$K$1300,Data_LA!H$1,FALSE)))),"-",IF(ISERROR(VLOOKUP(control!$B$4&amp;control!$H$27&amp;Wales_LA!$B34,Data_LA!$A$5:$K$1300,Data_LA!H$1,FALSE)),"-",VLOOKUP(control!$B$4&amp;control!$H$27&amp;Wales_LA!$B34,Data_LA!$A$5:$K$1300,Data_LA!H$1,FALSE)))</f>
        <v>2</v>
      </c>
      <c r="G34" s="90">
        <f>IF(OR(IF(ISERROR(VLOOKUP(control!$B$4&amp;control!$H$27&amp;Wales_LA!$B34,Data_LA!$A$5:$K$1300,Data_LA!I$1,FALSE)),"-",VLOOKUP(control!$B$4&amp;control!$H$27&amp;Wales_LA!$B34,Data_LA!$A$5:$K$1300,Data_LA!I$1,FALSE))=0,ISERROR(IF(ISERROR(VLOOKUP(control!$B$4&amp;control!$H$27&amp;Wales_LA!$B34,Data_LA!$A$5:$K$1300,Data_LA!I$1,FALSE)),"-",VLOOKUP(control!$B$4&amp;control!$H$27&amp;Wales_LA!$B34,Data_LA!$A$5:$K$1300,Data_LA!I$1,FALSE)))),"-",IF(ISERROR(VLOOKUP(control!$B$4&amp;control!$H$27&amp;Wales_LA!$B34,Data_LA!$A$5:$K$1300,Data_LA!I$1,FALSE)),"-",VLOOKUP(control!$B$4&amp;control!$H$27&amp;Wales_LA!$B34,Data_LA!$A$5:$K$1300,Data_LA!I$1,FALSE)))</f>
        <v>1</v>
      </c>
      <c r="H34" s="90">
        <f>IF(OR(IF(ISERROR(VLOOKUP(control!$B$4&amp;control!$H$27&amp;Wales_LA!$B34,Data_LA!$A$5:$K$1300,Data_LA!J$1,FALSE)),"-",VLOOKUP(control!$B$4&amp;control!$H$27&amp;Wales_LA!$B34,Data_LA!$A$5:$K$1300,Data_LA!J$1,FALSE))=0,ISERROR(IF(ISERROR(VLOOKUP(control!$B$4&amp;control!$H$27&amp;Wales_LA!$B34,Data_LA!$A$5:$K$1300,Data_LA!J$1,FALSE)),"-",VLOOKUP(control!$B$4&amp;control!$H$27&amp;Wales_LA!$B34,Data_LA!$A$5:$K$1300,Data_LA!J$1,FALSE)))),"-",IF(ISERROR(VLOOKUP(control!$B$4&amp;control!$H$27&amp;Wales_LA!$B34,Data_LA!$A$5:$K$1300,Data_LA!J$1,FALSE)),"-",VLOOKUP(control!$B$4&amp;control!$H$27&amp;Wales_LA!$B34,Data_LA!$A$5:$K$1300,Data_LA!J$1,FALSE)))</f>
        <v>3</v>
      </c>
      <c r="I34" s="91">
        <f>IF(OR(IF(ISERROR(VLOOKUP(control!$B$4&amp;control!$H$27&amp;Wales_LA!$B34,Data_LA!$A$5:$K$1300,Data_LA!K$1,FALSE)),"-",VLOOKUP(control!$B$4&amp;control!$H$27&amp;Wales_LA!$B34,Data_LA!$A$5:$K$1300,Data_LA!K$1,FALSE))=0,ISERROR(IF(ISERROR(VLOOKUP(control!$B$4&amp;control!$H$27&amp;Wales_LA!$B34,Data_LA!$A$5:$K$1300,Data_LA!K$1,FALSE)),"-",VLOOKUP(control!$B$4&amp;control!$H$27&amp;Wales_LA!$B34,Data_LA!$A$5:$K$1300,Data_LA!K$1,FALSE)))),"-",IF(ISERROR(VLOOKUP(control!$B$4&amp;control!$H$27&amp;Wales_LA!$B34,Data_LA!$A$5:$K$1300,Data_LA!K$1,FALSE)),"-",VLOOKUP(control!$B$4&amp;control!$H$27&amp;Wales_LA!$B34,Data_LA!$A$5:$K$1300,Data_LA!K$1,FALSE)))</f>
        <v>9</v>
      </c>
      <c r="K34" s="89">
        <f>IF(OR(IF(ISERROR(VLOOKUP(control!$B$5&amp;control!$H$27&amp;Wales_LA!$B34,Data_LA!$A$5:$K$1300,Data_LA!E$1,FALSE)),"-",VLOOKUP(control!$B$5&amp;control!$H$27&amp;Wales_LA!$B34,Data_LA!$A$5:$K$1300,Data_LA!E$1,FALSE))=0,ISERROR(IF(ISERROR(VLOOKUP(control!$B$5&amp;control!$H$27&amp;Wales_LA!$B34,Data_LA!$A$5:$K$1300,Data_LA!E$1,FALSE)),"-",VLOOKUP(control!$B$5&amp;control!$H$27&amp;Wales_LA!$B34,Data_LA!$A$5:$K$1300,Data_LA!E$1,FALSE)))),"-",IF(ISERROR(VLOOKUP(control!$B$5&amp;control!$H$27&amp;Wales_LA!$B34,Data_LA!$A$5:$K$1300,Data_LA!E$1,FALSE)),"-",VLOOKUP(control!$B$5&amp;control!$H$27&amp;Wales_LA!$B34,Data_LA!$A$5:$K$1300,Data_LA!E$1,FALSE)))</f>
        <v>1</v>
      </c>
      <c r="L34" s="90">
        <f>IF(OR(IF(ISERROR(VLOOKUP(control!$B$5&amp;control!$H$27&amp;Wales_LA!$B34,Data_LA!$A$5:$K$1300,Data_LA!F$1,FALSE)),"-",VLOOKUP(control!$B$5&amp;control!$H$27&amp;Wales_LA!$B34,Data_LA!$A$5:$K$1300,Data_LA!F$1,FALSE))=0,ISERROR(IF(ISERROR(VLOOKUP(control!$B$5&amp;control!$H$27&amp;Wales_LA!$B37,Data_LA!$A$5:$K$1300,Data_LA!F$1,FALSE)),"-",VLOOKUP(control!$B$5&amp;control!$H$27&amp;Wales_LA!$B34,Data_LA!$A$5:$K$1300,Data_LA!F$1,FALSE)))),"-",IF(ISERROR(VLOOKUP(control!$B$5&amp;control!$H$27&amp;Wales_LA!$B34,Data_LA!$A$5:$K$1300,Data_LA!F$1,FALSE)),"-",VLOOKUP(control!$B$5&amp;control!$H$27&amp;Wales_LA!$B34,Data_LA!$A$5:$K$1300,Data_LA!F$1,FALSE)))</f>
        <v>1</v>
      </c>
      <c r="M34" s="90">
        <f>IF(OR(IF(ISERROR(VLOOKUP(control!$B$5&amp;control!$H$27&amp;Wales_LA!$B34,Data_LA!$A$5:$K$1300,Data_LA!G$1,FALSE)),"-",VLOOKUP(control!$B$5&amp;control!$H$27&amp;Wales_LA!$B34,Data_LA!$A$5:$K$1300,Data_LA!G$1,FALSE))=0,ISERROR(IF(ISERROR(VLOOKUP(control!$B$5&amp;control!$H$27&amp;Wales_LA!$B37,Data_LA!$A$5:$K$1300,Data_LA!G$1,FALSE)),"-",VLOOKUP(control!$B$5&amp;control!$H$27&amp;Wales_LA!$B34,Data_LA!$A$5:$K$1300,Data_LA!G$1,FALSE)))),"-",IF(ISERROR(VLOOKUP(control!$B$5&amp;control!$H$27&amp;Wales_LA!$B34,Data_LA!$A$5:$K$1300,Data_LA!G$1,FALSE)),"-",VLOOKUP(control!$B$5&amp;control!$H$27&amp;Wales_LA!$B34,Data_LA!$A$5:$K$1300,Data_LA!G$1,FALSE)))</f>
        <v>3</v>
      </c>
      <c r="N34" s="90">
        <f>IF(OR(IF(ISERROR(VLOOKUP(control!$B$5&amp;control!$H$27&amp;Wales_LA!$B34,Data_LA!$A$5:$K$1300,Data_LA!H$1,FALSE)),"-",VLOOKUP(control!$B$5&amp;control!$H$27&amp;Wales_LA!$B34,Data_LA!$A$5:$K$1300,Data_LA!H$1,FALSE))=0,ISERROR(IF(ISERROR(VLOOKUP(control!$B$5&amp;control!$H$27&amp;Wales_LA!$B37,Data_LA!$A$5:$K$1300,Data_LA!H$1,FALSE)),"-",VLOOKUP(control!$B$5&amp;control!$H$27&amp;Wales_LA!$B34,Data_LA!$A$5:$K$1300,Data_LA!H$1,FALSE)))),"-",IF(ISERROR(VLOOKUP(control!$B$5&amp;control!$H$27&amp;Wales_LA!$B34,Data_LA!$A$5:$K$1300,Data_LA!H$1,FALSE)),"-",VLOOKUP(control!$B$5&amp;control!$H$27&amp;Wales_LA!$B34,Data_LA!$A$5:$K$1300,Data_LA!H$1,FALSE)))</f>
        <v>3</v>
      </c>
      <c r="O34" s="90" t="str">
        <f>IF(OR(IF(ISERROR(VLOOKUP(control!$B$5&amp;control!$H$27&amp;Wales_LA!$B34,Data_LA!$A$5:$K$1300,Data_LA!I$1,FALSE)),"-",VLOOKUP(control!$B$5&amp;control!$H$27&amp;Wales_LA!$B34,Data_LA!$A$5:$K$1300,Data_LA!I$1,FALSE))=0,ISERROR(IF(ISERROR(VLOOKUP(control!$B$5&amp;control!$H$27&amp;Wales_LA!$B37,Data_LA!$A$5:$K$1300,Data_LA!I$1,FALSE)),"-",VLOOKUP(control!$B$5&amp;control!$H$27&amp;Wales_LA!$B34,Data_LA!$A$5:$K$1300,Data_LA!I$1,FALSE)))),"-",IF(ISERROR(VLOOKUP(control!$B$5&amp;control!$H$27&amp;Wales_LA!$B34,Data_LA!$A$5:$K$1300,Data_LA!I$1,FALSE)),"-",VLOOKUP(control!$B$5&amp;control!$H$27&amp;Wales_LA!$B34,Data_LA!$A$5:$K$1300,Data_LA!I$1,FALSE)))</f>
        <v>-</v>
      </c>
      <c r="P34" s="90">
        <f>IF(OR(IF(ISERROR(VLOOKUP(control!$B$5&amp;control!$H$27&amp;Wales_LA!$B34,Data_LA!$A$5:$K$1300,Data_LA!J$1,FALSE)),"-",VLOOKUP(control!$B$5&amp;control!$H$27&amp;Wales_LA!$B34,Data_LA!$A$5:$K$1300,Data_LA!J$1,FALSE))=0,ISERROR(IF(ISERROR(VLOOKUP(control!$B$5&amp;control!$H$27&amp;Wales_LA!$B37,Data_LA!$A$5:$K$1300,Data_LA!J$1,FALSE)),"-",VLOOKUP(control!$B$5&amp;control!$H$27&amp;Wales_LA!$B34,Data_LA!$A$5:$K$1300,Data_LA!J$1,FALSE)))),"-",IF(ISERROR(VLOOKUP(control!$B$5&amp;control!$H$27&amp;Wales_LA!$B34,Data_LA!$A$5:$K$1300,Data_LA!J$1,FALSE)),"-",VLOOKUP(control!$B$5&amp;control!$H$27&amp;Wales_LA!$B34,Data_LA!$A$5:$K$1300,Data_LA!J$1,FALSE)))</f>
        <v>2</v>
      </c>
      <c r="Q34" s="91">
        <f>IF(OR(IF(ISERROR(VLOOKUP(control!$B$5&amp;control!$H$27&amp;Wales_LA!$B34,Data_LA!$A$5:$K$1300,Data_LA!K$1,FALSE)),"-",VLOOKUP(control!$B$5&amp;control!$H$27&amp;Wales_LA!$B34,Data_LA!$A$5:$K$1300,Data_LA!K$1,FALSE))=0,ISERROR(IF(ISERROR(VLOOKUP(control!$B$5&amp;control!$H$27&amp;Wales_LA!$B37,Data_LA!$A$5:$K$1300,Data_LA!K$1,FALSE)),"-",VLOOKUP(control!$B$5&amp;control!$H$27&amp;Wales_LA!$B34,Data_LA!$A$5:$K$1300,Data_LA!K$1,FALSE)))),"-",IF(ISERROR(VLOOKUP(control!$B$5&amp;control!$H$27&amp;Wales_LA!$B34,Data_LA!$A$5:$K$1300,Data_LA!K$1,FALSE)),"-",VLOOKUP(control!$B$5&amp;control!$H$27&amp;Wales_LA!$B34,Data_LA!$A$5:$K$1300,Data_LA!K$1,FALSE)))</f>
        <v>10</v>
      </c>
      <c r="R34" s="9"/>
      <c r="S34" s="89">
        <f>IF(OR(IF(ISERROR(VLOOKUP("Persons"&amp;control!$H$27&amp;Wales_LA!$B34,Data_LA!$A$5:$K$1300,Data_LA!E$1,FALSE)),"-",VLOOKUP("Persons"&amp;control!$H$27&amp;Wales_LA!$B34,Data_LA!$A$5:$K$1300,Data_LA!E$1,FALSE))=0,ISERROR(IF(ISERROR(VLOOKUP("Persons"&amp;control!$H$27&amp;Wales_LA!$B34,Data_LA!$A$5:$K$1300,Data_LA!E$1,FALSE)),"-",VLOOKUP("Persons"&amp;control!$H$27&amp;Wales_LA!$B34,Data_LA!$A$5:$K$1300,Data_LA!E$1,FALSE)))),"-",IF(ISERROR(VLOOKUP("Persons"&amp;control!$H$27&amp;Wales_LA!$B34,Data_LA!$A$5:$K$1300,Data_LA!E$1,FALSE)),"-",VLOOKUP("Persons"&amp;control!$H$27&amp;Wales_LA!$B34,Data_LA!$A$5:$K$1300,Data_LA!E$1,FALSE)))</f>
        <v>1</v>
      </c>
      <c r="T34" s="90">
        <f>IF(OR(IF(ISERROR(VLOOKUP("Persons"&amp;control!$H$27&amp;Wales_LA!$B34,Data_LA!$A$5:$K$1300,Data_LA!F$1,FALSE)),"-",VLOOKUP("Persons"&amp;control!$H$27&amp;Wales_LA!$B34,Data_LA!$A$5:$K$1300,Data_LA!F$1,FALSE))=0,ISERROR(IF(ISERROR(VLOOKUP("Persons"&amp;control!$H$27&amp;Wales_LA!$B34,Data_LA!$A$5:$K$1300,Data_LA!F$1,FALSE)),"-",VLOOKUP("Persons"&amp;control!$H$27&amp;Wales_LA!$B34,Data_LA!$A$5:$K$1300,Data_LA!F$1,FALSE)))),"-",IF(ISERROR(VLOOKUP("Persons"&amp;control!$H$27&amp;Wales_LA!$B34,Data_LA!$A$5:$K$1300,Data_LA!F$1,FALSE)),"-",VLOOKUP("Persons"&amp;control!$H$27&amp;Wales_LA!$B34,Data_LA!$A$5:$K$1300,Data_LA!F$1,FALSE)))</f>
        <v>3</v>
      </c>
      <c r="U34" s="90">
        <f>IF(OR(IF(ISERROR(VLOOKUP("Persons"&amp;control!$H$27&amp;Wales_LA!$B34,Data_LA!$A$5:$K$1300,Data_LA!G$1,FALSE)),"-",VLOOKUP("Persons"&amp;control!$H$27&amp;Wales_LA!$B34,Data_LA!$A$5:$K$1300,Data_LA!G$1,FALSE))=0,ISERROR(IF(ISERROR(VLOOKUP("Persons"&amp;control!$H$27&amp;Wales_LA!$B34,Data_LA!$A$5:$K$1300,Data_LA!G$1,FALSE)),"-",VLOOKUP("Persons"&amp;control!$H$27&amp;Wales_LA!$B34,Data_LA!$A$5:$K$1300,Data_LA!G$1,FALSE)))),"-",IF(ISERROR(VLOOKUP("Persons"&amp;control!$H$27&amp;Wales_LA!$B34,Data_LA!$A$5:$K$1300,Data_LA!G$1,FALSE)),"-",VLOOKUP("Persons"&amp;control!$H$27&amp;Wales_LA!$B34,Data_LA!$A$5:$K$1300,Data_LA!G$1,FALSE)))</f>
        <v>4</v>
      </c>
      <c r="V34" s="90">
        <f>IF(OR(IF(ISERROR(VLOOKUP("Persons"&amp;control!$H$27&amp;Wales_LA!$B34,Data_LA!$A$5:$K$1300,Data_LA!H$1,FALSE)),"-",VLOOKUP("Persons"&amp;control!$H$27&amp;Wales_LA!$B34,Data_LA!$A$5:$K$1300,Data_LA!H$1,FALSE))=0,ISERROR(IF(ISERROR(VLOOKUP("Persons"&amp;control!$H$27&amp;Wales_LA!$B34,Data_LA!$A$5:$K$1300,Data_LA!H$1,FALSE)),"-",VLOOKUP("Persons"&amp;control!$H$27&amp;Wales_LA!$B34,Data_LA!$A$5:$K$1300,Data_LA!H$1,FALSE)))),"-",IF(ISERROR(VLOOKUP("Persons"&amp;control!$H$27&amp;Wales_LA!$B34,Data_LA!$A$5:$K$1300,Data_LA!H$1,FALSE)),"-",VLOOKUP("Persons"&amp;control!$H$27&amp;Wales_LA!$B34,Data_LA!$A$5:$K$1300,Data_LA!H$1,FALSE)))</f>
        <v>5</v>
      </c>
      <c r="W34" s="90">
        <f>IF(OR(IF(ISERROR(VLOOKUP("Persons"&amp;control!$H$27&amp;Wales_LA!$B34,Data_LA!$A$5:$K$1300,Data_LA!I$1,FALSE)),"-",VLOOKUP("Persons"&amp;control!$H$27&amp;Wales_LA!$B34,Data_LA!$A$5:$K$1300,Data_LA!I$1,FALSE))=0,ISERROR(IF(ISERROR(VLOOKUP("Persons"&amp;control!$H$27&amp;Wales_LA!$B34,Data_LA!$A$5:$K$1300,Data_LA!I$1,FALSE)),"-",VLOOKUP("Persons"&amp;control!$H$27&amp;Wales_LA!$B34,Data_LA!$A$5:$K$1300,Data_LA!I$1,FALSE)))),"-",IF(ISERROR(VLOOKUP("Persons"&amp;control!$H$27&amp;Wales_LA!$B34,Data_LA!$A$5:$K$1300,Data_LA!I$1,FALSE)),"-",VLOOKUP("Persons"&amp;control!$H$27&amp;Wales_LA!$B34,Data_LA!$A$5:$K$1300,Data_LA!I$1,FALSE)))</f>
        <v>1</v>
      </c>
      <c r="X34" s="90">
        <f>IF(OR(IF(ISERROR(VLOOKUP("Persons"&amp;control!$H$27&amp;Wales_LA!$B34,Data_LA!$A$5:$K$1300,Data_LA!J$1,FALSE)),"-",VLOOKUP("Persons"&amp;control!$H$27&amp;Wales_LA!$B34,Data_LA!$A$5:$K$1300,Data_LA!J$1,FALSE))=0,ISERROR(IF(ISERROR(VLOOKUP("Persons"&amp;control!$H$27&amp;Wales_LA!$B34,Data_LA!$A$5:$K$1300,Data_LA!J$1,FALSE)),"-",VLOOKUP("Persons"&amp;control!$H$27&amp;Wales_LA!$B34,Data_LA!$A$5:$K$1300,Data_LA!J$1,FALSE)))),"-",IF(ISERROR(VLOOKUP("Persons"&amp;control!$H$27&amp;Wales_LA!$B34,Data_LA!$A$5:$K$1300,Data_LA!J$1,FALSE)),"-",VLOOKUP("Persons"&amp;control!$H$27&amp;Wales_LA!$B34,Data_LA!$A$5:$K$1300,Data_LA!J$1,FALSE)))</f>
        <v>5</v>
      </c>
      <c r="Y34" s="91">
        <f>IF(OR(IF(ISERROR(VLOOKUP("Persons"&amp;control!$H$27&amp;Wales_LA!$B34,Data_LA!$A$5:$K$1300,Data_LA!K$1,FALSE)),"-",VLOOKUP("Persons"&amp;control!$H$27&amp;Wales_LA!$B34,Data_LA!$A$5:$K$1300,Data_LA!K$1,FALSE))=0,ISERROR(IF(ISERROR(VLOOKUP("Persons"&amp;control!$H$27&amp;Wales_LA!$B34,Data_LA!$A$5:$K$1300,Data_LA!K$1,FALSE)),"-",VLOOKUP("Persons"&amp;control!$H$27&amp;Wales_LA!$B34,Data_LA!$A$5:$K$1300,Data_LA!K$1,FALSE)))),"-",IF(ISERROR(VLOOKUP("Persons"&amp;control!$H$27&amp;Wales_LA!$B34,Data_LA!$A$5:$K$1300,Data_LA!K$1,FALSE)),"-",VLOOKUP("Persons"&amp;control!$H$27&amp;Wales_LA!$B34,Data_LA!$A$5:$K$1300,Data_LA!K$1,FALSE)))</f>
        <v>19</v>
      </c>
    </row>
    <row r="35" spans="2:25" thickBot="1">
      <c r="B35" s="16" t="s">
        <v>95</v>
      </c>
      <c r="C35" s="86">
        <f>IF(OR(IF(ISERROR(VLOOKUP(control!$B$4&amp;control!$H$27&amp;Wales_LA!$B35,Data_LA!$A$5:$K$1300,Data_LA!E$1,FALSE)),"-",VLOOKUP(control!$B$4&amp;control!$H$27&amp;Wales_LA!$B35,Data_LA!$A$5:$K$1300,Data_LA!E$1,FALSE))=0,ISERROR(IF(ISERROR(VLOOKUP(control!$B$4&amp;control!$H$27&amp;Wales_LA!$B35,Data_LA!$A$5:$K$1300,Data_LA!E$1,FALSE)),"-",VLOOKUP(control!$B$4&amp;control!$H$27&amp;Wales_LA!$B35,Data_LA!$A$5:$K$1300,Data_LA!E$1,FALSE)))),"-",IF(ISERROR(VLOOKUP(control!$B$4&amp;control!$H$27&amp;Wales_LA!$B35,Data_LA!$A$5:$K$1300,Data_LA!E$1,FALSE)),"-",VLOOKUP(control!$B$4&amp;control!$H$27&amp;Wales_LA!$B35,Data_LA!$A$5:$K$1300,Data_LA!E$1,FALSE)))</f>
        <v>4</v>
      </c>
      <c r="D35" s="87">
        <f>IF(OR(IF(ISERROR(VLOOKUP(control!$B$4&amp;control!$H$27&amp;Wales_LA!$B35,Data_LA!$A$5:$K$1300,Data_LA!F$1,FALSE)),"-",VLOOKUP(control!$B$4&amp;control!$H$27&amp;Wales_LA!$B35,Data_LA!$A$5:$K$1300,Data_LA!F$1,FALSE))=0,ISERROR(IF(ISERROR(VLOOKUP(control!$B$4&amp;control!$H$27&amp;Wales_LA!$B35,Data_LA!$A$5:$K$1300,Data_LA!F$1,FALSE)),"-",VLOOKUP(control!$B$4&amp;control!$H$27&amp;Wales_LA!$B35,Data_LA!$A$5:$K$1300,Data_LA!F$1,FALSE)))),"-",IF(ISERROR(VLOOKUP(control!$B$4&amp;control!$H$27&amp;Wales_LA!$B35,Data_LA!$A$5:$K$1300,Data_LA!F$1,FALSE)),"-",VLOOKUP(control!$B$4&amp;control!$H$27&amp;Wales_LA!$B35,Data_LA!$A$5:$K$1300,Data_LA!F$1,FALSE)))</f>
        <v>3</v>
      </c>
      <c r="E35" s="87">
        <f>IF(OR(IF(ISERROR(VLOOKUP(control!$B$4&amp;control!$H$27&amp;Wales_LA!$B35,Data_LA!$A$5:$K$1300,Data_LA!G$1,FALSE)),"-",VLOOKUP(control!$B$4&amp;control!$H$27&amp;Wales_LA!$B35,Data_LA!$A$5:$K$1300,Data_LA!G$1,FALSE))=0,ISERROR(IF(ISERROR(VLOOKUP(control!$B$4&amp;control!$H$27&amp;Wales_LA!$B35,Data_LA!$A$5:$K$1300,Data_LA!G$1,FALSE)),"-",VLOOKUP(control!$B$4&amp;control!$H$27&amp;Wales_LA!$B35,Data_LA!$A$5:$K$1300,Data_LA!G$1,FALSE)))),"-",IF(ISERROR(VLOOKUP(control!$B$4&amp;control!$H$27&amp;Wales_LA!$B35,Data_LA!$A$5:$K$1300,Data_LA!G$1,FALSE)),"-",VLOOKUP(control!$B$4&amp;control!$H$27&amp;Wales_LA!$B35,Data_LA!$A$5:$K$1300,Data_LA!G$1,FALSE)))</f>
        <v>7</v>
      </c>
      <c r="F35" s="87">
        <f>IF(OR(IF(ISERROR(VLOOKUP(control!$B$4&amp;control!$H$27&amp;Wales_LA!$B35,Data_LA!$A$5:$K$1300,Data_LA!H$1,FALSE)),"-",VLOOKUP(control!$B$4&amp;control!$H$27&amp;Wales_LA!$B35,Data_LA!$A$5:$K$1300,Data_LA!H$1,FALSE))=0,ISERROR(IF(ISERROR(VLOOKUP(control!$B$4&amp;control!$H$27&amp;Wales_LA!$B35,Data_LA!$A$5:$K$1300,Data_LA!H$1,FALSE)),"-",VLOOKUP(control!$B$4&amp;control!$H$27&amp;Wales_LA!$B35,Data_LA!$A$5:$K$1300,Data_LA!H$1,FALSE)))),"-",IF(ISERROR(VLOOKUP(control!$B$4&amp;control!$H$27&amp;Wales_LA!$B35,Data_LA!$A$5:$K$1300,Data_LA!H$1,FALSE)),"-",VLOOKUP(control!$B$4&amp;control!$H$27&amp;Wales_LA!$B35,Data_LA!$A$5:$K$1300,Data_LA!H$1,FALSE)))</f>
        <v>8</v>
      </c>
      <c r="G35" s="87">
        <f>IF(OR(IF(ISERROR(VLOOKUP(control!$B$4&amp;control!$H$27&amp;Wales_LA!$B35,Data_LA!$A$5:$K$1300,Data_LA!I$1,FALSE)),"-",VLOOKUP(control!$B$4&amp;control!$H$27&amp;Wales_LA!$B35,Data_LA!$A$5:$K$1300,Data_LA!I$1,FALSE))=0,ISERROR(IF(ISERROR(VLOOKUP(control!$B$4&amp;control!$H$27&amp;Wales_LA!$B35,Data_LA!$A$5:$K$1300,Data_LA!I$1,FALSE)),"-",VLOOKUP(control!$B$4&amp;control!$H$27&amp;Wales_LA!$B35,Data_LA!$A$5:$K$1300,Data_LA!I$1,FALSE)))),"-",IF(ISERROR(VLOOKUP(control!$B$4&amp;control!$H$27&amp;Wales_LA!$B35,Data_LA!$A$5:$K$1300,Data_LA!I$1,FALSE)),"-",VLOOKUP(control!$B$4&amp;control!$H$27&amp;Wales_LA!$B35,Data_LA!$A$5:$K$1300,Data_LA!I$1,FALSE)))</f>
        <v>3</v>
      </c>
      <c r="H35" s="87" t="str">
        <f>IF(OR(IF(ISERROR(VLOOKUP(control!$B$4&amp;control!$H$27&amp;Wales_LA!$B35,Data_LA!$A$5:$K$1300,Data_LA!J$1,FALSE)),"-",VLOOKUP(control!$B$4&amp;control!$H$27&amp;Wales_LA!$B35,Data_LA!$A$5:$K$1300,Data_LA!J$1,FALSE))=0,ISERROR(IF(ISERROR(VLOOKUP(control!$B$4&amp;control!$H$27&amp;Wales_LA!$B35,Data_LA!$A$5:$K$1300,Data_LA!J$1,FALSE)),"-",VLOOKUP(control!$B$4&amp;control!$H$27&amp;Wales_LA!$B35,Data_LA!$A$5:$K$1300,Data_LA!J$1,FALSE)))),"-",IF(ISERROR(VLOOKUP(control!$B$4&amp;control!$H$27&amp;Wales_LA!$B35,Data_LA!$A$5:$K$1300,Data_LA!J$1,FALSE)),"-",VLOOKUP(control!$B$4&amp;control!$H$27&amp;Wales_LA!$B35,Data_LA!$A$5:$K$1300,Data_LA!J$1,FALSE)))</f>
        <v>-</v>
      </c>
      <c r="I35" s="88">
        <f>IF(OR(IF(ISERROR(VLOOKUP(control!$B$4&amp;control!$H$27&amp;Wales_LA!$B35,Data_LA!$A$5:$K$1300,Data_LA!K$1,FALSE)),"-",VLOOKUP(control!$B$4&amp;control!$H$27&amp;Wales_LA!$B35,Data_LA!$A$5:$K$1300,Data_LA!K$1,FALSE))=0,ISERROR(IF(ISERROR(VLOOKUP(control!$B$4&amp;control!$H$27&amp;Wales_LA!$B35,Data_LA!$A$5:$K$1300,Data_LA!K$1,FALSE)),"-",VLOOKUP(control!$B$4&amp;control!$H$27&amp;Wales_LA!$B35,Data_LA!$A$5:$K$1300,Data_LA!K$1,FALSE)))),"-",IF(ISERROR(VLOOKUP(control!$B$4&amp;control!$H$27&amp;Wales_LA!$B35,Data_LA!$A$5:$K$1300,Data_LA!K$1,FALSE)),"-",VLOOKUP(control!$B$4&amp;control!$H$27&amp;Wales_LA!$B35,Data_LA!$A$5:$K$1300,Data_LA!K$1,FALSE)))</f>
        <v>25</v>
      </c>
      <c r="K35" s="86">
        <f>IF(OR(IF(ISERROR(VLOOKUP(control!$B$5&amp;control!$H$27&amp;Wales_LA!$B35,Data_LA!$A$5:$K$1300,Data_LA!E$1,FALSE)),"-",VLOOKUP(control!$B$5&amp;control!$H$27&amp;Wales_LA!$B35,Data_LA!$A$5:$K$1300,Data_LA!E$1,FALSE))=0,ISERROR(IF(ISERROR(VLOOKUP(control!$B$5&amp;control!$H$27&amp;Wales_LA!$B35,Data_LA!$A$5:$K$1300,Data_LA!E$1,FALSE)),"-",VLOOKUP(control!$B$5&amp;control!$H$27&amp;Wales_LA!$B35,Data_LA!$A$5:$K$1300,Data_LA!E$1,FALSE)))),"-",IF(ISERROR(VLOOKUP(control!$B$5&amp;control!$H$27&amp;Wales_LA!$B35,Data_LA!$A$5:$K$1300,Data_LA!E$1,FALSE)),"-",VLOOKUP(control!$B$5&amp;control!$H$27&amp;Wales_LA!$B35,Data_LA!$A$5:$K$1300,Data_LA!E$1,FALSE)))</f>
        <v>5</v>
      </c>
      <c r="L35" s="87">
        <f>IF(OR(IF(ISERROR(VLOOKUP(control!$B$5&amp;control!$H$27&amp;Wales_LA!$B35,Data_LA!$A$5:$K$1300,Data_LA!F$1,FALSE)),"-",VLOOKUP(control!$B$5&amp;control!$H$27&amp;Wales_LA!$B35,Data_LA!$A$5:$K$1300,Data_LA!F$1,FALSE))=0,ISERROR(IF(ISERROR(VLOOKUP(control!$B$5&amp;control!$H$27&amp;Wales_LA!$B38,Data_LA!$A$5:$K$1300,Data_LA!F$1,FALSE)),"-",VLOOKUP(control!$B$5&amp;control!$H$27&amp;Wales_LA!$B35,Data_LA!$A$5:$K$1300,Data_LA!F$1,FALSE)))),"-",IF(ISERROR(VLOOKUP(control!$B$5&amp;control!$H$27&amp;Wales_LA!$B35,Data_LA!$A$5:$K$1300,Data_LA!F$1,FALSE)),"-",VLOOKUP(control!$B$5&amp;control!$H$27&amp;Wales_LA!$B35,Data_LA!$A$5:$K$1300,Data_LA!F$1,FALSE)))</f>
        <v>4</v>
      </c>
      <c r="M35" s="87">
        <f>IF(OR(IF(ISERROR(VLOOKUP(control!$B$5&amp;control!$H$27&amp;Wales_LA!$B35,Data_LA!$A$5:$K$1300,Data_LA!G$1,FALSE)),"-",VLOOKUP(control!$B$5&amp;control!$H$27&amp;Wales_LA!$B35,Data_LA!$A$5:$K$1300,Data_LA!G$1,FALSE))=0,ISERROR(IF(ISERROR(VLOOKUP(control!$B$5&amp;control!$H$27&amp;Wales_LA!$B38,Data_LA!$A$5:$K$1300,Data_LA!G$1,FALSE)),"-",VLOOKUP(control!$B$5&amp;control!$H$27&amp;Wales_LA!$B35,Data_LA!$A$5:$K$1300,Data_LA!G$1,FALSE)))),"-",IF(ISERROR(VLOOKUP(control!$B$5&amp;control!$H$27&amp;Wales_LA!$B35,Data_LA!$A$5:$K$1300,Data_LA!G$1,FALSE)),"-",VLOOKUP(control!$B$5&amp;control!$H$27&amp;Wales_LA!$B35,Data_LA!$A$5:$K$1300,Data_LA!G$1,FALSE)))</f>
        <v>11</v>
      </c>
      <c r="N35" s="87">
        <f>IF(OR(IF(ISERROR(VLOOKUP(control!$B$5&amp;control!$H$27&amp;Wales_LA!$B35,Data_LA!$A$5:$K$1300,Data_LA!H$1,FALSE)),"-",VLOOKUP(control!$B$5&amp;control!$H$27&amp;Wales_LA!$B35,Data_LA!$A$5:$K$1300,Data_LA!H$1,FALSE))=0,ISERROR(IF(ISERROR(VLOOKUP(control!$B$5&amp;control!$H$27&amp;Wales_LA!$B38,Data_LA!$A$5:$K$1300,Data_LA!H$1,FALSE)),"-",VLOOKUP(control!$B$5&amp;control!$H$27&amp;Wales_LA!$B35,Data_LA!$A$5:$K$1300,Data_LA!H$1,FALSE)))),"-",IF(ISERROR(VLOOKUP(control!$B$5&amp;control!$H$27&amp;Wales_LA!$B35,Data_LA!$A$5:$K$1300,Data_LA!H$1,FALSE)),"-",VLOOKUP(control!$B$5&amp;control!$H$27&amp;Wales_LA!$B35,Data_LA!$A$5:$K$1300,Data_LA!H$1,FALSE)))</f>
        <v>2</v>
      </c>
      <c r="O35" s="87">
        <f>IF(OR(IF(ISERROR(VLOOKUP(control!$B$5&amp;control!$H$27&amp;Wales_LA!$B35,Data_LA!$A$5:$K$1300,Data_LA!I$1,FALSE)),"-",VLOOKUP(control!$B$5&amp;control!$H$27&amp;Wales_LA!$B35,Data_LA!$A$5:$K$1300,Data_LA!I$1,FALSE))=0,ISERROR(IF(ISERROR(VLOOKUP(control!$B$5&amp;control!$H$27&amp;Wales_LA!$B38,Data_LA!$A$5:$K$1300,Data_LA!I$1,FALSE)),"-",VLOOKUP(control!$B$5&amp;control!$H$27&amp;Wales_LA!$B35,Data_LA!$A$5:$K$1300,Data_LA!I$1,FALSE)))),"-",IF(ISERROR(VLOOKUP(control!$B$5&amp;control!$H$27&amp;Wales_LA!$B35,Data_LA!$A$5:$K$1300,Data_LA!I$1,FALSE)),"-",VLOOKUP(control!$B$5&amp;control!$H$27&amp;Wales_LA!$B35,Data_LA!$A$5:$K$1300,Data_LA!I$1,FALSE)))</f>
        <v>3</v>
      </c>
      <c r="P35" s="87">
        <f>IF(OR(IF(ISERROR(VLOOKUP(control!$B$5&amp;control!$H$27&amp;Wales_LA!$B35,Data_LA!$A$5:$K$1300,Data_LA!J$1,FALSE)),"-",VLOOKUP(control!$B$5&amp;control!$H$27&amp;Wales_LA!$B35,Data_LA!$A$5:$K$1300,Data_LA!J$1,FALSE))=0,ISERROR(IF(ISERROR(VLOOKUP(control!$B$5&amp;control!$H$27&amp;Wales_LA!$B38,Data_LA!$A$5:$K$1300,Data_LA!J$1,FALSE)),"-",VLOOKUP(control!$B$5&amp;control!$H$27&amp;Wales_LA!$B35,Data_LA!$A$5:$K$1300,Data_LA!J$1,FALSE)))),"-",IF(ISERROR(VLOOKUP(control!$B$5&amp;control!$H$27&amp;Wales_LA!$B35,Data_LA!$A$5:$K$1300,Data_LA!J$1,FALSE)),"-",VLOOKUP(control!$B$5&amp;control!$H$27&amp;Wales_LA!$B35,Data_LA!$A$5:$K$1300,Data_LA!J$1,FALSE)))</f>
        <v>2</v>
      </c>
      <c r="Q35" s="88">
        <f>IF(OR(IF(ISERROR(VLOOKUP(control!$B$5&amp;control!$H$27&amp;Wales_LA!$B35,Data_LA!$A$5:$K$1300,Data_LA!K$1,FALSE)),"-",VLOOKUP(control!$B$5&amp;control!$H$27&amp;Wales_LA!$B35,Data_LA!$A$5:$K$1300,Data_LA!K$1,FALSE))=0,ISERROR(IF(ISERROR(VLOOKUP(control!$B$5&amp;control!$H$27&amp;Wales_LA!$B38,Data_LA!$A$5:$K$1300,Data_LA!K$1,FALSE)),"-",VLOOKUP(control!$B$5&amp;control!$H$27&amp;Wales_LA!$B35,Data_LA!$A$5:$K$1300,Data_LA!K$1,FALSE)))),"-",IF(ISERROR(VLOOKUP(control!$B$5&amp;control!$H$27&amp;Wales_LA!$B35,Data_LA!$A$5:$K$1300,Data_LA!K$1,FALSE)),"-",VLOOKUP(control!$B$5&amp;control!$H$27&amp;Wales_LA!$B35,Data_LA!$A$5:$K$1300,Data_LA!K$1,FALSE)))</f>
        <v>27</v>
      </c>
      <c r="R35" s="9"/>
      <c r="S35" s="86">
        <f>IF(OR(IF(ISERROR(VLOOKUP("Persons"&amp;control!$H$27&amp;Wales_LA!$B35,Data_LA!$A$5:$K$1300,Data_LA!E$1,FALSE)),"-",VLOOKUP("Persons"&amp;control!$H$27&amp;Wales_LA!$B35,Data_LA!$A$5:$K$1300,Data_LA!E$1,FALSE))=0,ISERROR(IF(ISERROR(VLOOKUP("Persons"&amp;control!$H$27&amp;Wales_LA!$B35,Data_LA!$A$5:$K$1300,Data_LA!E$1,FALSE)),"-",VLOOKUP("Persons"&amp;control!$H$27&amp;Wales_LA!$B35,Data_LA!$A$5:$K$1300,Data_LA!E$1,FALSE)))),"-",IF(ISERROR(VLOOKUP("Persons"&amp;control!$H$27&amp;Wales_LA!$B35,Data_LA!$A$5:$K$1300,Data_LA!E$1,FALSE)),"-",VLOOKUP("Persons"&amp;control!$H$27&amp;Wales_LA!$B35,Data_LA!$A$5:$K$1300,Data_LA!E$1,FALSE)))</f>
        <v>9</v>
      </c>
      <c r="T35" s="87">
        <f>IF(OR(IF(ISERROR(VLOOKUP("Persons"&amp;control!$H$27&amp;Wales_LA!$B35,Data_LA!$A$5:$K$1300,Data_LA!F$1,FALSE)),"-",VLOOKUP("Persons"&amp;control!$H$27&amp;Wales_LA!$B35,Data_LA!$A$5:$K$1300,Data_LA!F$1,FALSE))=0,ISERROR(IF(ISERROR(VLOOKUP("Persons"&amp;control!$H$27&amp;Wales_LA!$B35,Data_LA!$A$5:$K$1300,Data_LA!F$1,FALSE)),"-",VLOOKUP("Persons"&amp;control!$H$27&amp;Wales_LA!$B35,Data_LA!$A$5:$K$1300,Data_LA!F$1,FALSE)))),"-",IF(ISERROR(VLOOKUP("Persons"&amp;control!$H$27&amp;Wales_LA!$B35,Data_LA!$A$5:$K$1300,Data_LA!F$1,FALSE)),"-",VLOOKUP("Persons"&amp;control!$H$27&amp;Wales_LA!$B35,Data_LA!$A$5:$K$1300,Data_LA!F$1,FALSE)))</f>
        <v>7</v>
      </c>
      <c r="U35" s="87">
        <f>IF(OR(IF(ISERROR(VLOOKUP("Persons"&amp;control!$H$27&amp;Wales_LA!$B35,Data_LA!$A$5:$K$1300,Data_LA!G$1,FALSE)),"-",VLOOKUP("Persons"&amp;control!$H$27&amp;Wales_LA!$B35,Data_LA!$A$5:$K$1300,Data_LA!G$1,FALSE))=0,ISERROR(IF(ISERROR(VLOOKUP("Persons"&amp;control!$H$27&amp;Wales_LA!$B35,Data_LA!$A$5:$K$1300,Data_LA!G$1,FALSE)),"-",VLOOKUP("Persons"&amp;control!$H$27&amp;Wales_LA!$B35,Data_LA!$A$5:$K$1300,Data_LA!G$1,FALSE)))),"-",IF(ISERROR(VLOOKUP("Persons"&amp;control!$H$27&amp;Wales_LA!$B35,Data_LA!$A$5:$K$1300,Data_LA!G$1,FALSE)),"-",VLOOKUP("Persons"&amp;control!$H$27&amp;Wales_LA!$B35,Data_LA!$A$5:$K$1300,Data_LA!G$1,FALSE)))</f>
        <v>18</v>
      </c>
      <c r="V35" s="87">
        <f>IF(OR(IF(ISERROR(VLOOKUP("Persons"&amp;control!$H$27&amp;Wales_LA!$B35,Data_LA!$A$5:$K$1300,Data_LA!H$1,FALSE)),"-",VLOOKUP("Persons"&amp;control!$H$27&amp;Wales_LA!$B35,Data_LA!$A$5:$K$1300,Data_LA!H$1,FALSE))=0,ISERROR(IF(ISERROR(VLOOKUP("Persons"&amp;control!$H$27&amp;Wales_LA!$B35,Data_LA!$A$5:$K$1300,Data_LA!H$1,FALSE)),"-",VLOOKUP("Persons"&amp;control!$H$27&amp;Wales_LA!$B35,Data_LA!$A$5:$K$1300,Data_LA!H$1,FALSE)))),"-",IF(ISERROR(VLOOKUP("Persons"&amp;control!$H$27&amp;Wales_LA!$B35,Data_LA!$A$5:$K$1300,Data_LA!H$1,FALSE)),"-",VLOOKUP("Persons"&amp;control!$H$27&amp;Wales_LA!$B35,Data_LA!$A$5:$K$1300,Data_LA!H$1,FALSE)))</f>
        <v>10</v>
      </c>
      <c r="W35" s="87">
        <f>IF(OR(IF(ISERROR(VLOOKUP("Persons"&amp;control!$H$27&amp;Wales_LA!$B35,Data_LA!$A$5:$K$1300,Data_LA!I$1,FALSE)),"-",VLOOKUP("Persons"&amp;control!$H$27&amp;Wales_LA!$B35,Data_LA!$A$5:$K$1300,Data_LA!I$1,FALSE))=0,ISERROR(IF(ISERROR(VLOOKUP("Persons"&amp;control!$H$27&amp;Wales_LA!$B35,Data_LA!$A$5:$K$1300,Data_LA!I$1,FALSE)),"-",VLOOKUP("Persons"&amp;control!$H$27&amp;Wales_LA!$B35,Data_LA!$A$5:$K$1300,Data_LA!I$1,FALSE)))),"-",IF(ISERROR(VLOOKUP("Persons"&amp;control!$H$27&amp;Wales_LA!$B35,Data_LA!$A$5:$K$1300,Data_LA!I$1,FALSE)),"-",VLOOKUP("Persons"&amp;control!$H$27&amp;Wales_LA!$B35,Data_LA!$A$5:$K$1300,Data_LA!I$1,FALSE)))</f>
        <v>6</v>
      </c>
      <c r="X35" s="87">
        <f>IF(OR(IF(ISERROR(VLOOKUP("Persons"&amp;control!$H$27&amp;Wales_LA!$B35,Data_LA!$A$5:$K$1300,Data_LA!J$1,FALSE)),"-",VLOOKUP("Persons"&amp;control!$H$27&amp;Wales_LA!$B35,Data_LA!$A$5:$K$1300,Data_LA!J$1,FALSE))=0,ISERROR(IF(ISERROR(VLOOKUP("Persons"&amp;control!$H$27&amp;Wales_LA!$B35,Data_LA!$A$5:$K$1300,Data_LA!J$1,FALSE)),"-",VLOOKUP("Persons"&amp;control!$H$27&amp;Wales_LA!$B35,Data_LA!$A$5:$K$1300,Data_LA!J$1,FALSE)))),"-",IF(ISERROR(VLOOKUP("Persons"&amp;control!$H$27&amp;Wales_LA!$B35,Data_LA!$A$5:$K$1300,Data_LA!J$1,FALSE)),"-",VLOOKUP("Persons"&amp;control!$H$27&amp;Wales_LA!$B35,Data_LA!$A$5:$K$1300,Data_LA!J$1,FALSE)))</f>
        <v>2</v>
      </c>
      <c r="Y35" s="88">
        <f>IF(OR(IF(ISERROR(VLOOKUP("Persons"&amp;control!$H$27&amp;Wales_LA!$B35,Data_LA!$A$5:$K$1300,Data_LA!K$1,FALSE)),"-",VLOOKUP("Persons"&amp;control!$H$27&amp;Wales_LA!$B35,Data_LA!$A$5:$K$1300,Data_LA!K$1,FALSE))=0,ISERROR(IF(ISERROR(VLOOKUP("Persons"&amp;control!$H$27&amp;Wales_LA!$B35,Data_LA!$A$5:$K$1300,Data_LA!K$1,FALSE)),"-",VLOOKUP("Persons"&amp;control!$H$27&amp;Wales_LA!$B35,Data_LA!$A$5:$K$1300,Data_LA!K$1,FALSE)))),"-",IF(ISERROR(VLOOKUP("Persons"&amp;control!$H$27&amp;Wales_LA!$B35,Data_LA!$A$5:$K$1300,Data_LA!K$1,FALSE)),"-",VLOOKUP("Persons"&amp;control!$H$27&amp;Wales_LA!$B35,Data_LA!$A$5:$K$1300,Data_LA!K$1,FALSE)))</f>
        <v>52</v>
      </c>
    </row>
    <row r="36" spans="2:25" thickBot="1">
      <c r="B36" s="16" t="s">
        <v>154</v>
      </c>
      <c r="C36" s="89">
        <f>IF(OR(IF(ISERROR(VLOOKUP(control!$B$4&amp;control!$H$27&amp;Wales_LA!$B36,Data_LA!$A$5:$K$1300,Data_LA!E$1,FALSE)),"-",VLOOKUP(control!$B$4&amp;control!$H$27&amp;Wales_LA!$B36,Data_LA!$A$5:$K$1300,Data_LA!E$1,FALSE))=0,ISERROR(IF(ISERROR(VLOOKUP(control!$B$4&amp;control!$H$27&amp;Wales_LA!$B36,Data_LA!$A$5:$K$1300,Data_LA!E$1,FALSE)),"-",VLOOKUP(control!$B$4&amp;control!$H$27&amp;Wales_LA!$B36,Data_LA!$A$5:$K$1300,Data_LA!E$1,FALSE)))),"-",IF(ISERROR(VLOOKUP(control!$B$4&amp;control!$H$27&amp;Wales_LA!$B36,Data_LA!$A$5:$K$1300,Data_LA!E$1,FALSE)),"-",VLOOKUP(control!$B$4&amp;control!$H$27&amp;Wales_LA!$B36,Data_LA!$A$5:$K$1300,Data_LA!E$1,FALSE)))</f>
        <v>2</v>
      </c>
      <c r="D36" s="90">
        <f>IF(OR(IF(ISERROR(VLOOKUP(control!$B$4&amp;control!$H$27&amp;Wales_LA!$B36,Data_LA!$A$5:$K$1300,Data_LA!F$1,FALSE)),"-",VLOOKUP(control!$B$4&amp;control!$H$27&amp;Wales_LA!$B36,Data_LA!$A$5:$K$1300,Data_LA!F$1,FALSE))=0,ISERROR(IF(ISERROR(VLOOKUP(control!$B$4&amp;control!$H$27&amp;Wales_LA!$B36,Data_LA!$A$5:$K$1300,Data_LA!F$1,FALSE)),"-",VLOOKUP(control!$B$4&amp;control!$H$27&amp;Wales_LA!$B36,Data_LA!$A$5:$K$1300,Data_LA!F$1,FALSE)))),"-",IF(ISERROR(VLOOKUP(control!$B$4&amp;control!$H$27&amp;Wales_LA!$B36,Data_LA!$A$5:$K$1300,Data_LA!F$1,FALSE)),"-",VLOOKUP(control!$B$4&amp;control!$H$27&amp;Wales_LA!$B36,Data_LA!$A$5:$K$1300,Data_LA!F$1,FALSE)))</f>
        <v>6</v>
      </c>
      <c r="E36" s="90">
        <f>IF(OR(IF(ISERROR(VLOOKUP(control!$B$4&amp;control!$H$27&amp;Wales_LA!$B36,Data_LA!$A$5:$K$1300,Data_LA!G$1,FALSE)),"-",VLOOKUP(control!$B$4&amp;control!$H$27&amp;Wales_LA!$B36,Data_LA!$A$5:$K$1300,Data_LA!G$1,FALSE))=0,ISERROR(IF(ISERROR(VLOOKUP(control!$B$4&amp;control!$H$27&amp;Wales_LA!$B36,Data_LA!$A$5:$K$1300,Data_LA!G$1,FALSE)),"-",VLOOKUP(control!$B$4&amp;control!$H$27&amp;Wales_LA!$B36,Data_LA!$A$5:$K$1300,Data_LA!G$1,FALSE)))),"-",IF(ISERROR(VLOOKUP(control!$B$4&amp;control!$H$27&amp;Wales_LA!$B36,Data_LA!$A$5:$K$1300,Data_LA!G$1,FALSE)),"-",VLOOKUP(control!$B$4&amp;control!$H$27&amp;Wales_LA!$B36,Data_LA!$A$5:$K$1300,Data_LA!G$1,FALSE)))</f>
        <v>4</v>
      </c>
      <c r="F36" s="90">
        <f>IF(OR(IF(ISERROR(VLOOKUP(control!$B$4&amp;control!$H$27&amp;Wales_LA!$B36,Data_LA!$A$5:$K$1300,Data_LA!H$1,FALSE)),"-",VLOOKUP(control!$B$4&amp;control!$H$27&amp;Wales_LA!$B36,Data_LA!$A$5:$K$1300,Data_LA!H$1,FALSE))=0,ISERROR(IF(ISERROR(VLOOKUP(control!$B$4&amp;control!$H$27&amp;Wales_LA!$B36,Data_LA!$A$5:$K$1300,Data_LA!H$1,FALSE)),"-",VLOOKUP(control!$B$4&amp;control!$H$27&amp;Wales_LA!$B36,Data_LA!$A$5:$K$1300,Data_LA!H$1,FALSE)))),"-",IF(ISERROR(VLOOKUP(control!$B$4&amp;control!$H$27&amp;Wales_LA!$B36,Data_LA!$A$5:$K$1300,Data_LA!H$1,FALSE)),"-",VLOOKUP(control!$B$4&amp;control!$H$27&amp;Wales_LA!$B36,Data_LA!$A$5:$K$1300,Data_LA!H$1,FALSE)))</f>
        <v>1</v>
      </c>
      <c r="G36" s="90" t="str">
        <f>IF(OR(IF(ISERROR(VLOOKUP(control!$B$4&amp;control!$H$27&amp;Wales_LA!$B36,Data_LA!$A$5:$K$1300,Data_LA!I$1,FALSE)),"-",VLOOKUP(control!$B$4&amp;control!$H$27&amp;Wales_LA!$B36,Data_LA!$A$5:$K$1300,Data_LA!I$1,FALSE))=0,ISERROR(IF(ISERROR(VLOOKUP(control!$B$4&amp;control!$H$27&amp;Wales_LA!$B36,Data_LA!$A$5:$K$1300,Data_LA!I$1,FALSE)),"-",VLOOKUP(control!$B$4&amp;control!$H$27&amp;Wales_LA!$B36,Data_LA!$A$5:$K$1300,Data_LA!I$1,FALSE)))),"-",IF(ISERROR(VLOOKUP(control!$B$4&amp;control!$H$27&amp;Wales_LA!$B36,Data_LA!$A$5:$K$1300,Data_LA!I$1,FALSE)),"-",VLOOKUP(control!$B$4&amp;control!$H$27&amp;Wales_LA!$B36,Data_LA!$A$5:$K$1300,Data_LA!I$1,FALSE)))</f>
        <v>-</v>
      </c>
      <c r="H36" s="90" t="str">
        <f>IF(OR(IF(ISERROR(VLOOKUP(control!$B$4&amp;control!$H$27&amp;Wales_LA!$B36,Data_LA!$A$5:$K$1300,Data_LA!J$1,FALSE)),"-",VLOOKUP(control!$B$4&amp;control!$H$27&amp;Wales_LA!$B36,Data_LA!$A$5:$K$1300,Data_LA!J$1,FALSE))=0,ISERROR(IF(ISERROR(VLOOKUP(control!$B$4&amp;control!$H$27&amp;Wales_LA!$B36,Data_LA!$A$5:$K$1300,Data_LA!J$1,FALSE)),"-",VLOOKUP(control!$B$4&amp;control!$H$27&amp;Wales_LA!$B36,Data_LA!$A$5:$K$1300,Data_LA!J$1,FALSE)))),"-",IF(ISERROR(VLOOKUP(control!$B$4&amp;control!$H$27&amp;Wales_LA!$B36,Data_LA!$A$5:$K$1300,Data_LA!J$1,FALSE)),"-",VLOOKUP(control!$B$4&amp;control!$H$27&amp;Wales_LA!$B36,Data_LA!$A$5:$K$1300,Data_LA!J$1,FALSE)))</f>
        <v>-</v>
      </c>
      <c r="I36" s="91">
        <f>IF(OR(IF(ISERROR(VLOOKUP(control!$B$4&amp;control!$H$27&amp;Wales_LA!$B36,Data_LA!$A$5:$K$1300,Data_LA!K$1,FALSE)),"-",VLOOKUP(control!$B$4&amp;control!$H$27&amp;Wales_LA!$B36,Data_LA!$A$5:$K$1300,Data_LA!K$1,FALSE))=0,ISERROR(IF(ISERROR(VLOOKUP(control!$B$4&amp;control!$H$27&amp;Wales_LA!$B36,Data_LA!$A$5:$K$1300,Data_LA!K$1,FALSE)),"-",VLOOKUP(control!$B$4&amp;control!$H$27&amp;Wales_LA!$B36,Data_LA!$A$5:$K$1300,Data_LA!K$1,FALSE)))),"-",IF(ISERROR(VLOOKUP(control!$B$4&amp;control!$H$27&amp;Wales_LA!$B36,Data_LA!$A$5:$K$1300,Data_LA!K$1,FALSE)),"-",VLOOKUP(control!$B$4&amp;control!$H$27&amp;Wales_LA!$B36,Data_LA!$A$5:$K$1300,Data_LA!K$1,FALSE)))</f>
        <v>13</v>
      </c>
      <c r="K36" s="89">
        <f>IF(OR(IF(ISERROR(VLOOKUP(control!$B$5&amp;control!$H$27&amp;Wales_LA!$B36,Data_LA!$A$5:$K$1300,Data_LA!E$1,FALSE)),"-",VLOOKUP(control!$B$5&amp;control!$H$27&amp;Wales_LA!$B36,Data_LA!$A$5:$K$1300,Data_LA!E$1,FALSE))=0,ISERROR(IF(ISERROR(VLOOKUP(control!$B$5&amp;control!$H$27&amp;Wales_LA!$B36,Data_LA!$A$5:$K$1300,Data_LA!E$1,FALSE)),"-",VLOOKUP(control!$B$5&amp;control!$H$27&amp;Wales_LA!$B36,Data_LA!$A$5:$K$1300,Data_LA!E$1,FALSE)))),"-",IF(ISERROR(VLOOKUP(control!$B$5&amp;control!$H$27&amp;Wales_LA!$B36,Data_LA!$A$5:$K$1300,Data_LA!E$1,FALSE)),"-",VLOOKUP(control!$B$5&amp;control!$H$27&amp;Wales_LA!$B36,Data_LA!$A$5:$K$1300,Data_LA!E$1,FALSE)))</f>
        <v>1</v>
      </c>
      <c r="L36" s="90">
        <f>IF(OR(IF(ISERROR(VLOOKUP(control!$B$5&amp;control!$H$27&amp;Wales_LA!$B36,Data_LA!$A$5:$K$1300,Data_LA!F$1,FALSE)),"-",VLOOKUP(control!$B$5&amp;control!$H$27&amp;Wales_LA!$B36,Data_LA!$A$5:$K$1300,Data_LA!F$1,FALSE))=0,ISERROR(IF(ISERROR(VLOOKUP(control!$B$5&amp;control!$H$27&amp;Wales_LA!$B39,Data_LA!$A$5:$K$1300,Data_LA!F$1,FALSE)),"-",VLOOKUP(control!$B$5&amp;control!$H$27&amp;Wales_LA!$B36,Data_LA!$A$5:$K$1300,Data_LA!F$1,FALSE)))),"-",IF(ISERROR(VLOOKUP(control!$B$5&amp;control!$H$27&amp;Wales_LA!$B36,Data_LA!$A$5:$K$1300,Data_LA!F$1,FALSE)),"-",VLOOKUP(control!$B$5&amp;control!$H$27&amp;Wales_LA!$B36,Data_LA!$A$5:$K$1300,Data_LA!F$1,FALSE)))</f>
        <v>1</v>
      </c>
      <c r="M36" s="90">
        <f>IF(OR(IF(ISERROR(VLOOKUP(control!$B$5&amp;control!$H$27&amp;Wales_LA!$B36,Data_LA!$A$5:$K$1300,Data_LA!G$1,FALSE)),"-",VLOOKUP(control!$B$5&amp;control!$H$27&amp;Wales_LA!$B36,Data_LA!$A$5:$K$1300,Data_LA!G$1,FALSE))=0,ISERROR(IF(ISERROR(VLOOKUP(control!$B$5&amp;control!$H$27&amp;Wales_LA!$B39,Data_LA!$A$5:$K$1300,Data_LA!G$1,FALSE)),"-",VLOOKUP(control!$B$5&amp;control!$H$27&amp;Wales_LA!$B36,Data_LA!$A$5:$K$1300,Data_LA!G$1,FALSE)))),"-",IF(ISERROR(VLOOKUP(control!$B$5&amp;control!$H$27&amp;Wales_LA!$B36,Data_LA!$A$5:$K$1300,Data_LA!G$1,FALSE)),"-",VLOOKUP(control!$B$5&amp;control!$H$27&amp;Wales_LA!$B36,Data_LA!$A$5:$K$1300,Data_LA!G$1,FALSE)))</f>
        <v>1</v>
      </c>
      <c r="N36" s="90" t="str">
        <f>IF(OR(IF(ISERROR(VLOOKUP(control!$B$5&amp;control!$H$27&amp;Wales_LA!$B36,Data_LA!$A$5:$K$1300,Data_LA!H$1,FALSE)),"-",VLOOKUP(control!$B$5&amp;control!$H$27&amp;Wales_LA!$B36,Data_LA!$A$5:$K$1300,Data_LA!H$1,FALSE))=0,ISERROR(IF(ISERROR(VLOOKUP(control!$B$5&amp;control!$H$27&amp;Wales_LA!$B39,Data_LA!$A$5:$K$1300,Data_LA!H$1,FALSE)),"-",VLOOKUP(control!$B$5&amp;control!$H$27&amp;Wales_LA!$B36,Data_LA!$A$5:$K$1300,Data_LA!H$1,FALSE)))),"-",IF(ISERROR(VLOOKUP(control!$B$5&amp;control!$H$27&amp;Wales_LA!$B36,Data_LA!$A$5:$K$1300,Data_LA!H$1,FALSE)),"-",VLOOKUP(control!$B$5&amp;control!$H$27&amp;Wales_LA!$B36,Data_LA!$A$5:$K$1300,Data_LA!H$1,FALSE)))</f>
        <v>-</v>
      </c>
      <c r="O36" s="90" t="str">
        <f>IF(OR(IF(ISERROR(VLOOKUP(control!$B$5&amp;control!$H$27&amp;Wales_LA!$B36,Data_LA!$A$5:$K$1300,Data_LA!I$1,FALSE)),"-",VLOOKUP(control!$B$5&amp;control!$H$27&amp;Wales_LA!$B36,Data_LA!$A$5:$K$1300,Data_LA!I$1,FALSE))=0,ISERROR(IF(ISERROR(VLOOKUP(control!$B$5&amp;control!$H$27&amp;Wales_LA!$B39,Data_LA!$A$5:$K$1300,Data_LA!I$1,FALSE)),"-",VLOOKUP(control!$B$5&amp;control!$H$27&amp;Wales_LA!$B36,Data_LA!$A$5:$K$1300,Data_LA!I$1,FALSE)))),"-",IF(ISERROR(VLOOKUP(control!$B$5&amp;control!$H$27&amp;Wales_LA!$B36,Data_LA!$A$5:$K$1300,Data_LA!I$1,FALSE)),"-",VLOOKUP(control!$B$5&amp;control!$H$27&amp;Wales_LA!$B36,Data_LA!$A$5:$K$1300,Data_LA!I$1,FALSE)))</f>
        <v>-</v>
      </c>
      <c r="P36" s="90">
        <f>IF(OR(IF(ISERROR(VLOOKUP(control!$B$5&amp;control!$H$27&amp;Wales_LA!$B36,Data_LA!$A$5:$K$1300,Data_LA!J$1,FALSE)),"-",VLOOKUP(control!$B$5&amp;control!$H$27&amp;Wales_LA!$B36,Data_LA!$A$5:$K$1300,Data_LA!J$1,FALSE))=0,ISERROR(IF(ISERROR(VLOOKUP(control!$B$5&amp;control!$H$27&amp;Wales_LA!$B39,Data_LA!$A$5:$K$1300,Data_LA!J$1,FALSE)),"-",VLOOKUP(control!$B$5&amp;control!$H$27&amp;Wales_LA!$B36,Data_LA!$A$5:$K$1300,Data_LA!J$1,FALSE)))),"-",IF(ISERROR(VLOOKUP(control!$B$5&amp;control!$H$27&amp;Wales_LA!$B36,Data_LA!$A$5:$K$1300,Data_LA!J$1,FALSE)),"-",VLOOKUP(control!$B$5&amp;control!$H$27&amp;Wales_LA!$B36,Data_LA!$A$5:$K$1300,Data_LA!J$1,FALSE)))</f>
        <v>1</v>
      </c>
      <c r="Q36" s="91">
        <f>IF(OR(IF(ISERROR(VLOOKUP(control!$B$5&amp;control!$H$27&amp;Wales_LA!$B36,Data_LA!$A$5:$K$1300,Data_LA!K$1,FALSE)),"-",VLOOKUP(control!$B$5&amp;control!$H$27&amp;Wales_LA!$B36,Data_LA!$A$5:$K$1300,Data_LA!K$1,FALSE))=0,ISERROR(IF(ISERROR(VLOOKUP(control!$B$5&amp;control!$H$27&amp;Wales_LA!$B39,Data_LA!$A$5:$K$1300,Data_LA!K$1,FALSE)),"-",VLOOKUP(control!$B$5&amp;control!$H$27&amp;Wales_LA!$B36,Data_LA!$A$5:$K$1300,Data_LA!K$1,FALSE)))),"-",IF(ISERROR(VLOOKUP(control!$B$5&amp;control!$H$27&amp;Wales_LA!$B36,Data_LA!$A$5:$K$1300,Data_LA!K$1,FALSE)),"-",VLOOKUP(control!$B$5&amp;control!$H$27&amp;Wales_LA!$B36,Data_LA!$A$5:$K$1300,Data_LA!K$1,FALSE)))</f>
        <v>4</v>
      </c>
      <c r="R36" s="9"/>
      <c r="S36" s="89">
        <f>IF(OR(IF(ISERROR(VLOOKUP("Persons"&amp;control!$H$27&amp;Wales_LA!$B36,Data_LA!$A$5:$K$1300,Data_LA!E$1,FALSE)),"-",VLOOKUP("Persons"&amp;control!$H$27&amp;Wales_LA!$B36,Data_LA!$A$5:$K$1300,Data_LA!E$1,FALSE))=0,ISERROR(IF(ISERROR(VLOOKUP("Persons"&amp;control!$H$27&amp;Wales_LA!$B36,Data_LA!$A$5:$K$1300,Data_LA!E$1,FALSE)),"-",VLOOKUP("Persons"&amp;control!$H$27&amp;Wales_LA!$B36,Data_LA!$A$5:$K$1300,Data_LA!E$1,FALSE)))),"-",IF(ISERROR(VLOOKUP("Persons"&amp;control!$H$27&amp;Wales_LA!$B36,Data_LA!$A$5:$K$1300,Data_LA!E$1,FALSE)),"-",VLOOKUP("Persons"&amp;control!$H$27&amp;Wales_LA!$B36,Data_LA!$A$5:$K$1300,Data_LA!E$1,FALSE)))</f>
        <v>3</v>
      </c>
      <c r="T36" s="90">
        <f>IF(OR(IF(ISERROR(VLOOKUP("Persons"&amp;control!$H$27&amp;Wales_LA!$B36,Data_LA!$A$5:$K$1300,Data_LA!F$1,FALSE)),"-",VLOOKUP("Persons"&amp;control!$H$27&amp;Wales_LA!$B36,Data_LA!$A$5:$K$1300,Data_LA!F$1,FALSE))=0,ISERROR(IF(ISERROR(VLOOKUP("Persons"&amp;control!$H$27&amp;Wales_LA!$B36,Data_LA!$A$5:$K$1300,Data_LA!F$1,FALSE)),"-",VLOOKUP("Persons"&amp;control!$H$27&amp;Wales_LA!$B36,Data_LA!$A$5:$K$1300,Data_LA!F$1,FALSE)))),"-",IF(ISERROR(VLOOKUP("Persons"&amp;control!$H$27&amp;Wales_LA!$B36,Data_LA!$A$5:$K$1300,Data_LA!F$1,FALSE)),"-",VLOOKUP("Persons"&amp;control!$H$27&amp;Wales_LA!$B36,Data_LA!$A$5:$K$1300,Data_LA!F$1,FALSE)))</f>
        <v>7</v>
      </c>
      <c r="U36" s="90">
        <f>IF(OR(IF(ISERROR(VLOOKUP("Persons"&amp;control!$H$27&amp;Wales_LA!$B36,Data_LA!$A$5:$K$1300,Data_LA!G$1,FALSE)),"-",VLOOKUP("Persons"&amp;control!$H$27&amp;Wales_LA!$B36,Data_LA!$A$5:$K$1300,Data_LA!G$1,FALSE))=0,ISERROR(IF(ISERROR(VLOOKUP("Persons"&amp;control!$H$27&amp;Wales_LA!$B36,Data_LA!$A$5:$K$1300,Data_LA!G$1,FALSE)),"-",VLOOKUP("Persons"&amp;control!$H$27&amp;Wales_LA!$B36,Data_LA!$A$5:$K$1300,Data_LA!G$1,FALSE)))),"-",IF(ISERROR(VLOOKUP("Persons"&amp;control!$H$27&amp;Wales_LA!$B36,Data_LA!$A$5:$K$1300,Data_LA!G$1,FALSE)),"-",VLOOKUP("Persons"&amp;control!$H$27&amp;Wales_LA!$B36,Data_LA!$A$5:$K$1300,Data_LA!G$1,FALSE)))</f>
        <v>5</v>
      </c>
      <c r="V36" s="90">
        <f>IF(OR(IF(ISERROR(VLOOKUP("Persons"&amp;control!$H$27&amp;Wales_LA!$B36,Data_LA!$A$5:$K$1300,Data_LA!H$1,FALSE)),"-",VLOOKUP("Persons"&amp;control!$H$27&amp;Wales_LA!$B36,Data_LA!$A$5:$K$1300,Data_LA!H$1,FALSE))=0,ISERROR(IF(ISERROR(VLOOKUP("Persons"&amp;control!$H$27&amp;Wales_LA!$B36,Data_LA!$A$5:$K$1300,Data_LA!H$1,FALSE)),"-",VLOOKUP("Persons"&amp;control!$H$27&amp;Wales_LA!$B36,Data_LA!$A$5:$K$1300,Data_LA!H$1,FALSE)))),"-",IF(ISERROR(VLOOKUP("Persons"&amp;control!$H$27&amp;Wales_LA!$B36,Data_LA!$A$5:$K$1300,Data_LA!H$1,FALSE)),"-",VLOOKUP("Persons"&amp;control!$H$27&amp;Wales_LA!$B36,Data_LA!$A$5:$K$1300,Data_LA!H$1,FALSE)))</f>
        <v>1</v>
      </c>
      <c r="W36" s="90" t="str">
        <f>IF(OR(IF(ISERROR(VLOOKUP("Persons"&amp;control!$H$27&amp;Wales_LA!$B36,Data_LA!$A$5:$K$1300,Data_LA!I$1,FALSE)),"-",VLOOKUP("Persons"&amp;control!$H$27&amp;Wales_LA!$B36,Data_LA!$A$5:$K$1300,Data_LA!I$1,FALSE))=0,ISERROR(IF(ISERROR(VLOOKUP("Persons"&amp;control!$H$27&amp;Wales_LA!$B36,Data_LA!$A$5:$K$1300,Data_LA!I$1,FALSE)),"-",VLOOKUP("Persons"&amp;control!$H$27&amp;Wales_LA!$B36,Data_LA!$A$5:$K$1300,Data_LA!I$1,FALSE)))),"-",IF(ISERROR(VLOOKUP("Persons"&amp;control!$H$27&amp;Wales_LA!$B36,Data_LA!$A$5:$K$1300,Data_LA!I$1,FALSE)),"-",VLOOKUP("Persons"&amp;control!$H$27&amp;Wales_LA!$B36,Data_LA!$A$5:$K$1300,Data_LA!I$1,FALSE)))</f>
        <v>-</v>
      </c>
      <c r="X36" s="90">
        <f>IF(OR(IF(ISERROR(VLOOKUP("Persons"&amp;control!$H$27&amp;Wales_LA!$B36,Data_LA!$A$5:$K$1300,Data_LA!J$1,FALSE)),"-",VLOOKUP("Persons"&amp;control!$H$27&amp;Wales_LA!$B36,Data_LA!$A$5:$K$1300,Data_LA!J$1,FALSE))=0,ISERROR(IF(ISERROR(VLOOKUP("Persons"&amp;control!$H$27&amp;Wales_LA!$B36,Data_LA!$A$5:$K$1300,Data_LA!J$1,FALSE)),"-",VLOOKUP("Persons"&amp;control!$H$27&amp;Wales_LA!$B36,Data_LA!$A$5:$K$1300,Data_LA!J$1,FALSE)))),"-",IF(ISERROR(VLOOKUP("Persons"&amp;control!$H$27&amp;Wales_LA!$B36,Data_LA!$A$5:$K$1300,Data_LA!J$1,FALSE)),"-",VLOOKUP("Persons"&amp;control!$H$27&amp;Wales_LA!$B36,Data_LA!$A$5:$K$1300,Data_LA!J$1,FALSE)))</f>
        <v>1</v>
      </c>
      <c r="Y36" s="91">
        <f>IF(OR(IF(ISERROR(VLOOKUP("Persons"&amp;control!$H$27&amp;Wales_LA!$B36,Data_LA!$A$5:$K$1300,Data_LA!K$1,FALSE)),"-",VLOOKUP("Persons"&amp;control!$H$27&amp;Wales_LA!$B36,Data_LA!$A$5:$K$1300,Data_LA!K$1,FALSE))=0,ISERROR(IF(ISERROR(VLOOKUP("Persons"&amp;control!$H$27&amp;Wales_LA!$B36,Data_LA!$A$5:$K$1300,Data_LA!K$1,FALSE)),"-",VLOOKUP("Persons"&amp;control!$H$27&amp;Wales_LA!$B36,Data_LA!$A$5:$K$1300,Data_LA!K$1,FALSE)))),"-",IF(ISERROR(VLOOKUP("Persons"&amp;control!$H$27&amp;Wales_LA!$B36,Data_LA!$A$5:$K$1300,Data_LA!K$1,FALSE)),"-",VLOOKUP("Persons"&amp;control!$H$27&amp;Wales_LA!$B36,Data_LA!$A$5:$K$1300,Data_LA!K$1,FALSE)))</f>
        <v>17</v>
      </c>
    </row>
    <row r="37" spans="2:25" thickBot="1">
      <c r="B37" s="16" t="s">
        <v>155</v>
      </c>
      <c r="C37" s="86">
        <f>IF(OR(IF(ISERROR(VLOOKUP(control!$B$4&amp;control!$H$27&amp;Wales_LA!$B37,Data_LA!$A$5:$K$1300,Data_LA!E$1,FALSE)),"-",VLOOKUP(control!$B$4&amp;control!$H$27&amp;Wales_LA!$B37,Data_LA!$A$5:$K$1300,Data_LA!E$1,FALSE))=0,ISERROR(IF(ISERROR(VLOOKUP(control!$B$4&amp;control!$H$27&amp;Wales_LA!$B37,Data_LA!$A$5:$K$1300,Data_LA!E$1,FALSE)),"-",VLOOKUP(control!$B$4&amp;control!$H$27&amp;Wales_LA!$B37,Data_LA!$A$5:$K$1300,Data_LA!E$1,FALSE)))),"-",IF(ISERROR(VLOOKUP(control!$B$4&amp;control!$H$27&amp;Wales_LA!$B37,Data_LA!$A$5:$K$1300,Data_LA!E$1,FALSE)),"-",VLOOKUP(control!$B$4&amp;control!$H$27&amp;Wales_LA!$B37,Data_LA!$A$5:$K$1300,Data_LA!E$1,FALSE)))</f>
        <v>14</v>
      </c>
      <c r="D37" s="87">
        <f>IF(OR(IF(ISERROR(VLOOKUP(control!$B$4&amp;control!$H$27&amp;Wales_LA!$B37,Data_LA!$A$5:$K$1300,Data_LA!F$1,FALSE)),"-",VLOOKUP(control!$B$4&amp;control!$H$27&amp;Wales_LA!$B37,Data_LA!$A$5:$K$1300,Data_LA!F$1,FALSE))=0,ISERROR(IF(ISERROR(VLOOKUP(control!$B$4&amp;control!$H$27&amp;Wales_LA!$B37,Data_LA!$A$5:$K$1300,Data_LA!F$1,FALSE)),"-",VLOOKUP(control!$B$4&amp;control!$H$27&amp;Wales_LA!$B37,Data_LA!$A$5:$K$1300,Data_LA!F$1,FALSE)))),"-",IF(ISERROR(VLOOKUP(control!$B$4&amp;control!$H$27&amp;Wales_LA!$B37,Data_LA!$A$5:$K$1300,Data_LA!F$1,FALSE)),"-",VLOOKUP(control!$B$4&amp;control!$H$27&amp;Wales_LA!$B37,Data_LA!$A$5:$K$1300,Data_LA!F$1,FALSE)))</f>
        <v>7</v>
      </c>
      <c r="E37" s="87">
        <f>IF(OR(IF(ISERROR(VLOOKUP(control!$B$4&amp;control!$H$27&amp;Wales_LA!$B37,Data_LA!$A$5:$K$1300,Data_LA!G$1,FALSE)),"-",VLOOKUP(control!$B$4&amp;control!$H$27&amp;Wales_LA!$B37,Data_LA!$A$5:$K$1300,Data_LA!G$1,FALSE))=0,ISERROR(IF(ISERROR(VLOOKUP(control!$B$4&amp;control!$H$27&amp;Wales_LA!$B37,Data_LA!$A$5:$K$1300,Data_LA!G$1,FALSE)),"-",VLOOKUP(control!$B$4&amp;control!$H$27&amp;Wales_LA!$B37,Data_LA!$A$5:$K$1300,Data_LA!G$1,FALSE)))),"-",IF(ISERROR(VLOOKUP(control!$B$4&amp;control!$H$27&amp;Wales_LA!$B37,Data_LA!$A$5:$K$1300,Data_LA!G$1,FALSE)),"-",VLOOKUP(control!$B$4&amp;control!$H$27&amp;Wales_LA!$B37,Data_LA!$A$5:$K$1300,Data_LA!G$1,FALSE)))</f>
        <v>10</v>
      </c>
      <c r="F37" s="87">
        <f>IF(OR(IF(ISERROR(VLOOKUP(control!$B$4&amp;control!$H$27&amp;Wales_LA!$B37,Data_LA!$A$5:$K$1300,Data_LA!H$1,FALSE)),"-",VLOOKUP(control!$B$4&amp;control!$H$27&amp;Wales_LA!$B37,Data_LA!$A$5:$K$1300,Data_LA!H$1,FALSE))=0,ISERROR(IF(ISERROR(VLOOKUP(control!$B$4&amp;control!$H$27&amp;Wales_LA!$B37,Data_LA!$A$5:$K$1300,Data_LA!H$1,FALSE)),"-",VLOOKUP(control!$B$4&amp;control!$H$27&amp;Wales_LA!$B37,Data_LA!$A$5:$K$1300,Data_LA!H$1,FALSE)))),"-",IF(ISERROR(VLOOKUP(control!$B$4&amp;control!$H$27&amp;Wales_LA!$B37,Data_LA!$A$5:$K$1300,Data_LA!H$1,FALSE)),"-",VLOOKUP(control!$B$4&amp;control!$H$27&amp;Wales_LA!$B37,Data_LA!$A$5:$K$1300,Data_LA!H$1,FALSE)))</f>
        <v>7</v>
      </c>
      <c r="G37" s="87">
        <f>IF(OR(IF(ISERROR(VLOOKUP(control!$B$4&amp;control!$H$27&amp;Wales_LA!$B37,Data_LA!$A$5:$K$1300,Data_LA!I$1,FALSE)),"-",VLOOKUP(control!$B$4&amp;control!$H$27&amp;Wales_LA!$B37,Data_LA!$A$5:$K$1300,Data_LA!I$1,FALSE))=0,ISERROR(IF(ISERROR(VLOOKUP(control!$B$4&amp;control!$H$27&amp;Wales_LA!$B37,Data_LA!$A$5:$K$1300,Data_LA!I$1,FALSE)),"-",VLOOKUP(control!$B$4&amp;control!$H$27&amp;Wales_LA!$B37,Data_LA!$A$5:$K$1300,Data_LA!I$1,FALSE)))),"-",IF(ISERROR(VLOOKUP(control!$B$4&amp;control!$H$27&amp;Wales_LA!$B37,Data_LA!$A$5:$K$1300,Data_LA!I$1,FALSE)),"-",VLOOKUP(control!$B$4&amp;control!$H$27&amp;Wales_LA!$B37,Data_LA!$A$5:$K$1300,Data_LA!I$1,FALSE)))</f>
        <v>4</v>
      </c>
      <c r="H37" s="87">
        <f>IF(OR(IF(ISERROR(VLOOKUP(control!$B$4&amp;control!$H$27&amp;Wales_LA!$B37,Data_LA!$A$5:$K$1300,Data_LA!J$1,FALSE)),"-",VLOOKUP(control!$B$4&amp;control!$H$27&amp;Wales_LA!$B37,Data_LA!$A$5:$K$1300,Data_LA!J$1,FALSE))=0,ISERROR(IF(ISERROR(VLOOKUP(control!$B$4&amp;control!$H$27&amp;Wales_LA!$B37,Data_LA!$A$5:$K$1300,Data_LA!J$1,FALSE)),"-",VLOOKUP(control!$B$4&amp;control!$H$27&amp;Wales_LA!$B37,Data_LA!$A$5:$K$1300,Data_LA!J$1,FALSE)))),"-",IF(ISERROR(VLOOKUP(control!$B$4&amp;control!$H$27&amp;Wales_LA!$B37,Data_LA!$A$5:$K$1300,Data_LA!J$1,FALSE)),"-",VLOOKUP(control!$B$4&amp;control!$H$27&amp;Wales_LA!$B37,Data_LA!$A$5:$K$1300,Data_LA!J$1,FALSE)))</f>
        <v>4</v>
      </c>
      <c r="I37" s="88">
        <f>IF(OR(IF(ISERROR(VLOOKUP(control!$B$4&amp;control!$H$27&amp;Wales_LA!$B37,Data_LA!$A$5:$K$1300,Data_LA!K$1,FALSE)),"-",VLOOKUP(control!$B$4&amp;control!$H$27&amp;Wales_LA!$B37,Data_LA!$A$5:$K$1300,Data_LA!K$1,FALSE))=0,ISERROR(IF(ISERROR(VLOOKUP(control!$B$4&amp;control!$H$27&amp;Wales_LA!$B37,Data_LA!$A$5:$K$1300,Data_LA!K$1,FALSE)),"-",VLOOKUP(control!$B$4&amp;control!$H$27&amp;Wales_LA!$B37,Data_LA!$A$5:$K$1300,Data_LA!K$1,FALSE)))),"-",IF(ISERROR(VLOOKUP(control!$B$4&amp;control!$H$27&amp;Wales_LA!$B37,Data_LA!$A$5:$K$1300,Data_LA!K$1,FALSE)),"-",VLOOKUP(control!$B$4&amp;control!$H$27&amp;Wales_LA!$B37,Data_LA!$A$5:$K$1300,Data_LA!K$1,FALSE)))</f>
        <v>46</v>
      </c>
      <c r="K37" s="86">
        <f>IF(OR(IF(ISERROR(VLOOKUP(control!$B$5&amp;control!$H$27&amp;Wales_LA!$B37,Data_LA!$A$5:$K$1300,Data_LA!E$1,FALSE)),"-",VLOOKUP(control!$B$5&amp;control!$H$27&amp;Wales_LA!$B37,Data_LA!$A$5:$K$1300,Data_LA!E$1,FALSE))=0,ISERROR(IF(ISERROR(VLOOKUP(control!$B$5&amp;control!$H$27&amp;Wales_LA!$B37,Data_LA!$A$5:$K$1300,Data_LA!E$1,FALSE)),"-",VLOOKUP(control!$B$5&amp;control!$H$27&amp;Wales_LA!$B37,Data_LA!$A$5:$K$1300,Data_LA!E$1,FALSE)))),"-",IF(ISERROR(VLOOKUP(control!$B$5&amp;control!$H$27&amp;Wales_LA!$B37,Data_LA!$A$5:$K$1300,Data_LA!E$1,FALSE)),"-",VLOOKUP(control!$B$5&amp;control!$H$27&amp;Wales_LA!$B37,Data_LA!$A$5:$K$1300,Data_LA!E$1,FALSE)))</f>
        <v>16</v>
      </c>
      <c r="L37" s="87">
        <f>IF(OR(IF(ISERROR(VLOOKUP(control!$B$5&amp;control!$H$27&amp;Wales_LA!$B37,Data_LA!$A$5:$K$1300,Data_LA!F$1,FALSE)),"-",VLOOKUP(control!$B$5&amp;control!$H$27&amp;Wales_LA!$B37,Data_LA!$A$5:$K$1300,Data_LA!F$1,FALSE))=0,ISERROR(IF(ISERROR(VLOOKUP(control!$B$5&amp;control!$H$27&amp;Wales_LA!$B40,Data_LA!$A$5:$K$1300,Data_LA!F$1,FALSE)),"-",VLOOKUP(control!$B$5&amp;control!$H$27&amp;Wales_LA!$B37,Data_LA!$A$5:$K$1300,Data_LA!F$1,FALSE)))),"-",IF(ISERROR(VLOOKUP(control!$B$5&amp;control!$H$27&amp;Wales_LA!$B37,Data_LA!$A$5:$K$1300,Data_LA!F$1,FALSE)),"-",VLOOKUP(control!$B$5&amp;control!$H$27&amp;Wales_LA!$B37,Data_LA!$A$5:$K$1300,Data_LA!F$1,FALSE)))</f>
        <v>5</v>
      </c>
      <c r="M37" s="87">
        <f>IF(OR(IF(ISERROR(VLOOKUP(control!$B$5&amp;control!$H$27&amp;Wales_LA!$B37,Data_LA!$A$5:$K$1300,Data_LA!G$1,FALSE)),"-",VLOOKUP(control!$B$5&amp;control!$H$27&amp;Wales_LA!$B37,Data_LA!$A$5:$K$1300,Data_LA!G$1,FALSE))=0,ISERROR(IF(ISERROR(VLOOKUP(control!$B$5&amp;control!$H$27&amp;Wales_LA!$B40,Data_LA!$A$5:$K$1300,Data_LA!G$1,FALSE)),"-",VLOOKUP(control!$B$5&amp;control!$H$27&amp;Wales_LA!$B37,Data_LA!$A$5:$K$1300,Data_LA!G$1,FALSE)))),"-",IF(ISERROR(VLOOKUP(control!$B$5&amp;control!$H$27&amp;Wales_LA!$B37,Data_LA!$A$5:$K$1300,Data_LA!G$1,FALSE)),"-",VLOOKUP(control!$B$5&amp;control!$H$27&amp;Wales_LA!$B37,Data_LA!$A$5:$K$1300,Data_LA!G$1,FALSE)))</f>
        <v>10</v>
      </c>
      <c r="N37" s="87">
        <f>IF(OR(IF(ISERROR(VLOOKUP(control!$B$5&amp;control!$H$27&amp;Wales_LA!$B37,Data_LA!$A$5:$K$1300,Data_LA!H$1,FALSE)),"-",VLOOKUP(control!$B$5&amp;control!$H$27&amp;Wales_LA!$B37,Data_LA!$A$5:$K$1300,Data_LA!H$1,FALSE))=0,ISERROR(IF(ISERROR(VLOOKUP(control!$B$5&amp;control!$H$27&amp;Wales_LA!$B40,Data_LA!$A$5:$K$1300,Data_LA!H$1,FALSE)),"-",VLOOKUP(control!$B$5&amp;control!$H$27&amp;Wales_LA!$B37,Data_LA!$A$5:$K$1300,Data_LA!H$1,FALSE)))),"-",IF(ISERROR(VLOOKUP(control!$B$5&amp;control!$H$27&amp;Wales_LA!$B37,Data_LA!$A$5:$K$1300,Data_LA!H$1,FALSE)),"-",VLOOKUP(control!$B$5&amp;control!$H$27&amp;Wales_LA!$B37,Data_LA!$A$5:$K$1300,Data_LA!H$1,FALSE)))</f>
        <v>7</v>
      </c>
      <c r="O37" s="87">
        <f>IF(OR(IF(ISERROR(VLOOKUP(control!$B$5&amp;control!$H$27&amp;Wales_LA!$B37,Data_LA!$A$5:$K$1300,Data_LA!I$1,FALSE)),"-",VLOOKUP(control!$B$5&amp;control!$H$27&amp;Wales_LA!$B37,Data_LA!$A$5:$K$1300,Data_LA!I$1,FALSE))=0,ISERROR(IF(ISERROR(VLOOKUP(control!$B$5&amp;control!$H$27&amp;Wales_LA!$B40,Data_LA!$A$5:$K$1300,Data_LA!I$1,FALSE)),"-",VLOOKUP(control!$B$5&amp;control!$H$27&amp;Wales_LA!$B37,Data_LA!$A$5:$K$1300,Data_LA!I$1,FALSE)))),"-",IF(ISERROR(VLOOKUP(control!$B$5&amp;control!$H$27&amp;Wales_LA!$B37,Data_LA!$A$5:$K$1300,Data_LA!I$1,FALSE)),"-",VLOOKUP(control!$B$5&amp;control!$H$27&amp;Wales_LA!$B37,Data_LA!$A$5:$K$1300,Data_LA!I$1,FALSE)))</f>
        <v>3</v>
      </c>
      <c r="P37" s="87">
        <f>IF(OR(IF(ISERROR(VLOOKUP(control!$B$5&amp;control!$H$27&amp;Wales_LA!$B37,Data_LA!$A$5:$K$1300,Data_LA!J$1,FALSE)),"-",VLOOKUP(control!$B$5&amp;control!$H$27&amp;Wales_LA!$B37,Data_LA!$A$5:$K$1300,Data_LA!J$1,FALSE))=0,ISERROR(IF(ISERROR(VLOOKUP(control!$B$5&amp;control!$H$27&amp;Wales_LA!$B40,Data_LA!$A$5:$K$1300,Data_LA!J$1,FALSE)),"-",VLOOKUP(control!$B$5&amp;control!$H$27&amp;Wales_LA!$B37,Data_LA!$A$5:$K$1300,Data_LA!J$1,FALSE)))),"-",IF(ISERROR(VLOOKUP(control!$B$5&amp;control!$H$27&amp;Wales_LA!$B37,Data_LA!$A$5:$K$1300,Data_LA!J$1,FALSE)),"-",VLOOKUP(control!$B$5&amp;control!$H$27&amp;Wales_LA!$B37,Data_LA!$A$5:$K$1300,Data_LA!J$1,FALSE)))</f>
        <v>1</v>
      </c>
      <c r="Q37" s="88">
        <f>IF(OR(IF(ISERROR(VLOOKUP(control!$B$5&amp;control!$H$27&amp;Wales_LA!$B37,Data_LA!$A$5:$K$1300,Data_LA!K$1,FALSE)),"-",VLOOKUP(control!$B$5&amp;control!$H$27&amp;Wales_LA!$B37,Data_LA!$A$5:$K$1300,Data_LA!K$1,FALSE))=0,ISERROR(IF(ISERROR(VLOOKUP(control!$B$5&amp;control!$H$27&amp;Wales_LA!$B40,Data_LA!$A$5:$K$1300,Data_LA!K$1,FALSE)),"-",VLOOKUP(control!$B$5&amp;control!$H$27&amp;Wales_LA!$B37,Data_LA!$A$5:$K$1300,Data_LA!K$1,FALSE)))),"-",IF(ISERROR(VLOOKUP(control!$B$5&amp;control!$H$27&amp;Wales_LA!$B37,Data_LA!$A$5:$K$1300,Data_LA!K$1,FALSE)),"-",VLOOKUP(control!$B$5&amp;control!$H$27&amp;Wales_LA!$B37,Data_LA!$A$5:$K$1300,Data_LA!K$1,FALSE)))</f>
        <v>42</v>
      </c>
      <c r="R37" s="9"/>
      <c r="S37" s="86">
        <f>IF(OR(IF(ISERROR(VLOOKUP("Persons"&amp;control!$H$27&amp;Wales_LA!$B37,Data_LA!$A$5:$K$1300,Data_LA!E$1,FALSE)),"-",VLOOKUP("Persons"&amp;control!$H$27&amp;Wales_LA!$B37,Data_LA!$A$5:$K$1300,Data_LA!E$1,FALSE))=0,ISERROR(IF(ISERROR(VLOOKUP("Persons"&amp;control!$H$27&amp;Wales_LA!$B37,Data_LA!$A$5:$K$1300,Data_LA!E$1,FALSE)),"-",VLOOKUP("Persons"&amp;control!$H$27&amp;Wales_LA!$B37,Data_LA!$A$5:$K$1300,Data_LA!E$1,FALSE)))),"-",IF(ISERROR(VLOOKUP("Persons"&amp;control!$H$27&amp;Wales_LA!$B37,Data_LA!$A$5:$K$1300,Data_LA!E$1,FALSE)),"-",VLOOKUP("Persons"&amp;control!$H$27&amp;Wales_LA!$B37,Data_LA!$A$5:$K$1300,Data_LA!E$1,FALSE)))</f>
        <v>30</v>
      </c>
      <c r="T37" s="87">
        <f>IF(OR(IF(ISERROR(VLOOKUP("Persons"&amp;control!$H$27&amp;Wales_LA!$B37,Data_LA!$A$5:$K$1300,Data_LA!F$1,FALSE)),"-",VLOOKUP("Persons"&amp;control!$H$27&amp;Wales_LA!$B37,Data_LA!$A$5:$K$1300,Data_LA!F$1,FALSE))=0,ISERROR(IF(ISERROR(VLOOKUP("Persons"&amp;control!$H$27&amp;Wales_LA!$B37,Data_LA!$A$5:$K$1300,Data_LA!F$1,FALSE)),"-",VLOOKUP("Persons"&amp;control!$H$27&amp;Wales_LA!$B37,Data_LA!$A$5:$K$1300,Data_LA!F$1,FALSE)))),"-",IF(ISERROR(VLOOKUP("Persons"&amp;control!$H$27&amp;Wales_LA!$B37,Data_LA!$A$5:$K$1300,Data_LA!F$1,FALSE)),"-",VLOOKUP("Persons"&amp;control!$H$27&amp;Wales_LA!$B37,Data_LA!$A$5:$K$1300,Data_LA!F$1,FALSE)))</f>
        <v>12</v>
      </c>
      <c r="U37" s="87">
        <f>IF(OR(IF(ISERROR(VLOOKUP("Persons"&amp;control!$H$27&amp;Wales_LA!$B37,Data_LA!$A$5:$K$1300,Data_LA!G$1,FALSE)),"-",VLOOKUP("Persons"&amp;control!$H$27&amp;Wales_LA!$B37,Data_LA!$A$5:$K$1300,Data_LA!G$1,FALSE))=0,ISERROR(IF(ISERROR(VLOOKUP("Persons"&amp;control!$H$27&amp;Wales_LA!$B37,Data_LA!$A$5:$K$1300,Data_LA!G$1,FALSE)),"-",VLOOKUP("Persons"&amp;control!$H$27&amp;Wales_LA!$B37,Data_LA!$A$5:$K$1300,Data_LA!G$1,FALSE)))),"-",IF(ISERROR(VLOOKUP("Persons"&amp;control!$H$27&amp;Wales_LA!$B37,Data_LA!$A$5:$K$1300,Data_LA!G$1,FALSE)),"-",VLOOKUP("Persons"&amp;control!$H$27&amp;Wales_LA!$B37,Data_LA!$A$5:$K$1300,Data_LA!G$1,FALSE)))</f>
        <v>20</v>
      </c>
      <c r="V37" s="87">
        <f>IF(OR(IF(ISERROR(VLOOKUP("Persons"&amp;control!$H$27&amp;Wales_LA!$B37,Data_LA!$A$5:$K$1300,Data_LA!H$1,FALSE)),"-",VLOOKUP("Persons"&amp;control!$H$27&amp;Wales_LA!$B37,Data_LA!$A$5:$K$1300,Data_LA!H$1,FALSE))=0,ISERROR(IF(ISERROR(VLOOKUP("Persons"&amp;control!$H$27&amp;Wales_LA!$B37,Data_LA!$A$5:$K$1300,Data_LA!H$1,FALSE)),"-",VLOOKUP("Persons"&amp;control!$H$27&amp;Wales_LA!$B37,Data_LA!$A$5:$K$1300,Data_LA!H$1,FALSE)))),"-",IF(ISERROR(VLOOKUP("Persons"&amp;control!$H$27&amp;Wales_LA!$B37,Data_LA!$A$5:$K$1300,Data_LA!H$1,FALSE)),"-",VLOOKUP("Persons"&amp;control!$H$27&amp;Wales_LA!$B37,Data_LA!$A$5:$K$1300,Data_LA!H$1,FALSE)))</f>
        <v>14</v>
      </c>
      <c r="W37" s="87">
        <f>IF(OR(IF(ISERROR(VLOOKUP("Persons"&amp;control!$H$27&amp;Wales_LA!$B37,Data_LA!$A$5:$K$1300,Data_LA!I$1,FALSE)),"-",VLOOKUP("Persons"&amp;control!$H$27&amp;Wales_LA!$B37,Data_LA!$A$5:$K$1300,Data_LA!I$1,FALSE))=0,ISERROR(IF(ISERROR(VLOOKUP("Persons"&amp;control!$H$27&amp;Wales_LA!$B37,Data_LA!$A$5:$K$1300,Data_LA!I$1,FALSE)),"-",VLOOKUP("Persons"&amp;control!$H$27&amp;Wales_LA!$B37,Data_LA!$A$5:$K$1300,Data_LA!I$1,FALSE)))),"-",IF(ISERROR(VLOOKUP("Persons"&amp;control!$H$27&amp;Wales_LA!$B37,Data_LA!$A$5:$K$1300,Data_LA!I$1,FALSE)),"-",VLOOKUP("Persons"&amp;control!$H$27&amp;Wales_LA!$B37,Data_LA!$A$5:$K$1300,Data_LA!I$1,FALSE)))</f>
        <v>7</v>
      </c>
      <c r="X37" s="87">
        <f>IF(OR(IF(ISERROR(VLOOKUP("Persons"&amp;control!$H$27&amp;Wales_LA!$B37,Data_LA!$A$5:$K$1300,Data_LA!J$1,FALSE)),"-",VLOOKUP("Persons"&amp;control!$H$27&amp;Wales_LA!$B37,Data_LA!$A$5:$K$1300,Data_LA!J$1,FALSE))=0,ISERROR(IF(ISERROR(VLOOKUP("Persons"&amp;control!$H$27&amp;Wales_LA!$B37,Data_LA!$A$5:$K$1300,Data_LA!J$1,FALSE)),"-",VLOOKUP("Persons"&amp;control!$H$27&amp;Wales_LA!$B37,Data_LA!$A$5:$K$1300,Data_LA!J$1,FALSE)))),"-",IF(ISERROR(VLOOKUP("Persons"&amp;control!$H$27&amp;Wales_LA!$B37,Data_LA!$A$5:$K$1300,Data_LA!J$1,FALSE)),"-",VLOOKUP("Persons"&amp;control!$H$27&amp;Wales_LA!$B37,Data_LA!$A$5:$K$1300,Data_LA!J$1,FALSE)))</f>
        <v>5</v>
      </c>
      <c r="Y37" s="88">
        <f>IF(OR(IF(ISERROR(VLOOKUP("Persons"&amp;control!$H$27&amp;Wales_LA!$B37,Data_LA!$A$5:$K$1300,Data_LA!K$1,FALSE)),"-",VLOOKUP("Persons"&amp;control!$H$27&amp;Wales_LA!$B37,Data_LA!$A$5:$K$1300,Data_LA!K$1,FALSE))=0,ISERROR(IF(ISERROR(VLOOKUP("Persons"&amp;control!$H$27&amp;Wales_LA!$B37,Data_LA!$A$5:$K$1300,Data_LA!K$1,FALSE)),"-",VLOOKUP("Persons"&amp;control!$H$27&amp;Wales_LA!$B37,Data_LA!$A$5:$K$1300,Data_LA!K$1,FALSE)))),"-",IF(ISERROR(VLOOKUP("Persons"&amp;control!$H$27&amp;Wales_LA!$B37,Data_LA!$A$5:$K$1300,Data_LA!K$1,FALSE)),"-",VLOOKUP("Persons"&amp;control!$H$27&amp;Wales_LA!$B37,Data_LA!$A$5:$K$1300,Data_LA!K$1,FALSE)))</f>
        <v>88</v>
      </c>
    </row>
    <row r="38" spans="2:25" thickBot="1">
      <c r="B38" s="16" t="s">
        <v>99</v>
      </c>
      <c r="C38" s="89">
        <f>IF(OR(IF(ISERROR(VLOOKUP(control!$B$4&amp;control!$H$27&amp;Wales_LA!$B38,Data_LA!$A$5:$K$1300,Data_LA!E$1,FALSE)),"-",VLOOKUP(control!$B$4&amp;control!$H$27&amp;Wales_LA!$B38,Data_LA!$A$5:$K$1300,Data_LA!E$1,FALSE))=0,ISERROR(IF(ISERROR(VLOOKUP(control!$B$4&amp;control!$H$27&amp;Wales_LA!$B38,Data_LA!$A$5:$K$1300,Data_LA!E$1,FALSE)),"-",VLOOKUP(control!$B$4&amp;control!$H$27&amp;Wales_LA!$B38,Data_LA!$A$5:$K$1300,Data_LA!E$1,FALSE)))),"-",IF(ISERROR(VLOOKUP(control!$B$4&amp;control!$H$27&amp;Wales_LA!$B38,Data_LA!$A$5:$K$1300,Data_LA!E$1,FALSE)),"-",VLOOKUP(control!$B$4&amp;control!$H$27&amp;Wales_LA!$B38,Data_LA!$A$5:$K$1300,Data_LA!E$1,FALSE)))</f>
        <v>23</v>
      </c>
      <c r="D38" s="90">
        <f>IF(OR(IF(ISERROR(VLOOKUP(control!$B$4&amp;control!$H$27&amp;Wales_LA!$B38,Data_LA!$A$5:$K$1300,Data_LA!F$1,FALSE)),"-",VLOOKUP(control!$B$4&amp;control!$H$27&amp;Wales_LA!$B38,Data_LA!$A$5:$K$1300,Data_LA!F$1,FALSE))=0,ISERROR(IF(ISERROR(VLOOKUP(control!$B$4&amp;control!$H$27&amp;Wales_LA!$B38,Data_LA!$A$5:$K$1300,Data_LA!F$1,FALSE)),"-",VLOOKUP(control!$B$4&amp;control!$H$27&amp;Wales_LA!$B38,Data_LA!$A$5:$K$1300,Data_LA!F$1,FALSE)))),"-",IF(ISERROR(VLOOKUP(control!$B$4&amp;control!$H$27&amp;Wales_LA!$B38,Data_LA!$A$5:$K$1300,Data_LA!F$1,FALSE)),"-",VLOOKUP(control!$B$4&amp;control!$H$27&amp;Wales_LA!$B38,Data_LA!$A$5:$K$1300,Data_LA!F$1,FALSE)))</f>
        <v>11</v>
      </c>
      <c r="E38" s="90">
        <f>IF(OR(IF(ISERROR(VLOOKUP(control!$B$4&amp;control!$H$27&amp;Wales_LA!$B38,Data_LA!$A$5:$K$1300,Data_LA!G$1,FALSE)),"-",VLOOKUP(control!$B$4&amp;control!$H$27&amp;Wales_LA!$B38,Data_LA!$A$5:$K$1300,Data_LA!G$1,FALSE))=0,ISERROR(IF(ISERROR(VLOOKUP(control!$B$4&amp;control!$H$27&amp;Wales_LA!$B38,Data_LA!$A$5:$K$1300,Data_LA!G$1,FALSE)),"-",VLOOKUP(control!$B$4&amp;control!$H$27&amp;Wales_LA!$B38,Data_LA!$A$5:$K$1300,Data_LA!G$1,FALSE)))),"-",IF(ISERROR(VLOOKUP(control!$B$4&amp;control!$H$27&amp;Wales_LA!$B38,Data_LA!$A$5:$K$1300,Data_LA!G$1,FALSE)),"-",VLOOKUP(control!$B$4&amp;control!$H$27&amp;Wales_LA!$B38,Data_LA!$A$5:$K$1300,Data_LA!G$1,FALSE)))</f>
        <v>21</v>
      </c>
      <c r="F38" s="90">
        <f>IF(OR(IF(ISERROR(VLOOKUP(control!$B$4&amp;control!$H$27&amp;Wales_LA!$B38,Data_LA!$A$5:$K$1300,Data_LA!H$1,FALSE)),"-",VLOOKUP(control!$B$4&amp;control!$H$27&amp;Wales_LA!$B38,Data_LA!$A$5:$K$1300,Data_LA!H$1,FALSE))=0,ISERROR(IF(ISERROR(VLOOKUP(control!$B$4&amp;control!$H$27&amp;Wales_LA!$B38,Data_LA!$A$5:$K$1300,Data_LA!H$1,FALSE)),"-",VLOOKUP(control!$B$4&amp;control!$H$27&amp;Wales_LA!$B38,Data_LA!$A$5:$K$1300,Data_LA!H$1,FALSE)))),"-",IF(ISERROR(VLOOKUP(control!$B$4&amp;control!$H$27&amp;Wales_LA!$B38,Data_LA!$A$5:$K$1300,Data_LA!H$1,FALSE)),"-",VLOOKUP(control!$B$4&amp;control!$H$27&amp;Wales_LA!$B38,Data_LA!$A$5:$K$1300,Data_LA!H$1,FALSE)))</f>
        <v>18</v>
      </c>
      <c r="G38" s="90">
        <f>IF(OR(IF(ISERROR(VLOOKUP(control!$B$4&amp;control!$H$27&amp;Wales_LA!$B38,Data_LA!$A$5:$K$1300,Data_LA!I$1,FALSE)),"-",VLOOKUP(control!$B$4&amp;control!$H$27&amp;Wales_LA!$B38,Data_LA!$A$5:$K$1300,Data_LA!I$1,FALSE))=0,ISERROR(IF(ISERROR(VLOOKUP(control!$B$4&amp;control!$H$27&amp;Wales_LA!$B38,Data_LA!$A$5:$K$1300,Data_LA!I$1,FALSE)),"-",VLOOKUP(control!$B$4&amp;control!$H$27&amp;Wales_LA!$B38,Data_LA!$A$5:$K$1300,Data_LA!I$1,FALSE)))),"-",IF(ISERROR(VLOOKUP(control!$B$4&amp;control!$H$27&amp;Wales_LA!$B38,Data_LA!$A$5:$K$1300,Data_LA!I$1,FALSE)),"-",VLOOKUP(control!$B$4&amp;control!$H$27&amp;Wales_LA!$B38,Data_LA!$A$5:$K$1300,Data_LA!I$1,FALSE)))</f>
        <v>9</v>
      </c>
      <c r="H38" s="90">
        <f>IF(OR(IF(ISERROR(VLOOKUP(control!$B$4&amp;control!$H$27&amp;Wales_LA!$B38,Data_LA!$A$5:$K$1300,Data_LA!J$1,FALSE)),"-",VLOOKUP(control!$B$4&amp;control!$H$27&amp;Wales_LA!$B38,Data_LA!$A$5:$K$1300,Data_LA!J$1,FALSE))=0,ISERROR(IF(ISERROR(VLOOKUP(control!$B$4&amp;control!$H$27&amp;Wales_LA!$B38,Data_LA!$A$5:$K$1300,Data_LA!J$1,FALSE)),"-",VLOOKUP(control!$B$4&amp;control!$H$27&amp;Wales_LA!$B38,Data_LA!$A$5:$K$1300,Data_LA!J$1,FALSE)))),"-",IF(ISERROR(VLOOKUP(control!$B$4&amp;control!$H$27&amp;Wales_LA!$B38,Data_LA!$A$5:$K$1300,Data_LA!J$1,FALSE)),"-",VLOOKUP(control!$B$4&amp;control!$H$27&amp;Wales_LA!$B38,Data_LA!$A$5:$K$1300,Data_LA!J$1,FALSE)))</f>
        <v>9</v>
      </c>
      <c r="I38" s="91">
        <f>IF(OR(IF(ISERROR(VLOOKUP(control!$B$4&amp;control!$H$27&amp;Wales_LA!$B38,Data_LA!$A$5:$K$1300,Data_LA!K$1,FALSE)),"-",VLOOKUP(control!$B$4&amp;control!$H$27&amp;Wales_LA!$B38,Data_LA!$A$5:$K$1300,Data_LA!K$1,FALSE))=0,ISERROR(IF(ISERROR(VLOOKUP(control!$B$4&amp;control!$H$27&amp;Wales_LA!$B38,Data_LA!$A$5:$K$1300,Data_LA!K$1,FALSE)),"-",VLOOKUP(control!$B$4&amp;control!$H$27&amp;Wales_LA!$B38,Data_LA!$A$5:$K$1300,Data_LA!K$1,FALSE)))),"-",IF(ISERROR(VLOOKUP(control!$B$4&amp;control!$H$27&amp;Wales_LA!$B38,Data_LA!$A$5:$K$1300,Data_LA!K$1,FALSE)),"-",VLOOKUP(control!$B$4&amp;control!$H$27&amp;Wales_LA!$B38,Data_LA!$A$5:$K$1300,Data_LA!K$1,FALSE)))</f>
        <v>91</v>
      </c>
      <c r="K38" s="89">
        <f>IF(OR(IF(ISERROR(VLOOKUP(control!$B$5&amp;control!$H$27&amp;Wales_LA!$B38,Data_LA!$A$5:$K$1300,Data_LA!E$1,FALSE)),"-",VLOOKUP(control!$B$5&amp;control!$H$27&amp;Wales_LA!$B38,Data_LA!$A$5:$K$1300,Data_LA!E$1,FALSE))=0,ISERROR(IF(ISERROR(VLOOKUP(control!$B$5&amp;control!$H$27&amp;Wales_LA!$B38,Data_LA!$A$5:$K$1300,Data_LA!E$1,FALSE)),"-",VLOOKUP(control!$B$5&amp;control!$H$27&amp;Wales_LA!$B38,Data_LA!$A$5:$K$1300,Data_LA!E$1,FALSE)))),"-",IF(ISERROR(VLOOKUP(control!$B$5&amp;control!$H$27&amp;Wales_LA!$B38,Data_LA!$A$5:$K$1300,Data_LA!E$1,FALSE)),"-",VLOOKUP(control!$B$5&amp;control!$H$27&amp;Wales_LA!$B38,Data_LA!$A$5:$K$1300,Data_LA!E$1,FALSE)))</f>
        <v>9</v>
      </c>
      <c r="L38" s="90">
        <f>IF(OR(IF(ISERROR(VLOOKUP(control!$B$5&amp;control!$H$27&amp;Wales_LA!$B38,Data_LA!$A$5:$K$1300,Data_LA!F$1,FALSE)),"-",VLOOKUP(control!$B$5&amp;control!$H$27&amp;Wales_LA!$B38,Data_LA!$A$5:$K$1300,Data_LA!F$1,FALSE))=0,ISERROR(IF(ISERROR(VLOOKUP(control!$B$5&amp;control!$H$27&amp;Wales_LA!$B41,Data_LA!$A$5:$K$1300,Data_LA!F$1,FALSE)),"-",VLOOKUP(control!$B$5&amp;control!$H$27&amp;Wales_LA!$B38,Data_LA!$A$5:$K$1300,Data_LA!F$1,FALSE)))),"-",IF(ISERROR(VLOOKUP(control!$B$5&amp;control!$H$27&amp;Wales_LA!$B38,Data_LA!$A$5:$K$1300,Data_LA!F$1,FALSE)),"-",VLOOKUP(control!$B$5&amp;control!$H$27&amp;Wales_LA!$B38,Data_LA!$A$5:$K$1300,Data_LA!F$1,FALSE)))</f>
        <v>9</v>
      </c>
      <c r="M38" s="90">
        <f>IF(OR(IF(ISERROR(VLOOKUP(control!$B$5&amp;control!$H$27&amp;Wales_LA!$B38,Data_LA!$A$5:$K$1300,Data_LA!G$1,FALSE)),"-",VLOOKUP(control!$B$5&amp;control!$H$27&amp;Wales_LA!$B38,Data_LA!$A$5:$K$1300,Data_LA!G$1,FALSE))=0,ISERROR(IF(ISERROR(VLOOKUP(control!$B$5&amp;control!$H$27&amp;Wales_LA!$B41,Data_LA!$A$5:$K$1300,Data_LA!G$1,FALSE)),"-",VLOOKUP(control!$B$5&amp;control!$H$27&amp;Wales_LA!$B38,Data_LA!$A$5:$K$1300,Data_LA!G$1,FALSE)))),"-",IF(ISERROR(VLOOKUP(control!$B$5&amp;control!$H$27&amp;Wales_LA!$B38,Data_LA!$A$5:$K$1300,Data_LA!G$1,FALSE)),"-",VLOOKUP(control!$B$5&amp;control!$H$27&amp;Wales_LA!$B38,Data_LA!$A$5:$K$1300,Data_LA!G$1,FALSE)))</f>
        <v>29</v>
      </c>
      <c r="N38" s="90">
        <f>IF(OR(IF(ISERROR(VLOOKUP(control!$B$5&amp;control!$H$27&amp;Wales_LA!$B38,Data_LA!$A$5:$K$1300,Data_LA!H$1,FALSE)),"-",VLOOKUP(control!$B$5&amp;control!$H$27&amp;Wales_LA!$B38,Data_LA!$A$5:$K$1300,Data_LA!H$1,FALSE))=0,ISERROR(IF(ISERROR(VLOOKUP(control!$B$5&amp;control!$H$27&amp;Wales_LA!$B41,Data_LA!$A$5:$K$1300,Data_LA!H$1,FALSE)),"-",VLOOKUP(control!$B$5&amp;control!$H$27&amp;Wales_LA!$B38,Data_LA!$A$5:$K$1300,Data_LA!H$1,FALSE)))),"-",IF(ISERROR(VLOOKUP(control!$B$5&amp;control!$H$27&amp;Wales_LA!$B38,Data_LA!$A$5:$K$1300,Data_LA!H$1,FALSE)),"-",VLOOKUP(control!$B$5&amp;control!$H$27&amp;Wales_LA!$B38,Data_LA!$A$5:$K$1300,Data_LA!H$1,FALSE)))</f>
        <v>24</v>
      </c>
      <c r="O38" s="90">
        <f>IF(OR(IF(ISERROR(VLOOKUP(control!$B$5&amp;control!$H$27&amp;Wales_LA!$B38,Data_LA!$A$5:$K$1300,Data_LA!I$1,FALSE)),"-",VLOOKUP(control!$B$5&amp;control!$H$27&amp;Wales_LA!$B38,Data_LA!$A$5:$K$1300,Data_LA!I$1,FALSE))=0,ISERROR(IF(ISERROR(VLOOKUP(control!$B$5&amp;control!$H$27&amp;Wales_LA!$B41,Data_LA!$A$5:$K$1300,Data_LA!I$1,FALSE)),"-",VLOOKUP(control!$B$5&amp;control!$H$27&amp;Wales_LA!$B38,Data_LA!$A$5:$K$1300,Data_LA!I$1,FALSE)))),"-",IF(ISERROR(VLOOKUP(control!$B$5&amp;control!$H$27&amp;Wales_LA!$B38,Data_LA!$A$5:$K$1300,Data_LA!I$1,FALSE)),"-",VLOOKUP(control!$B$5&amp;control!$H$27&amp;Wales_LA!$B38,Data_LA!$A$5:$K$1300,Data_LA!I$1,FALSE)))</f>
        <v>13</v>
      </c>
      <c r="P38" s="90">
        <f>IF(OR(IF(ISERROR(VLOOKUP(control!$B$5&amp;control!$H$27&amp;Wales_LA!$B38,Data_LA!$A$5:$K$1300,Data_LA!J$1,FALSE)),"-",VLOOKUP(control!$B$5&amp;control!$H$27&amp;Wales_LA!$B38,Data_LA!$A$5:$K$1300,Data_LA!J$1,FALSE))=0,ISERROR(IF(ISERROR(VLOOKUP(control!$B$5&amp;control!$H$27&amp;Wales_LA!$B41,Data_LA!$A$5:$K$1300,Data_LA!J$1,FALSE)),"-",VLOOKUP(control!$B$5&amp;control!$H$27&amp;Wales_LA!$B38,Data_LA!$A$5:$K$1300,Data_LA!J$1,FALSE)))),"-",IF(ISERROR(VLOOKUP(control!$B$5&amp;control!$H$27&amp;Wales_LA!$B38,Data_LA!$A$5:$K$1300,Data_LA!J$1,FALSE)),"-",VLOOKUP(control!$B$5&amp;control!$H$27&amp;Wales_LA!$B38,Data_LA!$A$5:$K$1300,Data_LA!J$1,FALSE)))</f>
        <v>12</v>
      </c>
      <c r="Q38" s="91">
        <f>IF(OR(IF(ISERROR(VLOOKUP(control!$B$5&amp;control!$H$27&amp;Wales_LA!$B38,Data_LA!$A$5:$K$1300,Data_LA!K$1,FALSE)),"-",VLOOKUP(control!$B$5&amp;control!$H$27&amp;Wales_LA!$B38,Data_LA!$A$5:$K$1300,Data_LA!K$1,FALSE))=0,ISERROR(IF(ISERROR(VLOOKUP(control!$B$5&amp;control!$H$27&amp;Wales_LA!$B41,Data_LA!$A$5:$K$1300,Data_LA!K$1,FALSE)),"-",VLOOKUP(control!$B$5&amp;control!$H$27&amp;Wales_LA!$B38,Data_LA!$A$5:$K$1300,Data_LA!K$1,FALSE)))),"-",IF(ISERROR(VLOOKUP(control!$B$5&amp;control!$H$27&amp;Wales_LA!$B38,Data_LA!$A$5:$K$1300,Data_LA!K$1,FALSE)),"-",VLOOKUP(control!$B$5&amp;control!$H$27&amp;Wales_LA!$B38,Data_LA!$A$5:$K$1300,Data_LA!K$1,FALSE)))</f>
        <v>96</v>
      </c>
      <c r="R38" s="9"/>
      <c r="S38" s="89">
        <f>IF(OR(IF(ISERROR(VLOOKUP("Persons"&amp;control!$H$27&amp;Wales_LA!$B38,Data_LA!$A$5:$K$1300,Data_LA!E$1,FALSE)),"-",VLOOKUP("Persons"&amp;control!$H$27&amp;Wales_LA!$B38,Data_LA!$A$5:$K$1300,Data_LA!E$1,FALSE))=0,ISERROR(IF(ISERROR(VLOOKUP("Persons"&amp;control!$H$27&amp;Wales_LA!$B38,Data_LA!$A$5:$K$1300,Data_LA!E$1,FALSE)),"-",VLOOKUP("Persons"&amp;control!$H$27&amp;Wales_LA!$B38,Data_LA!$A$5:$K$1300,Data_LA!E$1,FALSE)))),"-",IF(ISERROR(VLOOKUP("Persons"&amp;control!$H$27&amp;Wales_LA!$B38,Data_LA!$A$5:$K$1300,Data_LA!E$1,FALSE)),"-",VLOOKUP("Persons"&amp;control!$H$27&amp;Wales_LA!$B38,Data_LA!$A$5:$K$1300,Data_LA!E$1,FALSE)))</f>
        <v>32</v>
      </c>
      <c r="T38" s="90">
        <f>IF(OR(IF(ISERROR(VLOOKUP("Persons"&amp;control!$H$27&amp;Wales_LA!$B38,Data_LA!$A$5:$K$1300,Data_LA!F$1,FALSE)),"-",VLOOKUP("Persons"&amp;control!$H$27&amp;Wales_LA!$B38,Data_LA!$A$5:$K$1300,Data_LA!F$1,FALSE))=0,ISERROR(IF(ISERROR(VLOOKUP("Persons"&amp;control!$H$27&amp;Wales_LA!$B38,Data_LA!$A$5:$K$1300,Data_LA!F$1,FALSE)),"-",VLOOKUP("Persons"&amp;control!$H$27&amp;Wales_LA!$B38,Data_LA!$A$5:$K$1300,Data_LA!F$1,FALSE)))),"-",IF(ISERROR(VLOOKUP("Persons"&amp;control!$H$27&amp;Wales_LA!$B38,Data_LA!$A$5:$K$1300,Data_LA!F$1,FALSE)),"-",VLOOKUP("Persons"&amp;control!$H$27&amp;Wales_LA!$B38,Data_LA!$A$5:$K$1300,Data_LA!F$1,FALSE)))</f>
        <v>20</v>
      </c>
      <c r="U38" s="90">
        <f>IF(OR(IF(ISERROR(VLOOKUP("Persons"&amp;control!$H$27&amp;Wales_LA!$B38,Data_LA!$A$5:$K$1300,Data_LA!G$1,FALSE)),"-",VLOOKUP("Persons"&amp;control!$H$27&amp;Wales_LA!$B38,Data_LA!$A$5:$K$1300,Data_LA!G$1,FALSE))=0,ISERROR(IF(ISERROR(VLOOKUP("Persons"&amp;control!$H$27&amp;Wales_LA!$B38,Data_LA!$A$5:$K$1300,Data_LA!G$1,FALSE)),"-",VLOOKUP("Persons"&amp;control!$H$27&amp;Wales_LA!$B38,Data_LA!$A$5:$K$1300,Data_LA!G$1,FALSE)))),"-",IF(ISERROR(VLOOKUP("Persons"&amp;control!$H$27&amp;Wales_LA!$B38,Data_LA!$A$5:$K$1300,Data_LA!G$1,FALSE)),"-",VLOOKUP("Persons"&amp;control!$H$27&amp;Wales_LA!$B38,Data_LA!$A$5:$K$1300,Data_LA!G$1,FALSE)))</f>
        <v>50</v>
      </c>
      <c r="V38" s="90">
        <f>IF(OR(IF(ISERROR(VLOOKUP("Persons"&amp;control!$H$27&amp;Wales_LA!$B38,Data_LA!$A$5:$K$1300,Data_LA!H$1,FALSE)),"-",VLOOKUP("Persons"&amp;control!$H$27&amp;Wales_LA!$B38,Data_LA!$A$5:$K$1300,Data_LA!H$1,FALSE))=0,ISERROR(IF(ISERROR(VLOOKUP("Persons"&amp;control!$H$27&amp;Wales_LA!$B38,Data_LA!$A$5:$K$1300,Data_LA!H$1,FALSE)),"-",VLOOKUP("Persons"&amp;control!$H$27&amp;Wales_LA!$B38,Data_LA!$A$5:$K$1300,Data_LA!H$1,FALSE)))),"-",IF(ISERROR(VLOOKUP("Persons"&amp;control!$H$27&amp;Wales_LA!$B38,Data_LA!$A$5:$K$1300,Data_LA!H$1,FALSE)),"-",VLOOKUP("Persons"&amp;control!$H$27&amp;Wales_LA!$B38,Data_LA!$A$5:$K$1300,Data_LA!H$1,FALSE)))</f>
        <v>42</v>
      </c>
      <c r="W38" s="90">
        <f>IF(OR(IF(ISERROR(VLOOKUP("Persons"&amp;control!$H$27&amp;Wales_LA!$B38,Data_LA!$A$5:$K$1300,Data_LA!I$1,FALSE)),"-",VLOOKUP("Persons"&amp;control!$H$27&amp;Wales_LA!$B38,Data_LA!$A$5:$K$1300,Data_LA!I$1,FALSE))=0,ISERROR(IF(ISERROR(VLOOKUP("Persons"&amp;control!$H$27&amp;Wales_LA!$B38,Data_LA!$A$5:$K$1300,Data_LA!I$1,FALSE)),"-",VLOOKUP("Persons"&amp;control!$H$27&amp;Wales_LA!$B38,Data_LA!$A$5:$K$1300,Data_LA!I$1,FALSE)))),"-",IF(ISERROR(VLOOKUP("Persons"&amp;control!$H$27&amp;Wales_LA!$B38,Data_LA!$A$5:$K$1300,Data_LA!I$1,FALSE)),"-",VLOOKUP("Persons"&amp;control!$H$27&amp;Wales_LA!$B38,Data_LA!$A$5:$K$1300,Data_LA!I$1,FALSE)))</f>
        <v>22</v>
      </c>
      <c r="X38" s="90">
        <f>IF(OR(IF(ISERROR(VLOOKUP("Persons"&amp;control!$H$27&amp;Wales_LA!$B38,Data_LA!$A$5:$K$1300,Data_LA!J$1,FALSE)),"-",VLOOKUP("Persons"&amp;control!$H$27&amp;Wales_LA!$B38,Data_LA!$A$5:$K$1300,Data_LA!J$1,FALSE))=0,ISERROR(IF(ISERROR(VLOOKUP("Persons"&amp;control!$H$27&amp;Wales_LA!$B38,Data_LA!$A$5:$K$1300,Data_LA!J$1,FALSE)),"-",VLOOKUP("Persons"&amp;control!$H$27&amp;Wales_LA!$B38,Data_LA!$A$5:$K$1300,Data_LA!J$1,FALSE)))),"-",IF(ISERROR(VLOOKUP("Persons"&amp;control!$H$27&amp;Wales_LA!$B38,Data_LA!$A$5:$K$1300,Data_LA!J$1,FALSE)),"-",VLOOKUP("Persons"&amp;control!$H$27&amp;Wales_LA!$B38,Data_LA!$A$5:$K$1300,Data_LA!J$1,FALSE)))</f>
        <v>21</v>
      </c>
      <c r="Y38" s="91">
        <f>IF(OR(IF(ISERROR(VLOOKUP("Persons"&amp;control!$H$27&amp;Wales_LA!$B38,Data_LA!$A$5:$K$1300,Data_LA!K$1,FALSE)),"-",VLOOKUP("Persons"&amp;control!$H$27&amp;Wales_LA!$B38,Data_LA!$A$5:$K$1300,Data_LA!K$1,FALSE))=0,ISERROR(IF(ISERROR(VLOOKUP("Persons"&amp;control!$H$27&amp;Wales_LA!$B38,Data_LA!$A$5:$K$1300,Data_LA!K$1,FALSE)),"-",VLOOKUP("Persons"&amp;control!$H$27&amp;Wales_LA!$B38,Data_LA!$A$5:$K$1300,Data_LA!K$1,FALSE)))),"-",IF(ISERROR(VLOOKUP("Persons"&amp;control!$H$27&amp;Wales_LA!$B38,Data_LA!$A$5:$K$1300,Data_LA!K$1,FALSE)),"-",VLOOKUP("Persons"&amp;control!$H$27&amp;Wales_LA!$B38,Data_LA!$A$5:$K$1300,Data_LA!K$1,FALSE)))</f>
        <v>187</v>
      </c>
    </row>
    <row r="39" spans="2:25" thickBot="1">
      <c r="B39" s="16" t="s">
        <v>116</v>
      </c>
      <c r="C39" s="86">
        <f>IF(OR(IF(ISERROR(VLOOKUP(control!$B$4&amp;control!$H$27&amp;Wales_LA!$B39,Data_LA!$A$5:$K$1300,Data_LA!E$1,FALSE)),"-",VLOOKUP(control!$B$4&amp;control!$H$27&amp;Wales_LA!$B39,Data_LA!$A$5:$K$1300,Data_LA!E$1,FALSE))=0,ISERROR(IF(ISERROR(VLOOKUP(control!$B$4&amp;control!$H$27&amp;Wales_LA!$B39,Data_LA!$A$5:$K$1300,Data_LA!E$1,FALSE)),"-",VLOOKUP(control!$B$4&amp;control!$H$27&amp;Wales_LA!$B39,Data_LA!$A$5:$K$1300,Data_LA!E$1,FALSE)))),"-",IF(ISERROR(VLOOKUP(control!$B$4&amp;control!$H$27&amp;Wales_LA!$B39,Data_LA!$A$5:$K$1300,Data_LA!E$1,FALSE)),"-",VLOOKUP(control!$B$4&amp;control!$H$27&amp;Wales_LA!$B39,Data_LA!$A$5:$K$1300,Data_LA!E$1,FALSE)))</f>
        <v>5</v>
      </c>
      <c r="D39" s="87">
        <f>IF(OR(IF(ISERROR(VLOOKUP(control!$B$4&amp;control!$H$27&amp;Wales_LA!$B39,Data_LA!$A$5:$K$1300,Data_LA!F$1,FALSE)),"-",VLOOKUP(control!$B$4&amp;control!$H$27&amp;Wales_LA!$B39,Data_LA!$A$5:$K$1300,Data_LA!F$1,FALSE))=0,ISERROR(IF(ISERROR(VLOOKUP(control!$B$4&amp;control!$H$27&amp;Wales_LA!$B39,Data_LA!$A$5:$K$1300,Data_LA!F$1,FALSE)),"-",VLOOKUP(control!$B$4&amp;control!$H$27&amp;Wales_LA!$B39,Data_LA!$A$5:$K$1300,Data_LA!F$1,FALSE)))),"-",IF(ISERROR(VLOOKUP(control!$B$4&amp;control!$H$27&amp;Wales_LA!$B39,Data_LA!$A$5:$K$1300,Data_LA!F$1,FALSE)),"-",VLOOKUP(control!$B$4&amp;control!$H$27&amp;Wales_LA!$B39,Data_LA!$A$5:$K$1300,Data_LA!F$1,FALSE)))</f>
        <v>3</v>
      </c>
      <c r="E39" s="87">
        <f>IF(OR(IF(ISERROR(VLOOKUP(control!$B$4&amp;control!$H$27&amp;Wales_LA!$B39,Data_LA!$A$5:$K$1300,Data_LA!G$1,FALSE)),"-",VLOOKUP(control!$B$4&amp;control!$H$27&amp;Wales_LA!$B39,Data_LA!$A$5:$K$1300,Data_LA!G$1,FALSE))=0,ISERROR(IF(ISERROR(VLOOKUP(control!$B$4&amp;control!$H$27&amp;Wales_LA!$B39,Data_LA!$A$5:$K$1300,Data_LA!G$1,FALSE)),"-",VLOOKUP(control!$B$4&amp;control!$H$27&amp;Wales_LA!$B39,Data_LA!$A$5:$K$1300,Data_LA!G$1,FALSE)))),"-",IF(ISERROR(VLOOKUP(control!$B$4&amp;control!$H$27&amp;Wales_LA!$B39,Data_LA!$A$5:$K$1300,Data_LA!G$1,FALSE)),"-",VLOOKUP(control!$B$4&amp;control!$H$27&amp;Wales_LA!$B39,Data_LA!$A$5:$K$1300,Data_LA!G$1,FALSE)))</f>
        <v>7</v>
      </c>
      <c r="F39" s="87">
        <f>IF(OR(IF(ISERROR(VLOOKUP(control!$B$4&amp;control!$H$27&amp;Wales_LA!$B39,Data_LA!$A$5:$K$1300,Data_LA!H$1,FALSE)),"-",VLOOKUP(control!$B$4&amp;control!$H$27&amp;Wales_LA!$B39,Data_LA!$A$5:$K$1300,Data_LA!H$1,FALSE))=0,ISERROR(IF(ISERROR(VLOOKUP(control!$B$4&amp;control!$H$27&amp;Wales_LA!$B39,Data_LA!$A$5:$K$1300,Data_LA!H$1,FALSE)),"-",VLOOKUP(control!$B$4&amp;control!$H$27&amp;Wales_LA!$B39,Data_LA!$A$5:$K$1300,Data_LA!H$1,FALSE)))),"-",IF(ISERROR(VLOOKUP(control!$B$4&amp;control!$H$27&amp;Wales_LA!$B39,Data_LA!$A$5:$K$1300,Data_LA!H$1,FALSE)),"-",VLOOKUP(control!$B$4&amp;control!$H$27&amp;Wales_LA!$B39,Data_LA!$A$5:$K$1300,Data_LA!H$1,FALSE)))</f>
        <v>7</v>
      </c>
      <c r="G39" s="87">
        <f>IF(OR(IF(ISERROR(VLOOKUP(control!$B$4&amp;control!$H$27&amp;Wales_LA!$B39,Data_LA!$A$5:$K$1300,Data_LA!I$1,FALSE)),"-",VLOOKUP(control!$B$4&amp;control!$H$27&amp;Wales_LA!$B39,Data_LA!$A$5:$K$1300,Data_LA!I$1,FALSE))=0,ISERROR(IF(ISERROR(VLOOKUP(control!$B$4&amp;control!$H$27&amp;Wales_LA!$B39,Data_LA!$A$5:$K$1300,Data_LA!I$1,FALSE)),"-",VLOOKUP(control!$B$4&amp;control!$H$27&amp;Wales_LA!$B39,Data_LA!$A$5:$K$1300,Data_LA!I$1,FALSE)))),"-",IF(ISERROR(VLOOKUP(control!$B$4&amp;control!$H$27&amp;Wales_LA!$B39,Data_LA!$A$5:$K$1300,Data_LA!I$1,FALSE)),"-",VLOOKUP(control!$B$4&amp;control!$H$27&amp;Wales_LA!$B39,Data_LA!$A$5:$K$1300,Data_LA!I$1,FALSE)))</f>
        <v>4</v>
      </c>
      <c r="H39" s="87" t="str">
        <f>IF(OR(IF(ISERROR(VLOOKUP(control!$B$4&amp;control!$H$27&amp;Wales_LA!$B39,Data_LA!$A$5:$K$1300,Data_LA!J$1,FALSE)),"-",VLOOKUP(control!$B$4&amp;control!$H$27&amp;Wales_LA!$B39,Data_LA!$A$5:$K$1300,Data_LA!J$1,FALSE))=0,ISERROR(IF(ISERROR(VLOOKUP(control!$B$4&amp;control!$H$27&amp;Wales_LA!$B39,Data_LA!$A$5:$K$1300,Data_LA!J$1,FALSE)),"-",VLOOKUP(control!$B$4&amp;control!$H$27&amp;Wales_LA!$B39,Data_LA!$A$5:$K$1300,Data_LA!J$1,FALSE)))),"-",IF(ISERROR(VLOOKUP(control!$B$4&amp;control!$H$27&amp;Wales_LA!$B39,Data_LA!$A$5:$K$1300,Data_LA!J$1,FALSE)),"-",VLOOKUP(control!$B$4&amp;control!$H$27&amp;Wales_LA!$B39,Data_LA!$A$5:$K$1300,Data_LA!J$1,FALSE)))</f>
        <v>-</v>
      </c>
      <c r="I39" s="88">
        <f>IF(OR(IF(ISERROR(VLOOKUP(control!$B$4&amp;control!$H$27&amp;Wales_LA!$B39,Data_LA!$A$5:$K$1300,Data_LA!K$1,FALSE)),"-",VLOOKUP(control!$B$4&amp;control!$H$27&amp;Wales_LA!$B39,Data_LA!$A$5:$K$1300,Data_LA!K$1,FALSE))=0,ISERROR(IF(ISERROR(VLOOKUP(control!$B$4&amp;control!$H$27&amp;Wales_LA!$B39,Data_LA!$A$5:$K$1300,Data_LA!K$1,FALSE)),"-",VLOOKUP(control!$B$4&amp;control!$H$27&amp;Wales_LA!$B39,Data_LA!$A$5:$K$1300,Data_LA!K$1,FALSE)))),"-",IF(ISERROR(VLOOKUP(control!$B$4&amp;control!$H$27&amp;Wales_LA!$B39,Data_LA!$A$5:$K$1300,Data_LA!K$1,FALSE)),"-",VLOOKUP(control!$B$4&amp;control!$H$27&amp;Wales_LA!$B39,Data_LA!$A$5:$K$1300,Data_LA!K$1,FALSE)))</f>
        <v>26</v>
      </c>
      <c r="K39" s="86">
        <f>IF(OR(IF(ISERROR(VLOOKUP(control!$B$5&amp;control!$H$27&amp;Wales_LA!$B39,Data_LA!$A$5:$K$1300,Data_LA!E$1,FALSE)),"-",VLOOKUP(control!$B$5&amp;control!$H$27&amp;Wales_LA!$B39,Data_LA!$A$5:$K$1300,Data_LA!E$1,FALSE))=0,ISERROR(IF(ISERROR(VLOOKUP(control!$B$5&amp;control!$H$27&amp;Wales_LA!$B39,Data_LA!$A$5:$K$1300,Data_LA!E$1,FALSE)),"-",VLOOKUP(control!$B$5&amp;control!$H$27&amp;Wales_LA!$B39,Data_LA!$A$5:$K$1300,Data_LA!E$1,FALSE)))),"-",IF(ISERROR(VLOOKUP(control!$B$5&amp;control!$H$27&amp;Wales_LA!$B39,Data_LA!$A$5:$K$1300,Data_LA!E$1,FALSE)),"-",VLOOKUP(control!$B$5&amp;control!$H$27&amp;Wales_LA!$B39,Data_LA!$A$5:$K$1300,Data_LA!E$1,FALSE)))</f>
        <v>4</v>
      </c>
      <c r="L39" s="87">
        <f>IF(OR(IF(ISERROR(VLOOKUP(control!$B$5&amp;control!$H$27&amp;Wales_LA!$B39,Data_LA!$A$5:$K$1300,Data_LA!F$1,FALSE)),"-",VLOOKUP(control!$B$5&amp;control!$H$27&amp;Wales_LA!$B39,Data_LA!$A$5:$K$1300,Data_LA!F$1,FALSE))=0,ISERROR(IF(ISERROR(VLOOKUP(control!$B$5&amp;control!$H$27&amp;Wales_LA!$B42,Data_LA!$A$5:$K$1300,Data_LA!F$1,FALSE)),"-",VLOOKUP(control!$B$5&amp;control!$H$27&amp;Wales_LA!$B39,Data_LA!$A$5:$K$1300,Data_LA!F$1,FALSE)))),"-",IF(ISERROR(VLOOKUP(control!$B$5&amp;control!$H$27&amp;Wales_LA!$B39,Data_LA!$A$5:$K$1300,Data_LA!F$1,FALSE)),"-",VLOOKUP(control!$B$5&amp;control!$H$27&amp;Wales_LA!$B39,Data_LA!$A$5:$K$1300,Data_LA!F$1,FALSE)))</f>
        <v>5</v>
      </c>
      <c r="M39" s="87">
        <f>IF(OR(IF(ISERROR(VLOOKUP(control!$B$5&amp;control!$H$27&amp;Wales_LA!$B39,Data_LA!$A$5:$K$1300,Data_LA!G$1,FALSE)),"-",VLOOKUP(control!$B$5&amp;control!$H$27&amp;Wales_LA!$B39,Data_LA!$A$5:$K$1300,Data_LA!G$1,FALSE))=0,ISERROR(IF(ISERROR(VLOOKUP(control!$B$5&amp;control!$H$27&amp;Wales_LA!$B42,Data_LA!$A$5:$K$1300,Data_LA!G$1,FALSE)),"-",VLOOKUP(control!$B$5&amp;control!$H$27&amp;Wales_LA!$B39,Data_LA!$A$5:$K$1300,Data_LA!G$1,FALSE)))),"-",IF(ISERROR(VLOOKUP(control!$B$5&amp;control!$H$27&amp;Wales_LA!$B39,Data_LA!$A$5:$K$1300,Data_LA!G$1,FALSE)),"-",VLOOKUP(control!$B$5&amp;control!$H$27&amp;Wales_LA!$B39,Data_LA!$A$5:$K$1300,Data_LA!G$1,FALSE)))</f>
        <v>8</v>
      </c>
      <c r="N39" s="87">
        <f>IF(OR(IF(ISERROR(VLOOKUP(control!$B$5&amp;control!$H$27&amp;Wales_LA!$B39,Data_LA!$A$5:$K$1300,Data_LA!H$1,FALSE)),"-",VLOOKUP(control!$B$5&amp;control!$H$27&amp;Wales_LA!$B39,Data_LA!$A$5:$K$1300,Data_LA!H$1,FALSE))=0,ISERROR(IF(ISERROR(VLOOKUP(control!$B$5&amp;control!$H$27&amp;Wales_LA!$B42,Data_LA!$A$5:$K$1300,Data_LA!H$1,FALSE)),"-",VLOOKUP(control!$B$5&amp;control!$H$27&amp;Wales_LA!$B39,Data_LA!$A$5:$K$1300,Data_LA!H$1,FALSE)))),"-",IF(ISERROR(VLOOKUP(control!$B$5&amp;control!$H$27&amp;Wales_LA!$B39,Data_LA!$A$5:$K$1300,Data_LA!H$1,FALSE)),"-",VLOOKUP(control!$B$5&amp;control!$H$27&amp;Wales_LA!$B39,Data_LA!$A$5:$K$1300,Data_LA!H$1,FALSE)))</f>
        <v>7</v>
      </c>
      <c r="O39" s="87">
        <f>IF(OR(IF(ISERROR(VLOOKUP(control!$B$5&amp;control!$H$27&amp;Wales_LA!$B39,Data_LA!$A$5:$K$1300,Data_LA!I$1,FALSE)),"-",VLOOKUP(control!$B$5&amp;control!$H$27&amp;Wales_LA!$B39,Data_LA!$A$5:$K$1300,Data_LA!I$1,FALSE))=0,ISERROR(IF(ISERROR(VLOOKUP(control!$B$5&amp;control!$H$27&amp;Wales_LA!$B42,Data_LA!$A$5:$K$1300,Data_LA!I$1,FALSE)),"-",VLOOKUP(control!$B$5&amp;control!$H$27&amp;Wales_LA!$B39,Data_LA!$A$5:$K$1300,Data_LA!I$1,FALSE)))),"-",IF(ISERROR(VLOOKUP(control!$B$5&amp;control!$H$27&amp;Wales_LA!$B39,Data_LA!$A$5:$K$1300,Data_LA!I$1,FALSE)),"-",VLOOKUP(control!$B$5&amp;control!$H$27&amp;Wales_LA!$B39,Data_LA!$A$5:$K$1300,Data_LA!I$1,FALSE)))</f>
        <v>2</v>
      </c>
      <c r="P39" s="87">
        <f>IF(OR(IF(ISERROR(VLOOKUP(control!$B$5&amp;control!$H$27&amp;Wales_LA!$B39,Data_LA!$A$5:$K$1300,Data_LA!J$1,FALSE)),"-",VLOOKUP(control!$B$5&amp;control!$H$27&amp;Wales_LA!$B39,Data_LA!$A$5:$K$1300,Data_LA!J$1,FALSE))=0,ISERROR(IF(ISERROR(VLOOKUP(control!$B$5&amp;control!$H$27&amp;Wales_LA!$B42,Data_LA!$A$5:$K$1300,Data_LA!J$1,FALSE)),"-",VLOOKUP(control!$B$5&amp;control!$H$27&amp;Wales_LA!$B39,Data_LA!$A$5:$K$1300,Data_LA!J$1,FALSE)))),"-",IF(ISERROR(VLOOKUP(control!$B$5&amp;control!$H$27&amp;Wales_LA!$B39,Data_LA!$A$5:$K$1300,Data_LA!J$1,FALSE)),"-",VLOOKUP(control!$B$5&amp;control!$H$27&amp;Wales_LA!$B39,Data_LA!$A$5:$K$1300,Data_LA!J$1,FALSE)))</f>
        <v>1</v>
      </c>
      <c r="Q39" s="88">
        <f>IF(OR(IF(ISERROR(VLOOKUP(control!$B$5&amp;control!$H$27&amp;Wales_LA!$B39,Data_LA!$A$5:$K$1300,Data_LA!K$1,FALSE)),"-",VLOOKUP(control!$B$5&amp;control!$H$27&amp;Wales_LA!$B39,Data_LA!$A$5:$K$1300,Data_LA!K$1,FALSE))=0,ISERROR(IF(ISERROR(VLOOKUP(control!$B$5&amp;control!$H$27&amp;Wales_LA!$B42,Data_LA!$A$5:$K$1300,Data_LA!K$1,FALSE)),"-",VLOOKUP(control!$B$5&amp;control!$H$27&amp;Wales_LA!$B39,Data_LA!$A$5:$K$1300,Data_LA!K$1,FALSE)))),"-",IF(ISERROR(VLOOKUP(control!$B$5&amp;control!$H$27&amp;Wales_LA!$B39,Data_LA!$A$5:$K$1300,Data_LA!K$1,FALSE)),"-",VLOOKUP(control!$B$5&amp;control!$H$27&amp;Wales_LA!$B39,Data_LA!$A$5:$K$1300,Data_LA!K$1,FALSE)))</f>
        <v>27</v>
      </c>
      <c r="R39" s="9"/>
      <c r="S39" s="86">
        <f>IF(OR(IF(ISERROR(VLOOKUP("Persons"&amp;control!$H$27&amp;Wales_LA!$B39,Data_LA!$A$5:$K$1300,Data_LA!E$1,FALSE)),"-",VLOOKUP("Persons"&amp;control!$H$27&amp;Wales_LA!$B39,Data_LA!$A$5:$K$1300,Data_LA!E$1,FALSE))=0,ISERROR(IF(ISERROR(VLOOKUP("Persons"&amp;control!$H$27&amp;Wales_LA!$B39,Data_LA!$A$5:$K$1300,Data_LA!E$1,FALSE)),"-",VLOOKUP("Persons"&amp;control!$H$27&amp;Wales_LA!$B39,Data_LA!$A$5:$K$1300,Data_LA!E$1,FALSE)))),"-",IF(ISERROR(VLOOKUP("Persons"&amp;control!$H$27&amp;Wales_LA!$B39,Data_LA!$A$5:$K$1300,Data_LA!E$1,FALSE)),"-",VLOOKUP("Persons"&amp;control!$H$27&amp;Wales_LA!$B39,Data_LA!$A$5:$K$1300,Data_LA!E$1,FALSE)))</f>
        <v>9</v>
      </c>
      <c r="T39" s="87">
        <f>IF(OR(IF(ISERROR(VLOOKUP("Persons"&amp;control!$H$27&amp;Wales_LA!$B39,Data_LA!$A$5:$K$1300,Data_LA!F$1,FALSE)),"-",VLOOKUP("Persons"&amp;control!$H$27&amp;Wales_LA!$B39,Data_LA!$A$5:$K$1300,Data_LA!F$1,FALSE))=0,ISERROR(IF(ISERROR(VLOOKUP("Persons"&amp;control!$H$27&amp;Wales_LA!$B39,Data_LA!$A$5:$K$1300,Data_LA!F$1,FALSE)),"-",VLOOKUP("Persons"&amp;control!$H$27&amp;Wales_LA!$B39,Data_LA!$A$5:$K$1300,Data_LA!F$1,FALSE)))),"-",IF(ISERROR(VLOOKUP("Persons"&amp;control!$H$27&amp;Wales_LA!$B39,Data_LA!$A$5:$K$1300,Data_LA!F$1,FALSE)),"-",VLOOKUP("Persons"&amp;control!$H$27&amp;Wales_LA!$B39,Data_LA!$A$5:$K$1300,Data_LA!F$1,FALSE)))</f>
        <v>8</v>
      </c>
      <c r="U39" s="87">
        <f>IF(OR(IF(ISERROR(VLOOKUP("Persons"&amp;control!$H$27&amp;Wales_LA!$B39,Data_LA!$A$5:$K$1300,Data_LA!G$1,FALSE)),"-",VLOOKUP("Persons"&amp;control!$H$27&amp;Wales_LA!$B39,Data_LA!$A$5:$K$1300,Data_LA!G$1,FALSE))=0,ISERROR(IF(ISERROR(VLOOKUP("Persons"&amp;control!$H$27&amp;Wales_LA!$B39,Data_LA!$A$5:$K$1300,Data_LA!G$1,FALSE)),"-",VLOOKUP("Persons"&amp;control!$H$27&amp;Wales_LA!$B39,Data_LA!$A$5:$K$1300,Data_LA!G$1,FALSE)))),"-",IF(ISERROR(VLOOKUP("Persons"&amp;control!$H$27&amp;Wales_LA!$B39,Data_LA!$A$5:$K$1300,Data_LA!G$1,FALSE)),"-",VLOOKUP("Persons"&amp;control!$H$27&amp;Wales_LA!$B39,Data_LA!$A$5:$K$1300,Data_LA!G$1,FALSE)))</f>
        <v>15</v>
      </c>
      <c r="V39" s="87">
        <f>IF(OR(IF(ISERROR(VLOOKUP("Persons"&amp;control!$H$27&amp;Wales_LA!$B39,Data_LA!$A$5:$K$1300,Data_LA!H$1,FALSE)),"-",VLOOKUP("Persons"&amp;control!$H$27&amp;Wales_LA!$B39,Data_LA!$A$5:$K$1300,Data_LA!H$1,FALSE))=0,ISERROR(IF(ISERROR(VLOOKUP("Persons"&amp;control!$H$27&amp;Wales_LA!$B39,Data_LA!$A$5:$K$1300,Data_LA!H$1,FALSE)),"-",VLOOKUP("Persons"&amp;control!$H$27&amp;Wales_LA!$B39,Data_LA!$A$5:$K$1300,Data_LA!H$1,FALSE)))),"-",IF(ISERROR(VLOOKUP("Persons"&amp;control!$H$27&amp;Wales_LA!$B39,Data_LA!$A$5:$K$1300,Data_LA!H$1,FALSE)),"-",VLOOKUP("Persons"&amp;control!$H$27&amp;Wales_LA!$B39,Data_LA!$A$5:$K$1300,Data_LA!H$1,FALSE)))</f>
        <v>14</v>
      </c>
      <c r="W39" s="87">
        <f>IF(OR(IF(ISERROR(VLOOKUP("Persons"&amp;control!$H$27&amp;Wales_LA!$B39,Data_LA!$A$5:$K$1300,Data_LA!I$1,FALSE)),"-",VLOOKUP("Persons"&amp;control!$H$27&amp;Wales_LA!$B39,Data_LA!$A$5:$K$1300,Data_LA!I$1,FALSE))=0,ISERROR(IF(ISERROR(VLOOKUP("Persons"&amp;control!$H$27&amp;Wales_LA!$B39,Data_LA!$A$5:$K$1300,Data_LA!I$1,FALSE)),"-",VLOOKUP("Persons"&amp;control!$H$27&amp;Wales_LA!$B39,Data_LA!$A$5:$K$1300,Data_LA!I$1,FALSE)))),"-",IF(ISERROR(VLOOKUP("Persons"&amp;control!$H$27&amp;Wales_LA!$B39,Data_LA!$A$5:$K$1300,Data_LA!I$1,FALSE)),"-",VLOOKUP("Persons"&amp;control!$H$27&amp;Wales_LA!$B39,Data_LA!$A$5:$K$1300,Data_LA!I$1,FALSE)))</f>
        <v>6</v>
      </c>
      <c r="X39" s="87">
        <f>IF(OR(IF(ISERROR(VLOOKUP("Persons"&amp;control!$H$27&amp;Wales_LA!$B39,Data_LA!$A$5:$K$1300,Data_LA!J$1,FALSE)),"-",VLOOKUP("Persons"&amp;control!$H$27&amp;Wales_LA!$B39,Data_LA!$A$5:$K$1300,Data_LA!J$1,FALSE))=0,ISERROR(IF(ISERROR(VLOOKUP("Persons"&amp;control!$H$27&amp;Wales_LA!$B39,Data_LA!$A$5:$K$1300,Data_LA!J$1,FALSE)),"-",VLOOKUP("Persons"&amp;control!$H$27&amp;Wales_LA!$B39,Data_LA!$A$5:$K$1300,Data_LA!J$1,FALSE)))),"-",IF(ISERROR(VLOOKUP("Persons"&amp;control!$H$27&amp;Wales_LA!$B39,Data_LA!$A$5:$K$1300,Data_LA!J$1,FALSE)),"-",VLOOKUP("Persons"&amp;control!$H$27&amp;Wales_LA!$B39,Data_LA!$A$5:$K$1300,Data_LA!J$1,FALSE)))</f>
        <v>1</v>
      </c>
      <c r="Y39" s="88">
        <f>IF(OR(IF(ISERROR(VLOOKUP("Persons"&amp;control!$H$27&amp;Wales_LA!$B39,Data_LA!$A$5:$K$1300,Data_LA!K$1,FALSE)),"-",VLOOKUP("Persons"&amp;control!$H$27&amp;Wales_LA!$B39,Data_LA!$A$5:$K$1300,Data_LA!K$1,FALSE))=0,ISERROR(IF(ISERROR(VLOOKUP("Persons"&amp;control!$H$27&amp;Wales_LA!$B39,Data_LA!$A$5:$K$1300,Data_LA!K$1,FALSE)),"-",VLOOKUP("Persons"&amp;control!$H$27&amp;Wales_LA!$B39,Data_LA!$A$5:$K$1300,Data_LA!K$1,FALSE)))),"-",IF(ISERROR(VLOOKUP("Persons"&amp;control!$H$27&amp;Wales_LA!$B39,Data_LA!$A$5:$K$1300,Data_LA!K$1,FALSE)),"-",VLOOKUP("Persons"&amp;control!$H$27&amp;Wales_LA!$B39,Data_LA!$A$5:$K$1300,Data_LA!K$1,FALSE)))</f>
        <v>53</v>
      </c>
    </row>
    <row r="40" spans="2:25" thickBot="1">
      <c r="B40" s="16" t="s">
        <v>122</v>
      </c>
      <c r="C40" s="89">
        <f>IF(OR(IF(ISERROR(VLOOKUP(control!$B$4&amp;control!$H$27&amp;Wales_LA!$B40,Data_LA!$A$5:$K$1300,Data_LA!E$1,FALSE)),"-",VLOOKUP(control!$B$4&amp;control!$H$27&amp;Wales_LA!$B40,Data_LA!$A$5:$K$1300,Data_LA!E$1,FALSE))=0,ISERROR(IF(ISERROR(VLOOKUP(control!$B$4&amp;control!$H$27&amp;Wales_LA!$B40,Data_LA!$A$5:$K$1300,Data_LA!E$1,FALSE)),"-",VLOOKUP(control!$B$4&amp;control!$H$27&amp;Wales_LA!$B40,Data_LA!$A$5:$K$1300,Data_LA!E$1,FALSE)))),"-",IF(ISERROR(VLOOKUP(control!$B$4&amp;control!$H$27&amp;Wales_LA!$B40,Data_LA!$A$5:$K$1300,Data_LA!E$1,FALSE)),"-",VLOOKUP(control!$B$4&amp;control!$H$27&amp;Wales_LA!$B40,Data_LA!$A$5:$K$1300,Data_LA!E$1,FALSE)))</f>
        <v>7</v>
      </c>
      <c r="D40" s="90">
        <f>IF(OR(IF(ISERROR(VLOOKUP(control!$B$4&amp;control!$H$27&amp;Wales_LA!$B40,Data_LA!$A$5:$K$1300,Data_LA!F$1,FALSE)),"-",VLOOKUP(control!$B$4&amp;control!$H$27&amp;Wales_LA!$B40,Data_LA!$A$5:$K$1300,Data_LA!F$1,FALSE))=0,ISERROR(IF(ISERROR(VLOOKUP(control!$B$4&amp;control!$H$27&amp;Wales_LA!$B40,Data_LA!$A$5:$K$1300,Data_LA!F$1,FALSE)),"-",VLOOKUP(control!$B$4&amp;control!$H$27&amp;Wales_LA!$B40,Data_LA!$A$5:$K$1300,Data_LA!F$1,FALSE)))),"-",IF(ISERROR(VLOOKUP(control!$B$4&amp;control!$H$27&amp;Wales_LA!$B40,Data_LA!$A$5:$K$1300,Data_LA!F$1,FALSE)),"-",VLOOKUP(control!$B$4&amp;control!$H$27&amp;Wales_LA!$B40,Data_LA!$A$5:$K$1300,Data_LA!F$1,FALSE)))</f>
        <v>10</v>
      </c>
      <c r="E40" s="90">
        <f>IF(OR(IF(ISERROR(VLOOKUP(control!$B$4&amp;control!$H$27&amp;Wales_LA!$B40,Data_LA!$A$5:$K$1300,Data_LA!G$1,FALSE)),"-",VLOOKUP(control!$B$4&amp;control!$H$27&amp;Wales_LA!$B40,Data_LA!$A$5:$K$1300,Data_LA!G$1,FALSE))=0,ISERROR(IF(ISERROR(VLOOKUP(control!$B$4&amp;control!$H$27&amp;Wales_LA!$B40,Data_LA!$A$5:$K$1300,Data_LA!G$1,FALSE)),"-",VLOOKUP(control!$B$4&amp;control!$H$27&amp;Wales_LA!$B40,Data_LA!$A$5:$K$1300,Data_LA!G$1,FALSE)))),"-",IF(ISERROR(VLOOKUP(control!$B$4&amp;control!$H$27&amp;Wales_LA!$B40,Data_LA!$A$5:$K$1300,Data_LA!G$1,FALSE)),"-",VLOOKUP(control!$B$4&amp;control!$H$27&amp;Wales_LA!$B40,Data_LA!$A$5:$K$1300,Data_LA!G$1,FALSE)))</f>
        <v>15</v>
      </c>
      <c r="F40" s="90">
        <f>IF(OR(IF(ISERROR(VLOOKUP(control!$B$4&amp;control!$H$27&amp;Wales_LA!$B40,Data_LA!$A$5:$K$1300,Data_LA!H$1,FALSE)),"-",VLOOKUP(control!$B$4&amp;control!$H$27&amp;Wales_LA!$B40,Data_LA!$A$5:$K$1300,Data_LA!H$1,FALSE))=0,ISERROR(IF(ISERROR(VLOOKUP(control!$B$4&amp;control!$H$27&amp;Wales_LA!$B40,Data_LA!$A$5:$K$1300,Data_LA!H$1,FALSE)),"-",VLOOKUP(control!$B$4&amp;control!$H$27&amp;Wales_LA!$B40,Data_LA!$A$5:$K$1300,Data_LA!H$1,FALSE)))),"-",IF(ISERROR(VLOOKUP(control!$B$4&amp;control!$H$27&amp;Wales_LA!$B40,Data_LA!$A$5:$K$1300,Data_LA!H$1,FALSE)),"-",VLOOKUP(control!$B$4&amp;control!$H$27&amp;Wales_LA!$B40,Data_LA!$A$5:$K$1300,Data_LA!H$1,FALSE)))</f>
        <v>19</v>
      </c>
      <c r="G40" s="90">
        <f>IF(OR(IF(ISERROR(VLOOKUP(control!$B$4&amp;control!$H$27&amp;Wales_LA!$B40,Data_LA!$A$5:$K$1300,Data_LA!I$1,FALSE)),"-",VLOOKUP(control!$B$4&amp;control!$H$27&amp;Wales_LA!$B40,Data_LA!$A$5:$K$1300,Data_LA!I$1,FALSE))=0,ISERROR(IF(ISERROR(VLOOKUP(control!$B$4&amp;control!$H$27&amp;Wales_LA!$B40,Data_LA!$A$5:$K$1300,Data_LA!I$1,FALSE)),"-",VLOOKUP(control!$B$4&amp;control!$H$27&amp;Wales_LA!$B40,Data_LA!$A$5:$K$1300,Data_LA!I$1,FALSE)))),"-",IF(ISERROR(VLOOKUP(control!$B$4&amp;control!$H$27&amp;Wales_LA!$B40,Data_LA!$A$5:$K$1300,Data_LA!I$1,FALSE)),"-",VLOOKUP(control!$B$4&amp;control!$H$27&amp;Wales_LA!$B40,Data_LA!$A$5:$K$1300,Data_LA!I$1,FALSE)))</f>
        <v>13</v>
      </c>
      <c r="H40" s="90">
        <f>IF(OR(IF(ISERROR(VLOOKUP(control!$B$4&amp;control!$H$27&amp;Wales_LA!$B40,Data_LA!$A$5:$K$1300,Data_LA!J$1,FALSE)),"-",VLOOKUP(control!$B$4&amp;control!$H$27&amp;Wales_LA!$B40,Data_LA!$A$5:$K$1300,Data_LA!J$1,FALSE))=0,ISERROR(IF(ISERROR(VLOOKUP(control!$B$4&amp;control!$H$27&amp;Wales_LA!$B40,Data_LA!$A$5:$K$1300,Data_LA!J$1,FALSE)),"-",VLOOKUP(control!$B$4&amp;control!$H$27&amp;Wales_LA!$B40,Data_LA!$A$5:$K$1300,Data_LA!J$1,FALSE)))),"-",IF(ISERROR(VLOOKUP(control!$B$4&amp;control!$H$27&amp;Wales_LA!$B40,Data_LA!$A$5:$K$1300,Data_LA!J$1,FALSE)),"-",VLOOKUP(control!$B$4&amp;control!$H$27&amp;Wales_LA!$B40,Data_LA!$A$5:$K$1300,Data_LA!J$1,FALSE)))</f>
        <v>3</v>
      </c>
      <c r="I40" s="91">
        <f>IF(OR(IF(ISERROR(VLOOKUP(control!$B$4&amp;control!$H$27&amp;Wales_LA!$B40,Data_LA!$A$5:$K$1300,Data_LA!K$1,FALSE)),"-",VLOOKUP(control!$B$4&amp;control!$H$27&amp;Wales_LA!$B40,Data_LA!$A$5:$K$1300,Data_LA!K$1,FALSE))=0,ISERROR(IF(ISERROR(VLOOKUP(control!$B$4&amp;control!$H$27&amp;Wales_LA!$B40,Data_LA!$A$5:$K$1300,Data_LA!K$1,FALSE)),"-",VLOOKUP(control!$B$4&amp;control!$H$27&amp;Wales_LA!$B40,Data_LA!$A$5:$K$1300,Data_LA!K$1,FALSE)))),"-",IF(ISERROR(VLOOKUP(control!$B$4&amp;control!$H$27&amp;Wales_LA!$B40,Data_LA!$A$5:$K$1300,Data_LA!K$1,FALSE)),"-",VLOOKUP(control!$B$4&amp;control!$H$27&amp;Wales_LA!$B40,Data_LA!$A$5:$K$1300,Data_LA!K$1,FALSE)))</f>
        <v>67</v>
      </c>
      <c r="K40" s="89">
        <f>IF(OR(IF(ISERROR(VLOOKUP(control!$B$5&amp;control!$H$27&amp;Wales_LA!$B40,Data_LA!$A$5:$K$1300,Data_LA!E$1,FALSE)),"-",VLOOKUP(control!$B$5&amp;control!$H$27&amp;Wales_LA!$B40,Data_LA!$A$5:$K$1300,Data_LA!E$1,FALSE))=0,ISERROR(IF(ISERROR(VLOOKUP(control!$B$5&amp;control!$H$27&amp;Wales_LA!$B40,Data_LA!$A$5:$K$1300,Data_LA!E$1,FALSE)),"-",VLOOKUP(control!$B$5&amp;control!$H$27&amp;Wales_LA!$B40,Data_LA!$A$5:$K$1300,Data_LA!E$1,FALSE)))),"-",IF(ISERROR(VLOOKUP(control!$B$5&amp;control!$H$27&amp;Wales_LA!$B40,Data_LA!$A$5:$K$1300,Data_LA!E$1,FALSE)),"-",VLOOKUP(control!$B$5&amp;control!$H$27&amp;Wales_LA!$B40,Data_LA!$A$5:$K$1300,Data_LA!E$1,FALSE)))</f>
        <v>15</v>
      </c>
      <c r="L40" s="90">
        <f>IF(OR(IF(ISERROR(VLOOKUP(control!$B$5&amp;control!$H$27&amp;Wales_LA!$B40,Data_LA!$A$5:$K$1300,Data_LA!F$1,FALSE)),"-",VLOOKUP(control!$B$5&amp;control!$H$27&amp;Wales_LA!$B40,Data_LA!$A$5:$K$1300,Data_LA!F$1,FALSE))=0,ISERROR(IF(ISERROR(VLOOKUP(control!$B$5&amp;control!$H$27&amp;Wales_LA!$B43,Data_LA!$A$5:$K$1300,Data_LA!F$1,FALSE)),"-",VLOOKUP(control!$B$5&amp;control!$H$27&amp;Wales_LA!$B40,Data_LA!$A$5:$K$1300,Data_LA!F$1,FALSE)))),"-",IF(ISERROR(VLOOKUP(control!$B$5&amp;control!$H$27&amp;Wales_LA!$B40,Data_LA!$A$5:$K$1300,Data_LA!F$1,FALSE)),"-",VLOOKUP(control!$B$5&amp;control!$H$27&amp;Wales_LA!$B40,Data_LA!$A$5:$K$1300,Data_LA!F$1,FALSE)))</f>
        <v>10</v>
      </c>
      <c r="M40" s="90">
        <f>IF(OR(IF(ISERROR(VLOOKUP(control!$B$5&amp;control!$H$27&amp;Wales_LA!$B40,Data_LA!$A$5:$K$1300,Data_LA!G$1,FALSE)),"-",VLOOKUP(control!$B$5&amp;control!$H$27&amp;Wales_LA!$B40,Data_LA!$A$5:$K$1300,Data_LA!G$1,FALSE))=0,ISERROR(IF(ISERROR(VLOOKUP(control!$B$5&amp;control!$H$27&amp;Wales_LA!$B43,Data_LA!$A$5:$K$1300,Data_LA!G$1,FALSE)),"-",VLOOKUP(control!$B$5&amp;control!$H$27&amp;Wales_LA!$B40,Data_LA!$A$5:$K$1300,Data_LA!G$1,FALSE)))),"-",IF(ISERROR(VLOOKUP(control!$B$5&amp;control!$H$27&amp;Wales_LA!$B40,Data_LA!$A$5:$K$1300,Data_LA!G$1,FALSE)),"-",VLOOKUP(control!$B$5&amp;control!$H$27&amp;Wales_LA!$B40,Data_LA!$A$5:$K$1300,Data_LA!G$1,FALSE)))</f>
        <v>24</v>
      </c>
      <c r="N40" s="90">
        <f>IF(OR(IF(ISERROR(VLOOKUP(control!$B$5&amp;control!$H$27&amp;Wales_LA!$B40,Data_LA!$A$5:$K$1300,Data_LA!H$1,FALSE)),"-",VLOOKUP(control!$B$5&amp;control!$H$27&amp;Wales_LA!$B40,Data_LA!$A$5:$K$1300,Data_LA!H$1,FALSE))=0,ISERROR(IF(ISERROR(VLOOKUP(control!$B$5&amp;control!$H$27&amp;Wales_LA!$B43,Data_LA!$A$5:$K$1300,Data_LA!H$1,FALSE)),"-",VLOOKUP(control!$B$5&amp;control!$H$27&amp;Wales_LA!$B40,Data_LA!$A$5:$K$1300,Data_LA!H$1,FALSE)))),"-",IF(ISERROR(VLOOKUP(control!$B$5&amp;control!$H$27&amp;Wales_LA!$B40,Data_LA!$A$5:$K$1300,Data_LA!H$1,FALSE)),"-",VLOOKUP(control!$B$5&amp;control!$H$27&amp;Wales_LA!$B40,Data_LA!$A$5:$K$1300,Data_LA!H$1,FALSE)))</f>
        <v>21</v>
      </c>
      <c r="O40" s="90">
        <f>IF(OR(IF(ISERROR(VLOOKUP(control!$B$5&amp;control!$H$27&amp;Wales_LA!$B40,Data_LA!$A$5:$K$1300,Data_LA!I$1,FALSE)),"-",VLOOKUP(control!$B$5&amp;control!$H$27&amp;Wales_LA!$B40,Data_LA!$A$5:$K$1300,Data_LA!I$1,FALSE))=0,ISERROR(IF(ISERROR(VLOOKUP(control!$B$5&amp;control!$H$27&amp;Wales_LA!$B43,Data_LA!$A$5:$K$1300,Data_LA!I$1,FALSE)),"-",VLOOKUP(control!$B$5&amp;control!$H$27&amp;Wales_LA!$B40,Data_LA!$A$5:$K$1300,Data_LA!I$1,FALSE)))),"-",IF(ISERROR(VLOOKUP(control!$B$5&amp;control!$H$27&amp;Wales_LA!$B40,Data_LA!$A$5:$K$1300,Data_LA!I$1,FALSE)),"-",VLOOKUP(control!$B$5&amp;control!$H$27&amp;Wales_LA!$B40,Data_LA!$A$5:$K$1300,Data_LA!I$1,FALSE)))</f>
        <v>9</v>
      </c>
      <c r="P40" s="90">
        <f>IF(OR(IF(ISERROR(VLOOKUP(control!$B$5&amp;control!$H$27&amp;Wales_LA!$B40,Data_LA!$A$5:$K$1300,Data_LA!J$1,FALSE)),"-",VLOOKUP(control!$B$5&amp;control!$H$27&amp;Wales_LA!$B40,Data_LA!$A$5:$K$1300,Data_LA!J$1,FALSE))=0,ISERROR(IF(ISERROR(VLOOKUP(control!$B$5&amp;control!$H$27&amp;Wales_LA!$B43,Data_LA!$A$5:$K$1300,Data_LA!J$1,FALSE)),"-",VLOOKUP(control!$B$5&amp;control!$H$27&amp;Wales_LA!$B40,Data_LA!$A$5:$K$1300,Data_LA!J$1,FALSE)))),"-",IF(ISERROR(VLOOKUP(control!$B$5&amp;control!$H$27&amp;Wales_LA!$B40,Data_LA!$A$5:$K$1300,Data_LA!J$1,FALSE)),"-",VLOOKUP(control!$B$5&amp;control!$H$27&amp;Wales_LA!$B40,Data_LA!$A$5:$K$1300,Data_LA!J$1,FALSE)))</f>
        <v>14</v>
      </c>
      <c r="Q40" s="91">
        <f>IF(OR(IF(ISERROR(VLOOKUP(control!$B$5&amp;control!$H$27&amp;Wales_LA!$B40,Data_LA!$A$5:$K$1300,Data_LA!K$1,FALSE)),"-",VLOOKUP(control!$B$5&amp;control!$H$27&amp;Wales_LA!$B40,Data_LA!$A$5:$K$1300,Data_LA!K$1,FALSE))=0,ISERROR(IF(ISERROR(VLOOKUP(control!$B$5&amp;control!$H$27&amp;Wales_LA!$B43,Data_LA!$A$5:$K$1300,Data_LA!K$1,FALSE)),"-",VLOOKUP(control!$B$5&amp;control!$H$27&amp;Wales_LA!$B40,Data_LA!$A$5:$K$1300,Data_LA!K$1,FALSE)))),"-",IF(ISERROR(VLOOKUP(control!$B$5&amp;control!$H$27&amp;Wales_LA!$B40,Data_LA!$A$5:$K$1300,Data_LA!K$1,FALSE)),"-",VLOOKUP(control!$B$5&amp;control!$H$27&amp;Wales_LA!$B40,Data_LA!$A$5:$K$1300,Data_LA!K$1,FALSE)))</f>
        <v>93</v>
      </c>
      <c r="R40" s="9"/>
      <c r="S40" s="89">
        <f>IF(OR(IF(ISERROR(VLOOKUP("Persons"&amp;control!$H$27&amp;Wales_LA!$B40,Data_LA!$A$5:$K$1300,Data_LA!E$1,FALSE)),"-",VLOOKUP("Persons"&amp;control!$H$27&amp;Wales_LA!$B40,Data_LA!$A$5:$K$1300,Data_LA!E$1,FALSE))=0,ISERROR(IF(ISERROR(VLOOKUP("Persons"&amp;control!$H$27&amp;Wales_LA!$B40,Data_LA!$A$5:$K$1300,Data_LA!E$1,FALSE)),"-",VLOOKUP("Persons"&amp;control!$H$27&amp;Wales_LA!$B40,Data_LA!$A$5:$K$1300,Data_LA!E$1,FALSE)))),"-",IF(ISERROR(VLOOKUP("Persons"&amp;control!$H$27&amp;Wales_LA!$B40,Data_LA!$A$5:$K$1300,Data_LA!E$1,FALSE)),"-",VLOOKUP("Persons"&amp;control!$H$27&amp;Wales_LA!$B40,Data_LA!$A$5:$K$1300,Data_LA!E$1,FALSE)))</f>
        <v>22</v>
      </c>
      <c r="T40" s="90">
        <f>IF(OR(IF(ISERROR(VLOOKUP("Persons"&amp;control!$H$27&amp;Wales_LA!$B40,Data_LA!$A$5:$K$1300,Data_LA!F$1,FALSE)),"-",VLOOKUP("Persons"&amp;control!$H$27&amp;Wales_LA!$B40,Data_LA!$A$5:$K$1300,Data_LA!F$1,FALSE))=0,ISERROR(IF(ISERROR(VLOOKUP("Persons"&amp;control!$H$27&amp;Wales_LA!$B40,Data_LA!$A$5:$K$1300,Data_LA!F$1,FALSE)),"-",VLOOKUP("Persons"&amp;control!$H$27&amp;Wales_LA!$B40,Data_LA!$A$5:$K$1300,Data_LA!F$1,FALSE)))),"-",IF(ISERROR(VLOOKUP("Persons"&amp;control!$H$27&amp;Wales_LA!$B40,Data_LA!$A$5:$K$1300,Data_LA!F$1,FALSE)),"-",VLOOKUP("Persons"&amp;control!$H$27&amp;Wales_LA!$B40,Data_LA!$A$5:$K$1300,Data_LA!F$1,FALSE)))</f>
        <v>20</v>
      </c>
      <c r="U40" s="90">
        <f>IF(OR(IF(ISERROR(VLOOKUP("Persons"&amp;control!$H$27&amp;Wales_LA!$B40,Data_LA!$A$5:$K$1300,Data_LA!G$1,FALSE)),"-",VLOOKUP("Persons"&amp;control!$H$27&amp;Wales_LA!$B40,Data_LA!$A$5:$K$1300,Data_LA!G$1,FALSE))=0,ISERROR(IF(ISERROR(VLOOKUP("Persons"&amp;control!$H$27&amp;Wales_LA!$B40,Data_LA!$A$5:$K$1300,Data_LA!G$1,FALSE)),"-",VLOOKUP("Persons"&amp;control!$H$27&amp;Wales_LA!$B40,Data_LA!$A$5:$K$1300,Data_LA!G$1,FALSE)))),"-",IF(ISERROR(VLOOKUP("Persons"&amp;control!$H$27&amp;Wales_LA!$B40,Data_LA!$A$5:$K$1300,Data_LA!G$1,FALSE)),"-",VLOOKUP("Persons"&amp;control!$H$27&amp;Wales_LA!$B40,Data_LA!$A$5:$K$1300,Data_LA!G$1,FALSE)))</f>
        <v>39</v>
      </c>
      <c r="V40" s="90">
        <f>IF(OR(IF(ISERROR(VLOOKUP("Persons"&amp;control!$H$27&amp;Wales_LA!$B40,Data_LA!$A$5:$K$1300,Data_LA!H$1,FALSE)),"-",VLOOKUP("Persons"&amp;control!$H$27&amp;Wales_LA!$B40,Data_LA!$A$5:$K$1300,Data_LA!H$1,FALSE))=0,ISERROR(IF(ISERROR(VLOOKUP("Persons"&amp;control!$H$27&amp;Wales_LA!$B40,Data_LA!$A$5:$K$1300,Data_LA!H$1,FALSE)),"-",VLOOKUP("Persons"&amp;control!$H$27&amp;Wales_LA!$B40,Data_LA!$A$5:$K$1300,Data_LA!H$1,FALSE)))),"-",IF(ISERROR(VLOOKUP("Persons"&amp;control!$H$27&amp;Wales_LA!$B40,Data_LA!$A$5:$K$1300,Data_LA!H$1,FALSE)),"-",VLOOKUP("Persons"&amp;control!$H$27&amp;Wales_LA!$B40,Data_LA!$A$5:$K$1300,Data_LA!H$1,FALSE)))</f>
        <v>40</v>
      </c>
      <c r="W40" s="90">
        <f>IF(OR(IF(ISERROR(VLOOKUP("Persons"&amp;control!$H$27&amp;Wales_LA!$B40,Data_LA!$A$5:$K$1300,Data_LA!I$1,FALSE)),"-",VLOOKUP("Persons"&amp;control!$H$27&amp;Wales_LA!$B40,Data_LA!$A$5:$K$1300,Data_LA!I$1,FALSE))=0,ISERROR(IF(ISERROR(VLOOKUP("Persons"&amp;control!$H$27&amp;Wales_LA!$B40,Data_LA!$A$5:$K$1300,Data_LA!I$1,FALSE)),"-",VLOOKUP("Persons"&amp;control!$H$27&amp;Wales_LA!$B40,Data_LA!$A$5:$K$1300,Data_LA!I$1,FALSE)))),"-",IF(ISERROR(VLOOKUP("Persons"&amp;control!$H$27&amp;Wales_LA!$B40,Data_LA!$A$5:$K$1300,Data_LA!I$1,FALSE)),"-",VLOOKUP("Persons"&amp;control!$H$27&amp;Wales_LA!$B40,Data_LA!$A$5:$K$1300,Data_LA!I$1,FALSE)))</f>
        <v>22</v>
      </c>
      <c r="X40" s="90">
        <f>IF(OR(IF(ISERROR(VLOOKUP("Persons"&amp;control!$H$27&amp;Wales_LA!$B40,Data_LA!$A$5:$K$1300,Data_LA!J$1,FALSE)),"-",VLOOKUP("Persons"&amp;control!$H$27&amp;Wales_LA!$B40,Data_LA!$A$5:$K$1300,Data_LA!J$1,FALSE))=0,ISERROR(IF(ISERROR(VLOOKUP("Persons"&amp;control!$H$27&amp;Wales_LA!$B40,Data_LA!$A$5:$K$1300,Data_LA!J$1,FALSE)),"-",VLOOKUP("Persons"&amp;control!$H$27&amp;Wales_LA!$B40,Data_LA!$A$5:$K$1300,Data_LA!J$1,FALSE)))),"-",IF(ISERROR(VLOOKUP("Persons"&amp;control!$H$27&amp;Wales_LA!$B40,Data_LA!$A$5:$K$1300,Data_LA!J$1,FALSE)),"-",VLOOKUP("Persons"&amp;control!$H$27&amp;Wales_LA!$B40,Data_LA!$A$5:$K$1300,Data_LA!J$1,FALSE)))</f>
        <v>17</v>
      </c>
      <c r="Y40" s="91">
        <f>IF(OR(IF(ISERROR(VLOOKUP("Persons"&amp;control!$H$27&amp;Wales_LA!$B40,Data_LA!$A$5:$K$1300,Data_LA!K$1,FALSE)),"-",VLOOKUP("Persons"&amp;control!$H$27&amp;Wales_LA!$B40,Data_LA!$A$5:$K$1300,Data_LA!K$1,FALSE))=0,ISERROR(IF(ISERROR(VLOOKUP("Persons"&amp;control!$H$27&amp;Wales_LA!$B40,Data_LA!$A$5:$K$1300,Data_LA!K$1,FALSE)),"-",VLOOKUP("Persons"&amp;control!$H$27&amp;Wales_LA!$B40,Data_LA!$A$5:$K$1300,Data_LA!K$1,FALSE)))),"-",IF(ISERROR(VLOOKUP("Persons"&amp;control!$H$27&amp;Wales_LA!$B40,Data_LA!$A$5:$K$1300,Data_LA!K$1,FALSE)),"-",VLOOKUP("Persons"&amp;control!$H$27&amp;Wales_LA!$B40,Data_LA!$A$5:$K$1300,Data_LA!K$1,FALSE)))</f>
        <v>160</v>
      </c>
    </row>
    <row r="41" spans="2:25" thickBot="1">
      <c r="B41" s="16" t="s">
        <v>128</v>
      </c>
      <c r="C41" s="86">
        <f>IF(OR(IF(ISERROR(VLOOKUP(control!$B$4&amp;control!$H$27&amp;Wales_LA!$B41,Data_LA!$A$5:$K$1300,Data_LA!E$1,FALSE)),"-",VLOOKUP(control!$B$4&amp;control!$H$27&amp;Wales_LA!$B41,Data_LA!$A$5:$K$1300,Data_LA!E$1,FALSE))=0,ISERROR(IF(ISERROR(VLOOKUP(control!$B$4&amp;control!$H$27&amp;Wales_LA!$B41,Data_LA!$A$5:$K$1300,Data_LA!E$1,FALSE)),"-",VLOOKUP(control!$B$4&amp;control!$H$27&amp;Wales_LA!$B41,Data_LA!$A$5:$K$1300,Data_LA!E$1,FALSE)))),"-",IF(ISERROR(VLOOKUP(control!$B$4&amp;control!$H$27&amp;Wales_LA!$B41,Data_LA!$A$5:$K$1300,Data_LA!E$1,FALSE)),"-",VLOOKUP(control!$B$4&amp;control!$H$27&amp;Wales_LA!$B41,Data_LA!$A$5:$K$1300,Data_LA!E$1,FALSE)))</f>
        <v>10</v>
      </c>
      <c r="D41" s="87">
        <f>IF(OR(IF(ISERROR(VLOOKUP(control!$B$4&amp;control!$H$27&amp;Wales_LA!$B41,Data_LA!$A$5:$K$1300,Data_LA!F$1,FALSE)),"-",VLOOKUP(control!$B$4&amp;control!$H$27&amp;Wales_LA!$B41,Data_LA!$A$5:$K$1300,Data_LA!F$1,FALSE))=0,ISERROR(IF(ISERROR(VLOOKUP(control!$B$4&amp;control!$H$27&amp;Wales_LA!$B41,Data_LA!$A$5:$K$1300,Data_LA!F$1,FALSE)),"-",VLOOKUP(control!$B$4&amp;control!$H$27&amp;Wales_LA!$B41,Data_LA!$A$5:$K$1300,Data_LA!F$1,FALSE)))),"-",IF(ISERROR(VLOOKUP(control!$B$4&amp;control!$H$27&amp;Wales_LA!$B41,Data_LA!$A$5:$K$1300,Data_LA!F$1,FALSE)),"-",VLOOKUP(control!$B$4&amp;control!$H$27&amp;Wales_LA!$B41,Data_LA!$A$5:$K$1300,Data_LA!F$1,FALSE)))</f>
        <v>4</v>
      </c>
      <c r="E41" s="87">
        <f>IF(OR(IF(ISERROR(VLOOKUP(control!$B$4&amp;control!$H$27&amp;Wales_LA!$B41,Data_LA!$A$5:$K$1300,Data_LA!G$1,FALSE)),"-",VLOOKUP(control!$B$4&amp;control!$H$27&amp;Wales_LA!$B41,Data_LA!$A$5:$K$1300,Data_LA!G$1,FALSE))=0,ISERROR(IF(ISERROR(VLOOKUP(control!$B$4&amp;control!$H$27&amp;Wales_LA!$B41,Data_LA!$A$5:$K$1300,Data_LA!G$1,FALSE)),"-",VLOOKUP(control!$B$4&amp;control!$H$27&amp;Wales_LA!$B41,Data_LA!$A$5:$K$1300,Data_LA!G$1,FALSE)))),"-",IF(ISERROR(VLOOKUP(control!$B$4&amp;control!$H$27&amp;Wales_LA!$B41,Data_LA!$A$5:$K$1300,Data_LA!G$1,FALSE)),"-",VLOOKUP(control!$B$4&amp;control!$H$27&amp;Wales_LA!$B41,Data_LA!$A$5:$K$1300,Data_LA!G$1,FALSE)))</f>
        <v>5</v>
      </c>
      <c r="F41" s="87">
        <f>IF(OR(IF(ISERROR(VLOOKUP(control!$B$4&amp;control!$H$27&amp;Wales_LA!$B41,Data_LA!$A$5:$K$1300,Data_LA!H$1,FALSE)),"-",VLOOKUP(control!$B$4&amp;control!$H$27&amp;Wales_LA!$B41,Data_LA!$A$5:$K$1300,Data_LA!H$1,FALSE))=0,ISERROR(IF(ISERROR(VLOOKUP(control!$B$4&amp;control!$H$27&amp;Wales_LA!$B41,Data_LA!$A$5:$K$1300,Data_LA!H$1,FALSE)),"-",VLOOKUP(control!$B$4&amp;control!$H$27&amp;Wales_LA!$B41,Data_LA!$A$5:$K$1300,Data_LA!H$1,FALSE)))),"-",IF(ISERROR(VLOOKUP(control!$B$4&amp;control!$H$27&amp;Wales_LA!$B41,Data_LA!$A$5:$K$1300,Data_LA!H$1,FALSE)),"-",VLOOKUP(control!$B$4&amp;control!$H$27&amp;Wales_LA!$B41,Data_LA!$A$5:$K$1300,Data_LA!H$1,FALSE)))</f>
        <v>5</v>
      </c>
      <c r="G41" s="87">
        <f>IF(OR(IF(ISERROR(VLOOKUP(control!$B$4&amp;control!$H$27&amp;Wales_LA!$B41,Data_LA!$A$5:$K$1300,Data_LA!I$1,FALSE)),"-",VLOOKUP(control!$B$4&amp;control!$H$27&amp;Wales_LA!$B41,Data_LA!$A$5:$K$1300,Data_LA!I$1,FALSE))=0,ISERROR(IF(ISERROR(VLOOKUP(control!$B$4&amp;control!$H$27&amp;Wales_LA!$B41,Data_LA!$A$5:$K$1300,Data_LA!I$1,FALSE)),"-",VLOOKUP(control!$B$4&amp;control!$H$27&amp;Wales_LA!$B41,Data_LA!$A$5:$K$1300,Data_LA!I$1,FALSE)))),"-",IF(ISERROR(VLOOKUP(control!$B$4&amp;control!$H$27&amp;Wales_LA!$B41,Data_LA!$A$5:$K$1300,Data_LA!I$1,FALSE)),"-",VLOOKUP(control!$B$4&amp;control!$H$27&amp;Wales_LA!$B41,Data_LA!$A$5:$K$1300,Data_LA!I$1,FALSE)))</f>
        <v>1</v>
      </c>
      <c r="H41" s="87">
        <f>IF(OR(IF(ISERROR(VLOOKUP(control!$B$4&amp;control!$H$27&amp;Wales_LA!$B41,Data_LA!$A$5:$K$1300,Data_LA!J$1,FALSE)),"-",VLOOKUP(control!$B$4&amp;control!$H$27&amp;Wales_LA!$B41,Data_LA!$A$5:$K$1300,Data_LA!J$1,FALSE))=0,ISERROR(IF(ISERROR(VLOOKUP(control!$B$4&amp;control!$H$27&amp;Wales_LA!$B41,Data_LA!$A$5:$K$1300,Data_LA!J$1,FALSE)),"-",VLOOKUP(control!$B$4&amp;control!$H$27&amp;Wales_LA!$B41,Data_LA!$A$5:$K$1300,Data_LA!J$1,FALSE)))),"-",IF(ISERROR(VLOOKUP(control!$B$4&amp;control!$H$27&amp;Wales_LA!$B41,Data_LA!$A$5:$K$1300,Data_LA!J$1,FALSE)),"-",VLOOKUP(control!$B$4&amp;control!$H$27&amp;Wales_LA!$B41,Data_LA!$A$5:$K$1300,Data_LA!J$1,FALSE)))</f>
        <v>2</v>
      </c>
      <c r="I41" s="88">
        <f>IF(OR(IF(ISERROR(VLOOKUP(control!$B$4&amp;control!$H$27&amp;Wales_LA!$B41,Data_LA!$A$5:$K$1300,Data_LA!K$1,FALSE)),"-",VLOOKUP(control!$B$4&amp;control!$H$27&amp;Wales_LA!$B41,Data_LA!$A$5:$K$1300,Data_LA!K$1,FALSE))=0,ISERROR(IF(ISERROR(VLOOKUP(control!$B$4&amp;control!$H$27&amp;Wales_LA!$B41,Data_LA!$A$5:$K$1300,Data_LA!K$1,FALSE)),"-",VLOOKUP(control!$B$4&amp;control!$H$27&amp;Wales_LA!$B41,Data_LA!$A$5:$K$1300,Data_LA!K$1,FALSE)))),"-",IF(ISERROR(VLOOKUP(control!$B$4&amp;control!$H$27&amp;Wales_LA!$B41,Data_LA!$A$5:$K$1300,Data_LA!K$1,FALSE)),"-",VLOOKUP(control!$B$4&amp;control!$H$27&amp;Wales_LA!$B41,Data_LA!$A$5:$K$1300,Data_LA!K$1,FALSE)))</f>
        <v>27</v>
      </c>
      <c r="K41" s="86">
        <f>IF(OR(IF(ISERROR(VLOOKUP(control!$B$5&amp;control!$H$27&amp;Wales_LA!$B41,Data_LA!$A$5:$K$1300,Data_LA!E$1,FALSE)),"-",VLOOKUP(control!$B$5&amp;control!$H$27&amp;Wales_LA!$B41,Data_LA!$A$5:$K$1300,Data_LA!E$1,FALSE))=0,ISERROR(IF(ISERROR(VLOOKUP(control!$B$5&amp;control!$H$27&amp;Wales_LA!$B41,Data_LA!$A$5:$K$1300,Data_LA!E$1,FALSE)),"-",VLOOKUP(control!$B$5&amp;control!$H$27&amp;Wales_LA!$B41,Data_LA!$A$5:$K$1300,Data_LA!E$1,FALSE)))),"-",IF(ISERROR(VLOOKUP(control!$B$5&amp;control!$H$27&amp;Wales_LA!$B41,Data_LA!$A$5:$K$1300,Data_LA!E$1,FALSE)),"-",VLOOKUP(control!$B$5&amp;control!$H$27&amp;Wales_LA!$B41,Data_LA!$A$5:$K$1300,Data_LA!E$1,FALSE)))</f>
        <v>4</v>
      </c>
      <c r="L41" s="87">
        <f>IF(OR(IF(ISERROR(VLOOKUP(control!$B$5&amp;control!$H$27&amp;Wales_LA!$B41,Data_LA!$A$5:$K$1300,Data_LA!F$1,FALSE)),"-",VLOOKUP(control!$B$5&amp;control!$H$27&amp;Wales_LA!$B41,Data_LA!$A$5:$K$1300,Data_LA!F$1,FALSE))=0,ISERROR(IF(ISERROR(VLOOKUP(control!$B$5&amp;control!$H$27&amp;Wales_LA!$B44,Data_LA!$A$5:$K$1300,Data_LA!F$1,FALSE)),"-",VLOOKUP(control!$B$5&amp;control!$H$27&amp;Wales_LA!$B41,Data_LA!$A$5:$K$1300,Data_LA!F$1,FALSE)))),"-",IF(ISERROR(VLOOKUP(control!$B$5&amp;control!$H$27&amp;Wales_LA!$B41,Data_LA!$A$5:$K$1300,Data_LA!F$1,FALSE)),"-",VLOOKUP(control!$B$5&amp;control!$H$27&amp;Wales_LA!$B41,Data_LA!$A$5:$K$1300,Data_LA!F$1,FALSE)))</f>
        <v>2</v>
      </c>
      <c r="M41" s="87">
        <f>IF(OR(IF(ISERROR(VLOOKUP(control!$B$5&amp;control!$H$27&amp;Wales_LA!$B41,Data_LA!$A$5:$K$1300,Data_LA!G$1,FALSE)),"-",VLOOKUP(control!$B$5&amp;control!$H$27&amp;Wales_LA!$B41,Data_LA!$A$5:$K$1300,Data_LA!G$1,FALSE))=0,ISERROR(IF(ISERROR(VLOOKUP(control!$B$5&amp;control!$H$27&amp;Wales_LA!$B44,Data_LA!$A$5:$K$1300,Data_LA!G$1,FALSE)),"-",VLOOKUP(control!$B$5&amp;control!$H$27&amp;Wales_LA!$B41,Data_LA!$A$5:$K$1300,Data_LA!G$1,FALSE)))),"-",IF(ISERROR(VLOOKUP(control!$B$5&amp;control!$H$27&amp;Wales_LA!$B41,Data_LA!$A$5:$K$1300,Data_LA!G$1,FALSE)),"-",VLOOKUP(control!$B$5&amp;control!$H$27&amp;Wales_LA!$B41,Data_LA!$A$5:$K$1300,Data_LA!G$1,FALSE)))</f>
        <v>3</v>
      </c>
      <c r="N41" s="87">
        <f>IF(OR(IF(ISERROR(VLOOKUP(control!$B$5&amp;control!$H$27&amp;Wales_LA!$B41,Data_LA!$A$5:$K$1300,Data_LA!H$1,FALSE)),"-",VLOOKUP(control!$B$5&amp;control!$H$27&amp;Wales_LA!$B41,Data_LA!$A$5:$K$1300,Data_LA!H$1,FALSE))=0,ISERROR(IF(ISERROR(VLOOKUP(control!$B$5&amp;control!$H$27&amp;Wales_LA!$B44,Data_LA!$A$5:$K$1300,Data_LA!H$1,FALSE)),"-",VLOOKUP(control!$B$5&amp;control!$H$27&amp;Wales_LA!$B41,Data_LA!$A$5:$K$1300,Data_LA!H$1,FALSE)))),"-",IF(ISERROR(VLOOKUP(control!$B$5&amp;control!$H$27&amp;Wales_LA!$B41,Data_LA!$A$5:$K$1300,Data_LA!H$1,FALSE)),"-",VLOOKUP(control!$B$5&amp;control!$H$27&amp;Wales_LA!$B41,Data_LA!$A$5:$K$1300,Data_LA!H$1,FALSE)))</f>
        <v>4</v>
      </c>
      <c r="O41" s="87">
        <f>IF(OR(IF(ISERROR(VLOOKUP(control!$B$5&amp;control!$H$27&amp;Wales_LA!$B41,Data_LA!$A$5:$K$1300,Data_LA!I$1,FALSE)),"-",VLOOKUP(control!$B$5&amp;control!$H$27&amp;Wales_LA!$B41,Data_LA!$A$5:$K$1300,Data_LA!I$1,FALSE))=0,ISERROR(IF(ISERROR(VLOOKUP(control!$B$5&amp;control!$H$27&amp;Wales_LA!$B44,Data_LA!$A$5:$K$1300,Data_LA!I$1,FALSE)),"-",VLOOKUP(control!$B$5&amp;control!$H$27&amp;Wales_LA!$B41,Data_LA!$A$5:$K$1300,Data_LA!I$1,FALSE)))),"-",IF(ISERROR(VLOOKUP(control!$B$5&amp;control!$H$27&amp;Wales_LA!$B41,Data_LA!$A$5:$K$1300,Data_LA!I$1,FALSE)),"-",VLOOKUP(control!$B$5&amp;control!$H$27&amp;Wales_LA!$B41,Data_LA!$A$5:$K$1300,Data_LA!I$1,FALSE)))</f>
        <v>1</v>
      </c>
      <c r="P41" s="87" t="str">
        <f>IF(OR(IF(ISERROR(VLOOKUP(control!$B$5&amp;control!$H$27&amp;Wales_LA!$B41,Data_LA!$A$5:$K$1300,Data_LA!J$1,FALSE)),"-",VLOOKUP(control!$B$5&amp;control!$H$27&amp;Wales_LA!$B41,Data_LA!$A$5:$K$1300,Data_LA!J$1,FALSE))=0,ISERROR(IF(ISERROR(VLOOKUP(control!$B$5&amp;control!$H$27&amp;Wales_LA!$B44,Data_LA!$A$5:$K$1300,Data_LA!J$1,FALSE)),"-",VLOOKUP(control!$B$5&amp;control!$H$27&amp;Wales_LA!$B41,Data_LA!$A$5:$K$1300,Data_LA!J$1,FALSE)))),"-",IF(ISERROR(VLOOKUP(control!$B$5&amp;control!$H$27&amp;Wales_LA!$B41,Data_LA!$A$5:$K$1300,Data_LA!J$1,FALSE)),"-",VLOOKUP(control!$B$5&amp;control!$H$27&amp;Wales_LA!$B41,Data_LA!$A$5:$K$1300,Data_LA!J$1,FALSE)))</f>
        <v>-</v>
      </c>
      <c r="Q41" s="88">
        <f>IF(OR(IF(ISERROR(VLOOKUP(control!$B$5&amp;control!$H$27&amp;Wales_LA!$B41,Data_LA!$A$5:$K$1300,Data_LA!K$1,FALSE)),"-",VLOOKUP(control!$B$5&amp;control!$H$27&amp;Wales_LA!$B41,Data_LA!$A$5:$K$1300,Data_LA!K$1,FALSE))=0,ISERROR(IF(ISERROR(VLOOKUP(control!$B$5&amp;control!$H$27&amp;Wales_LA!$B44,Data_LA!$A$5:$K$1300,Data_LA!K$1,FALSE)),"-",VLOOKUP(control!$B$5&amp;control!$H$27&amp;Wales_LA!$B41,Data_LA!$A$5:$K$1300,Data_LA!K$1,FALSE)))),"-",IF(ISERROR(VLOOKUP(control!$B$5&amp;control!$H$27&amp;Wales_LA!$B41,Data_LA!$A$5:$K$1300,Data_LA!K$1,FALSE)),"-",VLOOKUP(control!$B$5&amp;control!$H$27&amp;Wales_LA!$B41,Data_LA!$A$5:$K$1300,Data_LA!K$1,FALSE)))</f>
        <v>14</v>
      </c>
      <c r="R41" s="9"/>
      <c r="S41" s="86">
        <f>IF(OR(IF(ISERROR(VLOOKUP("Persons"&amp;control!$H$27&amp;Wales_LA!$B41,Data_LA!$A$5:$K$1300,Data_LA!E$1,FALSE)),"-",VLOOKUP("Persons"&amp;control!$H$27&amp;Wales_LA!$B41,Data_LA!$A$5:$K$1300,Data_LA!E$1,FALSE))=0,ISERROR(IF(ISERROR(VLOOKUP("Persons"&amp;control!$H$27&amp;Wales_LA!$B41,Data_LA!$A$5:$K$1300,Data_LA!E$1,FALSE)),"-",VLOOKUP("Persons"&amp;control!$H$27&amp;Wales_LA!$B41,Data_LA!$A$5:$K$1300,Data_LA!E$1,FALSE)))),"-",IF(ISERROR(VLOOKUP("Persons"&amp;control!$H$27&amp;Wales_LA!$B41,Data_LA!$A$5:$K$1300,Data_LA!E$1,FALSE)),"-",VLOOKUP("Persons"&amp;control!$H$27&amp;Wales_LA!$B41,Data_LA!$A$5:$K$1300,Data_LA!E$1,FALSE)))</f>
        <v>14</v>
      </c>
      <c r="T41" s="87">
        <f>IF(OR(IF(ISERROR(VLOOKUP("Persons"&amp;control!$H$27&amp;Wales_LA!$B41,Data_LA!$A$5:$K$1300,Data_LA!F$1,FALSE)),"-",VLOOKUP("Persons"&amp;control!$H$27&amp;Wales_LA!$B41,Data_LA!$A$5:$K$1300,Data_LA!F$1,FALSE))=0,ISERROR(IF(ISERROR(VLOOKUP("Persons"&amp;control!$H$27&amp;Wales_LA!$B41,Data_LA!$A$5:$K$1300,Data_LA!F$1,FALSE)),"-",VLOOKUP("Persons"&amp;control!$H$27&amp;Wales_LA!$B41,Data_LA!$A$5:$K$1300,Data_LA!F$1,FALSE)))),"-",IF(ISERROR(VLOOKUP("Persons"&amp;control!$H$27&amp;Wales_LA!$B41,Data_LA!$A$5:$K$1300,Data_LA!F$1,FALSE)),"-",VLOOKUP("Persons"&amp;control!$H$27&amp;Wales_LA!$B41,Data_LA!$A$5:$K$1300,Data_LA!F$1,FALSE)))</f>
        <v>6</v>
      </c>
      <c r="U41" s="87">
        <f>IF(OR(IF(ISERROR(VLOOKUP("Persons"&amp;control!$H$27&amp;Wales_LA!$B41,Data_LA!$A$5:$K$1300,Data_LA!G$1,FALSE)),"-",VLOOKUP("Persons"&amp;control!$H$27&amp;Wales_LA!$B41,Data_LA!$A$5:$K$1300,Data_LA!G$1,FALSE))=0,ISERROR(IF(ISERROR(VLOOKUP("Persons"&amp;control!$H$27&amp;Wales_LA!$B41,Data_LA!$A$5:$K$1300,Data_LA!G$1,FALSE)),"-",VLOOKUP("Persons"&amp;control!$H$27&amp;Wales_LA!$B41,Data_LA!$A$5:$K$1300,Data_LA!G$1,FALSE)))),"-",IF(ISERROR(VLOOKUP("Persons"&amp;control!$H$27&amp;Wales_LA!$B41,Data_LA!$A$5:$K$1300,Data_LA!G$1,FALSE)),"-",VLOOKUP("Persons"&amp;control!$H$27&amp;Wales_LA!$B41,Data_LA!$A$5:$K$1300,Data_LA!G$1,FALSE)))</f>
        <v>8</v>
      </c>
      <c r="V41" s="87">
        <f>IF(OR(IF(ISERROR(VLOOKUP("Persons"&amp;control!$H$27&amp;Wales_LA!$B41,Data_LA!$A$5:$K$1300,Data_LA!H$1,FALSE)),"-",VLOOKUP("Persons"&amp;control!$H$27&amp;Wales_LA!$B41,Data_LA!$A$5:$K$1300,Data_LA!H$1,FALSE))=0,ISERROR(IF(ISERROR(VLOOKUP("Persons"&amp;control!$H$27&amp;Wales_LA!$B41,Data_LA!$A$5:$K$1300,Data_LA!H$1,FALSE)),"-",VLOOKUP("Persons"&amp;control!$H$27&amp;Wales_LA!$B41,Data_LA!$A$5:$K$1300,Data_LA!H$1,FALSE)))),"-",IF(ISERROR(VLOOKUP("Persons"&amp;control!$H$27&amp;Wales_LA!$B41,Data_LA!$A$5:$K$1300,Data_LA!H$1,FALSE)),"-",VLOOKUP("Persons"&amp;control!$H$27&amp;Wales_LA!$B41,Data_LA!$A$5:$K$1300,Data_LA!H$1,FALSE)))</f>
        <v>9</v>
      </c>
      <c r="W41" s="87">
        <f>IF(OR(IF(ISERROR(VLOOKUP("Persons"&amp;control!$H$27&amp;Wales_LA!$B41,Data_LA!$A$5:$K$1300,Data_LA!I$1,FALSE)),"-",VLOOKUP("Persons"&amp;control!$H$27&amp;Wales_LA!$B41,Data_LA!$A$5:$K$1300,Data_LA!I$1,FALSE))=0,ISERROR(IF(ISERROR(VLOOKUP("Persons"&amp;control!$H$27&amp;Wales_LA!$B41,Data_LA!$A$5:$K$1300,Data_LA!I$1,FALSE)),"-",VLOOKUP("Persons"&amp;control!$H$27&amp;Wales_LA!$B41,Data_LA!$A$5:$K$1300,Data_LA!I$1,FALSE)))),"-",IF(ISERROR(VLOOKUP("Persons"&amp;control!$H$27&amp;Wales_LA!$B41,Data_LA!$A$5:$K$1300,Data_LA!I$1,FALSE)),"-",VLOOKUP("Persons"&amp;control!$H$27&amp;Wales_LA!$B41,Data_LA!$A$5:$K$1300,Data_LA!I$1,FALSE)))</f>
        <v>2</v>
      </c>
      <c r="X41" s="87">
        <f>IF(OR(IF(ISERROR(VLOOKUP("Persons"&amp;control!$H$27&amp;Wales_LA!$B41,Data_LA!$A$5:$K$1300,Data_LA!J$1,FALSE)),"-",VLOOKUP("Persons"&amp;control!$H$27&amp;Wales_LA!$B41,Data_LA!$A$5:$K$1300,Data_LA!J$1,FALSE))=0,ISERROR(IF(ISERROR(VLOOKUP("Persons"&amp;control!$H$27&amp;Wales_LA!$B41,Data_LA!$A$5:$K$1300,Data_LA!J$1,FALSE)),"-",VLOOKUP("Persons"&amp;control!$H$27&amp;Wales_LA!$B41,Data_LA!$A$5:$K$1300,Data_LA!J$1,FALSE)))),"-",IF(ISERROR(VLOOKUP("Persons"&amp;control!$H$27&amp;Wales_LA!$B41,Data_LA!$A$5:$K$1300,Data_LA!J$1,FALSE)),"-",VLOOKUP("Persons"&amp;control!$H$27&amp;Wales_LA!$B41,Data_LA!$A$5:$K$1300,Data_LA!J$1,FALSE)))</f>
        <v>2</v>
      </c>
      <c r="Y41" s="88">
        <f>IF(OR(IF(ISERROR(VLOOKUP("Persons"&amp;control!$H$27&amp;Wales_LA!$B41,Data_LA!$A$5:$K$1300,Data_LA!K$1,FALSE)),"-",VLOOKUP("Persons"&amp;control!$H$27&amp;Wales_LA!$B41,Data_LA!$A$5:$K$1300,Data_LA!K$1,FALSE))=0,ISERROR(IF(ISERROR(VLOOKUP("Persons"&amp;control!$H$27&amp;Wales_LA!$B41,Data_LA!$A$5:$K$1300,Data_LA!K$1,FALSE)),"-",VLOOKUP("Persons"&amp;control!$H$27&amp;Wales_LA!$B41,Data_LA!$A$5:$K$1300,Data_LA!K$1,FALSE)))),"-",IF(ISERROR(VLOOKUP("Persons"&amp;control!$H$27&amp;Wales_LA!$B41,Data_LA!$A$5:$K$1300,Data_LA!K$1,FALSE)),"-",VLOOKUP("Persons"&amp;control!$H$27&amp;Wales_LA!$B41,Data_LA!$A$5:$K$1300,Data_LA!K$1,FALSE)))</f>
        <v>41</v>
      </c>
    </row>
    <row r="42" spans="2:25" thickBot="1">
      <c r="B42" s="16" t="s">
        <v>132</v>
      </c>
      <c r="C42" s="89" t="str">
        <f>IF(OR(IF(ISERROR(VLOOKUP(control!$B$4&amp;control!$H$27&amp;Wales_LA!$B42,Data_LA!$A$5:$K$1300,Data_LA!E$1,FALSE)),"-",VLOOKUP(control!$B$4&amp;control!$H$27&amp;Wales_LA!$B42,Data_LA!$A$5:$K$1300,Data_LA!E$1,FALSE))=0,ISERROR(IF(ISERROR(VLOOKUP(control!$B$4&amp;control!$H$27&amp;Wales_LA!$B42,Data_LA!$A$5:$K$1300,Data_LA!E$1,FALSE)),"-",VLOOKUP(control!$B$4&amp;control!$H$27&amp;Wales_LA!$B42,Data_LA!$A$5:$K$1300,Data_LA!E$1,FALSE)))),"-",IF(ISERROR(VLOOKUP(control!$B$4&amp;control!$H$27&amp;Wales_LA!$B42,Data_LA!$A$5:$K$1300,Data_LA!E$1,FALSE)),"-",VLOOKUP(control!$B$4&amp;control!$H$27&amp;Wales_LA!$B42,Data_LA!$A$5:$K$1300,Data_LA!E$1,FALSE)))</f>
        <v>-</v>
      </c>
      <c r="D42" s="90" t="str">
        <f>IF(OR(IF(ISERROR(VLOOKUP(control!$B$4&amp;control!$H$27&amp;Wales_LA!$B42,Data_LA!$A$5:$K$1300,Data_LA!F$1,FALSE)),"-",VLOOKUP(control!$B$4&amp;control!$H$27&amp;Wales_LA!$B42,Data_LA!$A$5:$K$1300,Data_LA!F$1,FALSE))=0,ISERROR(IF(ISERROR(VLOOKUP(control!$B$4&amp;control!$H$27&amp;Wales_LA!$B42,Data_LA!$A$5:$K$1300,Data_LA!F$1,FALSE)),"-",VLOOKUP(control!$B$4&amp;control!$H$27&amp;Wales_LA!$B42,Data_LA!$A$5:$K$1300,Data_LA!F$1,FALSE)))),"-",IF(ISERROR(VLOOKUP(control!$B$4&amp;control!$H$27&amp;Wales_LA!$B42,Data_LA!$A$5:$K$1300,Data_LA!F$1,FALSE)),"-",VLOOKUP(control!$B$4&amp;control!$H$27&amp;Wales_LA!$B42,Data_LA!$A$5:$K$1300,Data_LA!F$1,FALSE)))</f>
        <v>-</v>
      </c>
      <c r="E42" s="90" t="str">
        <f>IF(OR(IF(ISERROR(VLOOKUP(control!$B$4&amp;control!$H$27&amp;Wales_LA!$B42,Data_LA!$A$5:$K$1300,Data_LA!G$1,FALSE)),"-",VLOOKUP(control!$B$4&amp;control!$H$27&amp;Wales_LA!$B42,Data_LA!$A$5:$K$1300,Data_LA!G$1,FALSE))=0,ISERROR(IF(ISERROR(VLOOKUP(control!$B$4&amp;control!$H$27&amp;Wales_LA!$B42,Data_LA!$A$5:$K$1300,Data_LA!G$1,FALSE)),"-",VLOOKUP(control!$B$4&amp;control!$H$27&amp;Wales_LA!$B42,Data_LA!$A$5:$K$1300,Data_LA!G$1,FALSE)))),"-",IF(ISERROR(VLOOKUP(control!$B$4&amp;control!$H$27&amp;Wales_LA!$B42,Data_LA!$A$5:$K$1300,Data_LA!G$1,FALSE)),"-",VLOOKUP(control!$B$4&amp;control!$H$27&amp;Wales_LA!$B42,Data_LA!$A$5:$K$1300,Data_LA!G$1,FALSE)))</f>
        <v>-</v>
      </c>
      <c r="F42" s="90" t="str">
        <f>IF(OR(IF(ISERROR(VLOOKUP(control!$B$4&amp;control!$H$27&amp;Wales_LA!$B42,Data_LA!$A$5:$K$1300,Data_LA!H$1,FALSE)),"-",VLOOKUP(control!$B$4&amp;control!$H$27&amp;Wales_LA!$B42,Data_LA!$A$5:$K$1300,Data_LA!H$1,FALSE))=0,ISERROR(IF(ISERROR(VLOOKUP(control!$B$4&amp;control!$H$27&amp;Wales_LA!$B42,Data_LA!$A$5:$K$1300,Data_LA!H$1,FALSE)),"-",VLOOKUP(control!$B$4&amp;control!$H$27&amp;Wales_LA!$B42,Data_LA!$A$5:$K$1300,Data_LA!H$1,FALSE)))),"-",IF(ISERROR(VLOOKUP(control!$B$4&amp;control!$H$27&amp;Wales_LA!$B42,Data_LA!$A$5:$K$1300,Data_LA!H$1,FALSE)),"-",VLOOKUP(control!$B$4&amp;control!$H$27&amp;Wales_LA!$B42,Data_LA!$A$5:$K$1300,Data_LA!H$1,FALSE)))</f>
        <v>-</v>
      </c>
      <c r="G42" s="90" t="str">
        <f>IF(OR(IF(ISERROR(VLOOKUP(control!$B$4&amp;control!$H$27&amp;Wales_LA!$B42,Data_LA!$A$5:$K$1300,Data_LA!I$1,FALSE)),"-",VLOOKUP(control!$B$4&amp;control!$H$27&amp;Wales_LA!$B42,Data_LA!$A$5:$K$1300,Data_LA!I$1,FALSE))=0,ISERROR(IF(ISERROR(VLOOKUP(control!$B$4&amp;control!$H$27&amp;Wales_LA!$B42,Data_LA!$A$5:$K$1300,Data_LA!I$1,FALSE)),"-",VLOOKUP(control!$B$4&amp;control!$H$27&amp;Wales_LA!$B42,Data_LA!$A$5:$K$1300,Data_LA!I$1,FALSE)))),"-",IF(ISERROR(VLOOKUP(control!$B$4&amp;control!$H$27&amp;Wales_LA!$B42,Data_LA!$A$5:$K$1300,Data_LA!I$1,FALSE)),"-",VLOOKUP(control!$B$4&amp;control!$H$27&amp;Wales_LA!$B42,Data_LA!$A$5:$K$1300,Data_LA!I$1,FALSE)))</f>
        <v>-</v>
      </c>
      <c r="H42" s="90" t="str">
        <f>IF(OR(IF(ISERROR(VLOOKUP(control!$B$4&amp;control!$H$27&amp;Wales_LA!$B42,Data_LA!$A$5:$K$1300,Data_LA!J$1,FALSE)),"-",VLOOKUP(control!$B$4&amp;control!$H$27&amp;Wales_LA!$B42,Data_LA!$A$5:$K$1300,Data_LA!J$1,FALSE))=0,ISERROR(IF(ISERROR(VLOOKUP(control!$B$4&amp;control!$H$27&amp;Wales_LA!$B42,Data_LA!$A$5:$K$1300,Data_LA!J$1,FALSE)),"-",VLOOKUP(control!$B$4&amp;control!$H$27&amp;Wales_LA!$B42,Data_LA!$A$5:$K$1300,Data_LA!J$1,FALSE)))),"-",IF(ISERROR(VLOOKUP(control!$B$4&amp;control!$H$27&amp;Wales_LA!$B42,Data_LA!$A$5:$K$1300,Data_LA!J$1,FALSE)),"-",VLOOKUP(control!$B$4&amp;control!$H$27&amp;Wales_LA!$B42,Data_LA!$A$5:$K$1300,Data_LA!J$1,FALSE)))</f>
        <v>-</v>
      </c>
      <c r="I42" s="91" t="str">
        <f>IF(OR(IF(ISERROR(VLOOKUP(control!$B$4&amp;control!$H$27&amp;Wales_LA!$B42,Data_LA!$A$5:$K$1300,Data_LA!K$1,FALSE)),"-",VLOOKUP(control!$B$4&amp;control!$H$27&amp;Wales_LA!$B42,Data_LA!$A$5:$K$1300,Data_LA!K$1,FALSE))=0,ISERROR(IF(ISERROR(VLOOKUP(control!$B$4&amp;control!$H$27&amp;Wales_LA!$B42,Data_LA!$A$5:$K$1300,Data_LA!K$1,FALSE)),"-",VLOOKUP(control!$B$4&amp;control!$H$27&amp;Wales_LA!$B42,Data_LA!$A$5:$K$1300,Data_LA!K$1,FALSE)))),"-",IF(ISERROR(VLOOKUP(control!$B$4&amp;control!$H$27&amp;Wales_LA!$B42,Data_LA!$A$5:$K$1300,Data_LA!K$1,FALSE)),"-",VLOOKUP(control!$B$4&amp;control!$H$27&amp;Wales_LA!$B42,Data_LA!$A$5:$K$1300,Data_LA!K$1,FALSE)))</f>
        <v>-</v>
      </c>
      <c r="K42" s="89">
        <f>IF(OR(IF(ISERROR(VLOOKUP(control!$B$5&amp;control!$H$27&amp;Wales_LA!$B42,Data_LA!$A$5:$K$1300,Data_LA!E$1,FALSE)),"-",VLOOKUP(control!$B$5&amp;control!$H$27&amp;Wales_LA!$B42,Data_LA!$A$5:$K$1300,Data_LA!E$1,FALSE))=0,ISERROR(IF(ISERROR(VLOOKUP(control!$B$5&amp;control!$H$27&amp;Wales_LA!$B42,Data_LA!$A$5:$K$1300,Data_LA!E$1,FALSE)),"-",VLOOKUP(control!$B$5&amp;control!$H$27&amp;Wales_LA!$B42,Data_LA!$A$5:$K$1300,Data_LA!E$1,FALSE)))),"-",IF(ISERROR(VLOOKUP(control!$B$5&amp;control!$H$27&amp;Wales_LA!$B42,Data_LA!$A$5:$K$1300,Data_LA!E$1,FALSE)),"-",VLOOKUP(control!$B$5&amp;control!$H$27&amp;Wales_LA!$B42,Data_LA!$A$5:$K$1300,Data_LA!E$1,FALSE)))</f>
        <v>14</v>
      </c>
      <c r="L42" s="90">
        <f>IF(OR(IF(ISERROR(VLOOKUP(control!$B$5&amp;control!$H$27&amp;Wales_LA!$B42,Data_LA!$A$5:$K$1300,Data_LA!F$1,FALSE)),"-",VLOOKUP(control!$B$5&amp;control!$H$27&amp;Wales_LA!$B42,Data_LA!$A$5:$K$1300,Data_LA!F$1,FALSE))=0,ISERROR(IF(ISERROR(VLOOKUP(control!$B$5&amp;control!$H$27&amp;Wales_LA!$B45,Data_LA!$A$5:$K$1300,Data_LA!F$1,FALSE)),"-",VLOOKUP(control!$B$5&amp;control!$H$27&amp;Wales_LA!$B42,Data_LA!$A$5:$K$1300,Data_LA!F$1,FALSE)))),"-",IF(ISERROR(VLOOKUP(control!$B$5&amp;control!$H$27&amp;Wales_LA!$B42,Data_LA!$A$5:$K$1300,Data_LA!F$1,FALSE)),"-",VLOOKUP(control!$B$5&amp;control!$H$27&amp;Wales_LA!$B42,Data_LA!$A$5:$K$1300,Data_LA!F$1,FALSE)))</f>
        <v>6</v>
      </c>
      <c r="M42" s="90">
        <f>IF(OR(IF(ISERROR(VLOOKUP(control!$B$5&amp;control!$H$27&amp;Wales_LA!$B42,Data_LA!$A$5:$K$1300,Data_LA!G$1,FALSE)),"-",VLOOKUP(control!$B$5&amp;control!$H$27&amp;Wales_LA!$B42,Data_LA!$A$5:$K$1300,Data_LA!G$1,FALSE))=0,ISERROR(IF(ISERROR(VLOOKUP(control!$B$5&amp;control!$H$27&amp;Wales_LA!$B45,Data_LA!$A$5:$K$1300,Data_LA!G$1,FALSE)),"-",VLOOKUP(control!$B$5&amp;control!$H$27&amp;Wales_LA!$B42,Data_LA!$A$5:$K$1300,Data_LA!G$1,FALSE)))),"-",IF(ISERROR(VLOOKUP(control!$B$5&amp;control!$H$27&amp;Wales_LA!$B42,Data_LA!$A$5:$K$1300,Data_LA!G$1,FALSE)),"-",VLOOKUP(control!$B$5&amp;control!$H$27&amp;Wales_LA!$B42,Data_LA!$A$5:$K$1300,Data_LA!G$1,FALSE)))</f>
        <v>13</v>
      </c>
      <c r="N42" s="90">
        <f>IF(OR(IF(ISERROR(VLOOKUP(control!$B$5&amp;control!$H$27&amp;Wales_LA!$B42,Data_LA!$A$5:$K$1300,Data_LA!H$1,FALSE)),"-",VLOOKUP(control!$B$5&amp;control!$H$27&amp;Wales_LA!$B42,Data_LA!$A$5:$K$1300,Data_LA!H$1,FALSE))=0,ISERROR(IF(ISERROR(VLOOKUP(control!$B$5&amp;control!$H$27&amp;Wales_LA!$B45,Data_LA!$A$5:$K$1300,Data_LA!H$1,FALSE)),"-",VLOOKUP(control!$B$5&amp;control!$H$27&amp;Wales_LA!$B42,Data_LA!$A$5:$K$1300,Data_LA!H$1,FALSE)))),"-",IF(ISERROR(VLOOKUP(control!$B$5&amp;control!$H$27&amp;Wales_LA!$B42,Data_LA!$A$5:$K$1300,Data_LA!H$1,FALSE)),"-",VLOOKUP(control!$B$5&amp;control!$H$27&amp;Wales_LA!$B42,Data_LA!$A$5:$K$1300,Data_LA!H$1,FALSE)))</f>
        <v>14</v>
      </c>
      <c r="O42" s="90">
        <f>IF(OR(IF(ISERROR(VLOOKUP(control!$B$5&amp;control!$H$27&amp;Wales_LA!$B42,Data_LA!$A$5:$K$1300,Data_LA!I$1,FALSE)),"-",VLOOKUP(control!$B$5&amp;control!$H$27&amp;Wales_LA!$B42,Data_LA!$A$5:$K$1300,Data_LA!I$1,FALSE))=0,ISERROR(IF(ISERROR(VLOOKUP(control!$B$5&amp;control!$H$27&amp;Wales_LA!$B45,Data_LA!$A$5:$K$1300,Data_LA!I$1,FALSE)),"-",VLOOKUP(control!$B$5&amp;control!$H$27&amp;Wales_LA!$B42,Data_LA!$A$5:$K$1300,Data_LA!I$1,FALSE)))),"-",IF(ISERROR(VLOOKUP(control!$B$5&amp;control!$H$27&amp;Wales_LA!$B42,Data_LA!$A$5:$K$1300,Data_LA!I$1,FALSE)),"-",VLOOKUP(control!$B$5&amp;control!$H$27&amp;Wales_LA!$B42,Data_LA!$A$5:$K$1300,Data_LA!I$1,FALSE)))</f>
        <v>15</v>
      </c>
      <c r="P42" s="90">
        <f>IF(OR(IF(ISERROR(VLOOKUP(control!$B$5&amp;control!$H$27&amp;Wales_LA!$B42,Data_LA!$A$5:$K$1300,Data_LA!J$1,FALSE)),"-",VLOOKUP(control!$B$5&amp;control!$H$27&amp;Wales_LA!$B42,Data_LA!$A$5:$K$1300,Data_LA!J$1,FALSE))=0,ISERROR(IF(ISERROR(VLOOKUP(control!$B$5&amp;control!$H$27&amp;Wales_LA!$B45,Data_LA!$A$5:$K$1300,Data_LA!J$1,FALSE)),"-",VLOOKUP(control!$B$5&amp;control!$H$27&amp;Wales_LA!$B42,Data_LA!$A$5:$K$1300,Data_LA!J$1,FALSE)))),"-",IF(ISERROR(VLOOKUP(control!$B$5&amp;control!$H$27&amp;Wales_LA!$B42,Data_LA!$A$5:$K$1300,Data_LA!J$1,FALSE)),"-",VLOOKUP(control!$B$5&amp;control!$H$27&amp;Wales_LA!$B42,Data_LA!$A$5:$K$1300,Data_LA!J$1,FALSE)))</f>
        <v>10</v>
      </c>
      <c r="Q42" s="91">
        <f>IF(OR(IF(ISERROR(VLOOKUP(control!$B$5&amp;control!$H$27&amp;Wales_LA!$B42,Data_LA!$A$5:$K$1300,Data_LA!K$1,FALSE)),"-",VLOOKUP(control!$B$5&amp;control!$H$27&amp;Wales_LA!$B42,Data_LA!$A$5:$K$1300,Data_LA!K$1,FALSE))=0,ISERROR(IF(ISERROR(VLOOKUP(control!$B$5&amp;control!$H$27&amp;Wales_LA!$B45,Data_LA!$A$5:$K$1300,Data_LA!K$1,FALSE)),"-",VLOOKUP(control!$B$5&amp;control!$H$27&amp;Wales_LA!$B42,Data_LA!$A$5:$K$1300,Data_LA!K$1,FALSE)))),"-",IF(ISERROR(VLOOKUP(control!$B$5&amp;control!$H$27&amp;Wales_LA!$B42,Data_LA!$A$5:$K$1300,Data_LA!K$1,FALSE)),"-",VLOOKUP(control!$B$5&amp;control!$H$27&amp;Wales_LA!$B42,Data_LA!$A$5:$K$1300,Data_LA!K$1,FALSE)))</f>
        <v>72</v>
      </c>
      <c r="R42" s="9"/>
      <c r="S42" s="89">
        <f>IF(OR(IF(ISERROR(VLOOKUP("Persons"&amp;control!$H$27&amp;Wales_LA!$B42,Data_LA!$A$5:$K$1300,Data_LA!E$1,FALSE)),"-",VLOOKUP("Persons"&amp;control!$H$27&amp;Wales_LA!$B42,Data_LA!$A$5:$K$1300,Data_LA!E$1,FALSE))=0,ISERROR(IF(ISERROR(VLOOKUP("Persons"&amp;control!$H$27&amp;Wales_LA!$B42,Data_LA!$A$5:$K$1300,Data_LA!E$1,FALSE)),"-",VLOOKUP("Persons"&amp;control!$H$27&amp;Wales_LA!$B42,Data_LA!$A$5:$K$1300,Data_LA!E$1,FALSE)))),"-",IF(ISERROR(VLOOKUP("Persons"&amp;control!$H$27&amp;Wales_LA!$B42,Data_LA!$A$5:$K$1300,Data_LA!E$1,FALSE)),"-",VLOOKUP("Persons"&amp;control!$H$27&amp;Wales_LA!$B42,Data_LA!$A$5:$K$1300,Data_LA!E$1,FALSE)))</f>
        <v>14</v>
      </c>
      <c r="T42" s="90">
        <f>IF(OR(IF(ISERROR(VLOOKUP("Persons"&amp;control!$H$27&amp;Wales_LA!$B42,Data_LA!$A$5:$K$1300,Data_LA!F$1,FALSE)),"-",VLOOKUP("Persons"&amp;control!$H$27&amp;Wales_LA!$B42,Data_LA!$A$5:$K$1300,Data_LA!F$1,FALSE))=0,ISERROR(IF(ISERROR(VLOOKUP("Persons"&amp;control!$H$27&amp;Wales_LA!$B42,Data_LA!$A$5:$K$1300,Data_LA!F$1,FALSE)),"-",VLOOKUP("Persons"&amp;control!$H$27&amp;Wales_LA!$B42,Data_LA!$A$5:$K$1300,Data_LA!F$1,FALSE)))),"-",IF(ISERROR(VLOOKUP("Persons"&amp;control!$H$27&amp;Wales_LA!$B42,Data_LA!$A$5:$K$1300,Data_LA!F$1,FALSE)),"-",VLOOKUP("Persons"&amp;control!$H$27&amp;Wales_LA!$B42,Data_LA!$A$5:$K$1300,Data_LA!F$1,FALSE)))</f>
        <v>6</v>
      </c>
      <c r="U42" s="90">
        <f>IF(OR(IF(ISERROR(VLOOKUP("Persons"&amp;control!$H$27&amp;Wales_LA!$B42,Data_LA!$A$5:$K$1300,Data_LA!G$1,FALSE)),"-",VLOOKUP("Persons"&amp;control!$H$27&amp;Wales_LA!$B42,Data_LA!$A$5:$K$1300,Data_LA!G$1,FALSE))=0,ISERROR(IF(ISERROR(VLOOKUP("Persons"&amp;control!$H$27&amp;Wales_LA!$B42,Data_LA!$A$5:$K$1300,Data_LA!G$1,FALSE)),"-",VLOOKUP("Persons"&amp;control!$H$27&amp;Wales_LA!$B42,Data_LA!$A$5:$K$1300,Data_LA!G$1,FALSE)))),"-",IF(ISERROR(VLOOKUP("Persons"&amp;control!$H$27&amp;Wales_LA!$B42,Data_LA!$A$5:$K$1300,Data_LA!G$1,FALSE)),"-",VLOOKUP("Persons"&amp;control!$H$27&amp;Wales_LA!$B42,Data_LA!$A$5:$K$1300,Data_LA!G$1,FALSE)))</f>
        <v>13</v>
      </c>
      <c r="V42" s="90">
        <f>IF(OR(IF(ISERROR(VLOOKUP("Persons"&amp;control!$H$27&amp;Wales_LA!$B42,Data_LA!$A$5:$K$1300,Data_LA!H$1,FALSE)),"-",VLOOKUP("Persons"&amp;control!$H$27&amp;Wales_LA!$B42,Data_LA!$A$5:$K$1300,Data_LA!H$1,FALSE))=0,ISERROR(IF(ISERROR(VLOOKUP("Persons"&amp;control!$H$27&amp;Wales_LA!$B42,Data_LA!$A$5:$K$1300,Data_LA!H$1,FALSE)),"-",VLOOKUP("Persons"&amp;control!$H$27&amp;Wales_LA!$B42,Data_LA!$A$5:$K$1300,Data_LA!H$1,FALSE)))),"-",IF(ISERROR(VLOOKUP("Persons"&amp;control!$H$27&amp;Wales_LA!$B42,Data_LA!$A$5:$K$1300,Data_LA!H$1,FALSE)),"-",VLOOKUP("Persons"&amp;control!$H$27&amp;Wales_LA!$B42,Data_LA!$A$5:$K$1300,Data_LA!H$1,FALSE)))</f>
        <v>14</v>
      </c>
      <c r="W42" s="90">
        <f>IF(OR(IF(ISERROR(VLOOKUP("Persons"&amp;control!$H$27&amp;Wales_LA!$B42,Data_LA!$A$5:$K$1300,Data_LA!I$1,FALSE)),"-",VLOOKUP("Persons"&amp;control!$H$27&amp;Wales_LA!$B42,Data_LA!$A$5:$K$1300,Data_LA!I$1,FALSE))=0,ISERROR(IF(ISERROR(VLOOKUP("Persons"&amp;control!$H$27&amp;Wales_LA!$B42,Data_LA!$A$5:$K$1300,Data_LA!I$1,FALSE)),"-",VLOOKUP("Persons"&amp;control!$H$27&amp;Wales_LA!$B42,Data_LA!$A$5:$K$1300,Data_LA!I$1,FALSE)))),"-",IF(ISERROR(VLOOKUP("Persons"&amp;control!$H$27&amp;Wales_LA!$B42,Data_LA!$A$5:$K$1300,Data_LA!I$1,FALSE)),"-",VLOOKUP("Persons"&amp;control!$H$27&amp;Wales_LA!$B42,Data_LA!$A$5:$K$1300,Data_LA!I$1,FALSE)))</f>
        <v>15</v>
      </c>
      <c r="X42" s="90">
        <f>IF(OR(IF(ISERROR(VLOOKUP("Persons"&amp;control!$H$27&amp;Wales_LA!$B42,Data_LA!$A$5:$K$1300,Data_LA!J$1,FALSE)),"-",VLOOKUP("Persons"&amp;control!$H$27&amp;Wales_LA!$B42,Data_LA!$A$5:$K$1300,Data_LA!J$1,FALSE))=0,ISERROR(IF(ISERROR(VLOOKUP("Persons"&amp;control!$H$27&amp;Wales_LA!$B42,Data_LA!$A$5:$K$1300,Data_LA!J$1,FALSE)),"-",VLOOKUP("Persons"&amp;control!$H$27&amp;Wales_LA!$B42,Data_LA!$A$5:$K$1300,Data_LA!J$1,FALSE)))),"-",IF(ISERROR(VLOOKUP("Persons"&amp;control!$H$27&amp;Wales_LA!$B42,Data_LA!$A$5:$K$1300,Data_LA!J$1,FALSE)),"-",VLOOKUP("Persons"&amp;control!$H$27&amp;Wales_LA!$B42,Data_LA!$A$5:$K$1300,Data_LA!J$1,FALSE)))</f>
        <v>10</v>
      </c>
      <c r="Y42" s="91">
        <f>IF(OR(IF(ISERROR(VLOOKUP("Persons"&amp;control!$H$27&amp;Wales_LA!$B42,Data_LA!$A$5:$K$1300,Data_LA!K$1,FALSE)),"-",VLOOKUP("Persons"&amp;control!$H$27&amp;Wales_LA!$B42,Data_LA!$A$5:$K$1300,Data_LA!K$1,FALSE))=0,ISERROR(IF(ISERROR(VLOOKUP("Persons"&amp;control!$H$27&amp;Wales_LA!$B42,Data_LA!$A$5:$K$1300,Data_LA!K$1,FALSE)),"-",VLOOKUP("Persons"&amp;control!$H$27&amp;Wales_LA!$B42,Data_LA!$A$5:$K$1300,Data_LA!K$1,FALSE)))),"-",IF(ISERROR(VLOOKUP("Persons"&amp;control!$H$27&amp;Wales_LA!$B42,Data_LA!$A$5:$K$1300,Data_LA!K$1,FALSE)),"-",VLOOKUP("Persons"&amp;control!$H$27&amp;Wales_LA!$B42,Data_LA!$A$5:$K$1300,Data_LA!K$1,FALSE)))</f>
        <v>72</v>
      </c>
    </row>
    <row r="43" spans="2:25" thickBot="1">
      <c r="B43" s="16" t="s">
        <v>161</v>
      </c>
      <c r="C43" s="86">
        <f>IF(OR(IF(ISERROR(VLOOKUP(control!$B$4&amp;control!$H$27&amp;Wales_LA!$B43,Data_LA!$A$5:$K$1300,Data_LA!E$1,FALSE)),"-",VLOOKUP(control!$B$4&amp;control!$H$27&amp;Wales_LA!$B43,Data_LA!$A$5:$K$1300,Data_LA!E$1,FALSE))=0,ISERROR(IF(ISERROR(VLOOKUP(control!$B$4&amp;control!$H$27&amp;Wales_LA!$B43,Data_LA!$A$5:$K$1300,Data_LA!E$1,FALSE)),"-",VLOOKUP(control!$B$4&amp;control!$H$27&amp;Wales_LA!$B43,Data_LA!$A$5:$K$1300,Data_LA!E$1,FALSE)))),"-",IF(ISERROR(VLOOKUP(control!$B$4&amp;control!$H$27&amp;Wales_LA!$B43,Data_LA!$A$5:$K$1300,Data_LA!E$1,FALSE)),"-",VLOOKUP(control!$B$4&amp;control!$H$27&amp;Wales_LA!$B43,Data_LA!$A$5:$K$1300,Data_LA!E$1,FALSE)))</f>
        <v>2</v>
      </c>
      <c r="D43" s="87">
        <f>IF(OR(IF(ISERROR(VLOOKUP(control!$B$4&amp;control!$H$27&amp;Wales_LA!$B43,Data_LA!$A$5:$K$1300,Data_LA!F$1,FALSE)),"-",VLOOKUP(control!$B$4&amp;control!$H$27&amp;Wales_LA!$B43,Data_LA!$A$5:$K$1300,Data_LA!F$1,FALSE))=0,ISERROR(IF(ISERROR(VLOOKUP(control!$B$4&amp;control!$H$27&amp;Wales_LA!$B43,Data_LA!$A$5:$K$1300,Data_LA!F$1,FALSE)),"-",VLOOKUP(control!$B$4&amp;control!$H$27&amp;Wales_LA!$B43,Data_LA!$A$5:$K$1300,Data_LA!F$1,FALSE)))),"-",IF(ISERROR(VLOOKUP(control!$B$4&amp;control!$H$27&amp;Wales_LA!$B43,Data_LA!$A$5:$K$1300,Data_LA!F$1,FALSE)),"-",VLOOKUP(control!$B$4&amp;control!$H$27&amp;Wales_LA!$B43,Data_LA!$A$5:$K$1300,Data_LA!F$1,FALSE)))</f>
        <v>1</v>
      </c>
      <c r="E43" s="87" t="str">
        <f>IF(OR(IF(ISERROR(VLOOKUP(control!$B$4&amp;control!$H$27&amp;Wales_LA!$B43,Data_LA!$A$5:$K$1300,Data_LA!G$1,FALSE)),"-",VLOOKUP(control!$B$4&amp;control!$H$27&amp;Wales_LA!$B43,Data_LA!$A$5:$K$1300,Data_LA!G$1,FALSE))=0,ISERROR(IF(ISERROR(VLOOKUP(control!$B$4&amp;control!$H$27&amp;Wales_LA!$B43,Data_LA!$A$5:$K$1300,Data_LA!G$1,FALSE)),"-",VLOOKUP(control!$B$4&amp;control!$H$27&amp;Wales_LA!$B43,Data_LA!$A$5:$K$1300,Data_LA!G$1,FALSE)))),"-",IF(ISERROR(VLOOKUP(control!$B$4&amp;control!$H$27&amp;Wales_LA!$B43,Data_LA!$A$5:$K$1300,Data_LA!G$1,FALSE)),"-",VLOOKUP(control!$B$4&amp;control!$H$27&amp;Wales_LA!$B43,Data_LA!$A$5:$K$1300,Data_LA!G$1,FALSE)))</f>
        <v>-</v>
      </c>
      <c r="F43" s="87" t="str">
        <f>IF(OR(IF(ISERROR(VLOOKUP(control!$B$4&amp;control!$H$27&amp;Wales_LA!$B43,Data_LA!$A$5:$K$1300,Data_LA!H$1,FALSE)),"-",VLOOKUP(control!$B$4&amp;control!$H$27&amp;Wales_LA!$B43,Data_LA!$A$5:$K$1300,Data_LA!H$1,FALSE))=0,ISERROR(IF(ISERROR(VLOOKUP(control!$B$4&amp;control!$H$27&amp;Wales_LA!$B43,Data_LA!$A$5:$K$1300,Data_LA!H$1,FALSE)),"-",VLOOKUP(control!$B$4&amp;control!$H$27&amp;Wales_LA!$B43,Data_LA!$A$5:$K$1300,Data_LA!H$1,FALSE)))),"-",IF(ISERROR(VLOOKUP(control!$B$4&amp;control!$H$27&amp;Wales_LA!$B43,Data_LA!$A$5:$K$1300,Data_LA!H$1,FALSE)),"-",VLOOKUP(control!$B$4&amp;control!$H$27&amp;Wales_LA!$B43,Data_LA!$A$5:$K$1300,Data_LA!H$1,FALSE)))</f>
        <v>-</v>
      </c>
      <c r="G43" s="87">
        <f>IF(OR(IF(ISERROR(VLOOKUP(control!$B$4&amp;control!$H$27&amp;Wales_LA!$B43,Data_LA!$A$5:$K$1300,Data_LA!I$1,FALSE)),"-",VLOOKUP(control!$B$4&amp;control!$H$27&amp;Wales_LA!$B43,Data_LA!$A$5:$K$1300,Data_LA!I$1,FALSE))=0,ISERROR(IF(ISERROR(VLOOKUP(control!$B$4&amp;control!$H$27&amp;Wales_LA!$B43,Data_LA!$A$5:$K$1300,Data_LA!I$1,FALSE)),"-",VLOOKUP(control!$B$4&amp;control!$H$27&amp;Wales_LA!$B43,Data_LA!$A$5:$K$1300,Data_LA!I$1,FALSE)))),"-",IF(ISERROR(VLOOKUP(control!$B$4&amp;control!$H$27&amp;Wales_LA!$B43,Data_LA!$A$5:$K$1300,Data_LA!I$1,FALSE)),"-",VLOOKUP(control!$B$4&amp;control!$H$27&amp;Wales_LA!$B43,Data_LA!$A$5:$K$1300,Data_LA!I$1,FALSE)))</f>
        <v>1</v>
      </c>
      <c r="H43" s="87" t="str">
        <f>IF(OR(IF(ISERROR(VLOOKUP(control!$B$4&amp;control!$H$27&amp;Wales_LA!$B43,Data_LA!$A$5:$K$1300,Data_LA!J$1,FALSE)),"-",VLOOKUP(control!$B$4&amp;control!$H$27&amp;Wales_LA!$B43,Data_LA!$A$5:$K$1300,Data_LA!J$1,FALSE))=0,ISERROR(IF(ISERROR(VLOOKUP(control!$B$4&amp;control!$H$27&amp;Wales_LA!$B43,Data_LA!$A$5:$K$1300,Data_LA!J$1,FALSE)),"-",VLOOKUP(control!$B$4&amp;control!$H$27&amp;Wales_LA!$B43,Data_LA!$A$5:$K$1300,Data_LA!J$1,FALSE)))),"-",IF(ISERROR(VLOOKUP(control!$B$4&amp;control!$H$27&amp;Wales_LA!$B43,Data_LA!$A$5:$K$1300,Data_LA!J$1,FALSE)),"-",VLOOKUP(control!$B$4&amp;control!$H$27&amp;Wales_LA!$B43,Data_LA!$A$5:$K$1300,Data_LA!J$1,FALSE)))</f>
        <v>-</v>
      </c>
      <c r="I43" s="88">
        <f>IF(OR(IF(ISERROR(VLOOKUP(control!$B$4&amp;control!$H$27&amp;Wales_LA!$B43,Data_LA!$A$5:$K$1300,Data_LA!K$1,FALSE)),"-",VLOOKUP(control!$B$4&amp;control!$H$27&amp;Wales_LA!$B43,Data_LA!$A$5:$K$1300,Data_LA!K$1,FALSE))=0,ISERROR(IF(ISERROR(VLOOKUP(control!$B$4&amp;control!$H$27&amp;Wales_LA!$B43,Data_LA!$A$5:$K$1300,Data_LA!K$1,FALSE)),"-",VLOOKUP(control!$B$4&amp;control!$H$27&amp;Wales_LA!$B43,Data_LA!$A$5:$K$1300,Data_LA!K$1,FALSE)))),"-",IF(ISERROR(VLOOKUP(control!$B$4&amp;control!$H$27&amp;Wales_LA!$B43,Data_LA!$A$5:$K$1300,Data_LA!K$1,FALSE)),"-",VLOOKUP(control!$B$4&amp;control!$H$27&amp;Wales_LA!$B43,Data_LA!$A$5:$K$1300,Data_LA!K$1,FALSE)))</f>
        <v>4</v>
      </c>
      <c r="K43" s="86">
        <f>IF(OR(IF(ISERROR(VLOOKUP(control!$B$5&amp;control!$H$27&amp;Wales_LA!$B43,Data_LA!$A$5:$K$1300,Data_LA!E$1,FALSE)),"-",VLOOKUP(control!$B$5&amp;control!$H$27&amp;Wales_LA!$B43,Data_LA!$A$5:$K$1300,Data_LA!E$1,FALSE))=0,ISERROR(IF(ISERROR(VLOOKUP(control!$B$5&amp;control!$H$27&amp;Wales_LA!$B43,Data_LA!$A$5:$K$1300,Data_LA!E$1,FALSE)),"-",VLOOKUP(control!$B$5&amp;control!$H$27&amp;Wales_LA!$B43,Data_LA!$A$5:$K$1300,Data_LA!E$1,FALSE)))),"-",IF(ISERROR(VLOOKUP(control!$B$5&amp;control!$H$27&amp;Wales_LA!$B43,Data_LA!$A$5:$K$1300,Data_LA!E$1,FALSE)),"-",VLOOKUP(control!$B$5&amp;control!$H$27&amp;Wales_LA!$B43,Data_LA!$A$5:$K$1300,Data_LA!E$1,FALSE)))</f>
        <v>4</v>
      </c>
      <c r="L43" s="87" t="str">
        <f>IF(OR(IF(ISERROR(VLOOKUP(control!$B$5&amp;control!$H$27&amp;Wales_LA!$B43,Data_LA!$A$5:$K$1300,Data_LA!F$1,FALSE)),"-",VLOOKUP(control!$B$5&amp;control!$H$27&amp;Wales_LA!$B43,Data_LA!$A$5:$K$1300,Data_LA!F$1,FALSE))=0,ISERROR(IF(ISERROR(VLOOKUP(control!$B$5&amp;control!$H$27&amp;Wales_LA!$B46,Data_LA!$A$5:$K$1300,Data_LA!F$1,FALSE)),"-",VLOOKUP(control!$B$5&amp;control!$H$27&amp;Wales_LA!$B43,Data_LA!$A$5:$K$1300,Data_LA!F$1,FALSE)))),"-",IF(ISERROR(VLOOKUP(control!$B$5&amp;control!$H$27&amp;Wales_LA!$B43,Data_LA!$A$5:$K$1300,Data_LA!F$1,FALSE)),"-",VLOOKUP(control!$B$5&amp;control!$H$27&amp;Wales_LA!$B43,Data_LA!$A$5:$K$1300,Data_LA!F$1,FALSE)))</f>
        <v>-</v>
      </c>
      <c r="M43" s="87" t="str">
        <f>IF(OR(IF(ISERROR(VLOOKUP(control!$B$5&amp;control!$H$27&amp;Wales_LA!$B43,Data_LA!$A$5:$K$1300,Data_LA!G$1,FALSE)),"-",VLOOKUP(control!$B$5&amp;control!$H$27&amp;Wales_LA!$B43,Data_LA!$A$5:$K$1300,Data_LA!G$1,FALSE))=0,ISERROR(IF(ISERROR(VLOOKUP(control!$B$5&amp;control!$H$27&amp;Wales_LA!$B46,Data_LA!$A$5:$K$1300,Data_LA!G$1,FALSE)),"-",VLOOKUP(control!$B$5&amp;control!$H$27&amp;Wales_LA!$B43,Data_LA!$A$5:$K$1300,Data_LA!G$1,FALSE)))),"-",IF(ISERROR(VLOOKUP(control!$B$5&amp;control!$H$27&amp;Wales_LA!$B43,Data_LA!$A$5:$K$1300,Data_LA!G$1,FALSE)),"-",VLOOKUP(control!$B$5&amp;control!$H$27&amp;Wales_LA!$B43,Data_LA!$A$5:$K$1300,Data_LA!G$1,FALSE)))</f>
        <v>-</v>
      </c>
      <c r="N43" s="87">
        <f>IF(OR(IF(ISERROR(VLOOKUP(control!$B$5&amp;control!$H$27&amp;Wales_LA!$B43,Data_LA!$A$5:$K$1300,Data_LA!H$1,FALSE)),"-",VLOOKUP(control!$B$5&amp;control!$H$27&amp;Wales_LA!$B43,Data_LA!$A$5:$K$1300,Data_LA!H$1,FALSE))=0,ISERROR(IF(ISERROR(VLOOKUP(control!$B$5&amp;control!$H$27&amp;Wales_LA!$B46,Data_LA!$A$5:$K$1300,Data_LA!H$1,FALSE)),"-",VLOOKUP(control!$B$5&amp;control!$H$27&amp;Wales_LA!$B43,Data_LA!$A$5:$K$1300,Data_LA!H$1,FALSE)))),"-",IF(ISERROR(VLOOKUP(control!$B$5&amp;control!$H$27&amp;Wales_LA!$B43,Data_LA!$A$5:$K$1300,Data_LA!H$1,FALSE)),"-",VLOOKUP(control!$B$5&amp;control!$H$27&amp;Wales_LA!$B43,Data_LA!$A$5:$K$1300,Data_LA!H$1,FALSE)))</f>
        <v>1</v>
      </c>
      <c r="O43" s="87" t="str">
        <f>IF(OR(IF(ISERROR(VLOOKUP(control!$B$5&amp;control!$H$27&amp;Wales_LA!$B43,Data_LA!$A$5:$K$1300,Data_LA!I$1,FALSE)),"-",VLOOKUP(control!$B$5&amp;control!$H$27&amp;Wales_LA!$B43,Data_LA!$A$5:$K$1300,Data_LA!I$1,FALSE))=0,ISERROR(IF(ISERROR(VLOOKUP(control!$B$5&amp;control!$H$27&amp;Wales_LA!$B46,Data_LA!$A$5:$K$1300,Data_LA!I$1,FALSE)),"-",VLOOKUP(control!$B$5&amp;control!$H$27&amp;Wales_LA!$B43,Data_LA!$A$5:$K$1300,Data_LA!I$1,FALSE)))),"-",IF(ISERROR(VLOOKUP(control!$B$5&amp;control!$H$27&amp;Wales_LA!$B43,Data_LA!$A$5:$K$1300,Data_LA!I$1,FALSE)),"-",VLOOKUP(control!$B$5&amp;control!$H$27&amp;Wales_LA!$B43,Data_LA!$A$5:$K$1300,Data_LA!I$1,FALSE)))</f>
        <v>-</v>
      </c>
      <c r="P43" s="87" t="str">
        <f>IF(OR(IF(ISERROR(VLOOKUP(control!$B$5&amp;control!$H$27&amp;Wales_LA!$B43,Data_LA!$A$5:$K$1300,Data_LA!J$1,FALSE)),"-",VLOOKUP(control!$B$5&amp;control!$H$27&amp;Wales_LA!$B43,Data_LA!$A$5:$K$1300,Data_LA!J$1,FALSE))=0,ISERROR(IF(ISERROR(VLOOKUP(control!$B$5&amp;control!$H$27&amp;Wales_LA!$B46,Data_LA!$A$5:$K$1300,Data_LA!J$1,FALSE)),"-",VLOOKUP(control!$B$5&amp;control!$H$27&amp;Wales_LA!$B43,Data_LA!$A$5:$K$1300,Data_LA!J$1,FALSE)))),"-",IF(ISERROR(VLOOKUP(control!$B$5&amp;control!$H$27&amp;Wales_LA!$B43,Data_LA!$A$5:$K$1300,Data_LA!J$1,FALSE)),"-",VLOOKUP(control!$B$5&amp;control!$H$27&amp;Wales_LA!$B43,Data_LA!$A$5:$K$1300,Data_LA!J$1,FALSE)))</f>
        <v>-</v>
      </c>
      <c r="Q43" s="88">
        <f>IF(OR(IF(ISERROR(VLOOKUP(control!$B$5&amp;control!$H$27&amp;Wales_LA!$B43,Data_LA!$A$5:$K$1300,Data_LA!K$1,FALSE)),"-",VLOOKUP(control!$B$5&amp;control!$H$27&amp;Wales_LA!$B43,Data_LA!$A$5:$K$1300,Data_LA!K$1,FALSE))=0,ISERROR(IF(ISERROR(VLOOKUP(control!$B$5&amp;control!$H$27&amp;Wales_LA!$B46,Data_LA!$A$5:$K$1300,Data_LA!K$1,FALSE)),"-",VLOOKUP(control!$B$5&amp;control!$H$27&amp;Wales_LA!$B43,Data_LA!$A$5:$K$1300,Data_LA!K$1,FALSE)))),"-",IF(ISERROR(VLOOKUP(control!$B$5&amp;control!$H$27&amp;Wales_LA!$B43,Data_LA!$A$5:$K$1300,Data_LA!K$1,FALSE)),"-",VLOOKUP(control!$B$5&amp;control!$H$27&amp;Wales_LA!$B43,Data_LA!$A$5:$K$1300,Data_LA!K$1,FALSE)))</f>
        <v>5</v>
      </c>
      <c r="R43" s="94"/>
      <c r="S43" s="86">
        <f>IF(OR(IF(ISERROR(VLOOKUP("Persons"&amp;control!$H$27&amp;Wales_LA!$B43,Data_LA!$A$5:$K$1300,Data_LA!E$1,FALSE)),"-",VLOOKUP("Persons"&amp;control!$H$27&amp;Wales_LA!$B43,Data_LA!$A$5:$K$1300,Data_LA!E$1,FALSE))=0,ISERROR(IF(ISERROR(VLOOKUP("Persons"&amp;control!$H$27&amp;Wales_LA!$B43,Data_LA!$A$5:$K$1300,Data_LA!E$1,FALSE)),"-",VLOOKUP("Persons"&amp;control!$H$27&amp;Wales_LA!$B43,Data_LA!$A$5:$K$1300,Data_LA!E$1,FALSE)))),"-",IF(ISERROR(VLOOKUP("Persons"&amp;control!$H$27&amp;Wales_LA!$B43,Data_LA!$A$5:$K$1300,Data_LA!E$1,FALSE)),"-",VLOOKUP("Persons"&amp;control!$H$27&amp;Wales_LA!$B43,Data_LA!$A$5:$K$1300,Data_LA!E$1,FALSE)))</f>
        <v>6</v>
      </c>
      <c r="T43" s="87">
        <f>IF(OR(IF(ISERROR(VLOOKUP("Persons"&amp;control!$H$27&amp;Wales_LA!$B43,Data_LA!$A$5:$K$1300,Data_LA!F$1,FALSE)),"-",VLOOKUP("Persons"&amp;control!$H$27&amp;Wales_LA!$B43,Data_LA!$A$5:$K$1300,Data_LA!F$1,FALSE))=0,ISERROR(IF(ISERROR(VLOOKUP("Persons"&amp;control!$H$27&amp;Wales_LA!$B43,Data_LA!$A$5:$K$1300,Data_LA!F$1,FALSE)),"-",VLOOKUP("Persons"&amp;control!$H$27&amp;Wales_LA!$B43,Data_LA!$A$5:$K$1300,Data_LA!F$1,FALSE)))),"-",IF(ISERROR(VLOOKUP("Persons"&amp;control!$H$27&amp;Wales_LA!$B43,Data_LA!$A$5:$K$1300,Data_LA!F$1,FALSE)),"-",VLOOKUP("Persons"&amp;control!$H$27&amp;Wales_LA!$B43,Data_LA!$A$5:$K$1300,Data_LA!F$1,FALSE)))</f>
        <v>1</v>
      </c>
      <c r="U43" s="87" t="str">
        <f>IF(OR(IF(ISERROR(VLOOKUP("Persons"&amp;control!$H$27&amp;Wales_LA!$B43,Data_LA!$A$5:$K$1300,Data_LA!G$1,FALSE)),"-",VLOOKUP("Persons"&amp;control!$H$27&amp;Wales_LA!$B43,Data_LA!$A$5:$K$1300,Data_LA!G$1,FALSE))=0,ISERROR(IF(ISERROR(VLOOKUP("Persons"&amp;control!$H$27&amp;Wales_LA!$B43,Data_LA!$A$5:$K$1300,Data_LA!G$1,FALSE)),"-",VLOOKUP("Persons"&amp;control!$H$27&amp;Wales_LA!$B43,Data_LA!$A$5:$K$1300,Data_LA!G$1,FALSE)))),"-",IF(ISERROR(VLOOKUP("Persons"&amp;control!$H$27&amp;Wales_LA!$B43,Data_LA!$A$5:$K$1300,Data_LA!G$1,FALSE)),"-",VLOOKUP("Persons"&amp;control!$H$27&amp;Wales_LA!$B43,Data_LA!$A$5:$K$1300,Data_LA!G$1,FALSE)))</f>
        <v>-</v>
      </c>
      <c r="V43" s="87">
        <f>IF(OR(IF(ISERROR(VLOOKUP("Persons"&amp;control!$H$27&amp;Wales_LA!$B43,Data_LA!$A$5:$K$1300,Data_LA!H$1,FALSE)),"-",VLOOKUP("Persons"&amp;control!$H$27&amp;Wales_LA!$B43,Data_LA!$A$5:$K$1300,Data_LA!H$1,FALSE))=0,ISERROR(IF(ISERROR(VLOOKUP("Persons"&amp;control!$H$27&amp;Wales_LA!$B43,Data_LA!$A$5:$K$1300,Data_LA!H$1,FALSE)),"-",VLOOKUP("Persons"&amp;control!$H$27&amp;Wales_LA!$B43,Data_LA!$A$5:$K$1300,Data_LA!H$1,FALSE)))),"-",IF(ISERROR(VLOOKUP("Persons"&amp;control!$H$27&amp;Wales_LA!$B43,Data_LA!$A$5:$K$1300,Data_LA!H$1,FALSE)),"-",VLOOKUP("Persons"&amp;control!$H$27&amp;Wales_LA!$B43,Data_LA!$A$5:$K$1300,Data_LA!H$1,FALSE)))</f>
        <v>1</v>
      </c>
      <c r="W43" s="87">
        <f>IF(OR(IF(ISERROR(VLOOKUP("Persons"&amp;control!$H$27&amp;Wales_LA!$B43,Data_LA!$A$5:$K$1300,Data_LA!I$1,FALSE)),"-",VLOOKUP("Persons"&amp;control!$H$27&amp;Wales_LA!$B43,Data_LA!$A$5:$K$1300,Data_LA!I$1,FALSE))=0,ISERROR(IF(ISERROR(VLOOKUP("Persons"&amp;control!$H$27&amp;Wales_LA!$B43,Data_LA!$A$5:$K$1300,Data_LA!I$1,FALSE)),"-",VLOOKUP("Persons"&amp;control!$H$27&amp;Wales_LA!$B43,Data_LA!$A$5:$K$1300,Data_LA!I$1,FALSE)))),"-",IF(ISERROR(VLOOKUP("Persons"&amp;control!$H$27&amp;Wales_LA!$B43,Data_LA!$A$5:$K$1300,Data_LA!I$1,FALSE)),"-",VLOOKUP("Persons"&amp;control!$H$27&amp;Wales_LA!$B43,Data_LA!$A$5:$K$1300,Data_LA!I$1,FALSE)))</f>
        <v>1</v>
      </c>
      <c r="X43" s="87" t="str">
        <f>IF(OR(IF(ISERROR(VLOOKUP("Persons"&amp;control!$H$27&amp;Wales_LA!$B43,Data_LA!$A$5:$K$1300,Data_LA!J$1,FALSE)),"-",VLOOKUP("Persons"&amp;control!$H$27&amp;Wales_LA!$B43,Data_LA!$A$5:$K$1300,Data_LA!J$1,FALSE))=0,ISERROR(IF(ISERROR(VLOOKUP("Persons"&amp;control!$H$27&amp;Wales_LA!$B43,Data_LA!$A$5:$K$1300,Data_LA!J$1,FALSE)),"-",VLOOKUP("Persons"&amp;control!$H$27&amp;Wales_LA!$B43,Data_LA!$A$5:$K$1300,Data_LA!J$1,FALSE)))),"-",IF(ISERROR(VLOOKUP("Persons"&amp;control!$H$27&amp;Wales_LA!$B43,Data_LA!$A$5:$K$1300,Data_LA!J$1,FALSE)),"-",VLOOKUP("Persons"&amp;control!$H$27&amp;Wales_LA!$B43,Data_LA!$A$5:$K$1300,Data_LA!J$1,FALSE)))</f>
        <v>-</v>
      </c>
      <c r="Y43" s="88">
        <f>IF(OR(IF(ISERROR(VLOOKUP("Persons"&amp;control!$H$27&amp;Wales_LA!$B43,Data_LA!$A$5:$K$1300,Data_LA!K$1,FALSE)),"-",VLOOKUP("Persons"&amp;control!$H$27&amp;Wales_LA!$B43,Data_LA!$A$5:$K$1300,Data_LA!K$1,FALSE))=0,ISERROR(IF(ISERROR(VLOOKUP("Persons"&amp;control!$H$27&amp;Wales_LA!$B43,Data_LA!$A$5:$K$1300,Data_LA!K$1,FALSE)),"-",VLOOKUP("Persons"&amp;control!$H$27&amp;Wales_LA!$B43,Data_LA!$A$5:$K$1300,Data_LA!K$1,FALSE)))),"-",IF(ISERROR(VLOOKUP("Persons"&amp;control!$H$27&amp;Wales_LA!$B43,Data_LA!$A$5:$K$1300,Data_LA!K$1,FALSE)),"-",VLOOKUP("Persons"&amp;control!$H$27&amp;Wales_LA!$B43,Data_LA!$A$5:$K$1300,Data_LA!K$1,FALSE)))</f>
        <v>9</v>
      </c>
    </row>
    <row r="44" spans="2:25" thickBot="1">
      <c r="B44" s="16" t="s">
        <v>164</v>
      </c>
      <c r="C44" s="89">
        <f>IF(OR(IF(ISERROR(VLOOKUP(control!$B$4&amp;control!$H$27&amp;Wales_LA!$B44,Data_LA!$A$5:$K$1300,Data_LA!E$1,FALSE)),"-",VLOOKUP(control!$B$4&amp;control!$H$27&amp;Wales_LA!$B44,Data_LA!$A$5:$K$1300,Data_LA!E$1,FALSE))=0,ISERROR(IF(ISERROR(VLOOKUP(control!$B$4&amp;control!$H$27&amp;Wales_LA!$B44,Data_LA!$A$5:$K$1300,Data_LA!E$1,FALSE)),"-",VLOOKUP(control!$B$4&amp;control!$H$27&amp;Wales_LA!$B44,Data_LA!$A$5:$K$1300,Data_LA!E$1,FALSE)))),"-",IF(ISERROR(VLOOKUP(control!$B$4&amp;control!$H$27&amp;Wales_LA!$B44,Data_LA!$A$5:$K$1300,Data_LA!E$1,FALSE)),"-",VLOOKUP(control!$B$4&amp;control!$H$27&amp;Wales_LA!$B44,Data_LA!$A$5:$K$1300,Data_LA!E$1,FALSE)))</f>
        <v>98</v>
      </c>
      <c r="D44" s="90">
        <f>IF(OR(IF(ISERROR(VLOOKUP(control!$B$4&amp;control!$H$27&amp;Wales_LA!$B44,Data_LA!$A$5:$K$1300,Data_LA!F$1,FALSE)),"-",VLOOKUP(control!$B$4&amp;control!$H$27&amp;Wales_LA!$B44,Data_LA!$A$5:$K$1300,Data_LA!F$1,FALSE))=0,ISERROR(IF(ISERROR(VLOOKUP(control!$B$4&amp;control!$H$27&amp;Wales_LA!$B44,Data_LA!$A$5:$K$1300,Data_LA!F$1,FALSE)),"-",VLOOKUP(control!$B$4&amp;control!$H$27&amp;Wales_LA!$B44,Data_LA!$A$5:$K$1300,Data_LA!F$1,FALSE)))),"-",IF(ISERROR(VLOOKUP(control!$B$4&amp;control!$H$27&amp;Wales_LA!$B44,Data_LA!$A$5:$K$1300,Data_LA!F$1,FALSE)),"-",VLOOKUP(control!$B$4&amp;control!$H$27&amp;Wales_LA!$B44,Data_LA!$A$5:$K$1300,Data_LA!F$1,FALSE)))</f>
        <v>103</v>
      </c>
      <c r="E44" s="90">
        <f>IF(OR(IF(ISERROR(VLOOKUP(control!$B$4&amp;control!$H$27&amp;Wales_LA!$B44,Data_LA!$A$5:$K$1300,Data_LA!G$1,FALSE)),"-",VLOOKUP(control!$B$4&amp;control!$H$27&amp;Wales_LA!$B44,Data_LA!$A$5:$K$1300,Data_LA!G$1,FALSE))=0,ISERROR(IF(ISERROR(VLOOKUP(control!$B$4&amp;control!$H$27&amp;Wales_LA!$B44,Data_LA!$A$5:$K$1300,Data_LA!G$1,FALSE)),"-",VLOOKUP(control!$B$4&amp;control!$H$27&amp;Wales_LA!$B44,Data_LA!$A$5:$K$1300,Data_LA!G$1,FALSE)))),"-",IF(ISERROR(VLOOKUP(control!$B$4&amp;control!$H$27&amp;Wales_LA!$B44,Data_LA!$A$5:$K$1300,Data_LA!G$1,FALSE)),"-",VLOOKUP(control!$B$4&amp;control!$H$27&amp;Wales_LA!$B44,Data_LA!$A$5:$K$1300,Data_LA!G$1,FALSE)))</f>
        <v>241</v>
      </c>
      <c r="F44" s="90">
        <f>IF(OR(IF(ISERROR(VLOOKUP(control!$B$4&amp;control!$H$27&amp;Wales_LA!$B44,Data_LA!$A$5:$K$1300,Data_LA!H$1,FALSE)),"-",VLOOKUP(control!$B$4&amp;control!$H$27&amp;Wales_LA!$B44,Data_LA!$A$5:$K$1300,Data_LA!H$1,FALSE))=0,ISERROR(IF(ISERROR(VLOOKUP(control!$B$4&amp;control!$H$27&amp;Wales_LA!$B44,Data_LA!$A$5:$K$1300,Data_LA!H$1,FALSE)),"-",VLOOKUP(control!$B$4&amp;control!$H$27&amp;Wales_LA!$B44,Data_LA!$A$5:$K$1300,Data_LA!H$1,FALSE)))),"-",IF(ISERROR(VLOOKUP(control!$B$4&amp;control!$H$27&amp;Wales_LA!$B44,Data_LA!$A$5:$K$1300,Data_LA!H$1,FALSE)),"-",VLOOKUP(control!$B$4&amp;control!$H$27&amp;Wales_LA!$B44,Data_LA!$A$5:$K$1300,Data_LA!H$1,FALSE)))</f>
        <v>175</v>
      </c>
      <c r="G44" s="90">
        <f>IF(OR(IF(ISERROR(VLOOKUP(control!$B$4&amp;control!$H$27&amp;Wales_LA!$B44,Data_LA!$A$5:$K$1300,Data_LA!I$1,FALSE)),"-",VLOOKUP(control!$B$4&amp;control!$H$27&amp;Wales_LA!$B44,Data_LA!$A$5:$K$1300,Data_LA!I$1,FALSE))=0,ISERROR(IF(ISERROR(VLOOKUP(control!$B$4&amp;control!$H$27&amp;Wales_LA!$B44,Data_LA!$A$5:$K$1300,Data_LA!I$1,FALSE)),"-",VLOOKUP(control!$B$4&amp;control!$H$27&amp;Wales_LA!$B44,Data_LA!$A$5:$K$1300,Data_LA!I$1,FALSE)))),"-",IF(ISERROR(VLOOKUP(control!$B$4&amp;control!$H$27&amp;Wales_LA!$B44,Data_LA!$A$5:$K$1300,Data_LA!I$1,FALSE)),"-",VLOOKUP(control!$B$4&amp;control!$H$27&amp;Wales_LA!$B44,Data_LA!$A$5:$K$1300,Data_LA!I$1,FALSE)))</f>
        <v>52</v>
      </c>
      <c r="H44" s="90">
        <f>IF(OR(IF(ISERROR(VLOOKUP(control!$B$4&amp;control!$H$27&amp;Wales_LA!$B44,Data_LA!$A$5:$K$1300,Data_LA!J$1,FALSE)),"-",VLOOKUP(control!$B$4&amp;control!$H$27&amp;Wales_LA!$B44,Data_LA!$A$5:$K$1300,Data_LA!J$1,FALSE))=0,ISERROR(IF(ISERROR(VLOOKUP(control!$B$4&amp;control!$H$27&amp;Wales_LA!$B44,Data_LA!$A$5:$K$1300,Data_LA!J$1,FALSE)),"-",VLOOKUP(control!$B$4&amp;control!$H$27&amp;Wales_LA!$B44,Data_LA!$A$5:$K$1300,Data_LA!J$1,FALSE)))),"-",IF(ISERROR(VLOOKUP(control!$B$4&amp;control!$H$27&amp;Wales_LA!$B44,Data_LA!$A$5:$K$1300,Data_LA!J$1,FALSE)),"-",VLOOKUP(control!$B$4&amp;control!$H$27&amp;Wales_LA!$B44,Data_LA!$A$5:$K$1300,Data_LA!J$1,FALSE)))</f>
        <v>19</v>
      </c>
      <c r="I44" s="91">
        <f>IF(OR(IF(ISERROR(VLOOKUP(control!$B$4&amp;control!$H$27&amp;Wales_LA!$B44,Data_LA!$A$5:$K$1300,Data_LA!K$1,FALSE)),"-",VLOOKUP(control!$B$4&amp;control!$H$27&amp;Wales_LA!$B44,Data_LA!$A$5:$K$1300,Data_LA!K$1,FALSE))=0,ISERROR(IF(ISERROR(VLOOKUP(control!$B$4&amp;control!$H$27&amp;Wales_LA!$B44,Data_LA!$A$5:$K$1300,Data_LA!K$1,FALSE)),"-",VLOOKUP(control!$B$4&amp;control!$H$27&amp;Wales_LA!$B44,Data_LA!$A$5:$K$1300,Data_LA!K$1,FALSE)))),"-",IF(ISERROR(VLOOKUP(control!$B$4&amp;control!$H$27&amp;Wales_LA!$B44,Data_LA!$A$5:$K$1300,Data_LA!K$1,FALSE)),"-",VLOOKUP(control!$B$4&amp;control!$H$27&amp;Wales_LA!$B44,Data_LA!$A$5:$K$1300,Data_LA!K$1,FALSE)))</f>
        <v>688</v>
      </c>
      <c r="K44" s="89" t="str">
        <f>IF(OR(IF(ISERROR(VLOOKUP(control!$B$5&amp;control!$H$27&amp;Wales_LA!$B44,Data_LA!$A$5:$K$1300,Data_LA!E$1,FALSE)),"-",VLOOKUP(control!$B$5&amp;control!$H$27&amp;Wales_LA!$B44,Data_LA!$A$5:$K$1300,Data_LA!E$1,FALSE))=0,ISERROR(IF(ISERROR(VLOOKUP(control!$B$5&amp;control!$H$27&amp;Wales_LA!$B44,Data_LA!$A$5:$K$1300,Data_LA!E$1,FALSE)),"-",VLOOKUP(control!$B$5&amp;control!$H$27&amp;Wales_LA!$B44,Data_LA!$A$5:$K$1300,Data_LA!E$1,FALSE)))),"-",IF(ISERROR(VLOOKUP(control!$B$5&amp;control!$H$27&amp;Wales_LA!$B44,Data_LA!$A$5:$K$1300,Data_LA!E$1,FALSE)),"-",VLOOKUP(control!$B$5&amp;control!$H$27&amp;Wales_LA!$B44,Data_LA!$A$5:$K$1300,Data_LA!E$1,FALSE)))</f>
        <v>-</v>
      </c>
      <c r="L44" s="90" t="str">
        <f>IF(OR(IF(ISERROR(VLOOKUP(control!$B$5&amp;control!$H$27&amp;Wales_LA!$B44,Data_LA!$A$5:$K$1300,Data_LA!F$1,FALSE)),"-",VLOOKUP(control!$B$5&amp;control!$H$27&amp;Wales_LA!$B44,Data_LA!$A$5:$K$1300,Data_LA!F$1,FALSE))=0,ISERROR(IF(ISERROR(VLOOKUP(control!$B$5&amp;control!$H$27&amp;Wales_LA!$B47,Data_LA!$A$5:$K$1300,Data_LA!F$1,FALSE)),"-",VLOOKUP(control!$B$5&amp;control!$H$27&amp;Wales_LA!$B44,Data_LA!$A$5:$K$1300,Data_LA!F$1,FALSE)))),"-",IF(ISERROR(VLOOKUP(control!$B$5&amp;control!$H$27&amp;Wales_LA!$B44,Data_LA!$A$5:$K$1300,Data_LA!F$1,FALSE)),"-",VLOOKUP(control!$B$5&amp;control!$H$27&amp;Wales_LA!$B44,Data_LA!$A$5:$K$1300,Data_LA!F$1,FALSE)))</f>
        <v>-</v>
      </c>
      <c r="M44" s="90" t="str">
        <f>IF(OR(IF(ISERROR(VLOOKUP(control!$B$5&amp;control!$H$27&amp;Wales_LA!$B44,Data_LA!$A$5:$K$1300,Data_LA!G$1,FALSE)),"-",VLOOKUP(control!$B$5&amp;control!$H$27&amp;Wales_LA!$B44,Data_LA!$A$5:$K$1300,Data_LA!G$1,FALSE))=0,ISERROR(IF(ISERROR(VLOOKUP(control!$B$5&amp;control!$H$27&amp;Wales_LA!$B47,Data_LA!$A$5:$K$1300,Data_LA!G$1,FALSE)),"-",VLOOKUP(control!$B$5&amp;control!$H$27&amp;Wales_LA!$B44,Data_LA!$A$5:$K$1300,Data_LA!G$1,FALSE)))),"-",IF(ISERROR(VLOOKUP(control!$B$5&amp;control!$H$27&amp;Wales_LA!$B44,Data_LA!$A$5:$K$1300,Data_LA!G$1,FALSE)),"-",VLOOKUP(control!$B$5&amp;control!$H$27&amp;Wales_LA!$B44,Data_LA!$A$5:$K$1300,Data_LA!G$1,FALSE)))</f>
        <v>-</v>
      </c>
      <c r="N44" s="90" t="str">
        <f>IF(OR(IF(ISERROR(VLOOKUP(control!$B$5&amp;control!$H$27&amp;Wales_LA!$B44,Data_LA!$A$5:$K$1300,Data_LA!H$1,FALSE)),"-",VLOOKUP(control!$B$5&amp;control!$H$27&amp;Wales_LA!$B44,Data_LA!$A$5:$K$1300,Data_LA!H$1,FALSE))=0,ISERROR(IF(ISERROR(VLOOKUP(control!$B$5&amp;control!$H$27&amp;Wales_LA!$B47,Data_LA!$A$5:$K$1300,Data_LA!H$1,FALSE)),"-",VLOOKUP(control!$B$5&amp;control!$H$27&amp;Wales_LA!$B44,Data_LA!$A$5:$K$1300,Data_LA!H$1,FALSE)))),"-",IF(ISERROR(VLOOKUP(control!$B$5&amp;control!$H$27&amp;Wales_LA!$B44,Data_LA!$A$5:$K$1300,Data_LA!H$1,FALSE)),"-",VLOOKUP(control!$B$5&amp;control!$H$27&amp;Wales_LA!$B44,Data_LA!$A$5:$K$1300,Data_LA!H$1,FALSE)))</f>
        <v>-</v>
      </c>
      <c r="O44" s="90" t="str">
        <f>IF(OR(IF(ISERROR(VLOOKUP(control!$B$5&amp;control!$H$27&amp;Wales_LA!$B44,Data_LA!$A$5:$K$1300,Data_LA!I$1,FALSE)),"-",VLOOKUP(control!$B$5&amp;control!$H$27&amp;Wales_LA!$B44,Data_LA!$A$5:$K$1300,Data_LA!I$1,FALSE))=0,ISERROR(IF(ISERROR(VLOOKUP(control!$B$5&amp;control!$H$27&amp;Wales_LA!$B47,Data_LA!$A$5:$K$1300,Data_LA!I$1,FALSE)),"-",VLOOKUP(control!$B$5&amp;control!$H$27&amp;Wales_LA!$B44,Data_LA!$A$5:$K$1300,Data_LA!I$1,FALSE)))),"-",IF(ISERROR(VLOOKUP(control!$B$5&amp;control!$H$27&amp;Wales_LA!$B44,Data_LA!$A$5:$K$1300,Data_LA!I$1,FALSE)),"-",VLOOKUP(control!$B$5&amp;control!$H$27&amp;Wales_LA!$B44,Data_LA!$A$5:$K$1300,Data_LA!I$1,FALSE)))</f>
        <v>-</v>
      </c>
      <c r="P44" s="90" t="str">
        <f>IF(OR(IF(ISERROR(VLOOKUP(control!$B$5&amp;control!$H$27&amp;Wales_LA!$B44,Data_LA!$A$5:$K$1300,Data_LA!J$1,FALSE)),"-",VLOOKUP(control!$B$5&amp;control!$H$27&amp;Wales_LA!$B44,Data_LA!$A$5:$K$1300,Data_LA!J$1,FALSE))=0,ISERROR(IF(ISERROR(VLOOKUP(control!$B$5&amp;control!$H$27&amp;Wales_LA!$B47,Data_LA!$A$5:$K$1300,Data_LA!J$1,FALSE)),"-",VLOOKUP(control!$B$5&amp;control!$H$27&amp;Wales_LA!$B44,Data_LA!$A$5:$K$1300,Data_LA!J$1,FALSE)))),"-",IF(ISERROR(VLOOKUP(control!$B$5&amp;control!$H$27&amp;Wales_LA!$B44,Data_LA!$A$5:$K$1300,Data_LA!J$1,FALSE)),"-",VLOOKUP(control!$B$5&amp;control!$H$27&amp;Wales_LA!$B44,Data_LA!$A$5:$K$1300,Data_LA!J$1,FALSE)))</f>
        <v>-</v>
      </c>
      <c r="Q44" s="91" t="str">
        <f>IF(OR(IF(ISERROR(VLOOKUP(control!$B$5&amp;control!$H$27&amp;Wales_LA!$B44,Data_LA!$A$5:$K$1300,Data_LA!K$1,FALSE)),"-",VLOOKUP(control!$B$5&amp;control!$H$27&amp;Wales_LA!$B44,Data_LA!$A$5:$K$1300,Data_LA!K$1,FALSE))=0,ISERROR(IF(ISERROR(VLOOKUP(control!$B$5&amp;control!$H$27&amp;Wales_LA!$B47,Data_LA!$A$5:$K$1300,Data_LA!K$1,FALSE)),"-",VLOOKUP(control!$B$5&amp;control!$H$27&amp;Wales_LA!$B44,Data_LA!$A$5:$K$1300,Data_LA!K$1,FALSE)))),"-",IF(ISERROR(VLOOKUP(control!$B$5&amp;control!$H$27&amp;Wales_LA!$B44,Data_LA!$A$5:$K$1300,Data_LA!K$1,FALSE)),"-",VLOOKUP(control!$B$5&amp;control!$H$27&amp;Wales_LA!$B44,Data_LA!$A$5:$K$1300,Data_LA!K$1,FALSE)))</f>
        <v>-</v>
      </c>
      <c r="R44" s="9"/>
      <c r="S44" s="89">
        <f>IF(OR(IF(ISERROR(VLOOKUP("Persons"&amp;control!$H$27&amp;Wales_LA!$B44,Data_LA!$A$5:$K$1300,Data_LA!E$1,FALSE)),"-",VLOOKUP("Persons"&amp;control!$H$27&amp;Wales_LA!$B44,Data_LA!$A$5:$K$1300,Data_LA!E$1,FALSE))=0,ISERROR(IF(ISERROR(VLOOKUP("Persons"&amp;control!$H$27&amp;Wales_LA!$B44,Data_LA!$A$5:$K$1300,Data_LA!E$1,FALSE)),"-",VLOOKUP("Persons"&amp;control!$H$27&amp;Wales_LA!$B44,Data_LA!$A$5:$K$1300,Data_LA!E$1,FALSE)))),"-",IF(ISERROR(VLOOKUP("Persons"&amp;control!$H$27&amp;Wales_LA!$B44,Data_LA!$A$5:$K$1300,Data_LA!E$1,FALSE)),"-",VLOOKUP("Persons"&amp;control!$H$27&amp;Wales_LA!$B44,Data_LA!$A$5:$K$1300,Data_LA!E$1,FALSE)))</f>
        <v>98</v>
      </c>
      <c r="T44" s="90">
        <f>IF(OR(IF(ISERROR(VLOOKUP("Persons"&amp;control!$H$27&amp;Wales_LA!$B44,Data_LA!$A$5:$K$1300,Data_LA!F$1,FALSE)),"-",VLOOKUP("Persons"&amp;control!$H$27&amp;Wales_LA!$B44,Data_LA!$A$5:$K$1300,Data_LA!F$1,FALSE))=0,ISERROR(IF(ISERROR(VLOOKUP("Persons"&amp;control!$H$27&amp;Wales_LA!$B44,Data_LA!$A$5:$K$1300,Data_LA!F$1,FALSE)),"-",VLOOKUP("Persons"&amp;control!$H$27&amp;Wales_LA!$B44,Data_LA!$A$5:$K$1300,Data_LA!F$1,FALSE)))),"-",IF(ISERROR(VLOOKUP("Persons"&amp;control!$H$27&amp;Wales_LA!$B44,Data_LA!$A$5:$K$1300,Data_LA!F$1,FALSE)),"-",VLOOKUP("Persons"&amp;control!$H$27&amp;Wales_LA!$B44,Data_LA!$A$5:$K$1300,Data_LA!F$1,FALSE)))</f>
        <v>103</v>
      </c>
      <c r="U44" s="90">
        <f>IF(OR(IF(ISERROR(VLOOKUP("Persons"&amp;control!$H$27&amp;Wales_LA!$B44,Data_LA!$A$5:$K$1300,Data_LA!G$1,FALSE)),"-",VLOOKUP("Persons"&amp;control!$H$27&amp;Wales_LA!$B44,Data_LA!$A$5:$K$1300,Data_LA!G$1,FALSE))=0,ISERROR(IF(ISERROR(VLOOKUP("Persons"&amp;control!$H$27&amp;Wales_LA!$B44,Data_LA!$A$5:$K$1300,Data_LA!G$1,FALSE)),"-",VLOOKUP("Persons"&amp;control!$H$27&amp;Wales_LA!$B44,Data_LA!$A$5:$K$1300,Data_LA!G$1,FALSE)))),"-",IF(ISERROR(VLOOKUP("Persons"&amp;control!$H$27&amp;Wales_LA!$B44,Data_LA!$A$5:$K$1300,Data_LA!G$1,FALSE)),"-",VLOOKUP("Persons"&amp;control!$H$27&amp;Wales_LA!$B44,Data_LA!$A$5:$K$1300,Data_LA!G$1,FALSE)))</f>
        <v>241</v>
      </c>
      <c r="V44" s="90">
        <f>IF(OR(IF(ISERROR(VLOOKUP("Persons"&amp;control!$H$27&amp;Wales_LA!$B44,Data_LA!$A$5:$K$1300,Data_LA!H$1,FALSE)),"-",VLOOKUP("Persons"&amp;control!$H$27&amp;Wales_LA!$B44,Data_LA!$A$5:$K$1300,Data_LA!H$1,FALSE))=0,ISERROR(IF(ISERROR(VLOOKUP("Persons"&amp;control!$H$27&amp;Wales_LA!$B44,Data_LA!$A$5:$K$1300,Data_LA!H$1,FALSE)),"-",VLOOKUP("Persons"&amp;control!$H$27&amp;Wales_LA!$B44,Data_LA!$A$5:$K$1300,Data_LA!H$1,FALSE)))),"-",IF(ISERROR(VLOOKUP("Persons"&amp;control!$H$27&amp;Wales_LA!$B44,Data_LA!$A$5:$K$1300,Data_LA!H$1,FALSE)),"-",VLOOKUP("Persons"&amp;control!$H$27&amp;Wales_LA!$B44,Data_LA!$A$5:$K$1300,Data_LA!H$1,FALSE)))</f>
        <v>175</v>
      </c>
      <c r="W44" s="90">
        <f>IF(OR(IF(ISERROR(VLOOKUP("Persons"&amp;control!$H$27&amp;Wales_LA!$B44,Data_LA!$A$5:$K$1300,Data_LA!I$1,FALSE)),"-",VLOOKUP("Persons"&amp;control!$H$27&amp;Wales_LA!$B44,Data_LA!$A$5:$K$1300,Data_LA!I$1,FALSE))=0,ISERROR(IF(ISERROR(VLOOKUP("Persons"&amp;control!$H$27&amp;Wales_LA!$B44,Data_LA!$A$5:$K$1300,Data_LA!I$1,FALSE)),"-",VLOOKUP("Persons"&amp;control!$H$27&amp;Wales_LA!$B44,Data_LA!$A$5:$K$1300,Data_LA!I$1,FALSE)))),"-",IF(ISERROR(VLOOKUP("Persons"&amp;control!$H$27&amp;Wales_LA!$B44,Data_LA!$A$5:$K$1300,Data_LA!I$1,FALSE)),"-",VLOOKUP("Persons"&amp;control!$H$27&amp;Wales_LA!$B44,Data_LA!$A$5:$K$1300,Data_LA!I$1,FALSE)))</f>
        <v>52</v>
      </c>
      <c r="X44" s="90">
        <f>IF(OR(IF(ISERROR(VLOOKUP("Persons"&amp;control!$H$27&amp;Wales_LA!$B44,Data_LA!$A$5:$K$1300,Data_LA!J$1,FALSE)),"-",VLOOKUP("Persons"&amp;control!$H$27&amp;Wales_LA!$B44,Data_LA!$A$5:$K$1300,Data_LA!J$1,FALSE))=0,ISERROR(IF(ISERROR(VLOOKUP("Persons"&amp;control!$H$27&amp;Wales_LA!$B44,Data_LA!$A$5:$K$1300,Data_LA!J$1,FALSE)),"-",VLOOKUP("Persons"&amp;control!$H$27&amp;Wales_LA!$B44,Data_LA!$A$5:$K$1300,Data_LA!J$1,FALSE)))),"-",IF(ISERROR(VLOOKUP("Persons"&amp;control!$H$27&amp;Wales_LA!$B44,Data_LA!$A$5:$K$1300,Data_LA!J$1,FALSE)),"-",VLOOKUP("Persons"&amp;control!$H$27&amp;Wales_LA!$B44,Data_LA!$A$5:$K$1300,Data_LA!J$1,FALSE)))</f>
        <v>19</v>
      </c>
      <c r="Y44" s="91">
        <f>IF(OR(IF(ISERROR(VLOOKUP("Persons"&amp;control!$H$27&amp;Wales_LA!$B44,Data_LA!$A$5:$K$1300,Data_LA!K$1,FALSE)),"-",VLOOKUP("Persons"&amp;control!$H$27&amp;Wales_LA!$B44,Data_LA!$A$5:$K$1300,Data_LA!K$1,FALSE))=0,ISERROR(IF(ISERROR(VLOOKUP("Persons"&amp;control!$H$27&amp;Wales_LA!$B44,Data_LA!$A$5:$K$1300,Data_LA!K$1,FALSE)),"-",VLOOKUP("Persons"&amp;control!$H$27&amp;Wales_LA!$B44,Data_LA!$A$5:$K$1300,Data_LA!K$1,FALSE)))),"-",IF(ISERROR(VLOOKUP("Persons"&amp;control!$H$27&amp;Wales_LA!$B44,Data_LA!$A$5:$K$1300,Data_LA!K$1,FALSE)),"-",VLOOKUP("Persons"&amp;control!$H$27&amp;Wales_LA!$B44,Data_LA!$A$5:$K$1300,Data_LA!K$1,FALSE)))</f>
        <v>688</v>
      </c>
    </row>
    <row r="45" spans="2:25" thickBot="1">
      <c r="B45" s="16" t="s">
        <v>142</v>
      </c>
      <c r="C45" s="86">
        <f>IF(OR(IF(ISERROR(VLOOKUP(control!$B$4&amp;control!$H$27&amp;Wales_LA!$B45,Data_LA!$A$5:$K$1300,Data_LA!E$1,FALSE)),"-",VLOOKUP(control!$B$4&amp;control!$H$27&amp;Wales_LA!$B45,Data_LA!$A$5:$K$1300,Data_LA!E$1,FALSE))=0,ISERROR(IF(ISERROR(VLOOKUP(control!$B$4&amp;control!$H$27&amp;Wales_LA!$B45,Data_LA!$A$5:$K$1300,Data_LA!E$1,FALSE)),"-",VLOOKUP(control!$B$4&amp;control!$H$27&amp;Wales_LA!$B45,Data_LA!$A$5:$K$1300,Data_LA!E$1,FALSE)))),"-",IF(ISERROR(VLOOKUP(control!$B$4&amp;control!$H$27&amp;Wales_LA!$B45,Data_LA!$A$5:$K$1300,Data_LA!E$1,FALSE)),"-",VLOOKUP(control!$B$4&amp;control!$H$27&amp;Wales_LA!$B45,Data_LA!$A$5:$K$1300,Data_LA!E$1,FALSE)))</f>
        <v>9</v>
      </c>
      <c r="D45" s="87">
        <f>IF(OR(IF(ISERROR(VLOOKUP(control!$B$4&amp;control!$H$27&amp;Wales_LA!$B45,Data_LA!$A$5:$K$1300,Data_LA!F$1,FALSE)),"-",VLOOKUP(control!$B$4&amp;control!$H$27&amp;Wales_LA!$B45,Data_LA!$A$5:$K$1300,Data_LA!F$1,FALSE))=0,ISERROR(IF(ISERROR(VLOOKUP(control!$B$4&amp;control!$H$27&amp;Wales_LA!$B45,Data_LA!$A$5:$K$1300,Data_LA!F$1,FALSE)),"-",VLOOKUP(control!$B$4&amp;control!$H$27&amp;Wales_LA!$B45,Data_LA!$A$5:$K$1300,Data_LA!F$1,FALSE)))),"-",IF(ISERROR(VLOOKUP(control!$B$4&amp;control!$H$27&amp;Wales_LA!$B45,Data_LA!$A$5:$K$1300,Data_LA!F$1,FALSE)),"-",VLOOKUP(control!$B$4&amp;control!$H$27&amp;Wales_LA!$B45,Data_LA!$A$5:$K$1300,Data_LA!F$1,FALSE)))</f>
        <v>1</v>
      </c>
      <c r="E45" s="87">
        <f>IF(OR(IF(ISERROR(VLOOKUP(control!$B$4&amp;control!$H$27&amp;Wales_LA!$B45,Data_LA!$A$5:$K$1300,Data_LA!G$1,FALSE)),"-",VLOOKUP(control!$B$4&amp;control!$H$27&amp;Wales_LA!$B45,Data_LA!$A$5:$K$1300,Data_LA!G$1,FALSE))=0,ISERROR(IF(ISERROR(VLOOKUP(control!$B$4&amp;control!$H$27&amp;Wales_LA!$B45,Data_LA!$A$5:$K$1300,Data_LA!G$1,FALSE)),"-",VLOOKUP(control!$B$4&amp;control!$H$27&amp;Wales_LA!$B45,Data_LA!$A$5:$K$1300,Data_LA!G$1,FALSE)))),"-",IF(ISERROR(VLOOKUP(control!$B$4&amp;control!$H$27&amp;Wales_LA!$B45,Data_LA!$A$5:$K$1300,Data_LA!G$1,FALSE)),"-",VLOOKUP(control!$B$4&amp;control!$H$27&amp;Wales_LA!$B45,Data_LA!$A$5:$K$1300,Data_LA!G$1,FALSE)))</f>
        <v>2</v>
      </c>
      <c r="F45" s="87">
        <f>IF(OR(IF(ISERROR(VLOOKUP(control!$B$4&amp;control!$H$27&amp;Wales_LA!$B45,Data_LA!$A$5:$K$1300,Data_LA!H$1,FALSE)),"-",VLOOKUP(control!$B$4&amp;control!$H$27&amp;Wales_LA!$B45,Data_LA!$A$5:$K$1300,Data_LA!H$1,FALSE))=0,ISERROR(IF(ISERROR(VLOOKUP(control!$B$4&amp;control!$H$27&amp;Wales_LA!$B45,Data_LA!$A$5:$K$1300,Data_LA!H$1,FALSE)),"-",VLOOKUP(control!$B$4&amp;control!$H$27&amp;Wales_LA!$B45,Data_LA!$A$5:$K$1300,Data_LA!H$1,FALSE)))),"-",IF(ISERROR(VLOOKUP(control!$B$4&amp;control!$H$27&amp;Wales_LA!$B45,Data_LA!$A$5:$K$1300,Data_LA!H$1,FALSE)),"-",VLOOKUP(control!$B$4&amp;control!$H$27&amp;Wales_LA!$B45,Data_LA!$A$5:$K$1300,Data_LA!H$1,FALSE)))</f>
        <v>8</v>
      </c>
      <c r="G45" s="87">
        <f>IF(OR(IF(ISERROR(VLOOKUP(control!$B$4&amp;control!$H$27&amp;Wales_LA!$B45,Data_LA!$A$5:$K$1300,Data_LA!I$1,FALSE)),"-",VLOOKUP(control!$B$4&amp;control!$H$27&amp;Wales_LA!$B45,Data_LA!$A$5:$K$1300,Data_LA!I$1,FALSE))=0,ISERROR(IF(ISERROR(VLOOKUP(control!$B$4&amp;control!$H$27&amp;Wales_LA!$B45,Data_LA!$A$5:$K$1300,Data_LA!I$1,FALSE)),"-",VLOOKUP(control!$B$4&amp;control!$H$27&amp;Wales_LA!$B45,Data_LA!$A$5:$K$1300,Data_LA!I$1,FALSE)))),"-",IF(ISERROR(VLOOKUP(control!$B$4&amp;control!$H$27&amp;Wales_LA!$B45,Data_LA!$A$5:$K$1300,Data_LA!I$1,FALSE)),"-",VLOOKUP(control!$B$4&amp;control!$H$27&amp;Wales_LA!$B45,Data_LA!$A$5:$K$1300,Data_LA!I$1,FALSE)))</f>
        <v>5</v>
      </c>
      <c r="H45" s="87">
        <f>IF(OR(IF(ISERROR(VLOOKUP(control!$B$4&amp;control!$H$27&amp;Wales_LA!$B45,Data_LA!$A$5:$K$1300,Data_LA!J$1,FALSE)),"-",VLOOKUP(control!$B$4&amp;control!$H$27&amp;Wales_LA!$B45,Data_LA!$A$5:$K$1300,Data_LA!J$1,FALSE))=0,ISERROR(IF(ISERROR(VLOOKUP(control!$B$4&amp;control!$H$27&amp;Wales_LA!$B45,Data_LA!$A$5:$K$1300,Data_LA!J$1,FALSE)),"-",VLOOKUP(control!$B$4&amp;control!$H$27&amp;Wales_LA!$B45,Data_LA!$A$5:$K$1300,Data_LA!J$1,FALSE)))),"-",IF(ISERROR(VLOOKUP(control!$B$4&amp;control!$H$27&amp;Wales_LA!$B45,Data_LA!$A$5:$K$1300,Data_LA!J$1,FALSE)),"-",VLOOKUP(control!$B$4&amp;control!$H$27&amp;Wales_LA!$B45,Data_LA!$A$5:$K$1300,Data_LA!J$1,FALSE)))</f>
        <v>2</v>
      </c>
      <c r="I45" s="88">
        <f>IF(OR(IF(ISERROR(VLOOKUP(control!$B$4&amp;control!$H$27&amp;Wales_LA!$B45,Data_LA!$A$5:$K$1300,Data_LA!K$1,FALSE)),"-",VLOOKUP(control!$B$4&amp;control!$H$27&amp;Wales_LA!$B45,Data_LA!$A$5:$K$1300,Data_LA!K$1,FALSE))=0,ISERROR(IF(ISERROR(VLOOKUP(control!$B$4&amp;control!$H$27&amp;Wales_LA!$B45,Data_LA!$A$5:$K$1300,Data_LA!K$1,FALSE)),"-",VLOOKUP(control!$B$4&amp;control!$H$27&amp;Wales_LA!$B45,Data_LA!$A$5:$K$1300,Data_LA!K$1,FALSE)))),"-",IF(ISERROR(VLOOKUP(control!$B$4&amp;control!$H$27&amp;Wales_LA!$B45,Data_LA!$A$5:$K$1300,Data_LA!K$1,FALSE)),"-",VLOOKUP(control!$B$4&amp;control!$H$27&amp;Wales_LA!$B45,Data_LA!$A$5:$K$1300,Data_LA!K$1,FALSE)))</f>
        <v>27</v>
      </c>
      <c r="K45" s="86">
        <f>IF(OR(IF(ISERROR(VLOOKUP(control!$B$5&amp;control!$H$27&amp;Wales_LA!$B45,Data_LA!$A$5:$K$1300,Data_LA!E$1,FALSE)),"-",VLOOKUP(control!$B$5&amp;control!$H$27&amp;Wales_LA!$B45,Data_LA!$A$5:$K$1300,Data_LA!E$1,FALSE))=0,ISERROR(IF(ISERROR(VLOOKUP(control!$B$5&amp;control!$H$27&amp;Wales_LA!$B45,Data_LA!$A$5:$K$1300,Data_LA!E$1,FALSE)),"-",VLOOKUP(control!$B$5&amp;control!$H$27&amp;Wales_LA!$B45,Data_LA!$A$5:$K$1300,Data_LA!E$1,FALSE)))),"-",IF(ISERROR(VLOOKUP(control!$B$5&amp;control!$H$27&amp;Wales_LA!$B45,Data_LA!$A$5:$K$1300,Data_LA!E$1,FALSE)),"-",VLOOKUP(control!$B$5&amp;control!$H$27&amp;Wales_LA!$B45,Data_LA!$A$5:$K$1300,Data_LA!E$1,FALSE)))</f>
        <v>1</v>
      </c>
      <c r="L45" s="87">
        <f>IF(OR(IF(ISERROR(VLOOKUP(control!$B$5&amp;control!$H$27&amp;Wales_LA!$B45,Data_LA!$A$5:$K$1300,Data_LA!F$1,FALSE)),"-",VLOOKUP(control!$B$5&amp;control!$H$27&amp;Wales_LA!$B45,Data_LA!$A$5:$K$1300,Data_LA!F$1,FALSE))=0,ISERROR(IF(ISERROR(VLOOKUP(control!$B$5&amp;control!$H$27&amp;Wales_LA!$B48,Data_LA!$A$5:$K$1300,Data_LA!F$1,FALSE)),"-",VLOOKUP(control!$B$5&amp;control!$H$27&amp;Wales_LA!$B45,Data_LA!$A$5:$K$1300,Data_LA!F$1,FALSE)))),"-",IF(ISERROR(VLOOKUP(control!$B$5&amp;control!$H$27&amp;Wales_LA!$B45,Data_LA!$A$5:$K$1300,Data_LA!F$1,FALSE)),"-",VLOOKUP(control!$B$5&amp;control!$H$27&amp;Wales_LA!$B45,Data_LA!$A$5:$K$1300,Data_LA!F$1,FALSE)))</f>
        <v>4</v>
      </c>
      <c r="M45" s="87" t="str">
        <f>IF(OR(IF(ISERROR(VLOOKUP(control!$B$5&amp;control!$H$27&amp;Wales_LA!$B45,Data_LA!$A$5:$K$1300,Data_LA!G$1,FALSE)),"-",VLOOKUP(control!$B$5&amp;control!$H$27&amp;Wales_LA!$B45,Data_LA!$A$5:$K$1300,Data_LA!G$1,FALSE))=0,ISERROR(IF(ISERROR(VLOOKUP(control!$B$5&amp;control!$H$27&amp;Wales_LA!$B48,Data_LA!$A$5:$K$1300,Data_LA!G$1,FALSE)),"-",VLOOKUP(control!$B$5&amp;control!$H$27&amp;Wales_LA!$B45,Data_LA!$A$5:$K$1300,Data_LA!G$1,FALSE)))),"-",IF(ISERROR(VLOOKUP(control!$B$5&amp;control!$H$27&amp;Wales_LA!$B45,Data_LA!$A$5:$K$1300,Data_LA!G$1,FALSE)),"-",VLOOKUP(control!$B$5&amp;control!$H$27&amp;Wales_LA!$B45,Data_LA!$A$5:$K$1300,Data_LA!G$1,FALSE)))</f>
        <v>-</v>
      </c>
      <c r="N45" s="87">
        <f>IF(OR(IF(ISERROR(VLOOKUP(control!$B$5&amp;control!$H$27&amp;Wales_LA!$B45,Data_LA!$A$5:$K$1300,Data_LA!H$1,FALSE)),"-",VLOOKUP(control!$B$5&amp;control!$H$27&amp;Wales_LA!$B45,Data_LA!$A$5:$K$1300,Data_LA!H$1,FALSE))=0,ISERROR(IF(ISERROR(VLOOKUP(control!$B$5&amp;control!$H$27&amp;Wales_LA!$B48,Data_LA!$A$5:$K$1300,Data_LA!H$1,FALSE)),"-",VLOOKUP(control!$B$5&amp;control!$H$27&amp;Wales_LA!$B45,Data_LA!$A$5:$K$1300,Data_LA!H$1,FALSE)))),"-",IF(ISERROR(VLOOKUP(control!$B$5&amp;control!$H$27&amp;Wales_LA!$B45,Data_LA!$A$5:$K$1300,Data_LA!H$1,FALSE)),"-",VLOOKUP(control!$B$5&amp;control!$H$27&amp;Wales_LA!$B45,Data_LA!$A$5:$K$1300,Data_LA!H$1,FALSE)))</f>
        <v>1</v>
      </c>
      <c r="O45" s="87">
        <f>IF(OR(IF(ISERROR(VLOOKUP(control!$B$5&amp;control!$H$27&amp;Wales_LA!$B45,Data_LA!$A$5:$K$1300,Data_LA!I$1,FALSE)),"-",VLOOKUP(control!$B$5&amp;control!$H$27&amp;Wales_LA!$B45,Data_LA!$A$5:$K$1300,Data_LA!I$1,FALSE))=0,ISERROR(IF(ISERROR(VLOOKUP(control!$B$5&amp;control!$H$27&amp;Wales_LA!$B48,Data_LA!$A$5:$K$1300,Data_LA!I$1,FALSE)),"-",VLOOKUP(control!$B$5&amp;control!$H$27&amp;Wales_LA!$B45,Data_LA!$A$5:$K$1300,Data_LA!I$1,FALSE)))),"-",IF(ISERROR(VLOOKUP(control!$B$5&amp;control!$H$27&amp;Wales_LA!$B45,Data_LA!$A$5:$K$1300,Data_LA!I$1,FALSE)),"-",VLOOKUP(control!$B$5&amp;control!$H$27&amp;Wales_LA!$B45,Data_LA!$A$5:$K$1300,Data_LA!I$1,FALSE)))</f>
        <v>4</v>
      </c>
      <c r="P45" s="87" t="str">
        <f>IF(OR(IF(ISERROR(VLOOKUP(control!$B$5&amp;control!$H$27&amp;Wales_LA!$B45,Data_LA!$A$5:$K$1300,Data_LA!J$1,FALSE)),"-",VLOOKUP(control!$B$5&amp;control!$H$27&amp;Wales_LA!$B45,Data_LA!$A$5:$K$1300,Data_LA!J$1,FALSE))=0,ISERROR(IF(ISERROR(VLOOKUP(control!$B$5&amp;control!$H$27&amp;Wales_LA!$B48,Data_LA!$A$5:$K$1300,Data_LA!J$1,FALSE)),"-",VLOOKUP(control!$B$5&amp;control!$H$27&amp;Wales_LA!$B45,Data_LA!$A$5:$K$1300,Data_LA!J$1,FALSE)))),"-",IF(ISERROR(VLOOKUP(control!$B$5&amp;control!$H$27&amp;Wales_LA!$B45,Data_LA!$A$5:$K$1300,Data_LA!J$1,FALSE)),"-",VLOOKUP(control!$B$5&amp;control!$H$27&amp;Wales_LA!$B45,Data_LA!$A$5:$K$1300,Data_LA!J$1,FALSE)))</f>
        <v>-</v>
      </c>
      <c r="Q45" s="88">
        <f>IF(OR(IF(ISERROR(VLOOKUP(control!$B$5&amp;control!$H$27&amp;Wales_LA!$B45,Data_LA!$A$5:$K$1300,Data_LA!K$1,FALSE)),"-",VLOOKUP(control!$B$5&amp;control!$H$27&amp;Wales_LA!$B45,Data_LA!$A$5:$K$1300,Data_LA!K$1,FALSE))=0,ISERROR(IF(ISERROR(VLOOKUP(control!$B$5&amp;control!$H$27&amp;Wales_LA!$B48,Data_LA!$A$5:$K$1300,Data_LA!K$1,FALSE)),"-",VLOOKUP(control!$B$5&amp;control!$H$27&amp;Wales_LA!$B45,Data_LA!$A$5:$K$1300,Data_LA!K$1,FALSE)))),"-",IF(ISERROR(VLOOKUP(control!$B$5&amp;control!$H$27&amp;Wales_LA!$B45,Data_LA!$A$5:$K$1300,Data_LA!K$1,FALSE)),"-",VLOOKUP(control!$B$5&amp;control!$H$27&amp;Wales_LA!$B45,Data_LA!$A$5:$K$1300,Data_LA!K$1,FALSE)))</f>
        <v>10</v>
      </c>
      <c r="R45" s="9"/>
      <c r="S45" s="86">
        <f>IF(OR(IF(ISERROR(VLOOKUP("Persons"&amp;control!$H$27&amp;Wales_LA!$B45,Data_LA!$A$5:$K$1300,Data_LA!E$1,FALSE)),"-",VLOOKUP("Persons"&amp;control!$H$27&amp;Wales_LA!$B45,Data_LA!$A$5:$K$1300,Data_LA!E$1,FALSE))=0,ISERROR(IF(ISERROR(VLOOKUP("Persons"&amp;control!$H$27&amp;Wales_LA!$B45,Data_LA!$A$5:$K$1300,Data_LA!E$1,FALSE)),"-",VLOOKUP("Persons"&amp;control!$H$27&amp;Wales_LA!$B45,Data_LA!$A$5:$K$1300,Data_LA!E$1,FALSE)))),"-",IF(ISERROR(VLOOKUP("Persons"&amp;control!$H$27&amp;Wales_LA!$B45,Data_LA!$A$5:$K$1300,Data_LA!E$1,FALSE)),"-",VLOOKUP("Persons"&amp;control!$H$27&amp;Wales_LA!$B45,Data_LA!$A$5:$K$1300,Data_LA!E$1,FALSE)))</f>
        <v>10</v>
      </c>
      <c r="T45" s="87">
        <f>IF(OR(IF(ISERROR(VLOOKUP("Persons"&amp;control!$H$27&amp;Wales_LA!$B45,Data_LA!$A$5:$K$1300,Data_LA!F$1,FALSE)),"-",VLOOKUP("Persons"&amp;control!$H$27&amp;Wales_LA!$B45,Data_LA!$A$5:$K$1300,Data_LA!F$1,FALSE))=0,ISERROR(IF(ISERROR(VLOOKUP("Persons"&amp;control!$H$27&amp;Wales_LA!$B45,Data_LA!$A$5:$K$1300,Data_LA!F$1,FALSE)),"-",VLOOKUP("Persons"&amp;control!$H$27&amp;Wales_LA!$B45,Data_LA!$A$5:$K$1300,Data_LA!F$1,FALSE)))),"-",IF(ISERROR(VLOOKUP("Persons"&amp;control!$H$27&amp;Wales_LA!$B45,Data_LA!$A$5:$K$1300,Data_LA!F$1,FALSE)),"-",VLOOKUP("Persons"&amp;control!$H$27&amp;Wales_LA!$B45,Data_LA!$A$5:$K$1300,Data_LA!F$1,FALSE)))</f>
        <v>5</v>
      </c>
      <c r="U45" s="87">
        <f>IF(OR(IF(ISERROR(VLOOKUP("Persons"&amp;control!$H$27&amp;Wales_LA!$B45,Data_LA!$A$5:$K$1300,Data_LA!G$1,FALSE)),"-",VLOOKUP("Persons"&amp;control!$H$27&amp;Wales_LA!$B45,Data_LA!$A$5:$K$1300,Data_LA!G$1,FALSE))=0,ISERROR(IF(ISERROR(VLOOKUP("Persons"&amp;control!$H$27&amp;Wales_LA!$B45,Data_LA!$A$5:$K$1300,Data_LA!G$1,FALSE)),"-",VLOOKUP("Persons"&amp;control!$H$27&amp;Wales_LA!$B45,Data_LA!$A$5:$K$1300,Data_LA!G$1,FALSE)))),"-",IF(ISERROR(VLOOKUP("Persons"&amp;control!$H$27&amp;Wales_LA!$B45,Data_LA!$A$5:$K$1300,Data_LA!G$1,FALSE)),"-",VLOOKUP("Persons"&amp;control!$H$27&amp;Wales_LA!$B45,Data_LA!$A$5:$K$1300,Data_LA!G$1,FALSE)))</f>
        <v>2</v>
      </c>
      <c r="V45" s="87">
        <f>IF(OR(IF(ISERROR(VLOOKUP("Persons"&amp;control!$H$27&amp;Wales_LA!$B45,Data_LA!$A$5:$K$1300,Data_LA!H$1,FALSE)),"-",VLOOKUP("Persons"&amp;control!$H$27&amp;Wales_LA!$B45,Data_LA!$A$5:$K$1300,Data_LA!H$1,FALSE))=0,ISERROR(IF(ISERROR(VLOOKUP("Persons"&amp;control!$H$27&amp;Wales_LA!$B45,Data_LA!$A$5:$K$1300,Data_LA!H$1,FALSE)),"-",VLOOKUP("Persons"&amp;control!$H$27&amp;Wales_LA!$B45,Data_LA!$A$5:$K$1300,Data_LA!H$1,FALSE)))),"-",IF(ISERROR(VLOOKUP("Persons"&amp;control!$H$27&amp;Wales_LA!$B45,Data_LA!$A$5:$K$1300,Data_LA!H$1,FALSE)),"-",VLOOKUP("Persons"&amp;control!$H$27&amp;Wales_LA!$B45,Data_LA!$A$5:$K$1300,Data_LA!H$1,FALSE)))</f>
        <v>9</v>
      </c>
      <c r="W45" s="87">
        <f>IF(OR(IF(ISERROR(VLOOKUP("Persons"&amp;control!$H$27&amp;Wales_LA!$B45,Data_LA!$A$5:$K$1300,Data_LA!I$1,FALSE)),"-",VLOOKUP("Persons"&amp;control!$H$27&amp;Wales_LA!$B45,Data_LA!$A$5:$K$1300,Data_LA!I$1,FALSE))=0,ISERROR(IF(ISERROR(VLOOKUP("Persons"&amp;control!$H$27&amp;Wales_LA!$B45,Data_LA!$A$5:$K$1300,Data_LA!I$1,FALSE)),"-",VLOOKUP("Persons"&amp;control!$H$27&amp;Wales_LA!$B45,Data_LA!$A$5:$K$1300,Data_LA!I$1,FALSE)))),"-",IF(ISERROR(VLOOKUP("Persons"&amp;control!$H$27&amp;Wales_LA!$B45,Data_LA!$A$5:$K$1300,Data_LA!I$1,FALSE)),"-",VLOOKUP("Persons"&amp;control!$H$27&amp;Wales_LA!$B45,Data_LA!$A$5:$K$1300,Data_LA!I$1,FALSE)))</f>
        <v>9</v>
      </c>
      <c r="X45" s="87">
        <f>IF(OR(IF(ISERROR(VLOOKUP("Persons"&amp;control!$H$27&amp;Wales_LA!$B45,Data_LA!$A$5:$K$1300,Data_LA!J$1,FALSE)),"-",VLOOKUP("Persons"&amp;control!$H$27&amp;Wales_LA!$B45,Data_LA!$A$5:$K$1300,Data_LA!J$1,FALSE))=0,ISERROR(IF(ISERROR(VLOOKUP("Persons"&amp;control!$H$27&amp;Wales_LA!$B45,Data_LA!$A$5:$K$1300,Data_LA!J$1,FALSE)),"-",VLOOKUP("Persons"&amp;control!$H$27&amp;Wales_LA!$B45,Data_LA!$A$5:$K$1300,Data_LA!J$1,FALSE)))),"-",IF(ISERROR(VLOOKUP("Persons"&amp;control!$H$27&amp;Wales_LA!$B45,Data_LA!$A$5:$K$1300,Data_LA!J$1,FALSE)),"-",VLOOKUP("Persons"&amp;control!$H$27&amp;Wales_LA!$B45,Data_LA!$A$5:$K$1300,Data_LA!J$1,FALSE)))</f>
        <v>2</v>
      </c>
      <c r="Y45" s="88">
        <f>IF(OR(IF(ISERROR(VLOOKUP("Persons"&amp;control!$H$27&amp;Wales_LA!$B45,Data_LA!$A$5:$K$1300,Data_LA!K$1,FALSE)),"-",VLOOKUP("Persons"&amp;control!$H$27&amp;Wales_LA!$B45,Data_LA!$A$5:$K$1300,Data_LA!K$1,FALSE))=0,ISERROR(IF(ISERROR(VLOOKUP("Persons"&amp;control!$H$27&amp;Wales_LA!$B45,Data_LA!$A$5:$K$1300,Data_LA!K$1,FALSE)),"-",VLOOKUP("Persons"&amp;control!$H$27&amp;Wales_LA!$B45,Data_LA!$A$5:$K$1300,Data_LA!K$1,FALSE)))),"-",IF(ISERROR(VLOOKUP("Persons"&amp;control!$H$27&amp;Wales_LA!$B45,Data_LA!$A$5:$K$1300,Data_LA!K$1,FALSE)),"-",VLOOKUP("Persons"&amp;control!$H$27&amp;Wales_LA!$B45,Data_LA!$A$5:$K$1300,Data_LA!K$1,FALSE)))</f>
        <v>37</v>
      </c>
    </row>
    <row r="46" spans="2:25" thickBot="1">
      <c r="B46" s="16" t="s">
        <v>146</v>
      </c>
      <c r="C46" s="89" t="str">
        <f>IF(OR(IF(ISERROR(VLOOKUP(control!$B$4&amp;control!$H$27&amp;Wales_LA!$B46,Data_LA!$A$5:$K$1300,Data_LA!E$1,FALSE)),"-",VLOOKUP(control!$B$4&amp;control!$H$27&amp;Wales_LA!$B46,Data_LA!$A$5:$K$1300,Data_LA!E$1,FALSE))=0,ISERROR(IF(ISERROR(VLOOKUP(control!$B$4&amp;control!$H$27&amp;Wales_LA!$B46,Data_LA!$A$5:$K$1300,Data_LA!E$1,FALSE)),"-",VLOOKUP(control!$B$4&amp;control!$H$27&amp;Wales_LA!$B46,Data_LA!$A$5:$K$1300,Data_LA!E$1,FALSE)))),"-",IF(ISERROR(VLOOKUP(control!$B$4&amp;control!$H$27&amp;Wales_LA!$B46,Data_LA!$A$5:$K$1300,Data_LA!E$1,FALSE)),"-",VLOOKUP(control!$B$4&amp;control!$H$27&amp;Wales_LA!$B46,Data_LA!$A$5:$K$1300,Data_LA!E$1,FALSE)))</f>
        <v>-</v>
      </c>
      <c r="D46" s="90" t="str">
        <f>IF(OR(IF(ISERROR(VLOOKUP(control!$B$4&amp;control!$H$27&amp;Wales_LA!$B46,Data_LA!$A$5:$K$1300,Data_LA!F$1,FALSE)),"-",VLOOKUP(control!$B$4&amp;control!$H$27&amp;Wales_LA!$B46,Data_LA!$A$5:$K$1300,Data_LA!F$1,FALSE))=0,ISERROR(IF(ISERROR(VLOOKUP(control!$B$4&amp;control!$H$27&amp;Wales_LA!$B46,Data_LA!$A$5:$K$1300,Data_LA!F$1,FALSE)),"-",VLOOKUP(control!$B$4&amp;control!$H$27&amp;Wales_LA!$B46,Data_LA!$A$5:$K$1300,Data_LA!F$1,FALSE)))),"-",IF(ISERROR(VLOOKUP(control!$B$4&amp;control!$H$27&amp;Wales_LA!$B46,Data_LA!$A$5:$K$1300,Data_LA!F$1,FALSE)),"-",VLOOKUP(control!$B$4&amp;control!$H$27&amp;Wales_LA!$B46,Data_LA!$A$5:$K$1300,Data_LA!F$1,FALSE)))</f>
        <v>-</v>
      </c>
      <c r="E46" s="90" t="str">
        <f>IF(OR(IF(ISERROR(VLOOKUP(control!$B$4&amp;control!$H$27&amp;Wales_LA!$B46,Data_LA!$A$5:$K$1300,Data_LA!G$1,FALSE)),"-",VLOOKUP(control!$B$4&amp;control!$H$27&amp;Wales_LA!$B46,Data_LA!$A$5:$K$1300,Data_LA!G$1,FALSE))=0,ISERROR(IF(ISERROR(VLOOKUP(control!$B$4&amp;control!$H$27&amp;Wales_LA!$B46,Data_LA!$A$5:$K$1300,Data_LA!G$1,FALSE)),"-",VLOOKUP(control!$B$4&amp;control!$H$27&amp;Wales_LA!$B46,Data_LA!$A$5:$K$1300,Data_LA!G$1,FALSE)))),"-",IF(ISERROR(VLOOKUP(control!$B$4&amp;control!$H$27&amp;Wales_LA!$B46,Data_LA!$A$5:$K$1300,Data_LA!G$1,FALSE)),"-",VLOOKUP(control!$B$4&amp;control!$H$27&amp;Wales_LA!$B46,Data_LA!$A$5:$K$1300,Data_LA!G$1,FALSE)))</f>
        <v>-</v>
      </c>
      <c r="F46" s="90" t="str">
        <f>IF(OR(IF(ISERROR(VLOOKUP(control!$B$4&amp;control!$H$27&amp;Wales_LA!$B46,Data_LA!$A$5:$K$1300,Data_LA!H$1,FALSE)),"-",VLOOKUP(control!$B$4&amp;control!$H$27&amp;Wales_LA!$B46,Data_LA!$A$5:$K$1300,Data_LA!H$1,FALSE))=0,ISERROR(IF(ISERROR(VLOOKUP(control!$B$4&amp;control!$H$27&amp;Wales_LA!$B46,Data_LA!$A$5:$K$1300,Data_LA!H$1,FALSE)),"-",VLOOKUP(control!$B$4&amp;control!$H$27&amp;Wales_LA!$B46,Data_LA!$A$5:$K$1300,Data_LA!H$1,FALSE)))),"-",IF(ISERROR(VLOOKUP(control!$B$4&amp;control!$H$27&amp;Wales_LA!$B46,Data_LA!$A$5:$K$1300,Data_LA!H$1,FALSE)),"-",VLOOKUP(control!$B$4&amp;control!$H$27&amp;Wales_LA!$B46,Data_LA!$A$5:$K$1300,Data_LA!H$1,FALSE)))</f>
        <v>-</v>
      </c>
      <c r="G46" s="90" t="str">
        <f>IF(OR(IF(ISERROR(VLOOKUP(control!$B$4&amp;control!$H$27&amp;Wales_LA!$B46,Data_LA!$A$5:$K$1300,Data_LA!I$1,FALSE)),"-",VLOOKUP(control!$B$4&amp;control!$H$27&amp;Wales_LA!$B46,Data_LA!$A$5:$K$1300,Data_LA!I$1,FALSE))=0,ISERROR(IF(ISERROR(VLOOKUP(control!$B$4&amp;control!$H$27&amp;Wales_LA!$B46,Data_LA!$A$5:$K$1300,Data_LA!I$1,FALSE)),"-",VLOOKUP(control!$B$4&amp;control!$H$27&amp;Wales_LA!$B46,Data_LA!$A$5:$K$1300,Data_LA!I$1,FALSE)))),"-",IF(ISERROR(VLOOKUP(control!$B$4&amp;control!$H$27&amp;Wales_LA!$B46,Data_LA!$A$5:$K$1300,Data_LA!I$1,FALSE)),"-",VLOOKUP(control!$B$4&amp;control!$H$27&amp;Wales_LA!$B46,Data_LA!$A$5:$K$1300,Data_LA!I$1,FALSE)))</f>
        <v>-</v>
      </c>
      <c r="H46" s="90" t="str">
        <f>IF(OR(IF(ISERROR(VLOOKUP(control!$B$4&amp;control!$H$27&amp;Wales_LA!$B46,Data_LA!$A$5:$K$1300,Data_LA!J$1,FALSE)),"-",VLOOKUP(control!$B$4&amp;control!$H$27&amp;Wales_LA!$B46,Data_LA!$A$5:$K$1300,Data_LA!J$1,FALSE))=0,ISERROR(IF(ISERROR(VLOOKUP(control!$B$4&amp;control!$H$27&amp;Wales_LA!$B46,Data_LA!$A$5:$K$1300,Data_LA!J$1,FALSE)),"-",VLOOKUP(control!$B$4&amp;control!$H$27&amp;Wales_LA!$B46,Data_LA!$A$5:$K$1300,Data_LA!J$1,FALSE)))),"-",IF(ISERROR(VLOOKUP(control!$B$4&amp;control!$H$27&amp;Wales_LA!$B46,Data_LA!$A$5:$K$1300,Data_LA!J$1,FALSE)),"-",VLOOKUP(control!$B$4&amp;control!$H$27&amp;Wales_LA!$B46,Data_LA!$A$5:$K$1300,Data_LA!J$1,FALSE)))</f>
        <v>-</v>
      </c>
      <c r="I46" s="91" t="str">
        <f>IF(OR(IF(ISERROR(VLOOKUP(control!$B$4&amp;control!$H$27&amp;Wales_LA!$B46,Data_LA!$A$5:$K$1300,Data_LA!K$1,FALSE)),"-",VLOOKUP(control!$B$4&amp;control!$H$27&amp;Wales_LA!$B46,Data_LA!$A$5:$K$1300,Data_LA!K$1,FALSE))=0,ISERROR(IF(ISERROR(VLOOKUP(control!$B$4&amp;control!$H$27&amp;Wales_LA!$B46,Data_LA!$A$5:$K$1300,Data_LA!K$1,FALSE)),"-",VLOOKUP(control!$B$4&amp;control!$H$27&amp;Wales_LA!$B46,Data_LA!$A$5:$K$1300,Data_LA!K$1,FALSE)))),"-",IF(ISERROR(VLOOKUP(control!$B$4&amp;control!$H$27&amp;Wales_LA!$B46,Data_LA!$A$5:$K$1300,Data_LA!K$1,FALSE)),"-",VLOOKUP(control!$B$4&amp;control!$H$27&amp;Wales_LA!$B46,Data_LA!$A$5:$K$1300,Data_LA!K$1,FALSE)))</f>
        <v>-</v>
      </c>
      <c r="K46" s="89">
        <f>IF(OR(IF(ISERROR(VLOOKUP(control!$B$5&amp;control!$H$27&amp;Wales_LA!$B46,Data_LA!$A$5:$K$1300,Data_LA!E$1,FALSE)),"-",VLOOKUP(control!$B$5&amp;control!$H$27&amp;Wales_LA!$B46,Data_LA!$A$5:$K$1300,Data_LA!E$1,FALSE))=0,ISERROR(IF(ISERROR(VLOOKUP(control!$B$5&amp;control!$H$27&amp;Wales_LA!$B46,Data_LA!$A$5:$K$1300,Data_LA!E$1,FALSE)),"-",VLOOKUP(control!$B$5&amp;control!$H$27&amp;Wales_LA!$B46,Data_LA!$A$5:$K$1300,Data_LA!E$1,FALSE)))),"-",IF(ISERROR(VLOOKUP(control!$B$5&amp;control!$H$27&amp;Wales_LA!$B46,Data_LA!$A$5:$K$1300,Data_LA!E$1,FALSE)),"-",VLOOKUP(control!$B$5&amp;control!$H$27&amp;Wales_LA!$B46,Data_LA!$A$5:$K$1300,Data_LA!E$1,FALSE)))</f>
        <v>17</v>
      </c>
      <c r="L46" s="90">
        <f>IF(OR(IF(ISERROR(VLOOKUP(control!$B$5&amp;control!$H$27&amp;Wales_LA!$B46,Data_LA!$A$5:$K$1300,Data_LA!F$1,FALSE)),"-",VLOOKUP(control!$B$5&amp;control!$H$27&amp;Wales_LA!$B46,Data_LA!$A$5:$K$1300,Data_LA!F$1,FALSE))=0,ISERROR(IF(ISERROR(VLOOKUP(control!$B$5&amp;control!$H$27&amp;Wales_LA!$B49,Data_LA!$A$5:$K$1300,Data_LA!F$1,FALSE)),"-",VLOOKUP(control!$B$5&amp;control!$H$27&amp;Wales_LA!$B46,Data_LA!$A$5:$K$1300,Data_LA!F$1,FALSE)))),"-",IF(ISERROR(VLOOKUP(control!$B$5&amp;control!$H$27&amp;Wales_LA!$B46,Data_LA!$A$5:$K$1300,Data_LA!F$1,FALSE)),"-",VLOOKUP(control!$B$5&amp;control!$H$27&amp;Wales_LA!$B46,Data_LA!$A$5:$K$1300,Data_LA!F$1,FALSE)))</f>
        <v>20</v>
      </c>
      <c r="M46" s="90">
        <f>IF(OR(IF(ISERROR(VLOOKUP(control!$B$5&amp;control!$H$27&amp;Wales_LA!$B46,Data_LA!$A$5:$K$1300,Data_LA!G$1,FALSE)),"-",VLOOKUP(control!$B$5&amp;control!$H$27&amp;Wales_LA!$B46,Data_LA!$A$5:$K$1300,Data_LA!G$1,FALSE))=0,ISERROR(IF(ISERROR(VLOOKUP(control!$B$5&amp;control!$H$27&amp;Wales_LA!$B49,Data_LA!$A$5:$K$1300,Data_LA!G$1,FALSE)),"-",VLOOKUP(control!$B$5&amp;control!$H$27&amp;Wales_LA!$B46,Data_LA!$A$5:$K$1300,Data_LA!G$1,FALSE)))),"-",IF(ISERROR(VLOOKUP(control!$B$5&amp;control!$H$27&amp;Wales_LA!$B46,Data_LA!$A$5:$K$1300,Data_LA!G$1,FALSE)),"-",VLOOKUP(control!$B$5&amp;control!$H$27&amp;Wales_LA!$B46,Data_LA!$A$5:$K$1300,Data_LA!G$1,FALSE)))</f>
        <v>42</v>
      </c>
      <c r="N46" s="90">
        <f>IF(OR(IF(ISERROR(VLOOKUP(control!$B$5&amp;control!$H$27&amp;Wales_LA!$B46,Data_LA!$A$5:$K$1300,Data_LA!H$1,FALSE)),"-",VLOOKUP(control!$B$5&amp;control!$H$27&amp;Wales_LA!$B46,Data_LA!$A$5:$K$1300,Data_LA!H$1,FALSE))=0,ISERROR(IF(ISERROR(VLOOKUP(control!$B$5&amp;control!$H$27&amp;Wales_LA!$B49,Data_LA!$A$5:$K$1300,Data_LA!H$1,FALSE)),"-",VLOOKUP(control!$B$5&amp;control!$H$27&amp;Wales_LA!$B46,Data_LA!$A$5:$K$1300,Data_LA!H$1,FALSE)))),"-",IF(ISERROR(VLOOKUP(control!$B$5&amp;control!$H$27&amp;Wales_LA!$B46,Data_LA!$A$5:$K$1300,Data_LA!H$1,FALSE)),"-",VLOOKUP(control!$B$5&amp;control!$H$27&amp;Wales_LA!$B46,Data_LA!$A$5:$K$1300,Data_LA!H$1,FALSE)))</f>
        <v>51</v>
      </c>
      <c r="O46" s="90">
        <f>IF(OR(IF(ISERROR(VLOOKUP(control!$B$5&amp;control!$H$27&amp;Wales_LA!$B46,Data_LA!$A$5:$K$1300,Data_LA!I$1,FALSE)),"-",VLOOKUP(control!$B$5&amp;control!$H$27&amp;Wales_LA!$B46,Data_LA!$A$5:$K$1300,Data_LA!I$1,FALSE))=0,ISERROR(IF(ISERROR(VLOOKUP(control!$B$5&amp;control!$H$27&amp;Wales_LA!$B49,Data_LA!$A$5:$K$1300,Data_LA!I$1,FALSE)),"-",VLOOKUP(control!$B$5&amp;control!$H$27&amp;Wales_LA!$B46,Data_LA!$A$5:$K$1300,Data_LA!I$1,FALSE)))),"-",IF(ISERROR(VLOOKUP(control!$B$5&amp;control!$H$27&amp;Wales_LA!$B46,Data_LA!$A$5:$K$1300,Data_LA!I$1,FALSE)),"-",VLOOKUP(control!$B$5&amp;control!$H$27&amp;Wales_LA!$B46,Data_LA!$A$5:$K$1300,Data_LA!I$1,FALSE)))</f>
        <v>32</v>
      </c>
      <c r="P46" s="90">
        <f>IF(OR(IF(ISERROR(VLOOKUP(control!$B$5&amp;control!$H$27&amp;Wales_LA!$B46,Data_LA!$A$5:$K$1300,Data_LA!J$1,FALSE)),"-",VLOOKUP(control!$B$5&amp;control!$H$27&amp;Wales_LA!$B46,Data_LA!$A$5:$K$1300,Data_LA!J$1,FALSE))=0,ISERROR(IF(ISERROR(VLOOKUP(control!$B$5&amp;control!$H$27&amp;Wales_LA!$B49,Data_LA!$A$5:$K$1300,Data_LA!J$1,FALSE)),"-",VLOOKUP(control!$B$5&amp;control!$H$27&amp;Wales_LA!$B46,Data_LA!$A$5:$K$1300,Data_LA!J$1,FALSE)))),"-",IF(ISERROR(VLOOKUP(control!$B$5&amp;control!$H$27&amp;Wales_LA!$B46,Data_LA!$A$5:$K$1300,Data_LA!J$1,FALSE)),"-",VLOOKUP(control!$B$5&amp;control!$H$27&amp;Wales_LA!$B46,Data_LA!$A$5:$K$1300,Data_LA!J$1,FALSE)))</f>
        <v>23</v>
      </c>
      <c r="Q46" s="91">
        <f>IF(OR(IF(ISERROR(VLOOKUP(control!$B$5&amp;control!$H$27&amp;Wales_LA!$B46,Data_LA!$A$5:$K$1300,Data_LA!K$1,FALSE)),"-",VLOOKUP(control!$B$5&amp;control!$H$27&amp;Wales_LA!$B46,Data_LA!$A$5:$K$1300,Data_LA!K$1,FALSE))=0,ISERROR(IF(ISERROR(VLOOKUP(control!$B$5&amp;control!$H$27&amp;Wales_LA!$B49,Data_LA!$A$5:$K$1300,Data_LA!K$1,FALSE)),"-",VLOOKUP(control!$B$5&amp;control!$H$27&amp;Wales_LA!$B46,Data_LA!$A$5:$K$1300,Data_LA!K$1,FALSE)))),"-",IF(ISERROR(VLOOKUP(control!$B$5&amp;control!$H$27&amp;Wales_LA!$B46,Data_LA!$A$5:$K$1300,Data_LA!K$1,FALSE)),"-",VLOOKUP(control!$B$5&amp;control!$H$27&amp;Wales_LA!$B46,Data_LA!$A$5:$K$1300,Data_LA!K$1,FALSE)))</f>
        <v>185</v>
      </c>
      <c r="R46" s="9"/>
      <c r="S46" s="89">
        <f>IF(OR(IF(ISERROR(VLOOKUP("Persons"&amp;control!$H$27&amp;Wales_LA!$B46,Data_LA!$A$5:$K$1300,Data_LA!E$1,FALSE)),"-",VLOOKUP("Persons"&amp;control!$H$27&amp;Wales_LA!$B46,Data_LA!$A$5:$K$1300,Data_LA!E$1,FALSE))=0,ISERROR(IF(ISERROR(VLOOKUP("Persons"&amp;control!$H$27&amp;Wales_LA!$B46,Data_LA!$A$5:$K$1300,Data_LA!E$1,FALSE)),"-",VLOOKUP("Persons"&amp;control!$H$27&amp;Wales_LA!$B46,Data_LA!$A$5:$K$1300,Data_LA!E$1,FALSE)))),"-",IF(ISERROR(VLOOKUP("Persons"&amp;control!$H$27&amp;Wales_LA!$B46,Data_LA!$A$5:$K$1300,Data_LA!E$1,FALSE)),"-",VLOOKUP("Persons"&amp;control!$H$27&amp;Wales_LA!$B46,Data_LA!$A$5:$K$1300,Data_LA!E$1,FALSE)))</f>
        <v>17</v>
      </c>
      <c r="T46" s="90">
        <f>IF(OR(IF(ISERROR(VLOOKUP("Persons"&amp;control!$H$27&amp;Wales_LA!$B46,Data_LA!$A$5:$K$1300,Data_LA!F$1,FALSE)),"-",VLOOKUP("Persons"&amp;control!$H$27&amp;Wales_LA!$B46,Data_LA!$A$5:$K$1300,Data_LA!F$1,FALSE))=0,ISERROR(IF(ISERROR(VLOOKUP("Persons"&amp;control!$H$27&amp;Wales_LA!$B46,Data_LA!$A$5:$K$1300,Data_LA!F$1,FALSE)),"-",VLOOKUP("Persons"&amp;control!$H$27&amp;Wales_LA!$B46,Data_LA!$A$5:$K$1300,Data_LA!F$1,FALSE)))),"-",IF(ISERROR(VLOOKUP("Persons"&amp;control!$H$27&amp;Wales_LA!$B46,Data_LA!$A$5:$K$1300,Data_LA!F$1,FALSE)),"-",VLOOKUP("Persons"&amp;control!$H$27&amp;Wales_LA!$B46,Data_LA!$A$5:$K$1300,Data_LA!F$1,FALSE)))</f>
        <v>20</v>
      </c>
      <c r="U46" s="90">
        <f>IF(OR(IF(ISERROR(VLOOKUP("Persons"&amp;control!$H$27&amp;Wales_LA!$B46,Data_LA!$A$5:$K$1300,Data_LA!G$1,FALSE)),"-",VLOOKUP("Persons"&amp;control!$H$27&amp;Wales_LA!$B46,Data_LA!$A$5:$K$1300,Data_LA!G$1,FALSE))=0,ISERROR(IF(ISERROR(VLOOKUP("Persons"&amp;control!$H$27&amp;Wales_LA!$B46,Data_LA!$A$5:$K$1300,Data_LA!G$1,FALSE)),"-",VLOOKUP("Persons"&amp;control!$H$27&amp;Wales_LA!$B46,Data_LA!$A$5:$K$1300,Data_LA!G$1,FALSE)))),"-",IF(ISERROR(VLOOKUP("Persons"&amp;control!$H$27&amp;Wales_LA!$B46,Data_LA!$A$5:$K$1300,Data_LA!G$1,FALSE)),"-",VLOOKUP("Persons"&amp;control!$H$27&amp;Wales_LA!$B46,Data_LA!$A$5:$K$1300,Data_LA!G$1,FALSE)))</f>
        <v>42</v>
      </c>
      <c r="V46" s="90">
        <f>IF(OR(IF(ISERROR(VLOOKUP("Persons"&amp;control!$H$27&amp;Wales_LA!$B46,Data_LA!$A$5:$K$1300,Data_LA!H$1,FALSE)),"-",VLOOKUP("Persons"&amp;control!$H$27&amp;Wales_LA!$B46,Data_LA!$A$5:$K$1300,Data_LA!H$1,FALSE))=0,ISERROR(IF(ISERROR(VLOOKUP("Persons"&amp;control!$H$27&amp;Wales_LA!$B46,Data_LA!$A$5:$K$1300,Data_LA!H$1,FALSE)),"-",VLOOKUP("Persons"&amp;control!$H$27&amp;Wales_LA!$B46,Data_LA!$A$5:$K$1300,Data_LA!H$1,FALSE)))),"-",IF(ISERROR(VLOOKUP("Persons"&amp;control!$H$27&amp;Wales_LA!$B46,Data_LA!$A$5:$K$1300,Data_LA!H$1,FALSE)),"-",VLOOKUP("Persons"&amp;control!$H$27&amp;Wales_LA!$B46,Data_LA!$A$5:$K$1300,Data_LA!H$1,FALSE)))</f>
        <v>51</v>
      </c>
      <c r="W46" s="90">
        <f>IF(OR(IF(ISERROR(VLOOKUP("Persons"&amp;control!$H$27&amp;Wales_LA!$B46,Data_LA!$A$5:$K$1300,Data_LA!I$1,FALSE)),"-",VLOOKUP("Persons"&amp;control!$H$27&amp;Wales_LA!$B46,Data_LA!$A$5:$K$1300,Data_LA!I$1,FALSE))=0,ISERROR(IF(ISERROR(VLOOKUP("Persons"&amp;control!$H$27&amp;Wales_LA!$B46,Data_LA!$A$5:$K$1300,Data_LA!I$1,FALSE)),"-",VLOOKUP("Persons"&amp;control!$H$27&amp;Wales_LA!$B46,Data_LA!$A$5:$K$1300,Data_LA!I$1,FALSE)))),"-",IF(ISERROR(VLOOKUP("Persons"&amp;control!$H$27&amp;Wales_LA!$B46,Data_LA!$A$5:$K$1300,Data_LA!I$1,FALSE)),"-",VLOOKUP("Persons"&amp;control!$H$27&amp;Wales_LA!$B46,Data_LA!$A$5:$K$1300,Data_LA!I$1,FALSE)))</f>
        <v>32</v>
      </c>
      <c r="X46" s="90">
        <f>IF(OR(IF(ISERROR(VLOOKUP("Persons"&amp;control!$H$27&amp;Wales_LA!$B46,Data_LA!$A$5:$K$1300,Data_LA!J$1,FALSE)),"-",VLOOKUP("Persons"&amp;control!$H$27&amp;Wales_LA!$B46,Data_LA!$A$5:$K$1300,Data_LA!J$1,FALSE))=0,ISERROR(IF(ISERROR(VLOOKUP("Persons"&amp;control!$H$27&amp;Wales_LA!$B46,Data_LA!$A$5:$K$1300,Data_LA!J$1,FALSE)),"-",VLOOKUP("Persons"&amp;control!$H$27&amp;Wales_LA!$B46,Data_LA!$A$5:$K$1300,Data_LA!J$1,FALSE)))),"-",IF(ISERROR(VLOOKUP("Persons"&amp;control!$H$27&amp;Wales_LA!$B46,Data_LA!$A$5:$K$1300,Data_LA!J$1,FALSE)),"-",VLOOKUP("Persons"&amp;control!$H$27&amp;Wales_LA!$B46,Data_LA!$A$5:$K$1300,Data_LA!J$1,FALSE)))</f>
        <v>23</v>
      </c>
      <c r="Y46" s="91">
        <f>IF(OR(IF(ISERROR(VLOOKUP("Persons"&amp;control!$H$27&amp;Wales_LA!$B46,Data_LA!$A$5:$K$1300,Data_LA!K$1,FALSE)),"-",VLOOKUP("Persons"&amp;control!$H$27&amp;Wales_LA!$B46,Data_LA!$A$5:$K$1300,Data_LA!K$1,FALSE))=0,ISERROR(IF(ISERROR(VLOOKUP("Persons"&amp;control!$H$27&amp;Wales_LA!$B46,Data_LA!$A$5:$K$1300,Data_LA!K$1,FALSE)),"-",VLOOKUP("Persons"&amp;control!$H$27&amp;Wales_LA!$B46,Data_LA!$A$5:$K$1300,Data_LA!K$1,FALSE)))),"-",IF(ISERROR(VLOOKUP("Persons"&amp;control!$H$27&amp;Wales_LA!$B46,Data_LA!$A$5:$K$1300,Data_LA!K$1,FALSE)),"-",VLOOKUP("Persons"&amp;control!$H$27&amp;Wales_LA!$B46,Data_LA!$A$5:$K$1300,Data_LA!K$1,FALSE)))</f>
        <v>185</v>
      </c>
    </row>
    <row r="47" spans="2:25" ht="24.75" customHeight="1">
      <c r="B47" s="152" t="s">
        <v>202</v>
      </c>
      <c r="S47" s="120" t="s">
        <v>203</v>
      </c>
    </row>
    <row r="48" spans="2:25">
      <c r="B48" s="40" t="s">
        <v>24</v>
      </c>
    </row>
    <row r="49" spans="2:25">
      <c r="B49" s="151" t="s">
        <v>199</v>
      </c>
      <c r="C49" s="172" t="str">
        <f>"Males in "&amp;control!$H$27</f>
        <v>Males in Newport</v>
      </c>
      <c r="D49" s="172"/>
      <c r="E49" s="172"/>
      <c r="F49" s="172"/>
      <c r="G49" s="172"/>
      <c r="H49" s="172"/>
      <c r="I49" s="172"/>
      <c r="K49" s="172" t="str">
        <f>"Females in "&amp;control!$H$27</f>
        <v>Females in Newport</v>
      </c>
      <c r="L49" s="172"/>
      <c r="M49" s="172"/>
      <c r="N49" s="172"/>
      <c r="O49" s="172"/>
      <c r="P49" s="172"/>
      <c r="Q49" s="172"/>
      <c r="S49" s="172" t="str">
        <f>"All persons in "&amp;control!$H$27</f>
        <v>All persons in Newport</v>
      </c>
      <c r="T49" s="172"/>
      <c r="U49" s="172"/>
      <c r="V49" s="172"/>
      <c r="W49" s="172"/>
      <c r="X49" s="172"/>
      <c r="Y49" s="172"/>
    </row>
    <row r="50" spans="2:25" ht="14.25">
      <c r="C50" s="173" t="s">
        <v>189</v>
      </c>
      <c r="D50" s="173"/>
      <c r="E50" s="173"/>
      <c r="F50" s="173"/>
      <c r="G50" s="173"/>
      <c r="H50" s="173"/>
      <c r="I50" s="173"/>
      <c r="K50" s="173" t="s">
        <v>189</v>
      </c>
      <c r="L50" s="173"/>
      <c r="M50" s="173"/>
      <c r="N50" s="173"/>
      <c r="O50" s="173"/>
      <c r="P50" s="173"/>
      <c r="Q50" s="173"/>
      <c r="S50" s="173" t="s">
        <v>189</v>
      </c>
      <c r="T50" s="173"/>
      <c r="U50" s="173"/>
      <c r="V50" s="173"/>
      <c r="W50" s="173"/>
      <c r="X50" s="173"/>
      <c r="Y50" s="173"/>
    </row>
    <row r="51" spans="2:25" s="10" customFormat="1" ht="25.5">
      <c r="C51" s="11" t="s">
        <v>190</v>
      </c>
      <c r="D51" s="11" t="s">
        <v>191</v>
      </c>
      <c r="E51" s="11" t="s">
        <v>192</v>
      </c>
      <c r="F51" s="11" t="s">
        <v>193</v>
      </c>
      <c r="G51" s="11" t="s">
        <v>194</v>
      </c>
      <c r="H51" s="11" t="s">
        <v>195</v>
      </c>
      <c r="I51" s="11" t="s">
        <v>196</v>
      </c>
      <c r="K51" s="11" t="s">
        <v>190</v>
      </c>
      <c r="L51" s="11" t="s">
        <v>191</v>
      </c>
      <c r="M51" s="11" t="s">
        <v>192</v>
      </c>
      <c r="N51" s="11" t="s">
        <v>193</v>
      </c>
      <c r="O51" s="11" t="s">
        <v>194</v>
      </c>
      <c r="P51" s="11" t="s">
        <v>195</v>
      </c>
      <c r="Q51" s="11" t="s">
        <v>196</v>
      </c>
      <c r="S51" s="11" t="s">
        <v>190</v>
      </c>
      <c r="T51" s="11" t="s">
        <v>191</v>
      </c>
      <c r="U51" s="11" t="s">
        <v>192</v>
      </c>
      <c r="V51" s="11" t="s">
        <v>193</v>
      </c>
      <c r="W51" s="11" t="s">
        <v>194</v>
      </c>
      <c r="X51" s="11" t="s">
        <v>195</v>
      </c>
      <c r="Y51" s="12" t="s">
        <v>196</v>
      </c>
    </row>
    <row r="52" spans="2:25" thickBot="1">
      <c r="B52" s="15" t="s">
        <v>200</v>
      </c>
      <c r="C52" s="65">
        <f>IF(ISERROR(C26/$I26),"-",C26/$I26)</f>
        <v>8.1967213114754092E-2</v>
      </c>
      <c r="D52" s="66">
        <f t="shared" ref="D52:I52" si="1">IF(ISERROR(D26/$I26),"-",D26/$I26)</f>
        <v>5.4644808743169397E-2</v>
      </c>
      <c r="E52" s="66">
        <f t="shared" si="1"/>
        <v>0.16939890710382513</v>
      </c>
      <c r="F52" s="66">
        <f t="shared" si="1"/>
        <v>0.36612021857923499</v>
      </c>
      <c r="G52" s="66">
        <f t="shared" si="1"/>
        <v>0.22404371584699453</v>
      </c>
      <c r="H52" s="66">
        <f t="shared" si="1"/>
        <v>0.10382513661202186</v>
      </c>
      <c r="I52" s="67">
        <f t="shared" si="1"/>
        <v>1</v>
      </c>
      <c r="J52" s="9"/>
      <c r="K52" s="65">
        <f>IF(ISERROR(K26/$Q26),"-",K26/$Q26)</f>
        <v>3.0769230769230771E-2</v>
      </c>
      <c r="L52" s="66">
        <f t="shared" ref="L52:Q52" si="2">IF(ISERROR(L26/$Q26),"-",L26/$Q26)</f>
        <v>1.5384615384615385E-2</v>
      </c>
      <c r="M52" s="66">
        <f t="shared" si="2"/>
        <v>0.27692307692307694</v>
      </c>
      <c r="N52" s="66">
        <f t="shared" si="2"/>
        <v>0.35384615384615387</v>
      </c>
      <c r="O52" s="66">
        <f t="shared" si="2"/>
        <v>0.18461538461538463</v>
      </c>
      <c r="P52" s="66">
        <f t="shared" si="2"/>
        <v>0.13846153846153847</v>
      </c>
      <c r="Q52" s="67">
        <f t="shared" si="2"/>
        <v>1</v>
      </c>
      <c r="R52" s="9"/>
      <c r="S52" s="65">
        <f t="shared" ref="S52:S68" si="3">IF(ISERROR(S26/$Y26),"-",S26/$Y26)</f>
        <v>6.8548387096774188E-2</v>
      </c>
      <c r="T52" s="66">
        <f t="shared" ref="T52:Y67" si="4">IF(ISERROR(T26/$Y26),"-",T26/$Y26)</f>
        <v>4.4354838709677422E-2</v>
      </c>
      <c r="U52" s="66">
        <f t="shared" si="4"/>
        <v>0.19758064516129031</v>
      </c>
      <c r="V52" s="66">
        <f t="shared" si="4"/>
        <v>0.36290322580645162</v>
      </c>
      <c r="W52" s="66">
        <f t="shared" si="4"/>
        <v>0.21370967741935484</v>
      </c>
      <c r="X52" s="66">
        <f t="shared" si="4"/>
        <v>0.11290322580645161</v>
      </c>
      <c r="Y52" s="67">
        <f t="shared" si="4"/>
        <v>1</v>
      </c>
    </row>
    <row r="53" spans="2:25" thickBot="1">
      <c r="B53" s="16" t="s">
        <v>54</v>
      </c>
      <c r="C53" s="68" t="str">
        <f t="shared" ref="C53:I68" si="5">IF(ISERROR(C27/$I27),"-",C27/$I27)</f>
        <v>-</v>
      </c>
      <c r="D53" s="69" t="str">
        <f t="shared" si="5"/>
        <v>-</v>
      </c>
      <c r="E53" s="69" t="str">
        <f t="shared" si="5"/>
        <v>-</v>
      </c>
      <c r="F53" s="69" t="str">
        <f t="shared" si="5"/>
        <v>-</v>
      </c>
      <c r="G53" s="69" t="str">
        <f t="shared" si="5"/>
        <v>-</v>
      </c>
      <c r="H53" s="69" t="str">
        <f t="shared" si="5"/>
        <v>-</v>
      </c>
      <c r="I53" s="70" t="str">
        <f t="shared" si="5"/>
        <v>-</v>
      </c>
      <c r="J53" s="9"/>
      <c r="K53" s="68">
        <f t="shared" ref="K53:Q68" si="6">IF(ISERROR(K27/$Q27),"-",K27/$Q27)</f>
        <v>0.10430009149130832</v>
      </c>
      <c r="L53" s="69">
        <f t="shared" si="6"/>
        <v>0.10521500457456541</v>
      </c>
      <c r="M53" s="69">
        <f t="shared" si="6"/>
        <v>0.19213174748398903</v>
      </c>
      <c r="N53" s="69">
        <f t="shared" si="6"/>
        <v>0.26898444647758463</v>
      </c>
      <c r="O53" s="69">
        <f t="shared" si="6"/>
        <v>0.17200365965233302</v>
      </c>
      <c r="P53" s="69">
        <f t="shared" si="6"/>
        <v>0.15736505032021958</v>
      </c>
      <c r="Q53" s="70">
        <f t="shared" si="6"/>
        <v>1</v>
      </c>
      <c r="R53" s="9"/>
      <c r="S53" s="68">
        <f t="shared" si="3"/>
        <v>0.10430009149130832</v>
      </c>
      <c r="T53" s="69">
        <f t="shared" si="4"/>
        <v>0.10521500457456541</v>
      </c>
      <c r="U53" s="69">
        <f t="shared" si="4"/>
        <v>0.19213174748398903</v>
      </c>
      <c r="V53" s="69">
        <f t="shared" si="4"/>
        <v>0.26898444647758463</v>
      </c>
      <c r="W53" s="69">
        <f t="shared" si="4"/>
        <v>0.17200365965233302</v>
      </c>
      <c r="X53" s="69">
        <f t="shared" si="4"/>
        <v>0.15736505032021958</v>
      </c>
      <c r="Y53" s="70">
        <f t="shared" si="4"/>
        <v>1</v>
      </c>
    </row>
    <row r="54" spans="2:25" thickBot="1">
      <c r="B54" s="16" t="s">
        <v>69</v>
      </c>
      <c r="C54" s="71" t="str">
        <f t="shared" si="5"/>
        <v>-</v>
      </c>
      <c r="D54" s="72" t="str">
        <f t="shared" si="5"/>
        <v>-</v>
      </c>
      <c r="E54" s="72" t="str">
        <f t="shared" si="5"/>
        <v>-</v>
      </c>
      <c r="F54" s="72" t="str">
        <f t="shared" si="5"/>
        <v>-</v>
      </c>
      <c r="G54" s="72" t="str">
        <f t="shared" si="5"/>
        <v>-</v>
      </c>
      <c r="H54" s="72" t="str">
        <f t="shared" si="5"/>
        <v>-</v>
      </c>
      <c r="I54" s="73" t="str">
        <f t="shared" si="5"/>
        <v>-</v>
      </c>
      <c r="J54" s="9"/>
      <c r="K54" s="71">
        <f t="shared" si="6"/>
        <v>6.8493150684931503E-2</v>
      </c>
      <c r="L54" s="72">
        <f t="shared" si="6"/>
        <v>9.5890410958904104E-2</v>
      </c>
      <c r="M54" s="72">
        <f t="shared" si="6"/>
        <v>0.15068493150684931</v>
      </c>
      <c r="N54" s="72">
        <f t="shared" si="6"/>
        <v>0.27397260273972601</v>
      </c>
      <c r="O54" s="72">
        <f t="shared" si="6"/>
        <v>0.15068493150684931</v>
      </c>
      <c r="P54" s="72">
        <f t="shared" si="6"/>
        <v>0.26027397260273971</v>
      </c>
      <c r="Q54" s="73">
        <f t="shared" si="6"/>
        <v>1</v>
      </c>
      <c r="R54" s="9"/>
      <c r="S54" s="71">
        <f t="shared" si="3"/>
        <v>6.8493150684931503E-2</v>
      </c>
      <c r="T54" s="72">
        <f t="shared" si="4"/>
        <v>9.5890410958904104E-2</v>
      </c>
      <c r="U54" s="72">
        <f t="shared" si="4"/>
        <v>0.15068493150684931</v>
      </c>
      <c r="V54" s="72">
        <f t="shared" si="4"/>
        <v>0.27397260273972601</v>
      </c>
      <c r="W54" s="72">
        <f t="shared" si="4"/>
        <v>0.15068493150684931</v>
      </c>
      <c r="X54" s="72">
        <f t="shared" si="4"/>
        <v>0.26027397260273971</v>
      </c>
      <c r="Y54" s="73">
        <f t="shared" si="4"/>
        <v>1</v>
      </c>
    </row>
    <row r="55" spans="2:25" thickBot="1">
      <c r="B55" s="16" t="s">
        <v>60</v>
      </c>
      <c r="C55" s="68">
        <f t="shared" si="5"/>
        <v>6.5573770491803282E-2</v>
      </c>
      <c r="D55" s="69">
        <f t="shared" si="5"/>
        <v>4.9180327868852458E-2</v>
      </c>
      <c r="E55" s="69">
        <f t="shared" si="5"/>
        <v>0.19672131147540983</v>
      </c>
      <c r="F55" s="69">
        <f t="shared" si="5"/>
        <v>0.29508196721311475</v>
      </c>
      <c r="G55" s="69">
        <f t="shared" si="5"/>
        <v>0.24590163934426229</v>
      </c>
      <c r="H55" s="69">
        <f t="shared" si="5"/>
        <v>0.14754098360655737</v>
      </c>
      <c r="I55" s="70">
        <f t="shared" si="5"/>
        <v>1</v>
      </c>
      <c r="J55" s="9"/>
      <c r="K55" s="68">
        <f t="shared" si="6"/>
        <v>0.10101010101010101</v>
      </c>
      <c r="L55" s="69">
        <f t="shared" si="6"/>
        <v>4.0404040404040407E-2</v>
      </c>
      <c r="M55" s="69">
        <f t="shared" si="6"/>
        <v>0.15151515151515152</v>
      </c>
      <c r="N55" s="69">
        <f t="shared" si="6"/>
        <v>0.18181818181818182</v>
      </c>
      <c r="O55" s="69">
        <f t="shared" si="6"/>
        <v>0.27272727272727271</v>
      </c>
      <c r="P55" s="69">
        <f t="shared" si="6"/>
        <v>0.25252525252525254</v>
      </c>
      <c r="Q55" s="70">
        <f t="shared" si="6"/>
        <v>1</v>
      </c>
      <c r="R55" s="9"/>
      <c r="S55" s="68">
        <f t="shared" si="3"/>
        <v>8.7499999999999994E-2</v>
      </c>
      <c r="T55" s="69">
        <f t="shared" si="4"/>
        <v>4.3749999999999997E-2</v>
      </c>
      <c r="U55" s="69">
        <f t="shared" si="4"/>
        <v>0.16875000000000001</v>
      </c>
      <c r="V55" s="69">
        <f t="shared" si="4"/>
        <v>0.22500000000000001</v>
      </c>
      <c r="W55" s="69">
        <f t="shared" si="4"/>
        <v>0.26250000000000001</v>
      </c>
      <c r="X55" s="69">
        <f t="shared" si="4"/>
        <v>0.21249999999999999</v>
      </c>
      <c r="Y55" s="70">
        <f t="shared" si="4"/>
        <v>1</v>
      </c>
    </row>
    <row r="56" spans="2:25" thickBot="1">
      <c r="B56" s="16" t="s">
        <v>64</v>
      </c>
      <c r="C56" s="71">
        <f t="shared" si="5"/>
        <v>0.18181818181818182</v>
      </c>
      <c r="D56" s="72">
        <f t="shared" si="5"/>
        <v>0.11888111888111888</v>
      </c>
      <c r="E56" s="72">
        <f t="shared" si="5"/>
        <v>0.2762237762237762</v>
      </c>
      <c r="F56" s="72">
        <f t="shared" si="5"/>
        <v>0.1888111888111888</v>
      </c>
      <c r="G56" s="72">
        <f t="shared" si="5"/>
        <v>0.15734265734265734</v>
      </c>
      <c r="H56" s="72">
        <f t="shared" si="5"/>
        <v>7.6923076923076927E-2</v>
      </c>
      <c r="I56" s="73">
        <f t="shared" si="5"/>
        <v>1</v>
      </c>
      <c r="J56" s="9"/>
      <c r="K56" s="71">
        <f t="shared" si="6"/>
        <v>0.11453744493392071</v>
      </c>
      <c r="L56" s="72">
        <f t="shared" si="6"/>
        <v>0.13656387665198239</v>
      </c>
      <c r="M56" s="72">
        <f t="shared" si="6"/>
        <v>0.18061674008810572</v>
      </c>
      <c r="N56" s="72">
        <f t="shared" si="6"/>
        <v>0.34801762114537443</v>
      </c>
      <c r="O56" s="72">
        <f t="shared" si="6"/>
        <v>0.13656387665198239</v>
      </c>
      <c r="P56" s="72">
        <f t="shared" si="6"/>
        <v>8.3700440528634359E-2</v>
      </c>
      <c r="Q56" s="73">
        <f t="shared" si="6"/>
        <v>1</v>
      </c>
      <c r="R56" s="9"/>
      <c r="S56" s="71">
        <f t="shared" si="3"/>
        <v>0.15204678362573099</v>
      </c>
      <c r="T56" s="72">
        <f t="shared" si="4"/>
        <v>0.12670565302144249</v>
      </c>
      <c r="U56" s="72">
        <f t="shared" si="4"/>
        <v>0.23391812865497075</v>
      </c>
      <c r="V56" s="72">
        <f t="shared" si="4"/>
        <v>0.25925925925925924</v>
      </c>
      <c r="W56" s="72">
        <f t="shared" si="4"/>
        <v>0.14814814814814814</v>
      </c>
      <c r="X56" s="72">
        <f t="shared" si="4"/>
        <v>7.9922027290448339E-2</v>
      </c>
      <c r="Y56" s="73">
        <f t="shared" si="4"/>
        <v>1</v>
      </c>
    </row>
    <row r="57" spans="2:25" thickBot="1">
      <c r="B57" s="16" t="s">
        <v>77</v>
      </c>
      <c r="C57" s="68">
        <f t="shared" si="5"/>
        <v>0.16161616161616163</v>
      </c>
      <c r="D57" s="69">
        <f t="shared" si="5"/>
        <v>0.10101010101010101</v>
      </c>
      <c r="E57" s="69">
        <f t="shared" si="5"/>
        <v>0.28282828282828282</v>
      </c>
      <c r="F57" s="69">
        <f t="shared" si="5"/>
        <v>0.25252525252525254</v>
      </c>
      <c r="G57" s="69">
        <f t="shared" si="5"/>
        <v>0.12121212121212122</v>
      </c>
      <c r="H57" s="69">
        <f t="shared" si="5"/>
        <v>8.0808080808080815E-2</v>
      </c>
      <c r="I57" s="70">
        <f t="shared" si="5"/>
        <v>1</v>
      </c>
      <c r="J57" s="9"/>
      <c r="K57" s="68">
        <f t="shared" si="6"/>
        <v>0.22500000000000001</v>
      </c>
      <c r="L57" s="69">
        <f t="shared" si="6"/>
        <v>0.125</v>
      </c>
      <c r="M57" s="69">
        <f t="shared" si="6"/>
        <v>0.25</v>
      </c>
      <c r="N57" s="69">
        <f t="shared" si="6"/>
        <v>0.17499999999999999</v>
      </c>
      <c r="O57" s="69">
        <f t="shared" si="6"/>
        <v>7.4999999999999997E-2</v>
      </c>
      <c r="P57" s="69">
        <f t="shared" si="6"/>
        <v>0.15</v>
      </c>
      <c r="Q57" s="70">
        <f t="shared" si="6"/>
        <v>1</v>
      </c>
      <c r="R57" s="9"/>
      <c r="S57" s="68">
        <f t="shared" si="3"/>
        <v>0.17985611510791366</v>
      </c>
      <c r="T57" s="69">
        <f t="shared" si="4"/>
        <v>0.1079136690647482</v>
      </c>
      <c r="U57" s="69">
        <f t="shared" si="4"/>
        <v>0.2733812949640288</v>
      </c>
      <c r="V57" s="69">
        <f t="shared" si="4"/>
        <v>0.23021582733812951</v>
      </c>
      <c r="W57" s="69">
        <f t="shared" si="4"/>
        <v>0.1079136690647482</v>
      </c>
      <c r="X57" s="69">
        <f t="shared" si="4"/>
        <v>0.10071942446043165</v>
      </c>
      <c r="Y57" s="70">
        <f t="shared" si="4"/>
        <v>1</v>
      </c>
    </row>
    <row r="58" spans="2:25" thickBot="1">
      <c r="B58" s="16" t="s">
        <v>83</v>
      </c>
      <c r="C58" s="71" t="str">
        <f t="shared" si="5"/>
        <v>-</v>
      </c>
      <c r="D58" s="72">
        <f t="shared" si="5"/>
        <v>4.3478260869565216E-2</v>
      </c>
      <c r="E58" s="72">
        <f t="shared" si="5"/>
        <v>0.13043478260869565</v>
      </c>
      <c r="F58" s="72">
        <f t="shared" si="5"/>
        <v>0.30434782608695654</v>
      </c>
      <c r="G58" s="72">
        <f t="shared" si="5"/>
        <v>0.39130434782608697</v>
      </c>
      <c r="H58" s="72">
        <f t="shared" si="5"/>
        <v>0.13043478260869565</v>
      </c>
      <c r="I58" s="73">
        <f t="shared" si="5"/>
        <v>1</v>
      </c>
      <c r="J58" s="9"/>
      <c r="K58" s="71">
        <f t="shared" si="6"/>
        <v>6.25E-2</v>
      </c>
      <c r="L58" s="72" t="str">
        <f t="shared" si="6"/>
        <v>-</v>
      </c>
      <c r="M58" s="72">
        <f t="shared" si="6"/>
        <v>0.1875</v>
      </c>
      <c r="N58" s="72">
        <f t="shared" si="6"/>
        <v>0.375</v>
      </c>
      <c r="O58" s="72">
        <f t="shared" si="6"/>
        <v>0.25</v>
      </c>
      <c r="P58" s="72">
        <f t="shared" si="6"/>
        <v>0.125</v>
      </c>
      <c r="Q58" s="73">
        <f t="shared" si="6"/>
        <v>1</v>
      </c>
      <c r="R58" s="9"/>
      <c r="S58" s="71">
        <f t="shared" si="3"/>
        <v>2.564102564102564E-2</v>
      </c>
      <c r="T58" s="72">
        <f t="shared" si="4"/>
        <v>2.564102564102564E-2</v>
      </c>
      <c r="U58" s="72">
        <f t="shared" si="4"/>
        <v>0.15384615384615385</v>
      </c>
      <c r="V58" s="72">
        <f t="shared" si="4"/>
        <v>0.33333333333333331</v>
      </c>
      <c r="W58" s="72">
        <f t="shared" si="4"/>
        <v>0.33333333333333331</v>
      </c>
      <c r="X58" s="72">
        <f t="shared" si="4"/>
        <v>0.12820512820512819</v>
      </c>
      <c r="Y58" s="73">
        <f t="shared" si="4"/>
        <v>1</v>
      </c>
    </row>
    <row r="59" spans="2:25" thickBot="1">
      <c r="B59" s="16" t="s">
        <v>201</v>
      </c>
      <c r="C59" s="68">
        <f t="shared" si="5"/>
        <v>0.21518987341772153</v>
      </c>
      <c r="D59" s="69">
        <f t="shared" si="5"/>
        <v>0.15189873417721519</v>
      </c>
      <c r="E59" s="69">
        <f t="shared" si="5"/>
        <v>0.20253164556962025</v>
      </c>
      <c r="F59" s="69">
        <f t="shared" si="5"/>
        <v>0.26582278481012656</v>
      </c>
      <c r="G59" s="69">
        <f t="shared" si="5"/>
        <v>0.11392405063291139</v>
      </c>
      <c r="H59" s="69">
        <f t="shared" si="5"/>
        <v>5.0632911392405063E-2</v>
      </c>
      <c r="I59" s="70">
        <f t="shared" si="5"/>
        <v>1</v>
      </c>
      <c r="J59" s="9"/>
      <c r="K59" s="68">
        <f t="shared" si="6"/>
        <v>0.14583333333333334</v>
      </c>
      <c r="L59" s="69">
        <f t="shared" si="6"/>
        <v>8.3333333333333329E-2</v>
      </c>
      <c r="M59" s="69">
        <f t="shared" si="6"/>
        <v>0.29166666666666669</v>
      </c>
      <c r="N59" s="69">
        <f t="shared" si="6"/>
        <v>0.25</v>
      </c>
      <c r="O59" s="69">
        <f t="shared" si="6"/>
        <v>0.20833333333333334</v>
      </c>
      <c r="P59" s="69">
        <f t="shared" si="6"/>
        <v>2.0833333333333332E-2</v>
      </c>
      <c r="Q59" s="70">
        <f t="shared" si="6"/>
        <v>1</v>
      </c>
      <c r="R59" s="9"/>
      <c r="S59" s="68">
        <f t="shared" si="3"/>
        <v>0.1889763779527559</v>
      </c>
      <c r="T59" s="69">
        <f t="shared" si="4"/>
        <v>0.12598425196850394</v>
      </c>
      <c r="U59" s="69">
        <f t="shared" si="4"/>
        <v>0.23622047244094488</v>
      </c>
      <c r="V59" s="69">
        <f t="shared" si="4"/>
        <v>0.25984251968503935</v>
      </c>
      <c r="W59" s="69">
        <f t="shared" si="4"/>
        <v>0.14960629921259844</v>
      </c>
      <c r="X59" s="69">
        <f t="shared" si="4"/>
        <v>3.937007874015748E-2</v>
      </c>
      <c r="Y59" s="70">
        <f t="shared" si="4"/>
        <v>1</v>
      </c>
    </row>
    <row r="60" spans="2:25" thickBot="1">
      <c r="B60" s="16" t="s">
        <v>151</v>
      </c>
      <c r="C60" s="71" t="str">
        <f t="shared" si="5"/>
        <v>-</v>
      </c>
      <c r="D60" s="72">
        <f t="shared" si="5"/>
        <v>0.22222222222222221</v>
      </c>
      <c r="E60" s="72">
        <f t="shared" si="5"/>
        <v>0.1111111111111111</v>
      </c>
      <c r="F60" s="72">
        <f t="shared" si="5"/>
        <v>0.22222222222222221</v>
      </c>
      <c r="G60" s="72">
        <f t="shared" si="5"/>
        <v>0.1111111111111111</v>
      </c>
      <c r="H60" s="72">
        <f t="shared" si="5"/>
        <v>0.33333333333333331</v>
      </c>
      <c r="I60" s="73">
        <f t="shared" si="5"/>
        <v>1</v>
      </c>
      <c r="J60" s="9"/>
      <c r="K60" s="71">
        <f t="shared" si="6"/>
        <v>0.1</v>
      </c>
      <c r="L60" s="72">
        <f t="shared" si="6"/>
        <v>0.1</v>
      </c>
      <c r="M60" s="72">
        <f t="shared" si="6"/>
        <v>0.3</v>
      </c>
      <c r="N60" s="72">
        <f t="shared" si="6"/>
        <v>0.3</v>
      </c>
      <c r="O60" s="72" t="str">
        <f t="shared" si="6"/>
        <v>-</v>
      </c>
      <c r="P60" s="72">
        <f t="shared" si="6"/>
        <v>0.2</v>
      </c>
      <c r="Q60" s="73">
        <f t="shared" si="6"/>
        <v>1</v>
      </c>
      <c r="R60" s="9"/>
      <c r="S60" s="71">
        <f t="shared" si="3"/>
        <v>5.2631578947368418E-2</v>
      </c>
      <c r="T60" s="72">
        <f t="shared" si="4"/>
        <v>0.15789473684210525</v>
      </c>
      <c r="U60" s="72">
        <f t="shared" si="4"/>
        <v>0.21052631578947367</v>
      </c>
      <c r="V60" s="72">
        <f t="shared" si="4"/>
        <v>0.26315789473684209</v>
      </c>
      <c r="W60" s="72">
        <f t="shared" si="4"/>
        <v>5.2631578947368418E-2</v>
      </c>
      <c r="X60" s="72">
        <f t="shared" si="4"/>
        <v>0.26315789473684209</v>
      </c>
      <c r="Y60" s="73">
        <f t="shared" si="4"/>
        <v>1</v>
      </c>
    </row>
    <row r="61" spans="2:25" thickBot="1">
      <c r="B61" s="16" t="s">
        <v>95</v>
      </c>
      <c r="C61" s="68">
        <f t="shared" si="5"/>
        <v>0.16</v>
      </c>
      <c r="D61" s="69">
        <f t="shared" si="5"/>
        <v>0.12</v>
      </c>
      <c r="E61" s="69">
        <f t="shared" si="5"/>
        <v>0.28000000000000003</v>
      </c>
      <c r="F61" s="69">
        <f t="shared" si="5"/>
        <v>0.32</v>
      </c>
      <c r="G61" s="69">
        <f t="shared" si="5"/>
        <v>0.12</v>
      </c>
      <c r="H61" s="69" t="str">
        <f t="shared" si="5"/>
        <v>-</v>
      </c>
      <c r="I61" s="70">
        <f t="shared" si="5"/>
        <v>1</v>
      </c>
      <c r="J61" s="9"/>
      <c r="K61" s="68">
        <f t="shared" si="6"/>
        <v>0.18518518518518517</v>
      </c>
      <c r="L61" s="69">
        <f t="shared" si="6"/>
        <v>0.14814814814814814</v>
      </c>
      <c r="M61" s="69">
        <f t="shared" si="6"/>
        <v>0.40740740740740738</v>
      </c>
      <c r="N61" s="69">
        <f t="shared" si="6"/>
        <v>7.407407407407407E-2</v>
      </c>
      <c r="O61" s="69">
        <f t="shared" si="6"/>
        <v>0.1111111111111111</v>
      </c>
      <c r="P61" s="69">
        <f t="shared" si="6"/>
        <v>7.407407407407407E-2</v>
      </c>
      <c r="Q61" s="70">
        <f t="shared" si="6"/>
        <v>1</v>
      </c>
      <c r="R61" s="9"/>
      <c r="S61" s="68">
        <f t="shared" si="3"/>
        <v>0.17307692307692307</v>
      </c>
      <c r="T61" s="69">
        <f t="shared" si="4"/>
        <v>0.13461538461538461</v>
      </c>
      <c r="U61" s="69">
        <f t="shared" si="4"/>
        <v>0.34615384615384615</v>
      </c>
      <c r="V61" s="69">
        <f t="shared" si="4"/>
        <v>0.19230769230769232</v>
      </c>
      <c r="W61" s="69">
        <f t="shared" si="4"/>
        <v>0.11538461538461539</v>
      </c>
      <c r="X61" s="69">
        <f t="shared" si="4"/>
        <v>3.8461538461538464E-2</v>
      </c>
      <c r="Y61" s="70">
        <f t="shared" si="4"/>
        <v>1</v>
      </c>
    </row>
    <row r="62" spans="2:25" thickBot="1">
      <c r="B62" s="16" t="s">
        <v>154</v>
      </c>
      <c r="C62" s="71">
        <f t="shared" si="5"/>
        <v>0.15384615384615385</v>
      </c>
      <c r="D62" s="72">
        <f t="shared" si="5"/>
        <v>0.46153846153846156</v>
      </c>
      <c r="E62" s="72">
        <f t="shared" si="5"/>
        <v>0.30769230769230771</v>
      </c>
      <c r="F62" s="72">
        <f t="shared" si="5"/>
        <v>7.6923076923076927E-2</v>
      </c>
      <c r="G62" s="72" t="str">
        <f t="shared" si="5"/>
        <v>-</v>
      </c>
      <c r="H62" s="72" t="str">
        <f t="shared" si="5"/>
        <v>-</v>
      </c>
      <c r="I62" s="73">
        <f t="shared" si="5"/>
        <v>1</v>
      </c>
      <c r="J62" s="9"/>
      <c r="K62" s="71">
        <f t="shared" si="6"/>
        <v>0.25</v>
      </c>
      <c r="L62" s="72">
        <f t="shared" si="6"/>
        <v>0.25</v>
      </c>
      <c r="M62" s="72">
        <f t="shared" si="6"/>
        <v>0.25</v>
      </c>
      <c r="N62" s="72" t="str">
        <f t="shared" si="6"/>
        <v>-</v>
      </c>
      <c r="O62" s="72" t="str">
        <f t="shared" si="6"/>
        <v>-</v>
      </c>
      <c r="P62" s="72">
        <f t="shared" si="6"/>
        <v>0.25</v>
      </c>
      <c r="Q62" s="73">
        <f t="shared" si="6"/>
        <v>1</v>
      </c>
      <c r="R62" s="9"/>
      <c r="S62" s="71">
        <f t="shared" si="3"/>
        <v>0.17647058823529413</v>
      </c>
      <c r="T62" s="72">
        <f t="shared" si="4"/>
        <v>0.41176470588235292</v>
      </c>
      <c r="U62" s="72">
        <f t="shared" si="4"/>
        <v>0.29411764705882354</v>
      </c>
      <c r="V62" s="72">
        <f t="shared" si="4"/>
        <v>5.8823529411764705E-2</v>
      </c>
      <c r="W62" s="72" t="str">
        <f t="shared" si="4"/>
        <v>-</v>
      </c>
      <c r="X62" s="72">
        <f t="shared" si="4"/>
        <v>5.8823529411764705E-2</v>
      </c>
      <c r="Y62" s="73">
        <f t="shared" si="4"/>
        <v>1</v>
      </c>
    </row>
    <row r="63" spans="2:25" thickBot="1">
      <c r="B63" s="16" t="s">
        <v>155</v>
      </c>
      <c r="C63" s="68">
        <f t="shared" si="5"/>
        <v>0.30434782608695654</v>
      </c>
      <c r="D63" s="69">
        <f t="shared" si="5"/>
        <v>0.15217391304347827</v>
      </c>
      <c r="E63" s="69">
        <f t="shared" si="5"/>
        <v>0.21739130434782608</v>
      </c>
      <c r="F63" s="69">
        <f t="shared" si="5"/>
        <v>0.15217391304347827</v>
      </c>
      <c r="G63" s="69">
        <f t="shared" si="5"/>
        <v>8.6956521739130432E-2</v>
      </c>
      <c r="H63" s="69">
        <f t="shared" si="5"/>
        <v>8.6956521739130432E-2</v>
      </c>
      <c r="I63" s="70">
        <f t="shared" si="5"/>
        <v>1</v>
      </c>
      <c r="J63" s="9"/>
      <c r="K63" s="68">
        <f t="shared" si="6"/>
        <v>0.38095238095238093</v>
      </c>
      <c r="L63" s="69">
        <f t="shared" si="6"/>
        <v>0.11904761904761904</v>
      </c>
      <c r="M63" s="69">
        <f t="shared" si="6"/>
        <v>0.23809523809523808</v>
      </c>
      <c r="N63" s="69">
        <f t="shared" si="6"/>
        <v>0.16666666666666666</v>
      </c>
      <c r="O63" s="69">
        <f t="shared" si="6"/>
        <v>7.1428571428571425E-2</v>
      </c>
      <c r="P63" s="69">
        <f t="shared" si="6"/>
        <v>2.3809523809523808E-2</v>
      </c>
      <c r="Q63" s="70">
        <f t="shared" si="6"/>
        <v>1</v>
      </c>
      <c r="R63" s="9"/>
      <c r="S63" s="68">
        <f t="shared" si="3"/>
        <v>0.34090909090909088</v>
      </c>
      <c r="T63" s="69">
        <f t="shared" si="4"/>
        <v>0.13636363636363635</v>
      </c>
      <c r="U63" s="69">
        <f t="shared" si="4"/>
        <v>0.22727272727272727</v>
      </c>
      <c r="V63" s="69">
        <f t="shared" si="4"/>
        <v>0.15909090909090909</v>
      </c>
      <c r="W63" s="69">
        <f t="shared" si="4"/>
        <v>7.9545454545454544E-2</v>
      </c>
      <c r="X63" s="69">
        <f t="shared" si="4"/>
        <v>5.6818181818181816E-2</v>
      </c>
      <c r="Y63" s="70">
        <f t="shared" si="4"/>
        <v>1</v>
      </c>
    </row>
    <row r="64" spans="2:25" thickBot="1">
      <c r="B64" s="16" t="s">
        <v>99</v>
      </c>
      <c r="C64" s="71">
        <f t="shared" si="5"/>
        <v>0.25274725274725274</v>
      </c>
      <c r="D64" s="72">
        <f t="shared" si="5"/>
        <v>0.12087912087912088</v>
      </c>
      <c r="E64" s="72">
        <f t="shared" si="5"/>
        <v>0.23076923076923078</v>
      </c>
      <c r="F64" s="72">
        <f t="shared" si="5"/>
        <v>0.19780219780219779</v>
      </c>
      <c r="G64" s="72">
        <f t="shared" si="5"/>
        <v>9.8901098901098897E-2</v>
      </c>
      <c r="H64" s="72">
        <f t="shared" si="5"/>
        <v>9.8901098901098897E-2</v>
      </c>
      <c r="I64" s="73">
        <f t="shared" si="5"/>
        <v>1</v>
      </c>
      <c r="J64" s="9"/>
      <c r="K64" s="71">
        <f t="shared" si="6"/>
        <v>9.375E-2</v>
      </c>
      <c r="L64" s="72">
        <f t="shared" si="6"/>
        <v>9.375E-2</v>
      </c>
      <c r="M64" s="72">
        <f t="shared" si="6"/>
        <v>0.30208333333333331</v>
      </c>
      <c r="N64" s="72">
        <f t="shared" si="6"/>
        <v>0.25</v>
      </c>
      <c r="O64" s="72">
        <f t="shared" si="6"/>
        <v>0.13541666666666666</v>
      </c>
      <c r="P64" s="72">
        <f t="shared" si="6"/>
        <v>0.125</v>
      </c>
      <c r="Q64" s="73">
        <f t="shared" si="6"/>
        <v>1</v>
      </c>
      <c r="R64" s="9"/>
      <c r="S64" s="71">
        <f t="shared" si="3"/>
        <v>0.17112299465240641</v>
      </c>
      <c r="T64" s="72">
        <f t="shared" si="4"/>
        <v>0.10695187165775401</v>
      </c>
      <c r="U64" s="72">
        <f t="shared" si="4"/>
        <v>0.26737967914438504</v>
      </c>
      <c r="V64" s="72">
        <f t="shared" si="4"/>
        <v>0.22459893048128343</v>
      </c>
      <c r="W64" s="72">
        <f t="shared" si="4"/>
        <v>0.11764705882352941</v>
      </c>
      <c r="X64" s="72">
        <f t="shared" si="4"/>
        <v>0.11229946524064172</v>
      </c>
      <c r="Y64" s="73">
        <f t="shared" si="4"/>
        <v>1</v>
      </c>
    </row>
    <row r="65" spans="2:25" thickBot="1">
      <c r="B65" s="16" t="s">
        <v>116</v>
      </c>
      <c r="C65" s="68">
        <f t="shared" si="5"/>
        <v>0.19230769230769232</v>
      </c>
      <c r="D65" s="69">
        <f t="shared" si="5"/>
        <v>0.11538461538461539</v>
      </c>
      <c r="E65" s="69">
        <f t="shared" si="5"/>
        <v>0.26923076923076922</v>
      </c>
      <c r="F65" s="69">
        <f t="shared" si="5"/>
        <v>0.26923076923076922</v>
      </c>
      <c r="G65" s="69">
        <f t="shared" si="5"/>
        <v>0.15384615384615385</v>
      </c>
      <c r="H65" s="69" t="str">
        <f t="shared" si="5"/>
        <v>-</v>
      </c>
      <c r="I65" s="70">
        <f t="shared" si="5"/>
        <v>1</v>
      </c>
      <c r="J65" s="9"/>
      <c r="K65" s="68">
        <f t="shared" si="6"/>
        <v>0.14814814814814814</v>
      </c>
      <c r="L65" s="69">
        <f t="shared" si="6"/>
        <v>0.18518518518518517</v>
      </c>
      <c r="M65" s="69">
        <f t="shared" si="6"/>
        <v>0.29629629629629628</v>
      </c>
      <c r="N65" s="69">
        <f t="shared" si="6"/>
        <v>0.25925925925925924</v>
      </c>
      <c r="O65" s="69">
        <f t="shared" si="6"/>
        <v>7.407407407407407E-2</v>
      </c>
      <c r="P65" s="69">
        <f t="shared" si="6"/>
        <v>3.7037037037037035E-2</v>
      </c>
      <c r="Q65" s="70">
        <f t="shared" si="6"/>
        <v>1</v>
      </c>
      <c r="R65" s="9"/>
      <c r="S65" s="68">
        <f t="shared" si="3"/>
        <v>0.16981132075471697</v>
      </c>
      <c r="T65" s="69">
        <f t="shared" si="4"/>
        <v>0.15094339622641509</v>
      </c>
      <c r="U65" s="69">
        <f t="shared" si="4"/>
        <v>0.28301886792452829</v>
      </c>
      <c r="V65" s="69">
        <f t="shared" si="4"/>
        <v>0.26415094339622641</v>
      </c>
      <c r="W65" s="69">
        <f t="shared" si="4"/>
        <v>0.11320754716981132</v>
      </c>
      <c r="X65" s="69">
        <f t="shared" si="4"/>
        <v>1.8867924528301886E-2</v>
      </c>
      <c r="Y65" s="70">
        <f t="shared" si="4"/>
        <v>1</v>
      </c>
    </row>
    <row r="66" spans="2:25" thickBot="1">
      <c r="B66" s="16" t="s">
        <v>122</v>
      </c>
      <c r="C66" s="71">
        <f t="shared" si="5"/>
        <v>0.1044776119402985</v>
      </c>
      <c r="D66" s="72">
        <f t="shared" si="5"/>
        <v>0.14925373134328357</v>
      </c>
      <c r="E66" s="72">
        <f t="shared" si="5"/>
        <v>0.22388059701492538</v>
      </c>
      <c r="F66" s="72">
        <f t="shared" si="5"/>
        <v>0.28358208955223879</v>
      </c>
      <c r="G66" s="72">
        <f t="shared" si="5"/>
        <v>0.19402985074626866</v>
      </c>
      <c r="H66" s="72">
        <f t="shared" si="5"/>
        <v>4.4776119402985072E-2</v>
      </c>
      <c r="I66" s="73">
        <f t="shared" si="5"/>
        <v>1</v>
      </c>
      <c r="J66" s="9"/>
      <c r="K66" s="71">
        <f t="shared" si="6"/>
        <v>0.16129032258064516</v>
      </c>
      <c r="L66" s="72">
        <f t="shared" si="6"/>
        <v>0.10752688172043011</v>
      </c>
      <c r="M66" s="72">
        <f t="shared" si="6"/>
        <v>0.25806451612903225</v>
      </c>
      <c r="N66" s="72">
        <f t="shared" si="6"/>
        <v>0.22580645161290322</v>
      </c>
      <c r="O66" s="72">
        <f t="shared" si="6"/>
        <v>9.6774193548387094E-2</v>
      </c>
      <c r="P66" s="72">
        <f t="shared" si="6"/>
        <v>0.15053763440860216</v>
      </c>
      <c r="Q66" s="73">
        <f t="shared" si="6"/>
        <v>1</v>
      </c>
      <c r="R66" s="9"/>
      <c r="S66" s="71">
        <f t="shared" si="3"/>
        <v>0.13750000000000001</v>
      </c>
      <c r="T66" s="72">
        <f t="shared" si="4"/>
        <v>0.125</v>
      </c>
      <c r="U66" s="72">
        <f t="shared" si="4"/>
        <v>0.24374999999999999</v>
      </c>
      <c r="V66" s="72">
        <f t="shared" si="4"/>
        <v>0.25</v>
      </c>
      <c r="W66" s="72">
        <f t="shared" si="4"/>
        <v>0.13750000000000001</v>
      </c>
      <c r="X66" s="72">
        <f t="shared" si="4"/>
        <v>0.10625</v>
      </c>
      <c r="Y66" s="73">
        <f t="shared" si="4"/>
        <v>1</v>
      </c>
    </row>
    <row r="67" spans="2:25" thickBot="1">
      <c r="B67" s="16" t="s">
        <v>128</v>
      </c>
      <c r="C67" s="68">
        <f t="shared" si="5"/>
        <v>0.37037037037037035</v>
      </c>
      <c r="D67" s="69">
        <f t="shared" si="5"/>
        <v>0.14814814814814814</v>
      </c>
      <c r="E67" s="69">
        <f t="shared" si="5"/>
        <v>0.18518518518518517</v>
      </c>
      <c r="F67" s="69">
        <f t="shared" si="5"/>
        <v>0.18518518518518517</v>
      </c>
      <c r="G67" s="69">
        <f t="shared" si="5"/>
        <v>3.7037037037037035E-2</v>
      </c>
      <c r="H67" s="69">
        <f t="shared" si="5"/>
        <v>7.407407407407407E-2</v>
      </c>
      <c r="I67" s="70">
        <f t="shared" si="5"/>
        <v>1</v>
      </c>
      <c r="J67" s="9"/>
      <c r="K67" s="68">
        <f t="shared" si="6"/>
        <v>0.2857142857142857</v>
      </c>
      <c r="L67" s="69">
        <f t="shared" si="6"/>
        <v>0.14285714285714285</v>
      </c>
      <c r="M67" s="69">
        <f t="shared" si="6"/>
        <v>0.21428571428571427</v>
      </c>
      <c r="N67" s="69">
        <f t="shared" si="6"/>
        <v>0.2857142857142857</v>
      </c>
      <c r="O67" s="69">
        <f t="shared" si="6"/>
        <v>7.1428571428571425E-2</v>
      </c>
      <c r="P67" s="69" t="str">
        <f t="shared" si="6"/>
        <v>-</v>
      </c>
      <c r="Q67" s="70">
        <f t="shared" si="6"/>
        <v>1</v>
      </c>
      <c r="R67" s="9"/>
      <c r="S67" s="68">
        <f t="shared" si="3"/>
        <v>0.34146341463414637</v>
      </c>
      <c r="T67" s="69">
        <f t="shared" si="4"/>
        <v>0.14634146341463414</v>
      </c>
      <c r="U67" s="69">
        <f t="shared" si="4"/>
        <v>0.1951219512195122</v>
      </c>
      <c r="V67" s="69">
        <f t="shared" si="4"/>
        <v>0.21951219512195122</v>
      </c>
      <c r="W67" s="69">
        <f t="shared" si="4"/>
        <v>4.878048780487805E-2</v>
      </c>
      <c r="X67" s="69">
        <f t="shared" si="4"/>
        <v>4.878048780487805E-2</v>
      </c>
      <c r="Y67" s="70">
        <f t="shared" si="4"/>
        <v>1</v>
      </c>
    </row>
    <row r="68" spans="2:25" thickBot="1">
      <c r="B68" s="16" t="s">
        <v>132</v>
      </c>
      <c r="C68" s="71" t="str">
        <f t="shared" si="5"/>
        <v>-</v>
      </c>
      <c r="D68" s="72" t="str">
        <f t="shared" si="5"/>
        <v>-</v>
      </c>
      <c r="E68" s="72" t="str">
        <f t="shared" si="5"/>
        <v>-</v>
      </c>
      <c r="F68" s="72" t="str">
        <f t="shared" si="5"/>
        <v>-</v>
      </c>
      <c r="G68" s="72" t="str">
        <f t="shared" si="5"/>
        <v>-</v>
      </c>
      <c r="H68" s="72" t="str">
        <f t="shared" si="5"/>
        <v>-</v>
      </c>
      <c r="I68" s="73" t="str">
        <f t="shared" si="5"/>
        <v>-</v>
      </c>
      <c r="J68" s="9"/>
      <c r="K68" s="71">
        <f t="shared" si="6"/>
        <v>0.19444444444444445</v>
      </c>
      <c r="L68" s="72">
        <f t="shared" si="6"/>
        <v>8.3333333333333329E-2</v>
      </c>
      <c r="M68" s="72">
        <f t="shared" si="6"/>
        <v>0.18055555555555555</v>
      </c>
      <c r="N68" s="72">
        <f t="shared" si="6"/>
        <v>0.19444444444444445</v>
      </c>
      <c r="O68" s="72">
        <f t="shared" si="6"/>
        <v>0.20833333333333334</v>
      </c>
      <c r="P68" s="72">
        <f t="shared" si="6"/>
        <v>0.1388888888888889</v>
      </c>
      <c r="Q68" s="73">
        <f t="shared" si="6"/>
        <v>1</v>
      </c>
      <c r="R68" s="9"/>
      <c r="S68" s="71">
        <f t="shared" si="3"/>
        <v>0.19444444444444445</v>
      </c>
      <c r="T68" s="72">
        <f t="shared" ref="T68:Y68" si="7">IF(ISERROR(T42/$Y42),"-",T42/$Y42)</f>
        <v>8.3333333333333329E-2</v>
      </c>
      <c r="U68" s="72">
        <f t="shared" si="7"/>
        <v>0.18055555555555555</v>
      </c>
      <c r="V68" s="72">
        <f t="shared" si="7"/>
        <v>0.19444444444444445</v>
      </c>
      <c r="W68" s="72">
        <f t="shared" si="7"/>
        <v>0.20833333333333334</v>
      </c>
      <c r="X68" s="72">
        <f t="shared" si="7"/>
        <v>0.1388888888888889</v>
      </c>
      <c r="Y68" s="73">
        <f t="shared" si="7"/>
        <v>1</v>
      </c>
    </row>
    <row r="69" spans="2:25" thickBot="1">
      <c r="B69" s="16" t="s">
        <v>161</v>
      </c>
      <c r="C69" s="68">
        <f t="shared" ref="C69:I72" si="8">IF(ISERROR(C43/$I43),"-",C43/$I43)</f>
        <v>0.5</v>
      </c>
      <c r="D69" s="69">
        <f t="shared" si="8"/>
        <v>0.25</v>
      </c>
      <c r="E69" s="69" t="str">
        <f t="shared" si="8"/>
        <v>-</v>
      </c>
      <c r="F69" s="69" t="str">
        <f t="shared" si="8"/>
        <v>-</v>
      </c>
      <c r="G69" s="69">
        <f t="shared" si="8"/>
        <v>0.25</v>
      </c>
      <c r="H69" s="69" t="str">
        <f t="shared" si="8"/>
        <v>-</v>
      </c>
      <c r="I69" s="70">
        <f t="shared" si="8"/>
        <v>1</v>
      </c>
      <c r="J69" s="9"/>
      <c r="K69" s="68">
        <f t="shared" ref="K69:Q72" si="9">IF(ISERROR(K43/$Q43),"-",K43/$Q43)</f>
        <v>0.8</v>
      </c>
      <c r="L69" s="69" t="str">
        <f t="shared" si="9"/>
        <v>-</v>
      </c>
      <c r="M69" s="69" t="str">
        <f t="shared" si="9"/>
        <v>-</v>
      </c>
      <c r="N69" s="69">
        <f t="shared" si="9"/>
        <v>0.2</v>
      </c>
      <c r="O69" s="69" t="str">
        <f t="shared" si="9"/>
        <v>-</v>
      </c>
      <c r="P69" s="69" t="str">
        <f t="shared" si="9"/>
        <v>-</v>
      </c>
      <c r="Q69" s="70">
        <f t="shared" si="9"/>
        <v>1</v>
      </c>
      <c r="R69" s="9"/>
      <c r="S69" s="68">
        <f t="shared" ref="S69:Y72" si="10">IF(ISERROR(S43/$Y43),"-",S43/$Y43)</f>
        <v>0.66666666666666663</v>
      </c>
      <c r="T69" s="69">
        <f t="shared" si="10"/>
        <v>0.1111111111111111</v>
      </c>
      <c r="U69" s="69" t="str">
        <f t="shared" si="10"/>
        <v>-</v>
      </c>
      <c r="V69" s="69">
        <f t="shared" si="10"/>
        <v>0.1111111111111111</v>
      </c>
      <c r="W69" s="69">
        <f t="shared" si="10"/>
        <v>0.1111111111111111</v>
      </c>
      <c r="X69" s="69" t="str">
        <f t="shared" si="10"/>
        <v>-</v>
      </c>
      <c r="Y69" s="70">
        <f t="shared" si="10"/>
        <v>1</v>
      </c>
    </row>
    <row r="70" spans="2:25" thickBot="1">
      <c r="B70" s="16" t="s">
        <v>164</v>
      </c>
      <c r="C70" s="71">
        <f t="shared" si="8"/>
        <v>0.14244186046511628</v>
      </c>
      <c r="D70" s="72">
        <f t="shared" si="8"/>
        <v>0.14970930232558138</v>
      </c>
      <c r="E70" s="72">
        <f t="shared" si="8"/>
        <v>0.35029069767441862</v>
      </c>
      <c r="F70" s="72">
        <f t="shared" si="8"/>
        <v>0.25436046511627908</v>
      </c>
      <c r="G70" s="72">
        <f t="shared" si="8"/>
        <v>7.5581395348837205E-2</v>
      </c>
      <c r="H70" s="72">
        <f t="shared" si="8"/>
        <v>2.7616279069767442E-2</v>
      </c>
      <c r="I70" s="73">
        <f t="shared" si="8"/>
        <v>1</v>
      </c>
      <c r="J70" s="9"/>
      <c r="K70" s="71" t="str">
        <f t="shared" si="9"/>
        <v>-</v>
      </c>
      <c r="L70" s="72" t="str">
        <f t="shared" si="9"/>
        <v>-</v>
      </c>
      <c r="M70" s="72" t="str">
        <f t="shared" si="9"/>
        <v>-</v>
      </c>
      <c r="N70" s="72" t="str">
        <f t="shared" si="9"/>
        <v>-</v>
      </c>
      <c r="O70" s="72" t="str">
        <f t="shared" si="9"/>
        <v>-</v>
      </c>
      <c r="P70" s="72" t="str">
        <f t="shared" si="9"/>
        <v>-</v>
      </c>
      <c r="Q70" s="73" t="str">
        <f t="shared" si="9"/>
        <v>-</v>
      </c>
      <c r="R70" s="9"/>
      <c r="S70" s="71">
        <f t="shared" si="10"/>
        <v>0.14244186046511628</v>
      </c>
      <c r="T70" s="72">
        <f t="shared" si="10"/>
        <v>0.14970930232558138</v>
      </c>
      <c r="U70" s="72">
        <f t="shared" si="10"/>
        <v>0.35029069767441862</v>
      </c>
      <c r="V70" s="72">
        <f t="shared" si="10"/>
        <v>0.25436046511627908</v>
      </c>
      <c r="W70" s="72">
        <f t="shared" si="10"/>
        <v>7.5581395348837205E-2</v>
      </c>
      <c r="X70" s="72">
        <f t="shared" si="10"/>
        <v>2.7616279069767442E-2</v>
      </c>
      <c r="Y70" s="73">
        <f t="shared" si="10"/>
        <v>1</v>
      </c>
    </row>
    <row r="71" spans="2:25" thickBot="1">
      <c r="B71" s="16" t="s">
        <v>142</v>
      </c>
      <c r="C71" s="68">
        <f t="shared" si="8"/>
        <v>0.33333333333333331</v>
      </c>
      <c r="D71" s="69">
        <f t="shared" si="8"/>
        <v>3.7037037037037035E-2</v>
      </c>
      <c r="E71" s="69">
        <f t="shared" si="8"/>
        <v>7.407407407407407E-2</v>
      </c>
      <c r="F71" s="69">
        <f t="shared" si="8"/>
        <v>0.29629629629629628</v>
      </c>
      <c r="G71" s="69">
        <f t="shared" si="8"/>
        <v>0.18518518518518517</v>
      </c>
      <c r="H71" s="69">
        <f t="shared" si="8"/>
        <v>7.407407407407407E-2</v>
      </c>
      <c r="I71" s="70">
        <f t="shared" si="8"/>
        <v>1</v>
      </c>
      <c r="J71" s="9"/>
      <c r="K71" s="68">
        <f t="shared" si="9"/>
        <v>0.1</v>
      </c>
      <c r="L71" s="69">
        <f t="shared" si="9"/>
        <v>0.4</v>
      </c>
      <c r="M71" s="69" t="str">
        <f t="shared" si="9"/>
        <v>-</v>
      </c>
      <c r="N71" s="69">
        <f t="shared" si="9"/>
        <v>0.1</v>
      </c>
      <c r="O71" s="69">
        <f t="shared" si="9"/>
        <v>0.4</v>
      </c>
      <c r="P71" s="69" t="str">
        <f t="shared" si="9"/>
        <v>-</v>
      </c>
      <c r="Q71" s="70">
        <f t="shared" si="9"/>
        <v>1</v>
      </c>
      <c r="R71" s="9"/>
      <c r="S71" s="68">
        <f t="shared" si="10"/>
        <v>0.27027027027027029</v>
      </c>
      <c r="T71" s="69">
        <f t="shared" si="10"/>
        <v>0.13513513513513514</v>
      </c>
      <c r="U71" s="69">
        <f t="shared" si="10"/>
        <v>5.4054054054054057E-2</v>
      </c>
      <c r="V71" s="69">
        <f t="shared" si="10"/>
        <v>0.24324324324324326</v>
      </c>
      <c r="W71" s="69">
        <f t="shared" si="10"/>
        <v>0.24324324324324326</v>
      </c>
      <c r="X71" s="69">
        <f t="shared" si="10"/>
        <v>5.4054054054054057E-2</v>
      </c>
      <c r="Y71" s="70">
        <f t="shared" si="10"/>
        <v>1</v>
      </c>
    </row>
    <row r="72" spans="2:25" thickBot="1">
      <c r="B72" s="16" t="s">
        <v>146</v>
      </c>
      <c r="C72" s="71" t="str">
        <f t="shared" si="8"/>
        <v>-</v>
      </c>
      <c r="D72" s="72" t="str">
        <f t="shared" si="8"/>
        <v>-</v>
      </c>
      <c r="E72" s="72" t="str">
        <f t="shared" si="8"/>
        <v>-</v>
      </c>
      <c r="F72" s="72" t="str">
        <f t="shared" si="8"/>
        <v>-</v>
      </c>
      <c r="G72" s="72" t="str">
        <f t="shared" si="8"/>
        <v>-</v>
      </c>
      <c r="H72" s="72" t="str">
        <f t="shared" si="8"/>
        <v>-</v>
      </c>
      <c r="I72" s="73" t="str">
        <f t="shared" si="8"/>
        <v>-</v>
      </c>
      <c r="J72" s="9"/>
      <c r="K72" s="71">
        <f t="shared" si="9"/>
        <v>9.1891891891891897E-2</v>
      </c>
      <c r="L72" s="72">
        <f t="shared" si="9"/>
        <v>0.10810810810810811</v>
      </c>
      <c r="M72" s="72">
        <f t="shared" si="9"/>
        <v>0.22702702702702704</v>
      </c>
      <c r="N72" s="72">
        <f t="shared" si="9"/>
        <v>0.27567567567567569</v>
      </c>
      <c r="O72" s="72">
        <f t="shared" si="9"/>
        <v>0.17297297297297298</v>
      </c>
      <c r="P72" s="72">
        <f t="shared" si="9"/>
        <v>0.12432432432432433</v>
      </c>
      <c r="Q72" s="73">
        <f t="shared" si="9"/>
        <v>1</v>
      </c>
      <c r="R72" s="9"/>
      <c r="S72" s="71">
        <f t="shared" si="10"/>
        <v>9.1891891891891897E-2</v>
      </c>
      <c r="T72" s="72">
        <f t="shared" si="10"/>
        <v>0.10810810810810811</v>
      </c>
      <c r="U72" s="72">
        <f t="shared" si="10"/>
        <v>0.22702702702702704</v>
      </c>
      <c r="V72" s="72">
        <f t="shared" si="10"/>
        <v>0.27567567567567569</v>
      </c>
      <c r="W72" s="72">
        <f t="shared" si="10"/>
        <v>0.17297297297297298</v>
      </c>
      <c r="X72" s="72">
        <f t="shared" si="10"/>
        <v>0.12432432432432433</v>
      </c>
      <c r="Y72" s="73">
        <f t="shared" si="10"/>
        <v>1</v>
      </c>
    </row>
    <row r="73" spans="2:25" ht="25.5" customHeight="1">
      <c r="B73" s="152" t="s">
        <v>202</v>
      </c>
      <c r="S73" s="120" t="s">
        <v>203</v>
      </c>
    </row>
    <row r="74" spans="2:25">
      <c r="B74" s="40" t="s">
        <v>26</v>
      </c>
    </row>
    <row r="75" spans="2:25">
      <c r="B75" s="151" t="s">
        <v>199</v>
      </c>
      <c r="C75" s="172" t="str">
        <f>"Males in "&amp;control!$H$27</f>
        <v>Males in Newport</v>
      </c>
      <c r="D75" s="172"/>
      <c r="E75" s="172"/>
      <c r="F75" s="172"/>
      <c r="G75" s="172"/>
      <c r="H75" s="172"/>
      <c r="I75" s="172"/>
      <c r="K75" s="172" t="str">
        <f>"Females in "&amp;control!$H$27</f>
        <v>Females in Newport</v>
      </c>
      <c r="L75" s="172"/>
      <c r="M75" s="172"/>
      <c r="N75" s="172"/>
      <c r="O75" s="172"/>
      <c r="P75" s="172"/>
      <c r="Q75" s="172"/>
      <c r="S75" s="172" t="str">
        <f>"All persons in "&amp;control!$H$27</f>
        <v>All persons in Newport</v>
      </c>
      <c r="T75" s="172"/>
      <c r="U75" s="172"/>
      <c r="V75" s="172"/>
      <c r="W75" s="172"/>
      <c r="X75" s="172"/>
      <c r="Y75" s="172"/>
    </row>
    <row r="76" spans="2:25" ht="14.25">
      <c r="C76" s="173" t="s">
        <v>189</v>
      </c>
      <c r="D76" s="173"/>
      <c r="E76" s="173"/>
      <c r="F76" s="173"/>
      <c r="G76" s="173"/>
      <c r="H76" s="173"/>
      <c r="I76" s="173"/>
      <c r="K76" s="173" t="s">
        <v>189</v>
      </c>
      <c r="L76" s="173"/>
      <c r="M76" s="173"/>
      <c r="N76" s="173"/>
      <c r="O76" s="173"/>
      <c r="P76" s="173"/>
      <c r="Q76" s="173"/>
      <c r="S76" s="173" t="s">
        <v>189</v>
      </c>
      <c r="T76" s="173"/>
      <c r="U76" s="173"/>
      <c r="V76" s="173"/>
      <c r="W76" s="173"/>
      <c r="X76" s="173"/>
      <c r="Y76" s="173"/>
    </row>
    <row r="77" spans="2:25" s="10" customFormat="1" ht="25.5">
      <c r="C77" s="11" t="s">
        <v>190</v>
      </c>
      <c r="D77" s="11" t="s">
        <v>191</v>
      </c>
      <c r="E77" s="11" t="s">
        <v>192</v>
      </c>
      <c r="F77" s="11" t="s">
        <v>193</v>
      </c>
      <c r="G77" s="11" t="s">
        <v>194</v>
      </c>
      <c r="H77" s="11" t="s">
        <v>195</v>
      </c>
      <c r="I77" s="11" t="s">
        <v>196</v>
      </c>
      <c r="K77" s="11" t="s">
        <v>190</v>
      </c>
      <c r="L77" s="11" t="s">
        <v>191</v>
      </c>
      <c r="M77" s="11" t="s">
        <v>192</v>
      </c>
      <c r="N77" s="11" t="s">
        <v>193</v>
      </c>
      <c r="O77" s="11" t="s">
        <v>194</v>
      </c>
      <c r="P77" s="11" t="s">
        <v>195</v>
      </c>
      <c r="Q77" s="11" t="s">
        <v>196</v>
      </c>
      <c r="S77" s="11" t="s">
        <v>190</v>
      </c>
      <c r="T77" s="11" t="s">
        <v>191</v>
      </c>
      <c r="U77" s="11" t="s">
        <v>192</v>
      </c>
      <c r="V77" s="11" t="s">
        <v>193</v>
      </c>
      <c r="W77" s="11" t="s">
        <v>194</v>
      </c>
      <c r="X77" s="11" t="s">
        <v>195</v>
      </c>
      <c r="Y77" s="12" t="s">
        <v>196</v>
      </c>
    </row>
    <row r="78" spans="2:25" thickBot="1">
      <c r="B78" s="15" t="s">
        <v>200</v>
      </c>
      <c r="C78" s="74">
        <f>IF(ISERROR(VLOOKUP(control!$B$4&amp;control!$H$27&amp;Wales_LA!$B78,Data_LA!$A$5:$U$1280,Data_LA!O$1,FALSE)),"-",VLOOKUP(control!$B$4&amp;control!$H$27&amp;Wales_LA!$B78,Data_LA!$A$5:$U$1280,Data_LA!O$1,FALSE))</f>
        <v>10.358901403976438</v>
      </c>
      <c r="D78" s="75">
        <f>IF(ISERROR(VLOOKUP(control!$B$4&amp;control!$H$27&amp;Wales_LA!$B78,Data_LA!$A$5:$U$1280,Data_LA!P$1,FALSE)),"-",VLOOKUP(control!$B$4&amp;control!$H$27&amp;Wales_LA!$B78,Data_LA!$A$5:$U$1280,Data_LA!P$1,FALSE))</f>
        <v>6.9059342693176253</v>
      </c>
      <c r="E78" s="75">
        <f>IF(ISERROR(VLOOKUP(control!$B$4&amp;control!$H$27&amp;Wales_LA!$B78,Data_LA!$A$5:$U$1280,Data_LA!Q$1,FALSE)),"-",VLOOKUP(control!$B$4&amp;control!$H$27&amp;Wales_LA!$B78,Data_LA!$A$5:$U$1280,Data_LA!Q$1,FALSE))</f>
        <v>21.408396234884638</v>
      </c>
      <c r="F78" s="75">
        <f>IF(ISERROR(VLOOKUP(control!$B$4&amp;control!$H$27&amp;Wales_LA!$B78,Data_LA!$A$5:$U$1280,Data_LA!R$1,FALSE)),"-",VLOOKUP(control!$B$4&amp;control!$H$27&amp;Wales_LA!$B78,Data_LA!$A$5:$U$1280,Data_LA!R$1,FALSE))</f>
        <v>46.269759604428089</v>
      </c>
      <c r="G78" s="75">
        <f>IF(ISERROR(VLOOKUP(control!$B$4&amp;control!$H$27&amp;Wales_LA!$B78,Data_LA!$A$5:$U$1280,Data_LA!S$1,FALSE)),"-",VLOOKUP(control!$B$4&amp;control!$H$27&amp;Wales_LA!$B78,Data_LA!$A$5:$U$1280,Data_LA!S$1,FALSE))</f>
        <v>28.31433050420226</v>
      </c>
      <c r="H78" s="75">
        <f>IF(ISERROR(VLOOKUP(control!$B$4&amp;control!$H$27&amp;Wales_LA!$B78,Data_LA!$A$5:$U$1280,Data_LA!T$1,FALSE)),"-",VLOOKUP(control!$B$4&amp;control!$H$27&amp;Wales_LA!$B78,Data_LA!$A$5:$U$1280,Data_LA!T$1,FALSE))</f>
        <v>13.121275111703488</v>
      </c>
      <c r="I78" s="76">
        <f>IF(ISERROR(VLOOKUP(control!$B$4&amp;control!$H$27&amp;Wales_LA!$B78,Data_LA!$A$5:$U$1280,Data_LA!U$1,FALSE)),"-",VLOOKUP(control!$B$4&amp;control!$H$27&amp;Wales_LA!$B78,Data_LA!$A$5:$U$1280,Data_LA!U$1,FALSE))</f>
        <v>126.37859712851254</v>
      </c>
      <c r="J78" s="9"/>
      <c r="K78" s="74">
        <f>IF(ISERROR(VLOOKUP(control!$B$5&amp;control!$H$27&amp;Wales_LA!$B78,Data_LA!$A$5:$U$1280,Data_LA!O$1,FALSE)),"-",VLOOKUP(control!$B$5&amp;control!$H$27&amp;Wales_LA!$B78,Data_LA!$A$5:$U$1280,Data_LA!O$1,FALSE))</f>
        <v>1.381186853863525</v>
      </c>
      <c r="L78" s="75">
        <f>IF(ISERROR(VLOOKUP(control!$B$5&amp;control!$H$27&amp;Wales_LA!$B78,Data_LA!$A$5:$U$1280,Data_LA!P$1,FALSE)),"-",VLOOKUP(control!$B$5&amp;control!$H$27&amp;Wales_LA!$B78,Data_LA!$A$5:$U$1280,Data_LA!P$1,FALSE))</f>
        <v>0.69059342693176251</v>
      </c>
      <c r="M78" s="75">
        <f>IF(ISERROR(VLOOKUP(control!$B$5&amp;control!$H$27&amp;Wales_LA!$B78,Data_LA!$A$5:$U$1280,Data_LA!Q$1,FALSE)),"-",VLOOKUP(control!$B$5&amp;control!$H$27&amp;Wales_LA!$B78,Data_LA!$A$5:$U$1280,Data_LA!Q$1,FALSE))</f>
        <v>12.430681684771724</v>
      </c>
      <c r="N78" s="75">
        <f>IF(ISERROR(VLOOKUP(control!$B$5&amp;control!$H$27&amp;Wales_LA!$B78,Data_LA!$A$5:$U$1280,Data_LA!R$1,FALSE)),"-",VLOOKUP(control!$B$5&amp;control!$H$27&amp;Wales_LA!$B78,Data_LA!$A$5:$U$1280,Data_LA!R$1,FALSE))</f>
        <v>15.883648819430535</v>
      </c>
      <c r="O78" s="75">
        <f>IF(ISERROR(VLOOKUP(control!$B$5&amp;control!$H$27&amp;Wales_LA!$B78,Data_LA!$A$5:$U$1280,Data_LA!S$1,FALSE)),"-",VLOOKUP(control!$B$5&amp;control!$H$27&amp;Wales_LA!$B78,Data_LA!$A$5:$U$1280,Data_LA!S$1,FALSE))</f>
        <v>8.2871211231811497</v>
      </c>
      <c r="P78" s="75">
        <f>IF(ISERROR(VLOOKUP(control!$B$5&amp;control!$H$27&amp;Wales_LA!$B78,Data_LA!$A$5:$U$1280,Data_LA!T$1,FALSE)),"-",VLOOKUP(control!$B$5&amp;control!$H$27&amp;Wales_LA!$B78,Data_LA!$A$5:$U$1280,Data_LA!T$1,FALSE))</f>
        <v>6.2153408423858618</v>
      </c>
      <c r="Q78" s="76">
        <f>IF(ISERROR(VLOOKUP(control!$B$5&amp;control!$H$27&amp;Wales_LA!$B78,Data_LA!$A$5:$U$1280,Data_LA!U$1,FALSE)),"-",VLOOKUP(control!$B$5&amp;control!$H$27&amp;Wales_LA!$B78,Data_LA!$A$5:$U$1280,Data_LA!U$1,FALSE))</f>
        <v>44.888572750564563</v>
      </c>
      <c r="R78" s="9"/>
      <c r="S78" s="74">
        <f>IF(ISERROR(VLOOKUP("Persons"&amp;control!$H$27&amp;Wales_LA!$B78,Data_LA!$A$5:$U$1280,Data_LA!O$1,FALSE)),"-",VLOOKUP("Persons"&amp;control!$H$27&amp;Wales_LA!$B78,Data_LA!$A$5:$U$1280,Data_LA!O$1,FALSE))</f>
        <v>11.740088257839961</v>
      </c>
      <c r="T78" s="75">
        <f>IF(ISERROR(VLOOKUP("Persons"&amp;control!$H$27&amp;Wales_LA!$B78,Data_LA!$A$5:$U$1280,Data_LA!P$1,FALSE)),"-",VLOOKUP("Persons"&amp;control!$H$27&amp;Wales_LA!$B78,Data_LA!$A$5:$U$1280,Data_LA!P$1,FALSE))</f>
        <v>7.5965276962493871</v>
      </c>
      <c r="U78" s="75">
        <f>IF(ISERROR(VLOOKUP("Persons"&amp;control!$H$27&amp;Wales_LA!$B78,Data_LA!$A$5:$U$1280,Data_LA!Q$1,FALSE)),"-",VLOOKUP("Persons"&amp;control!$H$27&amp;Wales_LA!$B78,Data_LA!$A$5:$U$1280,Data_LA!Q$1,FALSE))</f>
        <v>33.839077919656361</v>
      </c>
      <c r="V78" s="75">
        <f>IF(ISERROR(VLOOKUP("Persons"&amp;control!$H$27&amp;Wales_LA!$B78,Data_LA!$A$5:$U$1280,Data_LA!R$1,FALSE)),"-",VLOOKUP("Persons"&amp;control!$H$27&amp;Wales_LA!$B78,Data_LA!$A$5:$U$1280,Data_LA!R$1,FALSE))</f>
        <v>62.153408423858622</v>
      </c>
      <c r="W78" s="75">
        <f>IF(ISERROR(VLOOKUP("Persons"&amp;control!$H$27&amp;Wales_LA!$B78,Data_LA!$A$5:$U$1280,Data_LA!S$1,FALSE)),"-",VLOOKUP("Persons"&amp;control!$H$27&amp;Wales_LA!$B78,Data_LA!$A$5:$U$1280,Data_LA!S$1,FALSE))</f>
        <v>36.601451627383412</v>
      </c>
      <c r="X78" s="75">
        <f>IF(ISERROR(VLOOKUP("Persons"&amp;control!$H$27&amp;Wales_LA!$B78,Data_LA!$A$5:$U$1280,Data_LA!T$1,FALSE)),"-",VLOOKUP("Persons"&amp;control!$H$27&amp;Wales_LA!$B78,Data_LA!$A$5:$U$1280,Data_LA!T$1,FALSE))</f>
        <v>19.33661595408935</v>
      </c>
      <c r="Y78" s="76">
        <f>IF(ISERROR(VLOOKUP("Persons"&amp;control!$H$27&amp;Wales_LA!$B78,Data_LA!$A$5:$U$1280,Data_LA!U$1,FALSE)),"-",VLOOKUP("Persons"&amp;control!$H$27&amp;Wales_LA!$B78,Data_LA!$A$5:$U$1280,Data_LA!U$1,FALSE))</f>
        <v>171.2671698790771</v>
      </c>
    </row>
    <row r="79" spans="2:25" thickBot="1">
      <c r="B79" s="16" t="s">
        <v>54</v>
      </c>
      <c r="C79" s="77" t="str">
        <f>IF(ISERROR(VLOOKUP(control!$B$4&amp;control!$H$27&amp;Wales_LA!$B79,Data_LA!$A$5:$U$1280,Data_LA!O$1,FALSE)),"-",VLOOKUP(control!$B$4&amp;control!$H$27&amp;Wales_LA!$B79,Data_LA!$A$5:$U$1280,Data_LA!O$1,FALSE))</f>
        <v>-</v>
      </c>
      <c r="D79" s="78" t="str">
        <f>IF(ISERROR(VLOOKUP(control!$B$4&amp;control!$H$27&amp;Wales_LA!$B79,Data_LA!$A$5:$U$1280,Data_LA!P$1,FALSE)),"-",VLOOKUP(control!$B$4&amp;control!$H$27&amp;Wales_LA!$B79,Data_LA!$A$5:$U$1280,Data_LA!P$1,FALSE))</f>
        <v>-</v>
      </c>
      <c r="E79" s="78" t="str">
        <f>IF(ISERROR(VLOOKUP(control!$B$4&amp;control!$H$27&amp;Wales_LA!$B79,Data_LA!$A$5:$U$1280,Data_LA!Q$1,FALSE)),"-",VLOOKUP(control!$B$4&amp;control!$H$27&amp;Wales_LA!$B79,Data_LA!$A$5:$U$1280,Data_LA!Q$1,FALSE))</f>
        <v>-</v>
      </c>
      <c r="F79" s="78" t="str">
        <f>IF(ISERROR(VLOOKUP(control!$B$4&amp;control!$H$27&amp;Wales_LA!$B79,Data_LA!$A$5:$U$1280,Data_LA!R$1,FALSE)),"-",VLOOKUP(control!$B$4&amp;control!$H$27&amp;Wales_LA!$B79,Data_LA!$A$5:$U$1280,Data_LA!R$1,FALSE))</f>
        <v>-</v>
      </c>
      <c r="G79" s="78" t="str">
        <f>IF(ISERROR(VLOOKUP(control!$B$4&amp;control!$H$27&amp;Wales_LA!$B79,Data_LA!$A$5:$U$1280,Data_LA!S$1,FALSE)),"-",VLOOKUP(control!$B$4&amp;control!$H$27&amp;Wales_LA!$B79,Data_LA!$A$5:$U$1280,Data_LA!S$1,FALSE))</f>
        <v>-</v>
      </c>
      <c r="H79" s="78" t="str">
        <f>IF(ISERROR(VLOOKUP(control!$B$4&amp;control!$H$27&amp;Wales_LA!$B79,Data_LA!$A$5:$U$1280,Data_LA!T$1,FALSE)),"-",VLOOKUP(control!$B$4&amp;control!$H$27&amp;Wales_LA!$B79,Data_LA!$A$5:$U$1280,Data_LA!T$1,FALSE))</f>
        <v>-</v>
      </c>
      <c r="I79" s="79" t="str">
        <f>IF(ISERROR(VLOOKUP(control!$B$4&amp;control!$H$27&amp;Wales_LA!$B79,Data_LA!$A$5:$U$1280,Data_LA!U$1,FALSE)),"-",VLOOKUP(control!$B$4&amp;control!$H$27&amp;Wales_LA!$B79,Data_LA!$A$5:$U$1280,Data_LA!U$1,FALSE))</f>
        <v>-</v>
      </c>
      <c r="J79" s="9"/>
      <c r="K79" s="77">
        <f>IF(ISERROR(VLOOKUP(control!$B$5&amp;control!$H$27&amp;Wales_LA!$B79,Data_LA!$A$5:$U$1280,Data_LA!O$1,FALSE)),"-",VLOOKUP(control!$B$5&amp;control!$H$27&amp;Wales_LA!$B79,Data_LA!$A$5:$U$1280,Data_LA!O$1,FALSE))</f>
        <v>154.17489383570907</v>
      </c>
      <c r="L79" s="78">
        <f>IF(ISERROR(VLOOKUP(control!$B$5&amp;control!$H$27&amp;Wales_LA!$B79,Data_LA!$A$5:$U$1280,Data_LA!P$1,FALSE)),"-",VLOOKUP(control!$B$5&amp;control!$H$27&amp;Wales_LA!$B79,Data_LA!$A$5:$U$1280,Data_LA!P$1,FALSE))</f>
        <v>155.52730518514511</v>
      </c>
      <c r="M79" s="78">
        <f>IF(ISERROR(VLOOKUP(control!$B$5&amp;control!$H$27&amp;Wales_LA!$B79,Data_LA!$A$5:$U$1280,Data_LA!Q$1,FALSE)),"-",VLOOKUP(control!$B$5&amp;control!$H$27&amp;Wales_LA!$B79,Data_LA!$A$5:$U$1280,Data_LA!Q$1,FALSE))</f>
        <v>284.00638338156932</v>
      </c>
      <c r="N79" s="78">
        <f>IF(ISERROR(VLOOKUP(control!$B$5&amp;control!$H$27&amp;Wales_LA!$B79,Data_LA!$A$5:$U$1280,Data_LA!R$1,FALSE)),"-",VLOOKUP(control!$B$5&amp;control!$H$27&amp;Wales_LA!$B79,Data_LA!$A$5:$U$1280,Data_LA!R$1,FALSE))</f>
        <v>397.60893673419707</v>
      </c>
      <c r="O79" s="78">
        <f>IF(ISERROR(VLOOKUP(control!$B$5&amp;control!$H$27&amp;Wales_LA!$B79,Data_LA!$A$5:$U$1280,Data_LA!S$1,FALSE)),"-",VLOOKUP(control!$B$5&amp;control!$H$27&amp;Wales_LA!$B79,Data_LA!$A$5:$U$1280,Data_LA!S$1,FALSE))</f>
        <v>254.25333369397634</v>
      </c>
      <c r="P79" s="78">
        <f>IF(ISERROR(VLOOKUP(control!$B$5&amp;control!$H$27&amp;Wales_LA!$B79,Data_LA!$A$5:$U$1280,Data_LA!T$1,FALSE)),"-",VLOOKUP(control!$B$5&amp;control!$H$27&amp;Wales_LA!$B79,Data_LA!$A$5:$U$1280,Data_LA!T$1,FALSE))</f>
        <v>232.61475210299966</v>
      </c>
      <c r="Q79" s="79">
        <f>IF(ISERROR(VLOOKUP(control!$B$5&amp;control!$H$27&amp;Wales_LA!$B79,Data_LA!$A$5:$U$1280,Data_LA!U$1,FALSE)),"-",VLOOKUP(control!$B$5&amp;control!$H$27&amp;Wales_LA!$B79,Data_LA!$A$5:$U$1280,Data_LA!U$1,FALSE))</f>
        <v>1478.1856049335966</v>
      </c>
      <c r="R79" s="9"/>
      <c r="S79" s="77">
        <f>IF(ISERROR(VLOOKUP("Persons"&amp;control!$H$27&amp;Wales_LA!$B79,Data_LA!$A$5:$U$1280,Data_LA!O$1,FALSE)),"-",VLOOKUP("Persons"&amp;control!$H$27&amp;Wales_LA!$B79,Data_LA!$A$5:$U$1280,Data_LA!O$1,FALSE))</f>
        <v>154.17489383570907</v>
      </c>
      <c r="T79" s="78">
        <f>IF(ISERROR(VLOOKUP("Persons"&amp;control!$H$27&amp;Wales_LA!$B79,Data_LA!$A$5:$U$1280,Data_LA!P$1,FALSE)),"-",VLOOKUP("Persons"&amp;control!$H$27&amp;Wales_LA!$B79,Data_LA!$A$5:$U$1280,Data_LA!P$1,FALSE))</f>
        <v>155.52730518514511</v>
      </c>
      <c r="U79" s="78">
        <f>IF(ISERROR(VLOOKUP("Persons"&amp;control!$H$27&amp;Wales_LA!$B79,Data_LA!$A$5:$U$1280,Data_LA!Q$1,FALSE)),"-",VLOOKUP("Persons"&amp;control!$H$27&amp;Wales_LA!$B79,Data_LA!$A$5:$U$1280,Data_LA!Q$1,FALSE))</f>
        <v>284.00638338156932</v>
      </c>
      <c r="V79" s="78">
        <f>IF(ISERROR(VLOOKUP("Persons"&amp;control!$H$27&amp;Wales_LA!$B79,Data_LA!$A$5:$U$1280,Data_LA!R$1,FALSE)),"-",VLOOKUP("Persons"&amp;control!$H$27&amp;Wales_LA!$B79,Data_LA!$A$5:$U$1280,Data_LA!R$1,FALSE))</f>
        <v>397.60893673419707</v>
      </c>
      <c r="W79" s="78">
        <f>IF(ISERROR(VLOOKUP("Persons"&amp;control!$H$27&amp;Wales_LA!$B79,Data_LA!$A$5:$U$1280,Data_LA!S$1,FALSE)),"-",VLOOKUP("Persons"&amp;control!$H$27&amp;Wales_LA!$B79,Data_LA!$A$5:$U$1280,Data_LA!S$1,FALSE))</f>
        <v>254.25333369397634</v>
      </c>
      <c r="X79" s="78">
        <f>IF(ISERROR(VLOOKUP("Persons"&amp;control!$H$27&amp;Wales_LA!$B79,Data_LA!$A$5:$U$1280,Data_LA!T$1,FALSE)),"-",VLOOKUP("Persons"&amp;control!$H$27&amp;Wales_LA!$B79,Data_LA!$A$5:$U$1280,Data_LA!T$1,FALSE))</f>
        <v>232.61475210299966</v>
      </c>
      <c r="Y79" s="79">
        <f>IF(ISERROR(VLOOKUP("Persons"&amp;control!$H$27&amp;Wales_LA!$B79,Data_LA!$A$5:$U$1280,Data_LA!U$1,FALSE)),"-",VLOOKUP("Persons"&amp;control!$H$27&amp;Wales_LA!$B79,Data_LA!$A$5:$U$1280,Data_LA!U$1,FALSE))</f>
        <v>1478.1856049335966</v>
      </c>
    </row>
    <row r="80" spans="2:25" thickBot="1">
      <c r="B80" s="16" t="s">
        <v>69</v>
      </c>
      <c r="C80" s="80" t="str">
        <f>IF(ISERROR(VLOOKUP(control!$B$4&amp;control!$H$27&amp;Wales_LA!$B80,Data_LA!$A$5:$U$1280,Data_LA!O$1,FALSE)),"-",VLOOKUP(control!$B$4&amp;control!$H$27&amp;Wales_LA!$B80,Data_LA!$A$5:$U$1280,Data_LA!O$1,FALSE))</f>
        <v>-</v>
      </c>
      <c r="D80" s="81" t="str">
        <f>IF(ISERROR(VLOOKUP(control!$B$4&amp;control!$H$27&amp;Wales_LA!$B80,Data_LA!$A$5:$U$1280,Data_LA!P$1,FALSE)),"-",VLOOKUP(control!$B$4&amp;control!$H$27&amp;Wales_LA!$B80,Data_LA!$A$5:$U$1280,Data_LA!P$1,FALSE))</f>
        <v>-</v>
      </c>
      <c r="E80" s="81" t="str">
        <f>IF(ISERROR(VLOOKUP(control!$B$4&amp;control!$H$27&amp;Wales_LA!$B80,Data_LA!$A$5:$U$1280,Data_LA!Q$1,FALSE)),"-",VLOOKUP(control!$B$4&amp;control!$H$27&amp;Wales_LA!$B80,Data_LA!$A$5:$U$1280,Data_LA!Q$1,FALSE))</f>
        <v>-</v>
      </c>
      <c r="F80" s="81" t="str">
        <f>IF(ISERROR(VLOOKUP(control!$B$4&amp;control!$H$27&amp;Wales_LA!$B80,Data_LA!$A$5:$U$1280,Data_LA!R$1,FALSE)),"-",VLOOKUP(control!$B$4&amp;control!$H$27&amp;Wales_LA!$B80,Data_LA!$A$5:$U$1280,Data_LA!R$1,FALSE))</f>
        <v>-</v>
      </c>
      <c r="G80" s="81" t="str">
        <f>IF(ISERROR(VLOOKUP(control!$B$4&amp;control!$H$27&amp;Wales_LA!$B80,Data_LA!$A$5:$U$1280,Data_LA!S$1,FALSE)),"-",VLOOKUP(control!$B$4&amp;control!$H$27&amp;Wales_LA!$B80,Data_LA!$A$5:$U$1280,Data_LA!S$1,FALSE))</f>
        <v>-</v>
      </c>
      <c r="H80" s="81" t="str">
        <f>IF(ISERROR(VLOOKUP(control!$B$4&amp;control!$H$27&amp;Wales_LA!$B80,Data_LA!$A$5:$U$1280,Data_LA!T$1,FALSE)),"-",VLOOKUP(control!$B$4&amp;control!$H$27&amp;Wales_LA!$B80,Data_LA!$A$5:$U$1280,Data_LA!T$1,FALSE))</f>
        <v>-</v>
      </c>
      <c r="I80" s="82" t="str">
        <f>IF(ISERROR(VLOOKUP(control!$B$4&amp;control!$H$27&amp;Wales_LA!$B80,Data_LA!$A$5:$U$1280,Data_LA!U$1,FALSE)),"-",VLOOKUP(control!$B$4&amp;control!$H$27&amp;Wales_LA!$B80,Data_LA!$A$5:$U$1280,Data_LA!U$1,FALSE))</f>
        <v>-</v>
      </c>
      <c r="J80" s="9"/>
      <c r="K80" s="80">
        <f>IF(ISERROR(VLOOKUP(control!$B$5&amp;control!$H$27&amp;Wales_LA!$B80,Data_LA!$A$5:$U$1280,Data_LA!O$1,FALSE)),"-",VLOOKUP(control!$B$5&amp;control!$H$27&amp;Wales_LA!$B80,Data_LA!$A$5:$U$1280,Data_LA!O$1,FALSE))</f>
        <v>6.762056747180222</v>
      </c>
      <c r="L80" s="81">
        <f>IF(ISERROR(VLOOKUP(control!$B$5&amp;control!$H$27&amp;Wales_LA!$B80,Data_LA!$A$5:$U$1280,Data_LA!P$1,FALSE)),"-",VLOOKUP(control!$B$5&amp;control!$H$27&amp;Wales_LA!$B80,Data_LA!$A$5:$U$1280,Data_LA!P$1,FALSE))</f>
        <v>9.4668794460523102</v>
      </c>
      <c r="M80" s="81">
        <f>IF(ISERROR(VLOOKUP(control!$B$5&amp;control!$H$27&amp;Wales_LA!$B80,Data_LA!$A$5:$U$1280,Data_LA!Q$1,FALSE)),"-",VLOOKUP(control!$B$5&amp;control!$H$27&amp;Wales_LA!$B80,Data_LA!$A$5:$U$1280,Data_LA!Q$1,FALSE))</f>
        <v>14.876524843796489</v>
      </c>
      <c r="N80" s="81">
        <f>IF(ISERROR(VLOOKUP(control!$B$5&amp;control!$H$27&amp;Wales_LA!$B80,Data_LA!$A$5:$U$1280,Data_LA!R$1,FALSE)),"-",VLOOKUP(control!$B$5&amp;control!$H$27&amp;Wales_LA!$B80,Data_LA!$A$5:$U$1280,Data_LA!R$1,FALSE))</f>
        <v>27.048226988720888</v>
      </c>
      <c r="O80" s="81">
        <f>IF(ISERROR(VLOOKUP(control!$B$5&amp;control!$H$27&amp;Wales_LA!$B80,Data_LA!$A$5:$U$1280,Data_LA!S$1,FALSE)),"-",VLOOKUP(control!$B$5&amp;control!$H$27&amp;Wales_LA!$B80,Data_LA!$A$5:$U$1280,Data_LA!S$1,FALSE))</f>
        <v>14.876524843796489</v>
      </c>
      <c r="P80" s="81">
        <f>IF(ISERROR(VLOOKUP(control!$B$5&amp;control!$H$27&amp;Wales_LA!$B80,Data_LA!$A$5:$U$1280,Data_LA!T$1,FALSE)),"-",VLOOKUP(control!$B$5&amp;control!$H$27&amp;Wales_LA!$B80,Data_LA!$A$5:$U$1280,Data_LA!T$1,FALSE))</f>
        <v>25.695815639284845</v>
      </c>
      <c r="Q80" s="82">
        <f>IF(ISERROR(VLOOKUP(control!$B$5&amp;control!$H$27&amp;Wales_LA!$B80,Data_LA!$A$5:$U$1280,Data_LA!U$1,FALSE)),"-",VLOOKUP(control!$B$5&amp;control!$H$27&amp;Wales_LA!$B80,Data_LA!$A$5:$U$1280,Data_LA!U$1,FALSE))</f>
        <v>98.726028508831249</v>
      </c>
      <c r="R80" s="9"/>
      <c r="S80" s="80">
        <f>IF(ISERROR(VLOOKUP("Persons"&amp;control!$H$27&amp;Wales_LA!$B80,Data_LA!$A$5:$U$1280,Data_LA!O$1,FALSE)),"-",VLOOKUP("Persons"&amp;control!$H$27&amp;Wales_LA!$B80,Data_LA!$A$5:$U$1280,Data_LA!O$1,FALSE))</f>
        <v>6.762056747180222</v>
      </c>
      <c r="T80" s="81">
        <f>IF(ISERROR(VLOOKUP("Persons"&amp;control!$H$27&amp;Wales_LA!$B80,Data_LA!$A$5:$U$1280,Data_LA!P$1,FALSE)),"-",VLOOKUP("Persons"&amp;control!$H$27&amp;Wales_LA!$B80,Data_LA!$A$5:$U$1280,Data_LA!P$1,FALSE))</f>
        <v>9.4668794460523102</v>
      </c>
      <c r="U80" s="81">
        <f>IF(ISERROR(VLOOKUP("Persons"&amp;control!$H$27&amp;Wales_LA!$B80,Data_LA!$A$5:$U$1280,Data_LA!Q$1,FALSE)),"-",VLOOKUP("Persons"&amp;control!$H$27&amp;Wales_LA!$B80,Data_LA!$A$5:$U$1280,Data_LA!Q$1,FALSE))</f>
        <v>14.876524843796489</v>
      </c>
      <c r="V80" s="81">
        <f>IF(ISERROR(VLOOKUP("Persons"&amp;control!$H$27&amp;Wales_LA!$B80,Data_LA!$A$5:$U$1280,Data_LA!R$1,FALSE)),"-",VLOOKUP("Persons"&amp;control!$H$27&amp;Wales_LA!$B80,Data_LA!$A$5:$U$1280,Data_LA!R$1,FALSE))</f>
        <v>27.048226988720888</v>
      </c>
      <c r="W80" s="81">
        <f>IF(ISERROR(VLOOKUP("Persons"&amp;control!$H$27&amp;Wales_LA!$B80,Data_LA!$A$5:$U$1280,Data_LA!S$1,FALSE)),"-",VLOOKUP("Persons"&amp;control!$H$27&amp;Wales_LA!$B80,Data_LA!$A$5:$U$1280,Data_LA!S$1,FALSE))</f>
        <v>14.876524843796489</v>
      </c>
      <c r="X80" s="81">
        <f>IF(ISERROR(VLOOKUP("Persons"&amp;control!$H$27&amp;Wales_LA!$B80,Data_LA!$A$5:$U$1280,Data_LA!T$1,FALSE)),"-",VLOOKUP("Persons"&amp;control!$H$27&amp;Wales_LA!$B80,Data_LA!$A$5:$U$1280,Data_LA!T$1,FALSE))</f>
        <v>25.695815639284845</v>
      </c>
      <c r="Y80" s="82">
        <f>IF(ISERROR(VLOOKUP("Persons"&amp;control!$H$27&amp;Wales_LA!$B80,Data_LA!$A$5:$U$1280,Data_LA!U$1,FALSE)),"-",VLOOKUP("Persons"&amp;control!$H$27&amp;Wales_LA!$B80,Data_LA!$A$5:$U$1280,Data_LA!U$1,FALSE))</f>
        <v>98.726028508831249</v>
      </c>
    </row>
    <row r="81" spans="2:25" thickBot="1">
      <c r="B81" s="16" t="s">
        <v>60</v>
      </c>
      <c r="C81" s="77">
        <f>IF(ISERROR(VLOOKUP(control!$B$4&amp;control!$H$27&amp;Wales_LA!$B81,Data_LA!$A$5:$U$1280,Data_LA!O$1,FALSE)),"-",VLOOKUP(control!$B$4&amp;control!$H$27&amp;Wales_LA!$B81,Data_LA!$A$5:$U$1280,Data_LA!O$1,FALSE))</f>
        <v>2.76237370772705</v>
      </c>
      <c r="D81" s="78">
        <f>IF(ISERROR(VLOOKUP(control!$B$4&amp;control!$H$27&amp;Wales_LA!$B81,Data_LA!$A$5:$U$1280,Data_LA!P$1,FALSE)),"-",VLOOKUP(control!$B$4&amp;control!$H$27&amp;Wales_LA!$B81,Data_LA!$A$5:$U$1280,Data_LA!P$1,FALSE))</f>
        <v>2.0717802807952874</v>
      </c>
      <c r="E81" s="78">
        <f>IF(ISERROR(VLOOKUP(control!$B$4&amp;control!$H$27&amp;Wales_LA!$B81,Data_LA!$A$5:$U$1280,Data_LA!Q$1,FALSE)),"-",VLOOKUP(control!$B$4&amp;control!$H$27&amp;Wales_LA!$B81,Data_LA!$A$5:$U$1280,Data_LA!Q$1,FALSE))</f>
        <v>8.2871211231811497</v>
      </c>
      <c r="F81" s="78">
        <f>IF(ISERROR(VLOOKUP(control!$B$4&amp;control!$H$27&amp;Wales_LA!$B81,Data_LA!$A$5:$U$1280,Data_LA!R$1,FALSE)),"-",VLOOKUP(control!$B$4&amp;control!$H$27&amp;Wales_LA!$B81,Data_LA!$A$5:$U$1280,Data_LA!R$1,FALSE))</f>
        <v>12.430681684771724</v>
      </c>
      <c r="G81" s="78">
        <f>IF(ISERROR(VLOOKUP(control!$B$4&amp;control!$H$27&amp;Wales_LA!$B81,Data_LA!$A$5:$U$1280,Data_LA!S$1,FALSE)),"-",VLOOKUP(control!$B$4&amp;control!$H$27&amp;Wales_LA!$B81,Data_LA!$A$5:$U$1280,Data_LA!S$1,FALSE))</f>
        <v>10.358901403976438</v>
      </c>
      <c r="H81" s="78">
        <f>IF(ISERROR(VLOOKUP(control!$B$4&amp;control!$H$27&amp;Wales_LA!$B81,Data_LA!$A$5:$U$1280,Data_LA!T$1,FALSE)),"-",VLOOKUP(control!$B$4&amp;control!$H$27&amp;Wales_LA!$B81,Data_LA!$A$5:$U$1280,Data_LA!T$1,FALSE))</f>
        <v>6.2153408423858618</v>
      </c>
      <c r="I81" s="79">
        <f>IF(ISERROR(VLOOKUP(control!$B$4&amp;control!$H$27&amp;Wales_LA!$B81,Data_LA!$A$5:$U$1280,Data_LA!U$1,FALSE)),"-",VLOOKUP(control!$B$4&amp;control!$H$27&amp;Wales_LA!$B81,Data_LA!$A$5:$U$1280,Data_LA!U$1,FALSE))</f>
        <v>42.126199042837506</v>
      </c>
      <c r="J81" s="9"/>
      <c r="K81" s="77">
        <f>IF(ISERROR(VLOOKUP(control!$B$5&amp;control!$H$27&amp;Wales_LA!$B81,Data_LA!$A$5:$U$1280,Data_LA!O$1,FALSE)),"-",VLOOKUP(control!$B$5&amp;control!$H$27&amp;Wales_LA!$B81,Data_LA!$A$5:$U$1280,Data_LA!O$1,FALSE))</f>
        <v>6.9059342693176253</v>
      </c>
      <c r="L81" s="78">
        <f>IF(ISERROR(VLOOKUP(control!$B$5&amp;control!$H$27&amp;Wales_LA!$B81,Data_LA!$A$5:$U$1280,Data_LA!P$1,FALSE)),"-",VLOOKUP(control!$B$5&amp;control!$H$27&amp;Wales_LA!$B81,Data_LA!$A$5:$U$1280,Data_LA!P$1,FALSE))</f>
        <v>2.76237370772705</v>
      </c>
      <c r="M81" s="78">
        <f>IF(ISERROR(VLOOKUP(control!$B$5&amp;control!$H$27&amp;Wales_LA!$B81,Data_LA!$A$5:$U$1280,Data_LA!Q$1,FALSE)),"-",VLOOKUP(control!$B$5&amp;control!$H$27&amp;Wales_LA!$B81,Data_LA!$A$5:$U$1280,Data_LA!Q$1,FALSE))</f>
        <v>10.358901403976438</v>
      </c>
      <c r="N81" s="78">
        <f>IF(ISERROR(VLOOKUP(control!$B$5&amp;control!$H$27&amp;Wales_LA!$B81,Data_LA!$A$5:$U$1280,Data_LA!R$1,FALSE)),"-",VLOOKUP(control!$B$5&amp;control!$H$27&amp;Wales_LA!$B81,Data_LA!$A$5:$U$1280,Data_LA!R$1,FALSE))</f>
        <v>12.430681684771724</v>
      </c>
      <c r="O81" s="78">
        <f>IF(ISERROR(VLOOKUP(control!$B$5&amp;control!$H$27&amp;Wales_LA!$B81,Data_LA!$A$5:$U$1280,Data_LA!S$1,FALSE)),"-",VLOOKUP(control!$B$5&amp;control!$H$27&amp;Wales_LA!$B81,Data_LA!$A$5:$U$1280,Data_LA!S$1,FALSE))</f>
        <v>18.646022527157587</v>
      </c>
      <c r="P81" s="78">
        <f>IF(ISERROR(VLOOKUP(control!$B$5&amp;control!$H$27&amp;Wales_LA!$B81,Data_LA!$A$5:$U$1280,Data_LA!T$1,FALSE)),"-",VLOOKUP(control!$B$5&amp;control!$H$27&amp;Wales_LA!$B81,Data_LA!$A$5:$U$1280,Data_LA!T$1,FALSE))</f>
        <v>17.264835673294062</v>
      </c>
      <c r="Q81" s="79">
        <f>IF(ISERROR(VLOOKUP(control!$B$5&amp;control!$H$27&amp;Wales_LA!$B81,Data_LA!$A$5:$U$1280,Data_LA!U$1,FALSE)),"-",VLOOKUP(control!$B$5&amp;control!$H$27&amp;Wales_LA!$B81,Data_LA!$A$5:$U$1280,Data_LA!U$1,FALSE))</f>
        <v>68.368749266244478</v>
      </c>
      <c r="R81" s="9"/>
      <c r="S81" s="77">
        <f>IF(ISERROR(VLOOKUP("Persons"&amp;control!$H$27&amp;Wales_LA!$B81,Data_LA!$A$5:$U$1280,Data_LA!O$1,FALSE)),"-",VLOOKUP("Persons"&amp;control!$H$27&amp;Wales_LA!$B81,Data_LA!$A$5:$U$1280,Data_LA!O$1,FALSE))</f>
        <v>9.6683079770446749</v>
      </c>
      <c r="T81" s="78">
        <f>IF(ISERROR(VLOOKUP("Persons"&amp;control!$H$27&amp;Wales_LA!$B81,Data_LA!$A$5:$U$1280,Data_LA!P$1,FALSE)),"-",VLOOKUP("Persons"&amp;control!$H$27&amp;Wales_LA!$B81,Data_LA!$A$5:$U$1280,Data_LA!P$1,FALSE))</f>
        <v>4.8341539885223375</v>
      </c>
      <c r="U81" s="78">
        <f>IF(ISERROR(VLOOKUP("Persons"&amp;control!$H$27&amp;Wales_LA!$B81,Data_LA!$A$5:$U$1280,Data_LA!Q$1,FALSE)),"-",VLOOKUP("Persons"&amp;control!$H$27&amp;Wales_LA!$B81,Data_LA!$A$5:$U$1280,Data_LA!Q$1,FALSE))</f>
        <v>18.646022527157587</v>
      </c>
      <c r="V81" s="78">
        <f>IF(ISERROR(VLOOKUP("Persons"&amp;control!$H$27&amp;Wales_LA!$B81,Data_LA!$A$5:$U$1280,Data_LA!R$1,FALSE)),"-",VLOOKUP("Persons"&amp;control!$H$27&amp;Wales_LA!$B81,Data_LA!$A$5:$U$1280,Data_LA!R$1,FALSE))</f>
        <v>24.861363369543447</v>
      </c>
      <c r="W81" s="78">
        <f>IF(ISERROR(VLOOKUP("Persons"&amp;control!$H$27&amp;Wales_LA!$B81,Data_LA!$A$5:$U$1280,Data_LA!S$1,FALSE)),"-",VLOOKUP("Persons"&amp;control!$H$27&amp;Wales_LA!$B81,Data_LA!$A$5:$U$1280,Data_LA!S$1,FALSE))</f>
        <v>29.004923931134023</v>
      </c>
      <c r="X81" s="78">
        <f>IF(ISERROR(VLOOKUP("Persons"&amp;control!$H$27&amp;Wales_LA!$B81,Data_LA!$A$5:$U$1280,Data_LA!T$1,FALSE)),"-",VLOOKUP("Persons"&amp;control!$H$27&amp;Wales_LA!$B81,Data_LA!$A$5:$U$1280,Data_LA!T$1,FALSE))</f>
        <v>23.480176515679922</v>
      </c>
      <c r="Y81" s="79">
        <f>IF(ISERROR(VLOOKUP("Persons"&amp;control!$H$27&amp;Wales_LA!$B81,Data_LA!$A$5:$U$1280,Data_LA!U$1,FALSE)),"-",VLOOKUP("Persons"&amp;control!$H$27&amp;Wales_LA!$B81,Data_LA!$A$5:$U$1280,Data_LA!U$1,FALSE))</f>
        <v>110.49494830908201</v>
      </c>
    </row>
    <row r="82" spans="2:25" thickBot="1">
      <c r="B82" s="16" t="s">
        <v>64</v>
      </c>
      <c r="C82" s="80">
        <f>IF(ISERROR(VLOOKUP(control!$B$4&amp;control!$H$27&amp;Wales_LA!$B82,Data_LA!$A$5:$U$1280,Data_LA!O$1,FALSE)),"-",VLOOKUP(control!$B$4&amp;control!$H$27&amp;Wales_LA!$B82,Data_LA!$A$5:$U$1280,Data_LA!O$1,FALSE))</f>
        <v>35.910858200451649</v>
      </c>
      <c r="D82" s="81">
        <f>IF(ISERROR(VLOOKUP(control!$B$4&amp;control!$H$27&amp;Wales_LA!$B82,Data_LA!$A$5:$U$1280,Data_LA!P$1,FALSE)),"-",VLOOKUP(control!$B$4&amp;control!$H$27&amp;Wales_LA!$B82,Data_LA!$A$5:$U$1280,Data_LA!P$1,FALSE))</f>
        <v>23.480176515679922</v>
      </c>
      <c r="E82" s="81">
        <f>IF(ISERROR(VLOOKUP(control!$B$4&amp;control!$H$27&amp;Wales_LA!$B82,Data_LA!$A$5:$U$1280,Data_LA!Q$1,FALSE)),"-",VLOOKUP(control!$B$4&amp;control!$H$27&amp;Wales_LA!$B82,Data_LA!$A$5:$U$1280,Data_LA!Q$1,FALSE))</f>
        <v>54.556880727609226</v>
      </c>
      <c r="F82" s="81">
        <f>IF(ISERROR(VLOOKUP(control!$B$4&amp;control!$H$27&amp;Wales_LA!$B82,Data_LA!$A$5:$U$1280,Data_LA!R$1,FALSE)),"-",VLOOKUP(control!$B$4&amp;control!$H$27&amp;Wales_LA!$B82,Data_LA!$A$5:$U$1280,Data_LA!R$1,FALSE))</f>
        <v>37.292045054315174</v>
      </c>
      <c r="G82" s="81">
        <f>IF(ISERROR(VLOOKUP(control!$B$4&amp;control!$H$27&amp;Wales_LA!$B82,Data_LA!$A$5:$U$1280,Data_LA!S$1,FALSE)),"-",VLOOKUP(control!$B$4&amp;control!$H$27&amp;Wales_LA!$B82,Data_LA!$A$5:$U$1280,Data_LA!S$1,FALSE))</f>
        <v>31.076704211929311</v>
      </c>
      <c r="H82" s="81">
        <f>IF(ISERROR(VLOOKUP(control!$B$4&amp;control!$H$27&amp;Wales_LA!$B82,Data_LA!$A$5:$U$1280,Data_LA!T$1,FALSE)),"-",VLOOKUP(control!$B$4&amp;control!$H$27&amp;Wales_LA!$B82,Data_LA!$A$5:$U$1280,Data_LA!T$1,FALSE))</f>
        <v>15.193055392498774</v>
      </c>
      <c r="I82" s="82">
        <f>IF(ISERROR(VLOOKUP(control!$B$4&amp;control!$H$27&amp;Wales_LA!$B82,Data_LA!$A$5:$U$1280,Data_LA!U$1,FALSE)),"-",VLOOKUP(control!$B$4&amp;control!$H$27&amp;Wales_LA!$B82,Data_LA!$A$5:$U$1280,Data_LA!U$1,FALSE))</f>
        <v>197.50972010248407</v>
      </c>
      <c r="J82" s="9"/>
      <c r="K82" s="80">
        <f>IF(ISERROR(VLOOKUP(control!$B$5&amp;control!$H$27&amp;Wales_LA!$B82,Data_LA!$A$5:$U$1280,Data_LA!O$1,FALSE)),"-",VLOOKUP(control!$B$5&amp;control!$H$27&amp;Wales_LA!$B82,Data_LA!$A$5:$U$1280,Data_LA!O$1,FALSE))</f>
        <v>17.955429100225825</v>
      </c>
      <c r="L82" s="81">
        <f>IF(ISERROR(VLOOKUP(control!$B$5&amp;control!$H$27&amp;Wales_LA!$B82,Data_LA!$A$5:$U$1280,Data_LA!P$1,FALSE)),"-",VLOOKUP(control!$B$5&amp;control!$H$27&amp;Wales_LA!$B82,Data_LA!$A$5:$U$1280,Data_LA!P$1,FALSE))</f>
        <v>21.408396234884638</v>
      </c>
      <c r="M82" s="81">
        <f>IF(ISERROR(VLOOKUP(control!$B$5&amp;control!$H$27&amp;Wales_LA!$B82,Data_LA!$A$5:$U$1280,Data_LA!Q$1,FALSE)),"-",VLOOKUP(control!$B$5&amp;control!$H$27&amp;Wales_LA!$B82,Data_LA!$A$5:$U$1280,Data_LA!Q$1,FALSE))</f>
        <v>28.31433050420226</v>
      </c>
      <c r="N82" s="81">
        <f>IF(ISERROR(VLOOKUP(control!$B$5&amp;control!$H$27&amp;Wales_LA!$B82,Data_LA!$A$5:$U$1280,Data_LA!R$1,FALSE)),"-",VLOOKUP(control!$B$5&amp;control!$H$27&amp;Wales_LA!$B82,Data_LA!$A$5:$U$1280,Data_LA!R$1,FALSE))</f>
        <v>54.556880727609226</v>
      </c>
      <c r="O82" s="81">
        <f>IF(ISERROR(VLOOKUP(control!$B$5&amp;control!$H$27&amp;Wales_LA!$B82,Data_LA!$A$5:$U$1280,Data_LA!S$1,FALSE)),"-",VLOOKUP(control!$B$5&amp;control!$H$27&amp;Wales_LA!$B82,Data_LA!$A$5:$U$1280,Data_LA!S$1,FALSE))</f>
        <v>21.408396234884638</v>
      </c>
      <c r="P82" s="81">
        <f>IF(ISERROR(VLOOKUP(control!$B$5&amp;control!$H$27&amp;Wales_LA!$B82,Data_LA!$A$5:$U$1280,Data_LA!T$1,FALSE)),"-",VLOOKUP(control!$B$5&amp;control!$H$27&amp;Wales_LA!$B82,Data_LA!$A$5:$U$1280,Data_LA!T$1,FALSE))</f>
        <v>13.121275111703488</v>
      </c>
      <c r="Q82" s="82">
        <f>IF(ISERROR(VLOOKUP(control!$B$5&amp;control!$H$27&amp;Wales_LA!$B82,Data_LA!$A$5:$U$1280,Data_LA!U$1,FALSE)),"-",VLOOKUP(control!$B$5&amp;control!$H$27&amp;Wales_LA!$B82,Data_LA!$A$5:$U$1280,Data_LA!U$1,FALSE))</f>
        <v>156.76470791351008</v>
      </c>
      <c r="R82" s="9"/>
      <c r="S82" s="80">
        <f>IF(ISERROR(VLOOKUP("Persons"&amp;control!$H$27&amp;Wales_LA!$B82,Data_LA!$A$5:$U$1280,Data_LA!O$1,FALSE)),"-",VLOOKUP("Persons"&amp;control!$H$27&amp;Wales_LA!$B82,Data_LA!$A$5:$U$1280,Data_LA!O$1,FALSE))</f>
        <v>53.86628730067747</v>
      </c>
      <c r="T82" s="81">
        <f>IF(ISERROR(VLOOKUP("Persons"&amp;control!$H$27&amp;Wales_LA!$B82,Data_LA!$A$5:$U$1280,Data_LA!P$1,FALSE)),"-",VLOOKUP("Persons"&amp;control!$H$27&amp;Wales_LA!$B82,Data_LA!$A$5:$U$1280,Data_LA!P$1,FALSE))</f>
        <v>44.888572750564563</v>
      </c>
      <c r="U82" s="81">
        <f>IF(ISERROR(VLOOKUP("Persons"&amp;control!$H$27&amp;Wales_LA!$B82,Data_LA!$A$5:$U$1280,Data_LA!Q$1,FALSE)),"-",VLOOKUP("Persons"&amp;control!$H$27&amp;Wales_LA!$B82,Data_LA!$A$5:$U$1280,Data_LA!Q$1,FALSE))</f>
        <v>82.8712112318115</v>
      </c>
      <c r="V82" s="81">
        <f>IF(ISERROR(VLOOKUP("Persons"&amp;control!$H$27&amp;Wales_LA!$B82,Data_LA!$A$5:$U$1280,Data_LA!R$1,FALSE)),"-",VLOOKUP("Persons"&amp;control!$H$27&amp;Wales_LA!$B82,Data_LA!$A$5:$U$1280,Data_LA!R$1,FALSE))</f>
        <v>91.848925781924407</v>
      </c>
      <c r="W82" s="81">
        <f>IF(ISERROR(VLOOKUP("Persons"&amp;control!$H$27&amp;Wales_LA!$B82,Data_LA!$A$5:$U$1280,Data_LA!S$1,FALSE)),"-",VLOOKUP("Persons"&amp;control!$H$27&amp;Wales_LA!$B82,Data_LA!$A$5:$U$1280,Data_LA!S$1,FALSE))</f>
        <v>52.485100446813952</v>
      </c>
      <c r="X82" s="81">
        <f>IF(ISERROR(VLOOKUP("Persons"&amp;control!$H$27&amp;Wales_LA!$B82,Data_LA!$A$5:$U$1280,Data_LA!T$1,FALSE)),"-",VLOOKUP("Persons"&amp;control!$H$27&amp;Wales_LA!$B82,Data_LA!$A$5:$U$1280,Data_LA!T$1,FALSE))</f>
        <v>28.31433050420226</v>
      </c>
      <c r="Y82" s="82">
        <f>IF(ISERROR(VLOOKUP("Persons"&amp;control!$H$27&amp;Wales_LA!$B82,Data_LA!$A$5:$U$1280,Data_LA!U$1,FALSE)),"-",VLOOKUP("Persons"&amp;control!$H$27&amp;Wales_LA!$B82,Data_LA!$A$5:$U$1280,Data_LA!U$1,FALSE))</f>
        <v>354.27442801599415</v>
      </c>
    </row>
    <row r="83" spans="2:25" thickBot="1">
      <c r="B83" s="16" t="s">
        <v>77</v>
      </c>
      <c r="C83" s="77">
        <f>IF(ISERROR(VLOOKUP(control!$B$4&amp;control!$H$27&amp;Wales_LA!$B83,Data_LA!$A$5:$U$1280,Data_LA!O$1,FALSE)),"-",VLOOKUP(control!$B$4&amp;control!$H$27&amp;Wales_LA!$B83,Data_LA!$A$5:$U$1280,Data_LA!O$1,FALSE))</f>
        <v>11.0494948309082</v>
      </c>
      <c r="D83" s="78">
        <f>IF(ISERROR(VLOOKUP(control!$B$4&amp;control!$H$27&amp;Wales_LA!$B83,Data_LA!$A$5:$U$1280,Data_LA!P$1,FALSE)),"-",VLOOKUP(control!$B$4&amp;control!$H$27&amp;Wales_LA!$B83,Data_LA!$A$5:$U$1280,Data_LA!P$1,FALSE))</f>
        <v>6.9059342693176253</v>
      </c>
      <c r="E83" s="78">
        <f>IF(ISERROR(VLOOKUP(control!$B$4&amp;control!$H$27&amp;Wales_LA!$B83,Data_LA!$A$5:$U$1280,Data_LA!Q$1,FALSE)),"-",VLOOKUP(control!$B$4&amp;control!$H$27&amp;Wales_LA!$B83,Data_LA!$A$5:$U$1280,Data_LA!Q$1,FALSE))</f>
        <v>19.33661595408935</v>
      </c>
      <c r="F83" s="78">
        <f>IF(ISERROR(VLOOKUP(control!$B$4&amp;control!$H$27&amp;Wales_LA!$B83,Data_LA!$A$5:$U$1280,Data_LA!R$1,FALSE)),"-",VLOOKUP(control!$B$4&amp;control!$H$27&amp;Wales_LA!$B83,Data_LA!$A$5:$U$1280,Data_LA!R$1,FALSE))</f>
        <v>17.264835673294062</v>
      </c>
      <c r="G83" s="78">
        <f>IF(ISERROR(VLOOKUP(control!$B$4&amp;control!$H$27&amp;Wales_LA!$B83,Data_LA!$A$5:$U$1280,Data_LA!S$1,FALSE)),"-",VLOOKUP(control!$B$4&amp;control!$H$27&amp;Wales_LA!$B83,Data_LA!$A$5:$U$1280,Data_LA!S$1,FALSE))</f>
        <v>8.2871211231811497</v>
      </c>
      <c r="H83" s="78">
        <f>IF(ISERROR(VLOOKUP(control!$B$4&amp;control!$H$27&amp;Wales_LA!$B83,Data_LA!$A$5:$U$1280,Data_LA!T$1,FALSE)),"-",VLOOKUP(control!$B$4&amp;control!$H$27&amp;Wales_LA!$B83,Data_LA!$A$5:$U$1280,Data_LA!T$1,FALSE))</f>
        <v>5.5247474154541001</v>
      </c>
      <c r="I83" s="79">
        <f>IF(ISERROR(VLOOKUP(control!$B$4&amp;control!$H$27&amp;Wales_LA!$B83,Data_LA!$A$5:$U$1280,Data_LA!U$1,FALSE)),"-",VLOOKUP(control!$B$4&amp;control!$H$27&amp;Wales_LA!$B83,Data_LA!$A$5:$U$1280,Data_LA!U$1,FALSE))</f>
        <v>68.368749266244478</v>
      </c>
      <c r="J83" s="9"/>
      <c r="K83" s="77">
        <f>IF(ISERROR(VLOOKUP(control!$B$5&amp;control!$H$27&amp;Wales_LA!$B83,Data_LA!$A$5:$U$1280,Data_LA!O$1,FALSE)),"-",VLOOKUP(control!$B$5&amp;control!$H$27&amp;Wales_LA!$B83,Data_LA!$A$5:$U$1280,Data_LA!O$1,FALSE))</f>
        <v>6.2153408423858618</v>
      </c>
      <c r="L83" s="78">
        <f>IF(ISERROR(VLOOKUP(control!$B$5&amp;control!$H$27&amp;Wales_LA!$B83,Data_LA!$A$5:$U$1280,Data_LA!P$1,FALSE)),"-",VLOOKUP(control!$B$5&amp;control!$H$27&amp;Wales_LA!$B83,Data_LA!$A$5:$U$1280,Data_LA!P$1,FALSE))</f>
        <v>3.4529671346588127</v>
      </c>
      <c r="M83" s="78">
        <f>IF(ISERROR(VLOOKUP(control!$B$5&amp;control!$H$27&amp;Wales_LA!$B83,Data_LA!$A$5:$U$1280,Data_LA!Q$1,FALSE)),"-",VLOOKUP(control!$B$5&amp;control!$H$27&amp;Wales_LA!$B83,Data_LA!$A$5:$U$1280,Data_LA!Q$1,FALSE))</f>
        <v>6.9059342693176253</v>
      </c>
      <c r="N83" s="78">
        <f>IF(ISERROR(VLOOKUP(control!$B$5&amp;control!$H$27&amp;Wales_LA!$B83,Data_LA!$A$5:$U$1280,Data_LA!R$1,FALSE)),"-",VLOOKUP(control!$B$5&amp;control!$H$27&amp;Wales_LA!$B83,Data_LA!$A$5:$U$1280,Data_LA!R$1,FALSE))</f>
        <v>4.8341539885223375</v>
      </c>
      <c r="O83" s="78">
        <f>IF(ISERROR(VLOOKUP(control!$B$5&amp;control!$H$27&amp;Wales_LA!$B83,Data_LA!$A$5:$U$1280,Data_LA!S$1,FALSE)),"-",VLOOKUP(control!$B$5&amp;control!$H$27&amp;Wales_LA!$B83,Data_LA!$A$5:$U$1280,Data_LA!S$1,FALSE))</f>
        <v>2.0717802807952874</v>
      </c>
      <c r="P83" s="78">
        <f>IF(ISERROR(VLOOKUP(control!$B$5&amp;control!$H$27&amp;Wales_LA!$B83,Data_LA!$A$5:$U$1280,Data_LA!T$1,FALSE)),"-",VLOOKUP(control!$B$5&amp;control!$H$27&amp;Wales_LA!$B83,Data_LA!$A$5:$U$1280,Data_LA!T$1,FALSE))</f>
        <v>4.1435605615905748</v>
      </c>
      <c r="Q83" s="79">
        <f>IF(ISERROR(VLOOKUP(control!$B$5&amp;control!$H$27&amp;Wales_LA!$B83,Data_LA!$A$5:$U$1280,Data_LA!U$1,FALSE)),"-",VLOOKUP(control!$B$5&amp;control!$H$27&amp;Wales_LA!$B83,Data_LA!$A$5:$U$1280,Data_LA!U$1,FALSE))</f>
        <v>27.623737077270501</v>
      </c>
      <c r="R83" s="9"/>
      <c r="S83" s="77">
        <f>IF(ISERROR(VLOOKUP("Persons"&amp;control!$H$27&amp;Wales_LA!$B83,Data_LA!$A$5:$U$1280,Data_LA!O$1,FALSE)),"-",VLOOKUP("Persons"&amp;control!$H$27&amp;Wales_LA!$B83,Data_LA!$A$5:$U$1280,Data_LA!O$1,FALSE))</f>
        <v>17.264835673294062</v>
      </c>
      <c r="T83" s="78">
        <f>IF(ISERROR(VLOOKUP("Persons"&amp;control!$H$27&amp;Wales_LA!$B83,Data_LA!$A$5:$U$1280,Data_LA!P$1,FALSE)),"-",VLOOKUP("Persons"&amp;control!$H$27&amp;Wales_LA!$B83,Data_LA!$A$5:$U$1280,Data_LA!P$1,FALSE))</f>
        <v>10.358901403976438</v>
      </c>
      <c r="U83" s="78">
        <f>IF(ISERROR(VLOOKUP("Persons"&amp;control!$H$27&amp;Wales_LA!$B83,Data_LA!$A$5:$U$1280,Data_LA!Q$1,FALSE)),"-",VLOOKUP("Persons"&amp;control!$H$27&amp;Wales_LA!$B83,Data_LA!$A$5:$U$1280,Data_LA!Q$1,FALSE))</f>
        <v>26.242550223406976</v>
      </c>
      <c r="V83" s="78">
        <f>IF(ISERROR(VLOOKUP("Persons"&amp;control!$H$27&amp;Wales_LA!$B83,Data_LA!$A$5:$U$1280,Data_LA!R$1,FALSE)),"-",VLOOKUP("Persons"&amp;control!$H$27&amp;Wales_LA!$B83,Data_LA!$A$5:$U$1280,Data_LA!R$1,FALSE))</f>
        <v>22.0989896618164</v>
      </c>
      <c r="W83" s="78">
        <f>IF(ISERROR(VLOOKUP("Persons"&amp;control!$H$27&amp;Wales_LA!$B83,Data_LA!$A$5:$U$1280,Data_LA!S$1,FALSE)),"-",VLOOKUP("Persons"&amp;control!$H$27&amp;Wales_LA!$B83,Data_LA!$A$5:$U$1280,Data_LA!S$1,FALSE))</f>
        <v>10.358901403976438</v>
      </c>
      <c r="X83" s="78">
        <f>IF(ISERROR(VLOOKUP("Persons"&amp;control!$H$27&amp;Wales_LA!$B83,Data_LA!$A$5:$U$1280,Data_LA!T$1,FALSE)),"-",VLOOKUP("Persons"&amp;control!$H$27&amp;Wales_LA!$B83,Data_LA!$A$5:$U$1280,Data_LA!T$1,FALSE))</f>
        <v>9.6683079770446749</v>
      </c>
      <c r="Y83" s="79">
        <f>IF(ISERROR(VLOOKUP("Persons"&amp;control!$H$27&amp;Wales_LA!$B83,Data_LA!$A$5:$U$1280,Data_LA!U$1,FALSE)),"-",VLOOKUP("Persons"&amp;control!$H$27&amp;Wales_LA!$B83,Data_LA!$A$5:$U$1280,Data_LA!U$1,FALSE))</f>
        <v>95.992486343514983</v>
      </c>
    </row>
    <row r="84" spans="2:25" thickBot="1">
      <c r="B84" s="16" t="s">
        <v>83</v>
      </c>
      <c r="C84" s="80" t="str">
        <f>IF(ISERROR(VLOOKUP(control!$B$4&amp;control!$H$27&amp;Wales_LA!$B84,Data_LA!$A$5:$U$1280,Data_LA!O$1,FALSE)),"-",VLOOKUP(control!$B$4&amp;control!$H$27&amp;Wales_LA!$B84,Data_LA!$A$5:$U$1280,Data_LA!O$1,FALSE))</f>
        <v>-</v>
      </c>
      <c r="D84" s="81">
        <f>IF(ISERROR(VLOOKUP(control!$B$4&amp;control!$H$27&amp;Wales_LA!$B84,Data_LA!$A$5:$U$1280,Data_LA!P$1,FALSE)),"-",VLOOKUP(control!$B$4&amp;control!$H$27&amp;Wales_LA!$B84,Data_LA!$A$5:$U$1280,Data_LA!P$1,FALSE))</f>
        <v>0.69059342693176251</v>
      </c>
      <c r="E84" s="81">
        <f>IF(ISERROR(VLOOKUP(control!$B$4&amp;control!$H$27&amp;Wales_LA!$B84,Data_LA!$A$5:$U$1280,Data_LA!Q$1,FALSE)),"-",VLOOKUP(control!$B$4&amp;control!$H$27&amp;Wales_LA!$B84,Data_LA!$A$5:$U$1280,Data_LA!Q$1,FALSE))</f>
        <v>2.0717802807952874</v>
      </c>
      <c r="F84" s="81">
        <f>IF(ISERROR(VLOOKUP(control!$B$4&amp;control!$H$27&amp;Wales_LA!$B84,Data_LA!$A$5:$U$1280,Data_LA!R$1,FALSE)),"-",VLOOKUP(control!$B$4&amp;control!$H$27&amp;Wales_LA!$B84,Data_LA!$A$5:$U$1280,Data_LA!R$1,FALSE))</f>
        <v>4.8341539885223375</v>
      </c>
      <c r="G84" s="81">
        <f>IF(ISERROR(VLOOKUP(control!$B$4&amp;control!$H$27&amp;Wales_LA!$B84,Data_LA!$A$5:$U$1280,Data_LA!S$1,FALSE)),"-",VLOOKUP(control!$B$4&amp;control!$H$27&amp;Wales_LA!$B84,Data_LA!$A$5:$U$1280,Data_LA!S$1,FALSE))</f>
        <v>6.2153408423858618</v>
      </c>
      <c r="H84" s="81">
        <f>IF(ISERROR(VLOOKUP(control!$B$4&amp;control!$H$27&amp;Wales_LA!$B84,Data_LA!$A$5:$U$1280,Data_LA!T$1,FALSE)),"-",VLOOKUP(control!$B$4&amp;control!$H$27&amp;Wales_LA!$B84,Data_LA!$A$5:$U$1280,Data_LA!T$1,FALSE))</f>
        <v>2.0717802807952874</v>
      </c>
      <c r="I84" s="82">
        <f>IF(ISERROR(VLOOKUP(control!$B$4&amp;control!$H$27&amp;Wales_LA!$B84,Data_LA!$A$5:$U$1280,Data_LA!U$1,FALSE)),"-",VLOOKUP(control!$B$4&amp;control!$H$27&amp;Wales_LA!$B84,Data_LA!$A$5:$U$1280,Data_LA!U$1,FALSE))</f>
        <v>15.883648819430535</v>
      </c>
      <c r="J84" s="9"/>
      <c r="K84" s="80">
        <f>IF(ISERROR(VLOOKUP(control!$B$5&amp;control!$H$27&amp;Wales_LA!$B84,Data_LA!$A$5:$U$1280,Data_LA!O$1,FALSE)),"-",VLOOKUP(control!$B$5&amp;control!$H$27&amp;Wales_LA!$B84,Data_LA!$A$5:$U$1280,Data_LA!O$1,FALSE))</f>
        <v>0.69059342693176251</v>
      </c>
      <c r="L84" s="81" t="str">
        <f>IF(ISERROR(VLOOKUP(control!$B$5&amp;control!$H$27&amp;Wales_LA!$B84,Data_LA!$A$5:$U$1280,Data_LA!P$1,FALSE)),"-",VLOOKUP(control!$B$5&amp;control!$H$27&amp;Wales_LA!$B84,Data_LA!$A$5:$U$1280,Data_LA!P$1,FALSE))</f>
        <v>-</v>
      </c>
      <c r="M84" s="81">
        <f>IF(ISERROR(VLOOKUP(control!$B$5&amp;control!$H$27&amp;Wales_LA!$B84,Data_LA!$A$5:$U$1280,Data_LA!Q$1,FALSE)),"-",VLOOKUP(control!$B$5&amp;control!$H$27&amp;Wales_LA!$B84,Data_LA!$A$5:$U$1280,Data_LA!Q$1,FALSE))</f>
        <v>2.0717802807952874</v>
      </c>
      <c r="N84" s="81">
        <f>IF(ISERROR(VLOOKUP(control!$B$5&amp;control!$H$27&amp;Wales_LA!$B84,Data_LA!$A$5:$U$1280,Data_LA!R$1,FALSE)),"-",VLOOKUP(control!$B$5&amp;control!$H$27&amp;Wales_LA!$B84,Data_LA!$A$5:$U$1280,Data_LA!R$1,FALSE))</f>
        <v>4.1435605615905748</v>
      </c>
      <c r="O84" s="81">
        <f>IF(ISERROR(VLOOKUP(control!$B$5&amp;control!$H$27&amp;Wales_LA!$B84,Data_LA!$A$5:$U$1280,Data_LA!S$1,FALSE)),"-",VLOOKUP(control!$B$5&amp;control!$H$27&amp;Wales_LA!$B84,Data_LA!$A$5:$U$1280,Data_LA!S$1,FALSE))</f>
        <v>2.76237370772705</v>
      </c>
      <c r="P84" s="81">
        <f>IF(ISERROR(VLOOKUP(control!$B$5&amp;control!$H$27&amp;Wales_LA!$B84,Data_LA!$A$5:$U$1280,Data_LA!T$1,FALSE)),"-",VLOOKUP(control!$B$5&amp;control!$H$27&amp;Wales_LA!$B84,Data_LA!$A$5:$U$1280,Data_LA!T$1,FALSE))</f>
        <v>1.381186853863525</v>
      </c>
      <c r="Q84" s="82">
        <f>IF(ISERROR(VLOOKUP(control!$B$5&amp;control!$H$27&amp;Wales_LA!$B84,Data_LA!$A$5:$U$1280,Data_LA!U$1,FALSE)),"-",VLOOKUP(control!$B$5&amp;control!$H$27&amp;Wales_LA!$B84,Data_LA!$A$5:$U$1280,Data_LA!U$1,FALSE))</f>
        <v>11.0494948309082</v>
      </c>
      <c r="R84" s="9"/>
      <c r="S84" s="80">
        <f>IF(ISERROR(VLOOKUP("Persons"&amp;control!$H$27&amp;Wales_LA!$B84,Data_LA!$A$5:$U$1280,Data_LA!O$1,FALSE)),"-",VLOOKUP("Persons"&amp;control!$H$27&amp;Wales_LA!$B84,Data_LA!$A$5:$U$1280,Data_LA!O$1,FALSE))</f>
        <v>0.69059342693176251</v>
      </c>
      <c r="T84" s="81">
        <f>IF(ISERROR(VLOOKUP("Persons"&amp;control!$H$27&amp;Wales_LA!$B84,Data_LA!$A$5:$U$1280,Data_LA!P$1,FALSE)),"-",VLOOKUP("Persons"&amp;control!$H$27&amp;Wales_LA!$B84,Data_LA!$A$5:$U$1280,Data_LA!P$1,FALSE))</f>
        <v>0.69059342693176251</v>
      </c>
      <c r="U84" s="81">
        <f>IF(ISERROR(VLOOKUP("Persons"&amp;control!$H$27&amp;Wales_LA!$B84,Data_LA!$A$5:$U$1280,Data_LA!Q$1,FALSE)),"-",VLOOKUP("Persons"&amp;control!$H$27&amp;Wales_LA!$B84,Data_LA!$A$5:$U$1280,Data_LA!Q$1,FALSE))</f>
        <v>4.1435605615905748</v>
      </c>
      <c r="V84" s="81">
        <f>IF(ISERROR(VLOOKUP("Persons"&amp;control!$H$27&amp;Wales_LA!$B84,Data_LA!$A$5:$U$1280,Data_LA!R$1,FALSE)),"-",VLOOKUP("Persons"&amp;control!$H$27&amp;Wales_LA!$B84,Data_LA!$A$5:$U$1280,Data_LA!R$1,FALSE))</f>
        <v>8.9777145501129123</v>
      </c>
      <c r="W84" s="81">
        <f>IF(ISERROR(VLOOKUP("Persons"&amp;control!$H$27&amp;Wales_LA!$B84,Data_LA!$A$5:$U$1280,Data_LA!S$1,FALSE)),"-",VLOOKUP("Persons"&amp;control!$H$27&amp;Wales_LA!$B84,Data_LA!$A$5:$U$1280,Data_LA!S$1,FALSE))</f>
        <v>8.9777145501129123</v>
      </c>
      <c r="X84" s="81">
        <f>IF(ISERROR(VLOOKUP("Persons"&amp;control!$H$27&amp;Wales_LA!$B84,Data_LA!$A$5:$U$1280,Data_LA!T$1,FALSE)),"-",VLOOKUP("Persons"&amp;control!$H$27&amp;Wales_LA!$B84,Data_LA!$A$5:$U$1280,Data_LA!T$1,FALSE))</f>
        <v>3.4529671346588127</v>
      </c>
      <c r="Y84" s="82">
        <f>IF(ISERROR(VLOOKUP("Persons"&amp;control!$H$27&amp;Wales_LA!$B84,Data_LA!$A$5:$U$1280,Data_LA!U$1,FALSE)),"-",VLOOKUP("Persons"&amp;control!$H$27&amp;Wales_LA!$B84,Data_LA!$A$5:$U$1280,Data_LA!U$1,FALSE))</f>
        <v>26.933143650338735</v>
      </c>
    </row>
    <row r="85" spans="2:25" thickBot="1">
      <c r="B85" s="16" t="s">
        <v>201</v>
      </c>
      <c r="C85" s="77">
        <f>IF(ISERROR(VLOOKUP(control!$B$4&amp;control!$H$27&amp;Wales_LA!$B85,Data_LA!$A$5:$U$1280,Data_LA!O$1,FALSE)),"-",VLOOKUP(control!$B$4&amp;control!$H$27&amp;Wales_LA!$B85,Data_LA!$A$5:$U$1280,Data_LA!O$1,FALSE))</f>
        <v>11.740088257839961</v>
      </c>
      <c r="D85" s="78">
        <f>IF(ISERROR(VLOOKUP(control!$B$4&amp;control!$H$27&amp;Wales_LA!$B85,Data_LA!$A$5:$U$1280,Data_LA!P$1,FALSE)),"-",VLOOKUP(control!$B$4&amp;control!$H$27&amp;Wales_LA!$B85,Data_LA!$A$5:$U$1280,Data_LA!P$1,FALSE))</f>
        <v>8.2871211231811497</v>
      </c>
      <c r="E85" s="78">
        <f>IF(ISERROR(VLOOKUP(control!$B$4&amp;control!$H$27&amp;Wales_LA!$B85,Data_LA!$A$5:$U$1280,Data_LA!Q$1,FALSE)),"-",VLOOKUP(control!$B$4&amp;control!$H$27&amp;Wales_LA!$B85,Data_LA!$A$5:$U$1280,Data_LA!Q$1,FALSE))</f>
        <v>11.0494948309082</v>
      </c>
      <c r="F85" s="78">
        <f>IF(ISERROR(VLOOKUP(control!$B$4&amp;control!$H$27&amp;Wales_LA!$B85,Data_LA!$A$5:$U$1280,Data_LA!R$1,FALSE)),"-",VLOOKUP(control!$B$4&amp;control!$H$27&amp;Wales_LA!$B85,Data_LA!$A$5:$U$1280,Data_LA!R$1,FALSE))</f>
        <v>14.502461965567012</v>
      </c>
      <c r="G85" s="78">
        <f>IF(ISERROR(VLOOKUP(control!$B$4&amp;control!$H$27&amp;Wales_LA!$B85,Data_LA!$A$5:$U$1280,Data_LA!S$1,FALSE)),"-",VLOOKUP(control!$B$4&amp;control!$H$27&amp;Wales_LA!$B85,Data_LA!$A$5:$U$1280,Data_LA!S$1,FALSE))</f>
        <v>6.2153408423858618</v>
      </c>
      <c r="H85" s="78">
        <f>IF(ISERROR(VLOOKUP(control!$B$4&amp;control!$H$27&amp;Wales_LA!$B85,Data_LA!$A$5:$U$1280,Data_LA!T$1,FALSE)),"-",VLOOKUP(control!$B$4&amp;control!$H$27&amp;Wales_LA!$B85,Data_LA!$A$5:$U$1280,Data_LA!T$1,FALSE))</f>
        <v>2.76237370772705</v>
      </c>
      <c r="I85" s="79">
        <f>IF(ISERROR(VLOOKUP(control!$B$4&amp;control!$H$27&amp;Wales_LA!$B85,Data_LA!$A$5:$U$1280,Data_LA!U$1,FALSE)),"-",VLOOKUP(control!$B$4&amp;control!$H$27&amp;Wales_LA!$B85,Data_LA!$A$5:$U$1280,Data_LA!U$1,FALSE))</f>
        <v>54.556880727609226</v>
      </c>
      <c r="J85" s="9"/>
      <c r="K85" s="77">
        <f>IF(ISERROR(VLOOKUP(control!$B$5&amp;control!$H$27&amp;Wales_LA!$B85,Data_LA!$A$5:$U$1280,Data_LA!O$1,FALSE)),"-",VLOOKUP(control!$B$5&amp;control!$H$27&amp;Wales_LA!$B85,Data_LA!$A$5:$U$1280,Data_LA!O$1,FALSE))</f>
        <v>4.8341539885223375</v>
      </c>
      <c r="L85" s="78">
        <f>IF(ISERROR(VLOOKUP(control!$B$5&amp;control!$H$27&amp;Wales_LA!$B85,Data_LA!$A$5:$U$1280,Data_LA!P$1,FALSE)),"-",VLOOKUP(control!$B$5&amp;control!$H$27&amp;Wales_LA!$B85,Data_LA!$A$5:$U$1280,Data_LA!P$1,FALSE))</f>
        <v>2.76237370772705</v>
      </c>
      <c r="M85" s="78">
        <f>IF(ISERROR(VLOOKUP(control!$B$5&amp;control!$H$27&amp;Wales_LA!$B85,Data_LA!$A$5:$U$1280,Data_LA!Q$1,FALSE)),"-",VLOOKUP(control!$B$5&amp;control!$H$27&amp;Wales_LA!$B85,Data_LA!$A$5:$U$1280,Data_LA!Q$1,FALSE))</f>
        <v>9.6683079770446749</v>
      </c>
      <c r="N85" s="78">
        <f>IF(ISERROR(VLOOKUP(control!$B$5&amp;control!$H$27&amp;Wales_LA!$B85,Data_LA!$A$5:$U$1280,Data_LA!R$1,FALSE)),"-",VLOOKUP(control!$B$5&amp;control!$H$27&amp;Wales_LA!$B85,Data_LA!$A$5:$U$1280,Data_LA!R$1,FALSE))</f>
        <v>8.2871211231811497</v>
      </c>
      <c r="O85" s="78">
        <f>IF(ISERROR(VLOOKUP(control!$B$5&amp;control!$H$27&amp;Wales_LA!$B85,Data_LA!$A$5:$U$1280,Data_LA!S$1,FALSE)),"-",VLOOKUP(control!$B$5&amp;control!$H$27&amp;Wales_LA!$B85,Data_LA!$A$5:$U$1280,Data_LA!S$1,FALSE))</f>
        <v>6.9059342693176253</v>
      </c>
      <c r="P85" s="78">
        <f>IF(ISERROR(VLOOKUP(control!$B$5&amp;control!$H$27&amp;Wales_LA!$B85,Data_LA!$A$5:$U$1280,Data_LA!T$1,FALSE)),"-",VLOOKUP(control!$B$5&amp;control!$H$27&amp;Wales_LA!$B85,Data_LA!$A$5:$U$1280,Data_LA!T$1,FALSE))</f>
        <v>0.69059342693176251</v>
      </c>
      <c r="Q85" s="79">
        <f>IF(ISERROR(VLOOKUP(control!$B$5&amp;control!$H$27&amp;Wales_LA!$B85,Data_LA!$A$5:$U$1280,Data_LA!U$1,FALSE)),"-",VLOOKUP(control!$B$5&amp;control!$H$27&amp;Wales_LA!$B85,Data_LA!$A$5:$U$1280,Data_LA!U$1,FALSE))</f>
        <v>33.148484492724599</v>
      </c>
      <c r="R85" s="9"/>
      <c r="S85" s="77">
        <f>IF(ISERROR(VLOOKUP("Persons"&amp;control!$H$27&amp;Wales_LA!$B85,Data_LA!$A$5:$U$1280,Data_LA!O$1,FALSE)),"-",VLOOKUP("Persons"&amp;control!$H$27&amp;Wales_LA!$B85,Data_LA!$A$5:$U$1280,Data_LA!O$1,FALSE))</f>
        <v>16.574242246362299</v>
      </c>
      <c r="T85" s="78">
        <f>IF(ISERROR(VLOOKUP("Persons"&amp;control!$H$27&amp;Wales_LA!$B85,Data_LA!$A$5:$U$1280,Data_LA!P$1,FALSE)),"-",VLOOKUP("Persons"&amp;control!$H$27&amp;Wales_LA!$B85,Data_LA!$A$5:$U$1280,Data_LA!P$1,FALSE))</f>
        <v>11.0494948309082</v>
      </c>
      <c r="U85" s="78">
        <f>IF(ISERROR(VLOOKUP("Persons"&amp;control!$H$27&amp;Wales_LA!$B85,Data_LA!$A$5:$U$1280,Data_LA!Q$1,FALSE)),"-",VLOOKUP("Persons"&amp;control!$H$27&amp;Wales_LA!$B85,Data_LA!$A$5:$U$1280,Data_LA!Q$1,FALSE))</f>
        <v>20.717802807952875</v>
      </c>
      <c r="V85" s="78">
        <f>IF(ISERROR(VLOOKUP("Persons"&amp;control!$H$27&amp;Wales_LA!$B85,Data_LA!$A$5:$U$1280,Data_LA!R$1,FALSE)),"-",VLOOKUP("Persons"&amp;control!$H$27&amp;Wales_LA!$B85,Data_LA!$A$5:$U$1280,Data_LA!R$1,FALSE))</f>
        <v>22.789583088748159</v>
      </c>
      <c r="W85" s="78">
        <f>IF(ISERROR(VLOOKUP("Persons"&amp;control!$H$27&amp;Wales_LA!$B85,Data_LA!$A$5:$U$1280,Data_LA!S$1,FALSE)),"-",VLOOKUP("Persons"&amp;control!$H$27&amp;Wales_LA!$B85,Data_LA!$A$5:$U$1280,Data_LA!S$1,FALSE))</f>
        <v>13.121275111703488</v>
      </c>
      <c r="X85" s="78">
        <f>IF(ISERROR(VLOOKUP("Persons"&amp;control!$H$27&amp;Wales_LA!$B85,Data_LA!$A$5:$U$1280,Data_LA!T$1,FALSE)),"-",VLOOKUP("Persons"&amp;control!$H$27&amp;Wales_LA!$B85,Data_LA!$A$5:$U$1280,Data_LA!T$1,FALSE))</f>
        <v>3.4529671346588127</v>
      </c>
      <c r="Y85" s="79">
        <f>IF(ISERROR(VLOOKUP("Persons"&amp;control!$H$27&amp;Wales_LA!$B85,Data_LA!$A$5:$U$1280,Data_LA!U$1,FALSE)),"-",VLOOKUP("Persons"&amp;control!$H$27&amp;Wales_LA!$B85,Data_LA!$A$5:$U$1280,Data_LA!U$1,FALSE))</f>
        <v>87.705365220333832</v>
      </c>
    </row>
    <row r="86" spans="2:25" thickBot="1">
      <c r="B86" s="16" t="s">
        <v>151</v>
      </c>
      <c r="C86" s="80" t="str">
        <f>IF(ISERROR(VLOOKUP(control!$B$4&amp;control!$H$27&amp;Wales_LA!$B86,Data_LA!$A$5:$U$1280,Data_LA!O$1,FALSE)),"-",VLOOKUP(control!$B$4&amp;control!$H$27&amp;Wales_LA!$B86,Data_LA!$A$5:$U$1280,Data_LA!O$1,FALSE))</f>
        <v>-</v>
      </c>
      <c r="D86" s="81">
        <f>IF(ISERROR(VLOOKUP(control!$B$4&amp;control!$H$27&amp;Wales_LA!$B86,Data_LA!$A$5:$U$1280,Data_LA!P$1,FALSE)),"-",VLOOKUP(control!$B$4&amp;control!$H$27&amp;Wales_LA!$B86,Data_LA!$A$5:$U$1280,Data_LA!P$1,FALSE))</f>
        <v>1.381186853863525</v>
      </c>
      <c r="E86" s="81">
        <f>IF(ISERROR(VLOOKUP(control!$B$4&amp;control!$H$27&amp;Wales_LA!$B86,Data_LA!$A$5:$U$1280,Data_LA!Q$1,FALSE)),"-",VLOOKUP(control!$B$4&amp;control!$H$27&amp;Wales_LA!$B86,Data_LA!$A$5:$U$1280,Data_LA!Q$1,FALSE))</f>
        <v>0.69059342693176251</v>
      </c>
      <c r="F86" s="81">
        <f>IF(ISERROR(VLOOKUP(control!$B$4&amp;control!$H$27&amp;Wales_LA!$B86,Data_LA!$A$5:$U$1280,Data_LA!R$1,FALSE)),"-",VLOOKUP(control!$B$4&amp;control!$H$27&amp;Wales_LA!$B86,Data_LA!$A$5:$U$1280,Data_LA!R$1,FALSE))</f>
        <v>1.381186853863525</v>
      </c>
      <c r="G86" s="81">
        <f>IF(ISERROR(VLOOKUP(control!$B$4&amp;control!$H$27&amp;Wales_LA!$B86,Data_LA!$A$5:$U$1280,Data_LA!S$1,FALSE)),"-",VLOOKUP(control!$B$4&amp;control!$H$27&amp;Wales_LA!$B86,Data_LA!$A$5:$U$1280,Data_LA!S$1,FALSE))</f>
        <v>0.69059342693176251</v>
      </c>
      <c r="H86" s="81">
        <f>IF(ISERROR(VLOOKUP(control!$B$4&amp;control!$H$27&amp;Wales_LA!$B86,Data_LA!$A$5:$U$1280,Data_LA!T$1,FALSE)),"-",VLOOKUP(control!$B$4&amp;control!$H$27&amp;Wales_LA!$B86,Data_LA!$A$5:$U$1280,Data_LA!T$1,FALSE))</f>
        <v>2.0717802807952874</v>
      </c>
      <c r="I86" s="82">
        <f>IF(ISERROR(VLOOKUP(control!$B$4&amp;control!$H$27&amp;Wales_LA!$B86,Data_LA!$A$5:$U$1280,Data_LA!U$1,FALSE)),"-",VLOOKUP(control!$B$4&amp;control!$H$27&amp;Wales_LA!$B86,Data_LA!$A$5:$U$1280,Data_LA!U$1,FALSE))</f>
        <v>6.2153408423858618</v>
      </c>
      <c r="J86" s="9"/>
      <c r="K86" s="80">
        <f>IF(ISERROR(VLOOKUP(control!$B$5&amp;control!$H$27&amp;Wales_LA!$B86,Data_LA!$A$5:$U$1280,Data_LA!O$1,FALSE)),"-",VLOOKUP(control!$B$5&amp;control!$H$27&amp;Wales_LA!$B86,Data_LA!$A$5:$U$1280,Data_LA!O$1,FALSE))</f>
        <v>0.69059342693176251</v>
      </c>
      <c r="L86" s="81">
        <f>IF(ISERROR(VLOOKUP(control!$B$5&amp;control!$H$27&amp;Wales_LA!$B86,Data_LA!$A$5:$U$1280,Data_LA!P$1,FALSE)),"-",VLOOKUP(control!$B$5&amp;control!$H$27&amp;Wales_LA!$B86,Data_LA!$A$5:$U$1280,Data_LA!P$1,FALSE))</f>
        <v>0.69059342693176251</v>
      </c>
      <c r="M86" s="81">
        <f>IF(ISERROR(VLOOKUP(control!$B$5&amp;control!$H$27&amp;Wales_LA!$B86,Data_LA!$A$5:$U$1280,Data_LA!Q$1,FALSE)),"-",VLOOKUP(control!$B$5&amp;control!$H$27&amp;Wales_LA!$B86,Data_LA!$A$5:$U$1280,Data_LA!Q$1,FALSE))</f>
        <v>2.0717802807952874</v>
      </c>
      <c r="N86" s="81">
        <f>IF(ISERROR(VLOOKUP(control!$B$5&amp;control!$H$27&amp;Wales_LA!$B86,Data_LA!$A$5:$U$1280,Data_LA!R$1,FALSE)),"-",VLOOKUP(control!$B$5&amp;control!$H$27&amp;Wales_LA!$B86,Data_LA!$A$5:$U$1280,Data_LA!R$1,FALSE))</f>
        <v>2.0717802807952874</v>
      </c>
      <c r="O86" s="81" t="str">
        <f>IF(ISERROR(VLOOKUP(control!$B$5&amp;control!$H$27&amp;Wales_LA!$B86,Data_LA!$A$5:$U$1280,Data_LA!S$1,FALSE)),"-",VLOOKUP(control!$B$5&amp;control!$H$27&amp;Wales_LA!$B86,Data_LA!$A$5:$U$1280,Data_LA!S$1,FALSE))</f>
        <v>-</v>
      </c>
      <c r="P86" s="81">
        <f>IF(ISERROR(VLOOKUP(control!$B$5&amp;control!$H$27&amp;Wales_LA!$B86,Data_LA!$A$5:$U$1280,Data_LA!T$1,FALSE)),"-",VLOOKUP(control!$B$5&amp;control!$H$27&amp;Wales_LA!$B86,Data_LA!$A$5:$U$1280,Data_LA!T$1,FALSE))</f>
        <v>1.381186853863525</v>
      </c>
      <c r="Q86" s="82">
        <f>IF(ISERROR(VLOOKUP(control!$B$5&amp;control!$H$27&amp;Wales_LA!$B86,Data_LA!$A$5:$U$1280,Data_LA!U$1,FALSE)),"-",VLOOKUP(control!$B$5&amp;control!$H$27&amp;Wales_LA!$B86,Data_LA!$A$5:$U$1280,Data_LA!U$1,FALSE))</f>
        <v>6.9059342693176253</v>
      </c>
      <c r="R86" s="9"/>
      <c r="S86" s="80">
        <f>IF(ISERROR(VLOOKUP("Persons"&amp;control!$H$27&amp;Wales_LA!$B86,Data_LA!$A$5:$U$1280,Data_LA!O$1,FALSE)),"-",VLOOKUP("Persons"&amp;control!$H$27&amp;Wales_LA!$B86,Data_LA!$A$5:$U$1280,Data_LA!O$1,FALSE))</f>
        <v>0.69059342693176251</v>
      </c>
      <c r="T86" s="81">
        <f>IF(ISERROR(VLOOKUP("Persons"&amp;control!$H$27&amp;Wales_LA!$B86,Data_LA!$A$5:$U$1280,Data_LA!P$1,FALSE)),"-",VLOOKUP("Persons"&amp;control!$H$27&amp;Wales_LA!$B86,Data_LA!$A$5:$U$1280,Data_LA!P$1,FALSE))</f>
        <v>2.0717802807952874</v>
      </c>
      <c r="U86" s="81">
        <f>IF(ISERROR(VLOOKUP("Persons"&amp;control!$H$27&amp;Wales_LA!$B86,Data_LA!$A$5:$U$1280,Data_LA!Q$1,FALSE)),"-",VLOOKUP("Persons"&amp;control!$H$27&amp;Wales_LA!$B86,Data_LA!$A$5:$U$1280,Data_LA!Q$1,FALSE))</f>
        <v>2.76237370772705</v>
      </c>
      <c r="V86" s="81">
        <f>IF(ISERROR(VLOOKUP("Persons"&amp;control!$H$27&amp;Wales_LA!$B86,Data_LA!$A$5:$U$1280,Data_LA!R$1,FALSE)),"-",VLOOKUP("Persons"&amp;control!$H$27&amp;Wales_LA!$B86,Data_LA!$A$5:$U$1280,Data_LA!R$1,FALSE))</f>
        <v>3.4529671346588127</v>
      </c>
      <c r="W86" s="81">
        <f>IF(ISERROR(VLOOKUP("Persons"&amp;control!$H$27&amp;Wales_LA!$B86,Data_LA!$A$5:$U$1280,Data_LA!S$1,FALSE)),"-",VLOOKUP("Persons"&amp;control!$H$27&amp;Wales_LA!$B86,Data_LA!$A$5:$U$1280,Data_LA!S$1,FALSE))</f>
        <v>0.69059342693176251</v>
      </c>
      <c r="X86" s="81">
        <f>IF(ISERROR(VLOOKUP("Persons"&amp;control!$H$27&amp;Wales_LA!$B86,Data_LA!$A$5:$U$1280,Data_LA!T$1,FALSE)),"-",VLOOKUP("Persons"&amp;control!$H$27&amp;Wales_LA!$B86,Data_LA!$A$5:$U$1280,Data_LA!T$1,FALSE))</f>
        <v>3.4529671346588127</v>
      </c>
      <c r="Y86" s="82">
        <f>IF(ISERROR(VLOOKUP("Persons"&amp;control!$H$27&amp;Wales_LA!$B86,Data_LA!$A$5:$U$1280,Data_LA!U$1,FALSE)),"-",VLOOKUP("Persons"&amp;control!$H$27&amp;Wales_LA!$B86,Data_LA!$A$5:$U$1280,Data_LA!U$1,FALSE))</f>
        <v>13.121275111703488</v>
      </c>
    </row>
    <row r="87" spans="2:25" thickBot="1">
      <c r="B87" s="16" t="s">
        <v>95</v>
      </c>
      <c r="C87" s="77">
        <f>IF(ISERROR(VLOOKUP(control!$B$4&amp;control!$H$27&amp;Wales_LA!$B87,Data_LA!$A$5:$U$1280,Data_LA!O$1,FALSE)),"-",VLOOKUP(control!$B$4&amp;control!$H$27&amp;Wales_LA!$B87,Data_LA!$A$5:$U$1280,Data_LA!O$1,FALSE))</f>
        <v>2.76237370772705</v>
      </c>
      <c r="D87" s="78">
        <f>IF(ISERROR(VLOOKUP(control!$B$4&amp;control!$H$27&amp;Wales_LA!$B87,Data_LA!$A$5:$U$1280,Data_LA!P$1,FALSE)),"-",VLOOKUP(control!$B$4&amp;control!$H$27&amp;Wales_LA!$B87,Data_LA!$A$5:$U$1280,Data_LA!P$1,FALSE))</f>
        <v>2.0717802807952874</v>
      </c>
      <c r="E87" s="78">
        <f>IF(ISERROR(VLOOKUP(control!$B$4&amp;control!$H$27&amp;Wales_LA!$B87,Data_LA!$A$5:$U$1280,Data_LA!Q$1,FALSE)),"-",VLOOKUP(control!$B$4&amp;control!$H$27&amp;Wales_LA!$B87,Data_LA!$A$5:$U$1280,Data_LA!Q$1,FALSE))</f>
        <v>4.8341539885223375</v>
      </c>
      <c r="F87" s="78">
        <f>IF(ISERROR(VLOOKUP(control!$B$4&amp;control!$H$27&amp;Wales_LA!$B87,Data_LA!$A$5:$U$1280,Data_LA!R$1,FALSE)),"-",VLOOKUP(control!$B$4&amp;control!$H$27&amp;Wales_LA!$B87,Data_LA!$A$5:$U$1280,Data_LA!R$1,FALSE))</f>
        <v>5.5247474154541001</v>
      </c>
      <c r="G87" s="78">
        <f>IF(ISERROR(VLOOKUP(control!$B$4&amp;control!$H$27&amp;Wales_LA!$B87,Data_LA!$A$5:$U$1280,Data_LA!S$1,FALSE)),"-",VLOOKUP(control!$B$4&amp;control!$H$27&amp;Wales_LA!$B87,Data_LA!$A$5:$U$1280,Data_LA!S$1,FALSE))</f>
        <v>2.0717802807952874</v>
      </c>
      <c r="H87" s="78" t="str">
        <f>IF(ISERROR(VLOOKUP(control!$B$4&amp;control!$H$27&amp;Wales_LA!$B87,Data_LA!$A$5:$U$1280,Data_LA!T$1,FALSE)),"-",VLOOKUP(control!$B$4&amp;control!$H$27&amp;Wales_LA!$B87,Data_LA!$A$5:$U$1280,Data_LA!T$1,FALSE))</f>
        <v>-</v>
      </c>
      <c r="I87" s="79">
        <f>IF(ISERROR(VLOOKUP(control!$B$4&amp;control!$H$27&amp;Wales_LA!$B87,Data_LA!$A$5:$U$1280,Data_LA!U$1,FALSE)),"-",VLOOKUP(control!$B$4&amp;control!$H$27&amp;Wales_LA!$B87,Data_LA!$A$5:$U$1280,Data_LA!U$1,FALSE))</f>
        <v>17.264835673294062</v>
      </c>
      <c r="J87" s="9"/>
      <c r="K87" s="77">
        <f>IF(ISERROR(VLOOKUP(control!$B$5&amp;control!$H$27&amp;Wales_LA!$B87,Data_LA!$A$5:$U$1280,Data_LA!O$1,FALSE)),"-",VLOOKUP(control!$B$5&amp;control!$H$27&amp;Wales_LA!$B87,Data_LA!$A$5:$U$1280,Data_LA!O$1,FALSE))</f>
        <v>3.4529671346588127</v>
      </c>
      <c r="L87" s="78">
        <f>IF(ISERROR(VLOOKUP(control!$B$5&amp;control!$H$27&amp;Wales_LA!$B87,Data_LA!$A$5:$U$1280,Data_LA!P$1,FALSE)),"-",VLOOKUP(control!$B$5&amp;control!$H$27&amp;Wales_LA!$B87,Data_LA!$A$5:$U$1280,Data_LA!P$1,FALSE))</f>
        <v>2.76237370772705</v>
      </c>
      <c r="M87" s="78">
        <f>IF(ISERROR(VLOOKUP(control!$B$5&amp;control!$H$27&amp;Wales_LA!$B87,Data_LA!$A$5:$U$1280,Data_LA!Q$1,FALSE)),"-",VLOOKUP(control!$B$5&amp;control!$H$27&amp;Wales_LA!$B87,Data_LA!$A$5:$U$1280,Data_LA!Q$1,FALSE))</f>
        <v>7.5965276962493871</v>
      </c>
      <c r="N87" s="78">
        <f>IF(ISERROR(VLOOKUP(control!$B$5&amp;control!$H$27&amp;Wales_LA!$B87,Data_LA!$A$5:$U$1280,Data_LA!R$1,FALSE)),"-",VLOOKUP(control!$B$5&amp;control!$H$27&amp;Wales_LA!$B87,Data_LA!$A$5:$U$1280,Data_LA!R$1,FALSE))</f>
        <v>1.381186853863525</v>
      </c>
      <c r="O87" s="78">
        <f>IF(ISERROR(VLOOKUP(control!$B$5&amp;control!$H$27&amp;Wales_LA!$B87,Data_LA!$A$5:$U$1280,Data_LA!S$1,FALSE)),"-",VLOOKUP(control!$B$5&amp;control!$H$27&amp;Wales_LA!$B87,Data_LA!$A$5:$U$1280,Data_LA!S$1,FALSE))</f>
        <v>2.0717802807952874</v>
      </c>
      <c r="P87" s="78">
        <f>IF(ISERROR(VLOOKUP(control!$B$5&amp;control!$H$27&amp;Wales_LA!$B87,Data_LA!$A$5:$U$1280,Data_LA!T$1,FALSE)),"-",VLOOKUP(control!$B$5&amp;control!$H$27&amp;Wales_LA!$B87,Data_LA!$A$5:$U$1280,Data_LA!T$1,FALSE))</f>
        <v>1.381186853863525</v>
      </c>
      <c r="Q87" s="79">
        <f>IF(ISERROR(VLOOKUP(control!$B$5&amp;control!$H$27&amp;Wales_LA!$B87,Data_LA!$A$5:$U$1280,Data_LA!U$1,FALSE)),"-",VLOOKUP(control!$B$5&amp;control!$H$27&amp;Wales_LA!$B87,Data_LA!$A$5:$U$1280,Data_LA!U$1,FALSE))</f>
        <v>18.646022527157587</v>
      </c>
      <c r="R87" s="9"/>
      <c r="S87" s="77">
        <f>IF(ISERROR(VLOOKUP("Persons"&amp;control!$H$27&amp;Wales_LA!$B87,Data_LA!$A$5:$U$1280,Data_LA!O$1,FALSE)),"-",VLOOKUP("Persons"&amp;control!$H$27&amp;Wales_LA!$B87,Data_LA!$A$5:$U$1280,Data_LA!O$1,FALSE))</f>
        <v>6.2153408423858618</v>
      </c>
      <c r="T87" s="78">
        <f>IF(ISERROR(VLOOKUP("Persons"&amp;control!$H$27&amp;Wales_LA!$B87,Data_LA!$A$5:$U$1280,Data_LA!P$1,FALSE)),"-",VLOOKUP("Persons"&amp;control!$H$27&amp;Wales_LA!$B87,Data_LA!$A$5:$U$1280,Data_LA!P$1,FALSE))</f>
        <v>4.8341539885223375</v>
      </c>
      <c r="U87" s="78">
        <f>IF(ISERROR(VLOOKUP("Persons"&amp;control!$H$27&amp;Wales_LA!$B87,Data_LA!$A$5:$U$1280,Data_LA!Q$1,FALSE)),"-",VLOOKUP("Persons"&amp;control!$H$27&amp;Wales_LA!$B87,Data_LA!$A$5:$U$1280,Data_LA!Q$1,FALSE))</f>
        <v>12.430681684771724</v>
      </c>
      <c r="V87" s="78">
        <f>IF(ISERROR(VLOOKUP("Persons"&amp;control!$H$27&amp;Wales_LA!$B87,Data_LA!$A$5:$U$1280,Data_LA!R$1,FALSE)),"-",VLOOKUP("Persons"&amp;control!$H$27&amp;Wales_LA!$B87,Data_LA!$A$5:$U$1280,Data_LA!R$1,FALSE))</f>
        <v>6.9059342693176253</v>
      </c>
      <c r="W87" s="78">
        <f>IF(ISERROR(VLOOKUP("Persons"&amp;control!$H$27&amp;Wales_LA!$B87,Data_LA!$A$5:$U$1280,Data_LA!S$1,FALSE)),"-",VLOOKUP("Persons"&amp;control!$H$27&amp;Wales_LA!$B87,Data_LA!$A$5:$U$1280,Data_LA!S$1,FALSE))</f>
        <v>4.1435605615905748</v>
      </c>
      <c r="X87" s="78">
        <f>IF(ISERROR(VLOOKUP("Persons"&amp;control!$H$27&amp;Wales_LA!$B87,Data_LA!$A$5:$U$1280,Data_LA!T$1,FALSE)),"-",VLOOKUP("Persons"&amp;control!$H$27&amp;Wales_LA!$B87,Data_LA!$A$5:$U$1280,Data_LA!T$1,FALSE))</f>
        <v>1.381186853863525</v>
      </c>
      <c r="Y87" s="79">
        <f>IF(ISERROR(VLOOKUP("Persons"&amp;control!$H$27&amp;Wales_LA!$B87,Data_LA!$A$5:$U$1280,Data_LA!U$1,FALSE)),"-",VLOOKUP("Persons"&amp;control!$H$27&amp;Wales_LA!$B87,Data_LA!$A$5:$U$1280,Data_LA!U$1,FALSE))</f>
        <v>35.910858200451649</v>
      </c>
    </row>
    <row r="88" spans="2:25" thickBot="1">
      <c r="B88" s="16" t="s">
        <v>154</v>
      </c>
      <c r="C88" s="80">
        <f>IF(ISERROR(VLOOKUP(control!$B$4&amp;control!$H$27&amp;Wales_LA!$B88,Data_LA!$A$5:$U$1280,Data_LA!O$1,FALSE)),"-",VLOOKUP(control!$B$4&amp;control!$H$27&amp;Wales_LA!$B88,Data_LA!$A$5:$U$1280,Data_LA!O$1,FALSE))</f>
        <v>1.381186853863525</v>
      </c>
      <c r="D88" s="81">
        <f>IF(ISERROR(VLOOKUP(control!$B$4&amp;control!$H$27&amp;Wales_LA!$B88,Data_LA!$A$5:$U$1280,Data_LA!P$1,FALSE)),"-",VLOOKUP(control!$B$4&amp;control!$H$27&amp;Wales_LA!$B88,Data_LA!$A$5:$U$1280,Data_LA!P$1,FALSE))</f>
        <v>4.1435605615905748</v>
      </c>
      <c r="E88" s="81">
        <f>IF(ISERROR(VLOOKUP(control!$B$4&amp;control!$H$27&amp;Wales_LA!$B88,Data_LA!$A$5:$U$1280,Data_LA!Q$1,FALSE)),"-",VLOOKUP(control!$B$4&amp;control!$H$27&amp;Wales_LA!$B88,Data_LA!$A$5:$U$1280,Data_LA!Q$1,FALSE))</f>
        <v>2.76237370772705</v>
      </c>
      <c r="F88" s="81">
        <f>IF(ISERROR(VLOOKUP(control!$B$4&amp;control!$H$27&amp;Wales_LA!$B88,Data_LA!$A$5:$U$1280,Data_LA!R$1,FALSE)),"-",VLOOKUP(control!$B$4&amp;control!$H$27&amp;Wales_LA!$B88,Data_LA!$A$5:$U$1280,Data_LA!R$1,FALSE))</f>
        <v>0.69059342693176251</v>
      </c>
      <c r="G88" s="81" t="str">
        <f>IF(ISERROR(VLOOKUP(control!$B$4&amp;control!$H$27&amp;Wales_LA!$B88,Data_LA!$A$5:$U$1280,Data_LA!S$1,FALSE)),"-",VLOOKUP(control!$B$4&amp;control!$H$27&amp;Wales_LA!$B88,Data_LA!$A$5:$U$1280,Data_LA!S$1,FALSE))</f>
        <v>-</v>
      </c>
      <c r="H88" s="81" t="str">
        <f>IF(ISERROR(VLOOKUP(control!$B$4&amp;control!$H$27&amp;Wales_LA!$B88,Data_LA!$A$5:$U$1280,Data_LA!T$1,FALSE)),"-",VLOOKUP(control!$B$4&amp;control!$H$27&amp;Wales_LA!$B88,Data_LA!$A$5:$U$1280,Data_LA!T$1,FALSE))</f>
        <v>-</v>
      </c>
      <c r="I88" s="82">
        <f>IF(ISERROR(VLOOKUP(control!$B$4&amp;control!$H$27&amp;Wales_LA!$B88,Data_LA!$A$5:$U$1280,Data_LA!U$1,FALSE)),"-",VLOOKUP(control!$B$4&amp;control!$H$27&amp;Wales_LA!$B88,Data_LA!$A$5:$U$1280,Data_LA!U$1,FALSE))</f>
        <v>8.9777145501129123</v>
      </c>
      <c r="J88" s="9"/>
      <c r="K88" s="80">
        <f>IF(ISERROR(VLOOKUP(control!$B$5&amp;control!$H$27&amp;Wales_LA!$B88,Data_LA!$A$5:$U$1280,Data_LA!O$1,FALSE)),"-",VLOOKUP(control!$B$5&amp;control!$H$27&amp;Wales_LA!$B88,Data_LA!$A$5:$U$1280,Data_LA!O$1,FALSE))</f>
        <v>0.69059342693176251</v>
      </c>
      <c r="L88" s="81">
        <f>IF(ISERROR(VLOOKUP(control!$B$5&amp;control!$H$27&amp;Wales_LA!$B88,Data_LA!$A$5:$U$1280,Data_LA!P$1,FALSE)),"-",VLOOKUP(control!$B$5&amp;control!$H$27&amp;Wales_LA!$B88,Data_LA!$A$5:$U$1280,Data_LA!P$1,FALSE))</f>
        <v>0.69059342693176251</v>
      </c>
      <c r="M88" s="81">
        <f>IF(ISERROR(VLOOKUP(control!$B$5&amp;control!$H$27&amp;Wales_LA!$B88,Data_LA!$A$5:$U$1280,Data_LA!Q$1,FALSE)),"-",VLOOKUP(control!$B$5&amp;control!$H$27&amp;Wales_LA!$B88,Data_LA!$A$5:$U$1280,Data_LA!Q$1,FALSE))</f>
        <v>0.69059342693176251</v>
      </c>
      <c r="N88" s="81" t="str">
        <f>IF(ISERROR(VLOOKUP(control!$B$5&amp;control!$H$27&amp;Wales_LA!$B88,Data_LA!$A$5:$U$1280,Data_LA!R$1,FALSE)),"-",VLOOKUP(control!$B$5&amp;control!$H$27&amp;Wales_LA!$B88,Data_LA!$A$5:$U$1280,Data_LA!R$1,FALSE))</f>
        <v>-</v>
      </c>
      <c r="O88" s="81" t="str">
        <f>IF(ISERROR(VLOOKUP(control!$B$5&amp;control!$H$27&amp;Wales_LA!$B88,Data_LA!$A$5:$U$1280,Data_LA!S$1,FALSE)),"-",VLOOKUP(control!$B$5&amp;control!$H$27&amp;Wales_LA!$B88,Data_LA!$A$5:$U$1280,Data_LA!S$1,FALSE))</f>
        <v>-</v>
      </c>
      <c r="P88" s="81">
        <f>IF(ISERROR(VLOOKUP(control!$B$5&amp;control!$H$27&amp;Wales_LA!$B88,Data_LA!$A$5:$U$1280,Data_LA!T$1,FALSE)),"-",VLOOKUP(control!$B$5&amp;control!$H$27&amp;Wales_LA!$B88,Data_LA!$A$5:$U$1280,Data_LA!T$1,FALSE))</f>
        <v>0.69059342693176251</v>
      </c>
      <c r="Q88" s="82">
        <f>IF(ISERROR(VLOOKUP(control!$B$5&amp;control!$H$27&amp;Wales_LA!$B88,Data_LA!$A$5:$U$1280,Data_LA!U$1,FALSE)),"-",VLOOKUP(control!$B$5&amp;control!$H$27&amp;Wales_LA!$B88,Data_LA!$A$5:$U$1280,Data_LA!U$1,FALSE))</f>
        <v>2.76237370772705</v>
      </c>
      <c r="R88" s="9"/>
      <c r="S88" s="80">
        <f>IF(ISERROR(VLOOKUP("Persons"&amp;control!$H$27&amp;Wales_LA!$B88,Data_LA!$A$5:$U$1280,Data_LA!O$1,FALSE)),"-",VLOOKUP("Persons"&amp;control!$H$27&amp;Wales_LA!$B88,Data_LA!$A$5:$U$1280,Data_LA!O$1,FALSE))</f>
        <v>2.0717802807952874</v>
      </c>
      <c r="T88" s="81">
        <f>IF(ISERROR(VLOOKUP("Persons"&amp;control!$H$27&amp;Wales_LA!$B88,Data_LA!$A$5:$U$1280,Data_LA!P$1,FALSE)),"-",VLOOKUP("Persons"&amp;control!$H$27&amp;Wales_LA!$B88,Data_LA!$A$5:$U$1280,Data_LA!P$1,FALSE))</f>
        <v>4.8341539885223375</v>
      </c>
      <c r="U88" s="81">
        <f>IF(ISERROR(VLOOKUP("Persons"&amp;control!$H$27&amp;Wales_LA!$B88,Data_LA!$A$5:$U$1280,Data_LA!Q$1,FALSE)),"-",VLOOKUP("Persons"&amp;control!$H$27&amp;Wales_LA!$B88,Data_LA!$A$5:$U$1280,Data_LA!Q$1,FALSE))</f>
        <v>3.4529671346588127</v>
      </c>
      <c r="V88" s="81">
        <f>IF(ISERROR(VLOOKUP("Persons"&amp;control!$H$27&amp;Wales_LA!$B88,Data_LA!$A$5:$U$1280,Data_LA!R$1,FALSE)),"-",VLOOKUP("Persons"&amp;control!$H$27&amp;Wales_LA!$B88,Data_LA!$A$5:$U$1280,Data_LA!R$1,FALSE))</f>
        <v>0.69059342693176251</v>
      </c>
      <c r="W88" s="81" t="str">
        <f>IF(ISERROR(VLOOKUP("Persons"&amp;control!$H$27&amp;Wales_LA!$B88,Data_LA!$A$5:$U$1280,Data_LA!S$1,FALSE)),"-",VLOOKUP("Persons"&amp;control!$H$27&amp;Wales_LA!$B88,Data_LA!$A$5:$U$1280,Data_LA!S$1,FALSE))</f>
        <v>-</v>
      </c>
      <c r="X88" s="81">
        <f>IF(ISERROR(VLOOKUP("Persons"&amp;control!$H$27&amp;Wales_LA!$B88,Data_LA!$A$5:$U$1280,Data_LA!T$1,FALSE)),"-",VLOOKUP("Persons"&amp;control!$H$27&amp;Wales_LA!$B88,Data_LA!$A$5:$U$1280,Data_LA!T$1,FALSE))</f>
        <v>0.69059342693176251</v>
      </c>
      <c r="Y88" s="82">
        <f>IF(ISERROR(VLOOKUP("Persons"&amp;control!$H$27&amp;Wales_LA!$B88,Data_LA!$A$5:$U$1280,Data_LA!U$1,FALSE)),"-",VLOOKUP("Persons"&amp;control!$H$27&amp;Wales_LA!$B88,Data_LA!$A$5:$U$1280,Data_LA!U$1,FALSE))</f>
        <v>11.740088257839961</v>
      </c>
    </row>
    <row r="89" spans="2:25" thickBot="1">
      <c r="B89" s="16" t="s">
        <v>155</v>
      </c>
      <c r="C89" s="77">
        <f>IF(ISERROR(VLOOKUP(control!$B$4&amp;control!$H$27&amp;Wales_LA!$B89,Data_LA!$A$5:$U$1280,Data_LA!O$1,FALSE)),"-",VLOOKUP(control!$B$4&amp;control!$H$27&amp;Wales_LA!$B89,Data_LA!$A$5:$U$1280,Data_LA!O$1,FALSE))</f>
        <v>9.6683079770446749</v>
      </c>
      <c r="D89" s="78">
        <f>IF(ISERROR(VLOOKUP(control!$B$4&amp;control!$H$27&amp;Wales_LA!$B89,Data_LA!$A$5:$U$1280,Data_LA!P$1,FALSE)),"-",VLOOKUP(control!$B$4&amp;control!$H$27&amp;Wales_LA!$B89,Data_LA!$A$5:$U$1280,Data_LA!P$1,FALSE))</f>
        <v>4.8341539885223375</v>
      </c>
      <c r="E89" s="78">
        <f>IF(ISERROR(VLOOKUP(control!$B$4&amp;control!$H$27&amp;Wales_LA!$B89,Data_LA!$A$5:$U$1280,Data_LA!Q$1,FALSE)),"-",VLOOKUP(control!$B$4&amp;control!$H$27&amp;Wales_LA!$B89,Data_LA!$A$5:$U$1280,Data_LA!Q$1,FALSE))</f>
        <v>6.9059342693176253</v>
      </c>
      <c r="F89" s="78">
        <f>IF(ISERROR(VLOOKUP(control!$B$4&amp;control!$H$27&amp;Wales_LA!$B89,Data_LA!$A$5:$U$1280,Data_LA!R$1,FALSE)),"-",VLOOKUP(control!$B$4&amp;control!$H$27&amp;Wales_LA!$B89,Data_LA!$A$5:$U$1280,Data_LA!R$1,FALSE))</f>
        <v>4.8341539885223375</v>
      </c>
      <c r="G89" s="78">
        <f>IF(ISERROR(VLOOKUP(control!$B$4&amp;control!$H$27&amp;Wales_LA!$B89,Data_LA!$A$5:$U$1280,Data_LA!S$1,FALSE)),"-",VLOOKUP(control!$B$4&amp;control!$H$27&amp;Wales_LA!$B89,Data_LA!$A$5:$U$1280,Data_LA!S$1,FALSE))</f>
        <v>2.76237370772705</v>
      </c>
      <c r="H89" s="78">
        <f>IF(ISERROR(VLOOKUP(control!$B$4&amp;control!$H$27&amp;Wales_LA!$B89,Data_LA!$A$5:$U$1280,Data_LA!T$1,FALSE)),"-",VLOOKUP(control!$B$4&amp;control!$H$27&amp;Wales_LA!$B89,Data_LA!$A$5:$U$1280,Data_LA!T$1,FALSE))</f>
        <v>2.76237370772705</v>
      </c>
      <c r="I89" s="79">
        <f>IF(ISERROR(VLOOKUP(control!$B$4&amp;control!$H$27&amp;Wales_LA!$B89,Data_LA!$A$5:$U$1280,Data_LA!U$1,FALSE)),"-",VLOOKUP(control!$B$4&amp;control!$H$27&amp;Wales_LA!$B89,Data_LA!$A$5:$U$1280,Data_LA!U$1,FALSE))</f>
        <v>31.76729763886107</v>
      </c>
      <c r="J89" s="9"/>
      <c r="K89" s="77">
        <f>IF(ISERROR(VLOOKUP(control!$B$5&amp;control!$H$27&amp;Wales_LA!$B89,Data_LA!$A$5:$U$1280,Data_LA!O$1,FALSE)),"-",VLOOKUP(control!$B$5&amp;control!$H$27&amp;Wales_LA!$B89,Data_LA!$A$5:$U$1280,Data_LA!O$1,FALSE))</f>
        <v>11.0494948309082</v>
      </c>
      <c r="L89" s="78">
        <f>IF(ISERROR(VLOOKUP(control!$B$5&amp;control!$H$27&amp;Wales_LA!$B89,Data_LA!$A$5:$U$1280,Data_LA!P$1,FALSE)),"-",VLOOKUP(control!$B$5&amp;control!$H$27&amp;Wales_LA!$B89,Data_LA!$A$5:$U$1280,Data_LA!P$1,FALSE))</f>
        <v>3.4529671346588127</v>
      </c>
      <c r="M89" s="78">
        <f>IF(ISERROR(VLOOKUP(control!$B$5&amp;control!$H$27&amp;Wales_LA!$B89,Data_LA!$A$5:$U$1280,Data_LA!Q$1,FALSE)),"-",VLOOKUP(control!$B$5&amp;control!$H$27&amp;Wales_LA!$B89,Data_LA!$A$5:$U$1280,Data_LA!Q$1,FALSE))</f>
        <v>6.9059342693176253</v>
      </c>
      <c r="N89" s="78">
        <f>IF(ISERROR(VLOOKUP(control!$B$5&amp;control!$H$27&amp;Wales_LA!$B89,Data_LA!$A$5:$U$1280,Data_LA!R$1,FALSE)),"-",VLOOKUP(control!$B$5&amp;control!$H$27&amp;Wales_LA!$B89,Data_LA!$A$5:$U$1280,Data_LA!R$1,FALSE))</f>
        <v>4.8341539885223375</v>
      </c>
      <c r="O89" s="78">
        <f>IF(ISERROR(VLOOKUP(control!$B$5&amp;control!$H$27&amp;Wales_LA!$B89,Data_LA!$A$5:$U$1280,Data_LA!S$1,FALSE)),"-",VLOOKUP(control!$B$5&amp;control!$H$27&amp;Wales_LA!$B89,Data_LA!$A$5:$U$1280,Data_LA!S$1,FALSE))</f>
        <v>2.0717802807952874</v>
      </c>
      <c r="P89" s="78">
        <f>IF(ISERROR(VLOOKUP(control!$B$5&amp;control!$H$27&amp;Wales_LA!$B89,Data_LA!$A$5:$U$1280,Data_LA!T$1,FALSE)),"-",VLOOKUP(control!$B$5&amp;control!$H$27&amp;Wales_LA!$B89,Data_LA!$A$5:$U$1280,Data_LA!T$1,FALSE))</f>
        <v>0.69059342693176251</v>
      </c>
      <c r="Q89" s="79">
        <f>IF(ISERROR(VLOOKUP(control!$B$5&amp;control!$H$27&amp;Wales_LA!$B89,Data_LA!$A$5:$U$1280,Data_LA!U$1,FALSE)),"-",VLOOKUP(control!$B$5&amp;control!$H$27&amp;Wales_LA!$B89,Data_LA!$A$5:$U$1280,Data_LA!U$1,FALSE))</f>
        <v>29.004923931134023</v>
      </c>
      <c r="R89" s="9"/>
      <c r="S89" s="77">
        <f>IF(ISERROR(VLOOKUP("Persons"&amp;control!$H$27&amp;Wales_LA!$B89,Data_LA!$A$5:$U$1280,Data_LA!O$1,FALSE)),"-",VLOOKUP("Persons"&amp;control!$H$27&amp;Wales_LA!$B89,Data_LA!$A$5:$U$1280,Data_LA!O$1,FALSE))</f>
        <v>20.717802807952875</v>
      </c>
      <c r="T89" s="78">
        <f>IF(ISERROR(VLOOKUP("Persons"&amp;control!$H$27&amp;Wales_LA!$B89,Data_LA!$A$5:$U$1280,Data_LA!P$1,FALSE)),"-",VLOOKUP("Persons"&amp;control!$H$27&amp;Wales_LA!$B89,Data_LA!$A$5:$U$1280,Data_LA!P$1,FALSE))</f>
        <v>8.2871211231811497</v>
      </c>
      <c r="U89" s="78">
        <f>IF(ISERROR(VLOOKUP("Persons"&amp;control!$H$27&amp;Wales_LA!$B89,Data_LA!$A$5:$U$1280,Data_LA!Q$1,FALSE)),"-",VLOOKUP("Persons"&amp;control!$H$27&amp;Wales_LA!$B89,Data_LA!$A$5:$U$1280,Data_LA!Q$1,FALSE))</f>
        <v>13.811868538635251</v>
      </c>
      <c r="V89" s="78">
        <f>IF(ISERROR(VLOOKUP("Persons"&amp;control!$H$27&amp;Wales_LA!$B89,Data_LA!$A$5:$U$1280,Data_LA!R$1,FALSE)),"-",VLOOKUP("Persons"&amp;control!$H$27&amp;Wales_LA!$B89,Data_LA!$A$5:$U$1280,Data_LA!R$1,FALSE))</f>
        <v>9.6683079770446749</v>
      </c>
      <c r="W89" s="78">
        <f>IF(ISERROR(VLOOKUP("Persons"&amp;control!$H$27&amp;Wales_LA!$B89,Data_LA!$A$5:$U$1280,Data_LA!S$1,FALSE)),"-",VLOOKUP("Persons"&amp;control!$H$27&amp;Wales_LA!$B89,Data_LA!$A$5:$U$1280,Data_LA!S$1,FALSE))</f>
        <v>4.8341539885223375</v>
      </c>
      <c r="X89" s="78">
        <f>IF(ISERROR(VLOOKUP("Persons"&amp;control!$H$27&amp;Wales_LA!$B89,Data_LA!$A$5:$U$1280,Data_LA!T$1,FALSE)),"-",VLOOKUP("Persons"&amp;control!$H$27&amp;Wales_LA!$B89,Data_LA!$A$5:$U$1280,Data_LA!T$1,FALSE))</f>
        <v>3.4529671346588127</v>
      </c>
      <c r="Y89" s="79">
        <f>IF(ISERROR(VLOOKUP("Persons"&amp;control!$H$27&amp;Wales_LA!$B89,Data_LA!$A$5:$U$1280,Data_LA!U$1,FALSE)),"-",VLOOKUP("Persons"&amp;control!$H$27&amp;Wales_LA!$B89,Data_LA!$A$5:$U$1280,Data_LA!U$1,FALSE))</f>
        <v>60.772221569995097</v>
      </c>
    </row>
    <row r="90" spans="2:25" thickBot="1">
      <c r="B90" s="16" t="s">
        <v>99</v>
      </c>
      <c r="C90" s="80">
        <f>IF(ISERROR(VLOOKUP(control!$B$4&amp;control!$H$27&amp;Wales_LA!$B90,Data_LA!$A$5:$U$1280,Data_LA!O$1,FALSE)),"-",VLOOKUP(control!$B$4&amp;control!$H$27&amp;Wales_LA!$B90,Data_LA!$A$5:$U$1280,Data_LA!O$1,FALSE))</f>
        <v>15.883648819430535</v>
      </c>
      <c r="D90" s="81">
        <f>IF(ISERROR(VLOOKUP(control!$B$4&amp;control!$H$27&amp;Wales_LA!$B90,Data_LA!$A$5:$U$1280,Data_LA!P$1,FALSE)),"-",VLOOKUP(control!$B$4&amp;control!$H$27&amp;Wales_LA!$B90,Data_LA!$A$5:$U$1280,Data_LA!P$1,FALSE))</f>
        <v>7.5965276962493871</v>
      </c>
      <c r="E90" s="81">
        <f>IF(ISERROR(VLOOKUP(control!$B$4&amp;control!$H$27&amp;Wales_LA!$B90,Data_LA!$A$5:$U$1280,Data_LA!Q$1,FALSE)),"-",VLOOKUP(control!$B$4&amp;control!$H$27&amp;Wales_LA!$B90,Data_LA!$A$5:$U$1280,Data_LA!Q$1,FALSE))</f>
        <v>14.502461965567012</v>
      </c>
      <c r="F90" s="81">
        <f>IF(ISERROR(VLOOKUP(control!$B$4&amp;control!$H$27&amp;Wales_LA!$B90,Data_LA!$A$5:$U$1280,Data_LA!R$1,FALSE)),"-",VLOOKUP(control!$B$4&amp;control!$H$27&amp;Wales_LA!$B90,Data_LA!$A$5:$U$1280,Data_LA!R$1,FALSE))</f>
        <v>12.430681684771724</v>
      </c>
      <c r="G90" s="81">
        <f>IF(ISERROR(VLOOKUP(control!$B$4&amp;control!$H$27&amp;Wales_LA!$B90,Data_LA!$A$5:$U$1280,Data_LA!S$1,FALSE)),"-",VLOOKUP(control!$B$4&amp;control!$H$27&amp;Wales_LA!$B90,Data_LA!$A$5:$U$1280,Data_LA!S$1,FALSE))</f>
        <v>6.2153408423858618</v>
      </c>
      <c r="H90" s="81">
        <f>IF(ISERROR(VLOOKUP(control!$B$4&amp;control!$H$27&amp;Wales_LA!$B90,Data_LA!$A$5:$U$1280,Data_LA!T$1,FALSE)),"-",VLOOKUP(control!$B$4&amp;control!$H$27&amp;Wales_LA!$B90,Data_LA!$A$5:$U$1280,Data_LA!T$1,FALSE))</f>
        <v>6.2153408423858618</v>
      </c>
      <c r="I90" s="82">
        <f>IF(ISERROR(VLOOKUP(control!$B$4&amp;control!$H$27&amp;Wales_LA!$B90,Data_LA!$A$5:$U$1280,Data_LA!U$1,FALSE)),"-",VLOOKUP(control!$B$4&amp;control!$H$27&amp;Wales_LA!$B90,Data_LA!$A$5:$U$1280,Data_LA!U$1,FALSE))</f>
        <v>62.844001850790384</v>
      </c>
      <c r="J90" s="9"/>
      <c r="K90" s="80">
        <f>IF(ISERROR(VLOOKUP(control!$B$5&amp;control!$H$27&amp;Wales_LA!$B90,Data_LA!$A$5:$U$1280,Data_LA!O$1,FALSE)),"-",VLOOKUP(control!$B$5&amp;control!$H$27&amp;Wales_LA!$B90,Data_LA!$A$5:$U$1280,Data_LA!O$1,FALSE))</f>
        <v>6.2153408423858618</v>
      </c>
      <c r="L90" s="81">
        <f>IF(ISERROR(VLOOKUP(control!$B$5&amp;control!$H$27&amp;Wales_LA!$B90,Data_LA!$A$5:$U$1280,Data_LA!P$1,FALSE)),"-",VLOOKUP(control!$B$5&amp;control!$H$27&amp;Wales_LA!$B90,Data_LA!$A$5:$U$1280,Data_LA!P$1,FALSE))</f>
        <v>6.2153408423858618</v>
      </c>
      <c r="M90" s="81">
        <f>IF(ISERROR(VLOOKUP(control!$B$5&amp;control!$H$27&amp;Wales_LA!$B90,Data_LA!$A$5:$U$1280,Data_LA!Q$1,FALSE)),"-",VLOOKUP(control!$B$5&amp;control!$H$27&amp;Wales_LA!$B90,Data_LA!$A$5:$U$1280,Data_LA!Q$1,FALSE))</f>
        <v>20.027209381021109</v>
      </c>
      <c r="N90" s="81">
        <f>IF(ISERROR(VLOOKUP(control!$B$5&amp;control!$H$27&amp;Wales_LA!$B90,Data_LA!$A$5:$U$1280,Data_LA!R$1,FALSE)),"-",VLOOKUP(control!$B$5&amp;control!$H$27&amp;Wales_LA!$B90,Data_LA!$A$5:$U$1280,Data_LA!R$1,FALSE))</f>
        <v>16.574242246362299</v>
      </c>
      <c r="O90" s="81">
        <f>IF(ISERROR(VLOOKUP(control!$B$5&amp;control!$H$27&amp;Wales_LA!$B90,Data_LA!$A$5:$U$1280,Data_LA!S$1,FALSE)),"-",VLOOKUP(control!$B$5&amp;control!$H$27&amp;Wales_LA!$B90,Data_LA!$A$5:$U$1280,Data_LA!S$1,FALSE))</f>
        <v>8.9777145501129123</v>
      </c>
      <c r="P90" s="81">
        <f>IF(ISERROR(VLOOKUP(control!$B$5&amp;control!$H$27&amp;Wales_LA!$B90,Data_LA!$A$5:$U$1280,Data_LA!T$1,FALSE)),"-",VLOOKUP(control!$B$5&amp;control!$H$27&amp;Wales_LA!$B90,Data_LA!$A$5:$U$1280,Data_LA!T$1,FALSE))</f>
        <v>8.2871211231811497</v>
      </c>
      <c r="Q90" s="82">
        <f>IF(ISERROR(VLOOKUP(control!$B$5&amp;control!$H$27&amp;Wales_LA!$B90,Data_LA!$A$5:$U$1280,Data_LA!U$1,FALSE)),"-",VLOOKUP(control!$B$5&amp;control!$H$27&amp;Wales_LA!$B90,Data_LA!$A$5:$U$1280,Data_LA!U$1,FALSE))</f>
        <v>66.296968985449197</v>
      </c>
      <c r="R90" s="9"/>
      <c r="S90" s="80">
        <f>IF(ISERROR(VLOOKUP("Persons"&amp;control!$H$27&amp;Wales_LA!$B90,Data_LA!$A$5:$U$1280,Data_LA!O$1,FALSE)),"-",VLOOKUP("Persons"&amp;control!$H$27&amp;Wales_LA!$B90,Data_LA!$A$5:$U$1280,Data_LA!O$1,FALSE))</f>
        <v>22.0989896618164</v>
      </c>
      <c r="T90" s="81">
        <f>IF(ISERROR(VLOOKUP("Persons"&amp;control!$H$27&amp;Wales_LA!$B90,Data_LA!$A$5:$U$1280,Data_LA!P$1,FALSE)),"-",VLOOKUP("Persons"&amp;control!$H$27&amp;Wales_LA!$B90,Data_LA!$A$5:$U$1280,Data_LA!P$1,FALSE))</f>
        <v>13.811868538635251</v>
      </c>
      <c r="U90" s="81">
        <f>IF(ISERROR(VLOOKUP("Persons"&amp;control!$H$27&amp;Wales_LA!$B90,Data_LA!$A$5:$U$1280,Data_LA!Q$1,FALSE)),"-",VLOOKUP("Persons"&amp;control!$H$27&amp;Wales_LA!$B90,Data_LA!$A$5:$U$1280,Data_LA!Q$1,FALSE))</f>
        <v>34.529671346588124</v>
      </c>
      <c r="V90" s="81">
        <f>IF(ISERROR(VLOOKUP("Persons"&amp;control!$H$27&amp;Wales_LA!$B90,Data_LA!$A$5:$U$1280,Data_LA!R$1,FALSE)),"-",VLOOKUP("Persons"&amp;control!$H$27&amp;Wales_LA!$B90,Data_LA!$A$5:$U$1280,Data_LA!R$1,FALSE))</f>
        <v>29.004923931134023</v>
      </c>
      <c r="W90" s="81">
        <f>IF(ISERROR(VLOOKUP("Persons"&amp;control!$H$27&amp;Wales_LA!$B90,Data_LA!$A$5:$U$1280,Data_LA!S$1,FALSE)),"-",VLOOKUP("Persons"&amp;control!$H$27&amp;Wales_LA!$B90,Data_LA!$A$5:$U$1280,Data_LA!S$1,FALSE))</f>
        <v>15.193055392498774</v>
      </c>
      <c r="X90" s="81">
        <f>IF(ISERROR(VLOOKUP("Persons"&amp;control!$H$27&amp;Wales_LA!$B90,Data_LA!$A$5:$U$1280,Data_LA!T$1,FALSE)),"-",VLOOKUP("Persons"&amp;control!$H$27&amp;Wales_LA!$B90,Data_LA!$A$5:$U$1280,Data_LA!T$1,FALSE))</f>
        <v>14.502461965567012</v>
      </c>
      <c r="Y90" s="82">
        <f>IF(ISERROR(VLOOKUP("Persons"&amp;control!$H$27&amp;Wales_LA!$B90,Data_LA!$A$5:$U$1280,Data_LA!U$1,FALSE)),"-",VLOOKUP("Persons"&amp;control!$H$27&amp;Wales_LA!$B90,Data_LA!$A$5:$U$1280,Data_LA!U$1,FALSE))</f>
        <v>129.14097083623957</v>
      </c>
    </row>
    <row r="91" spans="2:25" thickBot="1">
      <c r="B91" s="16" t="s">
        <v>116</v>
      </c>
      <c r="C91" s="77">
        <f>IF(ISERROR(VLOOKUP(control!$B$4&amp;control!$H$27&amp;Wales_LA!$B91,Data_LA!$A$5:$U$1280,Data_LA!O$1,FALSE)),"-",VLOOKUP(control!$B$4&amp;control!$H$27&amp;Wales_LA!$B91,Data_LA!$A$5:$U$1280,Data_LA!O$1,FALSE))</f>
        <v>3.4529671346588127</v>
      </c>
      <c r="D91" s="78">
        <f>IF(ISERROR(VLOOKUP(control!$B$4&amp;control!$H$27&amp;Wales_LA!$B91,Data_LA!$A$5:$U$1280,Data_LA!P$1,FALSE)),"-",VLOOKUP(control!$B$4&amp;control!$H$27&amp;Wales_LA!$B91,Data_LA!$A$5:$U$1280,Data_LA!P$1,FALSE))</f>
        <v>2.0717802807952874</v>
      </c>
      <c r="E91" s="78">
        <f>IF(ISERROR(VLOOKUP(control!$B$4&amp;control!$H$27&amp;Wales_LA!$B91,Data_LA!$A$5:$U$1280,Data_LA!Q$1,FALSE)),"-",VLOOKUP(control!$B$4&amp;control!$H$27&amp;Wales_LA!$B91,Data_LA!$A$5:$U$1280,Data_LA!Q$1,FALSE))</f>
        <v>4.8341539885223375</v>
      </c>
      <c r="F91" s="78">
        <f>IF(ISERROR(VLOOKUP(control!$B$4&amp;control!$H$27&amp;Wales_LA!$B91,Data_LA!$A$5:$U$1280,Data_LA!R$1,FALSE)),"-",VLOOKUP(control!$B$4&amp;control!$H$27&amp;Wales_LA!$B91,Data_LA!$A$5:$U$1280,Data_LA!R$1,FALSE))</f>
        <v>4.8341539885223375</v>
      </c>
      <c r="G91" s="78">
        <f>IF(ISERROR(VLOOKUP(control!$B$4&amp;control!$H$27&amp;Wales_LA!$B91,Data_LA!$A$5:$U$1280,Data_LA!S$1,FALSE)),"-",VLOOKUP(control!$B$4&amp;control!$H$27&amp;Wales_LA!$B91,Data_LA!$A$5:$U$1280,Data_LA!S$1,FALSE))</f>
        <v>2.76237370772705</v>
      </c>
      <c r="H91" s="78" t="str">
        <f>IF(ISERROR(VLOOKUP(control!$B$4&amp;control!$H$27&amp;Wales_LA!$B91,Data_LA!$A$5:$U$1280,Data_LA!T$1,FALSE)),"-",VLOOKUP(control!$B$4&amp;control!$H$27&amp;Wales_LA!$B91,Data_LA!$A$5:$U$1280,Data_LA!T$1,FALSE))</f>
        <v>-</v>
      </c>
      <c r="I91" s="79">
        <f>IF(ISERROR(VLOOKUP(control!$B$4&amp;control!$H$27&amp;Wales_LA!$B91,Data_LA!$A$5:$U$1280,Data_LA!U$1,FALSE)),"-",VLOOKUP(control!$B$4&amp;control!$H$27&amp;Wales_LA!$B91,Data_LA!$A$5:$U$1280,Data_LA!U$1,FALSE))</f>
        <v>17.955429100225825</v>
      </c>
      <c r="J91" s="9"/>
      <c r="K91" s="77">
        <f>IF(ISERROR(VLOOKUP(control!$B$5&amp;control!$H$27&amp;Wales_LA!$B91,Data_LA!$A$5:$U$1280,Data_LA!O$1,FALSE)),"-",VLOOKUP(control!$B$5&amp;control!$H$27&amp;Wales_LA!$B91,Data_LA!$A$5:$U$1280,Data_LA!O$1,FALSE))</f>
        <v>2.76237370772705</v>
      </c>
      <c r="L91" s="78">
        <f>IF(ISERROR(VLOOKUP(control!$B$5&amp;control!$H$27&amp;Wales_LA!$B91,Data_LA!$A$5:$U$1280,Data_LA!P$1,FALSE)),"-",VLOOKUP(control!$B$5&amp;control!$H$27&amp;Wales_LA!$B91,Data_LA!$A$5:$U$1280,Data_LA!P$1,FALSE))</f>
        <v>3.4529671346588127</v>
      </c>
      <c r="M91" s="78">
        <f>IF(ISERROR(VLOOKUP(control!$B$5&amp;control!$H$27&amp;Wales_LA!$B91,Data_LA!$A$5:$U$1280,Data_LA!Q$1,FALSE)),"-",VLOOKUP(control!$B$5&amp;control!$H$27&amp;Wales_LA!$B91,Data_LA!$A$5:$U$1280,Data_LA!Q$1,FALSE))</f>
        <v>5.5247474154541001</v>
      </c>
      <c r="N91" s="78">
        <f>IF(ISERROR(VLOOKUP(control!$B$5&amp;control!$H$27&amp;Wales_LA!$B91,Data_LA!$A$5:$U$1280,Data_LA!R$1,FALSE)),"-",VLOOKUP(control!$B$5&amp;control!$H$27&amp;Wales_LA!$B91,Data_LA!$A$5:$U$1280,Data_LA!R$1,FALSE))</f>
        <v>4.8341539885223375</v>
      </c>
      <c r="O91" s="78">
        <f>IF(ISERROR(VLOOKUP(control!$B$5&amp;control!$H$27&amp;Wales_LA!$B91,Data_LA!$A$5:$U$1280,Data_LA!S$1,FALSE)),"-",VLOOKUP(control!$B$5&amp;control!$H$27&amp;Wales_LA!$B91,Data_LA!$A$5:$U$1280,Data_LA!S$1,FALSE))</f>
        <v>1.381186853863525</v>
      </c>
      <c r="P91" s="78">
        <f>IF(ISERROR(VLOOKUP(control!$B$5&amp;control!$H$27&amp;Wales_LA!$B91,Data_LA!$A$5:$U$1280,Data_LA!T$1,FALSE)),"-",VLOOKUP(control!$B$5&amp;control!$H$27&amp;Wales_LA!$B91,Data_LA!$A$5:$U$1280,Data_LA!T$1,FALSE))</f>
        <v>0.69059342693176251</v>
      </c>
      <c r="Q91" s="79">
        <f>IF(ISERROR(VLOOKUP(control!$B$5&amp;control!$H$27&amp;Wales_LA!$B91,Data_LA!$A$5:$U$1280,Data_LA!U$1,FALSE)),"-",VLOOKUP(control!$B$5&amp;control!$H$27&amp;Wales_LA!$B91,Data_LA!$A$5:$U$1280,Data_LA!U$1,FALSE))</f>
        <v>18.646022527157587</v>
      </c>
      <c r="R91" s="9"/>
      <c r="S91" s="77">
        <f>IF(ISERROR(VLOOKUP("Persons"&amp;control!$H$27&amp;Wales_LA!$B91,Data_LA!$A$5:$U$1280,Data_LA!O$1,FALSE)),"-",VLOOKUP("Persons"&amp;control!$H$27&amp;Wales_LA!$B91,Data_LA!$A$5:$U$1280,Data_LA!O$1,FALSE))</f>
        <v>6.2153408423858618</v>
      </c>
      <c r="T91" s="78">
        <f>IF(ISERROR(VLOOKUP("Persons"&amp;control!$H$27&amp;Wales_LA!$B91,Data_LA!$A$5:$U$1280,Data_LA!P$1,FALSE)),"-",VLOOKUP("Persons"&amp;control!$H$27&amp;Wales_LA!$B91,Data_LA!$A$5:$U$1280,Data_LA!P$1,FALSE))</f>
        <v>5.5247474154541001</v>
      </c>
      <c r="U91" s="78">
        <f>IF(ISERROR(VLOOKUP("Persons"&amp;control!$H$27&amp;Wales_LA!$B91,Data_LA!$A$5:$U$1280,Data_LA!Q$1,FALSE)),"-",VLOOKUP("Persons"&amp;control!$H$27&amp;Wales_LA!$B91,Data_LA!$A$5:$U$1280,Data_LA!Q$1,FALSE))</f>
        <v>10.358901403976438</v>
      </c>
      <c r="V91" s="78">
        <f>IF(ISERROR(VLOOKUP("Persons"&amp;control!$H$27&amp;Wales_LA!$B91,Data_LA!$A$5:$U$1280,Data_LA!R$1,FALSE)),"-",VLOOKUP("Persons"&amp;control!$H$27&amp;Wales_LA!$B91,Data_LA!$A$5:$U$1280,Data_LA!R$1,FALSE))</f>
        <v>9.6683079770446749</v>
      </c>
      <c r="W91" s="78">
        <f>IF(ISERROR(VLOOKUP("Persons"&amp;control!$H$27&amp;Wales_LA!$B91,Data_LA!$A$5:$U$1280,Data_LA!S$1,FALSE)),"-",VLOOKUP("Persons"&amp;control!$H$27&amp;Wales_LA!$B91,Data_LA!$A$5:$U$1280,Data_LA!S$1,FALSE))</f>
        <v>4.1435605615905748</v>
      </c>
      <c r="X91" s="78">
        <f>IF(ISERROR(VLOOKUP("Persons"&amp;control!$H$27&amp;Wales_LA!$B91,Data_LA!$A$5:$U$1280,Data_LA!T$1,FALSE)),"-",VLOOKUP("Persons"&amp;control!$H$27&amp;Wales_LA!$B91,Data_LA!$A$5:$U$1280,Data_LA!T$1,FALSE))</f>
        <v>0.69059342693176251</v>
      </c>
      <c r="Y91" s="79">
        <f>IF(ISERROR(VLOOKUP("Persons"&amp;control!$H$27&amp;Wales_LA!$B91,Data_LA!$A$5:$U$1280,Data_LA!U$1,FALSE)),"-",VLOOKUP("Persons"&amp;control!$H$27&amp;Wales_LA!$B91,Data_LA!$A$5:$U$1280,Data_LA!U$1,FALSE))</f>
        <v>36.601451627383412</v>
      </c>
    </row>
    <row r="92" spans="2:25" thickBot="1">
      <c r="B92" s="16" t="s">
        <v>122</v>
      </c>
      <c r="C92" s="80">
        <f>IF(ISERROR(VLOOKUP(control!$B$4&amp;control!$H$27&amp;Wales_LA!$B92,Data_LA!$A$5:$U$1280,Data_LA!O$1,FALSE)),"-",VLOOKUP(control!$B$4&amp;control!$H$27&amp;Wales_LA!$B92,Data_LA!$A$5:$U$1280,Data_LA!O$1,FALSE))</f>
        <v>4.8341539885223375</v>
      </c>
      <c r="D92" s="81">
        <f>IF(ISERROR(VLOOKUP(control!$B$4&amp;control!$H$27&amp;Wales_LA!$B92,Data_LA!$A$5:$U$1280,Data_LA!P$1,FALSE)),"-",VLOOKUP(control!$B$4&amp;control!$H$27&amp;Wales_LA!$B92,Data_LA!$A$5:$U$1280,Data_LA!P$1,FALSE))</f>
        <v>6.9059342693176253</v>
      </c>
      <c r="E92" s="81">
        <f>IF(ISERROR(VLOOKUP(control!$B$4&amp;control!$H$27&amp;Wales_LA!$B92,Data_LA!$A$5:$U$1280,Data_LA!Q$1,FALSE)),"-",VLOOKUP(control!$B$4&amp;control!$H$27&amp;Wales_LA!$B92,Data_LA!$A$5:$U$1280,Data_LA!Q$1,FALSE))</f>
        <v>10.358901403976438</v>
      </c>
      <c r="F92" s="81">
        <f>IF(ISERROR(VLOOKUP(control!$B$4&amp;control!$H$27&amp;Wales_LA!$B92,Data_LA!$A$5:$U$1280,Data_LA!R$1,FALSE)),"-",VLOOKUP(control!$B$4&amp;control!$H$27&amp;Wales_LA!$B92,Data_LA!$A$5:$U$1280,Data_LA!R$1,FALSE))</f>
        <v>13.121275111703488</v>
      </c>
      <c r="G92" s="81">
        <f>IF(ISERROR(VLOOKUP(control!$B$4&amp;control!$H$27&amp;Wales_LA!$B92,Data_LA!$A$5:$U$1280,Data_LA!S$1,FALSE)),"-",VLOOKUP(control!$B$4&amp;control!$H$27&amp;Wales_LA!$B92,Data_LA!$A$5:$U$1280,Data_LA!S$1,FALSE))</f>
        <v>8.9777145501129123</v>
      </c>
      <c r="H92" s="81">
        <f>IF(ISERROR(VLOOKUP(control!$B$4&amp;control!$H$27&amp;Wales_LA!$B92,Data_LA!$A$5:$U$1280,Data_LA!T$1,FALSE)),"-",VLOOKUP(control!$B$4&amp;control!$H$27&amp;Wales_LA!$B92,Data_LA!$A$5:$U$1280,Data_LA!T$1,FALSE))</f>
        <v>2.0717802807952874</v>
      </c>
      <c r="I92" s="82">
        <f>IF(ISERROR(VLOOKUP(control!$B$4&amp;control!$H$27&amp;Wales_LA!$B92,Data_LA!$A$5:$U$1280,Data_LA!U$1,FALSE)),"-",VLOOKUP(control!$B$4&amp;control!$H$27&amp;Wales_LA!$B92,Data_LA!$A$5:$U$1280,Data_LA!U$1,FALSE))</f>
        <v>46.269759604428089</v>
      </c>
      <c r="J92" s="9"/>
      <c r="K92" s="80">
        <f>IF(ISERROR(VLOOKUP(control!$B$5&amp;control!$H$27&amp;Wales_LA!$B92,Data_LA!$A$5:$U$1280,Data_LA!O$1,FALSE)),"-",VLOOKUP(control!$B$5&amp;control!$H$27&amp;Wales_LA!$B92,Data_LA!$A$5:$U$1280,Data_LA!O$1,FALSE))</f>
        <v>10.358901403976438</v>
      </c>
      <c r="L92" s="81">
        <f>IF(ISERROR(VLOOKUP(control!$B$5&amp;control!$H$27&amp;Wales_LA!$B92,Data_LA!$A$5:$U$1280,Data_LA!P$1,FALSE)),"-",VLOOKUP(control!$B$5&amp;control!$H$27&amp;Wales_LA!$B92,Data_LA!$A$5:$U$1280,Data_LA!P$1,FALSE))</f>
        <v>6.9059342693176253</v>
      </c>
      <c r="M92" s="81">
        <f>IF(ISERROR(VLOOKUP(control!$B$5&amp;control!$H$27&amp;Wales_LA!$B92,Data_LA!$A$5:$U$1280,Data_LA!Q$1,FALSE)),"-",VLOOKUP(control!$B$5&amp;control!$H$27&amp;Wales_LA!$B92,Data_LA!$A$5:$U$1280,Data_LA!Q$1,FALSE))</f>
        <v>16.574242246362299</v>
      </c>
      <c r="N92" s="81">
        <f>IF(ISERROR(VLOOKUP(control!$B$5&amp;control!$H$27&amp;Wales_LA!$B92,Data_LA!$A$5:$U$1280,Data_LA!R$1,FALSE)),"-",VLOOKUP(control!$B$5&amp;control!$H$27&amp;Wales_LA!$B92,Data_LA!$A$5:$U$1280,Data_LA!R$1,FALSE))</f>
        <v>14.502461965567012</v>
      </c>
      <c r="O92" s="81">
        <f>IF(ISERROR(VLOOKUP(control!$B$5&amp;control!$H$27&amp;Wales_LA!$B92,Data_LA!$A$5:$U$1280,Data_LA!S$1,FALSE)),"-",VLOOKUP(control!$B$5&amp;control!$H$27&amp;Wales_LA!$B92,Data_LA!$A$5:$U$1280,Data_LA!S$1,FALSE))</f>
        <v>6.2153408423858618</v>
      </c>
      <c r="P92" s="81">
        <f>IF(ISERROR(VLOOKUP(control!$B$5&amp;control!$H$27&amp;Wales_LA!$B92,Data_LA!$A$5:$U$1280,Data_LA!T$1,FALSE)),"-",VLOOKUP(control!$B$5&amp;control!$H$27&amp;Wales_LA!$B92,Data_LA!$A$5:$U$1280,Data_LA!T$1,FALSE))</f>
        <v>9.6683079770446749</v>
      </c>
      <c r="Q92" s="82">
        <f>IF(ISERROR(VLOOKUP(control!$B$5&amp;control!$H$27&amp;Wales_LA!$B92,Data_LA!$A$5:$U$1280,Data_LA!U$1,FALSE)),"-",VLOOKUP(control!$B$5&amp;control!$H$27&amp;Wales_LA!$B92,Data_LA!$A$5:$U$1280,Data_LA!U$1,FALSE))</f>
        <v>64.225188704653917</v>
      </c>
      <c r="R92" s="9"/>
      <c r="S92" s="80">
        <f>IF(ISERROR(VLOOKUP("Persons"&amp;control!$H$27&amp;Wales_LA!$B92,Data_LA!$A$5:$U$1280,Data_LA!O$1,FALSE)),"-",VLOOKUP("Persons"&amp;control!$H$27&amp;Wales_LA!$B92,Data_LA!$A$5:$U$1280,Data_LA!O$1,FALSE))</f>
        <v>15.193055392498774</v>
      </c>
      <c r="T92" s="81">
        <f>IF(ISERROR(VLOOKUP("Persons"&amp;control!$H$27&amp;Wales_LA!$B92,Data_LA!$A$5:$U$1280,Data_LA!P$1,FALSE)),"-",VLOOKUP("Persons"&amp;control!$H$27&amp;Wales_LA!$B92,Data_LA!$A$5:$U$1280,Data_LA!P$1,FALSE))</f>
        <v>13.811868538635251</v>
      </c>
      <c r="U92" s="81">
        <f>IF(ISERROR(VLOOKUP("Persons"&amp;control!$H$27&amp;Wales_LA!$B92,Data_LA!$A$5:$U$1280,Data_LA!Q$1,FALSE)),"-",VLOOKUP("Persons"&amp;control!$H$27&amp;Wales_LA!$B92,Data_LA!$A$5:$U$1280,Data_LA!Q$1,FALSE))</f>
        <v>26.933143650338735</v>
      </c>
      <c r="V92" s="81">
        <f>IF(ISERROR(VLOOKUP("Persons"&amp;control!$H$27&amp;Wales_LA!$B92,Data_LA!$A$5:$U$1280,Data_LA!R$1,FALSE)),"-",VLOOKUP("Persons"&amp;control!$H$27&amp;Wales_LA!$B92,Data_LA!$A$5:$U$1280,Data_LA!R$1,FALSE))</f>
        <v>27.623737077270501</v>
      </c>
      <c r="W92" s="81">
        <f>IF(ISERROR(VLOOKUP("Persons"&amp;control!$H$27&amp;Wales_LA!$B92,Data_LA!$A$5:$U$1280,Data_LA!S$1,FALSE)),"-",VLOOKUP("Persons"&amp;control!$H$27&amp;Wales_LA!$B92,Data_LA!$A$5:$U$1280,Data_LA!S$1,FALSE))</f>
        <v>15.193055392498774</v>
      </c>
      <c r="X92" s="81">
        <f>IF(ISERROR(VLOOKUP("Persons"&amp;control!$H$27&amp;Wales_LA!$B92,Data_LA!$A$5:$U$1280,Data_LA!T$1,FALSE)),"-",VLOOKUP("Persons"&amp;control!$H$27&amp;Wales_LA!$B92,Data_LA!$A$5:$U$1280,Data_LA!T$1,FALSE))</f>
        <v>11.740088257839961</v>
      </c>
      <c r="Y92" s="82">
        <f>IF(ISERROR(VLOOKUP("Persons"&amp;control!$H$27&amp;Wales_LA!$B92,Data_LA!$A$5:$U$1280,Data_LA!U$1,FALSE)),"-",VLOOKUP("Persons"&amp;control!$H$27&amp;Wales_LA!$B92,Data_LA!$A$5:$U$1280,Data_LA!U$1,FALSE))</f>
        <v>110.49494830908201</v>
      </c>
    </row>
    <row r="93" spans="2:25" thickBot="1">
      <c r="B93" s="16" t="s">
        <v>128</v>
      </c>
      <c r="C93" s="77">
        <f>IF(ISERROR(VLOOKUP(control!$B$4&amp;control!$H$27&amp;Wales_LA!$B93,Data_LA!$A$5:$U$1280,Data_LA!O$1,FALSE)),"-",VLOOKUP(control!$B$4&amp;control!$H$27&amp;Wales_LA!$B93,Data_LA!$A$5:$U$1280,Data_LA!O$1,FALSE))</f>
        <v>6.9059342693176253</v>
      </c>
      <c r="D93" s="78">
        <f>IF(ISERROR(VLOOKUP(control!$B$4&amp;control!$H$27&amp;Wales_LA!$B93,Data_LA!$A$5:$U$1280,Data_LA!P$1,FALSE)),"-",VLOOKUP(control!$B$4&amp;control!$H$27&amp;Wales_LA!$B93,Data_LA!$A$5:$U$1280,Data_LA!P$1,FALSE))</f>
        <v>2.76237370772705</v>
      </c>
      <c r="E93" s="78">
        <f>IF(ISERROR(VLOOKUP(control!$B$4&amp;control!$H$27&amp;Wales_LA!$B93,Data_LA!$A$5:$U$1280,Data_LA!Q$1,FALSE)),"-",VLOOKUP(control!$B$4&amp;control!$H$27&amp;Wales_LA!$B93,Data_LA!$A$5:$U$1280,Data_LA!Q$1,FALSE))</f>
        <v>3.4529671346588127</v>
      </c>
      <c r="F93" s="78">
        <f>IF(ISERROR(VLOOKUP(control!$B$4&amp;control!$H$27&amp;Wales_LA!$B93,Data_LA!$A$5:$U$1280,Data_LA!R$1,FALSE)),"-",VLOOKUP(control!$B$4&amp;control!$H$27&amp;Wales_LA!$B93,Data_LA!$A$5:$U$1280,Data_LA!R$1,FALSE))</f>
        <v>3.4529671346588127</v>
      </c>
      <c r="G93" s="78">
        <f>IF(ISERROR(VLOOKUP(control!$B$4&amp;control!$H$27&amp;Wales_LA!$B93,Data_LA!$A$5:$U$1280,Data_LA!S$1,FALSE)),"-",VLOOKUP(control!$B$4&amp;control!$H$27&amp;Wales_LA!$B93,Data_LA!$A$5:$U$1280,Data_LA!S$1,FALSE))</f>
        <v>0.69059342693176251</v>
      </c>
      <c r="H93" s="78">
        <f>IF(ISERROR(VLOOKUP(control!$B$4&amp;control!$H$27&amp;Wales_LA!$B93,Data_LA!$A$5:$U$1280,Data_LA!T$1,FALSE)),"-",VLOOKUP(control!$B$4&amp;control!$H$27&amp;Wales_LA!$B93,Data_LA!$A$5:$U$1280,Data_LA!T$1,FALSE))</f>
        <v>1.381186853863525</v>
      </c>
      <c r="I93" s="79">
        <f>IF(ISERROR(VLOOKUP(control!$B$4&amp;control!$H$27&amp;Wales_LA!$B93,Data_LA!$A$5:$U$1280,Data_LA!U$1,FALSE)),"-",VLOOKUP(control!$B$4&amp;control!$H$27&amp;Wales_LA!$B93,Data_LA!$A$5:$U$1280,Data_LA!U$1,FALSE))</f>
        <v>18.646022527157587</v>
      </c>
      <c r="J93" s="9"/>
      <c r="K93" s="77">
        <f>IF(ISERROR(VLOOKUP(control!$B$5&amp;control!$H$27&amp;Wales_LA!$B93,Data_LA!$A$5:$U$1280,Data_LA!O$1,FALSE)),"-",VLOOKUP(control!$B$5&amp;control!$H$27&amp;Wales_LA!$B93,Data_LA!$A$5:$U$1280,Data_LA!O$1,FALSE))</f>
        <v>2.76237370772705</v>
      </c>
      <c r="L93" s="78">
        <f>IF(ISERROR(VLOOKUP(control!$B$5&amp;control!$H$27&amp;Wales_LA!$B93,Data_LA!$A$5:$U$1280,Data_LA!P$1,FALSE)),"-",VLOOKUP(control!$B$5&amp;control!$H$27&amp;Wales_LA!$B93,Data_LA!$A$5:$U$1280,Data_LA!P$1,FALSE))</f>
        <v>1.381186853863525</v>
      </c>
      <c r="M93" s="78">
        <f>IF(ISERROR(VLOOKUP(control!$B$5&amp;control!$H$27&amp;Wales_LA!$B93,Data_LA!$A$5:$U$1280,Data_LA!Q$1,FALSE)),"-",VLOOKUP(control!$B$5&amp;control!$H$27&amp;Wales_LA!$B93,Data_LA!$A$5:$U$1280,Data_LA!Q$1,FALSE))</f>
        <v>2.0717802807952874</v>
      </c>
      <c r="N93" s="78">
        <f>IF(ISERROR(VLOOKUP(control!$B$5&amp;control!$H$27&amp;Wales_LA!$B93,Data_LA!$A$5:$U$1280,Data_LA!R$1,FALSE)),"-",VLOOKUP(control!$B$5&amp;control!$H$27&amp;Wales_LA!$B93,Data_LA!$A$5:$U$1280,Data_LA!R$1,FALSE))</f>
        <v>2.76237370772705</v>
      </c>
      <c r="O93" s="78">
        <f>IF(ISERROR(VLOOKUP(control!$B$5&amp;control!$H$27&amp;Wales_LA!$B93,Data_LA!$A$5:$U$1280,Data_LA!S$1,FALSE)),"-",VLOOKUP(control!$B$5&amp;control!$H$27&amp;Wales_LA!$B93,Data_LA!$A$5:$U$1280,Data_LA!S$1,FALSE))</f>
        <v>0.69059342693176251</v>
      </c>
      <c r="P93" s="78" t="str">
        <f>IF(ISERROR(VLOOKUP(control!$B$5&amp;control!$H$27&amp;Wales_LA!$B93,Data_LA!$A$5:$U$1280,Data_LA!T$1,FALSE)),"-",VLOOKUP(control!$B$5&amp;control!$H$27&amp;Wales_LA!$B93,Data_LA!$A$5:$U$1280,Data_LA!T$1,FALSE))</f>
        <v>-</v>
      </c>
      <c r="Q93" s="79">
        <f>IF(ISERROR(VLOOKUP(control!$B$5&amp;control!$H$27&amp;Wales_LA!$B93,Data_LA!$A$5:$U$1280,Data_LA!U$1,FALSE)),"-",VLOOKUP(control!$B$5&amp;control!$H$27&amp;Wales_LA!$B93,Data_LA!$A$5:$U$1280,Data_LA!U$1,FALSE))</f>
        <v>9.6683079770446749</v>
      </c>
      <c r="R93" s="9"/>
      <c r="S93" s="77">
        <f>IF(ISERROR(VLOOKUP("Persons"&amp;control!$H$27&amp;Wales_LA!$B93,Data_LA!$A$5:$U$1280,Data_LA!O$1,FALSE)),"-",VLOOKUP("Persons"&amp;control!$H$27&amp;Wales_LA!$B93,Data_LA!$A$5:$U$1280,Data_LA!O$1,FALSE))</f>
        <v>9.6683079770446749</v>
      </c>
      <c r="T93" s="78">
        <f>IF(ISERROR(VLOOKUP("Persons"&amp;control!$H$27&amp;Wales_LA!$B93,Data_LA!$A$5:$U$1280,Data_LA!P$1,FALSE)),"-",VLOOKUP("Persons"&amp;control!$H$27&amp;Wales_LA!$B93,Data_LA!$A$5:$U$1280,Data_LA!P$1,FALSE))</f>
        <v>4.1435605615905748</v>
      </c>
      <c r="U93" s="78">
        <f>IF(ISERROR(VLOOKUP("Persons"&amp;control!$H$27&amp;Wales_LA!$B93,Data_LA!$A$5:$U$1280,Data_LA!Q$1,FALSE)),"-",VLOOKUP("Persons"&amp;control!$H$27&amp;Wales_LA!$B93,Data_LA!$A$5:$U$1280,Data_LA!Q$1,FALSE))</f>
        <v>5.5247474154541001</v>
      </c>
      <c r="V93" s="78">
        <f>IF(ISERROR(VLOOKUP("Persons"&amp;control!$H$27&amp;Wales_LA!$B93,Data_LA!$A$5:$U$1280,Data_LA!R$1,FALSE)),"-",VLOOKUP("Persons"&amp;control!$H$27&amp;Wales_LA!$B93,Data_LA!$A$5:$U$1280,Data_LA!R$1,FALSE))</f>
        <v>6.2153408423858618</v>
      </c>
      <c r="W93" s="78">
        <f>IF(ISERROR(VLOOKUP("Persons"&amp;control!$H$27&amp;Wales_LA!$B93,Data_LA!$A$5:$U$1280,Data_LA!S$1,FALSE)),"-",VLOOKUP("Persons"&amp;control!$H$27&amp;Wales_LA!$B93,Data_LA!$A$5:$U$1280,Data_LA!S$1,FALSE))</f>
        <v>1.381186853863525</v>
      </c>
      <c r="X93" s="78">
        <f>IF(ISERROR(VLOOKUP("Persons"&amp;control!$H$27&amp;Wales_LA!$B93,Data_LA!$A$5:$U$1280,Data_LA!T$1,FALSE)),"-",VLOOKUP("Persons"&amp;control!$H$27&amp;Wales_LA!$B93,Data_LA!$A$5:$U$1280,Data_LA!T$1,FALSE))</f>
        <v>1.381186853863525</v>
      </c>
      <c r="Y93" s="79">
        <f>IF(ISERROR(VLOOKUP("Persons"&amp;control!$H$27&amp;Wales_LA!$B93,Data_LA!$A$5:$U$1280,Data_LA!U$1,FALSE)),"-",VLOOKUP("Persons"&amp;control!$H$27&amp;Wales_LA!$B93,Data_LA!$A$5:$U$1280,Data_LA!U$1,FALSE))</f>
        <v>28.31433050420226</v>
      </c>
    </row>
    <row r="94" spans="2:25" thickBot="1">
      <c r="B94" s="16" t="s">
        <v>132</v>
      </c>
      <c r="C94" s="80" t="str">
        <f>IF(ISERROR(VLOOKUP(control!$B$4&amp;control!$H$27&amp;Wales_LA!$B94,Data_LA!$A$5:$U$1280,Data_LA!O$1,FALSE)),"-",VLOOKUP(control!$B$4&amp;control!$H$27&amp;Wales_LA!$B94,Data_LA!$A$5:$U$1280,Data_LA!O$1,FALSE))</f>
        <v>-</v>
      </c>
      <c r="D94" s="81" t="str">
        <f>IF(ISERROR(VLOOKUP(control!$B$4&amp;control!$H$27&amp;Wales_LA!$B94,Data_LA!$A$5:$U$1280,Data_LA!P$1,FALSE)),"-",VLOOKUP(control!$B$4&amp;control!$H$27&amp;Wales_LA!$B94,Data_LA!$A$5:$U$1280,Data_LA!P$1,FALSE))</f>
        <v>-</v>
      </c>
      <c r="E94" s="81" t="str">
        <f>IF(ISERROR(VLOOKUP(control!$B$4&amp;control!$H$27&amp;Wales_LA!$B94,Data_LA!$A$5:$U$1280,Data_LA!Q$1,FALSE)),"-",VLOOKUP(control!$B$4&amp;control!$H$27&amp;Wales_LA!$B94,Data_LA!$A$5:$U$1280,Data_LA!Q$1,FALSE))</f>
        <v>-</v>
      </c>
      <c r="F94" s="81" t="str">
        <f>IF(ISERROR(VLOOKUP(control!$B$4&amp;control!$H$27&amp;Wales_LA!$B94,Data_LA!$A$5:$U$1280,Data_LA!R$1,FALSE)),"-",VLOOKUP(control!$B$4&amp;control!$H$27&amp;Wales_LA!$B94,Data_LA!$A$5:$U$1280,Data_LA!R$1,FALSE))</f>
        <v>-</v>
      </c>
      <c r="G94" s="81" t="str">
        <f>IF(ISERROR(VLOOKUP(control!$B$4&amp;control!$H$27&amp;Wales_LA!$B94,Data_LA!$A$5:$U$1280,Data_LA!S$1,FALSE)),"-",VLOOKUP(control!$B$4&amp;control!$H$27&amp;Wales_LA!$B94,Data_LA!$A$5:$U$1280,Data_LA!S$1,FALSE))</f>
        <v>-</v>
      </c>
      <c r="H94" s="81" t="str">
        <f>IF(ISERROR(VLOOKUP(control!$B$4&amp;control!$H$27&amp;Wales_LA!$B94,Data_LA!$A$5:$U$1280,Data_LA!T$1,FALSE)),"-",VLOOKUP(control!$B$4&amp;control!$H$27&amp;Wales_LA!$B94,Data_LA!$A$5:$U$1280,Data_LA!T$1,FALSE))</f>
        <v>-</v>
      </c>
      <c r="I94" s="82" t="str">
        <f>IF(ISERROR(VLOOKUP(control!$B$4&amp;control!$H$27&amp;Wales_LA!$B94,Data_LA!$A$5:$U$1280,Data_LA!U$1,FALSE)),"-",VLOOKUP(control!$B$4&amp;control!$H$27&amp;Wales_LA!$B94,Data_LA!$A$5:$U$1280,Data_LA!U$1,FALSE))</f>
        <v>-</v>
      </c>
      <c r="J94" s="9"/>
      <c r="K94" s="80">
        <f>IF(ISERROR(VLOOKUP(control!$B$5&amp;control!$H$27&amp;Wales_LA!$B94,Data_LA!$A$5:$U$1280,Data_LA!O$1,FALSE)),"-",VLOOKUP(control!$B$5&amp;control!$H$27&amp;Wales_LA!$B94,Data_LA!$A$5:$U$1280,Data_LA!O$1,FALSE))</f>
        <v>18.93375889210462</v>
      </c>
      <c r="L94" s="81">
        <f>IF(ISERROR(VLOOKUP(control!$B$5&amp;control!$H$27&amp;Wales_LA!$B94,Data_LA!$A$5:$U$1280,Data_LA!P$1,FALSE)),"-",VLOOKUP(control!$B$5&amp;control!$H$27&amp;Wales_LA!$B94,Data_LA!$A$5:$U$1280,Data_LA!P$1,FALSE))</f>
        <v>8.1144680966162674</v>
      </c>
      <c r="M94" s="81">
        <f>IF(ISERROR(VLOOKUP(control!$B$5&amp;control!$H$27&amp;Wales_LA!$B94,Data_LA!$A$5:$U$1280,Data_LA!Q$1,FALSE)),"-",VLOOKUP(control!$B$5&amp;control!$H$27&amp;Wales_LA!$B94,Data_LA!$A$5:$U$1280,Data_LA!Q$1,FALSE))</f>
        <v>17.581347542668578</v>
      </c>
      <c r="N94" s="81">
        <f>IF(ISERROR(VLOOKUP(control!$B$5&amp;control!$H$27&amp;Wales_LA!$B94,Data_LA!$A$5:$U$1280,Data_LA!R$1,FALSE)),"-",VLOOKUP(control!$B$5&amp;control!$H$27&amp;Wales_LA!$B94,Data_LA!$A$5:$U$1280,Data_LA!R$1,FALSE))</f>
        <v>18.93375889210462</v>
      </c>
      <c r="O94" s="81">
        <f>IF(ISERROR(VLOOKUP(control!$B$5&amp;control!$H$27&amp;Wales_LA!$B94,Data_LA!$A$5:$U$1280,Data_LA!S$1,FALSE)),"-",VLOOKUP(control!$B$5&amp;control!$H$27&amp;Wales_LA!$B94,Data_LA!$A$5:$U$1280,Data_LA!S$1,FALSE))</f>
        <v>20.286170241540667</v>
      </c>
      <c r="P94" s="81">
        <f>IF(ISERROR(VLOOKUP(control!$B$5&amp;control!$H$27&amp;Wales_LA!$B94,Data_LA!$A$5:$U$1280,Data_LA!T$1,FALSE)),"-",VLOOKUP(control!$B$5&amp;control!$H$27&amp;Wales_LA!$B94,Data_LA!$A$5:$U$1280,Data_LA!T$1,FALSE))</f>
        <v>13.524113494360444</v>
      </c>
      <c r="Q94" s="82">
        <f>IF(ISERROR(VLOOKUP(control!$B$5&amp;control!$H$27&amp;Wales_LA!$B94,Data_LA!$A$5:$U$1280,Data_LA!U$1,FALSE)),"-",VLOOKUP(control!$B$5&amp;control!$H$27&amp;Wales_LA!$B94,Data_LA!$A$5:$U$1280,Data_LA!U$1,FALSE))</f>
        <v>97.373617159395209</v>
      </c>
      <c r="R94" s="9"/>
      <c r="S94" s="80">
        <f>IF(ISERROR(VLOOKUP("Persons"&amp;control!$H$27&amp;Wales_LA!$B94,Data_LA!$A$5:$U$1280,Data_LA!O$1,FALSE)),"-",VLOOKUP("Persons"&amp;control!$H$27&amp;Wales_LA!$B94,Data_LA!$A$5:$U$1280,Data_LA!O$1,FALSE))</f>
        <v>18.93375889210462</v>
      </c>
      <c r="T94" s="81">
        <f>IF(ISERROR(VLOOKUP("Persons"&amp;control!$H$27&amp;Wales_LA!$B94,Data_LA!$A$5:$U$1280,Data_LA!P$1,FALSE)),"-",VLOOKUP("Persons"&amp;control!$H$27&amp;Wales_LA!$B94,Data_LA!$A$5:$U$1280,Data_LA!P$1,FALSE))</f>
        <v>8.1144680966162674</v>
      </c>
      <c r="U94" s="81">
        <f>IF(ISERROR(VLOOKUP("Persons"&amp;control!$H$27&amp;Wales_LA!$B94,Data_LA!$A$5:$U$1280,Data_LA!Q$1,FALSE)),"-",VLOOKUP("Persons"&amp;control!$H$27&amp;Wales_LA!$B94,Data_LA!$A$5:$U$1280,Data_LA!Q$1,FALSE))</f>
        <v>17.581347542668578</v>
      </c>
      <c r="V94" s="81">
        <f>IF(ISERROR(VLOOKUP("Persons"&amp;control!$H$27&amp;Wales_LA!$B94,Data_LA!$A$5:$U$1280,Data_LA!R$1,FALSE)),"-",VLOOKUP("Persons"&amp;control!$H$27&amp;Wales_LA!$B94,Data_LA!$A$5:$U$1280,Data_LA!R$1,FALSE))</f>
        <v>18.93375889210462</v>
      </c>
      <c r="W94" s="81">
        <f>IF(ISERROR(VLOOKUP("Persons"&amp;control!$H$27&amp;Wales_LA!$B94,Data_LA!$A$5:$U$1280,Data_LA!S$1,FALSE)),"-",VLOOKUP("Persons"&amp;control!$H$27&amp;Wales_LA!$B94,Data_LA!$A$5:$U$1280,Data_LA!S$1,FALSE))</f>
        <v>20.286170241540667</v>
      </c>
      <c r="X94" s="81">
        <f>IF(ISERROR(VLOOKUP("Persons"&amp;control!$H$27&amp;Wales_LA!$B94,Data_LA!$A$5:$U$1280,Data_LA!T$1,FALSE)),"-",VLOOKUP("Persons"&amp;control!$H$27&amp;Wales_LA!$B94,Data_LA!$A$5:$U$1280,Data_LA!T$1,FALSE))</f>
        <v>13.524113494360444</v>
      </c>
      <c r="Y94" s="82">
        <f>IF(ISERROR(VLOOKUP("Persons"&amp;control!$H$27&amp;Wales_LA!$B94,Data_LA!$A$5:$U$1280,Data_LA!U$1,FALSE)),"-",VLOOKUP("Persons"&amp;control!$H$27&amp;Wales_LA!$B94,Data_LA!$A$5:$U$1280,Data_LA!U$1,FALSE))</f>
        <v>97.373617159395209</v>
      </c>
    </row>
    <row r="95" spans="2:25" ht="14.25" customHeight="1" thickBot="1">
      <c r="B95" s="16" t="s">
        <v>161</v>
      </c>
      <c r="C95" s="77">
        <f>IF(ISERROR(VLOOKUP(control!$B$4&amp;control!$H$27&amp;Wales_LA!$B95,Data_LA!$A$5:$U$1280,Data_LA!O$1,FALSE)),"-",VLOOKUP(control!$B$4&amp;control!$H$27&amp;Wales_LA!$B95,Data_LA!$A$5:$U$1280,Data_LA!O$1,FALSE))</f>
        <v>1.381186853863525</v>
      </c>
      <c r="D95" s="78">
        <f>IF(ISERROR(VLOOKUP(control!$B$4&amp;control!$H$27&amp;Wales_LA!$B95,Data_LA!$A$5:$U$1280,Data_LA!P$1,FALSE)),"-",VLOOKUP(control!$B$4&amp;control!$H$27&amp;Wales_LA!$B95,Data_LA!$A$5:$U$1280,Data_LA!P$1,FALSE))</f>
        <v>0.69059342693176251</v>
      </c>
      <c r="E95" s="78" t="str">
        <f>IF(ISERROR(VLOOKUP(control!$B$4&amp;control!$H$27&amp;Wales_LA!$B95,Data_LA!$A$5:$U$1280,Data_LA!Q$1,FALSE)),"-",VLOOKUP(control!$B$4&amp;control!$H$27&amp;Wales_LA!$B95,Data_LA!$A$5:$U$1280,Data_LA!Q$1,FALSE))</f>
        <v>-</v>
      </c>
      <c r="F95" s="78" t="str">
        <f>IF(ISERROR(VLOOKUP(control!$B$4&amp;control!$H$27&amp;Wales_LA!$B95,Data_LA!$A$5:$U$1280,Data_LA!R$1,FALSE)),"-",VLOOKUP(control!$B$4&amp;control!$H$27&amp;Wales_LA!$B95,Data_LA!$A$5:$U$1280,Data_LA!R$1,FALSE))</f>
        <v>-</v>
      </c>
      <c r="G95" s="78">
        <f>IF(ISERROR(VLOOKUP(control!$B$4&amp;control!$H$27&amp;Wales_LA!$B95,Data_LA!$A$5:$U$1280,Data_LA!S$1,FALSE)),"-",VLOOKUP(control!$B$4&amp;control!$H$27&amp;Wales_LA!$B95,Data_LA!$A$5:$U$1280,Data_LA!S$1,FALSE))</f>
        <v>0.69059342693176251</v>
      </c>
      <c r="H95" s="78" t="str">
        <f>IF(ISERROR(VLOOKUP(control!$B$4&amp;control!$H$27&amp;Wales_LA!$B95,Data_LA!$A$5:$U$1280,Data_LA!T$1,FALSE)),"-",VLOOKUP(control!$B$4&amp;control!$H$27&amp;Wales_LA!$B95,Data_LA!$A$5:$U$1280,Data_LA!T$1,FALSE))</f>
        <v>-</v>
      </c>
      <c r="I95" s="79">
        <f>IF(ISERROR(VLOOKUP(control!$B$4&amp;control!$H$27&amp;Wales_LA!$B95,Data_LA!$A$5:$U$1280,Data_LA!U$1,FALSE)),"-",VLOOKUP(control!$B$4&amp;control!$H$27&amp;Wales_LA!$B95,Data_LA!$A$5:$U$1280,Data_LA!U$1,FALSE))</f>
        <v>2.76237370772705</v>
      </c>
      <c r="J95" s="9"/>
      <c r="K95" s="77">
        <f>IF(ISERROR(VLOOKUP(control!$B$5&amp;control!$H$27&amp;Wales_LA!$B95,Data_LA!$A$5:$U$1280,Data_LA!O$1,FALSE)),"-",VLOOKUP(control!$B$5&amp;control!$H$27&amp;Wales_LA!$B95,Data_LA!$A$5:$U$1280,Data_LA!O$1,FALSE))</f>
        <v>2.76237370772705</v>
      </c>
      <c r="L95" s="78" t="str">
        <f>IF(ISERROR(VLOOKUP(control!$B$5&amp;control!$H$27&amp;Wales_LA!$B95,Data_LA!$A$5:$U$1280,Data_LA!P$1,FALSE)),"-",VLOOKUP(control!$B$5&amp;control!$H$27&amp;Wales_LA!$B95,Data_LA!$A$5:$U$1280,Data_LA!P$1,FALSE))</f>
        <v>-</v>
      </c>
      <c r="M95" s="78" t="str">
        <f>IF(ISERROR(VLOOKUP(control!$B$5&amp;control!$H$27&amp;Wales_LA!$B95,Data_LA!$A$5:$U$1280,Data_LA!Q$1,FALSE)),"-",VLOOKUP(control!$B$5&amp;control!$H$27&amp;Wales_LA!$B95,Data_LA!$A$5:$U$1280,Data_LA!Q$1,FALSE))</f>
        <v>-</v>
      </c>
      <c r="N95" s="78">
        <f>IF(ISERROR(VLOOKUP(control!$B$5&amp;control!$H$27&amp;Wales_LA!$B95,Data_LA!$A$5:$U$1280,Data_LA!R$1,FALSE)),"-",VLOOKUP(control!$B$5&amp;control!$H$27&amp;Wales_LA!$B95,Data_LA!$A$5:$U$1280,Data_LA!R$1,FALSE))</f>
        <v>0.69059342693176251</v>
      </c>
      <c r="O95" s="78" t="str">
        <f>IF(ISERROR(VLOOKUP(control!$B$5&amp;control!$H$27&amp;Wales_LA!$B95,Data_LA!$A$5:$U$1280,Data_LA!S$1,FALSE)),"-",VLOOKUP(control!$B$5&amp;control!$H$27&amp;Wales_LA!$B95,Data_LA!$A$5:$U$1280,Data_LA!S$1,FALSE))</f>
        <v>-</v>
      </c>
      <c r="P95" s="78" t="str">
        <f>IF(ISERROR(VLOOKUP(control!$B$5&amp;control!$H$27&amp;Wales_LA!$B95,Data_LA!$A$5:$U$1280,Data_LA!T$1,FALSE)),"-",VLOOKUP(control!$B$5&amp;control!$H$27&amp;Wales_LA!$B95,Data_LA!$A$5:$U$1280,Data_LA!T$1,FALSE))</f>
        <v>-</v>
      </c>
      <c r="Q95" s="79">
        <f>IF(ISERROR(VLOOKUP(control!$B$5&amp;control!$H$27&amp;Wales_LA!$B95,Data_LA!$A$5:$U$1280,Data_LA!U$1,FALSE)),"-",VLOOKUP(control!$B$5&amp;control!$H$27&amp;Wales_LA!$B95,Data_LA!$A$5:$U$1280,Data_LA!U$1,FALSE))</f>
        <v>3.4529671346588127</v>
      </c>
      <c r="R95" s="9"/>
      <c r="S95" s="77">
        <f>IF(ISERROR(VLOOKUP("Persons"&amp;control!$H$27&amp;Wales_LA!$B95,Data_LA!$A$5:$U$1280,Data_LA!O$1,FALSE)),"-",VLOOKUP("Persons"&amp;control!$H$27&amp;Wales_LA!$B95,Data_LA!$A$5:$U$1280,Data_LA!O$1,FALSE))</f>
        <v>4.1435605615905748</v>
      </c>
      <c r="T95" s="78">
        <f>IF(ISERROR(VLOOKUP("Persons"&amp;control!$H$27&amp;Wales_LA!$B95,Data_LA!$A$5:$U$1280,Data_LA!P$1,FALSE)),"-",VLOOKUP("Persons"&amp;control!$H$27&amp;Wales_LA!$B95,Data_LA!$A$5:$U$1280,Data_LA!P$1,FALSE))</f>
        <v>0.69059342693176251</v>
      </c>
      <c r="U95" s="78" t="str">
        <f>IF(ISERROR(VLOOKUP("Persons"&amp;control!$H$27&amp;Wales_LA!$B95,Data_LA!$A$5:$U$1280,Data_LA!Q$1,FALSE)),"-",VLOOKUP("Persons"&amp;control!$H$27&amp;Wales_LA!$B95,Data_LA!$A$5:$U$1280,Data_LA!Q$1,FALSE))</f>
        <v>-</v>
      </c>
      <c r="V95" s="78">
        <f>IF(ISERROR(VLOOKUP("Persons"&amp;control!$H$27&amp;Wales_LA!$B95,Data_LA!$A$5:$U$1280,Data_LA!R$1,FALSE)),"-",VLOOKUP("Persons"&amp;control!$H$27&amp;Wales_LA!$B95,Data_LA!$A$5:$U$1280,Data_LA!R$1,FALSE))</f>
        <v>0.69059342693176251</v>
      </c>
      <c r="W95" s="78">
        <f>IF(ISERROR(VLOOKUP("Persons"&amp;control!$H$27&amp;Wales_LA!$B95,Data_LA!$A$5:$U$1280,Data_LA!S$1,FALSE)),"-",VLOOKUP("Persons"&amp;control!$H$27&amp;Wales_LA!$B95,Data_LA!$A$5:$U$1280,Data_LA!S$1,FALSE))</f>
        <v>0.69059342693176251</v>
      </c>
      <c r="X95" s="78" t="str">
        <f>IF(ISERROR(VLOOKUP("Persons"&amp;control!$H$27&amp;Wales_LA!$B95,Data_LA!$A$5:$U$1280,Data_LA!T$1,FALSE)),"-",VLOOKUP("Persons"&amp;control!$H$27&amp;Wales_LA!$B95,Data_LA!$A$5:$U$1280,Data_LA!T$1,FALSE))</f>
        <v>-</v>
      </c>
      <c r="Y95" s="79">
        <f>IF(ISERROR(VLOOKUP("Persons"&amp;control!$H$27&amp;Wales_LA!$B95,Data_LA!$A$5:$U$1280,Data_LA!U$1,FALSE)),"-",VLOOKUP("Persons"&amp;control!$H$27&amp;Wales_LA!$B95,Data_LA!$A$5:$U$1280,Data_LA!U$1,FALSE))</f>
        <v>6.2153408423858618</v>
      </c>
    </row>
    <row r="96" spans="2:25" thickBot="1">
      <c r="B96" s="16" t="s">
        <v>164</v>
      </c>
      <c r="C96" s="80">
        <f>IF(ISERROR(VLOOKUP(control!$B$4&amp;control!$H$27&amp;Wales_LA!$B96,Data_LA!$A$5:$U$1280,Data_LA!O$1,FALSE)),"-",VLOOKUP(control!$B$4&amp;control!$H$27&amp;Wales_LA!$B96,Data_LA!$A$5:$U$1280,Data_LA!O$1,FALSE))</f>
        <v>138.29892324409761</v>
      </c>
      <c r="D96" s="81">
        <f>IF(ISERROR(VLOOKUP(control!$B$4&amp;control!$H$27&amp;Wales_LA!$B96,Data_LA!$A$5:$U$1280,Data_LA!P$1,FALSE)),"-",VLOOKUP(control!$B$4&amp;control!$H$27&amp;Wales_LA!$B96,Data_LA!$A$5:$U$1280,Data_LA!P$1,FALSE))</f>
        <v>145.35499075655156</v>
      </c>
      <c r="E96" s="81">
        <f>IF(ISERROR(VLOOKUP(control!$B$4&amp;control!$H$27&amp;Wales_LA!$B96,Data_LA!$A$5:$U$1280,Data_LA!Q$1,FALSE)),"-",VLOOKUP(control!$B$4&amp;control!$H$27&amp;Wales_LA!$B96,Data_LA!$A$5:$U$1280,Data_LA!Q$1,FALSE))</f>
        <v>340.10245410028085</v>
      </c>
      <c r="F96" s="81">
        <f>IF(ISERROR(VLOOKUP(control!$B$4&amp;control!$H$27&amp;Wales_LA!$B96,Data_LA!$A$5:$U$1280,Data_LA!R$1,FALSE)),"-",VLOOKUP(control!$B$4&amp;control!$H$27&amp;Wales_LA!$B96,Data_LA!$A$5:$U$1280,Data_LA!R$1,FALSE))</f>
        <v>246.96236293588856</v>
      </c>
      <c r="G96" s="81">
        <f>IF(ISERROR(VLOOKUP(control!$B$4&amp;control!$H$27&amp;Wales_LA!$B96,Data_LA!$A$5:$U$1280,Data_LA!S$1,FALSE)),"-",VLOOKUP(control!$B$4&amp;control!$H$27&amp;Wales_LA!$B96,Data_LA!$A$5:$U$1280,Data_LA!S$1,FALSE))</f>
        <v>73.383102129521177</v>
      </c>
      <c r="H96" s="81">
        <f>IF(ISERROR(VLOOKUP(control!$B$4&amp;control!$H$27&amp;Wales_LA!$B96,Data_LA!$A$5:$U$1280,Data_LA!T$1,FALSE)),"-",VLOOKUP(control!$B$4&amp;control!$H$27&amp;Wales_LA!$B96,Data_LA!$A$5:$U$1280,Data_LA!T$1,FALSE))</f>
        <v>26.813056547325047</v>
      </c>
      <c r="I96" s="82">
        <f>IF(ISERROR(VLOOKUP(control!$B$4&amp;control!$H$27&amp;Wales_LA!$B96,Data_LA!$A$5:$U$1280,Data_LA!U$1,FALSE)),"-",VLOOKUP(control!$B$4&amp;control!$H$27&amp;Wales_LA!$B96,Data_LA!$A$5:$U$1280,Data_LA!U$1,FALSE))</f>
        <v>970.91488971366471</v>
      </c>
      <c r="J96" s="9"/>
      <c r="K96" s="80" t="str">
        <f>IF(ISERROR(VLOOKUP(control!$B$5&amp;control!$H$27&amp;Wales_LA!$B96,Data_LA!$A$5:$U$1280,Data_LA!O$1,FALSE)),"-",VLOOKUP(control!$B$5&amp;control!$H$27&amp;Wales_LA!$B96,Data_LA!$A$5:$U$1280,Data_LA!O$1,FALSE))</f>
        <v>-</v>
      </c>
      <c r="L96" s="81" t="str">
        <f>IF(ISERROR(VLOOKUP(control!$B$5&amp;control!$H$27&amp;Wales_LA!$B96,Data_LA!$A$5:$U$1280,Data_LA!P$1,FALSE)),"-",VLOOKUP(control!$B$5&amp;control!$H$27&amp;Wales_LA!$B96,Data_LA!$A$5:$U$1280,Data_LA!P$1,FALSE))</f>
        <v>-</v>
      </c>
      <c r="M96" s="81" t="str">
        <f>IF(ISERROR(VLOOKUP(control!$B$5&amp;control!$H$27&amp;Wales_LA!$B96,Data_LA!$A$5:$U$1280,Data_LA!Q$1,FALSE)),"-",VLOOKUP(control!$B$5&amp;control!$H$27&amp;Wales_LA!$B96,Data_LA!$A$5:$U$1280,Data_LA!Q$1,FALSE))</f>
        <v>-</v>
      </c>
      <c r="N96" s="81" t="str">
        <f>IF(ISERROR(VLOOKUP(control!$B$5&amp;control!$H$27&amp;Wales_LA!$B96,Data_LA!$A$5:$U$1280,Data_LA!R$1,FALSE)),"-",VLOOKUP(control!$B$5&amp;control!$H$27&amp;Wales_LA!$B96,Data_LA!$A$5:$U$1280,Data_LA!R$1,FALSE))</f>
        <v>-</v>
      </c>
      <c r="O96" s="81" t="str">
        <f>IF(ISERROR(VLOOKUP(control!$B$5&amp;control!$H$27&amp;Wales_LA!$B96,Data_LA!$A$5:$U$1280,Data_LA!S$1,FALSE)),"-",VLOOKUP(control!$B$5&amp;control!$H$27&amp;Wales_LA!$B96,Data_LA!$A$5:$U$1280,Data_LA!S$1,FALSE))</f>
        <v>-</v>
      </c>
      <c r="P96" s="81" t="str">
        <f>IF(ISERROR(VLOOKUP(control!$B$5&amp;control!$H$27&amp;Wales_LA!$B96,Data_LA!$A$5:$U$1280,Data_LA!T$1,FALSE)),"-",VLOOKUP(control!$B$5&amp;control!$H$27&amp;Wales_LA!$B96,Data_LA!$A$5:$U$1280,Data_LA!T$1,FALSE))</f>
        <v>-</v>
      </c>
      <c r="Q96" s="82" t="str">
        <f>IF(ISERROR(VLOOKUP(control!$B$5&amp;control!$H$27&amp;Wales_LA!$B96,Data_LA!$A$5:$U$1280,Data_LA!U$1,FALSE)),"-",VLOOKUP(control!$B$5&amp;control!$H$27&amp;Wales_LA!$B96,Data_LA!$A$5:$U$1280,Data_LA!U$1,FALSE))</f>
        <v>-</v>
      </c>
      <c r="R96" s="9"/>
      <c r="S96" s="80">
        <f>IF(ISERROR(VLOOKUP("Persons"&amp;control!$H$27&amp;Wales_LA!$B96,Data_LA!$A$5:$U$1280,Data_LA!O$1,FALSE)),"-",VLOOKUP("Persons"&amp;control!$H$27&amp;Wales_LA!$B96,Data_LA!$A$5:$U$1280,Data_LA!O$1,FALSE))</f>
        <v>138.29892324409761</v>
      </c>
      <c r="T96" s="81">
        <f>IF(ISERROR(VLOOKUP("Persons"&amp;control!$H$27&amp;Wales_LA!$B96,Data_LA!$A$5:$U$1280,Data_LA!P$1,FALSE)),"-",VLOOKUP("Persons"&amp;control!$H$27&amp;Wales_LA!$B96,Data_LA!$A$5:$U$1280,Data_LA!P$1,FALSE))</f>
        <v>145.35499075655156</v>
      </c>
      <c r="U96" s="81">
        <f>IF(ISERROR(VLOOKUP("Persons"&amp;control!$H$27&amp;Wales_LA!$B96,Data_LA!$A$5:$U$1280,Data_LA!Q$1,FALSE)),"-",VLOOKUP("Persons"&amp;control!$H$27&amp;Wales_LA!$B96,Data_LA!$A$5:$U$1280,Data_LA!Q$1,FALSE))</f>
        <v>340.10245410028085</v>
      </c>
      <c r="V96" s="81">
        <f>IF(ISERROR(VLOOKUP("Persons"&amp;control!$H$27&amp;Wales_LA!$B96,Data_LA!$A$5:$U$1280,Data_LA!R$1,FALSE)),"-",VLOOKUP("Persons"&amp;control!$H$27&amp;Wales_LA!$B96,Data_LA!$A$5:$U$1280,Data_LA!R$1,FALSE))</f>
        <v>246.96236293588856</v>
      </c>
      <c r="W96" s="81">
        <f>IF(ISERROR(VLOOKUP("Persons"&amp;control!$H$27&amp;Wales_LA!$B96,Data_LA!$A$5:$U$1280,Data_LA!S$1,FALSE)),"-",VLOOKUP("Persons"&amp;control!$H$27&amp;Wales_LA!$B96,Data_LA!$A$5:$U$1280,Data_LA!S$1,FALSE))</f>
        <v>73.383102129521177</v>
      </c>
      <c r="X96" s="81">
        <f>IF(ISERROR(VLOOKUP("Persons"&amp;control!$H$27&amp;Wales_LA!$B96,Data_LA!$A$5:$U$1280,Data_LA!T$1,FALSE)),"-",VLOOKUP("Persons"&amp;control!$H$27&amp;Wales_LA!$B96,Data_LA!$A$5:$U$1280,Data_LA!T$1,FALSE))</f>
        <v>26.813056547325047</v>
      </c>
      <c r="Y96" s="82">
        <f>IF(ISERROR(VLOOKUP("Persons"&amp;control!$H$27&amp;Wales_LA!$B96,Data_LA!$A$5:$U$1280,Data_LA!U$1,FALSE)),"-",VLOOKUP("Persons"&amp;control!$H$27&amp;Wales_LA!$B96,Data_LA!$A$5:$U$1280,Data_LA!U$1,FALSE))</f>
        <v>970.91488971366471</v>
      </c>
    </row>
    <row r="97" spans="2:25" thickBot="1">
      <c r="B97" s="16" t="s">
        <v>142</v>
      </c>
      <c r="C97" s="77">
        <f>IF(ISERROR(VLOOKUP(control!$B$4&amp;control!$H$27&amp;Wales_LA!$B97,Data_LA!$A$5:$U$1280,Data_LA!O$1,FALSE)),"-",VLOOKUP(control!$B$4&amp;control!$H$27&amp;Wales_LA!$B97,Data_LA!$A$5:$U$1280,Data_LA!O$1,FALSE))</f>
        <v>6.2153408423858618</v>
      </c>
      <c r="D97" s="78">
        <f>IF(ISERROR(VLOOKUP(control!$B$4&amp;control!$H$27&amp;Wales_LA!$B97,Data_LA!$A$5:$U$1280,Data_LA!P$1,FALSE)),"-",VLOOKUP(control!$B$4&amp;control!$H$27&amp;Wales_LA!$B97,Data_LA!$A$5:$U$1280,Data_LA!P$1,FALSE))</f>
        <v>0.69059342693176251</v>
      </c>
      <c r="E97" s="78">
        <f>IF(ISERROR(VLOOKUP(control!$B$4&amp;control!$H$27&amp;Wales_LA!$B97,Data_LA!$A$5:$U$1280,Data_LA!Q$1,FALSE)),"-",VLOOKUP(control!$B$4&amp;control!$H$27&amp;Wales_LA!$B97,Data_LA!$A$5:$U$1280,Data_LA!Q$1,FALSE))</f>
        <v>1.381186853863525</v>
      </c>
      <c r="F97" s="78">
        <f>IF(ISERROR(VLOOKUP(control!$B$4&amp;control!$H$27&amp;Wales_LA!$B97,Data_LA!$A$5:$U$1280,Data_LA!R$1,FALSE)),"-",VLOOKUP(control!$B$4&amp;control!$H$27&amp;Wales_LA!$B97,Data_LA!$A$5:$U$1280,Data_LA!R$1,FALSE))</f>
        <v>5.5247474154541001</v>
      </c>
      <c r="G97" s="78">
        <f>IF(ISERROR(VLOOKUP(control!$B$4&amp;control!$H$27&amp;Wales_LA!$B97,Data_LA!$A$5:$U$1280,Data_LA!S$1,FALSE)),"-",VLOOKUP(control!$B$4&amp;control!$H$27&amp;Wales_LA!$B97,Data_LA!$A$5:$U$1280,Data_LA!S$1,FALSE))</f>
        <v>3.4529671346588127</v>
      </c>
      <c r="H97" s="78">
        <f>IF(ISERROR(VLOOKUP(control!$B$4&amp;control!$H$27&amp;Wales_LA!$B97,Data_LA!$A$5:$U$1280,Data_LA!T$1,FALSE)),"-",VLOOKUP(control!$B$4&amp;control!$H$27&amp;Wales_LA!$B97,Data_LA!$A$5:$U$1280,Data_LA!T$1,FALSE))</f>
        <v>1.381186853863525</v>
      </c>
      <c r="I97" s="79">
        <f>IF(ISERROR(VLOOKUP(control!$B$4&amp;control!$H$27&amp;Wales_LA!$B97,Data_LA!$A$5:$U$1280,Data_LA!U$1,FALSE)),"-",VLOOKUP(control!$B$4&amp;control!$H$27&amp;Wales_LA!$B97,Data_LA!$A$5:$U$1280,Data_LA!U$1,FALSE))</f>
        <v>18.646022527157587</v>
      </c>
      <c r="J97" s="9"/>
      <c r="K97" s="77">
        <f>IF(ISERROR(VLOOKUP(control!$B$5&amp;control!$H$27&amp;Wales_LA!$B97,Data_LA!$A$5:$U$1280,Data_LA!O$1,FALSE)),"-",VLOOKUP(control!$B$5&amp;control!$H$27&amp;Wales_LA!$B97,Data_LA!$A$5:$U$1280,Data_LA!O$1,FALSE))</f>
        <v>0.69059342693176251</v>
      </c>
      <c r="L97" s="78">
        <f>IF(ISERROR(VLOOKUP(control!$B$5&amp;control!$H$27&amp;Wales_LA!$B97,Data_LA!$A$5:$U$1280,Data_LA!P$1,FALSE)),"-",VLOOKUP(control!$B$5&amp;control!$H$27&amp;Wales_LA!$B97,Data_LA!$A$5:$U$1280,Data_LA!P$1,FALSE))</f>
        <v>2.76237370772705</v>
      </c>
      <c r="M97" s="78" t="str">
        <f>IF(ISERROR(VLOOKUP(control!$B$5&amp;control!$H$27&amp;Wales_LA!$B97,Data_LA!$A$5:$U$1280,Data_LA!Q$1,FALSE)),"-",VLOOKUP(control!$B$5&amp;control!$H$27&amp;Wales_LA!$B97,Data_LA!$A$5:$U$1280,Data_LA!Q$1,FALSE))</f>
        <v>-</v>
      </c>
      <c r="N97" s="78">
        <f>IF(ISERROR(VLOOKUP(control!$B$5&amp;control!$H$27&amp;Wales_LA!$B97,Data_LA!$A$5:$U$1280,Data_LA!R$1,FALSE)),"-",VLOOKUP(control!$B$5&amp;control!$H$27&amp;Wales_LA!$B97,Data_LA!$A$5:$U$1280,Data_LA!R$1,FALSE))</f>
        <v>0.69059342693176251</v>
      </c>
      <c r="O97" s="78">
        <f>IF(ISERROR(VLOOKUP(control!$B$5&amp;control!$H$27&amp;Wales_LA!$B97,Data_LA!$A$5:$U$1280,Data_LA!S$1,FALSE)),"-",VLOOKUP(control!$B$5&amp;control!$H$27&amp;Wales_LA!$B97,Data_LA!$A$5:$U$1280,Data_LA!S$1,FALSE))</f>
        <v>2.76237370772705</v>
      </c>
      <c r="P97" s="78" t="str">
        <f>IF(ISERROR(VLOOKUP(control!$B$5&amp;control!$H$27&amp;Wales_LA!$B97,Data_LA!$A$5:$U$1280,Data_LA!T$1,FALSE)),"-",VLOOKUP(control!$B$5&amp;control!$H$27&amp;Wales_LA!$B97,Data_LA!$A$5:$U$1280,Data_LA!T$1,FALSE))</f>
        <v>-</v>
      </c>
      <c r="Q97" s="79">
        <f>IF(ISERROR(VLOOKUP(control!$B$5&amp;control!$H$27&amp;Wales_LA!$B97,Data_LA!$A$5:$U$1280,Data_LA!U$1,FALSE)),"-",VLOOKUP(control!$B$5&amp;control!$H$27&amp;Wales_LA!$B97,Data_LA!$A$5:$U$1280,Data_LA!U$1,FALSE))</f>
        <v>6.9059342693176253</v>
      </c>
      <c r="R97" s="9"/>
      <c r="S97" s="77">
        <f>IF(ISERROR(VLOOKUP("Persons"&amp;control!$H$27&amp;Wales_LA!$B97,Data_LA!$A$5:$U$1280,Data_LA!O$1,FALSE)),"-",VLOOKUP("Persons"&amp;control!$H$27&amp;Wales_LA!$B97,Data_LA!$A$5:$U$1280,Data_LA!O$1,FALSE))</f>
        <v>6.9059342693176253</v>
      </c>
      <c r="T97" s="78">
        <f>IF(ISERROR(VLOOKUP("Persons"&amp;control!$H$27&amp;Wales_LA!$B97,Data_LA!$A$5:$U$1280,Data_LA!P$1,FALSE)),"-",VLOOKUP("Persons"&amp;control!$H$27&amp;Wales_LA!$B97,Data_LA!$A$5:$U$1280,Data_LA!P$1,FALSE))</f>
        <v>3.4529671346588127</v>
      </c>
      <c r="U97" s="78">
        <f>IF(ISERROR(VLOOKUP("Persons"&amp;control!$H$27&amp;Wales_LA!$B97,Data_LA!$A$5:$U$1280,Data_LA!Q$1,FALSE)),"-",VLOOKUP("Persons"&amp;control!$H$27&amp;Wales_LA!$B97,Data_LA!$A$5:$U$1280,Data_LA!Q$1,FALSE))</f>
        <v>1.381186853863525</v>
      </c>
      <c r="V97" s="78">
        <f>IF(ISERROR(VLOOKUP("Persons"&amp;control!$H$27&amp;Wales_LA!$B97,Data_LA!$A$5:$U$1280,Data_LA!R$1,FALSE)),"-",VLOOKUP("Persons"&amp;control!$H$27&amp;Wales_LA!$B97,Data_LA!$A$5:$U$1280,Data_LA!R$1,FALSE))</f>
        <v>6.2153408423858618</v>
      </c>
      <c r="W97" s="78">
        <f>IF(ISERROR(VLOOKUP("Persons"&amp;control!$H$27&amp;Wales_LA!$B97,Data_LA!$A$5:$U$1280,Data_LA!S$1,FALSE)),"-",VLOOKUP("Persons"&amp;control!$H$27&amp;Wales_LA!$B97,Data_LA!$A$5:$U$1280,Data_LA!S$1,FALSE))</f>
        <v>6.2153408423858618</v>
      </c>
      <c r="X97" s="78">
        <f>IF(ISERROR(VLOOKUP("Persons"&amp;control!$H$27&amp;Wales_LA!$B97,Data_LA!$A$5:$U$1280,Data_LA!T$1,FALSE)),"-",VLOOKUP("Persons"&amp;control!$H$27&amp;Wales_LA!$B97,Data_LA!$A$5:$U$1280,Data_LA!T$1,FALSE))</f>
        <v>1.381186853863525</v>
      </c>
      <c r="Y97" s="79">
        <f>IF(ISERROR(VLOOKUP("Persons"&amp;control!$H$27&amp;Wales_LA!$B97,Data_LA!$A$5:$U$1280,Data_LA!U$1,FALSE)),"-",VLOOKUP("Persons"&amp;control!$H$27&amp;Wales_LA!$B97,Data_LA!$A$5:$U$1280,Data_LA!U$1,FALSE))</f>
        <v>25.55195679647521</v>
      </c>
    </row>
    <row r="98" spans="2:25" thickBot="1">
      <c r="B98" s="16" t="s">
        <v>146</v>
      </c>
      <c r="C98" s="80" t="str">
        <f>IF(ISERROR(VLOOKUP(control!$B$4&amp;control!$H$27&amp;Wales_LA!$B98,Data_LA!$A$5:$U$1280,Data_LA!O$1,FALSE)),"-",VLOOKUP(control!$B$4&amp;control!$H$27&amp;Wales_LA!$B98,Data_LA!$A$5:$U$1280,Data_LA!O$1,FALSE))</f>
        <v>-</v>
      </c>
      <c r="D98" s="81" t="str">
        <f>IF(ISERROR(VLOOKUP(control!$B$4&amp;control!$H$27&amp;Wales_LA!$B98,Data_LA!$A$5:$U$1280,Data_LA!P$1,FALSE)),"-",VLOOKUP(control!$B$4&amp;control!$H$27&amp;Wales_LA!$B98,Data_LA!$A$5:$U$1280,Data_LA!P$1,FALSE))</f>
        <v>-</v>
      </c>
      <c r="E98" s="81" t="str">
        <f>IF(ISERROR(VLOOKUP(control!$B$4&amp;control!$H$27&amp;Wales_LA!$B98,Data_LA!$A$5:$U$1280,Data_LA!Q$1,FALSE)),"-",VLOOKUP(control!$B$4&amp;control!$H$27&amp;Wales_LA!$B98,Data_LA!$A$5:$U$1280,Data_LA!Q$1,FALSE))</f>
        <v>-</v>
      </c>
      <c r="F98" s="81" t="str">
        <f>IF(ISERROR(VLOOKUP(control!$B$4&amp;control!$H$27&amp;Wales_LA!$B98,Data_LA!$A$5:$U$1280,Data_LA!R$1,FALSE)),"-",VLOOKUP(control!$B$4&amp;control!$H$27&amp;Wales_LA!$B98,Data_LA!$A$5:$U$1280,Data_LA!R$1,FALSE))</f>
        <v>-</v>
      </c>
      <c r="G98" s="81" t="str">
        <f>IF(ISERROR(VLOOKUP(control!$B$4&amp;control!$H$27&amp;Wales_LA!$B98,Data_LA!$A$5:$U$1280,Data_LA!S$1,FALSE)),"-",VLOOKUP(control!$B$4&amp;control!$H$27&amp;Wales_LA!$B98,Data_LA!$A$5:$U$1280,Data_LA!S$1,FALSE))</f>
        <v>-</v>
      </c>
      <c r="H98" s="81" t="str">
        <f>IF(ISERROR(VLOOKUP(control!$B$4&amp;control!$H$27&amp;Wales_LA!$B98,Data_LA!$A$5:$U$1280,Data_LA!T$1,FALSE)),"-",VLOOKUP(control!$B$4&amp;control!$H$27&amp;Wales_LA!$B98,Data_LA!$A$5:$U$1280,Data_LA!T$1,FALSE))</f>
        <v>-</v>
      </c>
      <c r="I98" s="82" t="str">
        <f>IF(ISERROR(VLOOKUP(control!$B$4&amp;control!$H$27&amp;Wales_LA!$B98,Data_LA!$A$5:$U$1280,Data_LA!U$1,FALSE)),"-",VLOOKUP(control!$B$4&amp;control!$H$27&amp;Wales_LA!$B98,Data_LA!$A$5:$U$1280,Data_LA!U$1,FALSE))</f>
        <v>-</v>
      </c>
      <c r="J98" s="9"/>
      <c r="K98" s="80">
        <f>IF(ISERROR(VLOOKUP(control!$B$5&amp;control!$H$27&amp;Wales_LA!$B98,Data_LA!$A$5:$U$1280,Data_LA!O$1,FALSE)),"-",VLOOKUP(control!$B$5&amp;control!$H$27&amp;Wales_LA!$B98,Data_LA!$A$5:$U$1280,Data_LA!O$1,FALSE))</f>
        <v>22.990992940412756</v>
      </c>
      <c r="L98" s="81">
        <f>IF(ISERROR(VLOOKUP(control!$B$5&amp;control!$H$27&amp;Wales_LA!$B98,Data_LA!$A$5:$U$1280,Data_LA!P$1,FALSE)),"-",VLOOKUP(control!$B$5&amp;control!$H$27&amp;Wales_LA!$B98,Data_LA!$A$5:$U$1280,Data_LA!P$1,FALSE))</f>
        <v>27.048226988720888</v>
      </c>
      <c r="M98" s="81">
        <f>IF(ISERROR(VLOOKUP(control!$B$5&amp;control!$H$27&amp;Wales_LA!$B98,Data_LA!$A$5:$U$1280,Data_LA!Q$1,FALSE)),"-",VLOOKUP(control!$B$5&amp;control!$H$27&amp;Wales_LA!$B98,Data_LA!$A$5:$U$1280,Data_LA!Q$1,FALSE))</f>
        <v>56.801276676313869</v>
      </c>
      <c r="N98" s="81">
        <f>IF(ISERROR(VLOOKUP(control!$B$5&amp;control!$H$27&amp;Wales_LA!$B98,Data_LA!$A$5:$U$1280,Data_LA!R$1,FALSE)),"-",VLOOKUP(control!$B$5&amp;control!$H$27&amp;Wales_LA!$B98,Data_LA!$A$5:$U$1280,Data_LA!R$1,FALSE))</f>
        <v>68.972978821238272</v>
      </c>
      <c r="O98" s="81">
        <f>IF(ISERROR(VLOOKUP(control!$B$5&amp;control!$H$27&amp;Wales_LA!$B98,Data_LA!$A$5:$U$1280,Data_LA!S$1,FALSE)),"-",VLOOKUP(control!$B$5&amp;control!$H$27&amp;Wales_LA!$B98,Data_LA!$A$5:$U$1280,Data_LA!S$1,FALSE))</f>
        <v>43.277163181953419</v>
      </c>
      <c r="P98" s="81">
        <f>IF(ISERROR(VLOOKUP(control!$B$5&amp;control!$H$27&amp;Wales_LA!$B98,Data_LA!$A$5:$U$1280,Data_LA!T$1,FALSE)),"-",VLOOKUP(control!$B$5&amp;control!$H$27&amp;Wales_LA!$B98,Data_LA!$A$5:$U$1280,Data_LA!T$1,FALSE))</f>
        <v>31.105461037029023</v>
      </c>
      <c r="Q98" s="82">
        <f>IF(ISERROR(VLOOKUP(control!$B$5&amp;control!$H$27&amp;Wales_LA!$B98,Data_LA!$A$5:$U$1280,Data_LA!U$1,FALSE)),"-",VLOOKUP(control!$B$5&amp;control!$H$27&amp;Wales_LA!$B98,Data_LA!$A$5:$U$1280,Data_LA!U$1,FALSE))</f>
        <v>250.19609964566826</v>
      </c>
      <c r="R98" s="9"/>
      <c r="S98" s="80">
        <f>IF(ISERROR(VLOOKUP("Persons"&amp;control!$H$27&amp;Wales_LA!$B98,Data_LA!$A$5:$U$1280,Data_LA!O$1,FALSE)),"-",VLOOKUP("Persons"&amp;control!$H$27&amp;Wales_LA!$B98,Data_LA!$A$5:$U$1280,Data_LA!O$1,FALSE))</f>
        <v>22.990992940412756</v>
      </c>
      <c r="T98" s="81">
        <f>IF(ISERROR(VLOOKUP("Persons"&amp;control!$H$27&amp;Wales_LA!$B98,Data_LA!$A$5:$U$1280,Data_LA!P$1,FALSE)),"-",VLOOKUP("Persons"&amp;control!$H$27&amp;Wales_LA!$B98,Data_LA!$A$5:$U$1280,Data_LA!P$1,FALSE))</f>
        <v>27.048226988720888</v>
      </c>
      <c r="U98" s="81">
        <f>IF(ISERROR(VLOOKUP("Persons"&amp;control!$H$27&amp;Wales_LA!$B98,Data_LA!$A$5:$U$1280,Data_LA!Q$1,FALSE)),"-",VLOOKUP("Persons"&amp;control!$H$27&amp;Wales_LA!$B98,Data_LA!$A$5:$U$1280,Data_LA!Q$1,FALSE))</f>
        <v>56.801276676313869</v>
      </c>
      <c r="V98" s="81">
        <f>IF(ISERROR(VLOOKUP("Persons"&amp;control!$H$27&amp;Wales_LA!$B98,Data_LA!$A$5:$U$1280,Data_LA!R$1,FALSE)),"-",VLOOKUP("Persons"&amp;control!$H$27&amp;Wales_LA!$B98,Data_LA!$A$5:$U$1280,Data_LA!R$1,FALSE))</f>
        <v>68.972978821238272</v>
      </c>
      <c r="W98" s="81">
        <f>IF(ISERROR(VLOOKUP("Persons"&amp;control!$H$27&amp;Wales_LA!$B98,Data_LA!$A$5:$U$1280,Data_LA!S$1,FALSE)),"-",VLOOKUP("Persons"&amp;control!$H$27&amp;Wales_LA!$B98,Data_LA!$A$5:$U$1280,Data_LA!S$1,FALSE))</f>
        <v>43.277163181953419</v>
      </c>
      <c r="X98" s="81">
        <f>IF(ISERROR(VLOOKUP("Persons"&amp;control!$H$27&amp;Wales_LA!$B98,Data_LA!$A$5:$U$1280,Data_LA!T$1,FALSE)),"-",VLOOKUP("Persons"&amp;control!$H$27&amp;Wales_LA!$B98,Data_LA!$A$5:$U$1280,Data_LA!T$1,FALSE))</f>
        <v>31.105461037029023</v>
      </c>
      <c r="Y98" s="82">
        <f>IF(ISERROR(VLOOKUP("Persons"&amp;control!$H$27&amp;Wales_LA!$B98,Data_LA!$A$5:$U$1280,Data_LA!U$1,FALSE)),"-",VLOOKUP("Persons"&amp;control!$H$27&amp;Wales_LA!$B98,Data_LA!$A$5:$U$1280,Data_LA!U$1,FALSE))</f>
        <v>250.19609964566826</v>
      </c>
    </row>
    <row r="99" spans="2:25" ht="26.25" customHeight="1" thickBot="1">
      <c r="B99" s="152" t="s">
        <v>202</v>
      </c>
      <c r="S99" s="120" t="s">
        <v>203</v>
      </c>
    </row>
    <row r="100" spans="2:25" s="40" customFormat="1" ht="15" customHeight="1" thickTop="1">
      <c r="B100" s="165" t="s">
        <v>28</v>
      </c>
      <c r="C100" s="168" t="str">
        <f>"Males living with and beyond cancer in 2010 in "&amp;control!$H$27&amp;" Local Authority by cancer type and time since diagnosis, diagnosed during the period 1991-2010"</f>
        <v>Males living with and beyond cancer in 2010 in Newport Local Authority by cancer type and time since diagnosis, diagnosed during the period 1991-2010</v>
      </c>
      <c r="D100" s="168"/>
      <c r="E100" s="168"/>
      <c r="F100" s="168"/>
      <c r="G100" s="168"/>
      <c r="H100" s="168"/>
      <c r="I100" s="168"/>
      <c r="J100" s="121"/>
      <c r="K100" s="168" t="str">
        <f>"Females living with and beyond cancer in 2010 in "&amp;control!$H$27&amp;" Local Authority by cancer type and time since diagnosis, diagnosed during the period 1991-2010"</f>
        <v>Females living with and beyond cancer in 2010 in Newport Local Authority by cancer type and time since diagnosis, diagnosed during the period 1991-2010</v>
      </c>
      <c r="L100" s="168"/>
      <c r="M100" s="168"/>
      <c r="N100" s="168"/>
      <c r="O100" s="168"/>
      <c r="P100" s="168"/>
      <c r="Q100" s="168"/>
      <c r="R100" s="121"/>
      <c r="S100" s="168" t="str">
        <f>"Persons living with and beyond cancer in 2010 in "&amp;control!$H$27&amp;" Local Authority by cancer type and time since diagnosis, diagnosed during the period 1991-2010"</f>
        <v>Persons living with and beyond cancer in 2010 in Newport Local Authority by cancer type and time since diagnosis, diagnosed during the period 1991-2010</v>
      </c>
      <c r="T100" s="168"/>
      <c r="U100" s="168"/>
      <c r="V100" s="168"/>
      <c r="W100" s="168"/>
      <c r="X100" s="168"/>
      <c r="Y100" s="170"/>
    </row>
    <row r="101" spans="2:25" s="95" customFormat="1" ht="21.75" customHeight="1">
      <c r="B101" s="166"/>
      <c r="C101" s="169"/>
      <c r="D101" s="169"/>
      <c r="E101" s="169"/>
      <c r="F101" s="169"/>
      <c r="G101" s="169"/>
      <c r="H101" s="169"/>
      <c r="I101" s="169"/>
      <c r="J101" s="40"/>
      <c r="K101" s="169"/>
      <c r="L101" s="169"/>
      <c r="M101" s="169"/>
      <c r="N101" s="169"/>
      <c r="O101" s="169"/>
      <c r="P101" s="169"/>
      <c r="Q101" s="169"/>
      <c r="R101" s="40"/>
      <c r="S101" s="169"/>
      <c r="T101" s="169"/>
      <c r="U101" s="169"/>
      <c r="V101" s="169"/>
      <c r="W101" s="169"/>
      <c r="X101" s="169"/>
      <c r="Y101" s="171"/>
    </row>
    <row r="102" spans="2:25" ht="15" customHeight="1">
      <c r="B102" s="166"/>
      <c r="Y102" s="122"/>
    </row>
    <row r="103" spans="2:25" ht="15" customHeight="1">
      <c r="B103" s="166"/>
      <c r="Y103" s="122"/>
    </row>
    <row r="104" spans="2:25" ht="15" customHeight="1">
      <c r="B104" s="166"/>
      <c r="Y104" s="122"/>
    </row>
    <row r="105" spans="2:25" ht="15" customHeight="1">
      <c r="B105" s="166"/>
      <c r="Y105" s="122"/>
    </row>
    <row r="106" spans="2:25" ht="15" customHeight="1">
      <c r="B106" s="166"/>
      <c r="Y106" s="122"/>
    </row>
    <row r="107" spans="2:25" ht="15" customHeight="1">
      <c r="B107" s="166"/>
      <c r="Y107" s="122"/>
    </row>
    <row r="108" spans="2:25" ht="15" customHeight="1">
      <c r="B108" s="166"/>
      <c r="Y108" s="122"/>
    </row>
    <row r="109" spans="2:25" ht="15" customHeight="1">
      <c r="B109" s="166"/>
      <c r="Y109" s="122"/>
    </row>
    <row r="110" spans="2:25" ht="15" customHeight="1">
      <c r="B110" s="166"/>
      <c r="Y110" s="122"/>
    </row>
    <row r="111" spans="2:25" ht="15" customHeight="1">
      <c r="B111" s="166"/>
      <c r="Y111" s="122"/>
    </row>
    <row r="112" spans="2:25" ht="15" customHeight="1">
      <c r="B112" s="166"/>
      <c r="Y112" s="122"/>
    </row>
    <row r="113" spans="2:25" ht="15" customHeight="1">
      <c r="B113" s="166"/>
      <c r="Y113" s="122"/>
    </row>
    <row r="114" spans="2:25" ht="15" customHeight="1">
      <c r="B114" s="166"/>
      <c r="Y114" s="122"/>
    </row>
    <row r="115" spans="2:25" ht="15" customHeight="1">
      <c r="B115" s="166"/>
      <c r="Y115" s="122"/>
    </row>
    <row r="116" spans="2:25" ht="15" customHeight="1">
      <c r="B116" s="166"/>
      <c r="Y116" s="122"/>
    </row>
    <row r="117" spans="2:25" ht="15" customHeight="1">
      <c r="B117" s="166"/>
      <c r="Y117" s="122"/>
    </row>
    <row r="118" spans="2:25" ht="15" customHeight="1">
      <c r="B118" s="166"/>
      <c r="Y118" s="122"/>
    </row>
    <row r="119" spans="2:25" ht="15" customHeight="1">
      <c r="B119" s="166"/>
      <c r="Y119" s="122"/>
    </row>
    <row r="120" spans="2:25" ht="15" customHeight="1">
      <c r="B120" s="166"/>
      <c r="Y120" s="122"/>
    </row>
    <row r="121" spans="2:25" ht="15" customHeight="1">
      <c r="B121" s="166"/>
      <c r="Y121" s="122"/>
    </row>
    <row r="122" spans="2:25" ht="6.75" customHeight="1">
      <c r="B122" s="166"/>
      <c r="Y122" s="122"/>
    </row>
    <row r="123" spans="2:25" ht="6" customHeight="1" thickBot="1">
      <c r="B123" s="167"/>
      <c r="C123" s="123"/>
      <c r="D123" s="123"/>
      <c r="E123" s="123"/>
      <c r="F123" s="123"/>
      <c r="G123" s="123"/>
      <c r="H123" s="123"/>
      <c r="I123" s="124"/>
      <c r="J123" s="123"/>
      <c r="K123" s="123"/>
      <c r="L123" s="123"/>
      <c r="M123" s="123"/>
      <c r="N123" s="123"/>
      <c r="O123" s="123"/>
      <c r="P123" s="123"/>
      <c r="Q123" s="124"/>
      <c r="R123" s="123"/>
      <c r="S123" s="123"/>
      <c r="T123" s="123"/>
      <c r="U123" s="123"/>
      <c r="V123" s="123"/>
      <c r="W123" s="123"/>
      <c r="X123" s="123"/>
      <c r="Y123" s="125"/>
    </row>
    <row r="124" spans="2:25" ht="15.75" thickTop="1">
      <c r="B124" s="151" t="s">
        <v>199</v>
      </c>
    </row>
  </sheetData>
  <mergeCells count="28">
    <mergeCell ref="C50:I50"/>
    <mergeCell ref="K50:Q50"/>
    <mergeCell ref="S50:Y50"/>
    <mergeCell ref="C76:I76"/>
    <mergeCell ref="K76:Q76"/>
    <mergeCell ref="S76:Y76"/>
    <mergeCell ref="C17:I17"/>
    <mergeCell ref="K17:Q17"/>
    <mergeCell ref="S17:Y17"/>
    <mergeCell ref="C24:I24"/>
    <mergeCell ref="K24:Q24"/>
    <mergeCell ref="S24:Y24"/>
    <mergeCell ref="B100:B123"/>
    <mergeCell ref="C100:I101"/>
    <mergeCell ref="K100:Q101"/>
    <mergeCell ref="S100:Y101"/>
    <mergeCell ref="C16:I16"/>
    <mergeCell ref="K16:Q16"/>
    <mergeCell ref="S16:Y16"/>
    <mergeCell ref="C75:I75"/>
    <mergeCell ref="K75:Q75"/>
    <mergeCell ref="S75:Y75"/>
    <mergeCell ref="C23:I23"/>
    <mergeCell ref="K23:Q23"/>
    <mergeCell ref="S23:Y23"/>
    <mergeCell ref="C49:I49"/>
    <mergeCell ref="K49:Q49"/>
    <mergeCell ref="S49:Y49"/>
  </mergeCells>
  <conditionalFormatting sqref="C19:I20">
    <cfRule type="containsText" dxfId="7" priority="21" operator="containsText" text="ns">
      <formula>NOT(ISERROR(SEARCH("ns",C19)))</formula>
    </cfRule>
    <cfRule type="containsText" dxfId="6" priority="22" operator="containsText" text="&lt;6">
      <formula>NOT(ISERROR(SEARCH("&lt;6",C19)))</formula>
    </cfRule>
  </conditionalFormatting>
  <conditionalFormatting sqref="K19:Q20">
    <cfRule type="containsText" dxfId="5" priority="12" operator="containsText" text="&lt;6">
      <formula>NOT(ISERROR(SEARCH("&lt;6",K19)))</formula>
    </cfRule>
    <cfRule type="containsText" dxfId="4" priority="11" operator="containsText" text="ns">
      <formula>NOT(ISERROR(SEARCH("ns",K19)))</formula>
    </cfRule>
  </conditionalFormatting>
  <conditionalFormatting sqref="S19:Y20">
    <cfRule type="containsText" dxfId="3" priority="2" operator="containsText" text="&lt;6">
      <formula>NOT(ISERROR(SEARCH("&lt;6",S19)))</formula>
    </cfRule>
    <cfRule type="containsText" dxfId="2" priority="1" operator="containsText" text="ns">
      <formula>NOT(ISERROR(SEARCH("ns",S19)))</formula>
    </cfRule>
  </conditionalFormatting>
  <hyperlinks>
    <hyperlink ref="B23" location="Wales_LA!A1" display="(back to top)" xr:uid="{00000000-0004-0000-0600-000000000000}"/>
    <hyperlink ref="B49" location="Wales_LA!A1" display="(back to top)" xr:uid="{00000000-0004-0000-0600-000001000000}"/>
    <hyperlink ref="B75" location="Wales_LA!A1" display="(back to top)" xr:uid="{00000000-0004-0000-0600-000002000000}"/>
    <hyperlink ref="E10" location="Wales_LA!A15:A47" display="Numbers" xr:uid="{00000000-0004-0000-0600-000003000000}"/>
    <hyperlink ref="E11" location="Wales_LA!A48:A72" display="Time Since Diagnosis distribution" xr:uid="{00000000-0004-0000-0600-000004000000}"/>
    <hyperlink ref="E12" location="Wales_LA!A74:A98" display="Rates" xr:uid="{00000000-0004-0000-0600-000005000000}"/>
    <hyperlink ref="E13" location="Wales_LA!A100:A123" display="Graphs" xr:uid="{00000000-0004-0000-0600-000006000000}"/>
    <hyperlink ref="B124" location="Wales_LA!A1" display="(back to top)" xr:uid="{00000000-0004-0000-0600-000007000000}"/>
    <hyperlink ref="H10" r:id="rId1" tooltip="Click here for maps and more information on the geographies referred to here" xr:uid="{00000000-0004-0000-0600-000008000000}"/>
    <hyperlink ref="H11" r:id="rId2" tooltip="Click here for full guidance and frequently asked questions on the prevalence data" xr:uid="{00000000-0004-0000-0600-000009000000}"/>
    <hyperlink ref="H13" r:id="rId3" tooltip="Click here for summary data for England and other UK nations" xr:uid="{00000000-0004-0000-0600-00000A000000}"/>
    <hyperlink ref="H12" r:id="rId4" tooltip="Click here for detailed prevalence data for England and other UK nations" xr:uid="{00000000-0004-0000-0600-00000B000000}"/>
  </hyperlinks>
  <pageMargins left="0.7" right="0.7" top="0.75" bottom="0.75" header="0.3" footer="0.3"/>
  <pageSetup paperSize="9" scale="72" orientation="portrait" r:id="rId5"/>
  <rowBreaks count="2" manualBreakCount="2">
    <brk id="47" max="16383" man="1"/>
    <brk id="99" max="16383" man="1"/>
  </rowBreaks>
  <colBreaks count="2" manualBreakCount="2">
    <brk id="10" max="1048575" man="1"/>
    <brk id="18" max="1048575" man="1"/>
  </colBreaks>
  <drawing r:id="rId6"/>
  <legacyDrawing r:id="rId7"/>
  <mc:AlternateContent xmlns:mc="http://schemas.openxmlformats.org/markup-compatibility/2006">
    <mc:Choice Requires="x14">
      <controls>
        <mc:AlternateContent xmlns:mc="http://schemas.openxmlformats.org/markup-compatibility/2006">
          <mc:Choice Requires="x14">
            <control shapeId="12290" r:id="rId8" name="List Box 2">
              <controlPr defaultSize="0" autoLine="0" autoPict="0">
                <anchor moveWithCells="1">
                  <from>
                    <xdr:col>1</xdr:col>
                    <xdr:colOff>28575</xdr:colOff>
                    <xdr:row>8</xdr:row>
                    <xdr:rowOff>180975</xdr:rowOff>
                  </from>
                  <to>
                    <xdr:col>3</xdr:col>
                    <xdr:colOff>228600</xdr:colOff>
                    <xdr:row>12</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BFBDAF"/>
  </sheetPr>
  <dimension ref="A1:Z125"/>
  <sheetViews>
    <sheetView zoomScale="85" zoomScaleNormal="85" zoomScaleSheetLayoutView="55" workbookViewId="0">
      <selection activeCell="L14" sqref="L14"/>
    </sheetView>
  </sheetViews>
  <sheetFormatPr defaultColWidth="0" defaultRowHeight="15" zeroHeight="1"/>
  <cols>
    <col min="1" max="1" width="0.5703125" style="5" customWidth="1"/>
    <col min="2" max="2" width="39.140625" style="5" customWidth="1"/>
    <col min="3" max="8" width="11" style="5" customWidth="1"/>
    <col min="9" max="9" width="11" style="7" customWidth="1"/>
    <col min="10" max="10" width="3.140625" style="5" customWidth="1"/>
    <col min="11" max="16" width="11" style="5" customWidth="1"/>
    <col min="17" max="17" width="11" style="7" customWidth="1"/>
    <col min="18" max="18" width="8.140625" style="5" bestFit="1" customWidth="1"/>
    <col min="19" max="24" width="11" style="5" customWidth="1"/>
    <col min="25" max="25" width="11" style="7" customWidth="1"/>
    <col min="26" max="26" width="9.140625" style="5" customWidth="1"/>
    <col min="27" max="16384" width="9.140625" style="5" hidden="1"/>
  </cols>
  <sheetData>
    <row r="1" spans="2:25"/>
    <row r="2" spans="2:25" s="2" customFormat="1" ht="23.25">
      <c r="B2" s="1" t="s">
        <v>0</v>
      </c>
      <c r="I2" s="13"/>
      <c r="Q2" s="13"/>
      <c r="Y2" s="13"/>
    </row>
    <row r="3" spans="2:25" s="2" customFormat="1" ht="15.75">
      <c r="B3" s="141"/>
      <c r="I3" s="13"/>
      <c r="Q3" s="13"/>
      <c r="Y3" s="13"/>
    </row>
    <row r="4" spans="2:25" s="2" customFormat="1" ht="23.25">
      <c r="B4" s="3" t="s">
        <v>13</v>
      </c>
      <c r="I4" s="13"/>
      <c r="Q4" s="13"/>
      <c r="Y4" s="13"/>
    </row>
    <row r="5" spans="2:25" s="2" customFormat="1" ht="23.25">
      <c r="B5" s="3" t="s">
        <v>14</v>
      </c>
      <c r="I5" s="13"/>
      <c r="Q5" s="13"/>
      <c r="Y5" s="13"/>
    </row>
    <row r="6" spans="2:25" ht="6" customHeight="1">
      <c r="B6" s="4"/>
    </row>
    <row r="7" spans="2:25" s="2" customFormat="1" ht="18">
      <c r="B7" s="6" t="s">
        <v>208</v>
      </c>
      <c r="I7" s="13"/>
      <c r="Q7" s="13"/>
      <c r="Y7" s="13"/>
    </row>
    <row r="8" spans="2:25">
      <c r="E8" s="95"/>
      <c r="F8" s="95"/>
    </row>
    <row r="9" spans="2:25">
      <c r="B9" s="40" t="s">
        <v>209</v>
      </c>
      <c r="E9" s="95"/>
      <c r="F9" s="95"/>
    </row>
    <row r="10" spans="2:25">
      <c r="E10" s="147" t="s">
        <v>184</v>
      </c>
      <c r="F10" s="95"/>
      <c r="H10" s="147" t="s">
        <v>210</v>
      </c>
    </row>
    <row r="11" spans="2:25">
      <c r="E11" s="147" t="s">
        <v>24</v>
      </c>
      <c r="F11" s="95"/>
      <c r="H11" s="147" t="s">
        <v>21</v>
      </c>
    </row>
    <row r="12" spans="2:25">
      <c r="E12" s="147" t="s">
        <v>26</v>
      </c>
      <c r="F12" s="95"/>
      <c r="H12" s="147" t="s">
        <v>186</v>
      </c>
    </row>
    <row r="13" spans="2:25">
      <c r="E13" s="147" t="s">
        <v>187</v>
      </c>
      <c r="F13" s="95"/>
      <c r="H13" s="147" t="s">
        <v>188</v>
      </c>
    </row>
    <row r="14" spans="2:25">
      <c r="B14" s="150" t="str">
        <f>"USOA name is: "&amp;VLOOKUP(control!J99,control!S4:T97,2,FALSE)</f>
        <v>USOA name is: Isle of Anglesey U002</v>
      </c>
      <c r="E14" s="95"/>
      <c r="F14" s="95"/>
    </row>
    <row r="15" spans="2:25" ht="24" customHeight="1">
      <c r="B15" s="40" t="s">
        <v>20</v>
      </c>
    </row>
    <row r="16" spans="2:25">
      <c r="C16" s="172" t="str">
        <f>"Males in "&amp;control!$J$99&amp; " USOA"</f>
        <v>Males in W03000002 USOA</v>
      </c>
      <c r="D16" s="172"/>
      <c r="E16" s="172"/>
      <c r="F16" s="172"/>
      <c r="G16" s="172"/>
      <c r="H16" s="172"/>
      <c r="I16" s="172"/>
      <c r="K16" s="172" t="str">
        <f>"Females in "&amp;control!$J$99&amp; " USOA"</f>
        <v>Females in W03000002 USOA</v>
      </c>
      <c r="L16" s="172"/>
      <c r="M16" s="172"/>
      <c r="N16" s="172"/>
      <c r="O16" s="172"/>
      <c r="P16" s="172"/>
      <c r="Q16" s="172"/>
      <c r="S16" s="172" t="str">
        <f>"All persons in "&amp;control!$J$99&amp; " USOA"</f>
        <v>All persons in W03000002 USOA</v>
      </c>
      <c r="T16" s="172"/>
      <c r="U16" s="172"/>
      <c r="V16" s="172"/>
      <c r="W16" s="172"/>
      <c r="X16" s="172"/>
      <c r="Y16" s="172"/>
    </row>
    <row r="17" spans="2:25" ht="14.25">
      <c r="C17" s="173" t="s">
        <v>189</v>
      </c>
      <c r="D17" s="173"/>
      <c r="E17" s="173"/>
      <c r="F17" s="173"/>
      <c r="G17" s="173"/>
      <c r="H17" s="173"/>
      <c r="I17" s="173"/>
      <c r="K17" s="173" t="s">
        <v>189</v>
      </c>
      <c r="L17" s="173"/>
      <c r="M17" s="173"/>
      <c r="N17" s="173"/>
      <c r="O17" s="173"/>
      <c r="P17" s="173"/>
      <c r="Q17" s="173"/>
      <c r="S17" s="173" t="s">
        <v>189</v>
      </c>
      <c r="T17" s="173"/>
      <c r="U17" s="173"/>
      <c r="V17" s="173"/>
      <c r="W17" s="173"/>
      <c r="X17" s="173"/>
      <c r="Y17" s="173"/>
    </row>
    <row r="18" spans="2:25" s="10" customFormat="1" ht="25.5">
      <c r="C18" s="14" t="s">
        <v>190</v>
      </c>
      <c r="D18" s="14" t="s">
        <v>191</v>
      </c>
      <c r="E18" s="14" t="s">
        <v>192</v>
      </c>
      <c r="F18" s="14" t="s">
        <v>193</v>
      </c>
      <c r="G18" s="14" t="s">
        <v>194</v>
      </c>
      <c r="H18" s="14" t="s">
        <v>195</v>
      </c>
      <c r="I18" s="14" t="s">
        <v>196</v>
      </c>
      <c r="K18" s="11" t="s">
        <v>190</v>
      </c>
      <c r="L18" s="11" t="s">
        <v>191</v>
      </c>
      <c r="M18" s="11" t="s">
        <v>192</v>
      </c>
      <c r="N18" s="11" t="s">
        <v>193</v>
      </c>
      <c r="O18" s="11" t="s">
        <v>194</v>
      </c>
      <c r="P18" s="11" t="s">
        <v>195</v>
      </c>
      <c r="Q18" s="11" t="s">
        <v>196</v>
      </c>
      <c r="S18" s="11" t="s">
        <v>190</v>
      </c>
      <c r="T18" s="11" t="s">
        <v>191</v>
      </c>
      <c r="U18" s="11" t="s">
        <v>192</v>
      </c>
      <c r="V18" s="11" t="s">
        <v>193</v>
      </c>
      <c r="W18" s="11" t="s">
        <v>194</v>
      </c>
      <c r="X18" s="11" t="s">
        <v>195</v>
      </c>
      <c r="Y18" s="12" t="s">
        <v>196</v>
      </c>
    </row>
    <row r="19" spans="2:25" thickBot="1">
      <c r="B19" s="15" t="s">
        <v>197</v>
      </c>
      <c r="C19" s="59">
        <f>IF(ISERROR(VLOOKUP(control!$B$4&amp;control!$J$99,Data_AllCancers!$A$5:$J$379,Data_AllCancers!D$1,FALSE)),"-",VLOOKUP(control!$B$4&amp;control!$J$99,Data_AllCancers!$A$5:$J$379,Data_AllCancers!D$1,FALSE))</f>
        <v>81</v>
      </c>
      <c r="D19" s="60">
        <f>IF(ISERROR(VLOOKUP(control!$B$4&amp;control!$J$99,Data_AllCancers!$A$5:$J$379,Data_AllCancers!E$1,FALSE)),"-",VLOOKUP(control!$B$4&amp;control!$J$99,Data_AllCancers!$A$5:$J$379,Data_AllCancers!E$1,FALSE))</f>
        <v>79</v>
      </c>
      <c r="E19" s="60">
        <f>IF(ISERROR(VLOOKUP(control!$B$4&amp;control!$J$99,Data_AllCancers!$A$5:$J$379,Data_AllCancers!F$1,FALSE)),"-",VLOOKUP(control!$B$4&amp;control!$J$99,Data_AllCancers!$A$5:$J$379,Data_AllCancers!F$1,FALSE))</f>
        <v>187</v>
      </c>
      <c r="F19" s="60">
        <f>IF(ISERROR(VLOOKUP(control!$B$4&amp;control!$J$99,Data_AllCancers!$A$5:$J$379,Data_AllCancers!G$1,FALSE)),"-",VLOOKUP(control!$B$4&amp;control!$J$99,Data_AllCancers!$A$5:$J$379,Data_AllCancers!G$1,FALSE))</f>
        <v>146</v>
      </c>
      <c r="G19" s="60">
        <f>IF(ISERROR(VLOOKUP(control!$B$4&amp;control!$J$99,Data_AllCancers!$A$5:$J$379,Data_AllCancers!H$1,FALSE)),"-",VLOOKUP(control!$B$4&amp;control!$J$99,Data_AllCancers!$A$5:$J$379,Data_AllCancers!H$1,FALSE))</f>
        <v>79</v>
      </c>
      <c r="H19" s="60">
        <f>IF(ISERROR(VLOOKUP(control!$B$4&amp;control!$J$99,Data_AllCancers!$A$5:$J$379,Data_AllCancers!I$1,FALSE)),"-",VLOOKUP(control!$B$4&amp;control!$J$99,Data_AllCancers!$A$5:$J$379,Data_AllCancers!I$1,FALSE))</f>
        <v>42</v>
      </c>
      <c r="I19" s="61">
        <f>IF(ISERROR(VLOOKUP(control!$B$4&amp;control!$J$99,Data_AllCancers!$A$5:$J$379,Data_AllCancers!J$1,FALSE)),"-",VLOOKUP(control!$B$4&amp;control!$J$99,Data_AllCancers!$A$5:$J$379,Data_AllCancers!J$1,FALSE))</f>
        <v>614</v>
      </c>
      <c r="K19" s="59">
        <f>IF(ISERROR(VLOOKUP(control!$B$5&amp;control!$J$99,Data_AllCancers!$A$5:$J$379,Data_AllCancers!D$1,FALSE)),"-",VLOOKUP(control!$B$5&amp;control!$J$99,Data_AllCancers!$A$5:$J$379,Data_AllCancers!D$1,FALSE))</f>
        <v>98</v>
      </c>
      <c r="L19" s="60">
        <f>IF(ISERROR(VLOOKUP(control!$B$5&amp;control!$J$99,Data_AllCancers!$A$5:$J$379,Data_AllCancers!E$1,FALSE)),"-",VLOOKUP(control!$B$5&amp;control!$J$99,Data_AllCancers!$A$5:$J$379,Data_AllCancers!E$1,FALSE))</f>
        <v>64</v>
      </c>
      <c r="M19" s="60">
        <f>IF(ISERROR(VLOOKUP(control!$B$5&amp;control!$J$99,Data_AllCancers!$A$5:$J$379,Data_AllCancers!F$1,FALSE)),"-",VLOOKUP(control!$B$5&amp;control!$J$99,Data_AllCancers!$A$5:$J$379,Data_AllCancers!F$1,FALSE))</f>
        <v>175</v>
      </c>
      <c r="N19" s="60">
        <f>IF(ISERROR(VLOOKUP(control!$B$5&amp;control!$J$99,Data_AllCancers!$A$5:$J$379,Data_AllCancers!G$1,FALSE)),"-",VLOOKUP(control!$B$5&amp;control!$J$99,Data_AllCancers!$A$5:$J$379,Data_AllCancers!G$1,FALSE))</f>
        <v>193</v>
      </c>
      <c r="O19" s="60">
        <f>IF(ISERROR(VLOOKUP(control!$B$5&amp;control!$J$99,Data_AllCancers!$A$5:$J$379,Data_AllCancers!H$1,FALSE)),"-",VLOOKUP(control!$B$5&amp;control!$J$99,Data_AllCancers!$A$5:$J$379,Data_AllCancers!H$1,FALSE))</f>
        <v>119</v>
      </c>
      <c r="P19" s="60">
        <f>IF(ISERROR(VLOOKUP(control!$B$5&amp;control!$J$99,Data_AllCancers!$A$5:$J$379,Data_AllCancers!I$1,FALSE)),"-",VLOOKUP(control!$B$5&amp;control!$J$99,Data_AllCancers!$A$5:$J$379,Data_AllCancers!I$1,FALSE))</f>
        <v>95</v>
      </c>
      <c r="Q19" s="61">
        <f>IF(ISERROR(VLOOKUP(control!$B$5&amp;control!$J$99,Data_AllCancers!$A$5:$J$379,Data_AllCancers!J$1,FALSE)),"-",VLOOKUP(control!$B$5&amp;control!$J$99,Data_AllCancers!$A$5:$J$379,Data_AllCancers!J$1,FALSE))</f>
        <v>744</v>
      </c>
      <c r="R19" s="9"/>
      <c r="S19" s="59">
        <f>C19+K19</f>
        <v>179</v>
      </c>
      <c r="T19" s="60">
        <f t="shared" ref="T19:Y19" si="0">D19+L19</f>
        <v>143</v>
      </c>
      <c r="U19" s="60">
        <f t="shared" si="0"/>
        <v>362</v>
      </c>
      <c r="V19" s="60">
        <f t="shared" si="0"/>
        <v>339</v>
      </c>
      <c r="W19" s="60">
        <f t="shared" si="0"/>
        <v>198</v>
      </c>
      <c r="X19" s="60">
        <f t="shared" si="0"/>
        <v>137</v>
      </c>
      <c r="Y19" s="61">
        <f t="shared" si="0"/>
        <v>1358</v>
      </c>
    </row>
    <row r="20" spans="2:25" thickBot="1">
      <c r="B20" s="57" t="s">
        <v>198</v>
      </c>
      <c r="C20" s="62">
        <f>IF(ISERROR(VLOOKUP(control!$B$4&amp;control!$J$99,Data_AllCancers!$A$5:$U$379,Data_AllCancers!O$1,FALSE)),"-",VLOOKUP(control!$B$4&amp;control!$J$99,Data_AllCancers!$A$5:$U$379,Data_AllCancers!O$1,FALSE))</f>
        <v>223.03604372607867</v>
      </c>
      <c r="D20" s="63">
        <f>IF(ISERROR(VLOOKUP(control!$B$4&amp;control!$J$99,Data_AllCancers!$A$5:$U$379,Data_AllCancers!P$1,FALSE)),"-",VLOOKUP(control!$B$4&amp;control!$J$99,Data_AllCancers!$A$5:$U$379,Data_AllCancers!P$1,FALSE))</f>
        <v>217.52898091802734</v>
      </c>
      <c r="E20" s="63">
        <f>IF(ISERROR(VLOOKUP(control!$B$4&amp;control!$J$99,Data_AllCancers!$A$5:$U$379,Data_AllCancers!Q$1,FALSE)),"-",VLOOKUP(control!$B$4&amp;control!$J$99,Data_AllCancers!$A$5:$U$379,Data_AllCancers!Q$1,FALSE))</f>
        <v>514.910372552799</v>
      </c>
      <c r="F20" s="63">
        <f>IF(ISERROR(VLOOKUP(control!$B$4&amp;control!$J$99,Data_AllCancers!$A$5:$U$379,Data_AllCancers!R$1,FALSE)),"-",VLOOKUP(control!$B$4&amp;control!$J$99,Data_AllCancers!$A$5:$U$379,Data_AllCancers!R$1,FALSE))</f>
        <v>402.01558498774682</v>
      </c>
      <c r="G20" s="63">
        <f>IF(ISERROR(VLOOKUP(control!$B$4&amp;control!$J$99,Data_AllCancers!$A$5:$U$379,Data_AllCancers!S$1,FALSE)),"-",VLOOKUP(control!$B$4&amp;control!$J$99,Data_AllCancers!$A$5:$U$379,Data_AllCancers!S$1,FALSE))</f>
        <v>217.52898091802734</v>
      </c>
      <c r="H20" s="63">
        <f>IF(ISERROR(VLOOKUP(control!$B$4&amp;control!$J$99,Data_AllCancers!$A$5:$U$379,Data_AllCancers!T$1,FALSE)),"-",VLOOKUP(control!$B$4&amp;control!$J$99,Data_AllCancers!$A$5:$U$379,Data_AllCancers!T$1,FALSE))</f>
        <v>115.64831896907785</v>
      </c>
      <c r="I20" s="64">
        <f>IF(ISERROR(VLOOKUP(control!$B$4&amp;control!$J$99,Data_AllCancers!$A$5:$U$379,Data_AllCancers!U$1,FALSE)),"-",VLOOKUP(control!$B$4&amp;control!$J$99,Data_AllCancers!$A$5:$U$379,Data_AllCancers!U$1,FALSE))</f>
        <v>1690.6682820717569</v>
      </c>
      <c r="K20" s="62">
        <f>IF(ISERROR(VLOOKUP(control!$B$5&amp;control!$J$99,Data_AllCancers!$A$5:$U$379,Data_AllCancers!O$1,FALSE)),"-",VLOOKUP(control!$B$5&amp;control!$J$99,Data_AllCancers!$A$5:$U$379,Data_AllCancers!O$1,FALSE))</f>
        <v>269.84607759451495</v>
      </c>
      <c r="L20" s="63">
        <f>IF(ISERROR(VLOOKUP(control!$B$5&amp;control!$J$99,Data_AllCancers!$A$5:$U$379,Data_AllCancers!P$1,FALSE)),"-",VLOOKUP(control!$B$5&amp;control!$J$99,Data_AllCancers!$A$5:$U$379,Data_AllCancers!P$1,FALSE))</f>
        <v>176.22600985764242</v>
      </c>
      <c r="M20" s="63">
        <f>IF(ISERROR(VLOOKUP(control!$B$5&amp;control!$J$99,Data_AllCancers!$A$5:$U$379,Data_AllCancers!Q$1,FALSE)),"-",VLOOKUP(control!$B$5&amp;control!$J$99,Data_AllCancers!$A$5:$U$379,Data_AllCancers!Q$1,FALSE))</f>
        <v>481.86799570449108</v>
      </c>
      <c r="N20" s="63">
        <f>IF(ISERROR(VLOOKUP(control!$B$5&amp;control!$J$99,Data_AllCancers!$A$5:$U$379,Data_AllCancers!R$1,FALSE)),"-",VLOOKUP(control!$B$5&amp;control!$J$99,Data_AllCancers!$A$5:$U$379,Data_AllCancers!R$1,FALSE))</f>
        <v>531.43156097695294</v>
      </c>
      <c r="O20" s="63">
        <f>IF(ISERROR(VLOOKUP(control!$B$5&amp;control!$J$99,Data_AllCancers!$A$5:$U$379,Data_AllCancers!S$1,FALSE)),"-",VLOOKUP(control!$B$5&amp;control!$J$99,Data_AllCancers!$A$5:$U$379,Data_AllCancers!S$1,FALSE))</f>
        <v>327.67023707905389</v>
      </c>
      <c r="P20" s="63">
        <f>IF(ISERROR(VLOOKUP(control!$B$5&amp;control!$J$99,Data_AllCancers!$A$5:$U$379,Data_AllCancers!T$1,FALSE)),"-",VLOOKUP(control!$B$5&amp;control!$J$99,Data_AllCancers!$A$5:$U$379,Data_AllCancers!T$1,FALSE))</f>
        <v>261.58548338243799</v>
      </c>
      <c r="Q20" s="64">
        <f>IF(ISERROR(VLOOKUP(control!$B$5&amp;control!$J$99,Data_AllCancers!$A$5:$U$379,Data_AllCancers!U$1,FALSE)),"-",VLOOKUP(control!$B$5&amp;control!$J$99,Data_AllCancers!$A$5:$U$379,Data_AllCancers!U$1,FALSE))</f>
        <v>2048.6273645950932</v>
      </c>
      <c r="R20" s="9"/>
      <c r="S20" s="62">
        <f>IF(ISERROR(VLOOKUP("Persons"&amp;control!$J$99,Data_AllCancers!$A$5:$U$379,Data_AllCancers!O$1,FALSE)),"-",VLOOKUP("Persons"&amp;control!$J$99,Data_AllCancers!$A$5:$U$379,Data_AllCancers!O$1,FALSE))</f>
        <v>492.88212132059363</v>
      </c>
      <c r="T20" s="63">
        <f>IF(ISERROR(VLOOKUP("Persons"&amp;control!$J$99,Data_AllCancers!$A$5:$U$379,Data_AllCancers!P$1,FALSE)),"-",VLOOKUP("Persons"&amp;control!$J$99,Data_AllCancers!$A$5:$U$379,Data_AllCancers!P$1,FALSE))</f>
        <v>393.7549907756698</v>
      </c>
      <c r="U20" s="63">
        <f>IF(ISERROR(VLOOKUP("Persons"&amp;control!$J$99,Data_AllCancers!$A$5:$U$379,Data_AllCancers!Q$1,FALSE)),"-",VLOOKUP("Persons"&amp;control!$J$99,Data_AllCancers!$A$5:$U$379,Data_AllCancers!Q$1,FALSE))</f>
        <v>996.77836825729003</v>
      </c>
      <c r="V20" s="63">
        <f>IF(ISERROR(VLOOKUP("Persons"&amp;control!$J$99,Data_AllCancers!$A$5:$U$379,Data_AllCancers!R$1,FALSE)),"-",VLOOKUP("Persons"&amp;control!$J$99,Data_AllCancers!$A$5:$U$379,Data_AllCancers!R$1,FALSE))</f>
        <v>933.44714596469976</v>
      </c>
      <c r="W20" s="63">
        <f>IF(ISERROR(VLOOKUP("Persons"&amp;control!$J$99,Data_AllCancers!$A$5:$U$379,Data_AllCancers!S$1,FALSE)),"-",VLOOKUP("Persons"&amp;control!$J$99,Data_AllCancers!$A$5:$U$379,Data_AllCancers!S$1,FALSE))</f>
        <v>545.19921799708129</v>
      </c>
      <c r="X20" s="63">
        <f>IF(ISERROR(VLOOKUP("Persons"&amp;control!$J$99,Data_AllCancers!$A$5:$U$379,Data_AllCancers!T$1,FALSE)),"-",VLOOKUP("Persons"&amp;control!$J$99,Data_AllCancers!$A$5:$U$379,Data_AllCancers!T$1,FALSE))</f>
        <v>377.23380235151581</v>
      </c>
      <c r="Y20" s="64">
        <f>IF(ISERROR(VLOOKUP("Persons"&amp;control!$J$99,Data_AllCancers!$A$5:$U$379,Data_AllCancers!U$1,FALSE)),"-",VLOOKUP("Persons"&amp;control!$J$99,Data_AllCancers!$A$5:$U$379,Data_AllCancers!U$1,FALSE))</f>
        <v>3739.2956466668502</v>
      </c>
    </row>
    <row r="21" spans="2:25"/>
    <row r="22" spans="2:25"/>
    <row r="23" spans="2:25">
      <c r="B23" s="40" t="s">
        <v>184</v>
      </c>
    </row>
    <row r="24" spans="2:25">
      <c r="B24" s="151" t="s">
        <v>199</v>
      </c>
      <c r="C24" s="172" t="str">
        <f>"Males in "&amp;control!$J$99&amp; " USOA"</f>
        <v>Males in W03000002 USOA</v>
      </c>
      <c r="D24" s="172"/>
      <c r="E24" s="172"/>
      <c r="F24" s="172"/>
      <c r="G24" s="172"/>
      <c r="H24" s="172"/>
      <c r="I24" s="172"/>
      <c r="K24" s="172" t="str">
        <f>"Females in "&amp;control!$J$99&amp; " USOA"</f>
        <v>Females in W03000002 USOA</v>
      </c>
      <c r="L24" s="172"/>
      <c r="M24" s="172"/>
      <c r="N24" s="172"/>
      <c r="O24" s="172"/>
      <c r="P24" s="172"/>
      <c r="Q24" s="172"/>
      <c r="S24" s="172" t="str">
        <f>"All persons in "&amp;control!$J$99&amp; " USOA"</f>
        <v>All persons in W03000002 USOA</v>
      </c>
      <c r="T24" s="172"/>
      <c r="U24" s="172"/>
      <c r="V24" s="172"/>
      <c r="W24" s="172"/>
      <c r="X24" s="172"/>
      <c r="Y24" s="172"/>
    </row>
    <row r="25" spans="2:25" ht="14.25">
      <c r="C25" s="173" t="s">
        <v>189</v>
      </c>
      <c r="D25" s="173"/>
      <c r="E25" s="173"/>
      <c r="F25" s="173"/>
      <c r="G25" s="173"/>
      <c r="H25" s="173"/>
      <c r="I25" s="173"/>
      <c r="K25" s="173" t="s">
        <v>189</v>
      </c>
      <c r="L25" s="173"/>
      <c r="M25" s="173"/>
      <c r="N25" s="173"/>
      <c r="O25" s="173"/>
      <c r="P25" s="173"/>
      <c r="Q25" s="173"/>
      <c r="S25" s="173" t="s">
        <v>189</v>
      </c>
      <c r="T25" s="173"/>
      <c r="U25" s="173"/>
      <c r="V25" s="173"/>
      <c r="W25" s="173"/>
      <c r="X25" s="173"/>
      <c r="Y25" s="173"/>
    </row>
    <row r="26" spans="2:25" s="10" customFormat="1" ht="25.5">
      <c r="C26" s="14" t="s">
        <v>190</v>
      </c>
      <c r="D26" s="14" t="s">
        <v>191</v>
      </c>
      <c r="E26" s="14" t="s">
        <v>192</v>
      </c>
      <c r="F26" s="14" t="s">
        <v>193</v>
      </c>
      <c r="G26" s="14" t="s">
        <v>194</v>
      </c>
      <c r="H26" s="14" t="s">
        <v>195</v>
      </c>
      <c r="I26" s="14" t="s">
        <v>196</v>
      </c>
      <c r="K26" s="11" t="s">
        <v>190</v>
      </c>
      <c r="L26" s="11" t="s">
        <v>191</v>
      </c>
      <c r="M26" s="11" t="s">
        <v>192</v>
      </c>
      <c r="N26" s="11" t="s">
        <v>193</v>
      </c>
      <c r="O26" s="11" t="s">
        <v>194</v>
      </c>
      <c r="P26" s="11" t="s">
        <v>195</v>
      </c>
      <c r="Q26" s="11" t="s">
        <v>196</v>
      </c>
      <c r="S26" s="11" t="s">
        <v>190</v>
      </c>
      <c r="T26" s="11" t="s">
        <v>191</v>
      </c>
      <c r="U26" s="11" t="s">
        <v>192</v>
      </c>
      <c r="V26" s="11" t="s">
        <v>193</v>
      </c>
      <c r="W26" s="11" t="s">
        <v>194</v>
      </c>
      <c r="X26" s="11" t="s">
        <v>195</v>
      </c>
      <c r="Y26" s="12" t="s">
        <v>196</v>
      </c>
    </row>
    <row r="27" spans="2:25" thickBot="1">
      <c r="B27" s="15" t="s">
        <v>200</v>
      </c>
      <c r="C27" s="83" t="str">
        <f>IF(OR(IF(ISERROR(VLOOKUP(control!$B$4&amp;control!$J$99&amp;Wales_USOA!$B27,Data_USOA!$A$5:$K$5600,Data_USOA!E$1,FALSE)),"-",VLOOKUP(control!$B$4&amp;control!$J$99&amp;Wales_USOA!$B27,Data_USOA!$A$5:$K$5600,Data_USOA!E$1,FALSE))=0,ISERROR(IF(ISERROR(VLOOKUP(control!$B$4&amp;control!$J$99&amp;Wales_USOA!$B27,Data_USOA!$A$5:$K$5600,Data_USOA!E$1,FALSE)),"-",VLOOKUP(control!$B$4&amp;control!$J$99&amp;Wales_USOA!$B27,Data_USOA!$A$5:$K$5600,Data_USOA!E$1,FALSE)))),"-",IF(ISERROR(VLOOKUP(control!$B$4&amp;control!$J$99&amp;Wales_USOA!$B27,Data_USOA!$A$5:$K$5600,Data_USOA!E$1,FALSE)),"-",VLOOKUP(control!$B$4&amp;control!$J$99&amp;Wales_USOA!$B27,Data_USOA!$A$5:$K$5600,Data_USOA!E$1,FALSE)))</f>
        <v>-</v>
      </c>
      <c r="D27" s="84">
        <f>IF(OR(IF(ISERROR(VLOOKUP(control!$B$4&amp;control!$J$99&amp;Wales_USOA!$B27,Data_USOA!$A$5:$K$5600,Data_USOA!F$1,FALSE)),"-",VLOOKUP(control!$B$4&amp;control!$J$99&amp;Wales_USOA!$B27,Data_USOA!$A$5:$K$5600,Data_USOA!F$1,FALSE))=0,ISERROR(IF(ISERROR(VLOOKUP(control!$B$4&amp;control!$J$99&amp;Wales_USOA!$B27,Data_USOA!$A$5:$K$5600,Data_USOA!F$1,FALSE)),"-",VLOOKUP(control!$B$4&amp;control!$J$99&amp;Wales_USOA!$B27,Data_USOA!$A$5:$K$5600,Data_USOA!F$1,FALSE)))),"-",IF(ISERROR(VLOOKUP(control!$B$4&amp;control!$J$99&amp;Wales_USOA!$B27,Data_USOA!$A$5:$K$5600,Data_USOA!F$1,FALSE)),"-",VLOOKUP(control!$B$4&amp;control!$J$99&amp;Wales_USOA!$B27,Data_USOA!$A$5:$K$5600,Data_USOA!F$1,FALSE)))</f>
        <v>10</v>
      </c>
      <c r="E27" s="84">
        <f>IF(OR(IF(ISERROR(VLOOKUP(control!$B$4&amp;control!$J$99&amp;Wales_USOA!$B27,Data_USOA!$A$5:$K$5600,Data_USOA!G$1,FALSE)),"-",VLOOKUP(control!$B$4&amp;control!$J$99&amp;Wales_USOA!$B27,Data_USOA!$A$5:$K$5600,Data_USOA!G$1,FALSE))=0,ISERROR(IF(ISERROR(VLOOKUP(control!$B$4&amp;control!$J$99&amp;Wales_USOA!$B27,Data_USOA!$A$5:$K$5600,Data_USOA!G$1,FALSE)),"-",VLOOKUP(control!$B$4&amp;control!$J$99&amp;Wales_USOA!$B27,Data_USOA!$A$5:$K$5600,Data_USOA!G$1,FALSE)))),"-",IF(ISERROR(VLOOKUP(control!$B$4&amp;control!$J$99&amp;Wales_USOA!$B27,Data_USOA!$A$5:$K$5600,Data_USOA!G$1,FALSE)),"-",VLOOKUP(control!$B$4&amp;control!$J$99&amp;Wales_USOA!$B27,Data_USOA!$A$5:$K$5600,Data_USOA!G$1,FALSE)))</f>
        <v>20</v>
      </c>
      <c r="F27" s="84">
        <f>IF(OR(IF(ISERROR(VLOOKUP(control!$B$4&amp;control!$J$99&amp;Wales_USOA!$B27,Data_USOA!$A$5:$K$5600,Data_USOA!H$1,FALSE)),"-",VLOOKUP(control!$B$4&amp;control!$J$99&amp;Wales_USOA!$B27,Data_USOA!$A$5:$K$5600,Data_USOA!H$1,FALSE))=0,ISERROR(IF(ISERROR(VLOOKUP(control!$B$4&amp;control!$J$99&amp;Wales_USOA!$B27,Data_USOA!$A$5:$K$5600,Data_USOA!H$1,FALSE)),"-",VLOOKUP(control!$B$4&amp;control!$J$99&amp;Wales_USOA!$B27,Data_USOA!$A$5:$K$5600,Data_USOA!H$1,FALSE)))),"-",IF(ISERROR(VLOOKUP(control!$B$4&amp;control!$J$99&amp;Wales_USOA!$B27,Data_USOA!$A$5:$K$5600,Data_USOA!H$1,FALSE)),"-",VLOOKUP(control!$B$4&amp;control!$J$99&amp;Wales_USOA!$B27,Data_USOA!$A$5:$K$5600,Data_USOA!H$1,FALSE)))</f>
        <v>18</v>
      </c>
      <c r="G27" s="84">
        <f>IF(OR(IF(ISERROR(VLOOKUP(control!$B$4&amp;control!$J$99&amp;Wales_USOA!$B27,Data_USOA!$A$5:$K$5600,Data_USOA!I$1,FALSE)),"-",VLOOKUP(control!$B$4&amp;control!$J$99&amp;Wales_USOA!$B27,Data_USOA!$A$5:$K$5600,Data_USOA!I$1,FALSE))=0,ISERROR(IF(ISERROR(VLOOKUP(control!$B$4&amp;control!$J$99&amp;Wales_USOA!$B27,Data_USOA!$A$5:$K$5600,Data_USOA!I$1,FALSE)),"-",VLOOKUP(control!$B$4&amp;control!$J$99&amp;Wales_USOA!$B27,Data_USOA!$A$5:$K$5600,Data_USOA!I$1,FALSE)))),"-",IF(ISERROR(VLOOKUP(control!$B$4&amp;control!$J$99&amp;Wales_USOA!$B27,Data_USOA!$A$5:$K$5600,Data_USOA!I$1,FALSE)),"-",VLOOKUP(control!$B$4&amp;control!$J$99&amp;Wales_USOA!$B27,Data_USOA!$A$5:$K$5600,Data_USOA!I$1,FALSE)))</f>
        <v>11</v>
      </c>
      <c r="H27" s="84">
        <f>IF(OR(IF(ISERROR(VLOOKUP(control!$B$4&amp;control!$J$99&amp;Wales_USOA!$B27,Data_USOA!$A$5:$K$5600,Data_USOA!J$1,FALSE)),"-",VLOOKUP(control!$B$4&amp;control!$J$99&amp;Wales_USOA!$B27,Data_USOA!$A$5:$K$5600,Data_USOA!J$1,FALSE))=0,ISERROR(IF(ISERROR(VLOOKUP(control!$B$4&amp;control!$J$99&amp;Wales_USOA!$B27,Data_USOA!$A$5:$K$5600,Data_USOA!J$1,FALSE)),"-",VLOOKUP(control!$B$4&amp;control!$J$99&amp;Wales_USOA!$B27,Data_USOA!$A$5:$K$5600,Data_USOA!J$1,FALSE)))),"-",IF(ISERROR(VLOOKUP(control!$B$4&amp;control!$J$99&amp;Wales_USOA!$B27,Data_USOA!$A$5:$K$5600,Data_USOA!J$1,FALSE)),"-",VLOOKUP(control!$B$4&amp;control!$J$99&amp;Wales_USOA!$B27,Data_USOA!$A$5:$K$5600,Data_USOA!J$1,FALSE)))</f>
        <v>8</v>
      </c>
      <c r="I27" s="85">
        <f>IF(OR(IF(ISERROR(VLOOKUP(control!$B$4&amp;control!$J$99&amp;Wales_USOA!$B27,Data_USOA!$A$5:$K$5600,Data_USOA!K$1,FALSE)),"-",VLOOKUP(control!$B$4&amp;control!$J$99&amp;Wales_USOA!$B27,Data_USOA!$A$5:$K$5600,Data_USOA!K$1,FALSE))=0,ISERROR(IF(ISERROR(VLOOKUP(control!$B$4&amp;control!$J$99&amp;Wales_USOA!$B27,Data_USOA!$A$5:$K$5600,Data_USOA!K$1,FALSE)),"-",VLOOKUP(control!$B$4&amp;control!$J$99&amp;Wales_USOA!$B27,Data_USOA!$A$5:$K$5600,Data_USOA!K$1,FALSE)))),"-",IF(ISERROR(VLOOKUP(control!$B$4&amp;control!$J$99&amp;Wales_USOA!$B27,Data_USOA!$A$5:$K$5600,Data_USOA!K$1,FALSE)),"-",VLOOKUP(control!$B$4&amp;control!$J$99&amp;Wales_USOA!$B27,Data_USOA!$A$5:$K$5600,Data_USOA!K$1,FALSE)))</f>
        <v>67</v>
      </c>
      <c r="K27" s="83" t="str">
        <f>IF(OR(IF(ISERROR(VLOOKUP(control!$B$5&amp;control!$J$99&amp;Wales_USOA!$B27,Data_USOA!$A$5:$K$5600,Data_USOA!E$1,FALSE)),"-",VLOOKUP(control!$B$5&amp;control!$J$99&amp;Wales_USOA!$B27,Data_USOA!$A$5:$K$5600,Data_USOA!E$1,FALSE))=0,ISERROR(IF(ISERROR(VLOOKUP(control!$B$5&amp;control!$J$99&amp;Wales_USOA!$B27,Data_USOA!$A$5:$K$5600,Data_USOA!E$1,FALSE)),"-",VLOOKUP(control!$B$5&amp;control!$J$99&amp;Wales_USOA!$B27,Data_USOA!$A$5:$K$5600,Data_USOA!E$1,FALSE)))),"-",IF(ISERROR(VLOOKUP(control!$B$5&amp;control!$J$99&amp;Wales_USOA!$B27,Data_USOA!$A$5:$K$5600,Data_USOA!E$1,FALSE)),"-",VLOOKUP(control!$B$5&amp;control!$J$99&amp;Wales_USOA!$B27,Data_USOA!$A$5:$K$5600,Data_USOA!E$1,FALSE)))</f>
        <v>-</v>
      </c>
      <c r="L27" s="84" t="str">
        <f>IF(OR(IF(ISERROR(VLOOKUP(control!$B$5&amp;control!$J$99&amp;Wales_USOA!$B27,Data_USOA!$A$5:$K$5600,Data_USOA!F$1,FALSE)),"-",VLOOKUP(control!$B$5&amp;control!$J$99&amp;Wales_USOA!$B27,Data_USOA!$A$5:$K$5600,Data_USOA!F$1,FALSE))=0,ISERROR(IF(ISERROR(VLOOKUP(control!$B$5&amp;control!$J$99&amp;Wales_USOA!$B30,Data_USOA!$A$5:$K$5600,Data_USOA!F$1,FALSE)),"-",VLOOKUP(control!$B$5&amp;control!$J$99&amp;Wales_USOA!$B27,Data_USOA!$A$5:$K$5600,Data_USOA!F$1,FALSE)))),"-",IF(ISERROR(VLOOKUP(control!$B$5&amp;control!$J$99&amp;Wales_USOA!$B27,Data_USOA!$A$5:$K$5600,Data_USOA!F$1,FALSE)),"-",VLOOKUP(control!$B$5&amp;control!$J$99&amp;Wales_USOA!$B27,Data_USOA!$A$5:$K$5600,Data_USOA!F$1,FALSE)))</f>
        <v>-</v>
      </c>
      <c r="M27" s="84">
        <f>IF(OR(IF(ISERROR(VLOOKUP(control!$B$5&amp;control!$J$99&amp;Wales_USOA!$B27,Data_USOA!$A$5:$K$5600,Data_USOA!G$1,FALSE)),"-",VLOOKUP(control!$B$5&amp;control!$J$99&amp;Wales_USOA!$B27,Data_USOA!$A$5:$K$5600,Data_USOA!G$1,FALSE))=0,ISERROR(IF(ISERROR(VLOOKUP(control!$B$5&amp;control!$J$99&amp;Wales_USOA!$B30,Data_USOA!$A$5:$K$5600,Data_USOA!G$1,FALSE)),"-",VLOOKUP(control!$B$5&amp;control!$J$99&amp;Wales_USOA!$B27,Data_USOA!$A$5:$K$5600,Data_USOA!G$1,FALSE)))),"-",IF(ISERROR(VLOOKUP(control!$B$5&amp;control!$J$99&amp;Wales_USOA!$B27,Data_USOA!$A$5:$K$5600,Data_USOA!G$1,FALSE)),"-",VLOOKUP(control!$B$5&amp;control!$J$99&amp;Wales_USOA!$B27,Data_USOA!$A$5:$K$5600,Data_USOA!G$1,FALSE)))</f>
        <v>6</v>
      </c>
      <c r="N27" s="84">
        <f>IF(OR(IF(ISERROR(VLOOKUP(control!$B$5&amp;control!$J$99&amp;Wales_USOA!$B27,Data_USOA!$A$5:$K$5600,Data_USOA!H$1,FALSE)),"-",VLOOKUP(control!$B$5&amp;control!$J$99&amp;Wales_USOA!$B27,Data_USOA!$A$5:$K$5600,Data_USOA!H$1,FALSE))=0,ISERROR(IF(ISERROR(VLOOKUP(control!$B$5&amp;control!$J$99&amp;Wales_USOA!$B30,Data_USOA!$A$5:$K$5600,Data_USOA!H$1,FALSE)),"-",VLOOKUP(control!$B$5&amp;control!$J$99&amp;Wales_USOA!$B27,Data_USOA!$A$5:$K$5600,Data_USOA!H$1,FALSE)))),"-",IF(ISERROR(VLOOKUP(control!$B$5&amp;control!$J$99&amp;Wales_USOA!$B27,Data_USOA!$A$5:$K$5600,Data_USOA!H$1,FALSE)),"-",VLOOKUP(control!$B$5&amp;control!$J$99&amp;Wales_USOA!$B27,Data_USOA!$A$5:$K$5600,Data_USOA!H$1,FALSE)))</f>
        <v>6</v>
      </c>
      <c r="O27" s="84">
        <f>IF(OR(IF(ISERROR(VLOOKUP(control!$B$5&amp;control!$J$99&amp;Wales_USOA!$B27,Data_USOA!$A$5:$K$5600,Data_USOA!I$1,FALSE)),"-",VLOOKUP(control!$B$5&amp;control!$J$99&amp;Wales_USOA!$B27,Data_USOA!$A$5:$K$5600,Data_USOA!I$1,FALSE))=0,ISERROR(IF(ISERROR(VLOOKUP(control!$B$5&amp;control!$J$99&amp;Wales_USOA!$B30,Data_USOA!$A$5:$K$5600,Data_USOA!I$1,FALSE)),"-",VLOOKUP(control!$B$5&amp;control!$J$99&amp;Wales_USOA!$B27,Data_USOA!$A$5:$K$5600,Data_USOA!I$1,FALSE)))),"-",IF(ISERROR(VLOOKUP(control!$B$5&amp;control!$J$99&amp;Wales_USOA!$B27,Data_USOA!$A$5:$K$5600,Data_USOA!I$1,FALSE)),"-",VLOOKUP(control!$B$5&amp;control!$J$99&amp;Wales_USOA!$B27,Data_USOA!$A$5:$K$5600,Data_USOA!I$1,FALSE)))</f>
        <v>6</v>
      </c>
      <c r="P27" s="84">
        <f>IF(OR(IF(ISERROR(VLOOKUP(control!$B$5&amp;control!$J$99&amp;Wales_USOA!$B27,Data_USOA!$A$5:$K$5600,Data_USOA!J$1,FALSE)),"-",VLOOKUP(control!$B$5&amp;control!$J$99&amp;Wales_USOA!$B27,Data_USOA!$A$5:$K$5600,Data_USOA!J$1,FALSE))=0,ISERROR(IF(ISERROR(VLOOKUP(control!$B$5&amp;control!$J$99&amp;Wales_USOA!$B30,Data_USOA!$A$5:$K$5600,Data_USOA!J$1,FALSE)),"-",VLOOKUP(control!$B$5&amp;control!$J$99&amp;Wales_USOA!$B27,Data_USOA!$A$5:$K$5600,Data_USOA!J$1,FALSE)))),"-",IF(ISERROR(VLOOKUP(control!$B$5&amp;control!$J$99&amp;Wales_USOA!$B27,Data_USOA!$A$5:$K$5600,Data_USOA!J$1,FALSE)),"-",VLOOKUP(control!$B$5&amp;control!$J$99&amp;Wales_USOA!$B27,Data_USOA!$A$5:$K$5600,Data_USOA!J$1,FALSE)))</f>
        <v>6</v>
      </c>
      <c r="Q27" s="85">
        <f>IF(OR(IF(ISERROR(VLOOKUP(control!$B$5&amp;control!$J$99&amp;Wales_USOA!$B27,Data_USOA!$A$5:$K$5600,Data_USOA!K$1,FALSE)),"-",VLOOKUP(control!$B$5&amp;control!$J$99&amp;Wales_USOA!$B27,Data_USOA!$A$5:$K$5600,Data_USOA!K$1,FALSE))=0,ISERROR(IF(ISERROR(VLOOKUP(control!$B$5&amp;control!$J$99&amp;Wales_USOA!$B30,Data_USOA!$A$5:$K$5600,Data_USOA!K$1,FALSE)),"-",VLOOKUP(control!$B$5&amp;control!$J$99&amp;Wales_USOA!$B27,Data_USOA!$A$5:$K$5600,Data_USOA!K$1,FALSE)))),"-",IF(ISERROR(VLOOKUP(control!$B$5&amp;control!$J$99&amp;Wales_USOA!$B27,Data_USOA!$A$5:$K$5600,Data_USOA!K$1,FALSE)),"-",VLOOKUP(control!$B$5&amp;control!$J$99&amp;Wales_USOA!$B27,Data_USOA!$A$5:$K$5600,Data_USOA!K$1,FALSE)))</f>
        <v>24</v>
      </c>
      <c r="R27" s="131"/>
      <c r="S27" s="83" t="str">
        <f>IF(OR(IF(ISERROR(VLOOKUP("Persons"&amp;control!$J$99&amp;Wales_USOA!$B27,Data_USOA!$A$5:$K$5600,Data_USOA!E$1,FALSE)),"-",VLOOKUP("Persons"&amp;control!$J$99&amp;Wales_USOA!$B27,Data_USOA!$A$5:$K$5600,Data_USOA!E$1,FALSE))=0,ISERROR(IF(ISERROR(VLOOKUP("Persons"&amp;control!$J$99&amp;Wales_USOA!$B27,Data_USOA!$A$5:$K$5600,Data_USOA!E$1,FALSE)),"-",VLOOKUP("Persons"&amp;control!$J$99&amp;Wales_USOA!$B27,Data_USOA!$A$5:$K$5600,Data_USOA!E$1,FALSE)))),"-",IF(ISERROR(VLOOKUP("Persons"&amp;control!$J$99&amp;Wales_USOA!$B27,Data_USOA!$A$5:$K$5600,Data_USOA!E$1,FALSE)),"-",VLOOKUP("Persons"&amp;control!$J$99&amp;Wales_USOA!$B27,Data_USOA!$A$5:$K$5600,Data_USOA!E$1,FALSE)))</f>
        <v>-</v>
      </c>
      <c r="T27" s="84">
        <f>IF(OR(IF(ISERROR(VLOOKUP("Persons"&amp;control!$J$99&amp;Wales_USOA!$B27,Data_USOA!$A$5:$K$5600,Data_USOA!F$1,FALSE)),"-",VLOOKUP("Persons"&amp;control!$J$99&amp;Wales_USOA!$B27,Data_USOA!$A$5:$K$5600,Data_USOA!F$1,FALSE))=0,ISERROR(IF(ISERROR(VLOOKUP("Persons"&amp;control!$J$99&amp;Wales_USOA!$B27,Data_USOA!$A$5:$K$5600,Data_USOA!F$1,FALSE)),"-",VLOOKUP("Persons"&amp;control!$J$99&amp;Wales_USOA!$B27,Data_USOA!$A$5:$K$5600,Data_USOA!F$1,FALSE)))),"-",IF(ISERROR(VLOOKUP("Persons"&amp;control!$J$99&amp;Wales_USOA!$B27,Data_USOA!$A$5:$K$5600,Data_USOA!F$1,FALSE)),"-",VLOOKUP("Persons"&amp;control!$J$99&amp;Wales_USOA!$B27,Data_USOA!$A$5:$K$5600,Data_USOA!F$1,FALSE)))</f>
        <v>10</v>
      </c>
      <c r="U27" s="84">
        <f>IF(OR(IF(ISERROR(VLOOKUP("Persons"&amp;control!$J$99&amp;Wales_USOA!$B27,Data_USOA!$A$5:$K$5600,Data_USOA!G$1,FALSE)),"-",VLOOKUP("Persons"&amp;control!$J$99&amp;Wales_USOA!$B27,Data_USOA!$A$5:$K$5600,Data_USOA!G$1,FALSE))=0,ISERROR(IF(ISERROR(VLOOKUP("Persons"&amp;control!$J$99&amp;Wales_USOA!$B27,Data_USOA!$A$5:$K$5600,Data_USOA!G$1,FALSE)),"-",VLOOKUP("Persons"&amp;control!$J$99&amp;Wales_USOA!$B27,Data_USOA!$A$5:$K$5600,Data_USOA!G$1,FALSE)))),"-",IF(ISERROR(VLOOKUP("Persons"&amp;control!$J$99&amp;Wales_USOA!$B27,Data_USOA!$A$5:$K$5600,Data_USOA!G$1,FALSE)),"-",VLOOKUP("Persons"&amp;control!$J$99&amp;Wales_USOA!$B27,Data_USOA!$A$5:$K$5600,Data_USOA!G$1,FALSE)))</f>
        <v>26</v>
      </c>
      <c r="V27" s="84">
        <f>IF(OR(IF(ISERROR(VLOOKUP("Persons"&amp;control!$J$99&amp;Wales_USOA!$B27,Data_USOA!$A$5:$K$5600,Data_USOA!H$1,FALSE)),"-",VLOOKUP("Persons"&amp;control!$J$99&amp;Wales_USOA!$B27,Data_USOA!$A$5:$K$5600,Data_USOA!H$1,FALSE))=0,ISERROR(IF(ISERROR(VLOOKUP("Persons"&amp;control!$J$99&amp;Wales_USOA!$B27,Data_USOA!$A$5:$K$5600,Data_USOA!H$1,FALSE)),"-",VLOOKUP("Persons"&amp;control!$J$99&amp;Wales_USOA!$B27,Data_USOA!$A$5:$K$5600,Data_USOA!H$1,FALSE)))),"-",IF(ISERROR(VLOOKUP("Persons"&amp;control!$J$99&amp;Wales_USOA!$B27,Data_USOA!$A$5:$K$5600,Data_USOA!H$1,FALSE)),"-",VLOOKUP("Persons"&amp;control!$J$99&amp;Wales_USOA!$B27,Data_USOA!$A$5:$K$5600,Data_USOA!H$1,FALSE)))</f>
        <v>24</v>
      </c>
      <c r="W27" s="84">
        <f>IF(OR(IF(ISERROR(VLOOKUP("Persons"&amp;control!$J$99&amp;Wales_USOA!$B27,Data_USOA!$A$5:$K$5600,Data_USOA!I$1,FALSE)),"-",VLOOKUP("Persons"&amp;control!$J$99&amp;Wales_USOA!$B27,Data_USOA!$A$5:$K$5600,Data_USOA!I$1,FALSE))=0,ISERROR(IF(ISERROR(VLOOKUP("Persons"&amp;control!$J$99&amp;Wales_USOA!$B27,Data_USOA!$A$5:$K$5600,Data_USOA!I$1,FALSE)),"-",VLOOKUP("Persons"&amp;control!$J$99&amp;Wales_USOA!$B27,Data_USOA!$A$5:$K$5600,Data_USOA!I$1,FALSE)))),"-",IF(ISERROR(VLOOKUP("Persons"&amp;control!$J$99&amp;Wales_USOA!$B27,Data_USOA!$A$5:$K$5600,Data_USOA!I$1,FALSE)),"-",VLOOKUP("Persons"&amp;control!$J$99&amp;Wales_USOA!$B27,Data_USOA!$A$5:$K$5600,Data_USOA!I$1,FALSE)))</f>
        <v>17</v>
      </c>
      <c r="X27" s="84">
        <f>IF(OR(IF(ISERROR(VLOOKUP("Persons"&amp;control!$J$99&amp;Wales_USOA!$B27,Data_USOA!$A$5:$K$5600,Data_USOA!J$1,FALSE)),"-",VLOOKUP("Persons"&amp;control!$J$99&amp;Wales_USOA!$B27,Data_USOA!$A$5:$K$5600,Data_USOA!J$1,FALSE))=0,ISERROR(IF(ISERROR(VLOOKUP("Persons"&amp;control!$J$99&amp;Wales_USOA!$B27,Data_USOA!$A$5:$K$5600,Data_USOA!J$1,FALSE)),"-",VLOOKUP("Persons"&amp;control!$J$99&amp;Wales_USOA!$B27,Data_USOA!$A$5:$K$5600,Data_USOA!J$1,FALSE)))),"-",IF(ISERROR(VLOOKUP("Persons"&amp;control!$J$99&amp;Wales_USOA!$B27,Data_USOA!$A$5:$K$5600,Data_USOA!J$1,FALSE)),"-",VLOOKUP("Persons"&amp;control!$J$99&amp;Wales_USOA!$B27,Data_USOA!$A$5:$K$5600,Data_USOA!J$1,FALSE)))</f>
        <v>14</v>
      </c>
      <c r="Y27" s="85">
        <f>IF(OR(IF(ISERROR(VLOOKUP("Persons"&amp;control!$J$99&amp;Wales_USOA!$B27,Data_USOA!$A$5:$K$5600,Data_USOA!K$1,FALSE)),"-",VLOOKUP("Persons"&amp;control!$J$99&amp;Wales_USOA!$B27,Data_USOA!$A$5:$K$5600,Data_USOA!K$1,FALSE))=0,ISERROR(IF(ISERROR(VLOOKUP("Persons"&amp;control!$J$99&amp;Wales_USOA!$B27,Data_USOA!$A$5:$K$5600,Data_USOA!K$1,FALSE)),"-",VLOOKUP("Persons"&amp;control!$J$99&amp;Wales_USOA!$B27,Data_USOA!$A$5:$K$5600,Data_USOA!K$1,FALSE)))),"-",IF(ISERROR(VLOOKUP("Persons"&amp;control!$J$99&amp;Wales_USOA!$B27,Data_USOA!$A$5:$K$5600,Data_USOA!K$1,FALSE)),"-",VLOOKUP("Persons"&amp;control!$J$99&amp;Wales_USOA!$B27,Data_USOA!$A$5:$K$5600,Data_USOA!K$1,FALSE)))</f>
        <v>91</v>
      </c>
    </row>
    <row r="28" spans="2:25" thickBot="1">
      <c r="B28" s="16" t="s">
        <v>54</v>
      </c>
      <c r="C28" s="86" t="str">
        <f>IF(OR(IF(ISERROR(VLOOKUP(control!$B$4&amp;control!$J$99&amp;Wales_USOA!$B28,Data_USOA!$A$5:$K$5600,Data_USOA!E$1,FALSE)),"-",VLOOKUP(control!$B$4&amp;control!$J$99&amp;Wales_USOA!$B28,Data_USOA!$A$5:$K$5600,Data_USOA!E$1,FALSE))=0,ISERROR(IF(ISERROR(VLOOKUP(control!$B$4&amp;control!$J$99&amp;Wales_USOA!$B28,Data_USOA!$A$5:$K$5600,Data_USOA!E$1,FALSE)),"-",VLOOKUP(control!$B$4&amp;control!$J$99&amp;Wales_USOA!$B28,Data_USOA!$A$5:$K$5600,Data_USOA!E$1,FALSE)))),"-",IF(ISERROR(VLOOKUP(control!$B$4&amp;control!$J$99&amp;Wales_USOA!$B28,Data_USOA!$A$5:$K$5600,Data_USOA!E$1,FALSE)),"-",VLOOKUP(control!$B$4&amp;control!$J$99&amp;Wales_USOA!$B28,Data_USOA!$A$5:$K$5600,Data_USOA!E$1,FALSE)))</f>
        <v>-</v>
      </c>
      <c r="D28" s="87" t="str">
        <f>IF(OR(IF(ISERROR(VLOOKUP(control!$B$4&amp;control!$J$99&amp;Wales_USOA!$B28,Data_USOA!$A$5:$K$5600,Data_USOA!F$1,FALSE)),"-",VLOOKUP(control!$B$4&amp;control!$J$99&amp;Wales_USOA!$B28,Data_USOA!$A$5:$K$5600,Data_USOA!F$1,FALSE))=0,ISERROR(IF(ISERROR(VLOOKUP(control!$B$4&amp;control!$J$99&amp;Wales_USOA!$B28,Data_USOA!$A$5:$K$5600,Data_USOA!F$1,FALSE)),"-",VLOOKUP(control!$B$4&amp;control!$J$99&amp;Wales_USOA!$B28,Data_USOA!$A$5:$K$5600,Data_USOA!F$1,FALSE)))),"-",IF(ISERROR(VLOOKUP(control!$B$4&amp;control!$J$99&amp;Wales_USOA!$B28,Data_USOA!$A$5:$K$5600,Data_USOA!F$1,FALSE)),"-",VLOOKUP(control!$B$4&amp;control!$J$99&amp;Wales_USOA!$B28,Data_USOA!$A$5:$K$5600,Data_USOA!F$1,FALSE)))</f>
        <v>-</v>
      </c>
      <c r="E28" s="87" t="str">
        <f>IF(OR(IF(ISERROR(VLOOKUP(control!$B$4&amp;control!$J$99&amp;Wales_USOA!$B28,Data_USOA!$A$5:$K$5600,Data_USOA!G$1,FALSE)),"-",VLOOKUP(control!$B$4&amp;control!$J$99&amp;Wales_USOA!$B28,Data_USOA!$A$5:$K$5600,Data_USOA!G$1,FALSE))=0,ISERROR(IF(ISERROR(VLOOKUP(control!$B$4&amp;control!$J$99&amp;Wales_USOA!$B28,Data_USOA!$A$5:$K$5600,Data_USOA!G$1,FALSE)),"-",VLOOKUP(control!$B$4&amp;control!$J$99&amp;Wales_USOA!$B28,Data_USOA!$A$5:$K$5600,Data_USOA!G$1,FALSE)))),"-",IF(ISERROR(VLOOKUP(control!$B$4&amp;control!$J$99&amp;Wales_USOA!$B28,Data_USOA!$A$5:$K$5600,Data_USOA!G$1,FALSE)),"-",VLOOKUP(control!$B$4&amp;control!$J$99&amp;Wales_USOA!$B28,Data_USOA!$A$5:$K$5600,Data_USOA!G$1,FALSE)))</f>
        <v>-</v>
      </c>
      <c r="F28" s="87" t="str">
        <f>IF(OR(IF(ISERROR(VLOOKUP(control!$B$4&amp;control!$J$99&amp;Wales_USOA!$B28,Data_USOA!$A$5:$K$5600,Data_USOA!H$1,FALSE)),"-",VLOOKUP(control!$B$4&amp;control!$J$99&amp;Wales_USOA!$B28,Data_USOA!$A$5:$K$5600,Data_USOA!H$1,FALSE))=0,ISERROR(IF(ISERROR(VLOOKUP(control!$B$4&amp;control!$J$99&amp;Wales_USOA!$B28,Data_USOA!$A$5:$K$5600,Data_USOA!H$1,FALSE)),"-",VLOOKUP(control!$B$4&amp;control!$J$99&amp;Wales_USOA!$B28,Data_USOA!$A$5:$K$5600,Data_USOA!H$1,FALSE)))),"-",IF(ISERROR(VLOOKUP(control!$B$4&amp;control!$J$99&amp;Wales_USOA!$B28,Data_USOA!$A$5:$K$5600,Data_USOA!H$1,FALSE)),"-",VLOOKUP(control!$B$4&amp;control!$J$99&amp;Wales_USOA!$B28,Data_USOA!$A$5:$K$5600,Data_USOA!H$1,FALSE)))</f>
        <v>-</v>
      </c>
      <c r="G28" s="87" t="str">
        <f>IF(OR(IF(ISERROR(VLOOKUP(control!$B$4&amp;control!$J$99&amp;Wales_USOA!$B28,Data_USOA!$A$5:$K$5600,Data_USOA!I$1,FALSE)),"-",VLOOKUP(control!$B$4&amp;control!$J$99&amp;Wales_USOA!$B28,Data_USOA!$A$5:$K$5600,Data_USOA!I$1,FALSE))=0,ISERROR(IF(ISERROR(VLOOKUP(control!$B$4&amp;control!$J$99&amp;Wales_USOA!$B28,Data_USOA!$A$5:$K$5600,Data_USOA!I$1,FALSE)),"-",VLOOKUP(control!$B$4&amp;control!$J$99&amp;Wales_USOA!$B28,Data_USOA!$A$5:$K$5600,Data_USOA!I$1,FALSE)))),"-",IF(ISERROR(VLOOKUP(control!$B$4&amp;control!$J$99&amp;Wales_USOA!$B28,Data_USOA!$A$5:$K$5600,Data_USOA!I$1,FALSE)),"-",VLOOKUP(control!$B$4&amp;control!$J$99&amp;Wales_USOA!$B28,Data_USOA!$A$5:$K$5600,Data_USOA!I$1,FALSE)))</f>
        <v>-</v>
      </c>
      <c r="H28" s="87" t="str">
        <f>IF(OR(IF(ISERROR(VLOOKUP(control!$B$4&amp;control!$J$99&amp;Wales_USOA!$B28,Data_USOA!$A$5:$K$5600,Data_USOA!J$1,FALSE)),"-",VLOOKUP(control!$B$4&amp;control!$J$99&amp;Wales_USOA!$B28,Data_USOA!$A$5:$K$5600,Data_USOA!J$1,FALSE))=0,ISERROR(IF(ISERROR(VLOOKUP(control!$B$4&amp;control!$J$99&amp;Wales_USOA!$B28,Data_USOA!$A$5:$K$5600,Data_USOA!J$1,FALSE)),"-",VLOOKUP(control!$B$4&amp;control!$J$99&amp;Wales_USOA!$B28,Data_USOA!$A$5:$K$5600,Data_USOA!J$1,FALSE)))),"-",IF(ISERROR(VLOOKUP(control!$B$4&amp;control!$J$99&amp;Wales_USOA!$B28,Data_USOA!$A$5:$K$5600,Data_USOA!J$1,FALSE)),"-",VLOOKUP(control!$B$4&amp;control!$J$99&amp;Wales_USOA!$B28,Data_USOA!$A$5:$K$5600,Data_USOA!J$1,FALSE)))</f>
        <v>-</v>
      </c>
      <c r="I28" s="88" t="str">
        <f>IF(OR(IF(ISERROR(VLOOKUP(control!$B$4&amp;control!$J$99&amp;Wales_USOA!$B28,Data_USOA!$A$5:$K$5600,Data_USOA!K$1,FALSE)),"-",VLOOKUP(control!$B$4&amp;control!$J$99&amp;Wales_USOA!$B28,Data_USOA!$A$5:$K$5600,Data_USOA!K$1,FALSE))=0,ISERROR(IF(ISERROR(VLOOKUP(control!$B$4&amp;control!$J$99&amp;Wales_USOA!$B28,Data_USOA!$A$5:$K$5600,Data_USOA!K$1,FALSE)),"-",VLOOKUP(control!$B$4&amp;control!$J$99&amp;Wales_USOA!$B28,Data_USOA!$A$5:$K$5600,Data_USOA!K$1,FALSE)))),"-",IF(ISERROR(VLOOKUP(control!$B$4&amp;control!$J$99&amp;Wales_USOA!$B28,Data_USOA!$A$5:$K$5600,Data_USOA!K$1,FALSE)),"-",VLOOKUP(control!$B$4&amp;control!$J$99&amp;Wales_USOA!$B28,Data_USOA!$A$5:$K$5600,Data_USOA!K$1,FALSE)))</f>
        <v>-</v>
      </c>
      <c r="K28" s="86">
        <f>IF(OR(IF(ISERROR(VLOOKUP(control!$B$5&amp;control!$J$99&amp;Wales_USOA!$B28,Data_USOA!$A$5:$K$5600,Data_USOA!E$1,FALSE)),"-",VLOOKUP(control!$B$5&amp;control!$J$99&amp;Wales_USOA!$B28,Data_USOA!$A$5:$K$5600,Data_USOA!E$1,FALSE))=0,ISERROR(IF(ISERROR(VLOOKUP(control!$B$5&amp;control!$J$99&amp;Wales_USOA!$B28,Data_USOA!$A$5:$K$5600,Data_USOA!E$1,FALSE)),"-",VLOOKUP(control!$B$5&amp;control!$J$99&amp;Wales_USOA!$B28,Data_USOA!$A$5:$K$5600,Data_USOA!E$1,FALSE)))),"-",IF(ISERROR(VLOOKUP(control!$B$5&amp;control!$J$99&amp;Wales_USOA!$B28,Data_USOA!$A$5:$K$5600,Data_USOA!E$1,FALSE)),"-",VLOOKUP(control!$B$5&amp;control!$J$99&amp;Wales_USOA!$B28,Data_USOA!$A$5:$K$5600,Data_USOA!E$1,FALSE)))</f>
        <v>40</v>
      </c>
      <c r="L28" s="87">
        <f>IF(OR(IF(ISERROR(VLOOKUP(control!$B$5&amp;control!$J$99&amp;Wales_USOA!$B28,Data_USOA!$A$5:$K$5600,Data_USOA!F$1,FALSE)),"-",VLOOKUP(control!$B$5&amp;control!$J$99&amp;Wales_USOA!$B28,Data_USOA!$A$5:$K$5600,Data_USOA!F$1,FALSE))=0,ISERROR(IF(ISERROR(VLOOKUP(control!$B$5&amp;control!$J$99&amp;Wales_USOA!$B31,Data_USOA!$A$5:$K$5600,Data_USOA!F$1,FALSE)),"-",VLOOKUP(control!$B$5&amp;control!$J$99&amp;Wales_USOA!$B28,Data_USOA!$A$5:$K$5600,Data_USOA!F$1,FALSE)))),"-",IF(ISERROR(VLOOKUP(control!$B$5&amp;control!$J$99&amp;Wales_USOA!$B28,Data_USOA!$A$5:$K$5600,Data_USOA!F$1,FALSE)),"-",VLOOKUP(control!$B$5&amp;control!$J$99&amp;Wales_USOA!$B28,Data_USOA!$A$5:$K$5600,Data_USOA!F$1,FALSE)))</f>
        <v>25</v>
      </c>
      <c r="M28" s="87">
        <f>IF(OR(IF(ISERROR(VLOOKUP(control!$B$5&amp;control!$J$99&amp;Wales_USOA!$B28,Data_USOA!$A$5:$K$5600,Data_USOA!G$1,FALSE)),"-",VLOOKUP(control!$B$5&amp;control!$J$99&amp;Wales_USOA!$B28,Data_USOA!$A$5:$K$5600,Data_USOA!G$1,FALSE))=0,ISERROR(IF(ISERROR(VLOOKUP(control!$B$5&amp;control!$J$99&amp;Wales_USOA!$B31,Data_USOA!$A$5:$K$5600,Data_USOA!G$1,FALSE)),"-",VLOOKUP(control!$B$5&amp;control!$J$99&amp;Wales_USOA!$B28,Data_USOA!$A$5:$K$5600,Data_USOA!G$1,FALSE)))),"-",IF(ISERROR(VLOOKUP(control!$B$5&amp;control!$J$99&amp;Wales_USOA!$B28,Data_USOA!$A$5:$K$5600,Data_USOA!G$1,FALSE)),"-",VLOOKUP(control!$B$5&amp;control!$J$99&amp;Wales_USOA!$B28,Data_USOA!$A$5:$K$5600,Data_USOA!G$1,FALSE)))</f>
        <v>88</v>
      </c>
      <c r="N28" s="87">
        <f>IF(OR(IF(ISERROR(VLOOKUP(control!$B$5&amp;control!$J$99&amp;Wales_USOA!$B28,Data_USOA!$A$5:$K$5600,Data_USOA!H$1,FALSE)),"-",VLOOKUP(control!$B$5&amp;control!$J$99&amp;Wales_USOA!$B28,Data_USOA!$A$5:$K$5600,Data_USOA!H$1,FALSE))=0,ISERROR(IF(ISERROR(VLOOKUP(control!$B$5&amp;control!$J$99&amp;Wales_USOA!$B31,Data_USOA!$A$5:$K$5600,Data_USOA!H$1,FALSE)),"-",VLOOKUP(control!$B$5&amp;control!$J$99&amp;Wales_USOA!$B28,Data_USOA!$A$5:$K$5600,Data_USOA!H$1,FALSE)))),"-",IF(ISERROR(VLOOKUP(control!$B$5&amp;control!$J$99&amp;Wales_USOA!$B28,Data_USOA!$A$5:$K$5600,Data_USOA!H$1,FALSE)),"-",VLOOKUP(control!$B$5&amp;control!$J$99&amp;Wales_USOA!$B28,Data_USOA!$A$5:$K$5600,Data_USOA!H$1,FALSE)))</f>
        <v>95</v>
      </c>
      <c r="O28" s="87">
        <f>IF(OR(IF(ISERROR(VLOOKUP(control!$B$5&amp;control!$J$99&amp;Wales_USOA!$B28,Data_USOA!$A$5:$K$5600,Data_USOA!I$1,FALSE)),"-",VLOOKUP(control!$B$5&amp;control!$J$99&amp;Wales_USOA!$B28,Data_USOA!$A$5:$K$5600,Data_USOA!I$1,FALSE))=0,ISERROR(IF(ISERROR(VLOOKUP(control!$B$5&amp;control!$J$99&amp;Wales_USOA!$B31,Data_USOA!$A$5:$K$5600,Data_USOA!I$1,FALSE)),"-",VLOOKUP(control!$B$5&amp;control!$J$99&amp;Wales_USOA!$B28,Data_USOA!$A$5:$K$5600,Data_USOA!I$1,FALSE)))),"-",IF(ISERROR(VLOOKUP(control!$B$5&amp;control!$J$99&amp;Wales_USOA!$B28,Data_USOA!$A$5:$K$5600,Data_USOA!I$1,FALSE)),"-",VLOOKUP(control!$B$5&amp;control!$J$99&amp;Wales_USOA!$B28,Data_USOA!$A$5:$K$5600,Data_USOA!I$1,FALSE)))</f>
        <v>70</v>
      </c>
      <c r="P28" s="87">
        <f>IF(OR(IF(ISERROR(VLOOKUP(control!$B$5&amp;control!$J$99&amp;Wales_USOA!$B28,Data_USOA!$A$5:$K$5600,Data_USOA!J$1,FALSE)),"-",VLOOKUP(control!$B$5&amp;control!$J$99&amp;Wales_USOA!$B28,Data_USOA!$A$5:$K$5600,Data_USOA!J$1,FALSE))=0,ISERROR(IF(ISERROR(VLOOKUP(control!$B$5&amp;control!$J$99&amp;Wales_USOA!$B31,Data_USOA!$A$5:$K$5600,Data_USOA!J$1,FALSE)),"-",VLOOKUP(control!$B$5&amp;control!$J$99&amp;Wales_USOA!$B28,Data_USOA!$A$5:$K$5600,Data_USOA!J$1,FALSE)))),"-",IF(ISERROR(VLOOKUP(control!$B$5&amp;control!$J$99&amp;Wales_USOA!$B28,Data_USOA!$A$5:$K$5600,Data_USOA!J$1,FALSE)),"-",VLOOKUP(control!$B$5&amp;control!$J$99&amp;Wales_USOA!$B28,Data_USOA!$A$5:$K$5600,Data_USOA!J$1,FALSE)))</f>
        <v>48</v>
      </c>
      <c r="Q28" s="88">
        <f>IF(OR(IF(ISERROR(VLOOKUP(control!$B$5&amp;control!$J$99&amp;Wales_USOA!$B28,Data_USOA!$A$5:$K$5600,Data_USOA!K$1,FALSE)),"-",VLOOKUP(control!$B$5&amp;control!$J$99&amp;Wales_USOA!$B28,Data_USOA!$A$5:$K$5600,Data_USOA!K$1,FALSE))=0,ISERROR(IF(ISERROR(VLOOKUP(control!$B$5&amp;control!$J$99&amp;Wales_USOA!$B31,Data_USOA!$A$5:$K$5600,Data_USOA!K$1,FALSE)),"-",VLOOKUP(control!$B$5&amp;control!$J$99&amp;Wales_USOA!$B28,Data_USOA!$A$5:$K$5600,Data_USOA!K$1,FALSE)))),"-",IF(ISERROR(VLOOKUP(control!$B$5&amp;control!$J$99&amp;Wales_USOA!$B28,Data_USOA!$A$5:$K$5600,Data_USOA!K$1,FALSE)),"-",VLOOKUP(control!$B$5&amp;control!$J$99&amp;Wales_USOA!$B28,Data_USOA!$A$5:$K$5600,Data_USOA!K$1,FALSE)))</f>
        <v>366</v>
      </c>
      <c r="R28" s="9"/>
      <c r="S28" s="86">
        <f>IF(OR(IF(ISERROR(VLOOKUP("Persons"&amp;control!$J$99&amp;Wales_USOA!$B28,Data_USOA!$A$5:$K$5600,Data_USOA!E$1,FALSE)),"-",VLOOKUP("Persons"&amp;control!$J$99&amp;Wales_USOA!$B28,Data_USOA!$A$5:$K$5600,Data_USOA!E$1,FALSE))=0,ISERROR(IF(ISERROR(VLOOKUP("Persons"&amp;control!$J$99&amp;Wales_USOA!$B28,Data_USOA!$A$5:$K$5600,Data_USOA!E$1,FALSE)),"-",VLOOKUP("Persons"&amp;control!$J$99&amp;Wales_USOA!$B28,Data_USOA!$A$5:$K$5600,Data_USOA!E$1,FALSE)))),"-",IF(ISERROR(VLOOKUP("Persons"&amp;control!$J$99&amp;Wales_USOA!$B28,Data_USOA!$A$5:$K$5600,Data_USOA!E$1,FALSE)),"-",VLOOKUP("Persons"&amp;control!$J$99&amp;Wales_USOA!$B28,Data_USOA!$A$5:$K$5600,Data_USOA!E$1,FALSE)))</f>
        <v>40</v>
      </c>
      <c r="T28" s="87">
        <f>IF(OR(IF(ISERROR(VLOOKUP("Persons"&amp;control!$J$99&amp;Wales_USOA!$B28,Data_USOA!$A$5:$K$5600,Data_USOA!F$1,FALSE)),"-",VLOOKUP("Persons"&amp;control!$J$99&amp;Wales_USOA!$B28,Data_USOA!$A$5:$K$5600,Data_USOA!F$1,FALSE))=0,ISERROR(IF(ISERROR(VLOOKUP("Persons"&amp;control!$J$99&amp;Wales_USOA!$B28,Data_USOA!$A$5:$K$5600,Data_USOA!F$1,FALSE)),"-",VLOOKUP("Persons"&amp;control!$J$99&amp;Wales_USOA!$B28,Data_USOA!$A$5:$K$5600,Data_USOA!F$1,FALSE)))),"-",IF(ISERROR(VLOOKUP("Persons"&amp;control!$J$99&amp;Wales_USOA!$B28,Data_USOA!$A$5:$K$5600,Data_USOA!F$1,FALSE)),"-",VLOOKUP("Persons"&amp;control!$J$99&amp;Wales_USOA!$B28,Data_USOA!$A$5:$K$5600,Data_USOA!F$1,FALSE)))</f>
        <v>25</v>
      </c>
      <c r="U28" s="87">
        <f>IF(OR(IF(ISERROR(VLOOKUP("Persons"&amp;control!$J$99&amp;Wales_USOA!$B28,Data_USOA!$A$5:$K$5600,Data_USOA!G$1,FALSE)),"-",VLOOKUP("Persons"&amp;control!$J$99&amp;Wales_USOA!$B28,Data_USOA!$A$5:$K$5600,Data_USOA!G$1,FALSE))=0,ISERROR(IF(ISERROR(VLOOKUP("Persons"&amp;control!$J$99&amp;Wales_USOA!$B28,Data_USOA!$A$5:$K$5600,Data_USOA!G$1,FALSE)),"-",VLOOKUP("Persons"&amp;control!$J$99&amp;Wales_USOA!$B28,Data_USOA!$A$5:$K$5600,Data_USOA!G$1,FALSE)))),"-",IF(ISERROR(VLOOKUP("Persons"&amp;control!$J$99&amp;Wales_USOA!$B28,Data_USOA!$A$5:$K$5600,Data_USOA!G$1,FALSE)),"-",VLOOKUP("Persons"&amp;control!$J$99&amp;Wales_USOA!$B28,Data_USOA!$A$5:$K$5600,Data_USOA!G$1,FALSE)))</f>
        <v>88</v>
      </c>
      <c r="V28" s="87">
        <f>IF(OR(IF(ISERROR(VLOOKUP("Persons"&amp;control!$J$99&amp;Wales_USOA!$B28,Data_USOA!$A$5:$K$5600,Data_USOA!H$1,FALSE)),"-",VLOOKUP("Persons"&amp;control!$J$99&amp;Wales_USOA!$B28,Data_USOA!$A$5:$K$5600,Data_USOA!H$1,FALSE))=0,ISERROR(IF(ISERROR(VLOOKUP("Persons"&amp;control!$J$99&amp;Wales_USOA!$B28,Data_USOA!$A$5:$K$5600,Data_USOA!H$1,FALSE)),"-",VLOOKUP("Persons"&amp;control!$J$99&amp;Wales_USOA!$B28,Data_USOA!$A$5:$K$5600,Data_USOA!H$1,FALSE)))),"-",IF(ISERROR(VLOOKUP("Persons"&amp;control!$J$99&amp;Wales_USOA!$B28,Data_USOA!$A$5:$K$5600,Data_USOA!H$1,FALSE)),"-",VLOOKUP("Persons"&amp;control!$J$99&amp;Wales_USOA!$B28,Data_USOA!$A$5:$K$5600,Data_USOA!H$1,FALSE)))</f>
        <v>95</v>
      </c>
      <c r="W28" s="87">
        <f>IF(OR(IF(ISERROR(VLOOKUP("Persons"&amp;control!$J$99&amp;Wales_USOA!$B28,Data_USOA!$A$5:$K$5600,Data_USOA!I$1,FALSE)),"-",VLOOKUP("Persons"&amp;control!$J$99&amp;Wales_USOA!$B28,Data_USOA!$A$5:$K$5600,Data_USOA!I$1,FALSE))=0,ISERROR(IF(ISERROR(VLOOKUP("Persons"&amp;control!$J$99&amp;Wales_USOA!$B28,Data_USOA!$A$5:$K$5600,Data_USOA!I$1,FALSE)),"-",VLOOKUP("Persons"&amp;control!$J$99&amp;Wales_USOA!$B28,Data_USOA!$A$5:$K$5600,Data_USOA!I$1,FALSE)))),"-",IF(ISERROR(VLOOKUP("Persons"&amp;control!$J$99&amp;Wales_USOA!$B28,Data_USOA!$A$5:$K$5600,Data_USOA!I$1,FALSE)),"-",VLOOKUP("Persons"&amp;control!$J$99&amp;Wales_USOA!$B28,Data_USOA!$A$5:$K$5600,Data_USOA!I$1,FALSE)))</f>
        <v>70</v>
      </c>
      <c r="X28" s="87">
        <f>IF(OR(IF(ISERROR(VLOOKUP("Persons"&amp;control!$J$99&amp;Wales_USOA!$B28,Data_USOA!$A$5:$K$5600,Data_USOA!J$1,FALSE)),"-",VLOOKUP("Persons"&amp;control!$J$99&amp;Wales_USOA!$B28,Data_USOA!$A$5:$K$5600,Data_USOA!J$1,FALSE))=0,ISERROR(IF(ISERROR(VLOOKUP("Persons"&amp;control!$J$99&amp;Wales_USOA!$B28,Data_USOA!$A$5:$K$5600,Data_USOA!J$1,FALSE)),"-",VLOOKUP("Persons"&amp;control!$J$99&amp;Wales_USOA!$B28,Data_USOA!$A$5:$K$5600,Data_USOA!J$1,FALSE)))),"-",IF(ISERROR(VLOOKUP("Persons"&amp;control!$J$99&amp;Wales_USOA!$B28,Data_USOA!$A$5:$K$5600,Data_USOA!J$1,FALSE)),"-",VLOOKUP("Persons"&amp;control!$J$99&amp;Wales_USOA!$B28,Data_USOA!$A$5:$K$5600,Data_USOA!J$1,FALSE)))</f>
        <v>48</v>
      </c>
      <c r="Y28" s="88">
        <f>IF(OR(IF(ISERROR(VLOOKUP("Persons"&amp;control!$J$99&amp;Wales_USOA!$B28,Data_USOA!$A$5:$K$5600,Data_USOA!K$1,FALSE)),"-",VLOOKUP("Persons"&amp;control!$J$99&amp;Wales_USOA!$B28,Data_USOA!$A$5:$K$5600,Data_USOA!K$1,FALSE))=0,ISERROR(IF(ISERROR(VLOOKUP("Persons"&amp;control!$J$99&amp;Wales_USOA!$B28,Data_USOA!$A$5:$K$5600,Data_USOA!K$1,FALSE)),"-",VLOOKUP("Persons"&amp;control!$J$99&amp;Wales_USOA!$B28,Data_USOA!$A$5:$K$5600,Data_USOA!K$1,FALSE)))),"-",IF(ISERROR(VLOOKUP("Persons"&amp;control!$J$99&amp;Wales_USOA!$B28,Data_USOA!$A$5:$K$5600,Data_USOA!K$1,FALSE)),"-",VLOOKUP("Persons"&amp;control!$J$99&amp;Wales_USOA!$B28,Data_USOA!$A$5:$K$5600,Data_USOA!K$1,FALSE)))</f>
        <v>366</v>
      </c>
    </row>
    <row r="29" spans="2:25" thickBot="1">
      <c r="B29" s="16" t="s">
        <v>69</v>
      </c>
      <c r="C29" s="89" t="str">
        <f>IF(OR(IF(ISERROR(VLOOKUP(control!$B$4&amp;control!$J$99&amp;Wales_USOA!$B29,Data_USOA!$A$5:$K$5600,Data_USOA!E$1,FALSE)),"-",VLOOKUP(control!$B$4&amp;control!$J$99&amp;Wales_USOA!$B29,Data_USOA!$A$5:$K$5600,Data_USOA!E$1,FALSE))=0,ISERROR(IF(ISERROR(VLOOKUP(control!$B$4&amp;control!$J$99&amp;Wales_USOA!$B29,Data_USOA!$A$5:$K$5600,Data_USOA!E$1,FALSE)),"-",VLOOKUP(control!$B$4&amp;control!$J$99&amp;Wales_USOA!$B29,Data_USOA!$A$5:$K$5600,Data_USOA!E$1,FALSE)))),"-",IF(ISERROR(VLOOKUP(control!$B$4&amp;control!$J$99&amp;Wales_USOA!$B29,Data_USOA!$A$5:$K$5600,Data_USOA!E$1,FALSE)),"-",VLOOKUP(control!$B$4&amp;control!$J$99&amp;Wales_USOA!$B29,Data_USOA!$A$5:$K$5600,Data_USOA!E$1,FALSE)))</f>
        <v>-</v>
      </c>
      <c r="D29" s="90" t="str">
        <f>IF(OR(IF(ISERROR(VLOOKUP(control!$B$4&amp;control!$J$99&amp;Wales_USOA!$B29,Data_USOA!$A$5:$K$5600,Data_USOA!F$1,FALSE)),"-",VLOOKUP(control!$B$4&amp;control!$J$99&amp;Wales_USOA!$B29,Data_USOA!$A$5:$K$5600,Data_USOA!F$1,FALSE))=0,ISERROR(IF(ISERROR(VLOOKUP(control!$B$4&amp;control!$J$99&amp;Wales_USOA!$B29,Data_USOA!$A$5:$K$5600,Data_USOA!F$1,FALSE)),"-",VLOOKUP(control!$B$4&amp;control!$J$99&amp;Wales_USOA!$B29,Data_USOA!$A$5:$K$5600,Data_USOA!F$1,FALSE)))),"-",IF(ISERROR(VLOOKUP(control!$B$4&amp;control!$J$99&amp;Wales_USOA!$B29,Data_USOA!$A$5:$K$5600,Data_USOA!F$1,FALSE)),"-",VLOOKUP(control!$B$4&amp;control!$J$99&amp;Wales_USOA!$B29,Data_USOA!$A$5:$K$5600,Data_USOA!F$1,FALSE)))</f>
        <v>-</v>
      </c>
      <c r="E29" s="90" t="str">
        <f>IF(OR(IF(ISERROR(VLOOKUP(control!$B$4&amp;control!$J$99&amp;Wales_USOA!$B29,Data_USOA!$A$5:$K$5600,Data_USOA!G$1,FALSE)),"-",VLOOKUP(control!$B$4&amp;control!$J$99&amp;Wales_USOA!$B29,Data_USOA!$A$5:$K$5600,Data_USOA!G$1,FALSE))=0,ISERROR(IF(ISERROR(VLOOKUP(control!$B$4&amp;control!$J$99&amp;Wales_USOA!$B29,Data_USOA!$A$5:$K$5600,Data_USOA!G$1,FALSE)),"-",VLOOKUP(control!$B$4&amp;control!$J$99&amp;Wales_USOA!$B29,Data_USOA!$A$5:$K$5600,Data_USOA!G$1,FALSE)))),"-",IF(ISERROR(VLOOKUP(control!$B$4&amp;control!$J$99&amp;Wales_USOA!$B29,Data_USOA!$A$5:$K$5600,Data_USOA!G$1,FALSE)),"-",VLOOKUP(control!$B$4&amp;control!$J$99&amp;Wales_USOA!$B29,Data_USOA!$A$5:$K$5600,Data_USOA!G$1,FALSE)))</f>
        <v>-</v>
      </c>
      <c r="F29" s="90" t="str">
        <f>IF(OR(IF(ISERROR(VLOOKUP(control!$B$4&amp;control!$J$99&amp;Wales_USOA!$B29,Data_USOA!$A$5:$K$5600,Data_USOA!H$1,FALSE)),"-",VLOOKUP(control!$B$4&amp;control!$J$99&amp;Wales_USOA!$B29,Data_USOA!$A$5:$K$5600,Data_USOA!H$1,FALSE))=0,ISERROR(IF(ISERROR(VLOOKUP(control!$B$4&amp;control!$J$99&amp;Wales_USOA!$B29,Data_USOA!$A$5:$K$5600,Data_USOA!H$1,FALSE)),"-",VLOOKUP(control!$B$4&amp;control!$J$99&amp;Wales_USOA!$B29,Data_USOA!$A$5:$K$5600,Data_USOA!H$1,FALSE)))),"-",IF(ISERROR(VLOOKUP(control!$B$4&amp;control!$J$99&amp;Wales_USOA!$B29,Data_USOA!$A$5:$K$5600,Data_USOA!H$1,FALSE)),"-",VLOOKUP(control!$B$4&amp;control!$J$99&amp;Wales_USOA!$B29,Data_USOA!$A$5:$K$5600,Data_USOA!H$1,FALSE)))</f>
        <v>-</v>
      </c>
      <c r="G29" s="90" t="str">
        <f>IF(OR(IF(ISERROR(VLOOKUP(control!$B$4&amp;control!$J$99&amp;Wales_USOA!$B29,Data_USOA!$A$5:$K$5600,Data_USOA!I$1,FALSE)),"-",VLOOKUP(control!$B$4&amp;control!$J$99&amp;Wales_USOA!$B29,Data_USOA!$A$5:$K$5600,Data_USOA!I$1,FALSE))=0,ISERROR(IF(ISERROR(VLOOKUP(control!$B$4&amp;control!$J$99&amp;Wales_USOA!$B29,Data_USOA!$A$5:$K$5600,Data_USOA!I$1,FALSE)),"-",VLOOKUP(control!$B$4&amp;control!$J$99&amp;Wales_USOA!$B29,Data_USOA!$A$5:$K$5600,Data_USOA!I$1,FALSE)))),"-",IF(ISERROR(VLOOKUP(control!$B$4&amp;control!$J$99&amp;Wales_USOA!$B29,Data_USOA!$A$5:$K$5600,Data_USOA!I$1,FALSE)),"-",VLOOKUP(control!$B$4&amp;control!$J$99&amp;Wales_USOA!$B29,Data_USOA!$A$5:$K$5600,Data_USOA!I$1,FALSE)))</f>
        <v>-</v>
      </c>
      <c r="H29" s="90" t="str">
        <f>IF(OR(IF(ISERROR(VLOOKUP(control!$B$4&amp;control!$J$99&amp;Wales_USOA!$B29,Data_USOA!$A$5:$K$5600,Data_USOA!J$1,FALSE)),"-",VLOOKUP(control!$B$4&amp;control!$J$99&amp;Wales_USOA!$B29,Data_USOA!$A$5:$K$5600,Data_USOA!J$1,FALSE))=0,ISERROR(IF(ISERROR(VLOOKUP(control!$B$4&amp;control!$J$99&amp;Wales_USOA!$B29,Data_USOA!$A$5:$K$5600,Data_USOA!J$1,FALSE)),"-",VLOOKUP(control!$B$4&amp;control!$J$99&amp;Wales_USOA!$B29,Data_USOA!$A$5:$K$5600,Data_USOA!J$1,FALSE)))),"-",IF(ISERROR(VLOOKUP(control!$B$4&amp;control!$J$99&amp;Wales_USOA!$B29,Data_USOA!$A$5:$K$5600,Data_USOA!J$1,FALSE)),"-",VLOOKUP(control!$B$4&amp;control!$J$99&amp;Wales_USOA!$B29,Data_USOA!$A$5:$K$5600,Data_USOA!J$1,FALSE)))</f>
        <v>-</v>
      </c>
      <c r="I29" s="91" t="str">
        <f>IF(OR(IF(ISERROR(VLOOKUP(control!$B$4&amp;control!$J$99&amp;Wales_USOA!$B29,Data_USOA!$A$5:$K$5600,Data_USOA!K$1,FALSE)),"-",VLOOKUP(control!$B$4&amp;control!$J$99&amp;Wales_USOA!$B29,Data_USOA!$A$5:$K$5600,Data_USOA!K$1,FALSE))=0,ISERROR(IF(ISERROR(VLOOKUP(control!$B$4&amp;control!$J$99&amp;Wales_USOA!$B29,Data_USOA!$A$5:$K$5600,Data_USOA!K$1,FALSE)),"-",VLOOKUP(control!$B$4&amp;control!$J$99&amp;Wales_USOA!$B29,Data_USOA!$A$5:$K$5600,Data_USOA!K$1,FALSE)))),"-",IF(ISERROR(VLOOKUP(control!$B$4&amp;control!$J$99&amp;Wales_USOA!$B29,Data_USOA!$A$5:$K$5600,Data_USOA!K$1,FALSE)),"-",VLOOKUP(control!$B$4&amp;control!$J$99&amp;Wales_USOA!$B29,Data_USOA!$A$5:$K$5600,Data_USOA!K$1,FALSE)))</f>
        <v>-</v>
      </c>
      <c r="K29" s="89" t="str">
        <f>IF(OR(IF(ISERROR(VLOOKUP(control!$B$5&amp;control!$J$99&amp;Wales_USOA!$B29,Data_USOA!$A$5:$K$5600,Data_USOA!E$1,FALSE)),"-",VLOOKUP(control!$B$5&amp;control!$J$99&amp;Wales_USOA!$B29,Data_USOA!$A$5:$K$5600,Data_USOA!E$1,FALSE))=0,ISERROR(IF(ISERROR(VLOOKUP(control!$B$5&amp;control!$J$99&amp;Wales_USOA!$B29,Data_USOA!$A$5:$K$5600,Data_USOA!E$1,FALSE)),"-",VLOOKUP(control!$B$5&amp;control!$J$99&amp;Wales_USOA!$B29,Data_USOA!$A$5:$K$5600,Data_USOA!E$1,FALSE)))),"-",IF(ISERROR(VLOOKUP(control!$B$5&amp;control!$J$99&amp;Wales_USOA!$B29,Data_USOA!$A$5:$K$5600,Data_USOA!E$1,FALSE)),"-",VLOOKUP(control!$B$5&amp;control!$J$99&amp;Wales_USOA!$B29,Data_USOA!$A$5:$K$5600,Data_USOA!E$1,FALSE)))</f>
        <v>-</v>
      </c>
      <c r="L29" s="90" t="str">
        <f>IF(OR(IF(ISERROR(VLOOKUP(control!$B$5&amp;control!$J$99&amp;Wales_USOA!$B29,Data_USOA!$A$5:$K$5600,Data_USOA!F$1,FALSE)),"-",VLOOKUP(control!$B$5&amp;control!$J$99&amp;Wales_USOA!$B29,Data_USOA!$A$5:$K$5600,Data_USOA!F$1,FALSE))=0,ISERROR(IF(ISERROR(VLOOKUP(control!$B$5&amp;control!$J$99&amp;Wales_USOA!$B32,Data_USOA!$A$5:$K$5600,Data_USOA!F$1,FALSE)),"-",VLOOKUP(control!$B$5&amp;control!$J$99&amp;Wales_USOA!$B29,Data_USOA!$A$5:$K$5600,Data_USOA!F$1,FALSE)))),"-",IF(ISERROR(VLOOKUP(control!$B$5&amp;control!$J$99&amp;Wales_USOA!$B29,Data_USOA!$A$5:$K$5600,Data_USOA!F$1,FALSE)),"-",VLOOKUP(control!$B$5&amp;control!$J$99&amp;Wales_USOA!$B29,Data_USOA!$A$5:$K$5600,Data_USOA!F$1,FALSE)))</f>
        <v>-</v>
      </c>
      <c r="M29" s="90">
        <f>IF(OR(IF(ISERROR(VLOOKUP(control!$B$5&amp;control!$J$99&amp;Wales_USOA!$B29,Data_USOA!$A$5:$K$5600,Data_USOA!G$1,FALSE)),"-",VLOOKUP(control!$B$5&amp;control!$J$99&amp;Wales_USOA!$B29,Data_USOA!$A$5:$K$5600,Data_USOA!G$1,FALSE))=0,ISERROR(IF(ISERROR(VLOOKUP(control!$B$5&amp;control!$J$99&amp;Wales_USOA!$B32,Data_USOA!$A$5:$K$5600,Data_USOA!G$1,FALSE)),"-",VLOOKUP(control!$B$5&amp;control!$J$99&amp;Wales_USOA!$B29,Data_USOA!$A$5:$K$5600,Data_USOA!G$1,FALSE)))),"-",IF(ISERROR(VLOOKUP(control!$B$5&amp;control!$J$99&amp;Wales_USOA!$B29,Data_USOA!$A$5:$K$5600,Data_USOA!G$1,FALSE)),"-",VLOOKUP(control!$B$5&amp;control!$J$99&amp;Wales_USOA!$B29,Data_USOA!$A$5:$K$5600,Data_USOA!G$1,FALSE)))</f>
        <v>6</v>
      </c>
      <c r="N29" s="90">
        <f>IF(OR(IF(ISERROR(VLOOKUP(control!$B$5&amp;control!$J$99&amp;Wales_USOA!$B29,Data_USOA!$A$5:$K$5600,Data_USOA!H$1,FALSE)),"-",VLOOKUP(control!$B$5&amp;control!$J$99&amp;Wales_USOA!$B29,Data_USOA!$A$5:$K$5600,Data_USOA!H$1,FALSE))=0,ISERROR(IF(ISERROR(VLOOKUP(control!$B$5&amp;control!$J$99&amp;Wales_USOA!$B32,Data_USOA!$A$5:$K$5600,Data_USOA!H$1,FALSE)),"-",VLOOKUP(control!$B$5&amp;control!$J$99&amp;Wales_USOA!$B29,Data_USOA!$A$5:$K$5600,Data_USOA!H$1,FALSE)))),"-",IF(ISERROR(VLOOKUP(control!$B$5&amp;control!$J$99&amp;Wales_USOA!$B29,Data_USOA!$A$5:$K$5600,Data_USOA!H$1,FALSE)),"-",VLOOKUP(control!$B$5&amp;control!$J$99&amp;Wales_USOA!$B29,Data_USOA!$A$5:$K$5600,Data_USOA!H$1,FALSE)))</f>
        <v>8</v>
      </c>
      <c r="O29" s="90">
        <f>IF(OR(IF(ISERROR(VLOOKUP(control!$B$5&amp;control!$J$99&amp;Wales_USOA!$B29,Data_USOA!$A$5:$K$5600,Data_USOA!I$1,FALSE)),"-",VLOOKUP(control!$B$5&amp;control!$J$99&amp;Wales_USOA!$B29,Data_USOA!$A$5:$K$5600,Data_USOA!I$1,FALSE))=0,ISERROR(IF(ISERROR(VLOOKUP(control!$B$5&amp;control!$J$99&amp;Wales_USOA!$B32,Data_USOA!$A$5:$K$5600,Data_USOA!I$1,FALSE)),"-",VLOOKUP(control!$B$5&amp;control!$J$99&amp;Wales_USOA!$B29,Data_USOA!$A$5:$K$5600,Data_USOA!I$1,FALSE)))),"-",IF(ISERROR(VLOOKUP(control!$B$5&amp;control!$J$99&amp;Wales_USOA!$B29,Data_USOA!$A$5:$K$5600,Data_USOA!I$1,FALSE)),"-",VLOOKUP(control!$B$5&amp;control!$J$99&amp;Wales_USOA!$B29,Data_USOA!$A$5:$K$5600,Data_USOA!I$1,FALSE)))</f>
        <v>6</v>
      </c>
      <c r="P29" s="90">
        <f>IF(OR(IF(ISERROR(VLOOKUP(control!$B$5&amp;control!$J$99&amp;Wales_USOA!$B29,Data_USOA!$A$5:$K$5600,Data_USOA!J$1,FALSE)),"-",VLOOKUP(control!$B$5&amp;control!$J$99&amp;Wales_USOA!$B29,Data_USOA!$A$5:$K$5600,Data_USOA!J$1,FALSE))=0,ISERROR(IF(ISERROR(VLOOKUP(control!$B$5&amp;control!$J$99&amp;Wales_USOA!$B32,Data_USOA!$A$5:$K$5600,Data_USOA!J$1,FALSE)),"-",VLOOKUP(control!$B$5&amp;control!$J$99&amp;Wales_USOA!$B29,Data_USOA!$A$5:$K$5600,Data_USOA!J$1,FALSE)))),"-",IF(ISERROR(VLOOKUP(control!$B$5&amp;control!$J$99&amp;Wales_USOA!$B29,Data_USOA!$A$5:$K$5600,Data_USOA!J$1,FALSE)),"-",VLOOKUP(control!$B$5&amp;control!$J$99&amp;Wales_USOA!$B29,Data_USOA!$A$5:$K$5600,Data_USOA!J$1,FALSE)))</f>
        <v>6</v>
      </c>
      <c r="Q29" s="91">
        <f>IF(OR(IF(ISERROR(VLOOKUP(control!$B$5&amp;control!$J$99&amp;Wales_USOA!$B29,Data_USOA!$A$5:$K$5600,Data_USOA!K$1,FALSE)),"-",VLOOKUP(control!$B$5&amp;control!$J$99&amp;Wales_USOA!$B29,Data_USOA!$A$5:$K$5600,Data_USOA!K$1,FALSE))=0,ISERROR(IF(ISERROR(VLOOKUP(control!$B$5&amp;control!$J$99&amp;Wales_USOA!$B32,Data_USOA!$A$5:$K$5600,Data_USOA!K$1,FALSE)),"-",VLOOKUP(control!$B$5&amp;control!$J$99&amp;Wales_USOA!$B29,Data_USOA!$A$5:$K$5600,Data_USOA!K$1,FALSE)))),"-",IF(ISERROR(VLOOKUP(control!$B$5&amp;control!$J$99&amp;Wales_USOA!$B29,Data_USOA!$A$5:$K$5600,Data_USOA!K$1,FALSE)),"-",VLOOKUP(control!$B$5&amp;control!$J$99&amp;Wales_USOA!$B29,Data_USOA!$A$5:$K$5600,Data_USOA!K$1,FALSE)))</f>
        <v>26</v>
      </c>
      <c r="R29" s="9"/>
      <c r="S29" s="89" t="str">
        <f>IF(OR(IF(ISERROR(VLOOKUP("Persons"&amp;control!$J$99&amp;Wales_USOA!$B29,Data_USOA!$A$5:$K$5600,Data_USOA!E$1,FALSE)),"-",VLOOKUP("Persons"&amp;control!$J$99&amp;Wales_USOA!$B29,Data_USOA!$A$5:$K$5600,Data_USOA!E$1,FALSE))=0,ISERROR(IF(ISERROR(VLOOKUP("Persons"&amp;control!$J$99&amp;Wales_USOA!$B29,Data_USOA!$A$5:$K$5600,Data_USOA!E$1,FALSE)),"-",VLOOKUP("Persons"&amp;control!$J$99&amp;Wales_USOA!$B29,Data_USOA!$A$5:$K$5600,Data_USOA!E$1,FALSE)))),"-",IF(ISERROR(VLOOKUP("Persons"&amp;control!$J$99&amp;Wales_USOA!$B29,Data_USOA!$A$5:$K$5600,Data_USOA!E$1,FALSE)),"-",VLOOKUP("Persons"&amp;control!$J$99&amp;Wales_USOA!$B29,Data_USOA!$A$5:$K$5600,Data_USOA!E$1,FALSE)))</f>
        <v>-</v>
      </c>
      <c r="T29" s="90" t="str">
        <f>IF(OR(IF(ISERROR(VLOOKUP("Persons"&amp;control!$J$99&amp;Wales_USOA!$B29,Data_USOA!$A$5:$K$5600,Data_USOA!F$1,FALSE)),"-",VLOOKUP("Persons"&amp;control!$J$99&amp;Wales_USOA!$B29,Data_USOA!$A$5:$K$5600,Data_USOA!F$1,FALSE))=0,ISERROR(IF(ISERROR(VLOOKUP("Persons"&amp;control!$J$99&amp;Wales_USOA!$B29,Data_USOA!$A$5:$K$5600,Data_USOA!F$1,FALSE)),"-",VLOOKUP("Persons"&amp;control!$J$99&amp;Wales_USOA!$B29,Data_USOA!$A$5:$K$5600,Data_USOA!F$1,FALSE)))),"-",IF(ISERROR(VLOOKUP("Persons"&amp;control!$J$99&amp;Wales_USOA!$B29,Data_USOA!$A$5:$K$5600,Data_USOA!F$1,FALSE)),"-",VLOOKUP("Persons"&amp;control!$J$99&amp;Wales_USOA!$B29,Data_USOA!$A$5:$K$5600,Data_USOA!F$1,FALSE)))</f>
        <v>-</v>
      </c>
      <c r="U29" s="90">
        <f>IF(OR(IF(ISERROR(VLOOKUP("Persons"&amp;control!$J$99&amp;Wales_USOA!$B29,Data_USOA!$A$5:$K$5600,Data_USOA!G$1,FALSE)),"-",VLOOKUP("Persons"&amp;control!$J$99&amp;Wales_USOA!$B29,Data_USOA!$A$5:$K$5600,Data_USOA!G$1,FALSE))=0,ISERROR(IF(ISERROR(VLOOKUP("Persons"&amp;control!$J$99&amp;Wales_USOA!$B29,Data_USOA!$A$5:$K$5600,Data_USOA!G$1,FALSE)),"-",VLOOKUP("Persons"&amp;control!$J$99&amp;Wales_USOA!$B29,Data_USOA!$A$5:$K$5600,Data_USOA!G$1,FALSE)))),"-",IF(ISERROR(VLOOKUP("Persons"&amp;control!$J$99&amp;Wales_USOA!$B29,Data_USOA!$A$5:$K$5600,Data_USOA!G$1,FALSE)),"-",VLOOKUP("Persons"&amp;control!$J$99&amp;Wales_USOA!$B29,Data_USOA!$A$5:$K$5600,Data_USOA!G$1,FALSE)))</f>
        <v>6</v>
      </c>
      <c r="V29" s="90">
        <f>IF(OR(IF(ISERROR(VLOOKUP("Persons"&amp;control!$J$99&amp;Wales_USOA!$B29,Data_USOA!$A$5:$K$5600,Data_USOA!H$1,FALSE)),"-",VLOOKUP("Persons"&amp;control!$J$99&amp;Wales_USOA!$B29,Data_USOA!$A$5:$K$5600,Data_USOA!H$1,FALSE))=0,ISERROR(IF(ISERROR(VLOOKUP("Persons"&amp;control!$J$99&amp;Wales_USOA!$B29,Data_USOA!$A$5:$K$5600,Data_USOA!H$1,FALSE)),"-",VLOOKUP("Persons"&amp;control!$J$99&amp;Wales_USOA!$B29,Data_USOA!$A$5:$K$5600,Data_USOA!H$1,FALSE)))),"-",IF(ISERROR(VLOOKUP("Persons"&amp;control!$J$99&amp;Wales_USOA!$B29,Data_USOA!$A$5:$K$5600,Data_USOA!H$1,FALSE)),"-",VLOOKUP("Persons"&amp;control!$J$99&amp;Wales_USOA!$B29,Data_USOA!$A$5:$K$5600,Data_USOA!H$1,FALSE)))</f>
        <v>8</v>
      </c>
      <c r="W29" s="90">
        <f>IF(OR(IF(ISERROR(VLOOKUP("Persons"&amp;control!$J$99&amp;Wales_USOA!$B29,Data_USOA!$A$5:$K$5600,Data_USOA!I$1,FALSE)),"-",VLOOKUP("Persons"&amp;control!$J$99&amp;Wales_USOA!$B29,Data_USOA!$A$5:$K$5600,Data_USOA!I$1,FALSE))=0,ISERROR(IF(ISERROR(VLOOKUP("Persons"&amp;control!$J$99&amp;Wales_USOA!$B29,Data_USOA!$A$5:$K$5600,Data_USOA!I$1,FALSE)),"-",VLOOKUP("Persons"&amp;control!$J$99&amp;Wales_USOA!$B29,Data_USOA!$A$5:$K$5600,Data_USOA!I$1,FALSE)))),"-",IF(ISERROR(VLOOKUP("Persons"&amp;control!$J$99&amp;Wales_USOA!$B29,Data_USOA!$A$5:$K$5600,Data_USOA!I$1,FALSE)),"-",VLOOKUP("Persons"&amp;control!$J$99&amp;Wales_USOA!$B29,Data_USOA!$A$5:$K$5600,Data_USOA!I$1,FALSE)))</f>
        <v>6</v>
      </c>
      <c r="X29" s="90">
        <f>IF(OR(IF(ISERROR(VLOOKUP("Persons"&amp;control!$J$99&amp;Wales_USOA!$B29,Data_USOA!$A$5:$K$5600,Data_USOA!J$1,FALSE)),"-",VLOOKUP("Persons"&amp;control!$J$99&amp;Wales_USOA!$B29,Data_USOA!$A$5:$K$5600,Data_USOA!J$1,FALSE))=0,ISERROR(IF(ISERROR(VLOOKUP("Persons"&amp;control!$J$99&amp;Wales_USOA!$B29,Data_USOA!$A$5:$K$5600,Data_USOA!J$1,FALSE)),"-",VLOOKUP("Persons"&amp;control!$J$99&amp;Wales_USOA!$B29,Data_USOA!$A$5:$K$5600,Data_USOA!J$1,FALSE)))),"-",IF(ISERROR(VLOOKUP("Persons"&amp;control!$J$99&amp;Wales_USOA!$B29,Data_USOA!$A$5:$K$5600,Data_USOA!J$1,FALSE)),"-",VLOOKUP("Persons"&amp;control!$J$99&amp;Wales_USOA!$B29,Data_USOA!$A$5:$K$5600,Data_USOA!J$1,FALSE)))</f>
        <v>6</v>
      </c>
      <c r="Y29" s="91">
        <f>IF(OR(IF(ISERROR(VLOOKUP("Persons"&amp;control!$J$99&amp;Wales_USOA!$B29,Data_USOA!$A$5:$K$5600,Data_USOA!K$1,FALSE)),"-",VLOOKUP("Persons"&amp;control!$J$99&amp;Wales_USOA!$B29,Data_USOA!$A$5:$K$5600,Data_USOA!K$1,FALSE))=0,ISERROR(IF(ISERROR(VLOOKUP("Persons"&amp;control!$J$99&amp;Wales_USOA!$B29,Data_USOA!$A$5:$K$5600,Data_USOA!K$1,FALSE)),"-",VLOOKUP("Persons"&amp;control!$J$99&amp;Wales_USOA!$B29,Data_USOA!$A$5:$K$5600,Data_USOA!K$1,FALSE)))),"-",IF(ISERROR(VLOOKUP("Persons"&amp;control!$J$99&amp;Wales_USOA!$B29,Data_USOA!$A$5:$K$5600,Data_USOA!K$1,FALSE)),"-",VLOOKUP("Persons"&amp;control!$J$99&amp;Wales_USOA!$B29,Data_USOA!$A$5:$K$5600,Data_USOA!K$1,FALSE)))</f>
        <v>26</v>
      </c>
    </row>
    <row r="30" spans="2:25" thickBot="1">
      <c r="B30" s="16" t="s">
        <v>60</v>
      </c>
      <c r="C30" s="86">
        <f>IF(OR(IF(ISERROR(VLOOKUP(control!$B$4&amp;control!$J$99&amp;Wales_USOA!$B30,Data_USOA!$A$5:$K$5600,Data_USOA!E$1,FALSE)),"-",VLOOKUP(control!$B$4&amp;control!$J$99&amp;Wales_USOA!$B30,Data_USOA!$A$5:$K$5600,Data_USOA!E$1,FALSE))=0,ISERROR(IF(ISERROR(VLOOKUP(control!$B$4&amp;control!$J$99&amp;Wales_USOA!$B30,Data_USOA!$A$5:$K$5600,Data_USOA!E$1,FALSE)),"-",VLOOKUP(control!$B$4&amp;control!$J$99&amp;Wales_USOA!$B30,Data_USOA!$A$5:$K$5600,Data_USOA!E$1,FALSE)))),"-",IF(ISERROR(VLOOKUP(control!$B$4&amp;control!$J$99&amp;Wales_USOA!$B30,Data_USOA!$A$5:$K$5600,Data_USOA!E$1,FALSE)),"-",VLOOKUP(control!$B$4&amp;control!$J$99&amp;Wales_USOA!$B30,Data_USOA!$A$5:$K$5600,Data_USOA!E$1,FALSE)))</f>
        <v>6</v>
      </c>
      <c r="D30" s="87" t="str">
        <f>IF(OR(IF(ISERROR(VLOOKUP(control!$B$4&amp;control!$J$99&amp;Wales_USOA!$B30,Data_USOA!$A$5:$K$5600,Data_USOA!F$1,FALSE)),"-",VLOOKUP(control!$B$4&amp;control!$J$99&amp;Wales_USOA!$B30,Data_USOA!$A$5:$K$5600,Data_USOA!F$1,FALSE))=0,ISERROR(IF(ISERROR(VLOOKUP(control!$B$4&amp;control!$J$99&amp;Wales_USOA!$B30,Data_USOA!$A$5:$K$5600,Data_USOA!F$1,FALSE)),"-",VLOOKUP(control!$B$4&amp;control!$J$99&amp;Wales_USOA!$B30,Data_USOA!$A$5:$K$5600,Data_USOA!F$1,FALSE)))),"-",IF(ISERROR(VLOOKUP(control!$B$4&amp;control!$J$99&amp;Wales_USOA!$B30,Data_USOA!$A$5:$K$5600,Data_USOA!F$1,FALSE)),"-",VLOOKUP(control!$B$4&amp;control!$J$99&amp;Wales_USOA!$B30,Data_USOA!$A$5:$K$5600,Data_USOA!F$1,FALSE)))</f>
        <v>-</v>
      </c>
      <c r="E30" s="87">
        <f>IF(OR(IF(ISERROR(VLOOKUP(control!$B$4&amp;control!$J$99&amp;Wales_USOA!$B30,Data_USOA!$A$5:$K$5600,Data_USOA!G$1,FALSE)),"-",VLOOKUP(control!$B$4&amp;control!$J$99&amp;Wales_USOA!$B30,Data_USOA!$A$5:$K$5600,Data_USOA!G$1,FALSE))=0,ISERROR(IF(ISERROR(VLOOKUP(control!$B$4&amp;control!$J$99&amp;Wales_USOA!$B30,Data_USOA!$A$5:$K$5600,Data_USOA!G$1,FALSE)),"-",VLOOKUP(control!$B$4&amp;control!$J$99&amp;Wales_USOA!$B30,Data_USOA!$A$5:$K$5600,Data_USOA!G$1,FALSE)))),"-",IF(ISERROR(VLOOKUP(control!$B$4&amp;control!$J$99&amp;Wales_USOA!$B30,Data_USOA!$A$5:$K$5600,Data_USOA!G$1,FALSE)),"-",VLOOKUP(control!$B$4&amp;control!$J$99&amp;Wales_USOA!$B30,Data_USOA!$A$5:$K$5600,Data_USOA!G$1,FALSE)))</f>
        <v>6</v>
      </c>
      <c r="F30" s="87">
        <f>IF(OR(IF(ISERROR(VLOOKUP(control!$B$4&amp;control!$J$99&amp;Wales_USOA!$B30,Data_USOA!$A$5:$K$5600,Data_USOA!H$1,FALSE)),"-",VLOOKUP(control!$B$4&amp;control!$J$99&amp;Wales_USOA!$B30,Data_USOA!$A$5:$K$5600,Data_USOA!H$1,FALSE))=0,ISERROR(IF(ISERROR(VLOOKUP(control!$B$4&amp;control!$J$99&amp;Wales_USOA!$B30,Data_USOA!$A$5:$K$5600,Data_USOA!H$1,FALSE)),"-",VLOOKUP(control!$B$4&amp;control!$J$99&amp;Wales_USOA!$B30,Data_USOA!$A$5:$K$5600,Data_USOA!H$1,FALSE)))),"-",IF(ISERROR(VLOOKUP(control!$B$4&amp;control!$J$99&amp;Wales_USOA!$B30,Data_USOA!$A$5:$K$5600,Data_USOA!H$1,FALSE)),"-",VLOOKUP(control!$B$4&amp;control!$J$99&amp;Wales_USOA!$B30,Data_USOA!$A$5:$K$5600,Data_USOA!H$1,FALSE)))</f>
        <v>10</v>
      </c>
      <c r="G30" s="87">
        <f>IF(OR(IF(ISERROR(VLOOKUP(control!$B$4&amp;control!$J$99&amp;Wales_USOA!$B30,Data_USOA!$A$5:$K$5600,Data_USOA!I$1,FALSE)),"-",VLOOKUP(control!$B$4&amp;control!$J$99&amp;Wales_USOA!$B30,Data_USOA!$A$5:$K$5600,Data_USOA!I$1,FALSE))=0,ISERROR(IF(ISERROR(VLOOKUP(control!$B$4&amp;control!$J$99&amp;Wales_USOA!$B30,Data_USOA!$A$5:$K$5600,Data_USOA!I$1,FALSE)),"-",VLOOKUP(control!$B$4&amp;control!$J$99&amp;Wales_USOA!$B30,Data_USOA!$A$5:$K$5600,Data_USOA!I$1,FALSE)))),"-",IF(ISERROR(VLOOKUP(control!$B$4&amp;control!$J$99&amp;Wales_USOA!$B30,Data_USOA!$A$5:$K$5600,Data_USOA!I$1,FALSE)),"-",VLOOKUP(control!$B$4&amp;control!$J$99&amp;Wales_USOA!$B30,Data_USOA!$A$5:$K$5600,Data_USOA!I$1,FALSE)))</f>
        <v>6</v>
      </c>
      <c r="H30" s="87">
        <f>IF(OR(IF(ISERROR(VLOOKUP(control!$B$4&amp;control!$J$99&amp;Wales_USOA!$B30,Data_USOA!$A$5:$K$5600,Data_USOA!J$1,FALSE)),"-",VLOOKUP(control!$B$4&amp;control!$J$99&amp;Wales_USOA!$B30,Data_USOA!$A$5:$K$5600,Data_USOA!J$1,FALSE))=0,ISERROR(IF(ISERROR(VLOOKUP(control!$B$4&amp;control!$J$99&amp;Wales_USOA!$B30,Data_USOA!$A$5:$K$5600,Data_USOA!J$1,FALSE)),"-",VLOOKUP(control!$B$4&amp;control!$J$99&amp;Wales_USOA!$B30,Data_USOA!$A$5:$K$5600,Data_USOA!J$1,FALSE)))),"-",IF(ISERROR(VLOOKUP(control!$B$4&amp;control!$J$99&amp;Wales_USOA!$B30,Data_USOA!$A$5:$K$5600,Data_USOA!J$1,FALSE)),"-",VLOOKUP(control!$B$4&amp;control!$J$99&amp;Wales_USOA!$B30,Data_USOA!$A$5:$K$5600,Data_USOA!J$1,FALSE)))</f>
        <v>6</v>
      </c>
      <c r="I30" s="88">
        <f>IF(OR(IF(ISERROR(VLOOKUP(control!$B$4&amp;control!$J$99&amp;Wales_USOA!$B30,Data_USOA!$A$5:$K$5600,Data_USOA!K$1,FALSE)),"-",VLOOKUP(control!$B$4&amp;control!$J$99&amp;Wales_USOA!$B30,Data_USOA!$A$5:$K$5600,Data_USOA!K$1,FALSE))=0,ISERROR(IF(ISERROR(VLOOKUP(control!$B$4&amp;control!$J$99&amp;Wales_USOA!$B30,Data_USOA!$A$5:$K$5600,Data_USOA!K$1,FALSE)),"-",VLOOKUP(control!$B$4&amp;control!$J$99&amp;Wales_USOA!$B30,Data_USOA!$A$5:$K$5600,Data_USOA!K$1,FALSE)))),"-",IF(ISERROR(VLOOKUP(control!$B$4&amp;control!$J$99&amp;Wales_USOA!$B30,Data_USOA!$A$5:$K$5600,Data_USOA!K$1,FALSE)),"-",VLOOKUP(control!$B$4&amp;control!$J$99&amp;Wales_USOA!$B30,Data_USOA!$A$5:$K$5600,Data_USOA!K$1,FALSE)))</f>
        <v>34</v>
      </c>
      <c r="K30" s="86">
        <f>IF(OR(IF(ISERROR(VLOOKUP(control!$B$5&amp;control!$J$99&amp;Wales_USOA!$B30,Data_USOA!$A$5:$K$5600,Data_USOA!E$1,FALSE)),"-",VLOOKUP(control!$B$5&amp;control!$J$99&amp;Wales_USOA!$B30,Data_USOA!$A$5:$K$5600,Data_USOA!E$1,FALSE))=0,ISERROR(IF(ISERROR(VLOOKUP(control!$B$5&amp;control!$J$99&amp;Wales_USOA!$B30,Data_USOA!$A$5:$K$5600,Data_USOA!E$1,FALSE)),"-",VLOOKUP(control!$B$5&amp;control!$J$99&amp;Wales_USOA!$B30,Data_USOA!$A$5:$K$5600,Data_USOA!E$1,FALSE)))),"-",IF(ISERROR(VLOOKUP(control!$B$5&amp;control!$J$99&amp;Wales_USOA!$B30,Data_USOA!$A$5:$K$5600,Data_USOA!E$1,FALSE)),"-",VLOOKUP(control!$B$5&amp;control!$J$99&amp;Wales_USOA!$B30,Data_USOA!$A$5:$K$5600,Data_USOA!E$1,FALSE)))</f>
        <v>7</v>
      </c>
      <c r="L30" s="87" t="str">
        <f>IF(OR(IF(ISERROR(VLOOKUP(control!$B$5&amp;control!$J$99&amp;Wales_USOA!$B30,Data_USOA!$A$5:$K$5600,Data_USOA!F$1,FALSE)),"-",VLOOKUP(control!$B$5&amp;control!$J$99&amp;Wales_USOA!$B30,Data_USOA!$A$5:$K$5600,Data_USOA!F$1,FALSE))=0,ISERROR(IF(ISERROR(VLOOKUP(control!$B$5&amp;control!$J$99&amp;Wales_USOA!$B33,Data_USOA!$A$5:$K$5600,Data_USOA!F$1,FALSE)),"-",VLOOKUP(control!$B$5&amp;control!$J$99&amp;Wales_USOA!$B30,Data_USOA!$A$5:$K$5600,Data_USOA!F$1,FALSE)))),"-",IF(ISERROR(VLOOKUP(control!$B$5&amp;control!$J$99&amp;Wales_USOA!$B30,Data_USOA!$A$5:$K$5600,Data_USOA!F$1,FALSE)),"-",VLOOKUP(control!$B$5&amp;control!$J$99&amp;Wales_USOA!$B30,Data_USOA!$A$5:$K$5600,Data_USOA!F$1,FALSE)))</f>
        <v>-</v>
      </c>
      <c r="M30" s="87">
        <f>IF(OR(IF(ISERROR(VLOOKUP(control!$B$5&amp;control!$J$99&amp;Wales_USOA!$B30,Data_USOA!$A$5:$K$5600,Data_USOA!G$1,FALSE)),"-",VLOOKUP(control!$B$5&amp;control!$J$99&amp;Wales_USOA!$B30,Data_USOA!$A$5:$K$5600,Data_USOA!G$1,FALSE))=0,ISERROR(IF(ISERROR(VLOOKUP(control!$B$5&amp;control!$J$99&amp;Wales_USOA!$B33,Data_USOA!$A$5:$K$5600,Data_USOA!G$1,FALSE)),"-",VLOOKUP(control!$B$5&amp;control!$J$99&amp;Wales_USOA!$B30,Data_USOA!$A$5:$K$5600,Data_USOA!G$1,FALSE)))),"-",IF(ISERROR(VLOOKUP(control!$B$5&amp;control!$J$99&amp;Wales_USOA!$B30,Data_USOA!$A$5:$K$5600,Data_USOA!G$1,FALSE)),"-",VLOOKUP(control!$B$5&amp;control!$J$99&amp;Wales_USOA!$B30,Data_USOA!$A$5:$K$5600,Data_USOA!G$1,FALSE)))</f>
        <v>6</v>
      </c>
      <c r="N30" s="87">
        <f>IF(OR(IF(ISERROR(VLOOKUP(control!$B$5&amp;control!$J$99&amp;Wales_USOA!$B30,Data_USOA!$A$5:$K$5600,Data_USOA!H$1,FALSE)),"-",VLOOKUP(control!$B$5&amp;control!$J$99&amp;Wales_USOA!$B30,Data_USOA!$A$5:$K$5600,Data_USOA!H$1,FALSE))=0,ISERROR(IF(ISERROR(VLOOKUP(control!$B$5&amp;control!$J$99&amp;Wales_USOA!$B33,Data_USOA!$A$5:$K$5600,Data_USOA!H$1,FALSE)),"-",VLOOKUP(control!$B$5&amp;control!$J$99&amp;Wales_USOA!$B30,Data_USOA!$A$5:$K$5600,Data_USOA!H$1,FALSE)))),"-",IF(ISERROR(VLOOKUP(control!$B$5&amp;control!$J$99&amp;Wales_USOA!$B30,Data_USOA!$A$5:$K$5600,Data_USOA!H$1,FALSE)),"-",VLOOKUP(control!$B$5&amp;control!$J$99&amp;Wales_USOA!$B30,Data_USOA!$A$5:$K$5600,Data_USOA!H$1,FALSE)))</f>
        <v>8</v>
      </c>
      <c r="O30" s="87">
        <f>IF(OR(IF(ISERROR(VLOOKUP(control!$B$5&amp;control!$J$99&amp;Wales_USOA!$B30,Data_USOA!$A$5:$K$5600,Data_USOA!I$1,FALSE)),"-",VLOOKUP(control!$B$5&amp;control!$J$99&amp;Wales_USOA!$B30,Data_USOA!$A$5:$K$5600,Data_USOA!I$1,FALSE))=0,ISERROR(IF(ISERROR(VLOOKUP(control!$B$5&amp;control!$J$99&amp;Wales_USOA!$B33,Data_USOA!$A$5:$K$5600,Data_USOA!I$1,FALSE)),"-",VLOOKUP(control!$B$5&amp;control!$J$99&amp;Wales_USOA!$B30,Data_USOA!$A$5:$K$5600,Data_USOA!I$1,FALSE)))),"-",IF(ISERROR(VLOOKUP(control!$B$5&amp;control!$J$99&amp;Wales_USOA!$B30,Data_USOA!$A$5:$K$5600,Data_USOA!I$1,FALSE)),"-",VLOOKUP(control!$B$5&amp;control!$J$99&amp;Wales_USOA!$B30,Data_USOA!$A$5:$K$5600,Data_USOA!I$1,FALSE)))</f>
        <v>6</v>
      </c>
      <c r="P30" s="87">
        <f>IF(OR(IF(ISERROR(VLOOKUP(control!$B$5&amp;control!$J$99&amp;Wales_USOA!$B30,Data_USOA!$A$5:$K$5600,Data_USOA!J$1,FALSE)),"-",VLOOKUP(control!$B$5&amp;control!$J$99&amp;Wales_USOA!$B30,Data_USOA!$A$5:$K$5600,Data_USOA!J$1,FALSE))=0,ISERROR(IF(ISERROR(VLOOKUP(control!$B$5&amp;control!$J$99&amp;Wales_USOA!$B33,Data_USOA!$A$5:$K$5600,Data_USOA!J$1,FALSE)),"-",VLOOKUP(control!$B$5&amp;control!$J$99&amp;Wales_USOA!$B30,Data_USOA!$A$5:$K$5600,Data_USOA!J$1,FALSE)))),"-",IF(ISERROR(VLOOKUP(control!$B$5&amp;control!$J$99&amp;Wales_USOA!$B30,Data_USOA!$A$5:$K$5600,Data_USOA!J$1,FALSE)),"-",VLOOKUP(control!$B$5&amp;control!$J$99&amp;Wales_USOA!$B30,Data_USOA!$A$5:$K$5600,Data_USOA!J$1,FALSE)))</f>
        <v>6</v>
      </c>
      <c r="Q30" s="88">
        <f>IF(OR(IF(ISERROR(VLOOKUP(control!$B$5&amp;control!$J$99&amp;Wales_USOA!$B30,Data_USOA!$A$5:$K$5600,Data_USOA!K$1,FALSE)),"-",VLOOKUP(control!$B$5&amp;control!$J$99&amp;Wales_USOA!$B30,Data_USOA!$A$5:$K$5600,Data_USOA!K$1,FALSE))=0,ISERROR(IF(ISERROR(VLOOKUP(control!$B$5&amp;control!$J$99&amp;Wales_USOA!$B33,Data_USOA!$A$5:$K$5600,Data_USOA!K$1,FALSE)),"-",VLOOKUP(control!$B$5&amp;control!$J$99&amp;Wales_USOA!$B30,Data_USOA!$A$5:$K$5600,Data_USOA!K$1,FALSE)))),"-",IF(ISERROR(VLOOKUP(control!$B$5&amp;control!$J$99&amp;Wales_USOA!$B30,Data_USOA!$A$5:$K$5600,Data_USOA!K$1,FALSE)),"-",VLOOKUP(control!$B$5&amp;control!$J$99&amp;Wales_USOA!$B30,Data_USOA!$A$5:$K$5600,Data_USOA!K$1,FALSE)))</f>
        <v>33</v>
      </c>
      <c r="R30" s="9"/>
      <c r="S30" s="86">
        <f>IF(OR(IF(ISERROR(VLOOKUP("Persons"&amp;control!$J$99&amp;Wales_USOA!$B30,Data_USOA!$A$5:$K$5600,Data_USOA!E$1,FALSE)),"-",VLOOKUP("Persons"&amp;control!$J$99&amp;Wales_USOA!$B30,Data_USOA!$A$5:$K$5600,Data_USOA!E$1,FALSE))=0,ISERROR(IF(ISERROR(VLOOKUP("Persons"&amp;control!$J$99&amp;Wales_USOA!$B30,Data_USOA!$A$5:$K$5600,Data_USOA!E$1,FALSE)),"-",VLOOKUP("Persons"&amp;control!$J$99&amp;Wales_USOA!$B30,Data_USOA!$A$5:$K$5600,Data_USOA!E$1,FALSE)))),"-",IF(ISERROR(VLOOKUP("Persons"&amp;control!$J$99&amp;Wales_USOA!$B30,Data_USOA!$A$5:$K$5600,Data_USOA!E$1,FALSE)),"-",VLOOKUP("Persons"&amp;control!$J$99&amp;Wales_USOA!$B30,Data_USOA!$A$5:$K$5600,Data_USOA!E$1,FALSE)))</f>
        <v>13</v>
      </c>
      <c r="T30" s="87" t="str">
        <f>IF(OR(IF(ISERROR(VLOOKUP("Persons"&amp;control!$J$99&amp;Wales_USOA!$B30,Data_USOA!$A$5:$K$5600,Data_USOA!F$1,FALSE)),"-",VLOOKUP("Persons"&amp;control!$J$99&amp;Wales_USOA!$B30,Data_USOA!$A$5:$K$5600,Data_USOA!F$1,FALSE))=0,ISERROR(IF(ISERROR(VLOOKUP("Persons"&amp;control!$J$99&amp;Wales_USOA!$B30,Data_USOA!$A$5:$K$5600,Data_USOA!F$1,FALSE)),"-",VLOOKUP("Persons"&amp;control!$J$99&amp;Wales_USOA!$B30,Data_USOA!$A$5:$K$5600,Data_USOA!F$1,FALSE)))),"-",IF(ISERROR(VLOOKUP("Persons"&amp;control!$J$99&amp;Wales_USOA!$B30,Data_USOA!$A$5:$K$5600,Data_USOA!F$1,FALSE)),"-",VLOOKUP("Persons"&amp;control!$J$99&amp;Wales_USOA!$B30,Data_USOA!$A$5:$K$5600,Data_USOA!F$1,FALSE)))</f>
        <v>-</v>
      </c>
      <c r="U30" s="87">
        <f>IF(OR(IF(ISERROR(VLOOKUP("Persons"&amp;control!$J$99&amp;Wales_USOA!$B30,Data_USOA!$A$5:$K$5600,Data_USOA!G$1,FALSE)),"-",VLOOKUP("Persons"&amp;control!$J$99&amp;Wales_USOA!$B30,Data_USOA!$A$5:$K$5600,Data_USOA!G$1,FALSE))=0,ISERROR(IF(ISERROR(VLOOKUP("Persons"&amp;control!$J$99&amp;Wales_USOA!$B30,Data_USOA!$A$5:$K$5600,Data_USOA!G$1,FALSE)),"-",VLOOKUP("Persons"&amp;control!$J$99&amp;Wales_USOA!$B30,Data_USOA!$A$5:$K$5600,Data_USOA!G$1,FALSE)))),"-",IF(ISERROR(VLOOKUP("Persons"&amp;control!$J$99&amp;Wales_USOA!$B30,Data_USOA!$A$5:$K$5600,Data_USOA!G$1,FALSE)),"-",VLOOKUP("Persons"&amp;control!$J$99&amp;Wales_USOA!$B30,Data_USOA!$A$5:$K$5600,Data_USOA!G$1,FALSE)))</f>
        <v>12</v>
      </c>
      <c r="V30" s="87">
        <f>IF(OR(IF(ISERROR(VLOOKUP("Persons"&amp;control!$J$99&amp;Wales_USOA!$B30,Data_USOA!$A$5:$K$5600,Data_USOA!H$1,FALSE)),"-",VLOOKUP("Persons"&amp;control!$J$99&amp;Wales_USOA!$B30,Data_USOA!$A$5:$K$5600,Data_USOA!H$1,FALSE))=0,ISERROR(IF(ISERROR(VLOOKUP("Persons"&amp;control!$J$99&amp;Wales_USOA!$B30,Data_USOA!$A$5:$K$5600,Data_USOA!H$1,FALSE)),"-",VLOOKUP("Persons"&amp;control!$J$99&amp;Wales_USOA!$B30,Data_USOA!$A$5:$K$5600,Data_USOA!H$1,FALSE)))),"-",IF(ISERROR(VLOOKUP("Persons"&amp;control!$J$99&amp;Wales_USOA!$B30,Data_USOA!$A$5:$K$5600,Data_USOA!H$1,FALSE)),"-",VLOOKUP("Persons"&amp;control!$J$99&amp;Wales_USOA!$B30,Data_USOA!$A$5:$K$5600,Data_USOA!H$1,FALSE)))</f>
        <v>18</v>
      </c>
      <c r="W30" s="87">
        <f>IF(OR(IF(ISERROR(VLOOKUP("Persons"&amp;control!$J$99&amp;Wales_USOA!$B30,Data_USOA!$A$5:$K$5600,Data_USOA!I$1,FALSE)),"-",VLOOKUP("Persons"&amp;control!$J$99&amp;Wales_USOA!$B30,Data_USOA!$A$5:$K$5600,Data_USOA!I$1,FALSE))=0,ISERROR(IF(ISERROR(VLOOKUP("Persons"&amp;control!$J$99&amp;Wales_USOA!$B30,Data_USOA!$A$5:$K$5600,Data_USOA!I$1,FALSE)),"-",VLOOKUP("Persons"&amp;control!$J$99&amp;Wales_USOA!$B30,Data_USOA!$A$5:$K$5600,Data_USOA!I$1,FALSE)))),"-",IF(ISERROR(VLOOKUP("Persons"&amp;control!$J$99&amp;Wales_USOA!$B30,Data_USOA!$A$5:$K$5600,Data_USOA!I$1,FALSE)),"-",VLOOKUP("Persons"&amp;control!$J$99&amp;Wales_USOA!$B30,Data_USOA!$A$5:$K$5600,Data_USOA!I$1,FALSE)))</f>
        <v>12</v>
      </c>
      <c r="X30" s="87">
        <f>IF(OR(IF(ISERROR(VLOOKUP("Persons"&amp;control!$J$99&amp;Wales_USOA!$B30,Data_USOA!$A$5:$K$5600,Data_USOA!J$1,FALSE)),"-",VLOOKUP("Persons"&amp;control!$J$99&amp;Wales_USOA!$B30,Data_USOA!$A$5:$K$5600,Data_USOA!J$1,FALSE))=0,ISERROR(IF(ISERROR(VLOOKUP("Persons"&amp;control!$J$99&amp;Wales_USOA!$B30,Data_USOA!$A$5:$K$5600,Data_USOA!J$1,FALSE)),"-",VLOOKUP("Persons"&amp;control!$J$99&amp;Wales_USOA!$B30,Data_USOA!$A$5:$K$5600,Data_USOA!J$1,FALSE)))),"-",IF(ISERROR(VLOOKUP("Persons"&amp;control!$J$99&amp;Wales_USOA!$B30,Data_USOA!$A$5:$K$5600,Data_USOA!J$1,FALSE)),"-",VLOOKUP("Persons"&amp;control!$J$99&amp;Wales_USOA!$B30,Data_USOA!$A$5:$K$5600,Data_USOA!J$1,FALSE)))</f>
        <v>12</v>
      </c>
      <c r="Y30" s="88">
        <f>IF(OR(IF(ISERROR(VLOOKUP("Persons"&amp;control!$J$99&amp;Wales_USOA!$B30,Data_USOA!$A$5:$K$5600,Data_USOA!K$1,FALSE)),"-",VLOOKUP("Persons"&amp;control!$J$99&amp;Wales_USOA!$B30,Data_USOA!$A$5:$K$5600,Data_USOA!K$1,FALSE))=0,ISERROR(IF(ISERROR(VLOOKUP("Persons"&amp;control!$J$99&amp;Wales_USOA!$B30,Data_USOA!$A$5:$K$5600,Data_USOA!K$1,FALSE)),"-",VLOOKUP("Persons"&amp;control!$J$99&amp;Wales_USOA!$B30,Data_USOA!$A$5:$K$5600,Data_USOA!K$1,FALSE)))),"-",IF(ISERROR(VLOOKUP("Persons"&amp;control!$J$99&amp;Wales_USOA!$B30,Data_USOA!$A$5:$K$5600,Data_USOA!K$1,FALSE)),"-",VLOOKUP("Persons"&amp;control!$J$99&amp;Wales_USOA!$B30,Data_USOA!$A$5:$K$5600,Data_USOA!K$1,FALSE)))</f>
        <v>67</v>
      </c>
    </row>
    <row r="31" spans="2:25" thickBot="1">
      <c r="B31" s="16" t="s">
        <v>64</v>
      </c>
      <c r="C31" s="89">
        <f>IF(OR(IF(ISERROR(VLOOKUP(control!$B$4&amp;control!$J$99&amp;Wales_USOA!$B31,Data_USOA!$A$5:$K$5600,Data_USOA!E$1,FALSE)),"-",VLOOKUP(control!$B$4&amp;control!$J$99&amp;Wales_USOA!$B31,Data_USOA!$A$5:$K$5600,Data_USOA!E$1,FALSE))=0,ISERROR(IF(ISERROR(VLOOKUP(control!$B$4&amp;control!$J$99&amp;Wales_USOA!$B31,Data_USOA!$A$5:$K$5600,Data_USOA!E$1,FALSE)),"-",VLOOKUP(control!$B$4&amp;control!$J$99&amp;Wales_USOA!$B31,Data_USOA!$A$5:$K$5600,Data_USOA!E$1,FALSE)))),"-",IF(ISERROR(VLOOKUP(control!$B$4&amp;control!$J$99&amp;Wales_USOA!$B31,Data_USOA!$A$5:$K$5600,Data_USOA!E$1,FALSE)),"-",VLOOKUP(control!$B$4&amp;control!$J$99&amp;Wales_USOA!$B31,Data_USOA!$A$5:$K$5600,Data_USOA!E$1,FALSE)))</f>
        <v>13</v>
      </c>
      <c r="D31" s="90">
        <f>IF(OR(IF(ISERROR(VLOOKUP(control!$B$4&amp;control!$J$99&amp;Wales_USOA!$B31,Data_USOA!$A$5:$K$5600,Data_USOA!F$1,FALSE)),"-",VLOOKUP(control!$B$4&amp;control!$J$99&amp;Wales_USOA!$B31,Data_USOA!$A$5:$K$5600,Data_USOA!F$1,FALSE))=0,ISERROR(IF(ISERROR(VLOOKUP(control!$B$4&amp;control!$J$99&amp;Wales_USOA!$B31,Data_USOA!$A$5:$K$5600,Data_USOA!F$1,FALSE)),"-",VLOOKUP(control!$B$4&amp;control!$J$99&amp;Wales_USOA!$B31,Data_USOA!$A$5:$K$5600,Data_USOA!F$1,FALSE)))),"-",IF(ISERROR(VLOOKUP(control!$B$4&amp;control!$J$99&amp;Wales_USOA!$B31,Data_USOA!$A$5:$K$5600,Data_USOA!F$1,FALSE)),"-",VLOOKUP(control!$B$4&amp;control!$J$99&amp;Wales_USOA!$B31,Data_USOA!$A$5:$K$5600,Data_USOA!F$1,FALSE)))</f>
        <v>6</v>
      </c>
      <c r="E31" s="90">
        <f>IF(OR(IF(ISERROR(VLOOKUP(control!$B$4&amp;control!$J$99&amp;Wales_USOA!$B31,Data_USOA!$A$5:$K$5600,Data_USOA!G$1,FALSE)),"-",VLOOKUP(control!$B$4&amp;control!$J$99&amp;Wales_USOA!$B31,Data_USOA!$A$5:$K$5600,Data_USOA!G$1,FALSE))=0,ISERROR(IF(ISERROR(VLOOKUP(control!$B$4&amp;control!$J$99&amp;Wales_USOA!$B31,Data_USOA!$A$5:$K$5600,Data_USOA!G$1,FALSE)),"-",VLOOKUP(control!$B$4&amp;control!$J$99&amp;Wales_USOA!$B31,Data_USOA!$A$5:$K$5600,Data_USOA!G$1,FALSE)))),"-",IF(ISERROR(VLOOKUP(control!$B$4&amp;control!$J$99&amp;Wales_USOA!$B31,Data_USOA!$A$5:$K$5600,Data_USOA!G$1,FALSE)),"-",VLOOKUP(control!$B$4&amp;control!$J$99&amp;Wales_USOA!$B31,Data_USOA!$A$5:$K$5600,Data_USOA!G$1,FALSE)))</f>
        <v>35</v>
      </c>
      <c r="F31" s="90">
        <f>IF(OR(IF(ISERROR(VLOOKUP(control!$B$4&amp;control!$J$99&amp;Wales_USOA!$B31,Data_USOA!$A$5:$K$5600,Data_USOA!H$1,FALSE)),"-",VLOOKUP(control!$B$4&amp;control!$J$99&amp;Wales_USOA!$B31,Data_USOA!$A$5:$K$5600,Data_USOA!H$1,FALSE))=0,ISERROR(IF(ISERROR(VLOOKUP(control!$B$4&amp;control!$J$99&amp;Wales_USOA!$B31,Data_USOA!$A$5:$K$5600,Data_USOA!H$1,FALSE)),"-",VLOOKUP(control!$B$4&amp;control!$J$99&amp;Wales_USOA!$B31,Data_USOA!$A$5:$K$5600,Data_USOA!H$1,FALSE)))),"-",IF(ISERROR(VLOOKUP(control!$B$4&amp;control!$J$99&amp;Wales_USOA!$B31,Data_USOA!$A$5:$K$5600,Data_USOA!H$1,FALSE)),"-",VLOOKUP(control!$B$4&amp;control!$J$99&amp;Wales_USOA!$B31,Data_USOA!$A$5:$K$5600,Data_USOA!H$1,FALSE)))</f>
        <v>25</v>
      </c>
      <c r="G31" s="90">
        <f>IF(OR(IF(ISERROR(VLOOKUP(control!$B$4&amp;control!$J$99&amp;Wales_USOA!$B31,Data_USOA!$A$5:$K$5600,Data_USOA!I$1,FALSE)),"-",VLOOKUP(control!$B$4&amp;control!$J$99&amp;Wales_USOA!$B31,Data_USOA!$A$5:$K$5600,Data_USOA!I$1,FALSE))=0,ISERROR(IF(ISERROR(VLOOKUP(control!$B$4&amp;control!$J$99&amp;Wales_USOA!$B31,Data_USOA!$A$5:$K$5600,Data_USOA!I$1,FALSE)),"-",VLOOKUP(control!$B$4&amp;control!$J$99&amp;Wales_USOA!$B31,Data_USOA!$A$5:$K$5600,Data_USOA!I$1,FALSE)))),"-",IF(ISERROR(VLOOKUP(control!$B$4&amp;control!$J$99&amp;Wales_USOA!$B31,Data_USOA!$A$5:$K$5600,Data_USOA!I$1,FALSE)),"-",VLOOKUP(control!$B$4&amp;control!$J$99&amp;Wales_USOA!$B31,Data_USOA!$A$5:$K$5600,Data_USOA!I$1,FALSE)))</f>
        <v>12</v>
      </c>
      <c r="H31" s="90">
        <f>IF(OR(IF(ISERROR(VLOOKUP(control!$B$4&amp;control!$J$99&amp;Wales_USOA!$B31,Data_USOA!$A$5:$K$5600,Data_USOA!J$1,FALSE)),"-",VLOOKUP(control!$B$4&amp;control!$J$99&amp;Wales_USOA!$B31,Data_USOA!$A$5:$K$5600,Data_USOA!J$1,FALSE))=0,ISERROR(IF(ISERROR(VLOOKUP(control!$B$4&amp;control!$J$99&amp;Wales_USOA!$B31,Data_USOA!$A$5:$K$5600,Data_USOA!J$1,FALSE)),"-",VLOOKUP(control!$B$4&amp;control!$J$99&amp;Wales_USOA!$B31,Data_USOA!$A$5:$K$5600,Data_USOA!J$1,FALSE)))),"-",IF(ISERROR(VLOOKUP(control!$B$4&amp;control!$J$99&amp;Wales_USOA!$B31,Data_USOA!$A$5:$K$5600,Data_USOA!J$1,FALSE)),"-",VLOOKUP(control!$B$4&amp;control!$J$99&amp;Wales_USOA!$B31,Data_USOA!$A$5:$K$5600,Data_USOA!J$1,FALSE)))</f>
        <v>8</v>
      </c>
      <c r="I31" s="91">
        <f>IF(OR(IF(ISERROR(VLOOKUP(control!$B$4&amp;control!$J$99&amp;Wales_USOA!$B31,Data_USOA!$A$5:$K$5600,Data_USOA!K$1,FALSE)),"-",VLOOKUP(control!$B$4&amp;control!$J$99&amp;Wales_USOA!$B31,Data_USOA!$A$5:$K$5600,Data_USOA!K$1,FALSE))=0,ISERROR(IF(ISERROR(VLOOKUP(control!$B$4&amp;control!$J$99&amp;Wales_USOA!$B31,Data_USOA!$A$5:$K$5600,Data_USOA!K$1,FALSE)),"-",VLOOKUP(control!$B$4&amp;control!$J$99&amp;Wales_USOA!$B31,Data_USOA!$A$5:$K$5600,Data_USOA!K$1,FALSE)))),"-",IF(ISERROR(VLOOKUP(control!$B$4&amp;control!$J$99&amp;Wales_USOA!$B31,Data_USOA!$A$5:$K$5600,Data_USOA!K$1,FALSE)),"-",VLOOKUP(control!$B$4&amp;control!$J$99&amp;Wales_USOA!$B31,Data_USOA!$A$5:$K$5600,Data_USOA!K$1,FALSE)))</f>
        <v>99</v>
      </c>
      <c r="K31" s="89">
        <f>IF(OR(IF(ISERROR(VLOOKUP(control!$B$5&amp;control!$J$99&amp;Wales_USOA!$B31,Data_USOA!$A$5:$K$5600,Data_USOA!E$1,FALSE)),"-",VLOOKUP(control!$B$5&amp;control!$J$99&amp;Wales_USOA!$B31,Data_USOA!$A$5:$K$5600,Data_USOA!E$1,FALSE))=0,ISERROR(IF(ISERROR(VLOOKUP(control!$B$5&amp;control!$J$99&amp;Wales_USOA!$B31,Data_USOA!$A$5:$K$5600,Data_USOA!E$1,FALSE)),"-",VLOOKUP(control!$B$5&amp;control!$J$99&amp;Wales_USOA!$B31,Data_USOA!$A$5:$K$5600,Data_USOA!E$1,FALSE)))),"-",IF(ISERROR(VLOOKUP(control!$B$5&amp;control!$J$99&amp;Wales_USOA!$B31,Data_USOA!$A$5:$K$5600,Data_USOA!E$1,FALSE)),"-",VLOOKUP(control!$B$5&amp;control!$J$99&amp;Wales_USOA!$B31,Data_USOA!$A$5:$K$5600,Data_USOA!E$1,FALSE)))</f>
        <v>11</v>
      </c>
      <c r="L31" s="90">
        <f>IF(OR(IF(ISERROR(VLOOKUP(control!$B$5&amp;control!$J$99&amp;Wales_USOA!$B31,Data_USOA!$A$5:$K$5600,Data_USOA!F$1,FALSE)),"-",VLOOKUP(control!$B$5&amp;control!$J$99&amp;Wales_USOA!$B31,Data_USOA!$A$5:$K$5600,Data_USOA!F$1,FALSE))=0,ISERROR(IF(ISERROR(VLOOKUP(control!$B$5&amp;control!$J$99&amp;Wales_USOA!$B34,Data_USOA!$A$5:$K$5600,Data_USOA!F$1,FALSE)),"-",VLOOKUP(control!$B$5&amp;control!$J$99&amp;Wales_USOA!$B31,Data_USOA!$A$5:$K$5600,Data_USOA!F$1,FALSE)))),"-",IF(ISERROR(VLOOKUP(control!$B$5&amp;control!$J$99&amp;Wales_USOA!$B31,Data_USOA!$A$5:$K$5600,Data_USOA!F$1,FALSE)),"-",VLOOKUP(control!$B$5&amp;control!$J$99&amp;Wales_USOA!$B31,Data_USOA!$A$5:$K$5600,Data_USOA!F$1,FALSE)))</f>
        <v>9</v>
      </c>
      <c r="M31" s="90">
        <f>IF(OR(IF(ISERROR(VLOOKUP(control!$B$5&amp;control!$J$99&amp;Wales_USOA!$B31,Data_USOA!$A$5:$K$5600,Data_USOA!G$1,FALSE)),"-",VLOOKUP(control!$B$5&amp;control!$J$99&amp;Wales_USOA!$B31,Data_USOA!$A$5:$K$5600,Data_USOA!G$1,FALSE))=0,ISERROR(IF(ISERROR(VLOOKUP(control!$B$5&amp;control!$J$99&amp;Wales_USOA!$B34,Data_USOA!$A$5:$K$5600,Data_USOA!G$1,FALSE)),"-",VLOOKUP(control!$B$5&amp;control!$J$99&amp;Wales_USOA!$B31,Data_USOA!$A$5:$K$5600,Data_USOA!G$1,FALSE)))),"-",IF(ISERROR(VLOOKUP(control!$B$5&amp;control!$J$99&amp;Wales_USOA!$B31,Data_USOA!$A$5:$K$5600,Data_USOA!G$1,FALSE)),"-",VLOOKUP(control!$B$5&amp;control!$J$99&amp;Wales_USOA!$B31,Data_USOA!$A$5:$K$5600,Data_USOA!G$1,FALSE)))</f>
        <v>27</v>
      </c>
      <c r="N31" s="90">
        <f>IF(OR(IF(ISERROR(VLOOKUP(control!$B$5&amp;control!$J$99&amp;Wales_USOA!$B31,Data_USOA!$A$5:$K$5600,Data_USOA!H$1,FALSE)),"-",VLOOKUP(control!$B$5&amp;control!$J$99&amp;Wales_USOA!$B31,Data_USOA!$A$5:$K$5600,Data_USOA!H$1,FALSE))=0,ISERROR(IF(ISERROR(VLOOKUP(control!$B$5&amp;control!$J$99&amp;Wales_USOA!$B34,Data_USOA!$A$5:$K$5600,Data_USOA!H$1,FALSE)),"-",VLOOKUP(control!$B$5&amp;control!$J$99&amp;Wales_USOA!$B31,Data_USOA!$A$5:$K$5600,Data_USOA!H$1,FALSE)))),"-",IF(ISERROR(VLOOKUP(control!$B$5&amp;control!$J$99&amp;Wales_USOA!$B31,Data_USOA!$A$5:$K$5600,Data_USOA!H$1,FALSE)),"-",VLOOKUP(control!$B$5&amp;control!$J$99&amp;Wales_USOA!$B31,Data_USOA!$A$5:$K$5600,Data_USOA!H$1,FALSE)))</f>
        <v>30</v>
      </c>
      <c r="O31" s="90">
        <f>IF(OR(IF(ISERROR(VLOOKUP(control!$B$5&amp;control!$J$99&amp;Wales_USOA!$B31,Data_USOA!$A$5:$K$5600,Data_USOA!I$1,FALSE)),"-",VLOOKUP(control!$B$5&amp;control!$J$99&amp;Wales_USOA!$B31,Data_USOA!$A$5:$K$5600,Data_USOA!I$1,FALSE))=0,ISERROR(IF(ISERROR(VLOOKUP(control!$B$5&amp;control!$J$99&amp;Wales_USOA!$B34,Data_USOA!$A$5:$K$5600,Data_USOA!I$1,FALSE)),"-",VLOOKUP(control!$B$5&amp;control!$J$99&amp;Wales_USOA!$B31,Data_USOA!$A$5:$K$5600,Data_USOA!I$1,FALSE)))),"-",IF(ISERROR(VLOOKUP(control!$B$5&amp;control!$J$99&amp;Wales_USOA!$B31,Data_USOA!$A$5:$K$5600,Data_USOA!I$1,FALSE)),"-",VLOOKUP(control!$B$5&amp;control!$J$99&amp;Wales_USOA!$B31,Data_USOA!$A$5:$K$5600,Data_USOA!I$1,FALSE)))</f>
        <v>13</v>
      </c>
      <c r="P31" s="90">
        <f>IF(OR(IF(ISERROR(VLOOKUP(control!$B$5&amp;control!$J$99&amp;Wales_USOA!$B31,Data_USOA!$A$5:$K$5600,Data_USOA!J$1,FALSE)),"-",VLOOKUP(control!$B$5&amp;control!$J$99&amp;Wales_USOA!$B31,Data_USOA!$A$5:$K$5600,Data_USOA!J$1,FALSE))=0,ISERROR(IF(ISERROR(VLOOKUP(control!$B$5&amp;control!$J$99&amp;Wales_USOA!$B34,Data_USOA!$A$5:$K$5600,Data_USOA!J$1,FALSE)),"-",VLOOKUP(control!$B$5&amp;control!$J$99&amp;Wales_USOA!$B31,Data_USOA!$A$5:$K$5600,Data_USOA!J$1,FALSE)))),"-",IF(ISERROR(VLOOKUP(control!$B$5&amp;control!$J$99&amp;Wales_USOA!$B31,Data_USOA!$A$5:$K$5600,Data_USOA!J$1,FALSE)),"-",VLOOKUP(control!$B$5&amp;control!$J$99&amp;Wales_USOA!$B31,Data_USOA!$A$5:$K$5600,Data_USOA!J$1,FALSE)))</f>
        <v>8</v>
      </c>
      <c r="Q31" s="91">
        <f>IF(OR(IF(ISERROR(VLOOKUP(control!$B$5&amp;control!$J$99&amp;Wales_USOA!$B31,Data_USOA!$A$5:$K$5600,Data_USOA!K$1,FALSE)),"-",VLOOKUP(control!$B$5&amp;control!$J$99&amp;Wales_USOA!$B31,Data_USOA!$A$5:$K$5600,Data_USOA!K$1,FALSE))=0,ISERROR(IF(ISERROR(VLOOKUP(control!$B$5&amp;control!$J$99&amp;Wales_USOA!$B34,Data_USOA!$A$5:$K$5600,Data_USOA!K$1,FALSE)),"-",VLOOKUP(control!$B$5&amp;control!$J$99&amp;Wales_USOA!$B31,Data_USOA!$A$5:$K$5600,Data_USOA!K$1,FALSE)))),"-",IF(ISERROR(VLOOKUP(control!$B$5&amp;control!$J$99&amp;Wales_USOA!$B31,Data_USOA!$A$5:$K$5600,Data_USOA!K$1,FALSE)),"-",VLOOKUP(control!$B$5&amp;control!$J$99&amp;Wales_USOA!$B31,Data_USOA!$A$5:$K$5600,Data_USOA!K$1,FALSE)))</f>
        <v>98</v>
      </c>
      <c r="R31" s="9"/>
      <c r="S31" s="89">
        <f>IF(OR(IF(ISERROR(VLOOKUP("Persons"&amp;control!$J$99&amp;Wales_USOA!$B31,Data_USOA!$A$5:$K$5600,Data_USOA!E$1,FALSE)),"-",VLOOKUP("Persons"&amp;control!$J$99&amp;Wales_USOA!$B31,Data_USOA!$A$5:$K$5600,Data_USOA!E$1,FALSE))=0,ISERROR(IF(ISERROR(VLOOKUP("Persons"&amp;control!$J$99&amp;Wales_USOA!$B31,Data_USOA!$A$5:$K$5600,Data_USOA!E$1,FALSE)),"-",VLOOKUP("Persons"&amp;control!$J$99&amp;Wales_USOA!$B31,Data_USOA!$A$5:$K$5600,Data_USOA!E$1,FALSE)))),"-",IF(ISERROR(VLOOKUP("Persons"&amp;control!$J$99&amp;Wales_USOA!$B31,Data_USOA!$A$5:$K$5600,Data_USOA!E$1,FALSE)),"-",VLOOKUP("Persons"&amp;control!$J$99&amp;Wales_USOA!$B31,Data_USOA!$A$5:$K$5600,Data_USOA!E$1,FALSE)))</f>
        <v>24</v>
      </c>
      <c r="T31" s="90">
        <f>IF(OR(IF(ISERROR(VLOOKUP("Persons"&amp;control!$J$99&amp;Wales_USOA!$B31,Data_USOA!$A$5:$K$5600,Data_USOA!F$1,FALSE)),"-",VLOOKUP("Persons"&amp;control!$J$99&amp;Wales_USOA!$B31,Data_USOA!$A$5:$K$5600,Data_USOA!F$1,FALSE))=0,ISERROR(IF(ISERROR(VLOOKUP("Persons"&amp;control!$J$99&amp;Wales_USOA!$B31,Data_USOA!$A$5:$K$5600,Data_USOA!F$1,FALSE)),"-",VLOOKUP("Persons"&amp;control!$J$99&amp;Wales_USOA!$B31,Data_USOA!$A$5:$K$5600,Data_USOA!F$1,FALSE)))),"-",IF(ISERROR(VLOOKUP("Persons"&amp;control!$J$99&amp;Wales_USOA!$B31,Data_USOA!$A$5:$K$5600,Data_USOA!F$1,FALSE)),"-",VLOOKUP("Persons"&amp;control!$J$99&amp;Wales_USOA!$B31,Data_USOA!$A$5:$K$5600,Data_USOA!F$1,FALSE)))</f>
        <v>15</v>
      </c>
      <c r="U31" s="90">
        <f>IF(OR(IF(ISERROR(VLOOKUP("Persons"&amp;control!$J$99&amp;Wales_USOA!$B31,Data_USOA!$A$5:$K$5600,Data_USOA!G$1,FALSE)),"-",VLOOKUP("Persons"&amp;control!$J$99&amp;Wales_USOA!$B31,Data_USOA!$A$5:$K$5600,Data_USOA!G$1,FALSE))=0,ISERROR(IF(ISERROR(VLOOKUP("Persons"&amp;control!$J$99&amp;Wales_USOA!$B31,Data_USOA!$A$5:$K$5600,Data_USOA!G$1,FALSE)),"-",VLOOKUP("Persons"&amp;control!$J$99&amp;Wales_USOA!$B31,Data_USOA!$A$5:$K$5600,Data_USOA!G$1,FALSE)))),"-",IF(ISERROR(VLOOKUP("Persons"&amp;control!$J$99&amp;Wales_USOA!$B31,Data_USOA!$A$5:$K$5600,Data_USOA!G$1,FALSE)),"-",VLOOKUP("Persons"&amp;control!$J$99&amp;Wales_USOA!$B31,Data_USOA!$A$5:$K$5600,Data_USOA!G$1,FALSE)))</f>
        <v>62</v>
      </c>
      <c r="V31" s="90">
        <f>IF(OR(IF(ISERROR(VLOOKUP("Persons"&amp;control!$J$99&amp;Wales_USOA!$B31,Data_USOA!$A$5:$K$5600,Data_USOA!H$1,FALSE)),"-",VLOOKUP("Persons"&amp;control!$J$99&amp;Wales_USOA!$B31,Data_USOA!$A$5:$K$5600,Data_USOA!H$1,FALSE))=0,ISERROR(IF(ISERROR(VLOOKUP("Persons"&amp;control!$J$99&amp;Wales_USOA!$B31,Data_USOA!$A$5:$K$5600,Data_USOA!H$1,FALSE)),"-",VLOOKUP("Persons"&amp;control!$J$99&amp;Wales_USOA!$B31,Data_USOA!$A$5:$K$5600,Data_USOA!H$1,FALSE)))),"-",IF(ISERROR(VLOOKUP("Persons"&amp;control!$J$99&amp;Wales_USOA!$B31,Data_USOA!$A$5:$K$5600,Data_USOA!H$1,FALSE)),"-",VLOOKUP("Persons"&amp;control!$J$99&amp;Wales_USOA!$B31,Data_USOA!$A$5:$K$5600,Data_USOA!H$1,FALSE)))</f>
        <v>55</v>
      </c>
      <c r="W31" s="90">
        <f>IF(OR(IF(ISERROR(VLOOKUP("Persons"&amp;control!$J$99&amp;Wales_USOA!$B31,Data_USOA!$A$5:$K$5600,Data_USOA!I$1,FALSE)),"-",VLOOKUP("Persons"&amp;control!$J$99&amp;Wales_USOA!$B31,Data_USOA!$A$5:$K$5600,Data_USOA!I$1,FALSE))=0,ISERROR(IF(ISERROR(VLOOKUP("Persons"&amp;control!$J$99&amp;Wales_USOA!$B31,Data_USOA!$A$5:$K$5600,Data_USOA!I$1,FALSE)),"-",VLOOKUP("Persons"&amp;control!$J$99&amp;Wales_USOA!$B31,Data_USOA!$A$5:$K$5600,Data_USOA!I$1,FALSE)))),"-",IF(ISERROR(VLOOKUP("Persons"&amp;control!$J$99&amp;Wales_USOA!$B31,Data_USOA!$A$5:$K$5600,Data_USOA!I$1,FALSE)),"-",VLOOKUP("Persons"&amp;control!$J$99&amp;Wales_USOA!$B31,Data_USOA!$A$5:$K$5600,Data_USOA!I$1,FALSE)))</f>
        <v>25</v>
      </c>
      <c r="X31" s="90">
        <f>IF(OR(IF(ISERROR(VLOOKUP("Persons"&amp;control!$J$99&amp;Wales_USOA!$B31,Data_USOA!$A$5:$K$5600,Data_USOA!J$1,FALSE)),"-",VLOOKUP("Persons"&amp;control!$J$99&amp;Wales_USOA!$B31,Data_USOA!$A$5:$K$5600,Data_USOA!J$1,FALSE))=0,ISERROR(IF(ISERROR(VLOOKUP("Persons"&amp;control!$J$99&amp;Wales_USOA!$B31,Data_USOA!$A$5:$K$5600,Data_USOA!J$1,FALSE)),"-",VLOOKUP("Persons"&amp;control!$J$99&amp;Wales_USOA!$B31,Data_USOA!$A$5:$K$5600,Data_USOA!J$1,FALSE)))),"-",IF(ISERROR(VLOOKUP("Persons"&amp;control!$J$99&amp;Wales_USOA!$B31,Data_USOA!$A$5:$K$5600,Data_USOA!J$1,FALSE)),"-",VLOOKUP("Persons"&amp;control!$J$99&amp;Wales_USOA!$B31,Data_USOA!$A$5:$K$5600,Data_USOA!J$1,FALSE)))</f>
        <v>16</v>
      </c>
      <c r="Y31" s="91">
        <f>IF(OR(IF(ISERROR(VLOOKUP("Persons"&amp;control!$J$99&amp;Wales_USOA!$B31,Data_USOA!$A$5:$K$5600,Data_USOA!K$1,FALSE)),"-",VLOOKUP("Persons"&amp;control!$J$99&amp;Wales_USOA!$B31,Data_USOA!$A$5:$K$5600,Data_USOA!K$1,FALSE))=0,ISERROR(IF(ISERROR(VLOOKUP("Persons"&amp;control!$J$99&amp;Wales_USOA!$B31,Data_USOA!$A$5:$K$5600,Data_USOA!K$1,FALSE)),"-",VLOOKUP("Persons"&amp;control!$J$99&amp;Wales_USOA!$B31,Data_USOA!$A$5:$K$5600,Data_USOA!K$1,FALSE)))),"-",IF(ISERROR(VLOOKUP("Persons"&amp;control!$J$99&amp;Wales_USOA!$B31,Data_USOA!$A$5:$K$5600,Data_USOA!K$1,FALSE)),"-",VLOOKUP("Persons"&amp;control!$J$99&amp;Wales_USOA!$B31,Data_USOA!$A$5:$K$5600,Data_USOA!K$1,FALSE)))</f>
        <v>197</v>
      </c>
    </row>
    <row r="32" spans="2:25" thickBot="1">
      <c r="B32" s="16" t="s">
        <v>77</v>
      </c>
      <c r="C32" s="86" t="str">
        <f>IF(OR(IF(ISERROR(VLOOKUP(control!$B$4&amp;control!$J$99&amp;Wales_USOA!$B32,Data_USOA!$A$5:$K$5600,Data_USOA!E$1,FALSE)),"-",VLOOKUP(control!$B$4&amp;control!$J$99&amp;Wales_USOA!$B32,Data_USOA!$A$5:$K$5600,Data_USOA!E$1,FALSE))=0,ISERROR(IF(ISERROR(VLOOKUP(control!$B$4&amp;control!$J$99&amp;Wales_USOA!$B32,Data_USOA!$A$5:$K$5600,Data_USOA!E$1,FALSE)),"-",VLOOKUP(control!$B$4&amp;control!$J$99&amp;Wales_USOA!$B32,Data_USOA!$A$5:$K$5600,Data_USOA!E$1,FALSE)))),"-",IF(ISERROR(VLOOKUP(control!$B$4&amp;control!$J$99&amp;Wales_USOA!$B32,Data_USOA!$A$5:$K$5600,Data_USOA!E$1,FALSE)),"-",VLOOKUP(control!$B$4&amp;control!$J$99&amp;Wales_USOA!$B32,Data_USOA!$A$5:$K$5600,Data_USOA!E$1,FALSE)))</f>
        <v>-</v>
      </c>
      <c r="D32" s="87" t="str">
        <f>IF(OR(IF(ISERROR(VLOOKUP(control!$B$4&amp;control!$J$99&amp;Wales_USOA!$B32,Data_USOA!$A$5:$K$5600,Data_USOA!F$1,FALSE)),"-",VLOOKUP(control!$B$4&amp;control!$J$99&amp;Wales_USOA!$B32,Data_USOA!$A$5:$K$5600,Data_USOA!F$1,FALSE))=0,ISERROR(IF(ISERROR(VLOOKUP(control!$B$4&amp;control!$J$99&amp;Wales_USOA!$B32,Data_USOA!$A$5:$K$5600,Data_USOA!F$1,FALSE)),"-",VLOOKUP(control!$B$4&amp;control!$J$99&amp;Wales_USOA!$B32,Data_USOA!$A$5:$K$5600,Data_USOA!F$1,FALSE)))),"-",IF(ISERROR(VLOOKUP(control!$B$4&amp;control!$J$99&amp;Wales_USOA!$B32,Data_USOA!$A$5:$K$5600,Data_USOA!F$1,FALSE)),"-",VLOOKUP(control!$B$4&amp;control!$J$99&amp;Wales_USOA!$B32,Data_USOA!$A$5:$K$5600,Data_USOA!F$1,FALSE)))</f>
        <v>-</v>
      </c>
      <c r="E32" s="87">
        <f>IF(OR(IF(ISERROR(VLOOKUP(control!$B$4&amp;control!$J$99&amp;Wales_USOA!$B32,Data_USOA!$A$5:$K$5600,Data_USOA!G$1,FALSE)),"-",VLOOKUP(control!$B$4&amp;control!$J$99&amp;Wales_USOA!$B32,Data_USOA!$A$5:$K$5600,Data_USOA!G$1,FALSE))=0,ISERROR(IF(ISERROR(VLOOKUP(control!$B$4&amp;control!$J$99&amp;Wales_USOA!$B32,Data_USOA!$A$5:$K$5600,Data_USOA!G$1,FALSE)),"-",VLOOKUP(control!$B$4&amp;control!$J$99&amp;Wales_USOA!$B32,Data_USOA!$A$5:$K$5600,Data_USOA!G$1,FALSE)))),"-",IF(ISERROR(VLOOKUP(control!$B$4&amp;control!$J$99&amp;Wales_USOA!$B32,Data_USOA!$A$5:$K$5600,Data_USOA!G$1,FALSE)),"-",VLOOKUP(control!$B$4&amp;control!$J$99&amp;Wales_USOA!$B32,Data_USOA!$A$5:$K$5600,Data_USOA!G$1,FALSE)))</f>
        <v>11</v>
      </c>
      <c r="F32" s="87">
        <f>IF(OR(IF(ISERROR(VLOOKUP(control!$B$4&amp;control!$J$99&amp;Wales_USOA!$B32,Data_USOA!$A$5:$K$5600,Data_USOA!H$1,FALSE)),"-",VLOOKUP(control!$B$4&amp;control!$J$99&amp;Wales_USOA!$B32,Data_USOA!$A$5:$K$5600,Data_USOA!H$1,FALSE))=0,ISERROR(IF(ISERROR(VLOOKUP(control!$B$4&amp;control!$J$99&amp;Wales_USOA!$B32,Data_USOA!$A$5:$K$5600,Data_USOA!H$1,FALSE)),"-",VLOOKUP(control!$B$4&amp;control!$J$99&amp;Wales_USOA!$B32,Data_USOA!$A$5:$K$5600,Data_USOA!H$1,FALSE)))),"-",IF(ISERROR(VLOOKUP(control!$B$4&amp;control!$J$99&amp;Wales_USOA!$B32,Data_USOA!$A$5:$K$5600,Data_USOA!H$1,FALSE)),"-",VLOOKUP(control!$B$4&amp;control!$J$99&amp;Wales_USOA!$B32,Data_USOA!$A$5:$K$5600,Data_USOA!H$1,FALSE)))</f>
        <v>6</v>
      </c>
      <c r="G32" s="87" t="str">
        <f>IF(OR(IF(ISERROR(VLOOKUP(control!$B$4&amp;control!$J$99&amp;Wales_USOA!$B32,Data_USOA!$A$5:$K$5600,Data_USOA!I$1,FALSE)),"-",VLOOKUP(control!$B$4&amp;control!$J$99&amp;Wales_USOA!$B32,Data_USOA!$A$5:$K$5600,Data_USOA!I$1,FALSE))=0,ISERROR(IF(ISERROR(VLOOKUP(control!$B$4&amp;control!$J$99&amp;Wales_USOA!$B32,Data_USOA!$A$5:$K$5600,Data_USOA!I$1,FALSE)),"-",VLOOKUP(control!$B$4&amp;control!$J$99&amp;Wales_USOA!$B32,Data_USOA!$A$5:$K$5600,Data_USOA!I$1,FALSE)))),"-",IF(ISERROR(VLOOKUP(control!$B$4&amp;control!$J$99&amp;Wales_USOA!$B32,Data_USOA!$A$5:$K$5600,Data_USOA!I$1,FALSE)),"-",VLOOKUP(control!$B$4&amp;control!$J$99&amp;Wales_USOA!$B32,Data_USOA!$A$5:$K$5600,Data_USOA!I$1,FALSE)))</f>
        <v>-</v>
      </c>
      <c r="H32" s="87" t="str">
        <f>IF(OR(IF(ISERROR(VLOOKUP(control!$B$4&amp;control!$J$99&amp;Wales_USOA!$B32,Data_USOA!$A$5:$K$5600,Data_USOA!J$1,FALSE)),"-",VLOOKUP(control!$B$4&amp;control!$J$99&amp;Wales_USOA!$B32,Data_USOA!$A$5:$K$5600,Data_USOA!J$1,FALSE))=0,ISERROR(IF(ISERROR(VLOOKUP(control!$B$4&amp;control!$J$99&amp;Wales_USOA!$B32,Data_USOA!$A$5:$K$5600,Data_USOA!J$1,FALSE)),"-",VLOOKUP(control!$B$4&amp;control!$J$99&amp;Wales_USOA!$B32,Data_USOA!$A$5:$K$5600,Data_USOA!J$1,FALSE)))),"-",IF(ISERROR(VLOOKUP(control!$B$4&amp;control!$J$99&amp;Wales_USOA!$B32,Data_USOA!$A$5:$K$5600,Data_USOA!J$1,FALSE)),"-",VLOOKUP(control!$B$4&amp;control!$J$99&amp;Wales_USOA!$B32,Data_USOA!$A$5:$K$5600,Data_USOA!J$1,FALSE)))</f>
        <v>-</v>
      </c>
      <c r="I32" s="88">
        <f>IF(OR(IF(ISERROR(VLOOKUP(control!$B$4&amp;control!$J$99&amp;Wales_USOA!$B32,Data_USOA!$A$5:$K$5600,Data_USOA!K$1,FALSE)),"-",VLOOKUP(control!$B$4&amp;control!$J$99&amp;Wales_USOA!$B32,Data_USOA!$A$5:$K$5600,Data_USOA!K$1,FALSE))=0,ISERROR(IF(ISERROR(VLOOKUP(control!$B$4&amp;control!$J$99&amp;Wales_USOA!$B32,Data_USOA!$A$5:$K$5600,Data_USOA!K$1,FALSE)),"-",VLOOKUP(control!$B$4&amp;control!$J$99&amp;Wales_USOA!$B32,Data_USOA!$A$5:$K$5600,Data_USOA!K$1,FALSE)))),"-",IF(ISERROR(VLOOKUP(control!$B$4&amp;control!$J$99&amp;Wales_USOA!$B32,Data_USOA!$A$5:$K$5600,Data_USOA!K$1,FALSE)),"-",VLOOKUP(control!$B$4&amp;control!$J$99&amp;Wales_USOA!$B32,Data_USOA!$A$5:$K$5600,Data_USOA!K$1,FALSE)))</f>
        <v>17</v>
      </c>
      <c r="K32" s="86" t="str">
        <f>IF(OR(IF(ISERROR(VLOOKUP(control!$B$5&amp;control!$J$99&amp;Wales_USOA!$B32,Data_USOA!$A$5:$K$5600,Data_USOA!E$1,FALSE)),"-",VLOOKUP(control!$B$5&amp;control!$J$99&amp;Wales_USOA!$B32,Data_USOA!$A$5:$K$5600,Data_USOA!E$1,FALSE))=0,ISERROR(IF(ISERROR(VLOOKUP(control!$B$5&amp;control!$J$99&amp;Wales_USOA!$B32,Data_USOA!$A$5:$K$5600,Data_USOA!E$1,FALSE)),"-",VLOOKUP(control!$B$5&amp;control!$J$99&amp;Wales_USOA!$B32,Data_USOA!$A$5:$K$5600,Data_USOA!E$1,FALSE)))),"-",IF(ISERROR(VLOOKUP(control!$B$5&amp;control!$J$99&amp;Wales_USOA!$B32,Data_USOA!$A$5:$K$5600,Data_USOA!E$1,FALSE)),"-",VLOOKUP(control!$B$5&amp;control!$J$99&amp;Wales_USOA!$B32,Data_USOA!$A$5:$K$5600,Data_USOA!E$1,FALSE)))</f>
        <v>-</v>
      </c>
      <c r="L32" s="87" t="str">
        <f>IF(OR(IF(ISERROR(VLOOKUP(control!$B$5&amp;control!$J$99&amp;Wales_USOA!$B32,Data_USOA!$A$5:$K$5600,Data_USOA!F$1,FALSE)),"-",VLOOKUP(control!$B$5&amp;control!$J$99&amp;Wales_USOA!$B32,Data_USOA!$A$5:$K$5600,Data_USOA!F$1,FALSE))=0,ISERROR(IF(ISERROR(VLOOKUP(control!$B$5&amp;control!$J$99&amp;Wales_USOA!$B35,Data_USOA!$A$5:$K$5600,Data_USOA!F$1,FALSE)),"-",VLOOKUP(control!$B$5&amp;control!$J$99&amp;Wales_USOA!$B32,Data_USOA!$A$5:$K$5600,Data_USOA!F$1,FALSE)))),"-",IF(ISERROR(VLOOKUP(control!$B$5&amp;control!$J$99&amp;Wales_USOA!$B32,Data_USOA!$A$5:$K$5600,Data_USOA!F$1,FALSE)),"-",VLOOKUP(control!$B$5&amp;control!$J$99&amp;Wales_USOA!$B32,Data_USOA!$A$5:$K$5600,Data_USOA!F$1,FALSE)))</f>
        <v>-</v>
      </c>
      <c r="M32" s="87" t="str">
        <f>IF(OR(IF(ISERROR(VLOOKUP(control!$B$5&amp;control!$J$99&amp;Wales_USOA!$B32,Data_USOA!$A$5:$K$5600,Data_USOA!G$1,FALSE)),"-",VLOOKUP(control!$B$5&amp;control!$J$99&amp;Wales_USOA!$B32,Data_USOA!$A$5:$K$5600,Data_USOA!G$1,FALSE))=0,ISERROR(IF(ISERROR(VLOOKUP(control!$B$5&amp;control!$J$99&amp;Wales_USOA!$B35,Data_USOA!$A$5:$K$5600,Data_USOA!G$1,FALSE)),"-",VLOOKUP(control!$B$5&amp;control!$J$99&amp;Wales_USOA!$B32,Data_USOA!$A$5:$K$5600,Data_USOA!G$1,FALSE)))),"-",IF(ISERROR(VLOOKUP(control!$B$5&amp;control!$J$99&amp;Wales_USOA!$B32,Data_USOA!$A$5:$K$5600,Data_USOA!G$1,FALSE)),"-",VLOOKUP(control!$B$5&amp;control!$J$99&amp;Wales_USOA!$B32,Data_USOA!$A$5:$K$5600,Data_USOA!G$1,FALSE)))</f>
        <v>-</v>
      </c>
      <c r="N32" s="87">
        <f>IF(OR(IF(ISERROR(VLOOKUP(control!$B$5&amp;control!$J$99&amp;Wales_USOA!$B32,Data_USOA!$A$5:$K$5600,Data_USOA!H$1,FALSE)),"-",VLOOKUP(control!$B$5&amp;control!$J$99&amp;Wales_USOA!$B32,Data_USOA!$A$5:$K$5600,Data_USOA!H$1,FALSE))=0,ISERROR(IF(ISERROR(VLOOKUP(control!$B$5&amp;control!$J$99&amp;Wales_USOA!$B35,Data_USOA!$A$5:$K$5600,Data_USOA!H$1,FALSE)),"-",VLOOKUP(control!$B$5&amp;control!$J$99&amp;Wales_USOA!$B32,Data_USOA!$A$5:$K$5600,Data_USOA!H$1,FALSE)))),"-",IF(ISERROR(VLOOKUP(control!$B$5&amp;control!$J$99&amp;Wales_USOA!$B32,Data_USOA!$A$5:$K$5600,Data_USOA!H$1,FALSE)),"-",VLOOKUP(control!$B$5&amp;control!$J$99&amp;Wales_USOA!$B32,Data_USOA!$A$5:$K$5600,Data_USOA!H$1,FALSE)))</f>
        <v>6</v>
      </c>
      <c r="O32" s="87" t="str">
        <f>IF(OR(IF(ISERROR(VLOOKUP(control!$B$5&amp;control!$J$99&amp;Wales_USOA!$B32,Data_USOA!$A$5:$K$5600,Data_USOA!I$1,FALSE)),"-",VLOOKUP(control!$B$5&amp;control!$J$99&amp;Wales_USOA!$B32,Data_USOA!$A$5:$K$5600,Data_USOA!I$1,FALSE))=0,ISERROR(IF(ISERROR(VLOOKUP(control!$B$5&amp;control!$J$99&amp;Wales_USOA!$B35,Data_USOA!$A$5:$K$5600,Data_USOA!I$1,FALSE)),"-",VLOOKUP(control!$B$5&amp;control!$J$99&amp;Wales_USOA!$B32,Data_USOA!$A$5:$K$5600,Data_USOA!I$1,FALSE)))),"-",IF(ISERROR(VLOOKUP(control!$B$5&amp;control!$J$99&amp;Wales_USOA!$B32,Data_USOA!$A$5:$K$5600,Data_USOA!I$1,FALSE)),"-",VLOOKUP(control!$B$5&amp;control!$J$99&amp;Wales_USOA!$B32,Data_USOA!$A$5:$K$5600,Data_USOA!I$1,FALSE)))</f>
        <v>-</v>
      </c>
      <c r="P32" s="87" t="str">
        <f>IF(OR(IF(ISERROR(VLOOKUP(control!$B$5&amp;control!$J$99&amp;Wales_USOA!$B32,Data_USOA!$A$5:$K$5600,Data_USOA!J$1,FALSE)),"-",VLOOKUP(control!$B$5&amp;control!$J$99&amp;Wales_USOA!$B32,Data_USOA!$A$5:$K$5600,Data_USOA!J$1,FALSE))=0,ISERROR(IF(ISERROR(VLOOKUP(control!$B$5&amp;control!$J$99&amp;Wales_USOA!$B35,Data_USOA!$A$5:$K$5600,Data_USOA!J$1,FALSE)),"-",VLOOKUP(control!$B$5&amp;control!$J$99&amp;Wales_USOA!$B32,Data_USOA!$A$5:$K$5600,Data_USOA!J$1,FALSE)))),"-",IF(ISERROR(VLOOKUP(control!$B$5&amp;control!$J$99&amp;Wales_USOA!$B32,Data_USOA!$A$5:$K$5600,Data_USOA!J$1,FALSE)),"-",VLOOKUP(control!$B$5&amp;control!$J$99&amp;Wales_USOA!$B32,Data_USOA!$A$5:$K$5600,Data_USOA!J$1,FALSE)))</f>
        <v>-</v>
      </c>
      <c r="Q32" s="88">
        <f>IF(OR(IF(ISERROR(VLOOKUP(control!$B$5&amp;control!$J$99&amp;Wales_USOA!$B32,Data_USOA!$A$5:$K$5600,Data_USOA!K$1,FALSE)),"-",VLOOKUP(control!$B$5&amp;control!$J$99&amp;Wales_USOA!$B32,Data_USOA!$A$5:$K$5600,Data_USOA!K$1,FALSE))=0,ISERROR(IF(ISERROR(VLOOKUP(control!$B$5&amp;control!$J$99&amp;Wales_USOA!$B35,Data_USOA!$A$5:$K$5600,Data_USOA!K$1,FALSE)),"-",VLOOKUP(control!$B$5&amp;control!$J$99&amp;Wales_USOA!$B32,Data_USOA!$A$5:$K$5600,Data_USOA!K$1,FALSE)))),"-",IF(ISERROR(VLOOKUP(control!$B$5&amp;control!$J$99&amp;Wales_USOA!$B32,Data_USOA!$A$5:$K$5600,Data_USOA!K$1,FALSE)),"-",VLOOKUP(control!$B$5&amp;control!$J$99&amp;Wales_USOA!$B32,Data_USOA!$A$5:$K$5600,Data_USOA!K$1,FALSE)))</f>
        <v>6</v>
      </c>
      <c r="R32" s="9"/>
      <c r="S32" s="86" t="str">
        <f>IF(OR(IF(ISERROR(VLOOKUP("Persons"&amp;control!$J$99&amp;Wales_USOA!$B32,Data_USOA!$A$5:$K$5600,Data_USOA!E$1,FALSE)),"-",VLOOKUP("Persons"&amp;control!$J$99&amp;Wales_USOA!$B32,Data_USOA!$A$5:$K$5600,Data_USOA!E$1,FALSE))=0,ISERROR(IF(ISERROR(VLOOKUP("Persons"&amp;control!$J$99&amp;Wales_USOA!$B32,Data_USOA!$A$5:$K$5600,Data_USOA!E$1,FALSE)),"-",VLOOKUP("Persons"&amp;control!$J$99&amp;Wales_USOA!$B32,Data_USOA!$A$5:$K$5600,Data_USOA!E$1,FALSE)))),"-",IF(ISERROR(VLOOKUP("Persons"&amp;control!$J$99&amp;Wales_USOA!$B32,Data_USOA!$A$5:$K$5600,Data_USOA!E$1,FALSE)),"-",VLOOKUP("Persons"&amp;control!$J$99&amp;Wales_USOA!$B32,Data_USOA!$A$5:$K$5600,Data_USOA!E$1,FALSE)))</f>
        <v>-</v>
      </c>
      <c r="T32" s="87" t="str">
        <f>IF(OR(IF(ISERROR(VLOOKUP("Persons"&amp;control!$J$99&amp;Wales_USOA!$B32,Data_USOA!$A$5:$K$5600,Data_USOA!F$1,FALSE)),"-",VLOOKUP("Persons"&amp;control!$J$99&amp;Wales_USOA!$B32,Data_USOA!$A$5:$K$5600,Data_USOA!F$1,FALSE))=0,ISERROR(IF(ISERROR(VLOOKUP("Persons"&amp;control!$J$99&amp;Wales_USOA!$B32,Data_USOA!$A$5:$K$5600,Data_USOA!F$1,FALSE)),"-",VLOOKUP("Persons"&amp;control!$J$99&amp;Wales_USOA!$B32,Data_USOA!$A$5:$K$5600,Data_USOA!F$1,FALSE)))),"-",IF(ISERROR(VLOOKUP("Persons"&amp;control!$J$99&amp;Wales_USOA!$B32,Data_USOA!$A$5:$K$5600,Data_USOA!F$1,FALSE)),"-",VLOOKUP("Persons"&amp;control!$J$99&amp;Wales_USOA!$B32,Data_USOA!$A$5:$K$5600,Data_USOA!F$1,FALSE)))</f>
        <v>-</v>
      </c>
      <c r="U32" s="87">
        <f>IF(OR(IF(ISERROR(VLOOKUP("Persons"&amp;control!$J$99&amp;Wales_USOA!$B32,Data_USOA!$A$5:$K$5600,Data_USOA!G$1,FALSE)),"-",VLOOKUP("Persons"&amp;control!$J$99&amp;Wales_USOA!$B32,Data_USOA!$A$5:$K$5600,Data_USOA!G$1,FALSE))=0,ISERROR(IF(ISERROR(VLOOKUP("Persons"&amp;control!$J$99&amp;Wales_USOA!$B32,Data_USOA!$A$5:$K$5600,Data_USOA!G$1,FALSE)),"-",VLOOKUP("Persons"&amp;control!$J$99&amp;Wales_USOA!$B32,Data_USOA!$A$5:$K$5600,Data_USOA!G$1,FALSE)))),"-",IF(ISERROR(VLOOKUP("Persons"&amp;control!$J$99&amp;Wales_USOA!$B32,Data_USOA!$A$5:$K$5600,Data_USOA!G$1,FALSE)),"-",VLOOKUP("Persons"&amp;control!$J$99&amp;Wales_USOA!$B32,Data_USOA!$A$5:$K$5600,Data_USOA!G$1,FALSE)))</f>
        <v>11</v>
      </c>
      <c r="V32" s="87">
        <f>IF(OR(IF(ISERROR(VLOOKUP("Persons"&amp;control!$J$99&amp;Wales_USOA!$B32,Data_USOA!$A$5:$K$5600,Data_USOA!H$1,FALSE)),"-",VLOOKUP("Persons"&amp;control!$J$99&amp;Wales_USOA!$B32,Data_USOA!$A$5:$K$5600,Data_USOA!H$1,FALSE))=0,ISERROR(IF(ISERROR(VLOOKUP("Persons"&amp;control!$J$99&amp;Wales_USOA!$B32,Data_USOA!$A$5:$K$5600,Data_USOA!H$1,FALSE)),"-",VLOOKUP("Persons"&amp;control!$J$99&amp;Wales_USOA!$B32,Data_USOA!$A$5:$K$5600,Data_USOA!H$1,FALSE)))),"-",IF(ISERROR(VLOOKUP("Persons"&amp;control!$J$99&amp;Wales_USOA!$B32,Data_USOA!$A$5:$K$5600,Data_USOA!H$1,FALSE)),"-",VLOOKUP("Persons"&amp;control!$J$99&amp;Wales_USOA!$B32,Data_USOA!$A$5:$K$5600,Data_USOA!H$1,FALSE)))</f>
        <v>12</v>
      </c>
      <c r="W32" s="87" t="str">
        <f>IF(OR(IF(ISERROR(VLOOKUP("Persons"&amp;control!$J$99&amp;Wales_USOA!$B32,Data_USOA!$A$5:$K$5600,Data_USOA!I$1,FALSE)),"-",VLOOKUP("Persons"&amp;control!$J$99&amp;Wales_USOA!$B32,Data_USOA!$A$5:$K$5600,Data_USOA!I$1,FALSE))=0,ISERROR(IF(ISERROR(VLOOKUP("Persons"&amp;control!$J$99&amp;Wales_USOA!$B32,Data_USOA!$A$5:$K$5600,Data_USOA!I$1,FALSE)),"-",VLOOKUP("Persons"&amp;control!$J$99&amp;Wales_USOA!$B32,Data_USOA!$A$5:$K$5600,Data_USOA!I$1,FALSE)))),"-",IF(ISERROR(VLOOKUP("Persons"&amp;control!$J$99&amp;Wales_USOA!$B32,Data_USOA!$A$5:$K$5600,Data_USOA!I$1,FALSE)),"-",VLOOKUP("Persons"&amp;control!$J$99&amp;Wales_USOA!$B32,Data_USOA!$A$5:$K$5600,Data_USOA!I$1,FALSE)))</f>
        <v>-</v>
      </c>
      <c r="X32" s="87" t="str">
        <f>IF(OR(IF(ISERROR(VLOOKUP("Persons"&amp;control!$J$99&amp;Wales_USOA!$B32,Data_USOA!$A$5:$K$5600,Data_USOA!J$1,FALSE)),"-",VLOOKUP("Persons"&amp;control!$J$99&amp;Wales_USOA!$B32,Data_USOA!$A$5:$K$5600,Data_USOA!J$1,FALSE))=0,ISERROR(IF(ISERROR(VLOOKUP("Persons"&amp;control!$J$99&amp;Wales_USOA!$B32,Data_USOA!$A$5:$K$5600,Data_USOA!J$1,FALSE)),"-",VLOOKUP("Persons"&amp;control!$J$99&amp;Wales_USOA!$B32,Data_USOA!$A$5:$K$5600,Data_USOA!J$1,FALSE)))),"-",IF(ISERROR(VLOOKUP("Persons"&amp;control!$J$99&amp;Wales_USOA!$B32,Data_USOA!$A$5:$K$5600,Data_USOA!J$1,FALSE)),"-",VLOOKUP("Persons"&amp;control!$J$99&amp;Wales_USOA!$B32,Data_USOA!$A$5:$K$5600,Data_USOA!J$1,FALSE)))</f>
        <v>-</v>
      </c>
      <c r="Y32" s="88">
        <f>IF(OR(IF(ISERROR(VLOOKUP("Persons"&amp;control!$J$99&amp;Wales_USOA!$B32,Data_USOA!$A$5:$K$5600,Data_USOA!K$1,FALSE)),"-",VLOOKUP("Persons"&amp;control!$J$99&amp;Wales_USOA!$B32,Data_USOA!$A$5:$K$5600,Data_USOA!K$1,FALSE))=0,ISERROR(IF(ISERROR(VLOOKUP("Persons"&amp;control!$J$99&amp;Wales_USOA!$B32,Data_USOA!$A$5:$K$5600,Data_USOA!K$1,FALSE)),"-",VLOOKUP("Persons"&amp;control!$J$99&amp;Wales_USOA!$B32,Data_USOA!$A$5:$K$5600,Data_USOA!K$1,FALSE)))),"-",IF(ISERROR(VLOOKUP("Persons"&amp;control!$J$99&amp;Wales_USOA!$B32,Data_USOA!$A$5:$K$5600,Data_USOA!K$1,FALSE)),"-",VLOOKUP("Persons"&amp;control!$J$99&amp;Wales_USOA!$B32,Data_USOA!$A$5:$K$5600,Data_USOA!K$1,FALSE)))</f>
        <v>23</v>
      </c>
    </row>
    <row r="33" spans="2:25" thickBot="1">
      <c r="B33" s="16" t="s">
        <v>83</v>
      </c>
      <c r="C33" s="89" t="str">
        <f>IF(OR(IF(ISERROR(VLOOKUP(control!$B$4&amp;control!$J$99&amp;Wales_USOA!$B33,Data_USOA!$A$5:$K$5600,Data_USOA!E$1,FALSE)),"-",VLOOKUP(control!$B$4&amp;control!$J$99&amp;Wales_USOA!$B33,Data_USOA!$A$5:$K$5600,Data_USOA!E$1,FALSE))=0,ISERROR(IF(ISERROR(VLOOKUP(control!$B$4&amp;control!$J$99&amp;Wales_USOA!$B33,Data_USOA!$A$5:$K$5600,Data_USOA!E$1,FALSE)),"-",VLOOKUP(control!$B$4&amp;control!$J$99&amp;Wales_USOA!$B33,Data_USOA!$A$5:$K$5600,Data_USOA!E$1,FALSE)))),"-",IF(ISERROR(VLOOKUP(control!$B$4&amp;control!$J$99&amp;Wales_USOA!$B33,Data_USOA!$A$5:$K$5600,Data_USOA!E$1,FALSE)),"-",VLOOKUP(control!$B$4&amp;control!$J$99&amp;Wales_USOA!$B33,Data_USOA!$A$5:$K$5600,Data_USOA!E$1,FALSE)))</f>
        <v>-</v>
      </c>
      <c r="D33" s="90" t="str">
        <f>IF(OR(IF(ISERROR(VLOOKUP(control!$B$4&amp;control!$J$99&amp;Wales_USOA!$B33,Data_USOA!$A$5:$K$5600,Data_USOA!F$1,FALSE)),"-",VLOOKUP(control!$B$4&amp;control!$J$99&amp;Wales_USOA!$B33,Data_USOA!$A$5:$K$5600,Data_USOA!F$1,FALSE))=0,ISERROR(IF(ISERROR(VLOOKUP(control!$B$4&amp;control!$J$99&amp;Wales_USOA!$B33,Data_USOA!$A$5:$K$5600,Data_USOA!F$1,FALSE)),"-",VLOOKUP(control!$B$4&amp;control!$J$99&amp;Wales_USOA!$B33,Data_USOA!$A$5:$K$5600,Data_USOA!F$1,FALSE)))),"-",IF(ISERROR(VLOOKUP(control!$B$4&amp;control!$J$99&amp;Wales_USOA!$B33,Data_USOA!$A$5:$K$5600,Data_USOA!F$1,FALSE)),"-",VLOOKUP(control!$B$4&amp;control!$J$99&amp;Wales_USOA!$B33,Data_USOA!$A$5:$K$5600,Data_USOA!F$1,FALSE)))</f>
        <v>-</v>
      </c>
      <c r="E33" s="90" t="str">
        <f>IF(OR(IF(ISERROR(VLOOKUP(control!$B$4&amp;control!$J$99&amp;Wales_USOA!$B33,Data_USOA!$A$5:$K$5600,Data_USOA!G$1,FALSE)),"-",VLOOKUP(control!$B$4&amp;control!$J$99&amp;Wales_USOA!$B33,Data_USOA!$A$5:$K$5600,Data_USOA!G$1,FALSE))=0,ISERROR(IF(ISERROR(VLOOKUP(control!$B$4&amp;control!$J$99&amp;Wales_USOA!$B33,Data_USOA!$A$5:$K$5600,Data_USOA!G$1,FALSE)),"-",VLOOKUP(control!$B$4&amp;control!$J$99&amp;Wales_USOA!$B33,Data_USOA!$A$5:$K$5600,Data_USOA!G$1,FALSE)))),"-",IF(ISERROR(VLOOKUP(control!$B$4&amp;control!$J$99&amp;Wales_USOA!$B33,Data_USOA!$A$5:$K$5600,Data_USOA!G$1,FALSE)),"-",VLOOKUP(control!$B$4&amp;control!$J$99&amp;Wales_USOA!$B33,Data_USOA!$A$5:$K$5600,Data_USOA!G$1,FALSE)))</f>
        <v>-</v>
      </c>
      <c r="F33" s="90" t="str">
        <f>IF(OR(IF(ISERROR(VLOOKUP(control!$B$4&amp;control!$J$99&amp;Wales_USOA!$B33,Data_USOA!$A$5:$K$5600,Data_USOA!H$1,FALSE)),"-",VLOOKUP(control!$B$4&amp;control!$J$99&amp;Wales_USOA!$B33,Data_USOA!$A$5:$K$5600,Data_USOA!H$1,FALSE))=0,ISERROR(IF(ISERROR(VLOOKUP(control!$B$4&amp;control!$J$99&amp;Wales_USOA!$B33,Data_USOA!$A$5:$K$5600,Data_USOA!H$1,FALSE)),"-",VLOOKUP(control!$B$4&amp;control!$J$99&amp;Wales_USOA!$B33,Data_USOA!$A$5:$K$5600,Data_USOA!H$1,FALSE)))),"-",IF(ISERROR(VLOOKUP(control!$B$4&amp;control!$J$99&amp;Wales_USOA!$B33,Data_USOA!$A$5:$K$5600,Data_USOA!H$1,FALSE)),"-",VLOOKUP(control!$B$4&amp;control!$J$99&amp;Wales_USOA!$B33,Data_USOA!$A$5:$K$5600,Data_USOA!H$1,FALSE)))</f>
        <v>-</v>
      </c>
      <c r="G33" s="90">
        <f>IF(OR(IF(ISERROR(VLOOKUP(control!$B$4&amp;control!$J$99&amp;Wales_USOA!$B33,Data_USOA!$A$5:$K$5600,Data_USOA!I$1,FALSE)),"-",VLOOKUP(control!$B$4&amp;control!$J$99&amp;Wales_USOA!$B33,Data_USOA!$A$5:$K$5600,Data_USOA!I$1,FALSE))=0,ISERROR(IF(ISERROR(VLOOKUP(control!$B$4&amp;control!$J$99&amp;Wales_USOA!$B33,Data_USOA!$A$5:$K$5600,Data_USOA!I$1,FALSE)),"-",VLOOKUP(control!$B$4&amp;control!$J$99&amp;Wales_USOA!$B33,Data_USOA!$A$5:$K$5600,Data_USOA!I$1,FALSE)))),"-",IF(ISERROR(VLOOKUP(control!$B$4&amp;control!$J$99&amp;Wales_USOA!$B33,Data_USOA!$A$5:$K$5600,Data_USOA!I$1,FALSE)),"-",VLOOKUP(control!$B$4&amp;control!$J$99&amp;Wales_USOA!$B33,Data_USOA!$A$5:$K$5600,Data_USOA!I$1,FALSE)))</f>
        <v>6</v>
      </c>
      <c r="H33" s="90">
        <f>IF(OR(IF(ISERROR(VLOOKUP(control!$B$4&amp;control!$J$99&amp;Wales_USOA!$B33,Data_USOA!$A$5:$K$5600,Data_USOA!J$1,FALSE)),"-",VLOOKUP(control!$B$4&amp;control!$J$99&amp;Wales_USOA!$B33,Data_USOA!$A$5:$K$5600,Data_USOA!J$1,FALSE))=0,ISERROR(IF(ISERROR(VLOOKUP(control!$B$4&amp;control!$J$99&amp;Wales_USOA!$B33,Data_USOA!$A$5:$K$5600,Data_USOA!J$1,FALSE)),"-",VLOOKUP(control!$B$4&amp;control!$J$99&amp;Wales_USOA!$B33,Data_USOA!$A$5:$K$5600,Data_USOA!J$1,FALSE)))),"-",IF(ISERROR(VLOOKUP(control!$B$4&amp;control!$J$99&amp;Wales_USOA!$B33,Data_USOA!$A$5:$K$5600,Data_USOA!J$1,FALSE)),"-",VLOOKUP(control!$B$4&amp;control!$J$99&amp;Wales_USOA!$B33,Data_USOA!$A$5:$K$5600,Data_USOA!J$1,FALSE)))</f>
        <v>6</v>
      </c>
      <c r="I33" s="91">
        <f>IF(OR(IF(ISERROR(VLOOKUP(control!$B$4&amp;control!$J$99&amp;Wales_USOA!$B33,Data_USOA!$A$5:$K$5600,Data_USOA!K$1,FALSE)),"-",VLOOKUP(control!$B$4&amp;control!$J$99&amp;Wales_USOA!$B33,Data_USOA!$A$5:$K$5600,Data_USOA!K$1,FALSE))=0,ISERROR(IF(ISERROR(VLOOKUP(control!$B$4&amp;control!$J$99&amp;Wales_USOA!$B33,Data_USOA!$A$5:$K$5600,Data_USOA!K$1,FALSE)),"-",VLOOKUP(control!$B$4&amp;control!$J$99&amp;Wales_USOA!$B33,Data_USOA!$A$5:$K$5600,Data_USOA!K$1,FALSE)))),"-",IF(ISERROR(VLOOKUP(control!$B$4&amp;control!$J$99&amp;Wales_USOA!$B33,Data_USOA!$A$5:$K$5600,Data_USOA!K$1,FALSE)),"-",VLOOKUP(control!$B$4&amp;control!$J$99&amp;Wales_USOA!$B33,Data_USOA!$A$5:$K$5600,Data_USOA!K$1,FALSE)))</f>
        <v>12</v>
      </c>
      <c r="K33" s="89" t="str">
        <f>IF(OR(IF(ISERROR(VLOOKUP(control!$B$5&amp;control!$J$99&amp;Wales_USOA!$B33,Data_USOA!$A$5:$K$5600,Data_USOA!E$1,FALSE)),"-",VLOOKUP(control!$B$5&amp;control!$J$99&amp;Wales_USOA!$B33,Data_USOA!$A$5:$K$5600,Data_USOA!E$1,FALSE))=0,ISERROR(IF(ISERROR(VLOOKUP(control!$B$5&amp;control!$J$99&amp;Wales_USOA!$B33,Data_USOA!$A$5:$K$5600,Data_USOA!E$1,FALSE)),"-",VLOOKUP(control!$B$5&amp;control!$J$99&amp;Wales_USOA!$B33,Data_USOA!$A$5:$K$5600,Data_USOA!E$1,FALSE)))),"-",IF(ISERROR(VLOOKUP(control!$B$5&amp;control!$J$99&amp;Wales_USOA!$B33,Data_USOA!$A$5:$K$5600,Data_USOA!E$1,FALSE)),"-",VLOOKUP(control!$B$5&amp;control!$J$99&amp;Wales_USOA!$B33,Data_USOA!$A$5:$K$5600,Data_USOA!E$1,FALSE)))</f>
        <v>-</v>
      </c>
      <c r="L33" s="90" t="str">
        <f>IF(OR(IF(ISERROR(VLOOKUP(control!$B$5&amp;control!$J$99&amp;Wales_USOA!$B33,Data_USOA!$A$5:$K$5600,Data_USOA!F$1,FALSE)),"-",VLOOKUP(control!$B$5&amp;control!$J$99&amp;Wales_USOA!$B33,Data_USOA!$A$5:$K$5600,Data_USOA!F$1,FALSE))=0,ISERROR(IF(ISERROR(VLOOKUP(control!$B$5&amp;control!$J$99&amp;Wales_USOA!$B36,Data_USOA!$A$5:$K$5600,Data_USOA!F$1,FALSE)),"-",VLOOKUP(control!$B$5&amp;control!$J$99&amp;Wales_USOA!$B33,Data_USOA!$A$5:$K$5600,Data_USOA!F$1,FALSE)))),"-",IF(ISERROR(VLOOKUP(control!$B$5&amp;control!$J$99&amp;Wales_USOA!$B33,Data_USOA!$A$5:$K$5600,Data_USOA!F$1,FALSE)),"-",VLOOKUP(control!$B$5&amp;control!$J$99&amp;Wales_USOA!$B33,Data_USOA!$A$5:$K$5600,Data_USOA!F$1,FALSE)))</f>
        <v>-</v>
      </c>
      <c r="M33" s="90" t="str">
        <f>IF(OR(IF(ISERROR(VLOOKUP(control!$B$5&amp;control!$J$99&amp;Wales_USOA!$B33,Data_USOA!$A$5:$K$5600,Data_USOA!G$1,FALSE)),"-",VLOOKUP(control!$B$5&amp;control!$J$99&amp;Wales_USOA!$B33,Data_USOA!$A$5:$K$5600,Data_USOA!G$1,FALSE))=0,ISERROR(IF(ISERROR(VLOOKUP(control!$B$5&amp;control!$J$99&amp;Wales_USOA!$B36,Data_USOA!$A$5:$K$5600,Data_USOA!G$1,FALSE)),"-",VLOOKUP(control!$B$5&amp;control!$J$99&amp;Wales_USOA!$B33,Data_USOA!$A$5:$K$5600,Data_USOA!G$1,FALSE)))),"-",IF(ISERROR(VLOOKUP(control!$B$5&amp;control!$J$99&amp;Wales_USOA!$B33,Data_USOA!$A$5:$K$5600,Data_USOA!G$1,FALSE)),"-",VLOOKUP(control!$B$5&amp;control!$J$99&amp;Wales_USOA!$B33,Data_USOA!$A$5:$K$5600,Data_USOA!G$1,FALSE)))</f>
        <v>-</v>
      </c>
      <c r="N33" s="90" t="str">
        <f>IF(OR(IF(ISERROR(VLOOKUP(control!$B$5&amp;control!$J$99&amp;Wales_USOA!$B33,Data_USOA!$A$5:$K$5600,Data_USOA!H$1,FALSE)),"-",VLOOKUP(control!$B$5&amp;control!$J$99&amp;Wales_USOA!$B33,Data_USOA!$A$5:$K$5600,Data_USOA!H$1,FALSE))=0,ISERROR(IF(ISERROR(VLOOKUP(control!$B$5&amp;control!$J$99&amp;Wales_USOA!$B36,Data_USOA!$A$5:$K$5600,Data_USOA!H$1,FALSE)),"-",VLOOKUP(control!$B$5&amp;control!$J$99&amp;Wales_USOA!$B33,Data_USOA!$A$5:$K$5600,Data_USOA!H$1,FALSE)))),"-",IF(ISERROR(VLOOKUP(control!$B$5&amp;control!$J$99&amp;Wales_USOA!$B33,Data_USOA!$A$5:$K$5600,Data_USOA!H$1,FALSE)),"-",VLOOKUP(control!$B$5&amp;control!$J$99&amp;Wales_USOA!$B33,Data_USOA!$A$5:$K$5600,Data_USOA!H$1,FALSE)))</f>
        <v>-</v>
      </c>
      <c r="O33" s="90" t="str">
        <f>IF(OR(IF(ISERROR(VLOOKUP(control!$B$5&amp;control!$J$99&amp;Wales_USOA!$B33,Data_USOA!$A$5:$K$5600,Data_USOA!I$1,FALSE)),"-",VLOOKUP(control!$B$5&amp;control!$J$99&amp;Wales_USOA!$B33,Data_USOA!$A$5:$K$5600,Data_USOA!I$1,FALSE))=0,ISERROR(IF(ISERROR(VLOOKUP(control!$B$5&amp;control!$J$99&amp;Wales_USOA!$B36,Data_USOA!$A$5:$K$5600,Data_USOA!I$1,FALSE)),"-",VLOOKUP(control!$B$5&amp;control!$J$99&amp;Wales_USOA!$B33,Data_USOA!$A$5:$K$5600,Data_USOA!I$1,FALSE)))),"-",IF(ISERROR(VLOOKUP(control!$B$5&amp;control!$J$99&amp;Wales_USOA!$B33,Data_USOA!$A$5:$K$5600,Data_USOA!I$1,FALSE)),"-",VLOOKUP(control!$B$5&amp;control!$J$99&amp;Wales_USOA!$B33,Data_USOA!$A$5:$K$5600,Data_USOA!I$1,FALSE)))</f>
        <v>-</v>
      </c>
      <c r="P33" s="90" t="str">
        <f>IF(OR(IF(ISERROR(VLOOKUP(control!$B$5&amp;control!$J$99&amp;Wales_USOA!$B33,Data_USOA!$A$5:$K$5600,Data_USOA!J$1,FALSE)),"-",VLOOKUP(control!$B$5&amp;control!$J$99&amp;Wales_USOA!$B33,Data_USOA!$A$5:$K$5600,Data_USOA!J$1,FALSE))=0,ISERROR(IF(ISERROR(VLOOKUP(control!$B$5&amp;control!$J$99&amp;Wales_USOA!$B36,Data_USOA!$A$5:$K$5600,Data_USOA!J$1,FALSE)),"-",VLOOKUP(control!$B$5&amp;control!$J$99&amp;Wales_USOA!$B33,Data_USOA!$A$5:$K$5600,Data_USOA!J$1,FALSE)))),"-",IF(ISERROR(VLOOKUP(control!$B$5&amp;control!$J$99&amp;Wales_USOA!$B33,Data_USOA!$A$5:$K$5600,Data_USOA!J$1,FALSE)),"-",VLOOKUP(control!$B$5&amp;control!$J$99&amp;Wales_USOA!$B33,Data_USOA!$A$5:$K$5600,Data_USOA!J$1,FALSE)))</f>
        <v>-</v>
      </c>
      <c r="Q33" s="91" t="str">
        <f>IF(OR(IF(ISERROR(VLOOKUP(control!$B$5&amp;control!$J$99&amp;Wales_USOA!$B33,Data_USOA!$A$5:$K$5600,Data_USOA!K$1,FALSE)),"-",VLOOKUP(control!$B$5&amp;control!$J$99&amp;Wales_USOA!$B33,Data_USOA!$A$5:$K$5600,Data_USOA!K$1,FALSE))=0,ISERROR(IF(ISERROR(VLOOKUP(control!$B$5&amp;control!$J$99&amp;Wales_USOA!$B36,Data_USOA!$A$5:$K$5600,Data_USOA!K$1,FALSE)),"-",VLOOKUP(control!$B$5&amp;control!$J$99&amp;Wales_USOA!$B33,Data_USOA!$A$5:$K$5600,Data_USOA!K$1,FALSE)))),"-",IF(ISERROR(VLOOKUP(control!$B$5&amp;control!$J$99&amp;Wales_USOA!$B33,Data_USOA!$A$5:$K$5600,Data_USOA!K$1,FALSE)),"-",VLOOKUP(control!$B$5&amp;control!$J$99&amp;Wales_USOA!$B33,Data_USOA!$A$5:$K$5600,Data_USOA!K$1,FALSE)))</f>
        <v>-</v>
      </c>
      <c r="R33" s="9"/>
      <c r="S33" s="89" t="str">
        <f>IF(OR(IF(ISERROR(VLOOKUP("Persons"&amp;control!$J$99&amp;Wales_USOA!$B33,Data_USOA!$A$5:$K$5600,Data_USOA!E$1,FALSE)),"-",VLOOKUP("Persons"&amp;control!$J$99&amp;Wales_USOA!$B33,Data_USOA!$A$5:$K$5600,Data_USOA!E$1,FALSE))=0,ISERROR(IF(ISERROR(VLOOKUP("Persons"&amp;control!$J$99&amp;Wales_USOA!$B33,Data_USOA!$A$5:$K$5600,Data_USOA!E$1,FALSE)),"-",VLOOKUP("Persons"&amp;control!$J$99&amp;Wales_USOA!$B33,Data_USOA!$A$5:$K$5600,Data_USOA!E$1,FALSE)))),"-",IF(ISERROR(VLOOKUP("Persons"&amp;control!$J$99&amp;Wales_USOA!$B33,Data_USOA!$A$5:$K$5600,Data_USOA!E$1,FALSE)),"-",VLOOKUP("Persons"&amp;control!$J$99&amp;Wales_USOA!$B33,Data_USOA!$A$5:$K$5600,Data_USOA!E$1,FALSE)))</f>
        <v>-</v>
      </c>
      <c r="T33" s="90" t="str">
        <f>IF(OR(IF(ISERROR(VLOOKUP("Persons"&amp;control!$J$99&amp;Wales_USOA!$B33,Data_USOA!$A$5:$K$5600,Data_USOA!F$1,FALSE)),"-",VLOOKUP("Persons"&amp;control!$J$99&amp;Wales_USOA!$B33,Data_USOA!$A$5:$K$5600,Data_USOA!F$1,FALSE))=0,ISERROR(IF(ISERROR(VLOOKUP("Persons"&amp;control!$J$99&amp;Wales_USOA!$B33,Data_USOA!$A$5:$K$5600,Data_USOA!F$1,FALSE)),"-",VLOOKUP("Persons"&amp;control!$J$99&amp;Wales_USOA!$B33,Data_USOA!$A$5:$K$5600,Data_USOA!F$1,FALSE)))),"-",IF(ISERROR(VLOOKUP("Persons"&amp;control!$J$99&amp;Wales_USOA!$B33,Data_USOA!$A$5:$K$5600,Data_USOA!F$1,FALSE)),"-",VLOOKUP("Persons"&amp;control!$J$99&amp;Wales_USOA!$B33,Data_USOA!$A$5:$K$5600,Data_USOA!F$1,FALSE)))</f>
        <v>-</v>
      </c>
      <c r="U33" s="90" t="str">
        <f>IF(OR(IF(ISERROR(VLOOKUP("Persons"&amp;control!$J$99&amp;Wales_USOA!$B33,Data_USOA!$A$5:$K$5600,Data_USOA!G$1,FALSE)),"-",VLOOKUP("Persons"&amp;control!$J$99&amp;Wales_USOA!$B33,Data_USOA!$A$5:$K$5600,Data_USOA!G$1,FALSE))=0,ISERROR(IF(ISERROR(VLOOKUP("Persons"&amp;control!$J$99&amp;Wales_USOA!$B33,Data_USOA!$A$5:$K$5600,Data_USOA!G$1,FALSE)),"-",VLOOKUP("Persons"&amp;control!$J$99&amp;Wales_USOA!$B33,Data_USOA!$A$5:$K$5600,Data_USOA!G$1,FALSE)))),"-",IF(ISERROR(VLOOKUP("Persons"&amp;control!$J$99&amp;Wales_USOA!$B33,Data_USOA!$A$5:$K$5600,Data_USOA!G$1,FALSE)),"-",VLOOKUP("Persons"&amp;control!$J$99&amp;Wales_USOA!$B33,Data_USOA!$A$5:$K$5600,Data_USOA!G$1,FALSE)))</f>
        <v>-</v>
      </c>
      <c r="V33" s="90" t="str">
        <f>IF(OR(IF(ISERROR(VLOOKUP("Persons"&amp;control!$J$99&amp;Wales_USOA!$B33,Data_USOA!$A$5:$K$5600,Data_USOA!H$1,FALSE)),"-",VLOOKUP("Persons"&amp;control!$J$99&amp;Wales_USOA!$B33,Data_USOA!$A$5:$K$5600,Data_USOA!H$1,FALSE))=0,ISERROR(IF(ISERROR(VLOOKUP("Persons"&amp;control!$J$99&amp;Wales_USOA!$B33,Data_USOA!$A$5:$K$5600,Data_USOA!H$1,FALSE)),"-",VLOOKUP("Persons"&amp;control!$J$99&amp;Wales_USOA!$B33,Data_USOA!$A$5:$K$5600,Data_USOA!H$1,FALSE)))),"-",IF(ISERROR(VLOOKUP("Persons"&amp;control!$J$99&amp;Wales_USOA!$B33,Data_USOA!$A$5:$K$5600,Data_USOA!H$1,FALSE)),"-",VLOOKUP("Persons"&amp;control!$J$99&amp;Wales_USOA!$B33,Data_USOA!$A$5:$K$5600,Data_USOA!H$1,FALSE)))</f>
        <v>-</v>
      </c>
      <c r="W33" s="90">
        <f>IF(OR(IF(ISERROR(VLOOKUP("Persons"&amp;control!$J$99&amp;Wales_USOA!$B33,Data_USOA!$A$5:$K$5600,Data_USOA!I$1,FALSE)),"-",VLOOKUP("Persons"&amp;control!$J$99&amp;Wales_USOA!$B33,Data_USOA!$A$5:$K$5600,Data_USOA!I$1,FALSE))=0,ISERROR(IF(ISERROR(VLOOKUP("Persons"&amp;control!$J$99&amp;Wales_USOA!$B33,Data_USOA!$A$5:$K$5600,Data_USOA!I$1,FALSE)),"-",VLOOKUP("Persons"&amp;control!$J$99&amp;Wales_USOA!$B33,Data_USOA!$A$5:$K$5600,Data_USOA!I$1,FALSE)))),"-",IF(ISERROR(VLOOKUP("Persons"&amp;control!$J$99&amp;Wales_USOA!$B33,Data_USOA!$A$5:$K$5600,Data_USOA!I$1,FALSE)),"-",VLOOKUP("Persons"&amp;control!$J$99&amp;Wales_USOA!$B33,Data_USOA!$A$5:$K$5600,Data_USOA!I$1,FALSE)))</f>
        <v>6</v>
      </c>
      <c r="X33" s="90">
        <f>IF(OR(IF(ISERROR(VLOOKUP("Persons"&amp;control!$J$99&amp;Wales_USOA!$B33,Data_USOA!$A$5:$K$5600,Data_USOA!J$1,FALSE)),"-",VLOOKUP("Persons"&amp;control!$J$99&amp;Wales_USOA!$B33,Data_USOA!$A$5:$K$5600,Data_USOA!J$1,FALSE))=0,ISERROR(IF(ISERROR(VLOOKUP("Persons"&amp;control!$J$99&amp;Wales_USOA!$B33,Data_USOA!$A$5:$K$5600,Data_USOA!J$1,FALSE)),"-",VLOOKUP("Persons"&amp;control!$J$99&amp;Wales_USOA!$B33,Data_USOA!$A$5:$K$5600,Data_USOA!J$1,FALSE)))),"-",IF(ISERROR(VLOOKUP("Persons"&amp;control!$J$99&amp;Wales_USOA!$B33,Data_USOA!$A$5:$K$5600,Data_USOA!J$1,FALSE)),"-",VLOOKUP("Persons"&amp;control!$J$99&amp;Wales_USOA!$B33,Data_USOA!$A$5:$K$5600,Data_USOA!J$1,FALSE)))</f>
        <v>6</v>
      </c>
      <c r="Y33" s="91">
        <f>IF(OR(IF(ISERROR(VLOOKUP("Persons"&amp;control!$J$99&amp;Wales_USOA!$B33,Data_USOA!$A$5:$K$5600,Data_USOA!K$1,FALSE)),"-",VLOOKUP("Persons"&amp;control!$J$99&amp;Wales_USOA!$B33,Data_USOA!$A$5:$K$5600,Data_USOA!K$1,FALSE))=0,ISERROR(IF(ISERROR(VLOOKUP("Persons"&amp;control!$J$99&amp;Wales_USOA!$B33,Data_USOA!$A$5:$K$5600,Data_USOA!K$1,FALSE)),"-",VLOOKUP("Persons"&amp;control!$J$99&amp;Wales_USOA!$B33,Data_USOA!$A$5:$K$5600,Data_USOA!K$1,FALSE)))),"-",IF(ISERROR(VLOOKUP("Persons"&amp;control!$J$99&amp;Wales_USOA!$B33,Data_USOA!$A$5:$K$5600,Data_USOA!K$1,FALSE)),"-",VLOOKUP("Persons"&amp;control!$J$99&amp;Wales_USOA!$B33,Data_USOA!$A$5:$K$5600,Data_USOA!K$1,FALSE)))</f>
        <v>12</v>
      </c>
    </row>
    <row r="34" spans="2:25" thickBot="1">
      <c r="B34" s="16" t="s">
        <v>201</v>
      </c>
      <c r="C34" s="86" t="str">
        <f>IF(OR(IF(ISERROR(VLOOKUP(control!$B$4&amp;control!$J$99&amp;Wales_USOA!$B34,Data_USOA!$A$5:$K$5600,Data_USOA!E$1,FALSE)),"-",VLOOKUP(control!$B$4&amp;control!$J$99&amp;Wales_USOA!$B34,Data_USOA!$A$5:$K$5600,Data_USOA!E$1,FALSE))=0,ISERROR(IF(ISERROR(VLOOKUP(control!$B$4&amp;control!$J$99&amp;Wales_USOA!$B34,Data_USOA!$A$5:$K$5600,Data_USOA!E$1,FALSE)),"-",VLOOKUP(control!$B$4&amp;control!$J$99&amp;Wales_USOA!$B34,Data_USOA!$A$5:$K$5600,Data_USOA!E$1,FALSE)))),"-",IF(ISERROR(VLOOKUP(control!$B$4&amp;control!$J$99&amp;Wales_USOA!$B34,Data_USOA!$A$5:$K$5600,Data_USOA!E$1,FALSE)),"-",VLOOKUP(control!$B$4&amp;control!$J$99&amp;Wales_USOA!$B34,Data_USOA!$A$5:$K$5600,Data_USOA!E$1,FALSE)))</f>
        <v>-</v>
      </c>
      <c r="D34" s="87" t="str">
        <f>IF(OR(IF(ISERROR(VLOOKUP(control!$B$4&amp;control!$J$99&amp;Wales_USOA!$B34,Data_USOA!$A$5:$K$5600,Data_USOA!F$1,FALSE)),"-",VLOOKUP(control!$B$4&amp;control!$J$99&amp;Wales_USOA!$B34,Data_USOA!$A$5:$K$5600,Data_USOA!F$1,FALSE))=0,ISERROR(IF(ISERROR(VLOOKUP(control!$B$4&amp;control!$J$99&amp;Wales_USOA!$B34,Data_USOA!$A$5:$K$5600,Data_USOA!F$1,FALSE)),"-",VLOOKUP(control!$B$4&amp;control!$J$99&amp;Wales_USOA!$B34,Data_USOA!$A$5:$K$5600,Data_USOA!F$1,FALSE)))),"-",IF(ISERROR(VLOOKUP(control!$B$4&amp;control!$J$99&amp;Wales_USOA!$B34,Data_USOA!$A$5:$K$5600,Data_USOA!F$1,FALSE)),"-",VLOOKUP(control!$B$4&amp;control!$J$99&amp;Wales_USOA!$B34,Data_USOA!$A$5:$K$5600,Data_USOA!F$1,FALSE)))</f>
        <v>-</v>
      </c>
      <c r="E34" s="87" t="str">
        <f>IF(OR(IF(ISERROR(VLOOKUP(control!$B$4&amp;control!$J$99&amp;Wales_USOA!$B34,Data_USOA!$A$5:$K$5600,Data_USOA!G$1,FALSE)),"-",VLOOKUP(control!$B$4&amp;control!$J$99&amp;Wales_USOA!$B34,Data_USOA!$A$5:$K$5600,Data_USOA!G$1,FALSE))=0,ISERROR(IF(ISERROR(VLOOKUP(control!$B$4&amp;control!$J$99&amp;Wales_USOA!$B34,Data_USOA!$A$5:$K$5600,Data_USOA!G$1,FALSE)),"-",VLOOKUP(control!$B$4&amp;control!$J$99&amp;Wales_USOA!$B34,Data_USOA!$A$5:$K$5600,Data_USOA!G$1,FALSE)))),"-",IF(ISERROR(VLOOKUP(control!$B$4&amp;control!$J$99&amp;Wales_USOA!$B34,Data_USOA!$A$5:$K$5600,Data_USOA!G$1,FALSE)),"-",VLOOKUP(control!$B$4&amp;control!$J$99&amp;Wales_USOA!$B34,Data_USOA!$A$5:$K$5600,Data_USOA!G$1,FALSE)))</f>
        <v>-</v>
      </c>
      <c r="F34" s="87">
        <f>IF(OR(IF(ISERROR(VLOOKUP(control!$B$4&amp;control!$J$99&amp;Wales_USOA!$B34,Data_USOA!$A$5:$K$5600,Data_USOA!H$1,FALSE)),"-",VLOOKUP(control!$B$4&amp;control!$J$99&amp;Wales_USOA!$B34,Data_USOA!$A$5:$K$5600,Data_USOA!H$1,FALSE))=0,ISERROR(IF(ISERROR(VLOOKUP(control!$B$4&amp;control!$J$99&amp;Wales_USOA!$B34,Data_USOA!$A$5:$K$5600,Data_USOA!H$1,FALSE)),"-",VLOOKUP(control!$B$4&amp;control!$J$99&amp;Wales_USOA!$B34,Data_USOA!$A$5:$K$5600,Data_USOA!H$1,FALSE)))),"-",IF(ISERROR(VLOOKUP(control!$B$4&amp;control!$J$99&amp;Wales_USOA!$B34,Data_USOA!$A$5:$K$5600,Data_USOA!H$1,FALSE)),"-",VLOOKUP(control!$B$4&amp;control!$J$99&amp;Wales_USOA!$B34,Data_USOA!$A$5:$K$5600,Data_USOA!H$1,FALSE)))</f>
        <v>6</v>
      </c>
      <c r="G34" s="87">
        <f>IF(OR(IF(ISERROR(VLOOKUP(control!$B$4&amp;control!$J$99&amp;Wales_USOA!$B34,Data_USOA!$A$5:$K$5600,Data_USOA!I$1,FALSE)),"-",VLOOKUP(control!$B$4&amp;control!$J$99&amp;Wales_USOA!$B34,Data_USOA!$A$5:$K$5600,Data_USOA!I$1,FALSE))=0,ISERROR(IF(ISERROR(VLOOKUP(control!$B$4&amp;control!$J$99&amp;Wales_USOA!$B34,Data_USOA!$A$5:$K$5600,Data_USOA!I$1,FALSE)),"-",VLOOKUP(control!$B$4&amp;control!$J$99&amp;Wales_USOA!$B34,Data_USOA!$A$5:$K$5600,Data_USOA!I$1,FALSE)))),"-",IF(ISERROR(VLOOKUP(control!$B$4&amp;control!$J$99&amp;Wales_USOA!$B34,Data_USOA!$A$5:$K$5600,Data_USOA!I$1,FALSE)),"-",VLOOKUP(control!$B$4&amp;control!$J$99&amp;Wales_USOA!$B34,Data_USOA!$A$5:$K$5600,Data_USOA!I$1,FALSE)))</f>
        <v>6</v>
      </c>
      <c r="H34" s="87" t="str">
        <f>IF(OR(IF(ISERROR(VLOOKUP(control!$B$4&amp;control!$J$99&amp;Wales_USOA!$B34,Data_USOA!$A$5:$K$5600,Data_USOA!J$1,FALSE)),"-",VLOOKUP(control!$B$4&amp;control!$J$99&amp;Wales_USOA!$B34,Data_USOA!$A$5:$K$5600,Data_USOA!J$1,FALSE))=0,ISERROR(IF(ISERROR(VLOOKUP(control!$B$4&amp;control!$J$99&amp;Wales_USOA!$B34,Data_USOA!$A$5:$K$5600,Data_USOA!J$1,FALSE)),"-",VLOOKUP(control!$B$4&amp;control!$J$99&amp;Wales_USOA!$B34,Data_USOA!$A$5:$K$5600,Data_USOA!J$1,FALSE)))),"-",IF(ISERROR(VLOOKUP(control!$B$4&amp;control!$J$99&amp;Wales_USOA!$B34,Data_USOA!$A$5:$K$5600,Data_USOA!J$1,FALSE)),"-",VLOOKUP(control!$B$4&amp;control!$J$99&amp;Wales_USOA!$B34,Data_USOA!$A$5:$K$5600,Data_USOA!J$1,FALSE)))</f>
        <v>-</v>
      </c>
      <c r="I34" s="88">
        <f>IF(OR(IF(ISERROR(VLOOKUP(control!$B$4&amp;control!$J$99&amp;Wales_USOA!$B34,Data_USOA!$A$5:$K$5600,Data_USOA!K$1,FALSE)),"-",VLOOKUP(control!$B$4&amp;control!$J$99&amp;Wales_USOA!$B34,Data_USOA!$A$5:$K$5600,Data_USOA!K$1,FALSE))=0,ISERROR(IF(ISERROR(VLOOKUP(control!$B$4&amp;control!$J$99&amp;Wales_USOA!$B34,Data_USOA!$A$5:$K$5600,Data_USOA!K$1,FALSE)),"-",VLOOKUP(control!$B$4&amp;control!$J$99&amp;Wales_USOA!$B34,Data_USOA!$A$5:$K$5600,Data_USOA!K$1,FALSE)))),"-",IF(ISERROR(VLOOKUP(control!$B$4&amp;control!$J$99&amp;Wales_USOA!$B34,Data_USOA!$A$5:$K$5600,Data_USOA!K$1,FALSE)),"-",VLOOKUP(control!$B$4&amp;control!$J$99&amp;Wales_USOA!$B34,Data_USOA!$A$5:$K$5600,Data_USOA!K$1,FALSE)))</f>
        <v>12</v>
      </c>
      <c r="K34" s="86">
        <f>IF(OR(IF(ISERROR(VLOOKUP(control!$B$5&amp;control!$J$99&amp;Wales_USOA!$B34,Data_USOA!$A$5:$K$5600,Data_USOA!E$1,FALSE)),"-",VLOOKUP(control!$B$5&amp;control!$J$99&amp;Wales_USOA!$B34,Data_USOA!$A$5:$K$5600,Data_USOA!E$1,FALSE))=0,ISERROR(IF(ISERROR(VLOOKUP(control!$B$5&amp;control!$J$99&amp;Wales_USOA!$B34,Data_USOA!$A$5:$K$5600,Data_USOA!E$1,FALSE)),"-",VLOOKUP(control!$B$5&amp;control!$J$99&amp;Wales_USOA!$B34,Data_USOA!$A$5:$K$5600,Data_USOA!E$1,FALSE)))),"-",IF(ISERROR(VLOOKUP(control!$B$5&amp;control!$J$99&amp;Wales_USOA!$B34,Data_USOA!$A$5:$K$5600,Data_USOA!E$1,FALSE)),"-",VLOOKUP(control!$B$5&amp;control!$J$99&amp;Wales_USOA!$B34,Data_USOA!$A$5:$K$5600,Data_USOA!E$1,FALSE)))</f>
        <v>6</v>
      </c>
      <c r="L34" s="87" t="str">
        <f>IF(OR(IF(ISERROR(VLOOKUP(control!$B$5&amp;control!$J$99&amp;Wales_USOA!$B34,Data_USOA!$A$5:$K$5600,Data_USOA!F$1,FALSE)),"-",VLOOKUP(control!$B$5&amp;control!$J$99&amp;Wales_USOA!$B34,Data_USOA!$A$5:$K$5600,Data_USOA!F$1,FALSE))=0,ISERROR(IF(ISERROR(VLOOKUP(control!$B$5&amp;control!$J$99&amp;Wales_USOA!$B37,Data_USOA!$A$5:$K$5600,Data_USOA!F$1,FALSE)),"-",VLOOKUP(control!$B$5&amp;control!$J$99&amp;Wales_USOA!$B34,Data_USOA!$A$5:$K$5600,Data_USOA!F$1,FALSE)))),"-",IF(ISERROR(VLOOKUP(control!$B$5&amp;control!$J$99&amp;Wales_USOA!$B34,Data_USOA!$A$5:$K$5600,Data_USOA!F$1,FALSE)),"-",VLOOKUP(control!$B$5&amp;control!$J$99&amp;Wales_USOA!$B34,Data_USOA!$A$5:$K$5600,Data_USOA!F$1,FALSE)))</f>
        <v>-</v>
      </c>
      <c r="M34" s="87" t="str">
        <f>IF(OR(IF(ISERROR(VLOOKUP(control!$B$5&amp;control!$J$99&amp;Wales_USOA!$B34,Data_USOA!$A$5:$K$5600,Data_USOA!G$1,FALSE)),"-",VLOOKUP(control!$B$5&amp;control!$J$99&amp;Wales_USOA!$B34,Data_USOA!$A$5:$K$5600,Data_USOA!G$1,FALSE))=0,ISERROR(IF(ISERROR(VLOOKUP(control!$B$5&amp;control!$J$99&amp;Wales_USOA!$B37,Data_USOA!$A$5:$K$5600,Data_USOA!G$1,FALSE)),"-",VLOOKUP(control!$B$5&amp;control!$J$99&amp;Wales_USOA!$B34,Data_USOA!$A$5:$K$5600,Data_USOA!G$1,FALSE)))),"-",IF(ISERROR(VLOOKUP(control!$B$5&amp;control!$J$99&amp;Wales_USOA!$B34,Data_USOA!$A$5:$K$5600,Data_USOA!G$1,FALSE)),"-",VLOOKUP(control!$B$5&amp;control!$J$99&amp;Wales_USOA!$B34,Data_USOA!$A$5:$K$5600,Data_USOA!G$1,FALSE)))</f>
        <v>-</v>
      </c>
      <c r="N34" s="87" t="str">
        <f>IF(OR(IF(ISERROR(VLOOKUP(control!$B$5&amp;control!$J$99&amp;Wales_USOA!$B34,Data_USOA!$A$5:$K$5600,Data_USOA!H$1,FALSE)),"-",VLOOKUP(control!$B$5&amp;control!$J$99&amp;Wales_USOA!$B34,Data_USOA!$A$5:$K$5600,Data_USOA!H$1,FALSE))=0,ISERROR(IF(ISERROR(VLOOKUP(control!$B$5&amp;control!$J$99&amp;Wales_USOA!$B37,Data_USOA!$A$5:$K$5600,Data_USOA!H$1,FALSE)),"-",VLOOKUP(control!$B$5&amp;control!$J$99&amp;Wales_USOA!$B34,Data_USOA!$A$5:$K$5600,Data_USOA!H$1,FALSE)))),"-",IF(ISERROR(VLOOKUP(control!$B$5&amp;control!$J$99&amp;Wales_USOA!$B34,Data_USOA!$A$5:$K$5600,Data_USOA!H$1,FALSE)),"-",VLOOKUP(control!$B$5&amp;control!$J$99&amp;Wales_USOA!$B34,Data_USOA!$A$5:$K$5600,Data_USOA!H$1,FALSE)))</f>
        <v>-</v>
      </c>
      <c r="O34" s="87" t="str">
        <f>IF(OR(IF(ISERROR(VLOOKUP(control!$B$5&amp;control!$J$99&amp;Wales_USOA!$B34,Data_USOA!$A$5:$K$5600,Data_USOA!I$1,FALSE)),"-",VLOOKUP(control!$B$5&amp;control!$J$99&amp;Wales_USOA!$B34,Data_USOA!$A$5:$K$5600,Data_USOA!I$1,FALSE))=0,ISERROR(IF(ISERROR(VLOOKUP(control!$B$5&amp;control!$J$99&amp;Wales_USOA!$B37,Data_USOA!$A$5:$K$5600,Data_USOA!I$1,FALSE)),"-",VLOOKUP(control!$B$5&amp;control!$J$99&amp;Wales_USOA!$B34,Data_USOA!$A$5:$K$5600,Data_USOA!I$1,FALSE)))),"-",IF(ISERROR(VLOOKUP(control!$B$5&amp;control!$J$99&amp;Wales_USOA!$B34,Data_USOA!$A$5:$K$5600,Data_USOA!I$1,FALSE)),"-",VLOOKUP(control!$B$5&amp;control!$J$99&amp;Wales_USOA!$B34,Data_USOA!$A$5:$K$5600,Data_USOA!I$1,FALSE)))</f>
        <v>-</v>
      </c>
      <c r="P34" s="87" t="str">
        <f>IF(OR(IF(ISERROR(VLOOKUP(control!$B$5&amp;control!$J$99&amp;Wales_USOA!$B34,Data_USOA!$A$5:$K$5600,Data_USOA!J$1,FALSE)),"-",VLOOKUP(control!$B$5&amp;control!$J$99&amp;Wales_USOA!$B34,Data_USOA!$A$5:$K$5600,Data_USOA!J$1,FALSE))=0,ISERROR(IF(ISERROR(VLOOKUP(control!$B$5&amp;control!$J$99&amp;Wales_USOA!$B37,Data_USOA!$A$5:$K$5600,Data_USOA!J$1,FALSE)),"-",VLOOKUP(control!$B$5&amp;control!$J$99&amp;Wales_USOA!$B34,Data_USOA!$A$5:$K$5600,Data_USOA!J$1,FALSE)))),"-",IF(ISERROR(VLOOKUP(control!$B$5&amp;control!$J$99&amp;Wales_USOA!$B34,Data_USOA!$A$5:$K$5600,Data_USOA!J$1,FALSE)),"-",VLOOKUP(control!$B$5&amp;control!$J$99&amp;Wales_USOA!$B34,Data_USOA!$A$5:$K$5600,Data_USOA!J$1,FALSE)))</f>
        <v>-</v>
      </c>
      <c r="Q34" s="88">
        <f>IF(OR(IF(ISERROR(VLOOKUP(control!$B$5&amp;control!$J$99&amp;Wales_USOA!$B34,Data_USOA!$A$5:$K$5600,Data_USOA!K$1,FALSE)),"-",VLOOKUP(control!$B$5&amp;control!$J$99&amp;Wales_USOA!$B34,Data_USOA!$A$5:$K$5600,Data_USOA!K$1,FALSE))=0,ISERROR(IF(ISERROR(VLOOKUP(control!$B$5&amp;control!$J$99&amp;Wales_USOA!$B37,Data_USOA!$A$5:$K$5600,Data_USOA!K$1,FALSE)),"-",VLOOKUP(control!$B$5&amp;control!$J$99&amp;Wales_USOA!$B34,Data_USOA!$A$5:$K$5600,Data_USOA!K$1,FALSE)))),"-",IF(ISERROR(VLOOKUP(control!$B$5&amp;control!$J$99&amp;Wales_USOA!$B34,Data_USOA!$A$5:$K$5600,Data_USOA!K$1,FALSE)),"-",VLOOKUP(control!$B$5&amp;control!$J$99&amp;Wales_USOA!$B34,Data_USOA!$A$5:$K$5600,Data_USOA!K$1,FALSE)))</f>
        <v>6</v>
      </c>
      <c r="R34" s="9"/>
      <c r="S34" s="86">
        <f>IF(OR(IF(ISERROR(VLOOKUP("Persons"&amp;control!$J$99&amp;Wales_USOA!$B34,Data_USOA!$A$5:$K$5600,Data_USOA!E$1,FALSE)),"-",VLOOKUP("Persons"&amp;control!$J$99&amp;Wales_USOA!$B34,Data_USOA!$A$5:$K$5600,Data_USOA!E$1,FALSE))=0,ISERROR(IF(ISERROR(VLOOKUP("Persons"&amp;control!$J$99&amp;Wales_USOA!$B34,Data_USOA!$A$5:$K$5600,Data_USOA!E$1,FALSE)),"-",VLOOKUP("Persons"&amp;control!$J$99&amp;Wales_USOA!$B34,Data_USOA!$A$5:$K$5600,Data_USOA!E$1,FALSE)))),"-",IF(ISERROR(VLOOKUP("Persons"&amp;control!$J$99&amp;Wales_USOA!$B34,Data_USOA!$A$5:$K$5600,Data_USOA!E$1,FALSE)),"-",VLOOKUP("Persons"&amp;control!$J$99&amp;Wales_USOA!$B34,Data_USOA!$A$5:$K$5600,Data_USOA!E$1,FALSE)))</f>
        <v>6</v>
      </c>
      <c r="T34" s="87" t="str">
        <f>IF(OR(IF(ISERROR(VLOOKUP("Persons"&amp;control!$J$99&amp;Wales_USOA!$B34,Data_USOA!$A$5:$K$5600,Data_USOA!F$1,FALSE)),"-",VLOOKUP("Persons"&amp;control!$J$99&amp;Wales_USOA!$B34,Data_USOA!$A$5:$K$5600,Data_USOA!F$1,FALSE))=0,ISERROR(IF(ISERROR(VLOOKUP("Persons"&amp;control!$J$99&amp;Wales_USOA!$B34,Data_USOA!$A$5:$K$5600,Data_USOA!F$1,FALSE)),"-",VLOOKUP("Persons"&amp;control!$J$99&amp;Wales_USOA!$B34,Data_USOA!$A$5:$K$5600,Data_USOA!F$1,FALSE)))),"-",IF(ISERROR(VLOOKUP("Persons"&amp;control!$J$99&amp;Wales_USOA!$B34,Data_USOA!$A$5:$K$5600,Data_USOA!F$1,FALSE)),"-",VLOOKUP("Persons"&amp;control!$J$99&amp;Wales_USOA!$B34,Data_USOA!$A$5:$K$5600,Data_USOA!F$1,FALSE)))</f>
        <v>-</v>
      </c>
      <c r="U34" s="87" t="str">
        <f>IF(OR(IF(ISERROR(VLOOKUP("Persons"&amp;control!$J$99&amp;Wales_USOA!$B34,Data_USOA!$A$5:$K$5600,Data_USOA!G$1,FALSE)),"-",VLOOKUP("Persons"&amp;control!$J$99&amp;Wales_USOA!$B34,Data_USOA!$A$5:$K$5600,Data_USOA!G$1,FALSE))=0,ISERROR(IF(ISERROR(VLOOKUP("Persons"&amp;control!$J$99&amp;Wales_USOA!$B34,Data_USOA!$A$5:$K$5600,Data_USOA!G$1,FALSE)),"-",VLOOKUP("Persons"&amp;control!$J$99&amp;Wales_USOA!$B34,Data_USOA!$A$5:$K$5600,Data_USOA!G$1,FALSE)))),"-",IF(ISERROR(VLOOKUP("Persons"&amp;control!$J$99&amp;Wales_USOA!$B34,Data_USOA!$A$5:$K$5600,Data_USOA!G$1,FALSE)),"-",VLOOKUP("Persons"&amp;control!$J$99&amp;Wales_USOA!$B34,Data_USOA!$A$5:$K$5600,Data_USOA!G$1,FALSE)))</f>
        <v>-</v>
      </c>
      <c r="V34" s="87">
        <f>IF(OR(IF(ISERROR(VLOOKUP("Persons"&amp;control!$J$99&amp;Wales_USOA!$B34,Data_USOA!$A$5:$K$5600,Data_USOA!H$1,FALSE)),"-",VLOOKUP("Persons"&amp;control!$J$99&amp;Wales_USOA!$B34,Data_USOA!$A$5:$K$5600,Data_USOA!H$1,FALSE))=0,ISERROR(IF(ISERROR(VLOOKUP("Persons"&amp;control!$J$99&amp;Wales_USOA!$B34,Data_USOA!$A$5:$K$5600,Data_USOA!H$1,FALSE)),"-",VLOOKUP("Persons"&amp;control!$J$99&amp;Wales_USOA!$B34,Data_USOA!$A$5:$K$5600,Data_USOA!H$1,FALSE)))),"-",IF(ISERROR(VLOOKUP("Persons"&amp;control!$J$99&amp;Wales_USOA!$B34,Data_USOA!$A$5:$K$5600,Data_USOA!H$1,FALSE)),"-",VLOOKUP("Persons"&amp;control!$J$99&amp;Wales_USOA!$B34,Data_USOA!$A$5:$K$5600,Data_USOA!H$1,FALSE)))</f>
        <v>6</v>
      </c>
      <c r="W34" s="87">
        <f>IF(OR(IF(ISERROR(VLOOKUP("Persons"&amp;control!$J$99&amp;Wales_USOA!$B34,Data_USOA!$A$5:$K$5600,Data_USOA!I$1,FALSE)),"-",VLOOKUP("Persons"&amp;control!$J$99&amp;Wales_USOA!$B34,Data_USOA!$A$5:$K$5600,Data_USOA!I$1,FALSE))=0,ISERROR(IF(ISERROR(VLOOKUP("Persons"&amp;control!$J$99&amp;Wales_USOA!$B34,Data_USOA!$A$5:$K$5600,Data_USOA!I$1,FALSE)),"-",VLOOKUP("Persons"&amp;control!$J$99&amp;Wales_USOA!$B34,Data_USOA!$A$5:$K$5600,Data_USOA!I$1,FALSE)))),"-",IF(ISERROR(VLOOKUP("Persons"&amp;control!$J$99&amp;Wales_USOA!$B34,Data_USOA!$A$5:$K$5600,Data_USOA!I$1,FALSE)),"-",VLOOKUP("Persons"&amp;control!$J$99&amp;Wales_USOA!$B34,Data_USOA!$A$5:$K$5600,Data_USOA!I$1,FALSE)))</f>
        <v>6</v>
      </c>
      <c r="X34" s="87" t="str">
        <f>IF(OR(IF(ISERROR(VLOOKUP("Persons"&amp;control!$J$99&amp;Wales_USOA!$B34,Data_USOA!$A$5:$K$5600,Data_USOA!J$1,FALSE)),"-",VLOOKUP("Persons"&amp;control!$J$99&amp;Wales_USOA!$B34,Data_USOA!$A$5:$K$5600,Data_USOA!J$1,FALSE))=0,ISERROR(IF(ISERROR(VLOOKUP("Persons"&amp;control!$J$99&amp;Wales_USOA!$B34,Data_USOA!$A$5:$K$5600,Data_USOA!J$1,FALSE)),"-",VLOOKUP("Persons"&amp;control!$J$99&amp;Wales_USOA!$B34,Data_USOA!$A$5:$K$5600,Data_USOA!J$1,FALSE)))),"-",IF(ISERROR(VLOOKUP("Persons"&amp;control!$J$99&amp;Wales_USOA!$B34,Data_USOA!$A$5:$K$5600,Data_USOA!J$1,FALSE)),"-",VLOOKUP("Persons"&amp;control!$J$99&amp;Wales_USOA!$B34,Data_USOA!$A$5:$K$5600,Data_USOA!J$1,FALSE)))</f>
        <v>-</v>
      </c>
      <c r="Y34" s="88">
        <f>IF(OR(IF(ISERROR(VLOOKUP("Persons"&amp;control!$J$99&amp;Wales_USOA!$B34,Data_USOA!$A$5:$K$5600,Data_USOA!K$1,FALSE)),"-",VLOOKUP("Persons"&amp;control!$J$99&amp;Wales_USOA!$B34,Data_USOA!$A$5:$K$5600,Data_USOA!K$1,FALSE))=0,ISERROR(IF(ISERROR(VLOOKUP("Persons"&amp;control!$J$99&amp;Wales_USOA!$B34,Data_USOA!$A$5:$K$5600,Data_USOA!K$1,FALSE)),"-",VLOOKUP("Persons"&amp;control!$J$99&amp;Wales_USOA!$B34,Data_USOA!$A$5:$K$5600,Data_USOA!K$1,FALSE)))),"-",IF(ISERROR(VLOOKUP("Persons"&amp;control!$J$99&amp;Wales_USOA!$B34,Data_USOA!$A$5:$K$5600,Data_USOA!K$1,FALSE)),"-",VLOOKUP("Persons"&amp;control!$J$99&amp;Wales_USOA!$B34,Data_USOA!$A$5:$K$5600,Data_USOA!K$1,FALSE)))</f>
        <v>18</v>
      </c>
    </row>
    <row r="35" spans="2:25" thickBot="1">
      <c r="B35" s="16" t="s">
        <v>151</v>
      </c>
      <c r="C35" s="89" t="str">
        <f>IF(OR(IF(ISERROR(VLOOKUP(control!$B$4&amp;control!$J$99&amp;Wales_USOA!$B35,Data_USOA!$A$5:$K$5600,Data_USOA!E$1,FALSE)),"-",VLOOKUP(control!$B$4&amp;control!$J$99&amp;Wales_USOA!$B35,Data_USOA!$A$5:$K$5600,Data_USOA!E$1,FALSE))=0,ISERROR(IF(ISERROR(VLOOKUP(control!$B$4&amp;control!$J$99&amp;Wales_USOA!$B35,Data_USOA!$A$5:$K$5600,Data_USOA!E$1,FALSE)),"-",VLOOKUP(control!$B$4&amp;control!$J$99&amp;Wales_USOA!$B35,Data_USOA!$A$5:$K$5600,Data_USOA!E$1,FALSE)))),"-",IF(ISERROR(VLOOKUP(control!$B$4&amp;control!$J$99&amp;Wales_USOA!$B35,Data_USOA!$A$5:$K$5600,Data_USOA!E$1,FALSE)),"-",VLOOKUP(control!$B$4&amp;control!$J$99&amp;Wales_USOA!$B35,Data_USOA!$A$5:$K$5600,Data_USOA!E$1,FALSE)))</f>
        <v>-</v>
      </c>
      <c r="D35" s="90" t="str">
        <f>IF(OR(IF(ISERROR(VLOOKUP(control!$B$4&amp;control!$J$99&amp;Wales_USOA!$B35,Data_USOA!$A$5:$K$5600,Data_USOA!F$1,FALSE)),"-",VLOOKUP(control!$B$4&amp;control!$J$99&amp;Wales_USOA!$B35,Data_USOA!$A$5:$K$5600,Data_USOA!F$1,FALSE))=0,ISERROR(IF(ISERROR(VLOOKUP(control!$B$4&amp;control!$J$99&amp;Wales_USOA!$B35,Data_USOA!$A$5:$K$5600,Data_USOA!F$1,FALSE)),"-",VLOOKUP(control!$B$4&amp;control!$J$99&amp;Wales_USOA!$B35,Data_USOA!$A$5:$K$5600,Data_USOA!F$1,FALSE)))),"-",IF(ISERROR(VLOOKUP(control!$B$4&amp;control!$J$99&amp;Wales_USOA!$B35,Data_USOA!$A$5:$K$5600,Data_USOA!F$1,FALSE)),"-",VLOOKUP(control!$B$4&amp;control!$J$99&amp;Wales_USOA!$B35,Data_USOA!$A$5:$K$5600,Data_USOA!F$1,FALSE)))</f>
        <v>-</v>
      </c>
      <c r="E35" s="90" t="str">
        <f>IF(OR(IF(ISERROR(VLOOKUP(control!$B$4&amp;control!$J$99&amp;Wales_USOA!$B35,Data_USOA!$A$5:$K$5600,Data_USOA!G$1,FALSE)),"-",VLOOKUP(control!$B$4&amp;control!$J$99&amp;Wales_USOA!$B35,Data_USOA!$A$5:$K$5600,Data_USOA!G$1,FALSE))=0,ISERROR(IF(ISERROR(VLOOKUP(control!$B$4&amp;control!$J$99&amp;Wales_USOA!$B35,Data_USOA!$A$5:$K$5600,Data_USOA!G$1,FALSE)),"-",VLOOKUP(control!$B$4&amp;control!$J$99&amp;Wales_USOA!$B35,Data_USOA!$A$5:$K$5600,Data_USOA!G$1,FALSE)))),"-",IF(ISERROR(VLOOKUP(control!$B$4&amp;control!$J$99&amp;Wales_USOA!$B35,Data_USOA!$A$5:$K$5600,Data_USOA!G$1,FALSE)),"-",VLOOKUP(control!$B$4&amp;control!$J$99&amp;Wales_USOA!$B35,Data_USOA!$A$5:$K$5600,Data_USOA!G$1,FALSE)))</f>
        <v>-</v>
      </c>
      <c r="F35" s="90" t="str">
        <f>IF(OR(IF(ISERROR(VLOOKUP(control!$B$4&amp;control!$J$99&amp;Wales_USOA!$B35,Data_USOA!$A$5:$K$5600,Data_USOA!H$1,FALSE)),"-",VLOOKUP(control!$B$4&amp;control!$J$99&amp;Wales_USOA!$B35,Data_USOA!$A$5:$K$5600,Data_USOA!H$1,FALSE))=0,ISERROR(IF(ISERROR(VLOOKUP(control!$B$4&amp;control!$J$99&amp;Wales_USOA!$B35,Data_USOA!$A$5:$K$5600,Data_USOA!H$1,FALSE)),"-",VLOOKUP(control!$B$4&amp;control!$J$99&amp;Wales_USOA!$B35,Data_USOA!$A$5:$K$5600,Data_USOA!H$1,FALSE)))),"-",IF(ISERROR(VLOOKUP(control!$B$4&amp;control!$J$99&amp;Wales_USOA!$B35,Data_USOA!$A$5:$K$5600,Data_USOA!H$1,FALSE)),"-",VLOOKUP(control!$B$4&amp;control!$J$99&amp;Wales_USOA!$B35,Data_USOA!$A$5:$K$5600,Data_USOA!H$1,FALSE)))</f>
        <v>-</v>
      </c>
      <c r="G35" s="90" t="str">
        <f>IF(OR(IF(ISERROR(VLOOKUP(control!$B$4&amp;control!$J$99&amp;Wales_USOA!$B35,Data_USOA!$A$5:$K$5600,Data_USOA!I$1,FALSE)),"-",VLOOKUP(control!$B$4&amp;control!$J$99&amp;Wales_USOA!$B35,Data_USOA!$A$5:$K$5600,Data_USOA!I$1,FALSE))=0,ISERROR(IF(ISERROR(VLOOKUP(control!$B$4&amp;control!$J$99&amp;Wales_USOA!$B35,Data_USOA!$A$5:$K$5600,Data_USOA!I$1,FALSE)),"-",VLOOKUP(control!$B$4&amp;control!$J$99&amp;Wales_USOA!$B35,Data_USOA!$A$5:$K$5600,Data_USOA!I$1,FALSE)))),"-",IF(ISERROR(VLOOKUP(control!$B$4&amp;control!$J$99&amp;Wales_USOA!$B35,Data_USOA!$A$5:$K$5600,Data_USOA!I$1,FALSE)),"-",VLOOKUP(control!$B$4&amp;control!$J$99&amp;Wales_USOA!$B35,Data_USOA!$A$5:$K$5600,Data_USOA!I$1,FALSE)))</f>
        <v>-</v>
      </c>
      <c r="H35" s="90" t="str">
        <f>IF(OR(IF(ISERROR(VLOOKUP(control!$B$4&amp;control!$J$99&amp;Wales_USOA!$B35,Data_USOA!$A$5:$K$5600,Data_USOA!J$1,FALSE)),"-",VLOOKUP(control!$B$4&amp;control!$J$99&amp;Wales_USOA!$B35,Data_USOA!$A$5:$K$5600,Data_USOA!J$1,FALSE))=0,ISERROR(IF(ISERROR(VLOOKUP(control!$B$4&amp;control!$J$99&amp;Wales_USOA!$B35,Data_USOA!$A$5:$K$5600,Data_USOA!J$1,FALSE)),"-",VLOOKUP(control!$B$4&amp;control!$J$99&amp;Wales_USOA!$B35,Data_USOA!$A$5:$K$5600,Data_USOA!J$1,FALSE)))),"-",IF(ISERROR(VLOOKUP(control!$B$4&amp;control!$J$99&amp;Wales_USOA!$B35,Data_USOA!$A$5:$K$5600,Data_USOA!J$1,FALSE)),"-",VLOOKUP(control!$B$4&amp;control!$J$99&amp;Wales_USOA!$B35,Data_USOA!$A$5:$K$5600,Data_USOA!J$1,FALSE)))</f>
        <v>-</v>
      </c>
      <c r="I35" s="91" t="str">
        <f>IF(OR(IF(ISERROR(VLOOKUP(control!$B$4&amp;control!$J$99&amp;Wales_USOA!$B35,Data_USOA!$A$5:$K$5600,Data_USOA!K$1,FALSE)),"-",VLOOKUP(control!$B$4&amp;control!$J$99&amp;Wales_USOA!$B35,Data_USOA!$A$5:$K$5600,Data_USOA!K$1,FALSE))=0,ISERROR(IF(ISERROR(VLOOKUP(control!$B$4&amp;control!$J$99&amp;Wales_USOA!$B35,Data_USOA!$A$5:$K$5600,Data_USOA!K$1,FALSE)),"-",VLOOKUP(control!$B$4&amp;control!$J$99&amp;Wales_USOA!$B35,Data_USOA!$A$5:$K$5600,Data_USOA!K$1,FALSE)))),"-",IF(ISERROR(VLOOKUP(control!$B$4&amp;control!$J$99&amp;Wales_USOA!$B35,Data_USOA!$A$5:$K$5600,Data_USOA!K$1,FALSE)),"-",VLOOKUP(control!$B$4&amp;control!$J$99&amp;Wales_USOA!$B35,Data_USOA!$A$5:$K$5600,Data_USOA!K$1,FALSE)))</f>
        <v>-</v>
      </c>
      <c r="K35" s="89" t="str">
        <f>IF(OR(IF(ISERROR(VLOOKUP(control!$B$5&amp;control!$J$99&amp;Wales_USOA!$B35,Data_USOA!$A$5:$K$5600,Data_USOA!E$1,FALSE)),"-",VLOOKUP(control!$B$5&amp;control!$J$99&amp;Wales_USOA!$B35,Data_USOA!$A$5:$K$5600,Data_USOA!E$1,FALSE))=0,ISERROR(IF(ISERROR(VLOOKUP(control!$B$5&amp;control!$J$99&amp;Wales_USOA!$B35,Data_USOA!$A$5:$K$5600,Data_USOA!E$1,FALSE)),"-",VLOOKUP(control!$B$5&amp;control!$J$99&amp;Wales_USOA!$B35,Data_USOA!$A$5:$K$5600,Data_USOA!E$1,FALSE)))),"-",IF(ISERROR(VLOOKUP(control!$B$5&amp;control!$J$99&amp;Wales_USOA!$B35,Data_USOA!$A$5:$K$5600,Data_USOA!E$1,FALSE)),"-",VLOOKUP(control!$B$5&amp;control!$J$99&amp;Wales_USOA!$B35,Data_USOA!$A$5:$K$5600,Data_USOA!E$1,FALSE)))</f>
        <v>-</v>
      </c>
      <c r="L35" s="90" t="str">
        <f>IF(OR(IF(ISERROR(VLOOKUP(control!$B$5&amp;control!$J$99&amp;Wales_USOA!$B35,Data_USOA!$A$5:$K$5600,Data_USOA!F$1,FALSE)),"-",VLOOKUP(control!$B$5&amp;control!$J$99&amp;Wales_USOA!$B35,Data_USOA!$A$5:$K$5600,Data_USOA!F$1,FALSE))=0,ISERROR(IF(ISERROR(VLOOKUP(control!$B$5&amp;control!$J$99&amp;Wales_USOA!$B38,Data_USOA!$A$5:$K$5600,Data_USOA!F$1,FALSE)),"-",VLOOKUP(control!$B$5&amp;control!$J$99&amp;Wales_USOA!$B35,Data_USOA!$A$5:$K$5600,Data_USOA!F$1,FALSE)))),"-",IF(ISERROR(VLOOKUP(control!$B$5&amp;control!$J$99&amp;Wales_USOA!$B35,Data_USOA!$A$5:$K$5600,Data_USOA!F$1,FALSE)),"-",VLOOKUP(control!$B$5&amp;control!$J$99&amp;Wales_USOA!$B35,Data_USOA!$A$5:$K$5600,Data_USOA!F$1,FALSE)))</f>
        <v>-</v>
      </c>
      <c r="M35" s="90" t="str">
        <f>IF(OR(IF(ISERROR(VLOOKUP(control!$B$5&amp;control!$J$99&amp;Wales_USOA!$B35,Data_USOA!$A$5:$K$5600,Data_USOA!G$1,FALSE)),"-",VLOOKUP(control!$B$5&amp;control!$J$99&amp;Wales_USOA!$B35,Data_USOA!$A$5:$K$5600,Data_USOA!G$1,FALSE))=0,ISERROR(IF(ISERROR(VLOOKUP(control!$B$5&amp;control!$J$99&amp;Wales_USOA!$B38,Data_USOA!$A$5:$K$5600,Data_USOA!G$1,FALSE)),"-",VLOOKUP(control!$B$5&amp;control!$J$99&amp;Wales_USOA!$B35,Data_USOA!$A$5:$K$5600,Data_USOA!G$1,FALSE)))),"-",IF(ISERROR(VLOOKUP(control!$B$5&amp;control!$J$99&amp;Wales_USOA!$B35,Data_USOA!$A$5:$K$5600,Data_USOA!G$1,FALSE)),"-",VLOOKUP(control!$B$5&amp;control!$J$99&amp;Wales_USOA!$B35,Data_USOA!$A$5:$K$5600,Data_USOA!G$1,FALSE)))</f>
        <v>-</v>
      </c>
      <c r="N35" s="90" t="str">
        <f>IF(OR(IF(ISERROR(VLOOKUP(control!$B$5&amp;control!$J$99&amp;Wales_USOA!$B35,Data_USOA!$A$5:$K$5600,Data_USOA!H$1,FALSE)),"-",VLOOKUP(control!$B$5&amp;control!$J$99&amp;Wales_USOA!$B35,Data_USOA!$A$5:$K$5600,Data_USOA!H$1,FALSE))=0,ISERROR(IF(ISERROR(VLOOKUP(control!$B$5&amp;control!$J$99&amp;Wales_USOA!$B38,Data_USOA!$A$5:$K$5600,Data_USOA!H$1,FALSE)),"-",VLOOKUP(control!$B$5&amp;control!$J$99&amp;Wales_USOA!$B35,Data_USOA!$A$5:$K$5600,Data_USOA!H$1,FALSE)))),"-",IF(ISERROR(VLOOKUP(control!$B$5&amp;control!$J$99&amp;Wales_USOA!$B35,Data_USOA!$A$5:$K$5600,Data_USOA!H$1,FALSE)),"-",VLOOKUP(control!$B$5&amp;control!$J$99&amp;Wales_USOA!$B35,Data_USOA!$A$5:$K$5600,Data_USOA!H$1,FALSE)))</f>
        <v>-</v>
      </c>
      <c r="O35" s="90" t="str">
        <f>IF(OR(IF(ISERROR(VLOOKUP(control!$B$5&amp;control!$J$99&amp;Wales_USOA!$B35,Data_USOA!$A$5:$K$5600,Data_USOA!I$1,FALSE)),"-",VLOOKUP(control!$B$5&amp;control!$J$99&amp;Wales_USOA!$B35,Data_USOA!$A$5:$K$5600,Data_USOA!I$1,FALSE))=0,ISERROR(IF(ISERROR(VLOOKUP(control!$B$5&amp;control!$J$99&amp;Wales_USOA!$B38,Data_USOA!$A$5:$K$5600,Data_USOA!I$1,FALSE)),"-",VLOOKUP(control!$B$5&amp;control!$J$99&amp;Wales_USOA!$B35,Data_USOA!$A$5:$K$5600,Data_USOA!I$1,FALSE)))),"-",IF(ISERROR(VLOOKUP(control!$B$5&amp;control!$J$99&amp;Wales_USOA!$B35,Data_USOA!$A$5:$K$5600,Data_USOA!I$1,FALSE)),"-",VLOOKUP(control!$B$5&amp;control!$J$99&amp;Wales_USOA!$B35,Data_USOA!$A$5:$K$5600,Data_USOA!I$1,FALSE)))</f>
        <v>-</v>
      </c>
      <c r="P35" s="90" t="str">
        <f>IF(OR(IF(ISERROR(VLOOKUP(control!$B$5&amp;control!$J$99&amp;Wales_USOA!$B35,Data_USOA!$A$5:$K$5600,Data_USOA!J$1,FALSE)),"-",VLOOKUP(control!$B$5&amp;control!$J$99&amp;Wales_USOA!$B35,Data_USOA!$A$5:$K$5600,Data_USOA!J$1,FALSE))=0,ISERROR(IF(ISERROR(VLOOKUP(control!$B$5&amp;control!$J$99&amp;Wales_USOA!$B38,Data_USOA!$A$5:$K$5600,Data_USOA!J$1,FALSE)),"-",VLOOKUP(control!$B$5&amp;control!$J$99&amp;Wales_USOA!$B35,Data_USOA!$A$5:$K$5600,Data_USOA!J$1,FALSE)))),"-",IF(ISERROR(VLOOKUP(control!$B$5&amp;control!$J$99&amp;Wales_USOA!$B35,Data_USOA!$A$5:$K$5600,Data_USOA!J$1,FALSE)),"-",VLOOKUP(control!$B$5&amp;control!$J$99&amp;Wales_USOA!$B35,Data_USOA!$A$5:$K$5600,Data_USOA!J$1,FALSE)))</f>
        <v>-</v>
      </c>
      <c r="Q35" s="91" t="str">
        <f>IF(OR(IF(ISERROR(VLOOKUP(control!$B$5&amp;control!$J$99&amp;Wales_USOA!$B35,Data_USOA!$A$5:$K$5600,Data_USOA!K$1,FALSE)),"-",VLOOKUP(control!$B$5&amp;control!$J$99&amp;Wales_USOA!$B35,Data_USOA!$A$5:$K$5600,Data_USOA!K$1,FALSE))=0,ISERROR(IF(ISERROR(VLOOKUP(control!$B$5&amp;control!$J$99&amp;Wales_USOA!$B38,Data_USOA!$A$5:$K$5600,Data_USOA!K$1,FALSE)),"-",VLOOKUP(control!$B$5&amp;control!$J$99&amp;Wales_USOA!$B35,Data_USOA!$A$5:$K$5600,Data_USOA!K$1,FALSE)))),"-",IF(ISERROR(VLOOKUP(control!$B$5&amp;control!$J$99&amp;Wales_USOA!$B35,Data_USOA!$A$5:$K$5600,Data_USOA!K$1,FALSE)),"-",VLOOKUP(control!$B$5&amp;control!$J$99&amp;Wales_USOA!$B35,Data_USOA!$A$5:$K$5600,Data_USOA!K$1,FALSE)))</f>
        <v>-</v>
      </c>
      <c r="R35" s="9"/>
      <c r="S35" s="89" t="str">
        <f>IF(OR(IF(ISERROR(VLOOKUP("Persons"&amp;control!$J$99&amp;Wales_USOA!$B35,Data_USOA!$A$5:$K$5600,Data_USOA!E$1,FALSE)),"-",VLOOKUP("Persons"&amp;control!$J$99&amp;Wales_USOA!$B35,Data_USOA!$A$5:$K$5600,Data_USOA!E$1,FALSE))=0,ISERROR(IF(ISERROR(VLOOKUP("Persons"&amp;control!$J$99&amp;Wales_USOA!$B35,Data_USOA!$A$5:$K$5600,Data_USOA!E$1,FALSE)),"-",VLOOKUP("Persons"&amp;control!$J$99&amp;Wales_USOA!$B35,Data_USOA!$A$5:$K$5600,Data_USOA!E$1,FALSE)))),"-",IF(ISERROR(VLOOKUP("Persons"&amp;control!$J$99&amp;Wales_USOA!$B35,Data_USOA!$A$5:$K$5600,Data_USOA!E$1,FALSE)),"-",VLOOKUP("Persons"&amp;control!$J$99&amp;Wales_USOA!$B35,Data_USOA!$A$5:$K$5600,Data_USOA!E$1,FALSE)))</f>
        <v>-</v>
      </c>
      <c r="T35" s="90" t="str">
        <f>IF(OR(IF(ISERROR(VLOOKUP("Persons"&amp;control!$J$99&amp;Wales_USOA!$B35,Data_USOA!$A$5:$K$5600,Data_USOA!F$1,FALSE)),"-",VLOOKUP("Persons"&amp;control!$J$99&amp;Wales_USOA!$B35,Data_USOA!$A$5:$K$5600,Data_USOA!F$1,FALSE))=0,ISERROR(IF(ISERROR(VLOOKUP("Persons"&amp;control!$J$99&amp;Wales_USOA!$B35,Data_USOA!$A$5:$K$5600,Data_USOA!F$1,FALSE)),"-",VLOOKUP("Persons"&amp;control!$J$99&amp;Wales_USOA!$B35,Data_USOA!$A$5:$K$5600,Data_USOA!F$1,FALSE)))),"-",IF(ISERROR(VLOOKUP("Persons"&amp;control!$J$99&amp;Wales_USOA!$B35,Data_USOA!$A$5:$K$5600,Data_USOA!F$1,FALSE)),"-",VLOOKUP("Persons"&amp;control!$J$99&amp;Wales_USOA!$B35,Data_USOA!$A$5:$K$5600,Data_USOA!F$1,FALSE)))</f>
        <v>-</v>
      </c>
      <c r="U35" s="90" t="str">
        <f>IF(OR(IF(ISERROR(VLOOKUP("Persons"&amp;control!$J$99&amp;Wales_USOA!$B35,Data_USOA!$A$5:$K$5600,Data_USOA!G$1,FALSE)),"-",VLOOKUP("Persons"&amp;control!$J$99&amp;Wales_USOA!$B35,Data_USOA!$A$5:$K$5600,Data_USOA!G$1,FALSE))=0,ISERROR(IF(ISERROR(VLOOKUP("Persons"&amp;control!$J$99&amp;Wales_USOA!$B35,Data_USOA!$A$5:$K$5600,Data_USOA!G$1,FALSE)),"-",VLOOKUP("Persons"&amp;control!$J$99&amp;Wales_USOA!$B35,Data_USOA!$A$5:$K$5600,Data_USOA!G$1,FALSE)))),"-",IF(ISERROR(VLOOKUP("Persons"&amp;control!$J$99&amp;Wales_USOA!$B35,Data_USOA!$A$5:$K$5600,Data_USOA!G$1,FALSE)),"-",VLOOKUP("Persons"&amp;control!$J$99&amp;Wales_USOA!$B35,Data_USOA!$A$5:$K$5600,Data_USOA!G$1,FALSE)))</f>
        <v>-</v>
      </c>
      <c r="V35" s="90" t="str">
        <f>IF(OR(IF(ISERROR(VLOOKUP("Persons"&amp;control!$J$99&amp;Wales_USOA!$B35,Data_USOA!$A$5:$K$5600,Data_USOA!H$1,FALSE)),"-",VLOOKUP("Persons"&amp;control!$J$99&amp;Wales_USOA!$B35,Data_USOA!$A$5:$K$5600,Data_USOA!H$1,FALSE))=0,ISERROR(IF(ISERROR(VLOOKUP("Persons"&amp;control!$J$99&amp;Wales_USOA!$B35,Data_USOA!$A$5:$K$5600,Data_USOA!H$1,FALSE)),"-",VLOOKUP("Persons"&amp;control!$J$99&amp;Wales_USOA!$B35,Data_USOA!$A$5:$K$5600,Data_USOA!H$1,FALSE)))),"-",IF(ISERROR(VLOOKUP("Persons"&amp;control!$J$99&amp;Wales_USOA!$B35,Data_USOA!$A$5:$K$5600,Data_USOA!H$1,FALSE)),"-",VLOOKUP("Persons"&amp;control!$J$99&amp;Wales_USOA!$B35,Data_USOA!$A$5:$K$5600,Data_USOA!H$1,FALSE)))</f>
        <v>-</v>
      </c>
      <c r="W35" s="90" t="str">
        <f>IF(OR(IF(ISERROR(VLOOKUP("Persons"&amp;control!$J$99&amp;Wales_USOA!$B35,Data_USOA!$A$5:$K$5600,Data_USOA!I$1,FALSE)),"-",VLOOKUP("Persons"&amp;control!$J$99&amp;Wales_USOA!$B35,Data_USOA!$A$5:$K$5600,Data_USOA!I$1,FALSE))=0,ISERROR(IF(ISERROR(VLOOKUP("Persons"&amp;control!$J$99&amp;Wales_USOA!$B35,Data_USOA!$A$5:$K$5600,Data_USOA!I$1,FALSE)),"-",VLOOKUP("Persons"&amp;control!$J$99&amp;Wales_USOA!$B35,Data_USOA!$A$5:$K$5600,Data_USOA!I$1,FALSE)))),"-",IF(ISERROR(VLOOKUP("Persons"&amp;control!$J$99&amp;Wales_USOA!$B35,Data_USOA!$A$5:$K$5600,Data_USOA!I$1,FALSE)),"-",VLOOKUP("Persons"&amp;control!$J$99&amp;Wales_USOA!$B35,Data_USOA!$A$5:$K$5600,Data_USOA!I$1,FALSE)))</f>
        <v>-</v>
      </c>
      <c r="X35" s="90" t="str">
        <f>IF(OR(IF(ISERROR(VLOOKUP("Persons"&amp;control!$J$99&amp;Wales_USOA!$B35,Data_USOA!$A$5:$K$5600,Data_USOA!J$1,FALSE)),"-",VLOOKUP("Persons"&amp;control!$J$99&amp;Wales_USOA!$B35,Data_USOA!$A$5:$K$5600,Data_USOA!J$1,FALSE))=0,ISERROR(IF(ISERROR(VLOOKUP("Persons"&amp;control!$J$99&amp;Wales_USOA!$B35,Data_USOA!$A$5:$K$5600,Data_USOA!J$1,FALSE)),"-",VLOOKUP("Persons"&amp;control!$J$99&amp;Wales_USOA!$B35,Data_USOA!$A$5:$K$5600,Data_USOA!J$1,FALSE)))),"-",IF(ISERROR(VLOOKUP("Persons"&amp;control!$J$99&amp;Wales_USOA!$B35,Data_USOA!$A$5:$K$5600,Data_USOA!J$1,FALSE)),"-",VLOOKUP("Persons"&amp;control!$J$99&amp;Wales_USOA!$B35,Data_USOA!$A$5:$K$5600,Data_USOA!J$1,FALSE)))</f>
        <v>-</v>
      </c>
      <c r="Y35" s="91" t="str">
        <f>IF(OR(IF(ISERROR(VLOOKUP("Persons"&amp;control!$J$99&amp;Wales_USOA!$B35,Data_USOA!$A$5:$K$5600,Data_USOA!K$1,FALSE)),"-",VLOOKUP("Persons"&amp;control!$J$99&amp;Wales_USOA!$B35,Data_USOA!$A$5:$K$5600,Data_USOA!K$1,FALSE))=0,ISERROR(IF(ISERROR(VLOOKUP("Persons"&amp;control!$J$99&amp;Wales_USOA!$B35,Data_USOA!$A$5:$K$5600,Data_USOA!K$1,FALSE)),"-",VLOOKUP("Persons"&amp;control!$J$99&amp;Wales_USOA!$B35,Data_USOA!$A$5:$K$5600,Data_USOA!K$1,FALSE)))),"-",IF(ISERROR(VLOOKUP("Persons"&amp;control!$J$99&amp;Wales_USOA!$B35,Data_USOA!$A$5:$K$5600,Data_USOA!K$1,FALSE)),"-",VLOOKUP("Persons"&amp;control!$J$99&amp;Wales_USOA!$B35,Data_USOA!$A$5:$K$5600,Data_USOA!K$1,FALSE)))</f>
        <v>-</v>
      </c>
    </row>
    <row r="36" spans="2:25" thickBot="1">
      <c r="B36" s="16" t="s">
        <v>95</v>
      </c>
      <c r="C36" s="86" t="str">
        <f>IF(OR(IF(ISERROR(VLOOKUP(control!$B$4&amp;control!$J$99&amp;Wales_USOA!$B36,Data_USOA!$A$5:$K$5600,Data_USOA!E$1,FALSE)),"-",VLOOKUP(control!$B$4&amp;control!$J$99&amp;Wales_USOA!$B36,Data_USOA!$A$5:$K$5600,Data_USOA!E$1,FALSE))=0,ISERROR(IF(ISERROR(VLOOKUP(control!$B$4&amp;control!$J$99&amp;Wales_USOA!$B36,Data_USOA!$A$5:$K$5600,Data_USOA!E$1,FALSE)),"-",VLOOKUP(control!$B$4&amp;control!$J$99&amp;Wales_USOA!$B36,Data_USOA!$A$5:$K$5600,Data_USOA!E$1,FALSE)))),"-",IF(ISERROR(VLOOKUP(control!$B$4&amp;control!$J$99&amp;Wales_USOA!$B36,Data_USOA!$A$5:$K$5600,Data_USOA!E$1,FALSE)),"-",VLOOKUP(control!$B$4&amp;control!$J$99&amp;Wales_USOA!$B36,Data_USOA!$A$5:$K$5600,Data_USOA!E$1,FALSE)))</f>
        <v>-</v>
      </c>
      <c r="D36" s="87" t="str">
        <f>IF(OR(IF(ISERROR(VLOOKUP(control!$B$4&amp;control!$J$99&amp;Wales_USOA!$B36,Data_USOA!$A$5:$K$5600,Data_USOA!F$1,FALSE)),"-",VLOOKUP(control!$B$4&amp;control!$J$99&amp;Wales_USOA!$B36,Data_USOA!$A$5:$K$5600,Data_USOA!F$1,FALSE))=0,ISERROR(IF(ISERROR(VLOOKUP(control!$B$4&amp;control!$J$99&amp;Wales_USOA!$B36,Data_USOA!$A$5:$K$5600,Data_USOA!F$1,FALSE)),"-",VLOOKUP(control!$B$4&amp;control!$J$99&amp;Wales_USOA!$B36,Data_USOA!$A$5:$K$5600,Data_USOA!F$1,FALSE)))),"-",IF(ISERROR(VLOOKUP(control!$B$4&amp;control!$J$99&amp;Wales_USOA!$B36,Data_USOA!$A$5:$K$5600,Data_USOA!F$1,FALSE)),"-",VLOOKUP(control!$B$4&amp;control!$J$99&amp;Wales_USOA!$B36,Data_USOA!$A$5:$K$5600,Data_USOA!F$1,FALSE)))</f>
        <v>-</v>
      </c>
      <c r="E36" s="87">
        <f>IF(OR(IF(ISERROR(VLOOKUP(control!$B$4&amp;control!$J$99&amp;Wales_USOA!$B36,Data_USOA!$A$5:$K$5600,Data_USOA!G$1,FALSE)),"-",VLOOKUP(control!$B$4&amp;control!$J$99&amp;Wales_USOA!$B36,Data_USOA!$A$5:$K$5600,Data_USOA!G$1,FALSE))=0,ISERROR(IF(ISERROR(VLOOKUP(control!$B$4&amp;control!$J$99&amp;Wales_USOA!$B36,Data_USOA!$A$5:$K$5600,Data_USOA!G$1,FALSE)),"-",VLOOKUP(control!$B$4&amp;control!$J$99&amp;Wales_USOA!$B36,Data_USOA!$A$5:$K$5600,Data_USOA!G$1,FALSE)))),"-",IF(ISERROR(VLOOKUP(control!$B$4&amp;control!$J$99&amp;Wales_USOA!$B36,Data_USOA!$A$5:$K$5600,Data_USOA!G$1,FALSE)),"-",VLOOKUP(control!$B$4&amp;control!$J$99&amp;Wales_USOA!$B36,Data_USOA!$A$5:$K$5600,Data_USOA!G$1,FALSE)))</f>
        <v>6</v>
      </c>
      <c r="F36" s="87" t="str">
        <f>IF(OR(IF(ISERROR(VLOOKUP(control!$B$4&amp;control!$J$99&amp;Wales_USOA!$B36,Data_USOA!$A$5:$K$5600,Data_USOA!H$1,FALSE)),"-",VLOOKUP(control!$B$4&amp;control!$J$99&amp;Wales_USOA!$B36,Data_USOA!$A$5:$K$5600,Data_USOA!H$1,FALSE))=0,ISERROR(IF(ISERROR(VLOOKUP(control!$B$4&amp;control!$J$99&amp;Wales_USOA!$B36,Data_USOA!$A$5:$K$5600,Data_USOA!H$1,FALSE)),"-",VLOOKUP(control!$B$4&amp;control!$J$99&amp;Wales_USOA!$B36,Data_USOA!$A$5:$K$5600,Data_USOA!H$1,FALSE)))),"-",IF(ISERROR(VLOOKUP(control!$B$4&amp;control!$J$99&amp;Wales_USOA!$B36,Data_USOA!$A$5:$K$5600,Data_USOA!H$1,FALSE)),"-",VLOOKUP(control!$B$4&amp;control!$J$99&amp;Wales_USOA!$B36,Data_USOA!$A$5:$K$5600,Data_USOA!H$1,FALSE)))</f>
        <v>-</v>
      </c>
      <c r="G36" s="87" t="str">
        <f>IF(OR(IF(ISERROR(VLOOKUP(control!$B$4&amp;control!$J$99&amp;Wales_USOA!$B36,Data_USOA!$A$5:$K$5600,Data_USOA!I$1,FALSE)),"-",VLOOKUP(control!$B$4&amp;control!$J$99&amp;Wales_USOA!$B36,Data_USOA!$A$5:$K$5600,Data_USOA!I$1,FALSE))=0,ISERROR(IF(ISERROR(VLOOKUP(control!$B$4&amp;control!$J$99&amp;Wales_USOA!$B36,Data_USOA!$A$5:$K$5600,Data_USOA!I$1,FALSE)),"-",VLOOKUP(control!$B$4&amp;control!$J$99&amp;Wales_USOA!$B36,Data_USOA!$A$5:$K$5600,Data_USOA!I$1,FALSE)))),"-",IF(ISERROR(VLOOKUP(control!$B$4&amp;control!$J$99&amp;Wales_USOA!$B36,Data_USOA!$A$5:$K$5600,Data_USOA!I$1,FALSE)),"-",VLOOKUP(control!$B$4&amp;control!$J$99&amp;Wales_USOA!$B36,Data_USOA!$A$5:$K$5600,Data_USOA!I$1,FALSE)))</f>
        <v>-</v>
      </c>
      <c r="H36" s="87" t="str">
        <f>IF(OR(IF(ISERROR(VLOOKUP(control!$B$4&amp;control!$J$99&amp;Wales_USOA!$B36,Data_USOA!$A$5:$K$5600,Data_USOA!J$1,FALSE)),"-",VLOOKUP(control!$B$4&amp;control!$J$99&amp;Wales_USOA!$B36,Data_USOA!$A$5:$K$5600,Data_USOA!J$1,FALSE))=0,ISERROR(IF(ISERROR(VLOOKUP(control!$B$4&amp;control!$J$99&amp;Wales_USOA!$B36,Data_USOA!$A$5:$K$5600,Data_USOA!J$1,FALSE)),"-",VLOOKUP(control!$B$4&amp;control!$J$99&amp;Wales_USOA!$B36,Data_USOA!$A$5:$K$5600,Data_USOA!J$1,FALSE)))),"-",IF(ISERROR(VLOOKUP(control!$B$4&amp;control!$J$99&amp;Wales_USOA!$B36,Data_USOA!$A$5:$K$5600,Data_USOA!J$1,FALSE)),"-",VLOOKUP(control!$B$4&amp;control!$J$99&amp;Wales_USOA!$B36,Data_USOA!$A$5:$K$5600,Data_USOA!J$1,FALSE)))</f>
        <v>-</v>
      </c>
      <c r="I36" s="88">
        <f>IF(OR(IF(ISERROR(VLOOKUP(control!$B$4&amp;control!$J$99&amp;Wales_USOA!$B36,Data_USOA!$A$5:$K$5600,Data_USOA!K$1,FALSE)),"-",VLOOKUP(control!$B$4&amp;control!$J$99&amp;Wales_USOA!$B36,Data_USOA!$A$5:$K$5600,Data_USOA!K$1,FALSE))=0,ISERROR(IF(ISERROR(VLOOKUP(control!$B$4&amp;control!$J$99&amp;Wales_USOA!$B36,Data_USOA!$A$5:$K$5600,Data_USOA!K$1,FALSE)),"-",VLOOKUP(control!$B$4&amp;control!$J$99&amp;Wales_USOA!$B36,Data_USOA!$A$5:$K$5600,Data_USOA!K$1,FALSE)))),"-",IF(ISERROR(VLOOKUP(control!$B$4&amp;control!$J$99&amp;Wales_USOA!$B36,Data_USOA!$A$5:$K$5600,Data_USOA!K$1,FALSE)),"-",VLOOKUP(control!$B$4&amp;control!$J$99&amp;Wales_USOA!$B36,Data_USOA!$A$5:$K$5600,Data_USOA!K$1,FALSE)))</f>
        <v>6</v>
      </c>
      <c r="K36" s="86" t="str">
        <f>IF(OR(IF(ISERROR(VLOOKUP(control!$B$5&amp;control!$J$99&amp;Wales_USOA!$B36,Data_USOA!$A$5:$K$5600,Data_USOA!E$1,FALSE)),"-",VLOOKUP(control!$B$5&amp;control!$J$99&amp;Wales_USOA!$B36,Data_USOA!$A$5:$K$5600,Data_USOA!E$1,FALSE))=0,ISERROR(IF(ISERROR(VLOOKUP(control!$B$5&amp;control!$J$99&amp;Wales_USOA!$B36,Data_USOA!$A$5:$K$5600,Data_USOA!E$1,FALSE)),"-",VLOOKUP(control!$B$5&amp;control!$J$99&amp;Wales_USOA!$B36,Data_USOA!$A$5:$K$5600,Data_USOA!E$1,FALSE)))),"-",IF(ISERROR(VLOOKUP(control!$B$5&amp;control!$J$99&amp;Wales_USOA!$B36,Data_USOA!$A$5:$K$5600,Data_USOA!E$1,FALSE)),"-",VLOOKUP(control!$B$5&amp;control!$J$99&amp;Wales_USOA!$B36,Data_USOA!$A$5:$K$5600,Data_USOA!E$1,FALSE)))</f>
        <v>-</v>
      </c>
      <c r="L36" s="87" t="str">
        <f>IF(OR(IF(ISERROR(VLOOKUP(control!$B$5&amp;control!$J$99&amp;Wales_USOA!$B36,Data_USOA!$A$5:$K$5600,Data_USOA!F$1,FALSE)),"-",VLOOKUP(control!$B$5&amp;control!$J$99&amp;Wales_USOA!$B36,Data_USOA!$A$5:$K$5600,Data_USOA!F$1,FALSE))=0,ISERROR(IF(ISERROR(VLOOKUP(control!$B$5&amp;control!$J$99&amp;Wales_USOA!$B39,Data_USOA!$A$5:$K$5600,Data_USOA!F$1,FALSE)),"-",VLOOKUP(control!$B$5&amp;control!$J$99&amp;Wales_USOA!$B36,Data_USOA!$A$5:$K$5600,Data_USOA!F$1,FALSE)))),"-",IF(ISERROR(VLOOKUP(control!$B$5&amp;control!$J$99&amp;Wales_USOA!$B36,Data_USOA!$A$5:$K$5600,Data_USOA!F$1,FALSE)),"-",VLOOKUP(control!$B$5&amp;control!$J$99&amp;Wales_USOA!$B36,Data_USOA!$A$5:$K$5600,Data_USOA!F$1,FALSE)))</f>
        <v>-</v>
      </c>
      <c r="M36" s="87" t="str">
        <f>IF(OR(IF(ISERROR(VLOOKUP(control!$B$5&amp;control!$J$99&amp;Wales_USOA!$B36,Data_USOA!$A$5:$K$5600,Data_USOA!G$1,FALSE)),"-",VLOOKUP(control!$B$5&amp;control!$J$99&amp;Wales_USOA!$B36,Data_USOA!$A$5:$K$5600,Data_USOA!G$1,FALSE))=0,ISERROR(IF(ISERROR(VLOOKUP(control!$B$5&amp;control!$J$99&amp;Wales_USOA!$B39,Data_USOA!$A$5:$K$5600,Data_USOA!G$1,FALSE)),"-",VLOOKUP(control!$B$5&amp;control!$J$99&amp;Wales_USOA!$B36,Data_USOA!$A$5:$K$5600,Data_USOA!G$1,FALSE)))),"-",IF(ISERROR(VLOOKUP(control!$B$5&amp;control!$J$99&amp;Wales_USOA!$B36,Data_USOA!$A$5:$K$5600,Data_USOA!G$1,FALSE)),"-",VLOOKUP(control!$B$5&amp;control!$J$99&amp;Wales_USOA!$B36,Data_USOA!$A$5:$K$5600,Data_USOA!G$1,FALSE)))</f>
        <v>-</v>
      </c>
      <c r="N36" s="87" t="str">
        <f>IF(OR(IF(ISERROR(VLOOKUP(control!$B$5&amp;control!$J$99&amp;Wales_USOA!$B36,Data_USOA!$A$5:$K$5600,Data_USOA!H$1,FALSE)),"-",VLOOKUP(control!$B$5&amp;control!$J$99&amp;Wales_USOA!$B36,Data_USOA!$A$5:$K$5600,Data_USOA!H$1,FALSE))=0,ISERROR(IF(ISERROR(VLOOKUP(control!$B$5&amp;control!$J$99&amp;Wales_USOA!$B39,Data_USOA!$A$5:$K$5600,Data_USOA!H$1,FALSE)),"-",VLOOKUP(control!$B$5&amp;control!$J$99&amp;Wales_USOA!$B36,Data_USOA!$A$5:$K$5600,Data_USOA!H$1,FALSE)))),"-",IF(ISERROR(VLOOKUP(control!$B$5&amp;control!$J$99&amp;Wales_USOA!$B36,Data_USOA!$A$5:$K$5600,Data_USOA!H$1,FALSE)),"-",VLOOKUP(control!$B$5&amp;control!$J$99&amp;Wales_USOA!$B36,Data_USOA!$A$5:$K$5600,Data_USOA!H$1,FALSE)))</f>
        <v>-</v>
      </c>
      <c r="O36" s="87" t="str">
        <f>IF(OR(IF(ISERROR(VLOOKUP(control!$B$5&amp;control!$J$99&amp;Wales_USOA!$B36,Data_USOA!$A$5:$K$5600,Data_USOA!I$1,FALSE)),"-",VLOOKUP(control!$B$5&amp;control!$J$99&amp;Wales_USOA!$B36,Data_USOA!$A$5:$K$5600,Data_USOA!I$1,FALSE))=0,ISERROR(IF(ISERROR(VLOOKUP(control!$B$5&amp;control!$J$99&amp;Wales_USOA!$B39,Data_USOA!$A$5:$K$5600,Data_USOA!I$1,FALSE)),"-",VLOOKUP(control!$B$5&amp;control!$J$99&amp;Wales_USOA!$B36,Data_USOA!$A$5:$K$5600,Data_USOA!I$1,FALSE)))),"-",IF(ISERROR(VLOOKUP(control!$B$5&amp;control!$J$99&amp;Wales_USOA!$B36,Data_USOA!$A$5:$K$5600,Data_USOA!I$1,FALSE)),"-",VLOOKUP(control!$B$5&amp;control!$J$99&amp;Wales_USOA!$B36,Data_USOA!$A$5:$K$5600,Data_USOA!I$1,FALSE)))</f>
        <v>-</v>
      </c>
      <c r="P36" s="87" t="str">
        <f>IF(OR(IF(ISERROR(VLOOKUP(control!$B$5&amp;control!$J$99&amp;Wales_USOA!$B36,Data_USOA!$A$5:$K$5600,Data_USOA!J$1,FALSE)),"-",VLOOKUP(control!$B$5&amp;control!$J$99&amp;Wales_USOA!$B36,Data_USOA!$A$5:$K$5600,Data_USOA!J$1,FALSE))=0,ISERROR(IF(ISERROR(VLOOKUP(control!$B$5&amp;control!$J$99&amp;Wales_USOA!$B39,Data_USOA!$A$5:$K$5600,Data_USOA!J$1,FALSE)),"-",VLOOKUP(control!$B$5&amp;control!$J$99&amp;Wales_USOA!$B36,Data_USOA!$A$5:$K$5600,Data_USOA!J$1,FALSE)))),"-",IF(ISERROR(VLOOKUP(control!$B$5&amp;control!$J$99&amp;Wales_USOA!$B36,Data_USOA!$A$5:$K$5600,Data_USOA!J$1,FALSE)),"-",VLOOKUP(control!$B$5&amp;control!$J$99&amp;Wales_USOA!$B36,Data_USOA!$A$5:$K$5600,Data_USOA!J$1,FALSE)))</f>
        <v>-</v>
      </c>
      <c r="Q36" s="88" t="str">
        <f>IF(OR(IF(ISERROR(VLOOKUP(control!$B$5&amp;control!$J$99&amp;Wales_USOA!$B36,Data_USOA!$A$5:$K$5600,Data_USOA!K$1,FALSE)),"-",VLOOKUP(control!$B$5&amp;control!$J$99&amp;Wales_USOA!$B36,Data_USOA!$A$5:$K$5600,Data_USOA!K$1,FALSE))=0,ISERROR(IF(ISERROR(VLOOKUP(control!$B$5&amp;control!$J$99&amp;Wales_USOA!$B39,Data_USOA!$A$5:$K$5600,Data_USOA!K$1,FALSE)),"-",VLOOKUP(control!$B$5&amp;control!$J$99&amp;Wales_USOA!$B36,Data_USOA!$A$5:$K$5600,Data_USOA!K$1,FALSE)))),"-",IF(ISERROR(VLOOKUP(control!$B$5&amp;control!$J$99&amp;Wales_USOA!$B36,Data_USOA!$A$5:$K$5600,Data_USOA!K$1,FALSE)),"-",VLOOKUP(control!$B$5&amp;control!$J$99&amp;Wales_USOA!$B36,Data_USOA!$A$5:$K$5600,Data_USOA!K$1,FALSE)))</f>
        <v>-</v>
      </c>
      <c r="R36" s="9"/>
      <c r="S36" s="86" t="str">
        <f>IF(OR(IF(ISERROR(VLOOKUP("Persons"&amp;control!$J$99&amp;Wales_USOA!$B36,Data_USOA!$A$5:$K$5600,Data_USOA!E$1,FALSE)),"-",VLOOKUP("Persons"&amp;control!$J$99&amp;Wales_USOA!$B36,Data_USOA!$A$5:$K$5600,Data_USOA!E$1,FALSE))=0,ISERROR(IF(ISERROR(VLOOKUP("Persons"&amp;control!$J$99&amp;Wales_USOA!$B36,Data_USOA!$A$5:$K$5600,Data_USOA!E$1,FALSE)),"-",VLOOKUP("Persons"&amp;control!$J$99&amp;Wales_USOA!$B36,Data_USOA!$A$5:$K$5600,Data_USOA!E$1,FALSE)))),"-",IF(ISERROR(VLOOKUP("Persons"&amp;control!$J$99&amp;Wales_USOA!$B36,Data_USOA!$A$5:$K$5600,Data_USOA!E$1,FALSE)),"-",VLOOKUP("Persons"&amp;control!$J$99&amp;Wales_USOA!$B36,Data_USOA!$A$5:$K$5600,Data_USOA!E$1,FALSE)))</f>
        <v>-</v>
      </c>
      <c r="T36" s="87" t="str">
        <f>IF(OR(IF(ISERROR(VLOOKUP("Persons"&amp;control!$J$99&amp;Wales_USOA!$B36,Data_USOA!$A$5:$K$5600,Data_USOA!F$1,FALSE)),"-",VLOOKUP("Persons"&amp;control!$J$99&amp;Wales_USOA!$B36,Data_USOA!$A$5:$K$5600,Data_USOA!F$1,FALSE))=0,ISERROR(IF(ISERROR(VLOOKUP("Persons"&amp;control!$J$99&amp;Wales_USOA!$B36,Data_USOA!$A$5:$K$5600,Data_USOA!F$1,FALSE)),"-",VLOOKUP("Persons"&amp;control!$J$99&amp;Wales_USOA!$B36,Data_USOA!$A$5:$K$5600,Data_USOA!F$1,FALSE)))),"-",IF(ISERROR(VLOOKUP("Persons"&amp;control!$J$99&amp;Wales_USOA!$B36,Data_USOA!$A$5:$K$5600,Data_USOA!F$1,FALSE)),"-",VLOOKUP("Persons"&amp;control!$J$99&amp;Wales_USOA!$B36,Data_USOA!$A$5:$K$5600,Data_USOA!F$1,FALSE)))</f>
        <v>-</v>
      </c>
      <c r="U36" s="87">
        <f>IF(OR(IF(ISERROR(VLOOKUP("Persons"&amp;control!$J$99&amp;Wales_USOA!$B36,Data_USOA!$A$5:$K$5600,Data_USOA!G$1,FALSE)),"-",VLOOKUP("Persons"&amp;control!$J$99&amp;Wales_USOA!$B36,Data_USOA!$A$5:$K$5600,Data_USOA!G$1,FALSE))=0,ISERROR(IF(ISERROR(VLOOKUP("Persons"&amp;control!$J$99&amp;Wales_USOA!$B36,Data_USOA!$A$5:$K$5600,Data_USOA!G$1,FALSE)),"-",VLOOKUP("Persons"&amp;control!$J$99&amp;Wales_USOA!$B36,Data_USOA!$A$5:$K$5600,Data_USOA!G$1,FALSE)))),"-",IF(ISERROR(VLOOKUP("Persons"&amp;control!$J$99&amp;Wales_USOA!$B36,Data_USOA!$A$5:$K$5600,Data_USOA!G$1,FALSE)),"-",VLOOKUP("Persons"&amp;control!$J$99&amp;Wales_USOA!$B36,Data_USOA!$A$5:$K$5600,Data_USOA!G$1,FALSE)))</f>
        <v>6</v>
      </c>
      <c r="V36" s="87" t="str">
        <f>IF(OR(IF(ISERROR(VLOOKUP("Persons"&amp;control!$J$99&amp;Wales_USOA!$B36,Data_USOA!$A$5:$K$5600,Data_USOA!H$1,FALSE)),"-",VLOOKUP("Persons"&amp;control!$J$99&amp;Wales_USOA!$B36,Data_USOA!$A$5:$K$5600,Data_USOA!H$1,FALSE))=0,ISERROR(IF(ISERROR(VLOOKUP("Persons"&amp;control!$J$99&amp;Wales_USOA!$B36,Data_USOA!$A$5:$K$5600,Data_USOA!H$1,FALSE)),"-",VLOOKUP("Persons"&amp;control!$J$99&amp;Wales_USOA!$B36,Data_USOA!$A$5:$K$5600,Data_USOA!H$1,FALSE)))),"-",IF(ISERROR(VLOOKUP("Persons"&amp;control!$J$99&amp;Wales_USOA!$B36,Data_USOA!$A$5:$K$5600,Data_USOA!H$1,FALSE)),"-",VLOOKUP("Persons"&amp;control!$J$99&amp;Wales_USOA!$B36,Data_USOA!$A$5:$K$5600,Data_USOA!H$1,FALSE)))</f>
        <v>-</v>
      </c>
      <c r="W36" s="87" t="str">
        <f>IF(OR(IF(ISERROR(VLOOKUP("Persons"&amp;control!$J$99&amp;Wales_USOA!$B36,Data_USOA!$A$5:$K$5600,Data_USOA!I$1,FALSE)),"-",VLOOKUP("Persons"&amp;control!$J$99&amp;Wales_USOA!$B36,Data_USOA!$A$5:$K$5600,Data_USOA!I$1,FALSE))=0,ISERROR(IF(ISERROR(VLOOKUP("Persons"&amp;control!$J$99&amp;Wales_USOA!$B36,Data_USOA!$A$5:$K$5600,Data_USOA!I$1,FALSE)),"-",VLOOKUP("Persons"&amp;control!$J$99&amp;Wales_USOA!$B36,Data_USOA!$A$5:$K$5600,Data_USOA!I$1,FALSE)))),"-",IF(ISERROR(VLOOKUP("Persons"&amp;control!$J$99&amp;Wales_USOA!$B36,Data_USOA!$A$5:$K$5600,Data_USOA!I$1,FALSE)),"-",VLOOKUP("Persons"&amp;control!$J$99&amp;Wales_USOA!$B36,Data_USOA!$A$5:$K$5600,Data_USOA!I$1,FALSE)))</f>
        <v>-</v>
      </c>
      <c r="X36" s="87" t="str">
        <f>IF(OR(IF(ISERROR(VLOOKUP("Persons"&amp;control!$J$99&amp;Wales_USOA!$B36,Data_USOA!$A$5:$K$5600,Data_USOA!J$1,FALSE)),"-",VLOOKUP("Persons"&amp;control!$J$99&amp;Wales_USOA!$B36,Data_USOA!$A$5:$K$5600,Data_USOA!J$1,FALSE))=0,ISERROR(IF(ISERROR(VLOOKUP("Persons"&amp;control!$J$99&amp;Wales_USOA!$B36,Data_USOA!$A$5:$K$5600,Data_USOA!J$1,FALSE)),"-",VLOOKUP("Persons"&amp;control!$J$99&amp;Wales_USOA!$B36,Data_USOA!$A$5:$K$5600,Data_USOA!J$1,FALSE)))),"-",IF(ISERROR(VLOOKUP("Persons"&amp;control!$J$99&amp;Wales_USOA!$B36,Data_USOA!$A$5:$K$5600,Data_USOA!J$1,FALSE)),"-",VLOOKUP("Persons"&amp;control!$J$99&amp;Wales_USOA!$B36,Data_USOA!$A$5:$K$5600,Data_USOA!J$1,FALSE)))</f>
        <v>-</v>
      </c>
      <c r="Y36" s="88">
        <f>IF(OR(IF(ISERROR(VLOOKUP("Persons"&amp;control!$J$99&amp;Wales_USOA!$B36,Data_USOA!$A$5:$K$5600,Data_USOA!K$1,FALSE)),"-",VLOOKUP("Persons"&amp;control!$J$99&amp;Wales_USOA!$B36,Data_USOA!$A$5:$K$5600,Data_USOA!K$1,FALSE))=0,ISERROR(IF(ISERROR(VLOOKUP("Persons"&amp;control!$J$99&amp;Wales_USOA!$B36,Data_USOA!$A$5:$K$5600,Data_USOA!K$1,FALSE)),"-",VLOOKUP("Persons"&amp;control!$J$99&amp;Wales_USOA!$B36,Data_USOA!$A$5:$K$5600,Data_USOA!K$1,FALSE)))),"-",IF(ISERROR(VLOOKUP("Persons"&amp;control!$J$99&amp;Wales_USOA!$B36,Data_USOA!$A$5:$K$5600,Data_USOA!K$1,FALSE)),"-",VLOOKUP("Persons"&amp;control!$J$99&amp;Wales_USOA!$B36,Data_USOA!$A$5:$K$5600,Data_USOA!K$1,FALSE)))</f>
        <v>6</v>
      </c>
    </row>
    <row r="37" spans="2:25" thickBot="1">
      <c r="B37" s="16" t="s">
        <v>154</v>
      </c>
      <c r="C37" s="89" t="str">
        <f>IF(OR(IF(ISERROR(VLOOKUP(control!$B$4&amp;control!$J$99&amp;Wales_USOA!$B37,Data_USOA!$A$5:$K$5600,Data_USOA!E$1,FALSE)),"-",VLOOKUP(control!$B$4&amp;control!$J$99&amp;Wales_USOA!$B37,Data_USOA!$A$5:$K$5600,Data_USOA!E$1,FALSE))=0,ISERROR(IF(ISERROR(VLOOKUP(control!$B$4&amp;control!$J$99&amp;Wales_USOA!$B37,Data_USOA!$A$5:$K$5600,Data_USOA!E$1,FALSE)),"-",VLOOKUP(control!$B$4&amp;control!$J$99&amp;Wales_USOA!$B37,Data_USOA!$A$5:$K$5600,Data_USOA!E$1,FALSE)))),"-",IF(ISERROR(VLOOKUP(control!$B$4&amp;control!$J$99&amp;Wales_USOA!$B37,Data_USOA!$A$5:$K$5600,Data_USOA!E$1,FALSE)),"-",VLOOKUP(control!$B$4&amp;control!$J$99&amp;Wales_USOA!$B37,Data_USOA!$A$5:$K$5600,Data_USOA!E$1,FALSE)))</f>
        <v>-</v>
      </c>
      <c r="D37" s="90" t="str">
        <f>IF(OR(IF(ISERROR(VLOOKUP(control!$B$4&amp;control!$J$99&amp;Wales_USOA!$B37,Data_USOA!$A$5:$K$5600,Data_USOA!F$1,FALSE)),"-",VLOOKUP(control!$B$4&amp;control!$J$99&amp;Wales_USOA!$B37,Data_USOA!$A$5:$K$5600,Data_USOA!F$1,FALSE))=0,ISERROR(IF(ISERROR(VLOOKUP(control!$B$4&amp;control!$J$99&amp;Wales_USOA!$B37,Data_USOA!$A$5:$K$5600,Data_USOA!F$1,FALSE)),"-",VLOOKUP(control!$B$4&amp;control!$J$99&amp;Wales_USOA!$B37,Data_USOA!$A$5:$K$5600,Data_USOA!F$1,FALSE)))),"-",IF(ISERROR(VLOOKUP(control!$B$4&amp;control!$J$99&amp;Wales_USOA!$B37,Data_USOA!$A$5:$K$5600,Data_USOA!F$1,FALSE)),"-",VLOOKUP(control!$B$4&amp;control!$J$99&amp;Wales_USOA!$B37,Data_USOA!$A$5:$K$5600,Data_USOA!F$1,FALSE)))</f>
        <v>-</v>
      </c>
      <c r="E37" s="90" t="str">
        <f>IF(OR(IF(ISERROR(VLOOKUP(control!$B$4&amp;control!$J$99&amp;Wales_USOA!$B37,Data_USOA!$A$5:$K$5600,Data_USOA!G$1,FALSE)),"-",VLOOKUP(control!$B$4&amp;control!$J$99&amp;Wales_USOA!$B37,Data_USOA!$A$5:$K$5600,Data_USOA!G$1,FALSE))=0,ISERROR(IF(ISERROR(VLOOKUP(control!$B$4&amp;control!$J$99&amp;Wales_USOA!$B37,Data_USOA!$A$5:$K$5600,Data_USOA!G$1,FALSE)),"-",VLOOKUP(control!$B$4&amp;control!$J$99&amp;Wales_USOA!$B37,Data_USOA!$A$5:$K$5600,Data_USOA!G$1,FALSE)))),"-",IF(ISERROR(VLOOKUP(control!$B$4&amp;control!$J$99&amp;Wales_USOA!$B37,Data_USOA!$A$5:$K$5600,Data_USOA!G$1,FALSE)),"-",VLOOKUP(control!$B$4&amp;control!$J$99&amp;Wales_USOA!$B37,Data_USOA!$A$5:$K$5600,Data_USOA!G$1,FALSE)))</f>
        <v>-</v>
      </c>
      <c r="F37" s="90" t="str">
        <f>IF(OR(IF(ISERROR(VLOOKUP(control!$B$4&amp;control!$J$99&amp;Wales_USOA!$B37,Data_USOA!$A$5:$K$5600,Data_USOA!H$1,FALSE)),"-",VLOOKUP(control!$B$4&amp;control!$J$99&amp;Wales_USOA!$B37,Data_USOA!$A$5:$K$5600,Data_USOA!H$1,FALSE))=0,ISERROR(IF(ISERROR(VLOOKUP(control!$B$4&amp;control!$J$99&amp;Wales_USOA!$B37,Data_USOA!$A$5:$K$5600,Data_USOA!H$1,FALSE)),"-",VLOOKUP(control!$B$4&amp;control!$J$99&amp;Wales_USOA!$B37,Data_USOA!$A$5:$K$5600,Data_USOA!H$1,FALSE)))),"-",IF(ISERROR(VLOOKUP(control!$B$4&amp;control!$J$99&amp;Wales_USOA!$B37,Data_USOA!$A$5:$K$5600,Data_USOA!H$1,FALSE)),"-",VLOOKUP(control!$B$4&amp;control!$J$99&amp;Wales_USOA!$B37,Data_USOA!$A$5:$K$5600,Data_USOA!H$1,FALSE)))</f>
        <v>-</v>
      </c>
      <c r="G37" s="90" t="str">
        <f>IF(OR(IF(ISERROR(VLOOKUP(control!$B$4&amp;control!$J$99&amp;Wales_USOA!$B37,Data_USOA!$A$5:$K$5600,Data_USOA!I$1,FALSE)),"-",VLOOKUP(control!$B$4&amp;control!$J$99&amp;Wales_USOA!$B37,Data_USOA!$A$5:$K$5600,Data_USOA!I$1,FALSE))=0,ISERROR(IF(ISERROR(VLOOKUP(control!$B$4&amp;control!$J$99&amp;Wales_USOA!$B37,Data_USOA!$A$5:$K$5600,Data_USOA!I$1,FALSE)),"-",VLOOKUP(control!$B$4&amp;control!$J$99&amp;Wales_USOA!$B37,Data_USOA!$A$5:$K$5600,Data_USOA!I$1,FALSE)))),"-",IF(ISERROR(VLOOKUP(control!$B$4&amp;control!$J$99&amp;Wales_USOA!$B37,Data_USOA!$A$5:$K$5600,Data_USOA!I$1,FALSE)),"-",VLOOKUP(control!$B$4&amp;control!$J$99&amp;Wales_USOA!$B37,Data_USOA!$A$5:$K$5600,Data_USOA!I$1,FALSE)))</f>
        <v>-</v>
      </c>
      <c r="H37" s="90" t="str">
        <f>IF(OR(IF(ISERROR(VLOOKUP(control!$B$4&amp;control!$J$99&amp;Wales_USOA!$B37,Data_USOA!$A$5:$K$5600,Data_USOA!J$1,FALSE)),"-",VLOOKUP(control!$B$4&amp;control!$J$99&amp;Wales_USOA!$B37,Data_USOA!$A$5:$K$5600,Data_USOA!J$1,FALSE))=0,ISERROR(IF(ISERROR(VLOOKUP(control!$B$4&amp;control!$J$99&amp;Wales_USOA!$B37,Data_USOA!$A$5:$K$5600,Data_USOA!J$1,FALSE)),"-",VLOOKUP(control!$B$4&amp;control!$J$99&amp;Wales_USOA!$B37,Data_USOA!$A$5:$K$5600,Data_USOA!J$1,FALSE)))),"-",IF(ISERROR(VLOOKUP(control!$B$4&amp;control!$J$99&amp;Wales_USOA!$B37,Data_USOA!$A$5:$K$5600,Data_USOA!J$1,FALSE)),"-",VLOOKUP(control!$B$4&amp;control!$J$99&amp;Wales_USOA!$B37,Data_USOA!$A$5:$K$5600,Data_USOA!J$1,FALSE)))</f>
        <v>-</v>
      </c>
      <c r="I37" s="91" t="str">
        <f>IF(OR(IF(ISERROR(VLOOKUP(control!$B$4&amp;control!$J$99&amp;Wales_USOA!$B37,Data_USOA!$A$5:$K$5600,Data_USOA!K$1,FALSE)),"-",VLOOKUP(control!$B$4&amp;control!$J$99&amp;Wales_USOA!$B37,Data_USOA!$A$5:$K$5600,Data_USOA!K$1,FALSE))=0,ISERROR(IF(ISERROR(VLOOKUP(control!$B$4&amp;control!$J$99&amp;Wales_USOA!$B37,Data_USOA!$A$5:$K$5600,Data_USOA!K$1,FALSE)),"-",VLOOKUP(control!$B$4&amp;control!$J$99&amp;Wales_USOA!$B37,Data_USOA!$A$5:$K$5600,Data_USOA!K$1,FALSE)))),"-",IF(ISERROR(VLOOKUP(control!$B$4&amp;control!$J$99&amp;Wales_USOA!$B37,Data_USOA!$A$5:$K$5600,Data_USOA!K$1,FALSE)),"-",VLOOKUP(control!$B$4&amp;control!$J$99&amp;Wales_USOA!$B37,Data_USOA!$A$5:$K$5600,Data_USOA!K$1,FALSE)))</f>
        <v>-</v>
      </c>
      <c r="K37" s="89" t="str">
        <f>IF(OR(IF(ISERROR(VLOOKUP(control!$B$5&amp;control!$J$99&amp;Wales_USOA!$B37,Data_USOA!$A$5:$K$5600,Data_USOA!E$1,FALSE)),"-",VLOOKUP(control!$B$5&amp;control!$J$99&amp;Wales_USOA!$B37,Data_USOA!$A$5:$K$5600,Data_USOA!E$1,FALSE))=0,ISERROR(IF(ISERROR(VLOOKUP(control!$B$5&amp;control!$J$99&amp;Wales_USOA!$B37,Data_USOA!$A$5:$K$5600,Data_USOA!E$1,FALSE)),"-",VLOOKUP(control!$B$5&amp;control!$J$99&amp;Wales_USOA!$B37,Data_USOA!$A$5:$K$5600,Data_USOA!E$1,FALSE)))),"-",IF(ISERROR(VLOOKUP(control!$B$5&amp;control!$J$99&amp;Wales_USOA!$B37,Data_USOA!$A$5:$K$5600,Data_USOA!E$1,FALSE)),"-",VLOOKUP(control!$B$5&amp;control!$J$99&amp;Wales_USOA!$B37,Data_USOA!$A$5:$K$5600,Data_USOA!E$1,FALSE)))</f>
        <v>-</v>
      </c>
      <c r="L37" s="90" t="str">
        <f>IF(OR(IF(ISERROR(VLOOKUP(control!$B$5&amp;control!$J$99&amp;Wales_USOA!$B37,Data_USOA!$A$5:$K$5600,Data_USOA!F$1,FALSE)),"-",VLOOKUP(control!$B$5&amp;control!$J$99&amp;Wales_USOA!$B37,Data_USOA!$A$5:$K$5600,Data_USOA!F$1,FALSE))=0,ISERROR(IF(ISERROR(VLOOKUP(control!$B$5&amp;control!$J$99&amp;Wales_USOA!$B40,Data_USOA!$A$5:$K$5600,Data_USOA!F$1,FALSE)),"-",VLOOKUP(control!$B$5&amp;control!$J$99&amp;Wales_USOA!$B37,Data_USOA!$A$5:$K$5600,Data_USOA!F$1,FALSE)))),"-",IF(ISERROR(VLOOKUP(control!$B$5&amp;control!$J$99&amp;Wales_USOA!$B37,Data_USOA!$A$5:$K$5600,Data_USOA!F$1,FALSE)),"-",VLOOKUP(control!$B$5&amp;control!$J$99&amp;Wales_USOA!$B37,Data_USOA!$A$5:$K$5600,Data_USOA!F$1,FALSE)))</f>
        <v>-</v>
      </c>
      <c r="M37" s="90" t="str">
        <f>IF(OR(IF(ISERROR(VLOOKUP(control!$B$5&amp;control!$J$99&amp;Wales_USOA!$B37,Data_USOA!$A$5:$K$5600,Data_USOA!G$1,FALSE)),"-",VLOOKUP(control!$B$5&amp;control!$J$99&amp;Wales_USOA!$B37,Data_USOA!$A$5:$K$5600,Data_USOA!G$1,FALSE))=0,ISERROR(IF(ISERROR(VLOOKUP(control!$B$5&amp;control!$J$99&amp;Wales_USOA!$B40,Data_USOA!$A$5:$K$5600,Data_USOA!G$1,FALSE)),"-",VLOOKUP(control!$B$5&amp;control!$J$99&amp;Wales_USOA!$B37,Data_USOA!$A$5:$K$5600,Data_USOA!G$1,FALSE)))),"-",IF(ISERROR(VLOOKUP(control!$B$5&amp;control!$J$99&amp;Wales_USOA!$B37,Data_USOA!$A$5:$K$5600,Data_USOA!G$1,FALSE)),"-",VLOOKUP(control!$B$5&amp;control!$J$99&amp;Wales_USOA!$B37,Data_USOA!$A$5:$K$5600,Data_USOA!G$1,FALSE)))</f>
        <v>-</v>
      </c>
      <c r="N37" s="90" t="str">
        <f>IF(OR(IF(ISERROR(VLOOKUP(control!$B$5&amp;control!$J$99&amp;Wales_USOA!$B37,Data_USOA!$A$5:$K$5600,Data_USOA!H$1,FALSE)),"-",VLOOKUP(control!$B$5&amp;control!$J$99&amp;Wales_USOA!$B37,Data_USOA!$A$5:$K$5600,Data_USOA!H$1,FALSE))=0,ISERROR(IF(ISERROR(VLOOKUP(control!$B$5&amp;control!$J$99&amp;Wales_USOA!$B40,Data_USOA!$A$5:$K$5600,Data_USOA!H$1,FALSE)),"-",VLOOKUP(control!$B$5&amp;control!$J$99&amp;Wales_USOA!$B37,Data_USOA!$A$5:$K$5600,Data_USOA!H$1,FALSE)))),"-",IF(ISERROR(VLOOKUP(control!$B$5&amp;control!$J$99&amp;Wales_USOA!$B37,Data_USOA!$A$5:$K$5600,Data_USOA!H$1,FALSE)),"-",VLOOKUP(control!$B$5&amp;control!$J$99&amp;Wales_USOA!$B37,Data_USOA!$A$5:$K$5600,Data_USOA!H$1,FALSE)))</f>
        <v>-</v>
      </c>
      <c r="O37" s="90" t="str">
        <f>IF(OR(IF(ISERROR(VLOOKUP(control!$B$5&amp;control!$J$99&amp;Wales_USOA!$B37,Data_USOA!$A$5:$K$5600,Data_USOA!I$1,FALSE)),"-",VLOOKUP(control!$B$5&amp;control!$J$99&amp;Wales_USOA!$B37,Data_USOA!$A$5:$K$5600,Data_USOA!I$1,FALSE))=0,ISERROR(IF(ISERROR(VLOOKUP(control!$B$5&amp;control!$J$99&amp;Wales_USOA!$B40,Data_USOA!$A$5:$K$5600,Data_USOA!I$1,FALSE)),"-",VLOOKUP(control!$B$5&amp;control!$J$99&amp;Wales_USOA!$B37,Data_USOA!$A$5:$K$5600,Data_USOA!I$1,FALSE)))),"-",IF(ISERROR(VLOOKUP(control!$B$5&amp;control!$J$99&amp;Wales_USOA!$B37,Data_USOA!$A$5:$K$5600,Data_USOA!I$1,FALSE)),"-",VLOOKUP(control!$B$5&amp;control!$J$99&amp;Wales_USOA!$B37,Data_USOA!$A$5:$K$5600,Data_USOA!I$1,FALSE)))</f>
        <v>-</v>
      </c>
      <c r="P37" s="90" t="str">
        <f>IF(OR(IF(ISERROR(VLOOKUP(control!$B$5&amp;control!$J$99&amp;Wales_USOA!$B37,Data_USOA!$A$5:$K$5600,Data_USOA!J$1,FALSE)),"-",VLOOKUP(control!$B$5&amp;control!$J$99&amp;Wales_USOA!$B37,Data_USOA!$A$5:$K$5600,Data_USOA!J$1,FALSE))=0,ISERROR(IF(ISERROR(VLOOKUP(control!$B$5&amp;control!$J$99&amp;Wales_USOA!$B40,Data_USOA!$A$5:$K$5600,Data_USOA!J$1,FALSE)),"-",VLOOKUP(control!$B$5&amp;control!$J$99&amp;Wales_USOA!$B37,Data_USOA!$A$5:$K$5600,Data_USOA!J$1,FALSE)))),"-",IF(ISERROR(VLOOKUP(control!$B$5&amp;control!$J$99&amp;Wales_USOA!$B37,Data_USOA!$A$5:$K$5600,Data_USOA!J$1,FALSE)),"-",VLOOKUP(control!$B$5&amp;control!$J$99&amp;Wales_USOA!$B37,Data_USOA!$A$5:$K$5600,Data_USOA!J$1,FALSE)))</f>
        <v>-</v>
      </c>
      <c r="Q37" s="91" t="str">
        <f>IF(OR(IF(ISERROR(VLOOKUP(control!$B$5&amp;control!$J$99&amp;Wales_USOA!$B37,Data_USOA!$A$5:$K$5600,Data_USOA!K$1,FALSE)),"-",VLOOKUP(control!$B$5&amp;control!$J$99&amp;Wales_USOA!$B37,Data_USOA!$A$5:$K$5600,Data_USOA!K$1,FALSE))=0,ISERROR(IF(ISERROR(VLOOKUP(control!$B$5&amp;control!$J$99&amp;Wales_USOA!$B40,Data_USOA!$A$5:$K$5600,Data_USOA!K$1,FALSE)),"-",VLOOKUP(control!$B$5&amp;control!$J$99&amp;Wales_USOA!$B37,Data_USOA!$A$5:$K$5600,Data_USOA!K$1,FALSE)))),"-",IF(ISERROR(VLOOKUP(control!$B$5&amp;control!$J$99&amp;Wales_USOA!$B37,Data_USOA!$A$5:$K$5600,Data_USOA!K$1,FALSE)),"-",VLOOKUP(control!$B$5&amp;control!$J$99&amp;Wales_USOA!$B37,Data_USOA!$A$5:$K$5600,Data_USOA!K$1,FALSE)))</f>
        <v>-</v>
      </c>
      <c r="R37" s="9"/>
      <c r="S37" s="89" t="str">
        <f>IF(OR(IF(ISERROR(VLOOKUP("Persons"&amp;control!$J$99&amp;Wales_USOA!$B37,Data_USOA!$A$5:$K$5600,Data_USOA!E$1,FALSE)),"-",VLOOKUP("Persons"&amp;control!$J$99&amp;Wales_USOA!$B37,Data_USOA!$A$5:$K$5600,Data_USOA!E$1,FALSE))=0,ISERROR(IF(ISERROR(VLOOKUP("Persons"&amp;control!$J$99&amp;Wales_USOA!$B37,Data_USOA!$A$5:$K$5600,Data_USOA!E$1,FALSE)),"-",VLOOKUP("Persons"&amp;control!$J$99&amp;Wales_USOA!$B37,Data_USOA!$A$5:$K$5600,Data_USOA!E$1,FALSE)))),"-",IF(ISERROR(VLOOKUP("Persons"&amp;control!$J$99&amp;Wales_USOA!$B37,Data_USOA!$A$5:$K$5600,Data_USOA!E$1,FALSE)),"-",VLOOKUP("Persons"&amp;control!$J$99&amp;Wales_USOA!$B37,Data_USOA!$A$5:$K$5600,Data_USOA!E$1,FALSE)))</f>
        <v>-</v>
      </c>
      <c r="T37" s="90" t="str">
        <f>IF(OR(IF(ISERROR(VLOOKUP("Persons"&amp;control!$J$99&amp;Wales_USOA!$B37,Data_USOA!$A$5:$K$5600,Data_USOA!F$1,FALSE)),"-",VLOOKUP("Persons"&amp;control!$J$99&amp;Wales_USOA!$B37,Data_USOA!$A$5:$K$5600,Data_USOA!F$1,FALSE))=0,ISERROR(IF(ISERROR(VLOOKUP("Persons"&amp;control!$J$99&amp;Wales_USOA!$B37,Data_USOA!$A$5:$K$5600,Data_USOA!F$1,FALSE)),"-",VLOOKUP("Persons"&amp;control!$J$99&amp;Wales_USOA!$B37,Data_USOA!$A$5:$K$5600,Data_USOA!F$1,FALSE)))),"-",IF(ISERROR(VLOOKUP("Persons"&amp;control!$J$99&amp;Wales_USOA!$B37,Data_USOA!$A$5:$K$5600,Data_USOA!F$1,FALSE)),"-",VLOOKUP("Persons"&amp;control!$J$99&amp;Wales_USOA!$B37,Data_USOA!$A$5:$K$5600,Data_USOA!F$1,FALSE)))</f>
        <v>-</v>
      </c>
      <c r="U37" s="90" t="str">
        <f>IF(OR(IF(ISERROR(VLOOKUP("Persons"&amp;control!$J$99&amp;Wales_USOA!$B37,Data_USOA!$A$5:$K$5600,Data_USOA!G$1,FALSE)),"-",VLOOKUP("Persons"&amp;control!$J$99&amp;Wales_USOA!$B37,Data_USOA!$A$5:$K$5600,Data_USOA!G$1,FALSE))=0,ISERROR(IF(ISERROR(VLOOKUP("Persons"&amp;control!$J$99&amp;Wales_USOA!$B37,Data_USOA!$A$5:$K$5600,Data_USOA!G$1,FALSE)),"-",VLOOKUP("Persons"&amp;control!$J$99&amp;Wales_USOA!$B37,Data_USOA!$A$5:$K$5600,Data_USOA!G$1,FALSE)))),"-",IF(ISERROR(VLOOKUP("Persons"&amp;control!$J$99&amp;Wales_USOA!$B37,Data_USOA!$A$5:$K$5600,Data_USOA!G$1,FALSE)),"-",VLOOKUP("Persons"&amp;control!$J$99&amp;Wales_USOA!$B37,Data_USOA!$A$5:$K$5600,Data_USOA!G$1,FALSE)))</f>
        <v>-</v>
      </c>
      <c r="V37" s="90" t="str">
        <f>IF(OR(IF(ISERROR(VLOOKUP("Persons"&amp;control!$J$99&amp;Wales_USOA!$B37,Data_USOA!$A$5:$K$5600,Data_USOA!H$1,FALSE)),"-",VLOOKUP("Persons"&amp;control!$J$99&amp;Wales_USOA!$B37,Data_USOA!$A$5:$K$5600,Data_USOA!H$1,FALSE))=0,ISERROR(IF(ISERROR(VLOOKUP("Persons"&amp;control!$J$99&amp;Wales_USOA!$B37,Data_USOA!$A$5:$K$5600,Data_USOA!H$1,FALSE)),"-",VLOOKUP("Persons"&amp;control!$J$99&amp;Wales_USOA!$B37,Data_USOA!$A$5:$K$5600,Data_USOA!H$1,FALSE)))),"-",IF(ISERROR(VLOOKUP("Persons"&amp;control!$J$99&amp;Wales_USOA!$B37,Data_USOA!$A$5:$K$5600,Data_USOA!H$1,FALSE)),"-",VLOOKUP("Persons"&amp;control!$J$99&amp;Wales_USOA!$B37,Data_USOA!$A$5:$K$5600,Data_USOA!H$1,FALSE)))</f>
        <v>-</v>
      </c>
      <c r="W37" s="90" t="str">
        <f>IF(OR(IF(ISERROR(VLOOKUP("Persons"&amp;control!$J$99&amp;Wales_USOA!$B37,Data_USOA!$A$5:$K$5600,Data_USOA!I$1,FALSE)),"-",VLOOKUP("Persons"&amp;control!$J$99&amp;Wales_USOA!$B37,Data_USOA!$A$5:$K$5600,Data_USOA!I$1,FALSE))=0,ISERROR(IF(ISERROR(VLOOKUP("Persons"&amp;control!$J$99&amp;Wales_USOA!$B37,Data_USOA!$A$5:$K$5600,Data_USOA!I$1,FALSE)),"-",VLOOKUP("Persons"&amp;control!$J$99&amp;Wales_USOA!$B37,Data_USOA!$A$5:$K$5600,Data_USOA!I$1,FALSE)))),"-",IF(ISERROR(VLOOKUP("Persons"&amp;control!$J$99&amp;Wales_USOA!$B37,Data_USOA!$A$5:$K$5600,Data_USOA!I$1,FALSE)),"-",VLOOKUP("Persons"&amp;control!$J$99&amp;Wales_USOA!$B37,Data_USOA!$A$5:$K$5600,Data_USOA!I$1,FALSE)))</f>
        <v>-</v>
      </c>
      <c r="X37" s="90" t="str">
        <f>IF(OR(IF(ISERROR(VLOOKUP("Persons"&amp;control!$J$99&amp;Wales_USOA!$B37,Data_USOA!$A$5:$K$5600,Data_USOA!J$1,FALSE)),"-",VLOOKUP("Persons"&amp;control!$J$99&amp;Wales_USOA!$B37,Data_USOA!$A$5:$K$5600,Data_USOA!J$1,FALSE))=0,ISERROR(IF(ISERROR(VLOOKUP("Persons"&amp;control!$J$99&amp;Wales_USOA!$B37,Data_USOA!$A$5:$K$5600,Data_USOA!J$1,FALSE)),"-",VLOOKUP("Persons"&amp;control!$J$99&amp;Wales_USOA!$B37,Data_USOA!$A$5:$K$5600,Data_USOA!J$1,FALSE)))),"-",IF(ISERROR(VLOOKUP("Persons"&amp;control!$J$99&amp;Wales_USOA!$B37,Data_USOA!$A$5:$K$5600,Data_USOA!J$1,FALSE)),"-",VLOOKUP("Persons"&amp;control!$J$99&amp;Wales_USOA!$B37,Data_USOA!$A$5:$K$5600,Data_USOA!J$1,FALSE)))</f>
        <v>-</v>
      </c>
      <c r="Y37" s="91" t="str">
        <f>IF(OR(IF(ISERROR(VLOOKUP("Persons"&amp;control!$J$99&amp;Wales_USOA!$B37,Data_USOA!$A$5:$K$5600,Data_USOA!K$1,FALSE)),"-",VLOOKUP("Persons"&amp;control!$J$99&amp;Wales_USOA!$B37,Data_USOA!$A$5:$K$5600,Data_USOA!K$1,FALSE))=0,ISERROR(IF(ISERROR(VLOOKUP("Persons"&amp;control!$J$99&amp;Wales_USOA!$B37,Data_USOA!$A$5:$K$5600,Data_USOA!K$1,FALSE)),"-",VLOOKUP("Persons"&amp;control!$J$99&amp;Wales_USOA!$B37,Data_USOA!$A$5:$K$5600,Data_USOA!K$1,FALSE)))),"-",IF(ISERROR(VLOOKUP("Persons"&amp;control!$J$99&amp;Wales_USOA!$B37,Data_USOA!$A$5:$K$5600,Data_USOA!K$1,FALSE)),"-",VLOOKUP("Persons"&amp;control!$J$99&amp;Wales_USOA!$B37,Data_USOA!$A$5:$K$5600,Data_USOA!K$1,FALSE)))</f>
        <v>-</v>
      </c>
    </row>
    <row r="38" spans="2:25" thickBot="1">
      <c r="B38" s="16" t="s">
        <v>155</v>
      </c>
      <c r="C38" s="86">
        <f>IF(OR(IF(ISERROR(VLOOKUP(control!$B$4&amp;control!$J$99&amp;Wales_USOA!$B38,Data_USOA!$A$5:$K$5600,Data_USOA!E$1,FALSE)),"-",VLOOKUP(control!$B$4&amp;control!$J$99&amp;Wales_USOA!$B38,Data_USOA!$A$5:$K$5600,Data_USOA!E$1,FALSE))=0,ISERROR(IF(ISERROR(VLOOKUP(control!$B$4&amp;control!$J$99&amp;Wales_USOA!$B38,Data_USOA!$A$5:$K$5600,Data_USOA!E$1,FALSE)),"-",VLOOKUP(control!$B$4&amp;control!$J$99&amp;Wales_USOA!$B38,Data_USOA!$A$5:$K$5600,Data_USOA!E$1,FALSE)))),"-",IF(ISERROR(VLOOKUP(control!$B$4&amp;control!$J$99&amp;Wales_USOA!$B38,Data_USOA!$A$5:$K$5600,Data_USOA!E$1,FALSE)),"-",VLOOKUP(control!$B$4&amp;control!$J$99&amp;Wales_USOA!$B38,Data_USOA!$A$5:$K$5600,Data_USOA!E$1,FALSE)))</f>
        <v>6</v>
      </c>
      <c r="D38" s="87" t="str">
        <f>IF(OR(IF(ISERROR(VLOOKUP(control!$B$4&amp;control!$J$99&amp;Wales_USOA!$B38,Data_USOA!$A$5:$K$5600,Data_USOA!F$1,FALSE)),"-",VLOOKUP(control!$B$4&amp;control!$J$99&amp;Wales_USOA!$B38,Data_USOA!$A$5:$K$5600,Data_USOA!F$1,FALSE))=0,ISERROR(IF(ISERROR(VLOOKUP(control!$B$4&amp;control!$J$99&amp;Wales_USOA!$B38,Data_USOA!$A$5:$K$5600,Data_USOA!F$1,FALSE)),"-",VLOOKUP(control!$B$4&amp;control!$J$99&amp;Wales_USOA!$B38,Data_USOA!$A$5:$K$5600,Data_USOA!F$1,FALSE)))),"-",IF(ISERROR(VLOOKUP(control!$B$4&amp;control!$J$99&amp;Wales_USOA!$B38,Data_USOA!$A$5:$K$5600,Data_USOA!F$1,FALSE)),"-",VLOOKUP(control!$B$4&amp;control!$J$99&amp;Wales_USOA!$B38,Data_USOA!$A$5:$K$5600,Data_USOA!F$1,FALSE)))</f>
        <v>-</v>
      </c>
      <c r="E38" s="87" t="str">
        <f>IF(OR(IF(ISERROR(VLOOKUP(control!$B$4&amp;control!$J$99&amp;Wales_USOA!$B38,Data_USOA!$A$5:$K$5600,Data_USOA!G$1,FALSE)),"-",VLOOKUP(control!$B$4&amp;control!$J$99&amp;Wales_USOA!$B38,Data_USOA!$A$5:$K$5600,Data_USOA!G$1,FALSE))=0,ISERROR(IF(ISERROR(VLOOKUP(control!$B$4&amp;control!$J$99&amp;Wales_USOA!$B38,Data_USOA!$A$5:$K$5600,Data_USOA!G$1,FALSE)),"-",VLOOKUP(control!$B$4&amp;control!$J$99&amp;Wales_USOA!$B38,Data_USOA!$A$5:$K$5600,Data_USOA!G$1,FALSE)))),"-",IF(ISERROR(VLOOKUP(control!$B$4&amp;control!$J$99&amp;Wales_USOA!$B38,Data_USOA!$A$5:$K$5600,Data_USOA!G$1,FALSE)),"-",VLOOKUP(control!$B$4&amp;control!$J$99&amp;Wales_USOA!$B38,Data_USOA!$A$5:$K$5600,Data_USOA!G$1,FALSE)))</f>
        <v>-</v>
      </c>
      <c r="F38" s="87" t="str">
        <f>IF(OR(IF(ISERROR(VLOOKUP(control!$B$4&amp;control!$J$99&amp;Wales_USOA!$B38,Data_USOA!$A$5:$K$5600,Data_USOA!H$1,FALSE)),"-",VLOOKUP(control!$B$4&amp;control!$J$99&amp;Wales_USOA!$B38,Data_USOA!$A$5:$K$5600,Data_USOA!H$1,FALSE))=0,ISERROR(IF(ISERROR(VLOOKUP(control!$B$4&amp;control!$J$99&amp;Wales_USOA!$B38,Data_USOA!$A$5:$K$5600,Data_USOA!H$1,FALSE)),"-",VLOOKUP(control!$B$4&amp;control!$J$99&amp;Wales_USOA!$B38,Data_USOA!$A$5:$K$5600,Data_USOA!H$1,FALSE)))),"-",IF(ISERROR(VLOOKUP(control!$B$4&amp;control!$J$99&amp;Wales_USOA!$B38,Data_USOA!$A$5:$K$5600,Data_USOA!H$1,FALSE)),"-",VLOOKUP(control!$B$4&amp;control!$J$99&amp;Wales_USOA!$B38,Data_USOA!$A$5:$K$5600,Data_USOA!H$1,FALSE)))</f>
        <v>-</v>
      </c>
      <c r="G38" s="87" t="str">
        <f>IF(OR(IF(ISERROR(VLOOKUP(control!$B$4&amp;control!$J$99&amp;Wales_USOA!$B38,Data_USOA!$A$5:$K$5600,Data_USOA!I$1,FALSE)),"-",VLOOKUP(control!$B$4&amp;control!$J$99&amp;Wales_USOA!$B38,Data_USOA!$A$5:$K$5600,Data_USOA!I$1,FALSE))=0,ISERROR(IF(ISERROR(VLOOKUP(control!$B$4&amp;control!$J$99&amp;Wales_USOA!$B38,Data_USOA!$A$5:$K$5600,Data_USOA!I$1,FALSE)),"-",VLOOKUP(control!$B$4&amp;control!$J$99&amp;Wales_USOA!$B38,Data_USOA!$A$5:$K$5600,Data_USOA!I$1,FALSE)))),"-",IF(ISERROR(VLOOKUP(control!$B$4&amp;control!$J$99&amp;Wales_USOA!$B38,Data_USOA!$A$5:$K$5600,Data_USOA!I$1,FALSE)),"-",VLOOKUP(control!$B$4&amp;control!$J$99&amp;Wales_USOA!$B38,Data_USOA!$A$5:$K$5600,Data_USOA!I$1,FALSE)))</f>
        <v>-</v>
      </c>
      <c r="H38" s="87" t="str">
        <f>IF(OR(IF(ISERROR(VLOOKUP(control!$B$4&amp;control!$J$99&amp;Wales_USOA!$B38,Data_USOA!$A$5:$K$5600,Data_USOA!J$1,FALSE)),"-",VLOOKUP(control!$B$4&amp;control!$J$99&amp;Wales_USOA!$B38,Data_USOA!$A$5:$K$5600,Data_USOA!J$1,FALSE))=0,ISERROR(IF(ISERROR(VLOOKUP(control!$B$4&amp;control!$J$99&amp;Wales_USOA!$B38,Data_USOA!$A$5:$K$5600,Data_USOA!J$1,FALSE)),"-",VLOOKUP(control!$B$4&amp;control!$J$99&amp;Wales_USOA!$B38,Data_USOA!$A$5:$K$5600,Data_USOA!J$1,FALSE)))),"-",IF(ISERROR(VLOOKUP(control!$B$4&amp;control!$J$99&amp;Wales_USOA!$B38,Data_USOA!$A$5:$K$5600,Data_USOA!J$1,FALSE)),"-",VLOOKUP(control!$B$4&amp;control!$J$99&amp;Wales_USOA!$B38,Data_USOA!$A$5:$K$5600,Data_USOA!J$1,FALSE)))</f>
        <v>-</v>
      </c>
      <c r="I38" s="88">
        <f>IF(OR(IF(ISERROR(VLOOKUP(control!$B$4&amp;control!$J$99&amp;Wales_USOA!$B38,Data_USOA!$A$5:$K$5600,Data_USOA!K$1,FALSE)),"-",VLOOKUP(control!$B$4&amp;control!$J$99&amp;Wales_USOA!$B38,Data_USOA!$A$5:$K$5600,Data_USOA!K$1,FALSE))=0,ISERROR(IF(ISERROR(VLOOKUP(control!$B$4&amp;control!$J$99&amp;Wales_USOA!$B38,Data_USOA!$A$5:$K$5600,Data_USOA!K$1,FALSE)),"-",VLOOKUP(control!$B$4&amp;control!$J$99&amp;Wales_USOA!$B38,Data_USOA!$A$5:$K$5600,Data_USOA!K$1,FALSE)))),"-",IF(ISERROR(VLOOKUP(control!$B$4&amp;control!$J$99&amp;Wales_USOA!$B38,Data_USOA!$A$5:$K$5600,Data_USOA!K$1,FALSE)),"-",VLOOKUP(control!$B$4&amp;control!$J$99&amp;Wales_USOA!$B38,Data_USOA!$A$5:$K$5600,Data_USOA!K$1,FALSE)))</f>
        <v>6</v>
      </c>
      <c r="K38" s="86">
        <f>IF(OR(IF(ISERROR(VLOOKUP(control!$B$5&amp;control!$J$99&amp;Wales_USOA!$B38,Data_USOA!$A$5:$K$5600,Data_USOA!E$1,FALSE)),"-",VLOOKUP(control!$B$5&amp;control!$J$99&amp;Wales_USOA!$B38,Data_USOA!$A$5:$K$5600,Data_USOA!E$1,FALSE))=0,ISERROR(IF(ISERROR(VLOOKUP(control!$B$5&amp;control!$J$99&amp;Wales_USOA!$B38,Data_USOA!$A$5:$K$5600,Data_USOA!E$1,FALSE)),"-",VLOOKUP(control!$B$5&amp;control!$J$99&amp;Wales_USOA!$B38,Data_USOA!$A$5:$K$5600,Data_USOA!E$1,FALSE)))),"-",IF(ISERROR(VLOOKUP(control!$B$5&amp;control!$J$99&amp;Wales_USOA!$B38,Data_USOA!$A$5:$K$5600,Data_USOA!E$1,FALSE)),"-",VLOOKUP(control!$B$5&amp;control!$J$99&amp;Wales_USOA!$B38,Data_USOA!$A$5:$K$5600,Data_USOA!E$1,FALSE)))</f>
        <v>6</v>
      </c>
      <c r="L38" s="87">
        <f>IF(OR(IF(ISERROR(VLOOKUP(control!$B$5&amp;control!$J$99&amp;Wales_USOA!$B38,Data_USOA!$A$5:$K$5600,Data_USOA!F$1,FALSE)),"-",VLOOKUP(control!$B$5&amp;control!$J$99&amp;Wales_USOA!$B38,Data_USOA!$A$5:$K$5600,Data_USOA!F$1,FALSE))=0,ISERROR(IF(ISERROR(VLOOKUP(control!$B$5&amp;control!$J$99&amp;Wales_USOA!$B41,Data_USOA!$A$5:$K$5600,Data_USOA!F$1,FALSE)),"-",VLOOKUP(control!$B$5&amp;control!$J$99&amp;Wales_USOA!$B38,Data_USOA!$A$5:$K$5600,Data_USOA!F$1,FALSE)))),"-",IF(ISERROR(VLOOKUP(control!$B$5&amp;control!$J$99&amp;Wales_USOA!$B38,Data_USOA!$A$5:$K$5600,Data_USOA!F$1,FALSE)),"-",VLOOKUP(control!$B$5&amp;control!$J$99&amp;Wales_USOA!$B38,Data_USOA!$A$5:$K$5600,Data_USOA!F$1,FALSE)))</f>
        <v>6</v>
      </c>
      <c r="M38" s="87">
        <f>IF(OR(IF(ISERROR(VLOOKUP(control!$B$5&amp;control!$J$99&amp;Wales_USOA!$B38,Data_USOA!$A$5:$K$5600,Data_USOA!G$1,FALSE)),"-",VLOOKUP(control!$B$5&amp;control!$J$99&amp;Wales_USOA!$B38,Data_USOA!$A$5:$K$5600,Data_USOA!G$1,FALSE))=0,ISERROR(IF(ISERROR(VLOOKUP(control!$B$5&amp;control!$J$99&amp;Wales_USOA!$B41,Data_USOA!$A$5:$K$5600,Data_USOA!G$1,FALSE)),"-",VLOOKUP(control!$B$5&amp;control!$J$99&amp;Wales_USOA!$B38,Data_USOA!$A$5:$K$5600,Data_USOA!G$1,FALSE)))),"-",IF(ISERROR(VLOOKUP(control!$B$5&amp;control!$J$99&amp;Wales_USOA!$B38,Data_USOA!$A$5:$K$5600,Data_USOA!G$1,FALSE)),"-",VLOOKUP(control!$B$5&amp;control!$J$99&amp;Wales_USOA!$B38,Data_USOA!$A$5:$K$5600,Data_USOA!G$1,FALSE)))</f>
        <v>6</v>
      </c>
      <c r="N38" s="87">
        <f>IF(OR(IF(ISERROR(VLOOKUP(control!$B$5&amp;control!$J$99&amp;Wales_USOA!$B38,Data_USOA!$A$5:$K$5600,Data_USOA!H$1,FALSE)),"-",VLOOKUP(control!$B$5&amp;control!$J$99&amp;Wales_USOA!$B38,Data_USOA!$A$5:$K$5600,Data_USOA!H$1,FALSE))=0,ISERROR(IF(ISERROR(VLOOKUP(control!$B$5&amp;control!$J$99&amp;Wales_USOA!$B41,Data_USOA!$A$5:$K$5600,Data_USOA!H$1,FALSE)),"-",VLOOKUP(control!$B$5&amp;control!$J$99&amp;Wales_USOA!$B38,Data_USOA!$A$5:$K$5600,Data_USOA!H$1,FALSE)))),"-",IF(ISERROR(VLOOKUP(control!$B$5&amp;control!$J$99&amp;Wales_USOA!$B38,Data_USOA!$A$5:$K$5600,Data_USOA!H$1,FALSE)),"-",VLOOKUP(control!$B$5&amp;control!$J$99&amp;Wales_USOA!$B38,Data_USOA!$A$5:$K$5600,Data_USOA!H$1,FALSE)))</f>
        <v>6</v>
      </c>
      <c r="O38" s="87" t="str">
        <f>IF(OR(IF(ISERROR(VLOOKUP(control!$B$5&amp;control!$J$99&amp;Wales_USOA!$B38,Data_USOA!$A$5:$K$5600,Data_USOA!I$1,FALSE)),"-",VLOOKUP(control!$B$5&amp;control!$J$99&amp;Wales_USOA!$B38,Data_USOA!$A$5:$K$5600,Data_USOA!I$1,FALSE))=0,ISERROR(IF(ISERROR(VLOOKUP(control!$B$5&amp;control!$J$99&amp;Wales_USOA!$B41,Data_USOA!$A$5:$K$5600,Data_USOA!I$1,FALSE)),"-",VLOOKUP(control!$B$5&amp;control!$J$99&amp;Wales_USOA!$B38,Data_USOA!$A$5:$K$5600,Data_USOA!I$1,FALSE)))),"-",IF(ISERROR(VLOOKUP(control!$B$5&amp;control!$J$99&amp;Wales_USOA!$B38,Data_USOA!$A$5:$K$5600,Data_USOA!I$1,FALSE)),"-",VLOOKUP(control!$B$5&amp;control!$J$99&amp;Wales_USOA!$B38,Data_USOA!$A$5:$K$5600,Data_USOA!I$1,FALSE)))</f>
        <v>-</v>
      </c>
      <c r="P38" s="87" t="str">
        <f>IF(OR(IF(ISERROR(VLOOKUP(control!$B$5&amp;control!$J$99&amp;Wales_USOA!$B38,Data_USOA!$A$5:$K$5600,Data_USOA!J$1,FALSE)),"-",VLOOKUP(control!$B$5&amp;control!$J$99&amp;Wales_USOA!$B38,Data_USOA!$A$5:$K$5600,Data_USOA!J$1,FALSE))=0,ISERROR(IF(ISERROR(VLOOKUP(control!$B$5&amp;control!$J$99&amp;Wales_USOA!$B41,Data_USOA!$A$5:$K$5600,Data_USOA!J$1,FALSE)),"-",VLOOKUP(control!$B$5&amp;control!$J$99&amp;Wales_USOA!$B38,Data_USOA!$A$5:$K$5600,Data_USOA!J$1,FALSE)))),"-",IF(ISERROR(VLOOKUP(control!$B$5&amp;control!$J$99&amp;Wales_USOA!$B38,Data_USOA!$A$5:$K$5600,Data_USOA!J$1,FALSE)),"-",VLOOKUP(control!$B$5&amp;control!$J$99&amp;Wales_USOA!$B38,Data_USOA!$A$5:$K$5600,Data_USOA!J$1,FALSE)))</f>
        <v>-</v>
      </c>
      <c r="Q38" s="88">
        <f>IF(OR(IF(ISERROR(VLOOKUP(control!$B$5&amp;control!$J$99&amp;Wales_USOA!$B38,Data_USOA!$A$5:$K$5600,Data_USOA!K$1,FALSE)),"-",VLOOKUP(control!$B$5&amp;control!$J$99&amp;Wales_USOA!$B38,Data_USOA!$A$5:$K$5600,Data_USOA!K$1,FALSE))=0,ISERROR(IF(ISERROR(VLOOKUP(control!$B$5&amp;control!$J$99&amp;Wales_USOA!$B41,Data_USOA!$A$5:$K$5600,Data_USOA!K$1,FALSE)),"-",VLOOKUP(control!$B$5&amp;control!$J$99&amp;Wales_USOA!$B38,Data_USOA!$A$5:$K$5600,Data_USOA!K$1,FALSE)))),"-",IF(ISERROR(VLOOKUP(control!$B$5&amp;control!$J$99&amp;Wales_USOA!$B38,Data_USOA!$A$5:$K$5600,Data_USOA!K$1,FALSE)),"-",VLOOKUP(control!$B$5&amp;control!$J$99&amp;Wales_USOA!$B38,Data_USOA!$A$5:$K$5600,Data_USOA!K$1,FALSE)))</f>
        <v>24</v>
      </c>
      <c r="R38" s="9"/>
      <c r="S38" s="86">
        <f>IF(OR(IF(ISERROR(VLOOKUP("Persons"&amp;control!$J$99&amp;Wales_USOA!$B38,Data_USOA!$A$5:$K$5600,Data_USOA!E$1,FALSE)),"-",VLOOKUP("Persons"&amp;control!$J$99&amp;Wales_USOA!$B38,Data_USOA!$A$5:$K$5600,Data_USOA!E$1,FALSE))=0,ISERROR(IF(ISERROR(VLOOKUP("Persons"&amp;control!$J$99&amp;Wales_USOA!$B38,Data_USOA!$A$5:$K$5600,Data_USOA!E$1,FALSE)),"-",VLOOKUP("Persons"&amp;control!$J$99&amp;Wales_USOA!$B38,Data_USOA!$A$5:$K$5600,Data_USOA!E$1,FALSE)))),"-",IF(ISERROR(VLOOKUP("Persons"&amp;control!$J$99&amp;Wales_USOA!$B38,Data_USOA!$A$5:$K$5600,Data_USOA!E$1,FALSE)),"-",VLOOKUP("Persons"&amp;control!$J$99&amp;Wales_USOA!$B38,Data_USOA!$A$5:$K$5600,Data_USOA!E$1,FALSE)))</f>
        <v>12</v>
      </c>
      <c r="T38" s="87">
        <f>IF(OR(IF(ISERROR(VLOOKUP("Persons"&amp;control!$J$99&amp;Wales_USOA!$B38,Data_USOA!$A$5:$K$5600,Data_USOA!F$1,FALSE)),"-",VLOOKUP("Persons"&amp;control!$J$99&amp;Wales_USOA!$B38,Data_USOA!$A$5:$K$5600,Data_USOA!F$1,FALSE))=0,ISERROR(IF(ISERROR(VLOOKUP("Persons"&amp;control!$J$99&amp;Wales_USOA!$B38,Data_USOA!$A$5:$K$5600,Data_USOA!F$1,FALSE)),"-",VLOOKUP("Persons"&amp;control!$J$99&amp;Wales_USOA!$B38,Data_USOA!$A$5:$K$5600,Data_USOA!F$1,FALSE)))),"-",IF(ISERROR(VLOOKUP("Persons"&amp;control!$J$99&amp;Wales_USOA!$B38,Data_USOA!$A$5:$K$5600,Data_USOA!F$1,FALSE)),"-",VLOOKUP("Persons"&amp;control!$J$99&amp;Wales_USOA!$B38,Data_USOA!$A$5:$K$5600,Data_USOA!F$1,FALSE)))</f>
        <v>6</v>
      </c>
      <c r="U38" s="87">
        <f>IF(OR(IF(ISERROR(VLOOKUP("Persons"&amp;control!$J$99&amp;Wales_USOA!$B38,Data_USOA!$A$5:$K$5600,Data_USOA!G$1,FALSE)),"-",VLOOKUP("Persons"&amp;control!$J$99&amp;Wales_USOA!$B38,Data_USOA!$A$5:$K$5600,Data_USOA!G$1,FALSE))=0,ISERROR(IF(ISERROR(VLOOKUP("Persons"&amp;control!$J$99&amp;Wales_USOA!$B38,Data_USOA!$A$5:$K$5600,Data_USOA!G$1,FALSE)),"-",VLOOKUP("Persons"&amp;control!$J$99&amp;Wales_USOA!$B38,Data_USOA!$A$5:$K$5600,Data_USOA!G$1,FALSE)))),"-",IF(ISERROR(VLOOKUP("Persons"&amp;control!$J$99&amp;Wales_USOA!$B38,Data_USOA!$A$5:$K$5600,Data_USOA!G$1,FALSE)),"-",VLOOKUP("Persons"&amp;control!$J$99&amp;Wales_USOA!$B38,Data_USOA!$A$5:$K$5600,Data_USOA!G$1,FALSE)))</f>
        <v>6</v>
      </c>
      <c r="V38" s="87">
        <f>IF(OR(IF(ISERROR(VLOOKUP("Persons"&amp;control!$J$99&amp;Wales_USOA!$B38,Data_USOA!$A$5:$K$5600,Data_USOA!H$1,FALSE)),"-",VLOOKUP("Persons"&amp;control!$J$99&amp;Wales_USOA!$B38,Data_USOA!$A$5:$K$5600,Data_USOA!H$1,FALSE))=0,ISERROR(IF(ISERROR(VLOOKUP("Persons"&amp;control!$J$99&amp;Wales_USOA!$B38,Data_USOA!$A$5:$K$5600,Data_USOA!H$1,FALSE)),"-",VLOOKUP("Persons"&amp;control!$J$99&amp;Wales_USOA!$B38,Data_USOA!$A$5:$K$5600,Data_USOA!H$1,FALSE)))),"-",IF(ISERROR(VLOOKUP("Persons"&amp;control!$J$99&amp;Wales_USOA!$B38,Data_USOA!$A$5:$K$5600,Data_USOA!H$1,FALSE)),"-",VLOOKUP("Persons"&amp;control!$J$99&amp;Wales_USOA!$B38,Data_USOA!$A$5:$K$5600,Data_USOA!H$1,FALSE)))</f>
        <v>6</v>
      </c>
      <c r="W38" s="87" t="str">
        <f>IF(OR(IF(ISERROR(VLOOKUP("Persons"&amp;control!$J$99&amp;Wales_USOA!$B38,Data_USOA!$A$5:$K$5600,Data_USOA!I$1,FALSE)),"-",VLOOKUP("Persons"&amp;control!$J$99&amp;Wales_USOA!$B38,Data_USOA!$A$5:$K$5600,Data_USOA!I$1,FALSE))=0,ISERROR(IF(ISERROR(VLOOKUP("Persons"&amp;control!$J$99&amp;Wales_USOA!$B38,Data_USOA!$A$5:$K$5600,Data_USOA!I$1,FALSE)),"-",VLOOKUP("Persons"&amp;control!$J$99&amp;Wales_USOA!$B38,Data_USOA!$A$5:$K$5600,Data_USOA!I$1,FALSE)))),"-",IF(ISERROR(VLOOKUP("Persons"&amp;control!$J$99&amp;Wales_USOA!$B38,Data_USOA!$A$5:$K$5600,Data_USOA!I$1,FALSE)),"-",VLOOKUP("Persons"&amp;control!$J$99&amp;Wales_USOA!$B38,Data_USOA!$A$5:$K$5600,Data_USOA!I$1,FALSE)))</f>
        <v>-</v>
      </c>
      <c r="X38" s="87" t="str">
        <f>IF(OR(IF(ISERROR(VLOOKUP("Persons"&amp;control!$J$99&amp;Wales_USOA!$B38,Data_USOA!$A$5:$K$5600,Data_USOA!J$1,FALSE)),"-",VLOOKUP("Persons"&amp;control!$J$99&amp;Wales_USOA!$B38,Data_USOA!$A$5:$K$5600,Data_USOA!J$1,FALSE))=0,ISERROR(IF(ISERROR(VLOOKUP("Persons"&amp;control!$J$99&amp;Wales_USOA!$B38,Data_USOA!$A$5:$K$5600,Data_USOA!J$1,FALSE)),"-",VLOOKUP("Persons"&amp;control!$J$99&amp;Wales_USOA!$B38,Data_USOA!$A$5:$K$5600,Data_USOA!J$1,FALSE)))),"-",IF(ISERROR(VLOOKUP("Persons"&amp;control!$J$99&amp;Wales_USOA!$B38,Data_USOA!$A$5:$K$5600,Data_USOA!J$1,FALSE)),"-",VLOOKUP("Persons"&amp;control!$J$99&amp;Wales_USOA!$B38,Data_USOA!$A$5:$K$5600,Data_USOA!J$1,FALSE)))</f>
        <v>-</v>
      </c>
      <c r="Y38" s="88">
        <f>IF(OR(IF(ISERROR(VLOOKUP("Persons"&amp;control!$J$99&amp;Wales_USOA!$B38,Data_USOA!$A$5:$K$5600,Data_USOA!K$1,FALSE)),"-",VLOOKUP("Persons"&amp;control!$J$99&amp;Wales_USOA!$B38,Data_USOA!$A$5:$K$5600,Data_USOA!K$1,FALSE))=0,ISERROR(IF(ISERROR(VLOOKUP("Persons"&amp;control!$J$99&amp;Wales_USOA!$B38,Data_USOA!$A$5:$K$5600,Data_USOA!K$1,FALSE)),"-",VLOOKUP("Persons"&amp;control!$J$99&amp;Wales_USOA!$B38,Data_USOA!$A$5:$K$5600,Data_USOA!K$1,FALSE)))),"-",IF(ISERROR(VLOOKUP("Persons"&amp;control!$J$99&amp;Wales_USOA!$B38,Data_USOA!$A$5:$K$5600,Data_USOA!K$1,FALSE)),"-",VLOOKUP("Persons"&amp;control!$J$99&amp;Wales_USOA!$B38,Data_USOA!$A$5:$K$5600,Data_USOA!K$1,FALSE)))</f>
        <v>30</v>
      </c>
    </row>
    <row r="39" spans="2:25" thickBot="1">
      <c r="B39" s="16" t="s">
        <v>99</v>
      </c>
      <c r="C39" s="89" t="str">
        <f>IF(OR(IF(ISERROR(VLOOKUP(control!$B$4&amp;control!$J$99&amp;Wales_USOA!$B39,Data_USOA!$A$5:$K$5600,Data_USOA!E$1,FALSE)),"-",VLOOKUP(control!$B$4&amp;control!$J$99&amp;Wales_USOA!$B39,Data_USOA!$A$5:$K$5600,Data_USOA!E$1,FALSE))=0,ISERROR(IF(ISERROR(VLOOKUP(control!$B$4&amp;control!$J$99&amp;Wales_USOA!$B39,Data_USOA!$A$5:$K$5600,Data_USOA!E$1,FALSE)),"-",VLOOKUP(control!$B$4&amp;control!$J$99&amp;Wales_USOA!$B39,Data_USOA!$A$5:$K$5600,Data_USOA!E$1,FALSE)))),"-",IF(ISERROR(VLOOKUP(control!$B$4&amp;control!$J$99&amp;Wales_USOA!$B39,Data_USOA!$A$5:$K$5600,Data_USOA!E$1,FALSE)),"-",VLOOKUP(control!$B$4&amp;control!$J$99&amp;Wales_USOA!$B39,Data_USOA!$A$5:$K$5600,Data_USOA!E$1,FALSE)))</f>
        <v>-</v>
      </c>
      <c r="D39" s="90" t="str">
        <f>IF(OR(IF(ISERROR(VLOOKUP(control!$B$4&amp;control!$J$99&amp;Wales_USOA!$B39,Data_USOA!$A$5:$K$5600,Data_USOA!F$1,FALSE)),"-",VLOOKUP(control!$B$4&amp;control!$J$99&amp;Wales_USOA!$B39,Data_USOA!$A$5:$K$5600,Data_USOA!F$1,FALSE))=0,ISERROR(IF(ISERROR(VLOOKUP(control!$B$4&amp;control!$J$99&amp;Wales_USOA!$B39,Data_USOA!$A$5:$K$5600,Data_USOA!F$1,FALSE)),"-",VLOOKUP(control!$B$4&amp;control!$J$99&amp;Wales_USOA!$B39,Data_USOA!$A$5:$K$5600,Data_USOA!F$1,FALSE)))),"-",IF(ISERROR(VLOOKUP(control!$B$4&amp;control!$J$99&amp;Wales_USOA!$B39,Data_USOA!$A$5:$K$5600,Data_USOA!F$1,FALSE)),"-",VLOOKUP(control!$B$4&amp;control!$J$99&amp;Wales_USOA!$B39,Data_USOA!$A$5:$K$5600,Data_USOA!F$1,FALSE)))</f>
        <v>-</v>
      </c>
      <c r="E39" s="90">
        <f>IF(OR(IF(ISERROR(VLOOKUP(control!$B$4&amp;control!$J$99&amp;Wales_USOA!$B39,Data_USOA!$A$5:$K$5600,Data_USOA!G$1,FALSE)),"-",VLOOKUP(control!$B$4&amp;control!$J$99&amp;Wales_USOA!$B39,Data_USOA!$A$5:$K$5600,Data_USOA!G$1,FALSE))=0,ISERROR(IF(ISERROR(VLOOKUP(control!$B$4&amp;control!$J$99&amp;Wales_USOA!$B39,Data_USOA!$A$5:$K$5600,Data_USOA!G$1,FALSE)),"-",VLOOKUP(control!$B$4&amp;control!$J$99&amp;Wales_USOA!$B39,Data_USOA!$A$5:$K$5600,Data_USOA!G$1,FALSE)))),"-",IF(ISERROR(VLOOKUP(control!$B$4&amp;control!$J$99&amp;Wales_USOA!$B39,Data_USOA!$A$5:$K$5600,Data_USOA!G$1,FALSE)),"-",VLOOKUP(control!$B$4&amp;control!$J$99&amp;Wales_USOA!$B39,Data_USOA!$A$5:$K$5600,Data_USOA!G$1,FALSE)))</f>
        <v>7</v>
      </c>
      <c r="F39" s="90">
        <f>IF(OR(IF(ISERROR(VLOOKUP(control!$B$4&amp;control!$J$99&amp;Wales_USOA!$B39,Data_USOA!$A$5:$K$5600,Data_USOA!H$1,FALSE)),"-",VLOOKUP(control!$B$4&amp;control!$J$99&amp;Wales_USOA!$B39,Data_USOA!$A$5:$K$5600,Data_USOA!H$1,FALSE))=0,ISERROR(IF(ISERROR(VLOOKUP(control!$B$4&amp;control!$J$99&amp;Wales_USOA!$B39,Data_USOA!$A$5:$K$5600,Data_USOA!H$1,FALSE)),"-",VLOOKUP(control!$B$4&amp;control!$J$99&amp;Wales_USOA!$B39,Data_USOA!$A$5:$K$5600,Data_USOA!H$1,FALSE)))),"-",IF(ISERROR(VLOOKUP(control!$B$4&amp;control!$J$99&amp;Wales_USOA!$B39,Data_USOA!$A$5:$K$5600,Data_USOA!H$1,FALSE)),"-",VLOOKUP(control!$B$4&amp;control!$J$99&amp;Wales_USOA!$B39,Data_USOA!$A$5:$K$5600,Data_USOA!H$1,FALSE)))</f>
        <v>11</v>
      </c>
      <c r="G39" s="90">
        <f>IF(OR(IF(ISERROR(VLOOKUP(control!$B$4&amp;control!$J$99&amp;Wales_USOA!$B39,Data_USOA!$A$5:$K$5600,Data_USOA!I$1,FALSE)),"-",VLOOKUP(control!$B$4&amp;control!$J$99&amp;Wales_USOA!$B39,Data_USOA!$A$5:$K$5600,Data_USOA!I$1,FALSE))=0,ISERROR(IF(ISERROR(VLOOKUP(control!$B$4&amp;control!$J$99&amp;Wales_USOA!$B39,Data_USOA!$A$5:$K$5600,Data_USOA!I$1,FALSE)),"-",VLOOKUP(control!$B$4&amp;control!$J$99&amp;Wales_USOA!$B39,Data_USOA!$A$5:$K$5600,Data_USOA!I$1,FALSE)))),"-",IF(ISERROR(VLOOKUP(control!$B$4&amp;control!$J$99&amp;Wales_USOA!$B39,Data_USOA!$A$5:$K$5600,Data_USOA!I$1,FALSE)),"-",VLOOKUP(control!$B$4&amp;control!$J$99&amp;Wales_USOA!$B39,Data_USOA!$A$5:$K$5600,Data_USOA!I$1,FALSE)))</f>
        <v>6</v>
      </c>
      <c r="H39" s="90" t="str">
        <f>IF(OR(IF(ISERROR(VLOOKUP(control!$B$4&amp;control!$J$99&amp;Wales_USOA!$B39,Data_USOA!$A$5:$K$5600,Data_USOA!J$1,FALSE)),"-",VLOOKUP(control!$B$4&amp;control!$J$99&amp;Wales_USOA!$B39,Data_USOA!$A$5:$K$5600,Data_USOA!J$1,FALSE))=0,ISERROR(IF(ISERROR(VLOOKUP(control!$B$4&amp;control!$J$99&amp;Wales_USOA!$B39,Data_USOA!$A$5:$K$5600,Data_USOA!J$1,FALSE)),"-",VLOOKUP(control!$B$4&amp;control!$J$99&amp;Wales_USOA!$B39,Data_USOA!$A$5:$K$5600,Data_USOA!J$1,FALSE)))),"-",IF(ISERROR(VLOOKUP(control!$B$4&amp;control!$J$99&amp;Wales_USOA!$B39,Data_USOA!$A$5:$K$5600,Data_USOA!J$1,FALSE)),"-",VLOOKUP(control!$B$4&amp;control!$J$99&amp;Wales_USOA!$B39,Data_USOA!$A$5:$K$5600,Data_USOA!J$1,FALSE)))</f>
        <v>-</v>
      </c>
      <c r="I39" s="91">
        <f>IF(OR(IF(ISERROR(VLOOKUP(control!$B$4&amp;control!$J$99&amp;Wales_USOA!$B39,Data_USOA!$A$5:$K$5600,Data_USOA!K$1,FALSE)),"-",VLOOKUP(control!$B$4&amp;control!$J$99&amp;Wales_USOA!$B39,Data_USOA!$A$5:$K$5600,Data_USOA!K$1,FALSE))=0,ISERROR(IF(ISERROR(VLOOKUP(control!$B$4&amp;control!$J$99&amp;Wales_USOA!$B39,Data_USOA!$A$5:$K$5600,Data_USOA!K$1,FALSE)),"-",VLOOKUP(control!$B$4&amp;control!$J$99&amp;Wales_USOA!$B39,Data_USOA!$A$5:$K$5600,Data_USOA!K$1,FALSE)))),"-",IF(ISERROR(VLOOKUP(control!$B$4&amp;control!$J$99&amp;Wales_USOA!$B39,Data_USOA!$A$5:$K$5600,Data_USOA!K$1,FALSE)),"-",VLOOKUP(control!$B$4&amp;control!$J$99&amp;Wales_USOA!$B39,Data_USOA!$A$5:$K$5600,Data_USOA!K$1,FALSE)))</f>
        <v>24</v>
      </c>
      <c r="K39" s="89">
        <f>IF(OR(IF(ISERROR(VLOOKUP(control!$B$5&amp;control!$J$99&amp;Wales_USOA!$B39,Data_USOA!$A$5:$K$5600,Data_USOA!E$1,FALSE)),"-",VLOOKUP(control!$B$5&amp;control!$J$99&amp;Wales_USOA!$B39,Data_USOA!$A$5:$K$5600,Data_USOA!E$1,FALSE))=0,ISERROR(IF(ISERROR(VLOOKUP(control!$B$5&amp;control!$J$99&amp;Wales_USOA!$B39,Data_USOA!$A$5:$K$5600,Data_USOA!E$1,FALSE)),"-",VLOOKUP(control!$B$5&amp;control!$J$99&amp;Wales_USOA!$B39,Data_USOA!$A$5:$K$5600,Data_USOA!E$1,FALSE)))),"-",IF(ISERROR(VLOOKUP(control!$B$5&amp;control!$J$99&amp;Wales_USOA!$B39,Data_USOA!$A$5:$K$5600,Data_USOA!E$1,FALSE)),"-",VLOOKUP(control!$B$5&amp;control!$J$99&amp;Wales_USOA!$B39,Data_USOA!$A$5:$K$5600,Data_USOA!E$1,FALSE)))</f>
        <v>7</v>
      </c>
      <c r="L39" s="90" t="str">
        <f>IF(OR(IF(ISERROR(VLOOKUP(control!$B$5&amp;control!$J$99&amp;Wales_USOA!$B39,Data_USOA!$A$5:$K$5600,Data_USOA!F$1,FALSE)),"-",VLOOKUP(control!$B$5&amp;control!$J$99&amp;Wales_USOA!$B39,Data_USOA!$A$5:$K$5600,Data_USOA!F$1,FALSE))=0,ISERROR(IF(ISERROR(VLOOKUP(control!$B$5&amp;control!$J$99&amp;Wales_USOA!$B42,Data_USOA!$A$5:$K$5600,Data_USOA!F$1,FALSE)),"-",VLOOKUP(control!$B$5&amp;control!$J$99&amp;Wales_USOA!$B39,Data_USOA!$A$5:$K$5600,Data_USOA!F$1,FALSE)))),"-",IF(ISERROR(VLOOKUP(control!$B$5&amp;control!$J$99&amp;Wales_USOA!$B39,Data_USOA!$A$5:$K$5600,Data_USOA!F$1,FALSE)),"-",VLOOKUP(control!$B$5&amp;control!$J$99&amp;Wales_USOA!$B39,Data_USOA!$A$5:$K$5600,Data_USOA!F$1,FALSE)))</f>
        <v>-</v>
      </c>
      <c r="M39" s="90">
        <f>IF(OR(IF(ISERROR(VLOOKUP(control!$B$5&amp;control!$J$99&amp;Wales_USOA!$B39,Data_USOA!$A$5:$K$5600,Data_USOA!G$1,FALSE)),"-",VLOOKUP(control!$B$5&amp;control!$J$99&amp;Wales_USOA!$B39,Data_USOA!$A$5:$K$5600,Data_USOA!G$1,FALSE))=0,ISERROR(IF(ISERROR(VLOOKUP(control!$B$5&amp;control!$J$99&amp;Wales_USOA!$B42,Data_USOA!$A$5:$K$5600,Data_USOA!G$1,FALSE)),"-",VLOOKUP(control!$B$5&amp;control!$J$99&amp;Wales_USOA!$B39,Data_USOA!$A$5:$K$5600,Data_USOA!G$1,FALSE)))),"-",IF(ISERROR(VLOOKUP(control!$B$5&amp;control!$J$99&amp;Wales_USOA!$B39,Data_USOA!$A$5:$K$5600,Data_USOA!G$1,FALSE)),"-",VLOOKUP(control!$B$5&amp;control!$J$99&amp;Wales_USOA!$B39,Data_USOA!$A$5:$K$5600,Data_USOA!G$1,FALSE)))</f>
        <v>9</v>
      </c>
      <c r="N39" s="90">
        <f>IF(OR(IF(ISERROR(VLOOKUP(control!$B$5&amp;control!$J$99&amp;Wales_USOA!$B39,Data_USOA!$A$5:$K$5600,Data_USOA!H$1,FALSE)),"-",VLOOKUP(control!$B$5&amp;control!$J$99&amp;Wales_USOA!$B39,Data_USOA!$A$5:$K$5600,Data_USOA!H$1,FALSE))=0,ISERROR(IF(ISERROR(VLOOKUP(control!$B$5&amp;control!$J$99&amp;Wales_USOA!$B42,Data_USOA!$A$5:$K$5600,Data_USOA!H$1,FALSE)),"-",VLOOKUP(control!$B$5&amp;control!$J$99&amp;Wales_USOA!$B39,Data_USOA!$A$5:$K$5600,Data_USOA!H$1,FALSE)))),"-",IF(ISERROR(VLOOKUP(control!$B$5&amp;control!$J$99&amp;Wales_USOA!$B39,Data_USOA!$A$5:$K$5600,Data_USOA!H$1,FALSE)),"-",VLOOKUP(control!$B$5&amp;control!$J$99&amp;Wales_USOA!$B39,Data_USOA!$A$5:$K$5600,Data_USOA!H$1,FALSE)))</f>
        <v>13</v>
      </c>
      <c r="O39" s="90">
        <f>IF(OR(IF(ISERROR(VLOOKUP(control!$B$5&amp;control!$J$99&amp;Wales_USOA!$B39,Data_USOA!$A$5:$K$5600,Data_USOA!I$1,FALSE)),"-",VLOOKUP(control!$B$5&amp;control!$J$99&amp;Wales_USOA!$B39,Data_USOA!$A$5:$K$5600,Data_USOA!I$1,FALSE))=0,ISERROR(IF(ISERROR(VLOOKUP(control!$B$5&amp;control!$J$99&amp;Wales_USOA!$B42,Data_USOA!$A$5:$K$5600,Data_USOA!I$1,FALSE)),"-",VLOOKUP(control!$B$5&amp;control!$J$99&amp;Wales_USOA!$B39,Data_USOA!$A$5:$K$5600,Data_USOA!I$1,FALSE)))),"-",IF(ISERROR(VLOOKUP(control!$B$5&amp;control!$J$99&amp;Wales_USOA!$B39,Data_USOA!$A$5:$K$5600,Data_USOA!I$1,FALSE)),"-",VLOOKUP(control!$B$5&amp;control!$J$99&amp;Wales_USOA!$B39,Data_USOA!$A$5:$K$5600,Data_USOA!I$1,FALSE)))</f>
        <v>6</v>
      </c>
      <c r="P39" s="90">
        <f>IF(OR(IF(ISERROR(VLOOKUP(control!$B$5&amp;control!$J$99&amp;Wales_USOA!$B39,Data_USOA!$A$5:$K$5600,Data_USOA!J$1,FALSE)),"-",VLOOKUP(control!$B$5&amp;control!$J$99&amp;Wales_USOA!$B39,Data_USOA!$A$5:$K$5600,Data_USOA!J$1,FALSE))=0,ISERROR(IF(ISERROR(VLOOKUP(control!$B$5&amp;control!$J$99&amp;Wales_USOA!$B42,Data_USOA!$A$5:$K$5600,Data_USOA!J$1,FALSE)),"-",VLOOKUP(control!$B$5&amp;control!$J$99&amp;Wales_USOA!$B39,Data_USOA!$A$5:$K$5600,Data_USOA!J$1,FALSE)))),"-",IF(ISERROR(VLOOKUP(control!$B$5&amp;control!$J$99&amp;Wales_USOA!$B39,Data_USOA!$A$5:$K$5600,Data_USOA!J$1,FALSE)),"-",VLOOKUP(control!$B$5&amp;control!$J$99&amp;Wales_USOA!$B39,Data_USOA!$A$5:$K$5600,Data_USOA!J$1,FALSE)))</f>
        <v>6</v>
      </c>
      <c r="Q39" s="91">
        <f>IF(OR(IF(ISERROR(VLOOKUP(control!$B$5&amp;control!$J$99&amp;Wales_USOA!$B39,Data_USOA!$A$5:$K$5600,Data_USOA!K$1,FALSE)),"-",VLOOKUP(control!$B$5&amp;control!$J$99&amp;Wales_USOA!$B39,Data_USOA!$A$5:$K$5600,Data_USOA!K$1,FALSE))=0,ISERROR(IF(ISERROR(VLOOKUP(control!$B$5&amp;control!$J$99&amp;Wales_USOA!$B42,Data_USOA!$A$5:$K$5600,Data_USOA!K$1,FALSE)),"-",VLOOKUP(control!$B$5&amp;control!$J$99&amp;Wales_USOA!$B39,Data_USOA!$A$5:$K$5600,Data_USOA!K$1,FALSE)))),"-",IF(ISERROR(VLOOKUP(control!$B$5&amp;control!$J$99&amp;Wales_USOA!$B39,Data_USOA!$A$5:$K$5600,Data_USOA!K$1,FALSE)),"-",VLOOKUP(control!$B$5&amp;control!$J$99&amp;Wales_USOA!$B39,Data_USOA!$A$5:$K$5600,Data_USOA!K$1,FALSE)))</f>
        <v>41</v>
      </c>
      <c r="R39" s="9"/>
      <c r="S39" s="89">
        <f>IF(OR(IF(ISERROR(VLOOKUP("Persons"&amp;control!$J$99&amp;Wales_USOA!$B39,Data_USOA!$A$5:$K$5600,Data_USOA!E$1,FALSE)),"-",VLOOKUP("Persons"&amp;control!$J$99&amp;Wales_USOA!$B39,Data_USOA!$A$5:$K$5600,Data_USOA!E$1,FALSE))=0,ISERROR(IF(ISERROR(VLOOKUP("Persons"&amp;control!$J$99&amp;Wales_USOA!$B39,Data_USOA!$A$5:$K$5600,Data_USOA!E$1,FALSE)),"-",VLOOKUP("Persons"&amp;control!$J$99&amp;Wales_USOA!$B39,Data_USOA!$A$5:$K$5600,Data_USOA!E$1,FALSE)))),"-",IF(ISERROR(VLOOKUP("Persons"&amp;control!$J$99&amp;Wales_USOA!$B39,Data_USOA!$A$5:$K$5600,Data_USOA!E$1,FALSE)),"-",VLOOKUP("Persons"&amp;control!$J$99&amp;Wales_USOA!$B39,Data_USOA!$A$5:$K$5600,Data_USOA!E$1,FALSE)))</f>
        <v>7</v>
      </c>
      <c r="T39" s="90" t="str">
        <f>IF(OR(IF(ISERROR(VLOOKUP("Persons"&amp;control!$J$99&amp;Wales_USOA!$B39,Data_USOA!$A$5:$K$5600,Data_USOA!F$1,FALSE)),"-",VLOOKUP("Persons"&amp;control!$J$99&amp;Wales_USOA!$B39,Data_USOA!$A$5:$K$5600,Data_USOA!F$1,FALSE))=0,ISERROR(IF(ISERROR(VLOOKUP("Persons"&amp;control!$J$99&amp;Wales_USOA!$B39,Data_USOA!$A$5:$K$5600,Data_USOA!F$1,FALSE)),"-",VLOOKUP("Persons"&amp;control!$J$99&amp;Wales_USOA!$B39,Data_USOA!$A$5:$K$5600,Data_USOA!F$1,FALSE)))),"-",IF(ISERROR(VLOOKUP("Persons"&amp;control!$J$99&amp;Wales_USOA!$B39,Data_USOA!$A$5:$K$5600,Data_USOA!F$1,FALSE)),"-",VLOOKUP("Persons"&amp;control!$J$99&amp;Wales_USOA!$B39,Data_USOA!$A$5:$K$5600,Data_USOA!F$1,FALSE)))</f>
        <v>-</v>
      </c>
      <c r="U39" s="90">
        <f>IF(OR(IF(ISERROR(VLOOKUP("Persons"&amp;control!$J$99&amp;Wales_USOA!$B39,Data_USOA!$A$5:$K$5600,Data_USOA!G$1,FALSE)),"-",VLOOKUP("Persons"&amp;control!$J$99&amp;Wales_USOA!$B39,Data_USOA!$A$5:$K$5600,Data_USOA!G$1,FALSE))=0,ISERROR(IF(ISERROR(VLOOKUP("Persons"&amp;control!$J$99&amp;Wales_USOA!$B39,Data_USOA!$A$5:$K$5600,Data_USOA!G$1,FALSE)),"-",VLOOKUP("Persons"&amp;control!$J$99&amp;Wales_USOA!$B39,Data_USOA!$A$5:$K$5600,Data_USOA!G$1,FALSE)))),"-",IF(ISERROR(VLOOKUP("Persons"&amp;control!$J$99&amp;Wales_USOA!$B39,Data_USOA!$A$5:$K$5600,Data_USOA!G$1,FALSE)),"-",VLOOKUP("Persons"&amp;control!$J$99&amp;Wales_USOA!$B39,Data_USOA!$A$5:$K$5600,Data_USOA!G$1,FALSE)))</f>
        <v>16</v>
      </c>
      <c r="V39" s="90">
        <f>IF(OR(IF(ISERROR(VLOOKUP("Persons"&amp;control!$J$99&amp;Wales_USOA!$B39,Data_USOA!$A$5:$K$5600,Data_USOA!H$1,FALSE)),"-",VLOOKUP("Persons"&amp;control!$J$99&amp;Wales_USOA!$B39,Data_USOA!$A$5:$K$5600,Data_USOA!H$1,FALSE))=0,ISERROR(IF(ISERROR(VLOOKUP("Persons"&amp;control!$J$99&amp;Wales_USOA!$B39,Data_USOA!$A$5:$K$5600,Data_USOA!H$1,FALSE)),"-",VLOOKUP("Persons"&amp;control!$J$99&amp;Wales_USOA!$B39,Data_USOA!$A$5:$K$5600,Data_USOA!H$1,FALSE)))),"-",IF(ISERROR(VLOOKUP("Persons"&amp;control!$J$99&amp;Wales_USOA!$B39,Data_USOA!$A$5:$K$5600,Data_USOA!H$1,FALSE)),"-",VLOOKUP("Persons"&amp;control!$J$99&amp;Wales_USOA!$B39,Data_USOA!$A$5:$K$5600,Data_USOA!H$1,FALSE)))</f>
        <v>24</v>
      </c>
      <c r="W39" s="90">
        <f>IF(OR(IF(ISERROR(VLOOKUP("Persons"&amp;control!$J$99&amp;Wales_USOA!$B39,Data_USOA!$A$5:$K$5600,Data_USOA!I$1,FALSE)),"-",VLOOKUP("Persons"&amp;control!$J$99&amp;Wales_USOA!$B39,Data_USOA!$A$5:$K$5600,Data_USOA!I$1,FALSE))=0,ISERROR(IF(ISERROR(VLOOKUP("Persons"&amp;control!$J$99&amp;Wales_USOA!$B39,Data_USOA!$A$5:$K$5600,Data_USOA!I$1,FALSE)),"-",VLOOKUP("Persons"&amp;control!$J$99&amp;Wales_USOA!$B39,Data_USOA!$A$5:$K$5600,Data_USOA!I$1,FALSE)))),"-",IF(ISERROR(VLOOKUP("Persons"&amp;control!$J$99&amp;Wales_USOA!$B39,Data_USOA!$A$5:$K$5600,Data_USOA!I$1,FALSE)),"-",VLOOKUP("Persons"&amp;control!$J$99&amp;Wales_USOA!$B39,Data_USOA!$A$5:$K$5600,Data_USOA!I$1,FALSE)))</f>
        <v>12</v>
      </c>
      <c r="X39" s="90">
        <f>IF(OR(IF(ISERROR(VLOOKUP("Persons"&amp;control!$J$99&amp;Wales_USOA!$B39,Data_USOA!$A$5:$K$5600,Data_USOA!J$1,FALSE)),"-",VLOOKUP("Persons"&amp;control!$J$99&amp;Wales_USOA!$B39,Data_USOA!$A$5:$K$5600,Data_USOA!J$1,FALSE))=0,ISERROR(IF(ISERROR(VLOOKUP("Persons"&amp;control!$J$99&amp;Wales_USOA!$B39,Data_USOA!$A$5:$K$5600,Data_USOA!J$1,FALSE)),"-",VLOOKUP("Persons"&amp;control!$J$99&amp;Wales_USOA!$B39,Data_USOA!$A$5:$K$5600,Data_USOA!J$1,FALSE)))),"-",IF(ISERROR(VLOOKUP("Persons"&amp;control!$J$99&amp;Wales_USOA!$B39,Data_USOA!$A$5:$K$5600,Data_USOA!J$1,FALSE)),"-",VLOOKUP("Persons"&amp;control!$J$99&amp;Wales_USOA!$B39,Data_USOA!$A$5:$K$5600,Data_USOA!J$1,FALSE)))</f>
        <v>6</v>
      </c>
      <c r="Y39" s="91">
        <f>IF(OR(IF(ISERROR(VLOOKUP("Persons"&amp;control!$J$99&amp;Wales_USOA!$B39,Data_USOA!$A$5:$K$5600,Data_USOA!K$1,FALSE)),"-",VLOOKUP("Persons"&amp;control!$J$99&amp;Wales_USOA!$B39,Data_USOA!$A$5:$K$5600,Data_USOA!K$1,FALSE))=0,ISERROR(IF(ISERROR(VLOOKUP("Persons"&amp;control!$J$99&amp;Wales_USOA!$B39,Data_USOA!$A$5:$K$5600,Data_USOA!K$1,FALSE)),"-",VLOOKUP("Persons"&amp;control!$J$99&amp;Wales_USOA!$B39,Data_USOA!$A$5:$K$5600,Data_USOA!K$1,FALSE)))),"-",IF(ISERROR(VLOOKUP("Persons"&amp;control!$J$99&amp;Wales_USOA!$B39,Data_USOA!$A$5:$K$5600,Data_USOA!K$1,FALSE)),"-",VLOOKUP("Persons"&amp;control!$J$99&amp;Wales_USOA!$B39,Data_USOA!$A$5:$K$5600,Data_USOA!K$1,FALSE)))</f>
        <v>65</v>
      </c>
    </row>
    <row r="40" spans="2:25" thickBot="1">
      <c r="B40" s="16" t="s">
        <v>116</v>
      </c>
      <c r="C40" s="86" t="str">
        <f>IF(OR(IF(ISERROR(VLOOKUP(control!$B$4&amp;control!$J$99&amp;Wales_USOA!$B40,Data_USOA!$A$5:$K$5600,Data_USOA!E$1,FALSE)),"-",VLOOKUP(control!$B$4&amp;control!$J$99&amp;Wales_USOA!$B40,Data_USOA!$A$5:$K$5600,Data_USOA!E$1,FALSE))=0,ISERROR(IF(ISERROR(VLOOKUP(control!$B$4&amp;control!$J$99&amp;Wales_USOA!$B40,Data_USOA!$A$5:$K$5600,Data_USOA!E$1,FALSE)),"-",VLOOKUP(control!$B$4&amp;control!$J$99&amp;Wales_USOA!$B40,Data_USOA!$A$5:$K$5600,Data_USOA!E$1,FALSE)))),"-",IF(ISERROR(VLOOKUP(control!$B$4&amp;control!$J$99&amp;Wales_USOA!$B40,Data_USOA!$A$5:$K$5600,Data_USOA!E$1,FALSE)),"-",VLOOKUP(control!$B$4&amp;control!$J$99&amp;Wales_USOA!$B40,Data_USOA!$A$5:$K$5600,Data_USOA!E$1,FALSE)))</f>
        <v>-</v>
      </c>
      <c r="D40" s="87" t="str">
        <f>IF(OR(IF(ISERROR(VLOOKUP(control!$B$4&amp;control!$J$99&amp;Wales_USOA!$B40,Data_USOA!$A$5:$K$5600,Data_USOA!F$1,FALSE)),"-",VLOOKUP(control!$B$4&amp;control!$J$99&amp;Wales_USOA!$B40,Data_USOA!$A$5:$K$5600,Data_USOA!F$1,FALSE))=0,ISERROR(IF(ISERROR(VLOOKUP(control!$B$4&amp;control!$J$99&amp;Wales_USOA!$B40,Data_USOA!$A$5:$K$5600,Data_USOA!F$1,FALSE)),"-",VLOOKUP(control!$B$4&amp;control!$J$99&amp;Wales_USOA!$B40,Data_USOA!$A$5:$K$5600,Data_USOA!F$1,FALSE)))),"-",IF(ISERROR(VLOOKUP(control!$B$4&amp;control!$J$99&amp;Wales_USOA!$B40,Data_USOA!$A$5:$K$5600,Data_USOA!F$1,FALSE)),"-",VLOOKUP(control!$B$4&amp;control!$J$99&amp;Wales_USOA!$B40,Data_USOA!$A$5:$K$5600,Data_USOA!F$1,FALSE)))</f>
        <v>-</v>
      </c>
      <c r="E40" s="87" t="str">
        <f>IF(OR(IF(ISERROR(VLOOKUP(control!$B$4&amp;control!$J$99&amp;Wales_USOA!$B40,Data_USOA!$A$5:$K$5600,Data_USOA!G$1,FALSE)),"-",VLOOKUP(control!$B$4&amp;control!$J$99&amp;Wales_USOA!$B40,Data_USOA!$A$5:$K$5600,Data_USOA!G$1,FALSE))=0,ISERROR(IF(ISERROR(VLOOKUP(control!$B$4&amp;control!$J$99&amp;Wales_USOA!$B40,Data_USOA!$A$5:$K$5600,Data_USOA!G$1,FALSE)),"-",VLOOKUP(control!$B$4&amp;control!$J$99&amp;Wales_USOA!$B40,Data_USOA!$A$5:$K$5600,Data_USOA!G$1,FALSE)))),"-",IF(ISERROR(VLOOKUP(control!$B$4&amp;control!$J$99&amp;Wales_USOA!$B40,Data_USOA!$A$5:$K$5600,Data_USOA!G$1,FALSE)),"-",VLOOKUP(control!$B$4&amp;control!$J$99&amp;Wales_USOA!$B40,Data_USOA!$A$5:$K$5600,Data_USOA!G$1,FALSE)))</f>
        <v>-</v>
      </c>
      <c r="F40" s="87">
        <f>IF(OR(IF(ISERROR(VLOOKUP(control!$B$4&amp;control!$J$99&amp;Wales_USOA!$B40,Data_USOA!$A$5:$K$5600,Data_USOA!H$1,FALSE)),"-",VLOOKUP(control!$B$4&amp;control!$J$99&amp;Wales_USOA!$B40,Data_USOA!$A$5:$K$5600,Data_USOA!H$1,FALSE))=0,ISERROR(IF(ISERROR(VLOOKUP(control!$B$4&amp;control!$J$99&amp;Wales_USOA!$B40,Data_USOA!$A$5:$K$5600,Data_USOA!H$1,FALSE)),"-",VLOOKUP(control!$B$4&amp;control!$J$99&amp;Wales_USOA!$B40,Data_USOA!$A$5:$K$5600,Data_USOA!H$1,FALSE)))),"-",IF(ISERROR(VLOOKUP(control!$B$4&amp;control!$J$99&amp;Wales_USOA!$B40,Data_USOA!$A$5:$K$5600,Data_USOA!H$1,FALSE)),"-",VLOOKUP(control!$B$4&amp;control!$J$99&amp;Wales_USOA!$B40,Data_USOA!$A$5:$K$5600,Data_USOA!H$1,FALSE)))</f>
        <v>6</v>
      </c>
      <c r="G40" s="87" t="str">
        <f>IF(OR(IF(ISERROR(VLOOKUP(control!$B$4&amp;control!$J$99&amp;Wales_USOA!$B40,Data_USOA!$A$5:$K$5600,Data_USOA!I$1,FALSE)),"-",VLOOKUP(control!$B$4&amp;control!$J$99&amp;Wales_USOA!$B40,Data_USOA!$A$5:$K$5600,Data_USOA!I$1,FALSE))=0,ISERROR(IF(ISERROR(VLOOKUP(control!$B$4&amp;control!$J$99&amp;Wales_USOA!$B40,Data_USOA!$A$5:$K$5600,Data_USOA!I$1,FALSE)),"-",VLOOKUP(control!$B$4&amp;control!$J$99&amp;Wales_USOA!$B40,Data_USOA!$A$5:$K$5600,Data_USOA!I$1,FALSE)))),"-",IF(ISERROR(VLOOKUP(control!$B$4&amp;control!$J$99&amp;Wales_USOA!$B40,Data_USOA!$A$5:$K$5600,Data_USOA!I$1,FALSE)),"-",VLOOKUP(control!$B$4&amp;control!$J$99&amp;Wales_USOA!$B40,Data_USOA!$A$5:$K$5600,Data_USOA!I$1,FALSE)))</f>
        <v>-</v>
      </c>
      <c r="H40" s="87" t="str">
        <f>IF(OR(IF(ISERROR(VLOOKUP(control!$B$4&amp;control!$J$99&amp;Wales_USOA!$B40,Data_USOA!$A$5:$K$5600,Data_USOA!J$1,FALSE)),"-",VLOOKUP(control!$B$4&amp;control!$J$99&amp;Wales_USOA!$B40,Data_USOA!$A$5:$K$5600,Data_USOA!J$1,FALSE))=0,ISERROR(IF(ISERROR(VLOOKUP(control!$B$4&amp;control!$J$99&amp;Wales_USOA!$B40,Data_USOA!$A$5:$K$5600,Data_USOA!J$1,FALSE)),"-",VLOOKUP(control!$B$4&amp;control!$J$99&amp;Wales_USOA!$B40,Data_USOA!$A$5:$K$5600,Data_USOA!J$1,FALSE)))),"-",IF(ISERROR(VLOOKUP(control!$B$4&amp;control!$J$99&amp;Wales_USOA!$B40,Data_USOA!$A$5:$K$5600,Data_USOA!J$1,FALSE)),"-",VLOOKUP(control!$B$4&amp;control!$J$99&amp;Wales_USOA!$B40,Data_USOA!$A$5:$K$5600,Data_USOA!J$1,FALSE)))</f>
        <v>-</v>
      </c>
      <c r="I40" s="88">
        <f>IF(OR(IF(ISERROR(VLOOKUP(control!$B$4&amp;control!$J$99&amp;Wales_USOA!$B40,Data_USOA!$A$5:$K$5600,Data_USOA!K$1,FALSE)),"-",VLOOKUP(control!$B$4&amp;control!$J$99&amp;Wales_USOA!$B40,Data_USOA!$A$5:$K$5600,Data_USOA!K$1,FALSE))=0,ISERROR(IF(ISERROR(VLOOKUP(control!$B$4&amp;control!$J$99&amp;Wales_USOA!$B40,Data_USOA!$A$5:$K$5600,Data_USOA!K$1,FALSE)),"-",VLOOKUP(control!$B$4&amp;control!$J$99&amp;Wales_USOA!$B40,Data_USOA!$A$5:$K$5600,Data_USOA!K$1,FALSE)))),"-",IF(ISERROR(VLOOKUP(control!$B$4&amp;control!$J$99&amp;Wales_USOA!$B40,Data_USOA!$A$5:$K$5600,Data_USOA!K$1,FALSE)),"-",VLOOKUP(control!$B$4&amp;control!$J$99&amp;Wales_USOA!$B40,Data_USOA!$A$5:$K$5600,Data_USOA!K$1,FALSE)))</f>
        <v>6</v>
      </c>
      <c r="K40" s="86" t="str">
        <f>IF(OR(IF(ISERROR(VLOOKUP(control!$B$5&amp;control!$J$99&amp;Wales_USOA!$B40,Data_USOA!$A$5:$K$5600,Data_USOA!E$1,FALSE)),"-",VLOOKUP(control!$B$5&amp;control!$J$99&amp;Wales_USOA!$B40,Data_USOA!$A$5:$K$5600,Data_USOA!E$1,FALSE))=0,ISERROR(IF(ISERROR(VLOOKUP(control!$B$5&amp;control!$J$99&amp;Wales_USOA!$B40,Data_USOA!$A$5:$K$5600,Data_USOA!E$1,FALSE)),"-",VLOOKUP(control!$B$5&amp;control!$J$99&amp;Wales_USOA!$B40,Data_USOA!$A$5:$K$5600,Data_USOA!E$1,FALSE)))),"-",IF(ISERROR(VLOOKUP(control!$B$5&amp;control!$J$99&amp;Wales_USOA!$B40,Data_USOA!$A$5:$K$5600,Data_USOA!E$1,FALSE)),"-",VLOOKUP(control!$B$5&amp;control!$J$99&amp;Wales_USOA!$B40,Data_USOA!$A$5:$K$5600,Data_USOA!E$1,FALSE)))</f>
        <v>-</v>
      </c>
      <c r="L40" s="87" t="str">
        <f>IF(OR(IF(ISERROR(VLOOKUP(control!$B$5&amp;control!$J$99&amp;Wales_USOA!$B40,Data_USOA!$A$5:$K$5600,Data_USOA!F$1,FALSE)),"-",VLOOKUP(control!$B$5&amp;control!$J$99&amp;Wales_USOA!$B40,Data_USOA!$A$5:$K$5600,Data_USOA!F$1,FALSE))=0,ISERROR(IF(ISERROR(VLOOKUP(control!$B$5&amp;control!$J$99&amp;Wales_USOA!$B43,Data_USOA!$A$5:$K$5600,Data_USOA!F$1,FALSE)),"-",VLOOKUP(control!$B$5&amp;control!$J$99&amp;Wales_USOA!$B40,Data_USOA!$A$5:$K$5600,Data_USOA!F$1,FALSE)))),"-",IF(ISERROR(VLOOKUP(control!$B$5&amp;control!$J$99&amp;Wales_USOA!$B40,Data_USOA!$A$5:$K$5600,Data_USOA!F$1,FALSE)),"-",VLOOKUP(control!$B$5&amp;control!$J$99&amp;Wales_USOA!$B40,Data_USOA!$A$5:$K$5600,Data_USOA!F$1,FALSE)))</f>
        <v>-</v>
      </c>
      <c r="M40" s="87" t="str">
        <f>IF(OR(IF(ISERROR(VLOOKUP(control!$B$5&amp;control!$J$99&amp;Wales_USOA!$B40,Data_USOA!$A$5:$K$5600,Data_USOA!G$1,FALSE)),"-",VLOOKUP(control!$B$5&amp;control!$J$99&amp;Wales_USOA!$B40,Data_USOA!$A$5:$K$5600,Data_USOA!G$1,FALSE))=0,ISERROR(IF(ISERROR(VLOOKUP(control!$B$5&amp;control!$J$99&amp;Wales_USOA!$B43,Data_USOA!$A$5:$K$5600,Data_USOA!G$1,FALSE)),"-",VLOOKUP(control!$B$5&amp;control!$J$99&amp;Wales_USOA!$B40,Data_USOA!$A$5:$K$5600,Data_USOA!G$1,FALSE)))),"-",IF(ISERROR(VLOOKUP(control!$B$5&amp;control!$J$99&amp;Wales_USOA!$B40,Data_USOA!$A$5:$K$5600,Data_USOA!G$1,FALSE)),"-",VLOOKUP(control!$B$5&amp;control!$J$99&amp;Wales_USOA!$B40,Data_USOA!$A$5:$K$5600,Data_USOA!G$1,FALSE)))</f>
        <v>-</v>
      </c>
      <c r="N40" s="87" t="str">
        <f>IF(OR(IF(ISERROR(VLOOKUP(control!$B$5&amp;control!$J$99&amp;Wales_USOA!$B40,Data_USOA!$A$5:$K$5600,Data_USOA!H$1,FALSE)),"-",VLOOKUP(control!$B$5&amp;control!$J$99&amp;Wales_USOA!$B40,Data_USOA!$A$5:$K$5600,Data_USOA!H$1,FALSE))=0,ISERROR(IF(ISERROR(VLOOKUP(control!$B$5&amp;control!$J$99&amp;Wales_USOA!$B43,Data_USOA!$A$5:$K$5600,Data_USOA!H$1,FALSE)),"-",VLOOKUP(control!$B$5&amp;control!$J$99&amp;Wales_USOA!$B40,Data_USOA!$A$5:$K$5600,Data_USOA!H$1,FALSE)))),"-",IF(ISERROR(VLOOKUP(control!$B$5&amp;control!$J$99&amp;Wales_USOA!$B40,Data_USOA!$A$5:$K$5600,Data_USOA!H$1,FALSE)),"-",VLOOKUP(control!$B$5&amp;control!$J$99&amp;Wales_USOA!$B40,Data_USOA!$A$5:$K$5600,Data_USOA!H$1,FALSE)))</f>
        <v>-</v>
      </c>
      <c r="O40" s="87" t="str">
        <f>IF(OR(IF(ISERROR(VLOOKUP(control!$B$5&amp;control!$J$99&amp;Wales_USOA!$B40,Data_USOA!$A$5:$K$5600,Data_USOA!I$1,FALSE)),"-",VLOOKUP(control!$B$5&amp;control!$J$99&amp;Wales_USOA!$B40,Data_USOA!$A$5:$K$5600,Data_USOA!I$1,FALSE))=0,ISERROR(IF(ISERROR(VLOOKUP(control!$B$5&amp;control!$J$99&amp;Wales_USOA!$B43,Data_USOA!$A$5:$K$5600,Data_USOA!I$1,FALSE)),"-",VLOOKUP(control!$B$5&amp;control!$J$99&amp;Wales_USOA!$B40,Data_USOA!$A$5:$K$5600,Data_USOA!I$1,FALSE)))),"-",IF(ISERROR(VLOOKUP(control!$B$5&amp;control!$J$99&amp;Wales_USOA!$B40,Data_USOA!$A$5:$K$5600,Data_USOA!I$1,FALSE)),"-",VLOOKUP(control!$B$5&amp;control!$J$99&amp;Wales_USOA!$B40,Data_USOA!$A$5:$K$5600,Data_USOA!I$1,FALSE)))</f>
        <v>-</v>
      </c>
      <c r="P40" s="87" t="str">
        <f>IF(OR(IF(ISERROR(VLOOKUP(control!$B$5&amp;control!$J$99&amp;Wales_USOA!$B40,Data_USOA!$A$5:$K$5600,Data_USOA!J$1,FALSE)),"-",VLOOKUP(control!$B$5&amp;control!$J$99&amp;Wales_USOA!$B40,Data_USOA!$A$5:$K$5600,Data_USOA!J$1,FALSE))=0,ISERROR(IF(ISERROR(VLOOKUP(control!$B$5&amp;control!$J$99&amp;Wales_USOA!$B43,Data_USOA!$A$5:$K$5600,Data_USOA!J$1,FALSE)),"-",VLOOKUP(control!$B$5&amp;control!$J$99&amp;Wales_USOA!$B40,Data_USOA!$A$5:$K$5600,Data_USOA!J$1,FALSE)))),"-",IF(ISERROR(VLOOKUP(control!$B$5&amp;control!$J$99&amp;Wales_USOA!$B40,Data_USOA!$A$5:$K$5600,Data_USOA!J$1,FALSE)),"-",VLOOKUP(control!$B$5&amp;control!$J$99&amp;Wales_USOA!$B40,Data_USOA!$A$5:$K$5600,Data_USOA!J$1,FALSE)))</f>
        <v>-</v>
      </c>
      <c r="Q40" s="88" t="str">
        <f>IF(OR(IF(ISERROR(VLOOKUP(control!$B$5&amp;control!$J$99&amp;Wales_USOA!$B40,Data_USOA!$A$5:$K$5600,Data_USOA!K$1,FALSE)),"-",VLOOKUP(control!$B$5&amp;control!$J$99&amp;Wales_USOA!$B40,Data_USOA!$A$5:$K$5600,Data_USOA!K$1,FALSE))=0,ISERROR(IF(ISERROR(VLOOKUP(control!$B$5&amp;control!$J$99&amp;Wales_USOA!$B43,Data_USOA!$A$5:$K$5600,Data_USOA!K$1,FALSE)),"-",VLOOKUP(control!$B$5&amp;control!$J$99&amp;Wales_USOA!$B40,Data_USOA!$A$5:$K$5600,Data_USOA!K$1,FALSE)))),"-",IF(ISERROR(VLOOKUP(control!$B$5&amp;control!$J$99&amp;Wales_USOA!$B40,Data_USOA!$A$5:$K$5600,Data_USOA!K$1,FALSE)),"-",VLOOKUP(control!$B$5&amp;control!$J$99&amp;Wales_USOA!$B40,Data_USOA!$A$5:$K$5600,Data_USOA!K$1,FALSE)))</f>
        <v>-</v>
      </c>
      <c r="R40" s="9"/>
      <c r="S40" s="86" t="str">
        <f>IF(OR(IF(ISERROR(VLOOKUP("Persons"&amp;control!$J$99&amp;Wales_USOA!$B40,Data_USOA!$A$5:$K$5600,Data_USOA!E$1,FALSE)),"-",VLOOKUP("Persons"&amp;control!$J$99&amp;Wales_USOA!$B40,Data_USOA!$A$5:$K$5600,Data_USOA!E$1,FALSE))=0,ISERROR(IF(ISERROR(VLOOKUP("Persons"&amp;control!$J$99&amp;Wales_USOA!$B40,Data_USOA!$A$5:$K$5600,Data_USOA!E$1,FALSE)),"-",VLOOKUP("Persons"&amp;control!$J$99&amp;Wales_USOA!$B40,Data_USOA!$A$5:$K$5600,Data_USOA!E$1,FALSE)))),"-",IF(ISERROR(VLOOKUP("Persons"&amp;control!$J$99&amp;Wales_USOA!$B40,Data_USOA!$A$5:$K$5600,Data_USOA!E$1,FALSE)),"-",VLOOKUP("Persons"&amp;control!$J$99&amp;Wales_USOA!$B40,Data_USOA!$A$5:$K$5600,Data_USOA!E$1,FALSE)))</f>
        <v>-</v>
      </c>
      <c r="T40" s="87" t="str">
        <f>IF(OR(IF(ISERROR(VLOOKUP("Persons"&amp;control!$J$99&amp;Wales_USOA!$B40,Data_USOA!$A$5:$K$5600,Data_USOA!F$1,FALSE)),"-",VLOOKUP("Persons"&amp;control!$J$99&amp;Wales_USOA!$B40,Data_USOA!$A$5:$K$5600,Data_USOA!F$1,FALSE))=0,ISERROR(IF(ISERROR(VLOOKUP("Persons"&amp;control!$J$99&amp;Wales_USOA!$B40,Data_USOA!$A$5:$K$5600,Data_USOA!F$1,FALSE)),"-",VLOOKUP("Persons"&amp;control!$J$99&amp;Wales_USOA!$B40,Data_USOA!$A$5:$K$5600,Data_USOA!F$1,FALSE)))),"-",IF(ISERROR(VLOOKUP("Persons"&amp;control!$J$99&amp;Wales_USOA!$B40,Data_USOA!$A$5:$K$5600,Data_USOA!F$1,FALSE)),"-",VLOOKUP("Persons"&amp;control!$J$99&amp;Wales_USOA!$B40,Data_USOA!$A$5:$K$5600,Data_USOA!F$1,FALSE)))</f>
        <v>-</v>
      </c>
      <c r="U40" s="87" t="str">
        <f>IF(OR(IF(ISERROR(VLOOKUP("Persons"&amp;control!$J$99&amp;Wales_USOA!$B40,Data_USOA!$A$5:$K$5600,Data_USOA!G$1,FALSE)),"-",VLOOKUP("Persons"&amp;control!$J$99&amp;Wales_USOA!$B40,Data_USOA!$A$5:$K$5600,Data_USOA!G$1,FALSE))=0,ISERROR(IF(ISERROR(VLOOKUP("Persons"&amp;control!$J$99&amp;Wales_USOA!$B40,Data_USOA!$A$5:$K$5600,Data_USOA!G$1,FALSE)),"-",VLOOKUP("Persons"&amp;control!$J$99&amp;Wales_USOA!$B40,Data_USOA!$A$5:$K$5600,Data_USOA!G$1,FALSE)))),"-",IF(ISERROR(VLOOKUP("Persons"&amp;control!$J$99&amp;Wales_USOA!$B40,Data_USOA!$A$5:$K$5600,Data_USOA!G$1,FALSE)),"-",VLOOKUP("Persons"&amp;control!$J$99&amp;Wales_USOA!$B40,Data_USOA!$A$5:$K$5600,Data_USOA!G$1,FALSE)))</f>
        <v>-</v>
      </c>
      <c r="V40" s="87">
        <f>IF(OR(IF(ISERROR(VLOOKUP("Persons"&amp;control!$J$99&amp;Wales_USOA!$B40,Data_USOA!$A$5:$K$5600,Data_USOA!H$1,FALSE)),"-",VLOOKUP("Persons"&amp;control!$J$99&amp;Wales_USOA!$B40,Data_USOA!$A$5:$K$5600,Data_USOA!H$1,FALSE))=0,ISERROR(IF(ISERROR(VLOOKUP("Persons"&amp;control!$J$99&amp;Wales_USOA!$B40,Data_USOA!$A$5:$K$5600,Data_USOA!H$1,FALSE)),"-",VLOOKUP("Persons"&amp;control!$J$99&amp;Wales_USOA!$B40,Data_USOA!$A$5:$K$5600,Data_USOA!H$1,FALSE)))),"-",IF(ISERROR(VLOOKUP("Persons"&amp;control!$J$99&amp;Wales_USOA!$B40,Data_USOA!$A$5:$K$5600,Data_USOA!H$1,FALSE)),"-",VLOOKUP("Persons"&amp;control!$J$99&amp;Wales_USOA!$B40,Data_USOA!$A$5:$K$5600,Data_USOA!H$1,FALSE)))</f>
        <v>6</v>
      </c>
      <c r="W40" s="87" t="str">
        <f>IF(OR(IF(ISERROR(VLOOKUP("Persons"&amp;control!$J$99&amp;Wales_USOA!$B40,Data_USOA!$A$5:$K$5600,Data_USOA!I$1,FALSE)),"-",VLOOKUP("Persons"&amp;control!$J$99&amp;Wales_USOA!$B40,Data_USOA!$A$5:$K$5600,Data_USOA!I$1,FALSE))=0,ISERROR(IF(ISERROR(VLOOKUP("Persons"&amp;control!$J$99&amp;Wales_USOA!$B40,Data_USOA!$A$5:$K$5600,Data_USOA!I$1,FALSE)),"-",VLOOKUP("Persons"&amp;control!$J$99&amp;Wales_USOA!$B40,Data_USOA!$A$5:$K$5600,Data_USOA!I$1,FALSE)))),"-",IF(ISERROR(VLOOKUP("Persons"&amp;control!$J$99&amp;Wales_USOA!$B40,Data_USOA!$A$5:$K$5600,Data_USOA!I$1,FALSE)),"-",VLOOKUP("Persons"&amp;control!$J$99&amp;Wales_USOA!$B40,Data_USOA!$A$5:$K$5600,Data_USOA!I$1,FALSE)))</f>
        <v>-</v>
      </c>
      <c r="X40" s="87" t="str">
        <f>IF(OR(IF(ISERROR(VLOOKUP("Persons"&amp;control!$J$99&amp;Wales_USOA!$B40,Data_USOA!$A$5:$K$5600,Data_USOA!J$1,FALSE)),"-",VLOOKUP("Persons"&amp;control!$J$99&amp;Wales_USOA!$B40,Data_USOA!$A$5:$K$5600,Data_USOA!J$1,FALSE))=0,ISERROR(IF(ISERROR(VLOOKUP("Persons"&amp;control!$J$99&amp;Wales_USOA!$B40,Data_USOA!$A$5:$K$5600,Data_USOA!J$1,FALSE)),"-",VLOOKUP("Persons"&amp;control!$J$99&amp;Wales_USOA!$B40,Data_USOA!$A$5:$K$5600,Data_USOA!J$1,FALSE)))),"-",IF(ISERROR(VLOOKUP("Persons"&amp;control!$J$99&amp;Wales_USOA!$B40,Data_USOA!$A$5:$K$5600,Data_USOA!J$1,FALSE)),"-",VLOOKUP("Persons"&amp;control!$J$99&amp;Wales_USOA!$B40,Data_USOA!$A$5:$K$5600,Data_USOA!J$1,FALSE)))</f>
        <v>-</v>
      </c>
      <c r="Y40" s="88">
        <f>IF(OR(IF(ISERROR(VLOOKUP("Persons"&amp;control!$J$99&amp;Wales_USOA!$B40,Data_USOA!$A$5:$K$5600,Data_USOA!K$1,FALSE)),"-",VLOOKUP("Persons"&amp;control!$J$99&amp;Wales_USOA!$B40,Data_USOA!$A$5:$K$5600,Data_USOA!K$1,FALSE))=0,ISERROR(IF(ISERROR(VLOOKUP("Persons"&amp;control!$J$99&amp;Wales_USOA!$B40,Data_USOA!$A$5:$K$5600,Data_USOA!K$1,FALSE)),"-",VLOOKUP("Persons"&amp;control!$J$99&amp;Wales_USOA!$B40,Data_USOA!$A$5:$K$5600,Data_USOA!K$1,FALSE)))),"-",IF(ISERROR(VLOOKUP("Persons"&amp;control!$J$99&amp;Wales_USOA!$B40,Data_USOA!$A$5:$K$5600,Data_USOA!K$1,FALSE)),"-",VLOOKUP("Persons"&amp;control!$J$99&amp;Wales_USOA!$B40,Data_USOA!$A$5:$K$5600,Data_USOA!K$1,FALSE)))</f>
        <v>6</v>
      </c>
    </row>
    <row r="41" spans="2:25" thickBot="1">
      <c r="B41" s="16" t="s">
        <v>122</v>
      </c>
      <c r="C41" s="89">
        <f>IF(OR(IF(ISERROR(VLOOKUP(control!$B$4&amp;control!$J$99&amp;Wales_USOA!$B41,Data_USOA!$A$5:$K$5600,Data_USOA!E$1,FALSE)),"-",VLOOKUP(control!$B$4&amp;control!$J$99&amp;Wales_USOA!$B41,Data_USOA!$A$5:$K$5600,Data_USOA!E$1,FALSE))=0,ISERROR(IF(ISERROR(VLOOKUP(control!$B$4&amp;control!$J$99&amp;Wales_USOA!$B41,Data_USOA!$A$5:$K$5600,Data_USOA!E$1,FALSE)),"-",VLOOKUP(control!$B$4&amp;control!$J$99&amp;Wales_USOA!$B41,Data_USOA!$A$5:$K$5600,Data_USOA!E$1,FALSE)))),"-",IF(ISERROR(VLOOKUP(control!$B$4&amp;control!$J$99&amp;Wales_USOA!$B41,Data_USOA!$A$5:$K$5600,Data_USOA!E$1,FALSE)),"-",VLOOKUP(control!$B$4&amp;control!$J$99&amp;Wales_USOA!$B41,Data_USOA!$A$5:$K$5600,Data_USOA!E$1,FALSE)))</f>
        <v>6</v>
      </c>
      <c r="D41" s="90" t="str">
        <f>IF(OR(IF(ISERROR(VLOOKUP(control!$B$4&amp;control!$J$99&amp;Wales_USOA!$B41,Data_USOA!$A$5:$K$5600,Data_USOA!F$1,FALSE)),"-",VLOOKUP(control!$B$4&amp;control!$J$99&amp;Wales_USOA!$B41,Data_USOA!$A$5:$K$5600,Data_USOA!F$1,FALSE))=0,ISERROR(IF(ISERROR(VLOOKUP(control!$B$4&amp;control!$J$99&amp;Wales_USOA!$B41,Data_USOA!$A$5:$K$5600,Data_USOA!F$1,FALSE)),"-",VLOOKUP(control!$B$4&amp;control!$J$99&amp;Wales_USOA!$B41,Data_USOA!$A$5:$K$5600,Data_USOA!F$1,FALSE)))),"-",IF(ISERROR(VLOOKUP(control!$B$4&amp;control!$J$99&amp;Wales_USOA!$B41,Data_USOA!$A$5:$K$5600,Data_USOA!F$1,FALSE)),"-",VLOOKUP(control!$B$4&amp;control!$J$99&amp;Wales_USOA!$B41,Data_USOA!$A$5:$K$5600,Data_USOA!F$1,FALSE)))</f>
        <v>-</v>
      </c>
      <c r="E41" s="90">
        <f>IF(OR(IF(ISERROR(VLOOKUP(control!$B$4&amp;control!$J$99&amp;Wales_USOA!$B41,Data_USOA!$A$5:$K$5600,Data_USOA!G$1,FALSE)),"-",VLOOKUP(control!$B$4&amp;control!$J$99&amp;Wales_USOA!$B41,Data_USOA!$A$5:$K$5600,Data_USOA!G$1,FALSE))=0,ISERROR(IF(ISERROR(VLOOKUP(control!$B$4&amp;control!$J$99&amp;Wales_USOA!$B41,Data_USOA!$A$5:$K$5600,Data_USOA!G$1,FALSE)),"-",VLOOKUP(control!$B$4&amp;control!$J$99&amp;Wales_USOA!$B41,Data_USOA!$A$5:$K$5600,Data_USOA!G$1,FALSE)))),"-",IF(ISERROR(VLOOKUP(control!$B$4&amp;control!$J$99&amp;Wales_USOA!$B41,Data_USOA!$A$5:$K$5600,Data_USOA!G$1,FALSE)),"-",VLOOKUP(control!$B$4&amp;control!$J$99&amp;Wales_USOA!$B41,Data_USOA!$A$5:$K$5600,Data_USOA!G$1,FALSE)))</f>
        <v>12</v>
      </c>
      <c r="F41" s="90">
        <f>IF(OR(IF(ISERROR(VLOOKUP(control!$B$4&amp;control!$J$99&amp;Wales_USOA!$B41,Data_USOA!$A$5:$K$5600,Data_USOA!H$1,FALSE)),"-",VLOOKUP(control!$B$4&amp;control!$J$99&amp;Wales_USOA!$B41,Data_USOA!$A$5:$K$5600,Data_USOA!H$1,FALSE))=0,ISERROR(IF(ISERROR(VLOOKUP(control!$B$4&amp;control!$J$99&amp;Wales_USOA!$B41,Data_USOA!$A$5:$K$5600,Data_USOA!H$1,FALSE)),"-",VLOOKUP(control!$B$4&amp;control!$J$99&amp;Wales_USOA!$B41,Data_USOA!$A$5:$K$5600,Data_USOA!H$1,FALSE)))),"-",IF(ISERROR(VLOOKUP(control!$B$4&amp;control!$J$99&amp;Wales_USOA!$B41,Data_USOA!$A$5:$K$5600,Data_USOA!H$1,FALSE)),"-",VLOOKUP(control!$B$4&amp;control!$J$99&amp;Wales_USOA!$B41,Data_USOA!$A$5:$K$5600,Data_USOA!H$1,FALSE)))</f>
        <v>8</v>
      </c>
      <c r="G41" s="90" t="str">
        <f>IF(OR(IF(ISERROR(VLOOKUP(control!$B$4&amp;control!$J$99&amp;Wales_USOA!$B41,Data_USOA!$A$5:$K$5600,Data_USOA!I$1,FALSE)),"-",VLOOKUP(control!$B$4&amp;control!$J$99&amp;Wales_USOA!$B41,Data_USOA!$A$5:$K$5600,Data_USOA!I$1,FALSE))=0,ISERROR(IF(ISERROR(VLOOKUP(control!$B$4&amp;control!$J$99&amp;Wales_USOA!$B41,Data_USOA!$A$5:$K$5600,Data_USOA!I$1,FALSE)),"-",VLOOKUP(control!$B$4&amp;control!$J$99&amp;Wales_USOA!$B41,Data_USOA!$A$5:$K$5600,Data_USOA!I$1,FALSE)))),"-",IF(ISERROR(VLOOKUP(control!$B$4&amp;control!$J$99&amp;Wales_USOA!$B41,Data_USOA!$A$5:$K$5600,Data_USOA!I$1,FALSE)),"-",VLOOKUP(control!$B$4&amp;control!$J$99&amp;Wales_USOA!$B41,Data_USOA!$A$5:$K$5600,Data_USOA!I$1,FALSE)))</f>
        <v>-</v>
      </c>
      <c r="H41" s="90">
        <f>IF(OR(IF(ISERROR(VLOOKUP(control!$B$4&amp;control!$J$99&amp;Wales_USOA!$B41,Data_USOA!$A$5:$K$5600,Data_USOA!J$1,FALSE)),"-",VLOOKUP(control!$B$4&amp;control!$J$99&amp;Wales_USOA!$B41,Data_USOA!$A$5:$K$5600,Data_USOA!J$1,FALSE))=0,ISERROR(IF(ISERROR(VLOOKUP(control!$B$4&amp;control!$J$99&amp;Wales_USOA!$B41,Data_USOA!$A$5:$K$5600,Data_USOA!J$1,FALSE)),"-",VLOOKUP(control!$B$4&amp;control!$J$99&amp;Wales_USOA!$B41,Data_USOA!$A$5:$K$5600,Data_USOA!J$1,FALSE)))),"-",IF(ISERROR(VLOOKUP(control!$B$4&amp;control!$J$99&amp;Wales_USOA!$B41,Data_USOA!$A$5:$K$5600,Data_USOA!J$1,FALSE)),"-",VLOOKUP(control!$B$4&amp;control!$J$99&amp;Wales_USOA!$B41,Data_USOA!$A$5:$K$5600,Data_USOA!J$1,FALSE)))</f>
        <v>6</v>
      </c>
      <c r="I41" s="91">
        <f>IF(OR(IF(ISERROR(VLOOKUP(control!$B$4&amp;control!$J$99&amp;Wales_USOA!$B41,Data_USOA!$A$5:$K$5600,Data_USOA!K$1,FALSE)),"-",VLOOKUP(control!$B$4&amp;control!$J$99&amp;Wales_USOA!$B41,Data_USOA!$A$5:$K$5600,Data_USOA!K$1,FALSE))=0,ISERROR(IF(ISERROR(VLOOKUP(control!$B$4&amp;control!$J$99&amp;Wales_USOA!$B41,Data_USOA!$A$5:$K$5600,Data_USOA!K$1,FALSE)),"-",VLOOKUP(control!$B$4&amp;control!$J$99&amp;Wales_USOA!$B41,Data_USOA!$A$5:$K$5600,Data_USOA!K$1,FALSE)))),"-",IF(ISERROR(VLOOKUP(control!$B$4&amp;control!$J$99&amp;Wales_USOA!$B41,Data_USOA!$A$5:$K$5600,Data_USOA!K$1,FALSE)),"-",VLOOKUP(control!$B$4&amp;control!$J$99&amp;Wales_USOA!$B41,Data_USOA!$A$5:$K$5600,Data_USOA!K$1,FALSE)))</f>
        <v>32</v>
      </c>
      <c r="K41" s="89">
        <f>IF(OR(IF(ISERROR(VLOOKUP(control!$B$5&amp;control!$J$99&amp;Wales_USOA!$B41,Data_USOA!$A$5:$K$5600,Data_USOA!E$1,FALSE)),"-",VLOOKUP(control!$B$5&amp;control!$J$99&amp;Wales_USOA!$B41,Data_USOA!$A$5:$K$5600,Data_USOA!E$1,FALSE))=0,ISERROR(IF(ISERROR(VLOOKUP(control!$B$5&amp;control!$J$99&amp;Wales_USOA!$B41,Data_USOA!$A$5:$K$5600,Data_USOA!E$1,FALSE)),"-",VLOOKUP(control!$B$5&amp;control!$J$99&amp;Wales_USOA!$B41,Data_USOA!$A$5:$K$5600,Data_USOA!E$1,FALSE)))),"-",IF(ISERROR(VLOOKUP(control!$B$5&amp;control!$J$99&amp;Wales_USOA!$B41,Data_USOA!$A$5:$K$5600,Data_USOA!E$1,FALSE)),"-",VLOOKUP(control!$B$5&amp;control!$J$99&amp;Wales_USOA!$B41,Data_USOA!$A$5:$K$5600,Data_USOA!E$1,FALSE)))</f>
        <v>6</v>
      </c>
      <c r="L41" s="90" t="str">
        <f>IF(OR(IF(ISERROR(VLOOKUP(control!$B$5&amp;control!$J$99&amp;Wales_USOA!$B41,Data_USOA!$A$5:$K$5600,Data_USOA!F$1,FALSE)),"-",VLOOKUP(control!$B$5&amp;control!$J$99&amp;Wales_USOA!$B41,Data_USOA!$A$5:$K$5600,Data_USOA!F$1,FALSE))=0,ISERROR(IF(ISERROR(VLOOKUP(control!$B$5&amp;control!$J$99&amp;Wales_USOA!$B44,Data_USOA!$A$5:$K$5600,Data_USOA!F$1,FALSE)),"-",VLOOKUP(control!$B$5&amp;control!$J$99&amp;Wales_USOA!$B41,Data_USOA!$A$5:$K$5600,Data_USOA!F$1,FALSE)))),"-",IF(ISERROR(VLOOKUP(control!$B$5&amp;control!$J$99&amp;Wales_USOA!$B41,Data_USOA!$A$5:$K$5600,Data_USOA!F$1,FALSE)),"-",VLOOKUP(control!$B$5&amp;control!$J$99&amp;Wales_USOA!$B41,Data_USOA!$A$5:$K$5600,Data_USOA!F$1,FALSE)))</f>
        <v>-</v>
      </c>
      <c r="M41" s="90">
        <f>IF(OR(IF(ISERROR(VLOOKUP(control!$B$5&amp;control!$J$99&amp;Wales_USOA!$B41,Data_USOA!$A$5:$K$5600,Data_USOA!G$1,FALSE)),"-",VLOOKUP(control!$B$5&amp;control!$J$99&amp;Wales_USOA!$B41,Data_USOA!$A$5:$K$5600,Data_USOA!G$1,FALSE))=0,ISERROR(IF(ISERROR(VLOOKUP(control!$B$5&amp;control!$J$99&amp;Wales_USOA!$B44,Data_USOA!$A$5:$K$5600,Data_USOA!G$1,FALSE)),"-",VLOOKUP(control!$B$5&amp;control!$J$99&amp;Wales_USOA!$B41,Data_USOA!$A$5:$K$5600,Data_USOA!G$1,FALSE)))),"-",IF(ISERROR(VLOOKUP(control!$B$5&amp;control!$J$99&amp;Wales_USOA!$B41,Data_USOA!$A$5:$K$5600,Data_USOA!G$1,FALSE)),"-",VLOOKUP(control!$B$5&amp;control!$J$99&amp;Wales_USOA!$B41,Data_USOA!$A$5:$K$5600,Data_USOA!G$1,FALSE)))</f>
        <v>6</v>
      </c>
      <c r="N41" s="90">
        <f>IF(OR(IF(ISERROR(VLOOKUP(control!$B$5&amp;control!$J$99&amp;Wales_USOA!$B41,Data_USOA!$A$5:$K$5600,Data_USOA!H$1,FALSE)),"-",VLOOKUP(control!$B$5&amp;control!$J$99&amp;Wales_USOA!$B41,Data_USOA!$A$5:$K$5600,Data_USOA!H$1,FALSE))=0,ISERROR(IF(ISERROR(VLOOKUP(control!$B$5&amp;control!$J$99&amp;Wales_USOA!$B44,Data_USOA!$A$5:$K$5600,Data_USOA!H$1,FALSE)),"-",VLOOKUP(control!$B$5&amp;control!$J$99&amp;Wales_USOA!$B41,Data_USOA!$A$5:$K$5600,Data_USOA!H$1,FALSE)))),"-",IF(ISERROR(VLOOKUP(control!$B$5&amp;control!$J$99&amp;Wales_USOA!$B41,Data_USOA!$A$5:$K$5600,Data_USOA!H$1,FALSE)),"-",VLOOKUP(control!$B$5&amp;control!$J$99&amp;Wales_USOA!$B41,Data_USOA!$A$5:$K$5600,Data_USOA!H$1,FALSE)))</f>
        <v>6</v>
      </c>
      <c r="O41" s="90" t="str">
        <f>IF(OR(IF(ISERROR(VLOOKUP(control!$B$5&amp;control!$J$99&amp;Wales_USOA!$B41,Data_USOA!$A$5:$K$5600,Data_USOA!I$1,FALSE)),"-",VLOOKUP(control!$B$5&amp;control!$J$99&amp;Wales_USOA!$B41,Data_USOA!$A$5:$K$5600,Data_USOA!I$1,FALSE))=0,ISERROR(IF(ISERROR(VLOOKUP(control!$B$5&amp;control!$J$99&amp;Wales_USOA!$B44,Data_USOA!$A$5:$K$5600,Data_USOA!I$1,FALSE)),"-",VLOOKUP(control!$B$5&amp;control!$J$99&amp;Wales_USOA!$B41,Data_USOA!$A$5:$K$5600,Data_USOA!I$1,FALSE)))),"-",IF(ISERROR(VLOOKUP(control!$B$5&amp;control!$J$99&amp;Wales_USOA!$B41,Data_USOA!$A$5:$K$5600,Data_USOA!I$1,FALSE)),"-",VLOOKUP(control!$B$5&amp;control!$J$99&amp;Wales_USOA!$B41,Data_USOA!$A$5:$K$5600,Data_USOA!I$1,FALSE)))</f>
        <v>-</v>
      </c>
      <c r="P41" s="90" t="str">
        <f>IF(OR(IF(ISERROR(VLOOKUP(control!$B$5&amp;control!$J$99&amp;Wales_USOA!$B41,Data_USOA!$A$5:$K$5600,Data_USOA!J$1,FALSE)),"-",VLOOKUP(control!$B$5&amp;control!$J$99&amp;Wales_USOA!$B41,Data_USOA!$A$5:$K$5600,Data_USOA!J$1,FALSE))=0,ISERROR(IF(ISERROR(VLOOKUP(control!$B$5&amp;control!$J$99&amp;Wales_USOA!$B44,Data_USOA!$A$5:$K$5600,Data_USOA!J$1,FALSE)),"-",VLOOKUP(control!$B$5&amp;control!$J$99&amp;Wales_USOA!$B41,Data_USOA!$A$5:$K$5600,Data_USOA!J$1,FALSE)))),"-",IF(ISERROR(VLOOKUP(control!$B$5&amp;control!$J$99&amp;Wales_USOA!$B41,Data_USOA!$A$5:$K$5600,Data_USOA!J$1,FALSE)),"-",VLOOKUP(control!$B$5&amp;control!$J$99&amp;Wales_USOA!$B41,Data_USOA!$A$5:$K$5600,Data_USOA!J$1,FALSE)))</f>
        <v>-</v>
      </c>
      <c r="Q41" s="91">
        <f>IF(OR(IF(ISERROR(VLOOKUP(control!$B$5&amp;control!$J$99&amp;Wales_USOA!$B41,Data_USOA!$A$5:$K$5600,Data_USOA!K$1,FALSE)),"-",VLOOKUP(control!$B$5&amp;control!$J$99&amp;Wales_USOA!$B41,Data_USOA!$A$5:$K$5600,Data_USOA!K$1,FALSE))=0,ISERROR(IF(ISERROR(VLOOKUP(control!$B$5&amp;control!$J$99&amp;Wales_USOA!$B44,Data_USOA!$A$5:$K$5600,Data_USOA!K$1,FALSE)),"-",VLOOKUP(control!$B$5&amp;control!$J$99&amp;Wales_USOA!$B41,Data_USOA!$A$5:$K$5600,Data_USOA!K$1,FALSE)))),"-",IF(ISERROR(VLOOKUP(control!$B$5&amp;control!$J$99&amp;Wales_USOA!$B41,Data_USOA!$A$5:$K$5600,Data_USOA!K$1,FALSE)),"-",VLOOKUP(control!$B$5&amp;control!$J$99&amp;Wales_USOA!$B41,Data_USOA!$A$5:$K$5600,Data_USOA!K$1,FALSE)))</f>
        <v>18</v>
      </c>
      <c r="R41" s="9"/>
      <c r="S41" s="89">
        <f>IF(OR(IF(ISERROR(VLOOKUP("Persons"&amp;control!$J$99&amp;Wales_USOA!$B41,Data_USOA!$A$5:$K$5600,Data_USOA!E$1,FALSE)),"-",VLOOKUP("Persons"&amp;control!$J$99&amp;Wales_USOA!$B41,Data_USOA!$A$5:$K$5600,Data_USOA!E$1,FALSE))=0,ISERROR(IF(ISERROR(VLOOKUP("Persons"&amp;control!$J$99&amp;Wales_USOA!$B41,Data_USOA!$A$5:$K$5600,Data_USOA!E$1,FALSE)),"-",VLOOKUP("Persons"&amp;control!$J$99&amp;Wales_USOA!$B41,Data_USOA!$A$5:$K$5600,Data_USOA!E$1,FALSE)))),"-",IF(ISERROR(VLOOKUP("Persons"&amp;control!$J$99&amp;Wales_USOA!$B41,Data_USOA!$A$5:$K$5600,Data_USOA!E$1,FALSE)),"-",VLOOKUP("Persons"&amp;control!$J$99&amp;Wales_USOA!$B41,Data_USOA!$A$5:$K$5600,Data_USOA!E$1,FALSE)))</f>
        <v>12</v>
      </c>
      <c r="T41" s="90" t="str">
        <f>IF(OR(IF(ISERROR(VLOOKUP("Persons"&amp;control!$J$99&amp;Wales_USOA!$B41,Data_USOA!$A$5:$K$5600,Data_USOA!F$1,FALSE)),"-",VLOOKUP("Persons"&amp;control!$J$99&amp;Wales_USOA!$B41,Data_USOA!$A$5:$K$5600,Data_USOA!F$1,FALSE))=0,ISERROR(IF(ISERROR(VLOOKUP("Persons"&amp;control!$J$99&amp;Wales_USOA!$B41,Data_USOA!$A$5:$K$5600,Data_USOA!F$1,FALSE)),"-",VLOOKUP("Persons"&amp;control!$J$99&amp;Wales_USOA!$B41,Data_USOA!$A$5:$K$5600,Data_USOA!F$1,FALSE)))),"-",IF(ISERROR(VLOOKUP("Persons"&amp;control!$J$99&amp;Wales_USOA!$B41,Data_USOA!$A$5:$K$5600,Data_USOA!F$1,FALSE)),"-",VLOOKUP("Persons"&amp;control!$J$99&amp;Wales_USOA!$B41,Data_USOA!$A$5:$K$5600,Data_USOA!F$1,FALSE)))</f>
        <v>-</v>
      </c>
      <c r="U41" s="90">
        <f>IF(OR(IF(ISERROR(VLOOKUP("Persons"&amp;control!$J$99&amp;Wales_USOA!$B41,Data_USOA!$A$5:$K$5600,Data_USOA!G$1,FALSE)),"-",VLOOKUP("Persons"&amp;control!$J$99&amp;Wales_USOA!$B41,Data_USOA!$A$5:$K$5600,Data_USOA!G$1,FALSE))=0,ISERROR(IF(ISERROR(VLOOKUP("Persons"&amp;control!$J$99&amp;Wales_USOA!$B41,Data_USOA!$A$5:$K$5600,Data_USOA!G$1,FALSE)),"-",VLOOKUP("Persons"&amp;control!$J$99&amp;Wales_USOA!$B41,Data_USOA!$A$5:$K$5600,Data_USOA!G$1,FALSE)))),"-",IF(ISERROR(VLOOKUP("Persons"&amp;control!$J$99&amp;Wales_USOA!$B41,Data_USOA!$A$5:$K$5600,Data_USOA!G$1,FALSE)),"-",VLOOKUP("Persons"&amp;control!$J$99&amp;Wales_USOA!$B41,Data_USOA!$A$5:$K$5600,Data_USOA!G$1,FALSE)))</f>
        <v>18</v>
      </c>
      <c r="V41" s="90">
        <f>IF(OR(IF(ISERROR(VLOOKUP("Persons"&amp;control!$J$99&amp;Wales_USOA!$B41,Data_USOA!$A$5:$K$5600,Data_USOA!H$1,FALSE)),"-",VLOOKUP("Persons"&amp;control!$J$99&amp;Wales_USOA!$B41,Data_USOA!$A$5:$K$5600,Data_USOA!H$1,FALSE))=0,ISERROR(IF(ISERROR(VLOOKUP("Persons"&amp;control!$J$99&amp;Wales_USOA!$B41,Data_USOA!$A$5:$K$5600,Data_USOA!H$1,FALSE)),"-",VLOOKUP("Persons"&amp;control!$J$99&amp;Wales_USOA!$B41,Data_USOA!$A$5:$K$5600,Data_USOA!H$1,FALSE)))),"-",IF(ISERROR(VLOOKUP("Persons"&amp;control!$J$99&amp;Wales_USOA!$B41,Data_USOA!$A$5:$K$5600,Data_USOA!H$1,FALSE)),"-",VLOOKUP("Persons"&amp;control!$J$99&amp;Wales_USOA!$B41,Data_USOA!$A$5:$K$5600,Data_USOA!H$1,FALSE)))</f>
        <v>14</v>
      </c>
      <c r="W41" s="90" t="str">
        <f>IF(OR(IF(ISERROR(VLOOKUP("Persons"&amp;control!$J$99&amp;Wales_USOA!$B41,Data_USOA!$A$5:$K$5600,Data_USOA!I$1,FALSE)),"-",VLOOKUP("Persons"&amp;control!$J$99&amp;Wales_USOA!$B41,Data_USOA!$A$5:$K$5600,Data_USOA!I$1,FALSE))=0,ISERROR(IF(ISERROR(VLOOKUP("Persons"&amp;control!$J$99&amp;Wales_USOA!$B41,Data_USOA!$A$5:$K$5600,Data_USOA!I$1,FALSE)),"-",VLOOKUP("Persons"&amp;control!$J$99&amp;Wales_USOA!$B41,Data_USOA!$A$5:$K$5600,Data_USOA!I$1,FALSE)))),"-",IF(ISERROR(VLOOKUP("Persons"&amp;control!$J$99&amp;Wales_USOA!$B41,Data_USOA!$A$5:$K$5600,Data_USOA!I$1,FALSE)),"-",VLOOKUP("Persons"&amp;control!$J$99&amp;Wales_USOA!$B41,Data_USOA!$A$5:$K$5600,Data_USOA!I$1,FALSE)))</f>
        <v>-</v>
      </c>
      <c r="X41" s="90">
        <f>IF(OR(IF(ISERROR(VLOOKUP("Persons"&amp;control!$J$99&amp;Wales_USOA!$B41,Data_USOA!$A$5:$K$5600,Data_USOA!J$1,FALSE)),"-",VLOOKUP("Persons"&amp;control!$J$99&amp;Wales_USOA!$B41,Data_USOA!$A$5:$K$5600,Data_USOA!J$1,FALSE))=0,ISERROR(IF(ISERROR(VLOOKUP("Persons"&amp;control!$J$99&amp;Wales_USOA!$B41,Data_USOA!$A$5:$K$5600,Data_USOA!J$1,FALSE)),"-",VLOOKUP("Persons"&amp;control!$J$99&amp;Wales_USOA!$B41,Data_USOA!$A$5:$K$5600,Data_USOA!J$1,FALSE)))),"-",IF(ISERROR(VLOOKUP("Persons"&amp;control!$J$99&amp;Wales_USOA!$B41,Data_USOA!$A$5:$K$5600,Data_USOA!J$1,FALSE)),"-",VLOOKUP("Persons"&amp;control!$J$99&amp;Wales_USOA!$B41,Data_USOA!$A$5:$K$5600,Data_USOA!J$1,FALSE)))</f>
        <v>6</v>
      </c>
      <c r="Y41" s="91">
        <f>IF(OR(IF(ISERROR(VLOOKUP("Persons"&amp;control!$J$99&amp;Wales_USOA!$B41,Data_USOA!$A$5:$K$5600,Data_USOA!K$1,FALSE)),"-",VLOOKUP("Persons"&amp;control!$J$99&amp;Wales_USOA!$B41,Data_USOA!$A$5:$K$5600,Data_USOA!K$1,FALSE))=0,ISERROR(IF(ISERROR(VLOOKUP("Persons"&amp;control!$J$99&amp;Wales_USOA!$B41,Data_USOA!$A$5:$K$5600,Data_USOA!K$1,FALSE)),"-",VLOOKUP("Persons"&amp;control!$J$99&amp;Wales_USOA!$B41,Data_USOA!$A$5:$K$5600,Data_USOA!K$1,FALSE)))),"-",IF(ISERROR(VLOOKUP("Persons"&amp;control!$J$99&amp;Wales_USOA!$B41,Data_USOA!$A$5:$K$5600,Data_USOA!K$1,FALSE)),"-",VLOOKUP("Persons"&amp;control!$J$99&amp;Wales_USOA!$B41,Data_USOA!$A$5:$K$5600,Data_USOA!K$1,FALSE)))</f>
        <v>50</v>
      </c>
    </row>
    <row r="42" spans="2:25" thickBot="1">
      <c r="B42" s="16" t="s">
        <v>128</v>
      </c>
      <c r="C42" s="86">
        <f>IF(OR(IF(ISERROR(VLOOKUP(control!$B$4&amp;control!$J$99&amp;Wales_USOA!$B42,Data_USOA!$A$5:$K$5600,Data_USOA!E$1,FALSE)),"-",VLOOKUP(control!$B$4&amp;control!$J$99&amp;Wales_USOA!$B42,Data_USOA!$A$5:$K$5600,Data_USOA!E$1,FALSE))=0,ISERROR(IF(ISERROR(VLOOKUP(control!$B$4&amp;control!$J$99&amp;Wales_USOA!$B42,Data_USOA!$A$5:$K$5600,Data_USOA!E$1,FALSE)),"-",VLOOKUP(control!$B$4&amp;control!$J$99&amp;Wales_USOA!$B42,Data_USOA!$A$5:$K$5600,Data_USOA!E$1,FALSE)))),"-",IF(ISERROR(VLOOKUP(control!$B$4&amp;control!$J$99&amp;Wales_USOA!$B42,Data_USOA!$A$5:$K$5600,Data_USOA!E$1,FALSE)),"-",VLOOKUP(control!$B$4&amp;control!$J$99&amp;Wales_USOA!$B42,Data_USOA!$A$5:$K$5600,Data_USOA!E$1,FALSE)))</f>
        <v>6</v>
      </c>
      <c r="D42" s="87" t="str">
        <f>IF(OR(IF(ISERROR(VLOOKUP(control!$B$4&amp;control!$J$99&amp;Wales_USOA!$B42,Data_USOA!$A$5:$K$5600,Data_USOA!F$1,FALSE)),"-",VLOOKUP(control!$B$4&amp;control!$J$99&amp;Wales_USOA!$B42,Data_USOA!$A$5:$K$5600,Data_USOA!F$1,FALSE))=0,ISERROR(IF(ISERROR(VLOOKUP(control!$B$4&amp;control!$J$99&amp;Wales_USOA!$B42,Data_USOA!$A$5:$K$5600,Data_USOA!F$1,FALSE)),"-",VLOOKUP(control!$B$4&amp;control!$J$99&amp;Wales_USOA!$B42,Data_USOA!$A$5:$K$5600,Data_USOA!F$1,FALSE)))),"-",IF(ISERROR(VLOOKUP(control!$B$4&amp;control!$J$99&amp;Wales_USOA!$B42,Data_USOA!$A$5:$K$5600,Data_USOA!F$1,FALSE)),"-",VLOOKUP(control!$B$4&amp;control!$J$99&amp;Wales_USOA!$B42,Data_USOA!$A$5:$K$5600,Data_USOA!F$1,FALSE)))</f>
        <v>-</v>
      </c>
      <c r="E42" s="87" t="str">
        <f>IF(OR(IF(ISERROR(VLOOKUP(control!$B$4&amp;control!$J$99&amp;Wales_USOA!$B42,Data_USOA!$A$5:$K$5600,Data_USOA!G$1,FALSE)),"-",VLOOKUP(control!$B$4&amp;control!$J$99&amp;Wales_USOA!$B42,Data_USOA!$A$5:$K$5600,Data_USOA!G$1,FALSE))=0,ISERROR(IF(ISERROR(VLOOKUP(control!$B$4&amp;control!$J$99&amp;Wales_USOA!$B42,Data_USOA!$A$5:$K$5600,Data_USOA!G$1,FALSE)),"-",VLOOKUP(control!$B$4&amp;control!$J$99&amp;Wales_USOA!$B42,Data_USOA!$A$5:$K$5600,Data_USOA!G$1,FALSE)))),"-",IF(ISERROR(VLOOKUP(control!$B$4&amp;control!$J$99&amp;Wales_USOA!$B42,Data_USOA!$A$5:$K$5600,Data_USOA!G$1,FALSE)),"-",VLOOKUP(control!$B$4&amp;control!$J$99&amp;Wales_USOA!$B42,Data_USOA!$A$5:$K$5600,Data_USOA!G$1,FALSE)))</f>
        <v>-</v>
      </c>
      <c r="F42" s="87" t="str">
        <f>IF(OR(IF(ISERROR(VLOOKUP(control!$B$4&amp;control!$J$99&amp;Wales_USOA!$B42,Data_USOA!$A$5:$K$5600,Data_USOA!H$1,FALSE)),"-",VLOOKUP(control!$B$4&amp;control!$J$99&amp;Wales_USOA!$B42,Data_USOA!$A$5:$K$5600,Data_USOA!H$1,FALSE))=0,ISERROR(IF(ISERROR(VLOOKUP(control!$B$4&amp;control!$J$99&amp;Wales_USOA!$B42,Data_USOA!$A$5:$K$5600,Data_USOA!H$1,FALSE)),"-",VLOOKUP(control!$B$4&amp;control!$J$99&amp;Wales_USOA!$B42,Data_USOA!$A$5:$K$5600,Data_USOA!H$1,FALSE)))),"-",IF(ISERROR(VLOOKUP(control!$B$4&amp;control!$J$99&amp;Wales_USOA!$B42,Data_USOA!$A$5:$K$5600,Data_USOA!H$1,FALSE)),"-",VLOOKUP(control!$B$4&amp;control!$J$99&amp;Wales_USOA!$B42,Data_USOA!$A$5:$K$5600,Data_USOA!H$1,FALSE)))</f>
        <v>-</v>
      </c>
      <c r="G42" s="87" t="str">
        <f>IF(OR(IF(ISERROR(VLOOKUP(control!$B$4&amp;control!$J$99&amp;Wales_USOA!$B42,Data_USOA!$A$5:$K$5600,Data_USOA!I$1,FALSE)),"-",VLOOKUP(control!$B$4&amp;control!$J$99&amp;Wales_USOA!$B42,Data_USOA!$A$5:$K$5600,Data_USOA!I$1,FALSE))=0,ISERROR(IF(ISERROR(VLOOKUP(control!$B$4&amp;control!$J$99&amp;Wales_USOA!$B42,Data_USOA!$A$5:$K$5600,Data_USOA!I$1,FALSE)),"-",VLOOKUP(control!$B$4&amp;control!$J$99&amp;Wales_USOA!$B42,Data_USOA!$A$5:$K$5600,Data_USOA!I$1,FALSE)))),"-",IF(ISERROR(VLOOKUP(control!$B$4&amp;control!$J$99&amp;Wales_USOA!$B42,Data_USOA!$A$5:$K$5600,Data_USOA!I$1,FALSE)),"-",VLOOKUP(control!$B$4&amp;control!$J$99&amp;Wales_USOA!$B42,Data_USOA!$A$5:$K$5600,Data_USOA!I$1,FALSE)))</f>
        <v>-</v>
      </c>
      <c r="H42" s="87" t="str">
        <f>IF(OR(IF(ISERROR(VLOOKUP(control!$B$4&amp;control!$J$99&amp;Wales_USOA!$B42,Data_USOA!$A$5:$K$5600,Data_USOA!J$1,FALSE)),"-",VLOOKUP(control!$B$4&amp;control!$J$99&amp;Wales_USOA!$B42,Data_USOA!$A$5:$K$5600,Data_USOA!J$1,FALSE))=0,ISERROR(IF(ISERROR(VLOOKUP(control!$B$4&amp;control!$J$99&amp;Wales_USOA!$B42,Data_USOA!$A$5:$K$5600,Data_USOA!J$1,FALSE)),"-",VLOOKUP(control!$B$4&amp;control!$J$99&amp;Wales_USOA!$B42,Data_USOA!$A$5:$K$5600,Data_USOA!J$1,FALSE)))),"-",IF(ISERROR(VLOOKUP(control!$B$4&amp;control!$J$99&amp;Wales_USOA!$B42,Data_USOA!$A$5:$K$5600,Data_USOA!J$1,FALSE)),"-",VLOOKUP(control!$B$4&amp;control!$J$99&amp;Wales_USOA!$B42,Data_USOA!$A$5:$K$5600,Data_USOA!J$1,FALSE)))</f>
        <v>-</v>
      </c>
      <c r="I42" s="88">
        <f>IF(OR(IF(ISERROR(VLOOKUP(control!$B$4&amp;control!$J$99&amp;Wales_USOA!$B42,Data_USOA!$A$5:$K$5600,Data_USOA!K$1,FALSE)),"-",VLOOKUP(control!$B$4&amp;control!$J$99&amp;Wales_USOA!$B42,Data_USOA!$A$5:$K$5600,Data_USOA!K$1,FALSE))=0,ISERROR(IF(ISERROR(VLOOKUP(control!$B$4&amp;control!$J$99&amp;Wales_USOA!$B42,Data_USOA!$A$5:$K$5600,Data_USOA!K$1,FALSE)),"-",VLOOKUP(control!$B$4&amp;control!$J$99&amp;Wales_USOA!$B42,Data_USOA!$A$5:$K$5600,Data_USOA!K$1,FALSE)))),"-",IF(ISERROR(VLOOKUP(control!$B$4&amp;control!$J$99&amp;Wales_USOA!$B42,Data_USOA!$A$5:$K$5600,Data_USOA!K$1,FALSE)),"-",VLOOKUP(control!$B$4&amp;control!$J$99&amp;Wales_USOA!$B42,Data_USOA!$A$5:$K$5600,Data_USOA!K$1,FALSE)))</f>
        <v>6</v>
      </c>
      <c r="K42" s="86" t="str">
        <f>IF(OR(IF(ISERROR(VLOOKUP(control!$B$5&amp;control!$J$99&amp;Wales_USOA!$B42,Data_USOA!$A$5:$K$5600,Data_USOA!E$1,FALSE)),"-",VLOOKUP(control!$B$5&amp;control!$J$99&amp;Wales_USOA!$B42,Data_USOA!$A$5:$K$5600,Data_USOA!E$1,FALSE))=0,ISERROR(IF(ISERROR(VLOOKUP(control!$B$5&amp;control!$J$99&amp;Wales_USOA!$B42,Data_USOA!$A$5:$K$5600,Data_USOA!E$1,FALSE)),"-",VLOOKUP(control!$B$5&amp;control!$J$99&amp;Wales_USOA!$B42,Data_USOA!$A$5:$K$5600,Data_USOA!E$1,FALSE)))),"-",IF(ISERROR(VLOOKUP(control!$B$5&amp;control!$J$99&amp;Wales_USOA!$B42,Data_USOA!$A$5:$K$5600,Data_USOA!E$1,FALSE)),"-",VLOOKUP(control!$B$5&amp;control!$J$99&amp;Wales_USOA!$B42,Data_USOA!$A$5:$K$5600,Data_USOA!E$1,FALSE)))</f>
        <v>-</v>
      </c>
      <c r="L42" s="87" t="str">
        <f>IF(OR(IF(ISERROR(VLOOKUP(control!$B$5&amp;control!$J$99&amp;Wales_USOA!$B42,Data_USOA!$A$5:$K$5600,Data_USOA!F$1,FALSE)),"-",VLOOKUP(control!$B$5&amp;control!$J$99&amp;Wales_USOA!$B42,Data_USOA!$A$5:$K$5600,Data_USOA!F$1,FALSE))=0,ISERROR(IF(ISERROR(VLOOKUP(control!$B$5&amp;control!$J$99&amp;Wales_USOA!$B45,Data_USOA!$A$5:$K$5600,Data_USOA!F$1,FALSE)),"-",VLOOKUP(control!$B$5&amp;control!$J$99&amp;Wales_USOA!$B42,Data_USOA!$A$5:$K$5600,Data_USOA!F$1,FALSE)))),"-",IF(ISERROR(VLOOKUP(control!$B$5&amp;control!$J$99&amp;Wales_USOA!$B42,Data_USOA!$A$5:$K$5600,Data_USOA!F$1,FALSE)),"-",VLOOKUP(control!$B$5&amp;control!$J$99&amp;Wales_USOA!$B42,Data_USOA!$A$5:$K$5600,Data_USOA!F$1,FALSE)))</f>
        <v>-</v>
      </c>
      <c r="M42" s="87" t="str">
        <f>IF(OR(IF(ISERROR(VLOOKUP(control!$B$5&amp;control!$J$99&amp;Wales_USOA!$B42,Data_USOA!$A$5:$K$5600,Data_USOA!G$1,FALSE)),"-",VLOOKUP(control!$B$5&amp;control!$J$99&amp;Wales_USOA!$B42,Data_USOA!$A$5:$K$5600,Data_USOA!G$1,FALSE))=0,ISERROR(IF(ISERROR(VLOOKUP(control!$B$5&amp;control!$J$99&amp;Wales_USOA!$B45,Data_USOA!$A$5:$K$5600,Data_USOA!G$1,FALSE)),"-",VLOOKUP(control!$B$5&amp;control!$J$99&amp;Wales_USOA!$B42,Data_USOA!$A$5:$K$5600,Data_USOA!G$1,FALSE)))),"-",IF(ISERROR(VLOOKUP(control!$B$5&amp;control!$J$99&amp;Wales_USOA!$B42,Data_USOA!$A$5:$K$5600,Data_USOA!G$1,FALSE)),"-",VLOOKUP(control!$B$5&amp;control!$J$99&amp;Wales_USOA!$B42,Data_USOA!$A$5:$K$5600,Data_USOA!G$1,FALSE)))</f>
        <v>-</v>
      </c>
      <c r="N42" s="87" t="str">
        <f>IF(OR(IF(ISERROR(VLOOKUP(control!$B$5&amp;control!$J$99&amp;Wales_USOA!$B42,Data_USOA!$A$5:$K$5600,Data_USOA!H$1,FALSE)),"-",VLOOKUP(control!$B$5&amp;control!$J$99&amp;Wales_USOA!$B42,Data_USOA!$A$5:$K$5600,Data_USOA!H$1,FALSE))=0,ISERROR(IF(ISERROR(VLOOKUP(control!$B$5&amp;control!$J$99&amp;Wales_USOA!$B45,Data_USOA!$A$5:$K$5600,Data_USOA!H$1,FALSE)),"-",VLOOKUP(control!$B$5&amp;control!$J$99&amp;Wales_USOA!$B42,Data_USOA!$A$5:$K$5600,Data_USOA!H$1,FALSE)))),"-",IF(ISERROR(VLOOKUP(control!$B$5&amp;control!$J$99&amp;Wales_USOA!$B42,Data_USOA!$A$5:$K$5600,Data_USOA!H$1,FALSE)),"-",VLOOKUP(control!$B$5&amp;control!$J$99&amp;Wales_USOA!$B42,Data_USOA!$A$5:$K$5600,Data_USOA!H$1,FALSE)))</f>
        <v>-</v>
      </c>
      <c r="O42" s="87" t="str">
        <f>IF(OR(IF(ISERROR(VLOOKUP(control!$B$5&amp;control!$J$99&amp;Wales_USOA!$B42,Data_USOA!$A$5:$K$5600,Data_USOA!I$1,FALSE)),"-",VLOOKUP(control!$B$5&amp;control!$J$99&amp;Wales_USOA!$B42,Data_USOA!$A$5:$K$5600,Data_USOA!I$1,FALSE))=0,ISERROR(IF(ISERROR(VLOOKUP(control!$B$5&amp;control!$J$99&amp;Wales_USOA!$B45,Data_USOA!$A$5:$K$5600,Data_USOA!I$1,FALSE)),"-",VLOOKUP(control!$B$5&amp;control!$J$99&amp;Wales_USOA!$B42,Data_USOA!$A$5:$K$5600,Data_USOA!I$1,FALSE)))),"-",IF(ISERROR(VLOOKUP(control!$B$5&amp;control!$J$99&amp;Wales_USOA!$B42,Data_USOA!$A$5:$K$5600,Data_USOA!I$1,FALSE)),"-",VLOOKUP(control!$B$5&amp;control!$J$99&amp;Wales_USOA!$B42,Data_USOA!$A$5:$K$5600,Data_USOA!I$1,FALSE)))</f>
        <v>-</v>
      </c>
      <c r="P42" s="87" t="str">
        <f>IF(OR(IF(ISERROR(VLOOKUP(control!$B$5&amp;control!$J$99&amp;Wales_USOA!$B42,Data_USOA!$A$5:$K$5600,Data_USOA!J$1,FALSE)),"-",VLOOKUP(control!$B$5&amp;control!$J$99&amp;Wales_USOA!$B42,Data_USOA!$A$5:$K$5600,Data_USOA!J$1,FALSE))=0,ISERROR(IF(ISERROR(VLOOKUP(control!$B$5&amp;control!$J$99&amp;Wales_USOA!$B45,Data_USOA!$A$5:$K$5600,Data_USOA!J$1,FALSE)),"-",VLOOKUP(control!$B$5&amp;control!$J$99&amp;Wales_USOA!$B42,Data_USOA!$A$5:$K$5600,Data_USOA!J$1,FALSE)))),"-",IF(ISERROR(VLOOKUP(control!$B$5&amp;control!$J$99&amp;Wales_USOA!$B42,Data_USOA!$A$5:$K$5600,Data_USOA!J$1,FALSE)),"-",VLOOKUP(control!$B$5&amp;control!$J$99&amp;Wales_USOA!$B42,Data_USOA!$A$5:$K$5600,Data_USOA!J$1,FALSE)))</f>
        <v>-</v>
      </c>
      <c r="Q42" s="88" t="str">
        <f>IF(OR(IF(ISERROR(VLOOKUP(control!$B$5&amp;control!$J$99&amp;Wales_USOA!$B42,Data_USOA!$A$5:$K$5600,Data_USOA!K$1,FALSE)),"-",VLOOKUP(control!$B$5&amp;control!$J$99&amp;Wales_USOA!$B42,Data_USOA!$A$5:$K$5600,Data_USOA!K$1,FALSE))=0,ISERROR(IF(ISERROR(VLOOKUP(control!$B$5&amp;control!$J$99&amp;Wales_USOA!$B45,Data_USOA!$A$5:$K$5600,Data_USOA!K$1,FALSE)),"-",VLOOKUP(control!$B$5&amp;control!$J$99&amp;Wales_USOA!$B42,Data_USOA!$A$5:$K$5600,Data_USOA!K$1,FALSE)))),"-",IF(ISERROR(VLOOKUP(control!$B$5&amp;control!$J$99&amp;Wales_USOA!$B42,Data_USOA!$A$5:$K$5600,Data_USOA!K$1,FALSE)),"-",VLOOKUP(control!$B$5&amp;control!$J$99&amp;Wales_USOA!$B42,Data_USOA!$A$5:$K$5600,Data_USOA!K$1,FALSE)))</f>
        <v>-</v>
      </c>
      <c r="R42" s="9"/>
      <c r="S42" s="86">
        <f>IF(OR(IF(ISERROR(VLOOKUP("Persons"&amp;control!$J$99&amp;Wales_USOA!$B42,Data_USOA!$A$5:$K$5600,Data_USOA!E$1,FALSE)),"-",VLOOKUP("Persons"&amp;control!$J$99&amp;Wales_USOA!$B42,Data_USOA!$A$5:$K$5600,Data_USOA!E$1,FALSE))=0,ISERROR(IF(ISERROR(VLOOKUP("Persons"&amp;control!$J$99&amp;Wales_USOA!$B42,Data_USOA!$A$5:$K$5600,Data_USOA!E$1,FALSE)),"-",VLOOKUP("Persons"&amp;control!$J$99&amp;Wales_USOA!$B42,Data_USOA!$A$5:$K$5600,Data_USOA!E$1,FALSE)))),"-",IF(ISERROR(VLOOKUP("Persons"&amp;control!$J$99&amp;Wales_USOA!$B42,Data_USOA!$A$5:$K$5600,Data_USOA!E$1,FALSE)),"-",VLOOKUP("Persons"&amp;control!$J$99&amp;Wales_USOA!$B42,Data_USOA!$A$5:$K$5600,Data_USOA!E$1,FALSE)))</f>
        <v>6</v>
      </c>
      <c r="T42" s="87" t="str">
        <f>IF(OR(IF(ISERROR(VLOOKUP("Persons"&amp;control!$J$99&amp;Wales_USOA!$B42,Data_USOA!$A$5:$K$5600,Data_USOA!F$1,FALSE)),"-",VLOOKUP("Persons"&amp;control!$J$99&amp;Wales_USOA!$B42,Data_USOA!$A$5:$K$5600,Data_USOA!F$1,FALSE))=0,ISERROR(IF(ISERROR(VLOOKUP("Persons"&amp;control!$J$99&amp;Wales_USOA!$B42,Data_USOA!$A$5:$K$5600,Data_USOA!F$1,FALSE)),"-",VLOOKUP("Persons"&amp;control!$J$99&amp;Wales_USOA!$B42,Data_USOA!$A$5:$K$5600,Data_USOA!F$1,FALSE)))),"-",IF(ISERROR(VLOOKUP("Persons"&amp;control!$J$99&amp;Wales_USOA!$B42,Data_USOA!$A$5:$K$5600,Data_USOA!F$1,FALSE)),"-",VLOOKUP("Persons"&amp;control!$J$99&amp;Wales_USOA!$B42,Data_USOA!$A$5:$K$5600,Data_USOA!F$1,FALSE)))</f>
        <v>-</v>
      </c>
      <c r="U42" s="87" t="str">
        <f>IF(OR(IF(ISERROR(VLOOKUP("Persons"&amp;control!$J$99&amp;Wales_USOA!$B42,Data_USOA!$A$5:$K$5600,Data_USOA!G$1,FALSE)),"-",VLOOKUP("Persons"&amp;control!$J$99&amp;Wales_USOA!$B42,Data_USOA!$A$5:$K$5600,Data_USOA!G$1,FALSE))=0,ISERROR(IF(ISERROR(VLOOKUP("Persons"&amp;control!$J$99&amp;Wales_USOA!$B42,Data_USOA!$A$5:$K$5600,Data_USOA!G$1,FALSE)),"-",VLOOKUP("Persons"&amp;control!$J$99&amp;Wales_USOA!$B42,Data_USOA!$A$5:$K$5600,Data_USOA!G$1,FALSE)))),"-",IF(ISERROR(VLOOKUP("Persons"&amp;control!$J$99&amp;Wales_USOA!$B42,Data_USOA!$A$5:$K$5600,Data_USOA!G$1,FALSE)),"-",VLOOKUP("Persons"&amp;control!$J$99&amp;Wales_USOA!$B42,Data_USOA!$A$5:$K$5600,Data_USOA!G$1,FALSE)))</f>
        <v>-</v>
      </c>
      <c r="V42" s="87" t="str">
        <f>IF(OR(IF(ISERROR(VLOOKUP("Persons"&amp;control!$J$99&amp;Wales_USOA!$B42,Data_USOA!$A$5:$K$5600,Data_USOA!H$1,FALSE)),"-",VLOOKUP("Persons"&amp;control!$J$99&amp;Wales_USOA!$B42,Data_USOA!$A$5:$K$5600,Data_USOA!H$1,FALSE))=0,ISERROR(IF(ISERROR(VLOOKUP("Persons"&amp;control!$J$99&amp;Wales_USOA!$B42,Data_USOA!$A$5:$K$5600,Data_USOA!H$1,FALSE)),"-",VLOOKUP("Persons"&amp;control!$J$99&amp;Wales_USOA!$B42,Data_USOA!$A$5:$K$5600,Data_USOA!H$1,FALSE)))),"-",IF(ISERROR(VLOOKUP("Persons"&amp;control!$J$99&amp;Wales_USOA!$B42,Data_USOA!$A$5:$K$5600,Data_USOA!H$1,FALSE)),"-",VLOOKUP("Persons"&amp;control!$J$99&amp;Wales_USOA!$B42,Data_USOA!$A$5:$K$5600,Data_USOA!H$1,FALSE)))</f>
        <v>-</v>
      </c>
      <c r="W42" s="87" t="str">
        <f>IF(OR(IF(ISERROR(VLOOKUP("Persons"&amp;control!$J$99&amp;Wales_USOA!$B42,Data_USOA!$A$5:$K$5600,Data_USOA!I$1,FALSE)),"-",VLOOKUP("Persons"&amp;control!$J$99&amp;Wales_USOA!$B42,Data_USOA!$A$5:$K$5600,Data_USOA!I$1,FALSE))=0,ISERROR(IF(ISERROR(VLOOKUP("Persons"&amp;control!$J$99&amp;Wales_USOA!$B42,Data_USOA!$A$5:$K$5600,Data_USOA!I$1,FALSE)),"-",VLOOKUP("Persons"&amp;control!$J$99&amp;Wales_USOA!$B42,Data_USOA!$A$5:$K$5600,Data_USOA!I$1,FALSE)))),"-",IF(ISERROR(VLOOKUP("Persons"&amp;control!$J$99&amp;Wales_USOA!$B42,Data_USOA!$A$5:$K$5600,Data_USOA!I$1,FALSE)),"-",VLOOKUP("Persons"&amp;control!$J$99&amp;Wales_USOA!$B42,Data_USOA!$A$5:$K$5600,Data_USOA!I$1,FALSE)))</f>
        <v>-</v>
      </c>
      <c r="X42" s="87" t="str">
        <f>IF(OR(IF(ISERROR(VLOOKUP("Persons"&amp;control!$J$99&amp;Wales_USOA!$B42,Data_USOA!$A$5:$K$5600,Data_USOA!J$1,FALSE)),"-",VLOOKUP("Persons"&amp;control!$J$99&amp;Wales_USOA!$B42,Data_USOA!$A$5:$K$5600,Data_USOA!J$1,FALSE))=0,ISERROR(IF(ISERROR(VLOOKUP("Persons"&amp;control!$J$99&amp;Wales_USOA!$B42,Data_USOA!$A$5:$K$5600,Data_USOA!J$1,FALSE)),"-",VLOOKUP("Persons"&amp;control!$J$99&amp;Wales_USOA!$B42,Data_USOA!$A$5:$K$5600,Data_USOA!J$1,FALSE)))),"-",IF(ISERROR(VLOOKUP("Persons"&amp;control!$J$99&amp;Wales_USOA!$B42,Data_USOA!$A$5:$K$5600,Data_USOA!J$1,FALSE)),"-",VLOOKUP("Persons"&amp;control!$J$99&amp;Wales_USOA!$B42,Data_USOA!$A$5:$K$5600,Data_USOA!J$1,FALSE)))</f>
        <v>-</v>
      </c>
      <c r="Y42" s="88">
        <f>IF(OR(IF(ISERROR(VLOOKUP("Persons"&amp;control!$J$99&amp;Wales_USOA!$B42,Data_USOA!$A$5:$K$5600,Data_USOA!K$1,FALSE)),"-",VLOOKUP("Persons"&amp;control!$J$99&amp;Wales_USOA!$B42,Data_USOA!$A$5:$K$5600,Data_USOA!K$1,FALSE))=0,ISERROR(IF(ISERROR(VLOOKUP("Persons"&amp;control!$J$99&amp;Wales_USOA!$B42,Data_USOA!$A$5:$K$5600,Data_USOA!K$1,FALSE)),"-",VLOOKUP("Persons"&amp;control!$J$99&amp;Wales_USOA!$B42,Data_USOA!$A$5:$K$5600,Data_USOA!K$1,FALSE)))),"-",IF(ISERROR(VLOOKUP("Persons"&amp;control!$J$99&amp;Wales_USOA!$B42,Data_USOA!$A$5:$K$5600,Data_USOA!K$1,FALSE)),"-",VLOOKUP("Persons"&amp;control!$J$99&amp;Wales_USOA!$B42,Data_USOA!$A$5:$K$5600,Data_USOA!K$1,FALSE)))</f>
        <v>6</v>
      </c>
    </row>
    <row r="43" spans="2:25" thickBot="1">
      <c r="B43" s="16" t="s">
        <v>132</v>
      </c>
      <c r="C43" s="89" t="str">
        <f>IF(OR(IF(ISERROR(VLOOKUP(control!$B$4&amp;control!$J$99&amp;Wales_USOA!$B43,Data_USOA!$A$5:$K$5600,Data_USOA!E$1,FALSE)),"-",VLOOKUP(control!$B$4&amp;control!$J$99&amp;Wales_USOA!$B43,Data_USOA!$A$5:$K$5600,Data_USOA!E$1,FALSE))=0,ISERROR(IF(ISERROR(VLOOKUP(control!$B$4&amp;control!$J$99&amp;Wales_USOA!$B43,Data_USOA!$A$5:$K$5600,Data_USOA!E$1,FALSE)),"-",VLOOKUP(control!$B$4&amp;control!$J$99&amp;Wales_USOA!$B43,Data_USOA!$A$5:$K$5600,Data_USOA!E$1,FALSE)))),"-",IF(ISERROR(VLOOKUP(control!$B$4&amp;control!$J$99&amp;Wales_USOA!$B43,Data_USOA!$A$5:$K$5600,Data_USOA!E$1,FALSE)),"-",VLOOKUP(control!$B$4&amp;control!$J$99&amp;Wales_USOA!$B43,Data_USOA!$A$5:$K$5600,Data_USOA!E$1,FALSE)))</f>
        <v>-</v>
      </c>
      <c r="D43" s="90" t="str">
        <f>IF(OR(IF(ISERROR(VLOOKUP(control!$B$4&amp;control!$J$99&amp;Wales_USOA!$B43,Data_USOA!$A$5:$K$5600,Data_USOA!F$1,FALSE)),"-",VLOOKUP(control!$B$4&amp;control!$J$99&amp;Wales_USOA!$B43,Data_USOA!$A$5:$K$5600,Data_USOA!F$1,FALSE))=0,ISERROR(IF(ISERROR(VLOOKUP(control!$B$4&amp;control!$J$99&amp;Wales_USOA!$B43,Data_USOA!$A$5:$K$5600,Data_USOA!F$1,FALSE)),"-",VLOOKUP(control!$B$4&amp;control!$J$99&amp;Wales_USOA!$B43,Data_USOA!$A$5:$K$5600,Data_USOA!F$1,FALSE)))),"-",IF(ISERROR(VLOOKUP(control!$B$4&amp;control!$J$99&amp;Wales_USOA!$B43,Data_USOA!$A$5:$K$5600,Data_USOA!F$1,FALSE)),"-",VLOOKUP(control!$B$4&amp;control!$J$99&amp;Wales_USOA!$B43,Data_USOA!$A$5:$K$5600,Data_USOA!F$1,FALSE)))</f>
        <v>-</v>
      </c>
      <c r="E43" s="90" t="str">
        <f>IF(OR(IF(ISERROR(VLOOKUP(control!$B$4&amp;control!$J$99&amp;Wales_USOA!$B43,Data_USOA!$A$5:$K$5600,Data_USOA!G$1,FALSE)),"-",VLOOKUP(control!$B$4&amp;control!$J$99&amp;Wales_USOA!$B43,Data_USOA!$A$5:$K$5600,Data_USOA!G$1,FALSE))=0,ISERROR(IF(ISERROR(VLOOKUP(control!$B$4&amp;control!$J$99&amp;Wales_USOA!$B43,Data_USOA!$A$5:$K$5600,Data_USOA!G$1,FALSE)),"-",VLOOKUP(control!$B$4&amp;control!$J$99&amp;Wales_USOA!$B43,Data_USOA!$A$5:$K$5600,Data_USOA!G$1,FALSE)))),"-",IF(ISERROR(VLOOKUP(control!$B$4&amp;control!$J$99&amp;Wales_USOA!$B43,Data_USOA!$A$5:$K$5600,Data_USOA!G$1,FALSE)),"-",VLOOKUP(control!$B$4&amp;control!$J$99&amp;Wales_USOA!$B43,Data_USOA!$A$5:$K$5600,Data_USOA!G$1,FALSE)))</f>
        <v>-</v>
      </c>
      <c r="F43" s="90" t="str">
        <f>IF(OR(IF(ISERROR(VLOOKUP(control!$B$4&amp;control!$J$99&amp;Wales_USOA!$B43,Data_USOA!$A$5:$K$5600,Data_USOA!H$1,FALSE)),"-",VLOOKUP(control!$B$4&amp;control!$J$99&amp;Wales_USOA!$B43,Data_USOA!$A$5:$K$5600,Data_USOA!H$1,FALSE))=0,ISERROR(IF(ISERROR(VLOOKUP(control!$B$4&amp;control!$J$99&amp;Wales_USOA!$B43,Data_USOA!$A$5:$K$5600,Data_USOA!H$1,FALSE)),"-",VLOOKUP(control!$B$4&amp;control!$J$99&amp;Wales_USOA!$B43,Data_USOA!$A$5:$K$5600,Data_USOA!H$1,FALSE)))),"-",IF(ISERROR(VLOOKUP(control!$B$4&amp;control!$J$99&amp;Wales_USOA!$B43,Data_USOA!$A$5:$K$5600,Data_USOA!H$1,FALSE)),"-",VLOOKUP(control!$B$4&amp;control!$J$99&amp;Wales_USOA!$B43,Data_USOA!$A$5:$K$5600,Data_USOA!H$1,FALSE)))</f>
        <v>-</v>
      </c>
      <c r="G43" s="90" t="str">
        <f>IF(OR(IF(ISERROR(VLOOKUP(control!$B$4&amp;control!$J$99&amp;Wales_USOA!$B43,Data_USOA!$A$5:$K$5600,Data_USOA!I$1,FALSE)),"-",VLOOKUP(control!$B$4&amp;control!$J$99&amp;Wales_USOA!$B43,Data_USOA!$A$5:$K$5600,Data_USOA!I$1,FALSE))=0,ISERROR(IF(ISERROR(VLOOKUP(control!$B$4&amp;control!$J$99&amp;Wales_USOA!$B43,Data_USOA!$A$5:$K$5600,Data_USOA!I$1,FALSE)),"-",VLOOKUP(control!$B$4&amp;control!$J$99&amp;Wales_USOA!$B43,Data_USOA!$A$5:$K$5600,Data_USOA!I$1,FALSE)))),"-",IF(ISERROR(VLOOKUP(control!$B$4&amp;control!$J$99&amp;Wales_USOA!$B43,Data_USOA!$A$5:$K$5600,Data_USOA!I$1,FALSE)),"-",VLOOKUP(control!$B$4&amp;control!$J$99&amp;Wales_USOA!$B43,Data_USOA!$A$5:$K$5600,Data_USOA!I$1,FALSE)))</f>
        <v>-</v>
      </c>
      <c r="H43" s="90" t="str">
        <f>IF(OR(IF(ISERROR(VLOOKUP(control!$B$4&amp;control!$J$99&amp;Wales_USOA!$B43,Data_USOA!$A$5:$K$5600,Data_USOA!J$1,FALSE)),"-",VLOOKUP(control!$B$4&amp;control!$J$99&amp;Wales_USOA!$B43,Data_USOA!$A$5:$K$5600,Data_USOA!J$1,FALSE))=0,ISERROR(IF(ISERROR(VLOOKUP(control!$B$4&amp;control!$J$99&amp;Wales_USOA!$B43,Data_USOA!$A$5:$K$5600,Data_USOA!J$1,FALSE)),"-",VLOOKUP(control!$B$4&amp;control!$J$99&amp;Wales_USOA!$B43,Data_USOA!$A$5:$K$5600,Data_USOA!J$1,FALSE)))),"-",IF(ISERROR(VLOOKUP(control!$B$4&amp;control!$J$99&amp;Wales_USOA!$B43,Data_USOA!$A$5:$K$5600,Data_USOA!J$1,FALSE)),"-",VLOOKUP(control!$B$4&amp;control!$J$99&amp;Wales_USOA!$B43,Data_USOA!$A$5:$K$5600,Data_USOA!J$1,FALSE)))</f>
        <v>-</v>
      </c>
      <c r="I43" s="91" t="str">
        <f>IF(OR(IF(ISERROR(VLOOKUP(control!$B$4&amp;control!$J$99&amp;Wales_USOA!$B43,Data_USOA!$A$5:$K$5600,Data_USOA!K$1,FALSE)),"-",VLOOKUP(control!$B$4&amp;control!$J$99&amp;Wales_USOA!$B43,Data_USOA!$A$5:$K$5600,Data_USOA!K$1,FALSE))=0,ISERROR(IF(ISERROR(VLOOKUP(control!$B$4&amp;control!$J$99&amp;Wales_USOA!$B43,Data_USOA!$A$5:$K$5600,Data_USOA!K$1,FALSE)),"-",VLOOKUP(control!$B$4&amp;control!$J$99&amp;Wales_USOA!$B43,Data_USOA!$A$5:$K$5600,Data_USOA!K$1,FALSE)))),"-",IF(ISERROR(VLOOKUP(control!$B$4&amp;control!$J$99&amp;Wales_USOA!$B43,Data_USOA!$A$5:$K$5600,Data_USOA!K$1,FALSE)),"-",VLOOKUP(control!$B$4&amp;control!$J$99&amp;Wales_USOA!$B43,Data_USOA!$A$5:$K$5600,Data_USOA!K$1,FALSE)))</f>
        <v>-</v>
      </c>
      <c r="K43" s="89">
        <f>IF(OR(IF(ISERROR(VLOOKUP(control!$B$5&amp;control!$J$99&amp;Wales_USOA!$B43,Data_USOA!$A$5:$K$5600,Data_USOA!E$1,FALSE)),"-",VLOOKUP(control!$B$5&amp;control!$J$99&amp;Wales_USOA!$B43,Data_USOA!$A$5:$K$5600,Data_USOA!E$1,FALSE))=0,ISERROR(IF(ISERROR(VLOOKUP(control!$B$5&amp;control!$J$99&amp;Wales_USOA!$B43,Data_USOA!$A$5:$K$5600,Data_USOA!E$1,FALSE)),"-",VLOOKUP(control!$B$5&amp;control!$J$99&amp;Wales_USOA!$B43,Data_USOA!$A$5:$K$5600,Data_USOA!E$1,FALSE)))),"-",IF(ISERROR(VLOOKUP(control!$B$5&amp;control!$J$99&amp;Wales_USOA!$B43,Data_USOA!$A$5:$K$5600,Data_USOA!E$1,FALSE)),"-",VLOOKUP(control!$B$5&amp;control!$J$99&amp;Wales_USOA!$B43,Data_USOA!$A$5:$K$5600,Data_USOA!E$1,FALSE)))</f>
        <v>9</v>
      </c>
      <c r="L43" s="90">
        <f>IF(OR(IF(ISERROR(VLOOKUP(control!$B$5&amp;control!$J$99&amp;Wales_USOA!$B43,Data_USOA!$A$5:$K$5600,Data_USOA!F$1,FALSE)),"-",VLOOKUP(control!$B$5&amp;control!$J$99&amp;Wales_USOA!$B43,Data_USOA!$A$5:$K$5600,Data_USOA!F$1,FALSE))=0,ISERROR(IF(ISERROR(VLOOKUP(control!$B$5&amp;control!$J$99&amp;Wales_USOA!$B46,Data_USOA!$A$5:$K$5600,Data_USOA!F$1,FALSE)),"-",VLOOKUP(control!$B$5&amp;control!$J$99&amp;Wales_USOA!$B43,Data_USOA!$A$5:$K$5600,Data_USOA!F$1,FALSE)))),"-",IF(ISERROR(VLOOKUP(control!$B$5&amp;control!$J$99&amp;Wales_USOA!$B43,Data_USOA!$A$5:$K$5600,Data_USOA!F$1,FALSE)),"-",VLOOKUP(control!$B$5&amp;control!$J$99&amp;Wales_USOA!$B43,Data_USOA!$A$5:$K$5600,Data_USOA!F$1,FALSE)))</f>
        <v>7</v>
      </c>
      <c r="M43" s="90">
        <f>IF(OR(IF(ISERROR(VLOOKUP(control!$B$5&amp;control!$J$99&amp;Wales_USOA!$B43,Data_USOA!$A$5:$K$5600,Data_USOA!G$1,FALSE)),"-",VLOOKUP(control!$B$5&amp;control!$J$99&amp;Wales_USOA!$B43,Data_USOA!$A$5:$K$5600,Data_USOA!G$1,FALSE))=0,ISERROR(IF(ISERROR(VLOOKUP(control!$B$5&amp;control!$J$99&amp;Wales_USOA!$B46,Data_USOA!$A$5:$K$5600,Data_USOA!G$1,FALSE)),"-",VLOOKUP(control!$B$5&amp;control!$J$99&amp;Wales_USOA!$B43,Data_USOA!$A$5:$K$5600,Data_USOA!G$1,FALSE)))),"-",IF(ISERROR(VLOOKUP(control!$B$5&amp;control!$J$99&amp;Wales_USOA!$B43,Data_USOA!$A$5:$K$5600,Data_USOA!G$1,FALSE)),"-",VLOOKUP(control!$B$5&amp;control!$J$99&amp;Wales_USOA!$B43,Data_USOA!$A$5:$K$5600,Data_USOA!G$1,FALSE)))</f>
        <v>6</v>
      </c>
      <c r="N43" s="90">
        <f>IF(OR(IF(ISERROR(VLOOKUP(control!$B$5&amp;control!$J$99&amp;Wales_USOA!$B43,Data_USOA!$A$5:$K$5600,Data_USOA!H$1,FALSE)),"-",VLOOKUP(control!$B$5&amp;control!$J$99&amp;Wales_USOA!$B43,Data_USOA!$A$5:$K$5600,Data_USOA!H$1,FALSE))=0,ISERROR(IF(ISERROR(VLOOKUP(control!$B$5&amp;control!$J$99&amp;Wales_USOA!$B46,Data_USOA!$A$5:$K$5600,Data_USOA!H$1,FALSE)),"-",VLOOKUP(control!$B$5&amp;control!$J$99&amp;Wales_USOA!$B43,Data_USOA!$A$5:$K$5600,Data_USOA!H$1,FALSE)))),"-",IF(ISERROR(VLOOKUP(control!$B$5&amp;control!$J$99&amp;Wales_USOA!$B43,Data_USOA!$A$5:$K$5600,Data_USOA!H$1,FALSE)),"-",VLOOKUP(control!$B$5&amp;control!$J$99&amp;Wales_USOA!$B43,Data_USOA!$A$5:$K$5600,Data_USOA!H$1,FALSE)))</f>
        <v>6</v>
      </c>
      <c r="O43" s="90">
        <f>IF(OR(IF(ISERROR(VLOOKUP(control!$B$5&amp;control!$J$99&amp;Wales_USOA!$B43,Data_USOA!$A$5:$K$5600,Data_USOA!I$1,FALSE)),"-",VLOOKUP(control!$B$5&amp;control!$J$99&amp;Wales_USOA!$B43,Data_USOA!$A$5:$K$5600,Data_USOA!I$1,FALSE))=0,ISERROR(IF(ISERROR(VLOOKUP(control!$B$5&amp;control!$J$99&amp;Wales_USOA!$B46,Data_USOA!$A$5:$K$5600,Data_USOA!I$1,FALSE)),"-",VLOOKUP(control!$B$5&amp;control!$J$99&amp;Wales_USOA!$B43,Data_USOA!$A$5:$K$5600,Data_USOA!I$1,FALSE)))),"-",IF(ISERROR(VLOOKUP(control!$B$5&amp;control!$J$99&amp;Wales_USOA!$B43,Data_USOA!$A$5:$K$5600,Data_USOA!I$1,FALSE)),"-",VLOOKUP(control!$B$5&amp;control!$J$99&amp;Wales_USOA!$B43,Data_USOA!$A$5:$K$5600,Data_USOA!I$1,FALSE)))</f>
        <v>8</v>
      </c>
      <c r="P43" s="90" t="str">
        <f>IF(OR(IF(ISERROR(VLOOKUP(control!$B$5&amp;control!$J$99&amp;Wales_USOA!$B43,Data_USOA!$A$5:$K$5600,Data_USOA!J$1,FALSE)),"-",VLOOKUP(control!$B$5&amp;control!$J$99&amp;Wales_USOA!$B43,Data_USOA!$A$5:$K$5600,Data_USOA!J$1,FALSE))=0,ISERROR(IF(ISERROR(VLOOKUP(control!$B$5&amp;control!$J$99&amp;Wales_USOA!$B46,Data_USOA!$A$5:$K$5600,Data_USOA!J$1,FALSE)),"-",VLOOKUP(control!$B$5&amp;control!$J$99&amp;Wales_USOA!$B43,Data_USOA!$A$5:$K$5600,Data_USOA!J$1,FALSE)))),"-",IF(ISERROR(VLOOKUP(control!$B$5&amp;control!$J$99&amp;Wales_USOA!$B43,Data_USOA!$A$5:$K$5600,Data_USOA!J$1,FALSE)),"-",VLOOKUP(control!$B$5&amp;control!$J$99&amp;Wales_USOA!$B43,Data_USOA!$A$5:$K$5600,Data_USOA!J$1,FALSE)))</f>
        <v>-</v>
      </c>
      <c r="Q43" s="91">
        <f>IF(OR(IF(ISERROR(VLOOKUP(control!$B$5&amp;control!$J$99&amp;Wales_USOA!$B43,Data_USOA!$A$5:$K$5600,Data_USOA!K$1,FALSE)),"-",VLOOKUP(control!$B$5&amp;control!$J$99&amp;Wales_USOA!$B43,Data_USOA!$A$5:$K$5600,Data_USOA!K$1,FALSE))=0,ISERROR(IF(ISERROR(VLOOKUP(control!$B$5&amp;control!$J$99&amp;Wales_USOA!$B46,Data_USOA!$A$5:$K$5600,Data_USOA!K$1,FALSE)),"-",VLOOKUP(control!$B$5&amp;control!$J$99&amp;Wales_USOA!$B43,Data_USOA!$A$5:$K$5600,Data_USOA!K$1,FALSE)))),"-",IF(ISERROR(VLOOKUP(control!$B$5&amp;control!$J$99&amp;Wales_USOA!$B43,Data_USOA!$A$5:$K$5600,Data_USOA!K$1,FALSE)),"-",VLOOKUP(control!$B$5&amp;control!$J$99&amp;Wales_USOA!$B43,Data_USOA!$A$5:$K$5600,Data_USOA!K$1,FALSE)))</f>
        <v>36</v>
      </c>
      <c r="R43" s="9"/>
      <c r="S43" s="89">
        <f>IF(OR(IF(ISERROR(VLOOKUP("Persons"&amp;control!$J$99&amp;Wales_USOA!$B43,Data_USOA!$A$5:$K$5600,Data_USOA!E$1,FALSE)),"-",VLOOKUP("Persons"&amp;control!$J$99&amp;Wales_USOA!$B43,Data_USOA!$A$5:$K$5600,Data_USOA!E$1,FALSE))=0,ISERROR(IF(ISERROR(VLOOKUP("Persons"&amp;control!$J$99&amp;Wales_USOA!$B43,Data_USOA!$A$5:$K$5600,Data_USOA!E$1,FALSE)),"-",VLOOKUP("Persons"&amp;control!$J$99&amp;Wales_USOA!$B43,Data_USOA!$A$5:$K$5600,Data_USOA!E$1,FALSE)))),"-",IF(ISERROR(VLOOKUP("Persons"&amp;control!$J$99&amp;Wales_USOA!$B43,Data_USOA!$A$5:$K$5600,Data_USOA!E$1,FALSE)),"-",VLOOKUP("Persons"&amp;control!$J$99&amp;Wales_USOA!$B43,Data_USOA!$A$5:$K$5600,Data_USOA!E$1,FALSE)))</f>
        <v>9</v>
      </c>
      <c r="T43" s="90">
        <f>IF(OR(IF(ISERROR(VLOOKUP("Persons"&amp;control!$J$99&amp;Wales_USOA!$B43,Data_USOA!$A$5:$K$5600,Data_USOA!F$1,FALSE)),"-",VLOOKUP("Persons"&amp;control!$J$99&amp;Wales_USOA!$B43,Data_USOA!$A$5:$K$5600,Data_USOA!F$1,FALSE))=0,ISERROR(IF(ISERROR(VLOOKUP("Persons"&amp;control!$J$99&amp;Wales_USOA!$B43,Data_USOA!$A$5:$K$5600,Data_USOA!F$1,FALSE)),"-",VLOOKUP("Persons"&amp;control!$J$99&amp;Wales_USOA!$B43,Data_USOA!$A$5:$K$5600,Data_USOA!F$1,FALSE)))),"-",IF(ISERROR(VLOOKUP("Persons"&amp;control!$J$99&amp;Wales_USOA!$B43,Data_USOA!$A$5:$K$5600,Data_USOA!F$1,FALSE)),"-",VLOOKUP("Persons"&amp;control!$J$99&amp;Wales_USOA!$B43,Data_USOA!$A$5:$K$5600,Data_USOA!F$1,FALSE)))</f>
        <v>7</v>
      </c>
      <c r="U43" s="90">
        <f>IF(OR(IF(ISERROR(VLOOKUP("Persons"&amp;control!$J$99&amp;Wales_USOA!$B43,Data_USOA!$A$5:$K$5600,Data_USOA!G$1,FALSE)),"-",VLOOKUP("Persons"&amp;control!$J$99&amp;Wales_USOA!$B43,Data_USOA!$A$5:$K$5600,Data_USOA!G$1,FALSE))=0,ISERROR(IF(ISERROR(VLOOKUP("Persons"&amp;control!$J$99&amp;Wales_USOA!$B43,Data_USOA!$A$5:$K$5600,Data_USOA!G$1,FALSE)),"-",VLOOKUP("Persons"&amp;control!$J$99&amp;Wales_USOA!$B43,Data_USOA!$A$5:$K$5600,Data_USOA!G$1,FALSE)))),"-",IF(ISERROR(VLOOKUP("Persons"&amp;control!$J$99&amp;Wales_USOA!$B43,Data_USOA!$A$5:$K$5600,Data_USOA!G$1,FALSE)),"-",VLOOKUP("Persons"&amp;control!$J$99&amp;Wales_USOA!$B43,Data_USOA!$A$5:$K$5600,Data_USOA!G$1,FALSE)))</f>
        <v>6</v>
      </c>
      <c r="V43" s="90">
        <f>IF(OR(IF(ISERROR(VLOOKUP("Persons"&amp;control!$J$99&amp;Wales_USOA!$B43,Data_USOA!$A$5:$K$5600,Data_USOA!H$1,FALSE)),"-",VLOOKUP("Persons"&amp;control!$J$99&amp;Wales_USOA!$B43,Data_USOA!$A$5:$K$5600,Data_USOA!H$1,FALSE))=0,ISERROR(IF(ISERROR(VLOOKUP("Persons"&amp;control!$J$99&amp;Wales_USOA!$B43,Data_USOA!$A$5:$K$5600,Data_USOA!H$1,FALSE)),"-",VLOOKUP("Persons"&amp;control!$J$99&amp;Wales_USOA!$B43,Data_USOA!$A$5:$K$5600,Data_USOA!H$1,FALSE)))),"-",IF(ISERROR(VLOOKUP("Persons"&amp;control!$J$99&amp;Wales_USOA!$B43,Data_USOA!$A$5:$K$5600,Data_USOA!H$1,FALSE)),"-",VLOOKUP("Persons"&amp;control!$J$99&amp;Wales_USOA!$B43,Data_USOA!$A$5:$K$5600,Data_USOA!H$1,FALSE)))</f>
        <v>6</v>
      </c>
      <c r="W43" s="90">
        <f>IF(OR(IF(ISERROR(VLOOKUP("Persons"&amp;control!$J$99&amp;Wales_USOA!$B43,Data_USOA!$A$5:$K$5600,Data_USOA!I$1,FALSE)),"-",VLOOKUP("Persons"&amp;control!$J$99&amp;Wales_USOA!$B43,Data_USOA!$A$5:$K$5600,Data_USOA!I$1,FALSE))=0,ISERROR(IF(ISERROR(VLOOKUP("Persons"&amp;control!$J$99&amp;Wales_USOA!$B43,Data_USOA!$A$5:$K$5600,Data_USOA!I$1,FALSE)),"-",VLOOKUP("Persons"&amp;control!$J$99&amp;Wales_USOA!$B43,Data_USOA!$A$5:$K$5600,Data_USOA!I$1,FALSE)))),"-",IF(ISERROR(VLOOKUP("Persons"&amp;control!$J$99&amp;Wales_USOA!$B43,Data_USOA!$A$5:$K$5600,Data_USOA!I$1,FALSE)),"-",VLOOKUP("Persons"&amp;control!$J$99&amp;Wales_USOA!$B43,Data_USOA!$A$5:$K$5600,Data_USOA!I$1,FALSE)))</f>
        <v>8</v>
      </c>
      <c r="X43" s="90" t="str">
        <f>IF(OR(IF(ISERROR(VLOOKUP("Persons"&amp;control!$J$99&amp;Wales_USOA!$B43,Data_USOA!$A$5:$K$5600,Data_USOA!J$1,FALSE)),"-",VLOOKUP("Persons"&amp;control!$J$99&amp;Wales_USOA!$B43,Data_USOA!$A$5:$K$5600,Data_USOA!J$1,FALSE))=0,ISERROR(IF(ISERROR(VLOOKUP("Persons"&amp;control!$J$99&amp;Wales_USOA!$B43,Data_USOA!$A$5:$K$5600,Data_USOA!J$1,FALSE)),"-",VLOOKUP("Persons"&amp;control!$J$99&amp;Wales_USOA!$B43,Data_USOA!$A$5:$K$5600,Data_USOA!J$1,FALSE)))),"-",IF(ISERROR(VLOOKUP("Persons"&amp;control!$J$99&amp;Wales_USOA!$B43,Data_USOA!$A$5:$K$5600,Data_USOA!J$1,FALSE)),"-",VLOOKUP("Persons"&amp;control!$J$99&amp;Wales_USOA!$B43,Data_USOA!$A$5:$K$5600,Data_USOA!J$1,FALSE)))</f>
        <v>-</v>
      </c>
      <c r="Y43" s="91">
        <f>IF(OR(IF(ISERROR(VLOOKUP("Persons"&amp;control!$J$99&amp;Wales_USOA!$B43,Data_USOA!$A$5:$K$5600,Data_USOA!K$1,FALSE)),"-",VLOOKUP("Persons"&amp;control!$J$99&amp;Wales_USOA!$B43,Data_USOA!$A$5:$K$5600,Data_USOA!K$1,FALSE))=0,ISERROR(IF(ISERROR(VLOOKUP("Persons"&amp;control!$J$99&amp;Wales_USOA!$B43,Data_USOA!$A$5:$K$5600,Data_USOA!K$1,FALSE)),"-",VLOOKUP("Persons"&amp;control!$J$99&amp;Wales_USOA!$B43,Data_USOA!$A$5:$K$5600,Data_USOA!K$1,FALSE)))),"-",IF(ISERROR(VLOOKUP("Persons"&amp;control!$J$99&amp;Wales_USOA!$B43,Data_USOA!$A$5:$K$5600,Data_USOA!K$1,FALSE)),"-",VLOOKUP("Persons"&amp;control!$J$99&amp;Wales_USOA!$B43,Data_USOA!$A$5:$K$5600,Data_USOA!K$1,FALSE)))</f>
        <v>36</v>
      </c>
    </row>
    <row r="44" spans="2:25" thickBot="1">
      <c r="B44" s="16" t="s">
        <v>161</v>
      </c>
      <c r="C44" s="86" t="str">
        <f>IF(OR(IF(ISERROR(VLOOKUP(control!$B$4&amp;control!$J$99&amp;Wales_USOA!$B44,Data_USOA!$A$5:$K$5600,Data_USOA!E$1,FALSE)),"-",VLOOKUP(control!$B$4&amp;control!$J$99&amp;Wales_USOA!$B44,Data_USOA!$A$5:$K$5600,Data_USOA!E$1,FALSE))=0,ISERROR(IF(ISERROR(VLOOKUP(control!$B$4&amp;control!$J$99&amp;Wales_USOA!$B44,Data_USOA!$A$5:$K$5600,Data_USOA!E$1,FALSE)),"-",VLOOKUP(control!$B$4&amp;control!$J$99&amp;Wales_USOA!$B44,Data_USOA!$A$5:$K$5600,Data_USOA!E$1,FALSE)))),"-",IF(ISERROR(VLOOKUP(control!$B$4&amp;control!$J$99&amp;Wales_USOA!$B44,Data_USOA!$A$5:$K$5600,Data_USOA!E$1,FALSE)),"-",VLOOKUP(control!$B$4&amp;control!$J$99&amp;Wales_USOA!$B44,Data_USOA!$A$5:$K$5600,Data_USOA!E$1,FALSE)))</f>
        <v>-</v>
      </c>
      <c r="D44" s="87" t="str">
        <f>IF(OR(IF(ISERROR(VLOOKUP(control!$B$4&amp;control!$J$99&amp;Wales_USOA!$B44,Data_USOA!$A$5:$K$5600,Data_USOA!F$1,FALSE)),"-",VLOOKUP(control!$B$4&amp;control!$J$99&amp;Wales_USOA!$B44,Data_USOA!$A$5:$K$5600,Data_USOA!F$1,FALSE))=0,ISERROR(IF(ISERROR(VLOOKUP(control!$B$4&amp;control!$J$99&amp;Wales_USOA!$B44,Data_USOA!$A$5:$K$5600,Data_USOA!F$1,FALSE)),"-",VLOOKUP(control!$B$4&amp;control!$J$99&amp;Wales_USOA!$B44,Data_USOA!$A$5:$K$5600,Data_USOA!F$1,FALSE)))),"-",IF(ISERROR(VLOOKUP(control!$B$4&amp;control!$J$99&amp;Wales_USOA!$B44,Data_USOA!$A$5:$K$5600,Data_USOA!F$1,FALSE)),"-",VLOOKUP(control!$B$4&amp;control!$J$99&amp;Wales_USOA!$B44,Data_USOA!$A$5:$K$5600,Data_USOA!F$1,FALSE)))</f>
        <v>-</v>
      </c>
      <c r="E44" s="87" t="str">
        <f>IF(OR(IF(ISERROR(VLOOKUP(control!$B$4&amp;control!$J$99&amp;Wales_USOA!$B44,Data_USOA!$A$5:$K$5600,Data_USOA!G$1,FALSE)),"-",VLOOKUP(control!$B$4&amp;control!$J$99&amp;Wales_USOA!$B44,Data_USOA!$A$5:$K$5600,Data_USOA!G$1,FALSE))=0,ISERROR(IF(ISERROR(VLOOKUP(control!$B$4&amp;control!$J$99&amp;Wales_USOA!$B44,Data_USOA!$A$5:$K$5600,Data_USOA!G$1,FALSE)),"-",VLOOKUP(control!$B$4&amp;control!$J$99&amp;Wales_USOA!$B44,Data_USOA!$A$5:$K$5600,Data_USOA!G$1,FALSE)))),"-",IF(ISERROR(VLOOKUP(control!$B$4&amp;control!$J$99&amp;Wales_USOA!$B44,Data_USOA!$A$5:$K$5600,Data_USOA!G$1,FALSE)),"-",VLOOKUP(control!$B$4&amp;control!$J$99&amp;Wales_USOA!$B44,Data_USOA!$A$5:$K$5600,Data_USOA!G$1,FALSE)))</f>
        <v>-</v>
      </c>
      <c r="F44" s="87" t="str">
        <f>IF(OR(IF(ISERROR(VLOOKUP(control!$B$4&amp;control!$J$99&amp;Wales_USOA!$B44,Data_USOA!$A$5:$K$5600,Data_USOA!H$1,FALSE)),"-",VLOOKUP(control!$B$4&amp;control!$J$99&amp;Wales_USOA!$B44,Data_USOA!$A$5:$K$5600,Data_USOA!H$1,FALSE))=0,ISERROR(IF(ISERROR(VLOOKUP(control!$B$4&amp;control!$J$99&amp;Wales_USOA!$B44,Data_USOA!$A$5:$K$5600,Data_USOA!H$1,FALSE)),"-",VLOOKUP(control!$B$4&amp;control!$J$99&amp;Wales_USOA!$B44,Data_USOA!$A$5:$K$5600,Data_USOA!H$1,FALSE)))),"-",IF(ISERROR(VLOOKUP(control!$B$4&amp;control!$J$99&amp;Wales_USOA!$B44,Data_USOA!$A$5:$K$5600,Data_USOA!H$1,FALSE)),"-",VLOOKUP(control!$B$4&amp;control!$J$99&amp;Wales_USOA!$B44,Data_USOA!$A$5:$K$5600,Data_USOA!H$1,FALSE)))</f>
        <v>-</v>
      </c>
      <c r="G44" s="87" t="str">
        <f>IF(OR(IF(ISERROR(VLOOKUP(control!$B$4&amp;control!$J$99&amp;Wales_USOA!$B44,Data_USOA!$A$5:$K$5600,Data_USOA!I$1,FALSE)),"-",VLOOKUP(control!$B$4&amp;control!$J$99&amp;Wales_USOA!$B44,Data_USOA!$A$5:$K$5600,Data_USOA!I$1,FALSE))=0,ISERROR(IF(ISERROR(VLOOKUP(control!$B$4&amp;control!$J$99&amp;Wales_USOA!$B44,Data_USOA!$A$5:$K$5600,Data_USOA!I$1,FALSE)),"-",VLOOKUP(control!$B$4&amp;control!$J$99&amp;Wales_USOA!$B44,Data_USOA!$A$5:$K$5600,Data_USOA!I$1,FALSE)))),"-",IF(ISERROR(VLOOKUP(control!$B$4&amp;control!$J$99&amp;Wales_USOA!$B44,Data_USOA!$A$5:$K$5600,Data_USOA!I$1,FALSE)),"-",VLOOKUP(control!$B$4&amp;control!$J$99&amp;Wales_USOA!$B44,Data_USOA!$A$5:$K$5600,Data_USOA!I$1,FALSE)))</f>
        <v>-</v>
      </c>
      <c r="H44" s="87" t="str">
        <f>IF(OR(IF(ISERROR(VLOOKUP(control!$B$4&amp;control!$J$99&amp;Wales_USOA!$B44,Data_USOA!$A$5:$K$5600,Data_USOA!J$1,FALSE)),"-",VLOOKUP(control!$B$4&amp;control!$J$99&amp;Wales_USOA!$B44,Data_USOA!$A$5:$K$5600,Data_USOA!J$1,FALSE))=0,ISERROR(IF(ISERROR(VLOOKUP(control!$B$4&amp;control!$J$99&amp;Wales_USOA!$B44,Data_USOA!$A$5:$K$5600,Data_USOA!J$1,FALSE)),"-",VLOOKUP(control!$B$4&amp;control!$J$99&amp;Wales_USOA!$B44,Data_USOA!$A$5:$K$5600,Data_USOA!J$1,FALSE)))),"-",IF(ISERROR(VLOOKUP(control!$B$4&amp;control!$J$99&amp;Wales_USOA!$B44,Data_USOA!$A$5:$K$5600,Data_USOA!J$1,FALSE)),"-",VLOOKUP(control!$B$4&amp;control!$J$99&amp;Wales_USOA!$B44,Data_USOA!$A$5:$K$5600,Data_USOA!J$1,FALSE)))</f>
        <v>-</v>
      </c>
      <c r="I44" s="88" t="str">
        <f>IF(OR(IF(ISERROR(VLOOKUP(control!$B$4&amp;control!$J$99&amp;Wales_USOA!$B44,Data_USOA!$A$5:$K$5600,Data_USOA!K$1,FALSE)),"-",VLOOKUP(control!$B$4&amp;control!$J$99&amp;Wales_USOA!$B44,Data_USOA!$A$5:$K$5600,Data_USOA!K$1,FALSE))=0,ISERROR(IF(ISERROR(VLOOKUP(control!$B$4&amp;control!$J$99&amp;Wales_USOA!$B44,Data_USOA!$A$5:$K$5600,Data_USOA!K$1,FALSE)),"-",VLOOKUP(control!$B$4&amp;control!$J$99&amp;Wales_USOA!$B44,Data_USOA!$A$5:$K$5600,Data_USOA!K$1,FALSE)))),"-",IF(ISERROR(VLOOKUP(control!$B$4&amp;control!$J$99&amp;Wales_USOA!$B44,Data_USOA!$A$5:$K$5600,Data_USOA!K$1,FALSE)),"-",VLOOKUP(control!$B$4&amp;control!$J$99&amp;Wales_USOA!$B44,Data_USOA!$A$5:$K$5600,Data_USOA!K$1,FALSE)))</f>
        <v>-</v>
      </c>
      <c r="K44" s="86" t="str">
        <f>IF(OR(IF(ISERROR(VLOOKUP(control!$B$5&amp;control!$J$99&amp;Wales_USOA!$B44,Data_USOA!$A$5:$K$5600,Data_USOA!E$1,FALSE)),"-",VLOOKUP(control!$B$5&amp;control!$J$99&amp;Wales_USOA!$B44,Data_USOA!$A$5:$K$5600,Data_USOA!E$1,FALSE))=0,ISERROR(IF(ISERROR(VLOOKUP(control!$B$5&amp;control!$J$99&amp;Wales_USOA!$B44,Data_USOA!$A$5:$K$5600,Data_USOA!E$1,FALSE)),"-",VLOOKUP(control!$B$5&amp;control!$J$99&amp;Wales_USOA!$B44,Data_USOA!$A$5:$K$5600,Data_USOA!E$1,FALSE)))),"-",IF(ISERROR(VLOOKUP(control!$B$5&amp;control!$J$99&amp;Wales_USOA!$B44,Data_USOA!$A$5:$K$5600,Data_USOA!E$1,FALSE)),"-",VLOOKUP(control!$B$5&amp;control!$J$99&amp;Wales_USOA!$B44,Data_USOA!$A$5:$K$5600,Data_USOA!E$1,FALSE)))</f>
        <v>-</v>
      </c>
      <c r="L44" s="87" t="str">
        <f>IF(OR(IF(ISERROR(VLOOKUP(control!$B$5&amp;control!$J$99&amp;Wales_USOA!$B44,Data_USOA!$A$5:$K$5600,Data_USOA!F$1,FALSE)),"-",VLOOKUP(control!$B$5&amp;control!$J$99&amp;Wales_USOA!$B44,Data_USOA!$A$5:$K$5600,Data_USOA!F$1,FALSE))=0,ISERROR(IF(ISERROR(VLOOKUP(control!$B$5&amp;control!$J$99&amp;Wales_USOA!$B47,Data_USOA!$A$5:$K$5600,Data_USOA!F$1,FALSE)),"-",VLOOKUP(control!$B$5&amp;control!$J$99&amp;Wales_USOA!$B44,Data_USOA!$A$5:$K$5600,Data_USOA!F$1,FALSE)))),"-",IF(ISERROR(VLOOKUP(control!$B$5&amp;control!$J$99&amp;Wales_USOA!$B44,Data_USOA!$A$5:$K$5600,Data_USOA!F$1,FALSE)),"-",VLOOKUP(control!$B$5&amp;control!$J$99&amp;Wales_USOA!$B44,Data_USOA!$A$5:$K$5600,Data_USOA!F$1,FALSE)))</f>
        <v>-</v>
      </c>
      <c r="M44" s="87" t="str">
        <f>IF(OR(IF(ISERROR(VLOOKUP(control!$B$5&amp;control!$J$99&amp;Wales_USOA!$B44,Data_USOA!$A$5:$K$5600,Data_USOA!G$1,FALSE)),"-",VLOOKUP(control!$B$5&amp;control!$J$99&amp;Wales_USOA!$B44,Data_USOA!$A$5:$K$5600,Data_USOA!G$1,FALSE))=0,ISERROR(IF(ISERROR(VLOOKUP(control!$B$5&amp;control!$J$99&amp;Wales_USOA!$B47,Data_USOA!$A$5:$K$5600,Data_USOA!G$1,FALSE)),"-",VLOOKUP(control!$B$5&amp;control!$J$99&amp;Wales_USOA!$B44,Data_USOA!$A$5:$K$5600,Data_USOA!G$1,FALSE)))),"-",IF(ISERROR(VLOOKUP(control!$B$5&amp;control!$J$99&amp;Wales_USOA!$B44,Data_USOA!$A$5:$K$5600,Data_USOA!G$1,FALSE)),"-",VLOOKUP(control!$B$5&amp;control!$J$99&amp;Wales_USOA!$B44,Data_USOA!$A$5:$K$5600,Data_USOA!G$1,FALSE)))</f>
        <v>-</v>
      </c>
      <c r="N44" s="87" t="str">
        <f>IF(OR(IF(ISERROR(VLOOKUP(control!$B$5&amp;control!$J$99&amp;Wales_USOA!$B44,Data_USOA!$A$5:$K$5600,Data_USOA!H$1,FALSE)),"-",VLOOKUP(control!$B$5&amp;control!$J$99&amp;Wales_USOA!$B44,Data_USOA!$A$5:$K$5600,Data_USOA!H$1,FALSE))=0,ISERROR(IF(ISERROR(VLOOKUP(control!$B$5&amp;control!$J$99&amp;Wales_USOA!$B47,Data_USOA!$A$5:$K$5600,Data_USOA!H$1,FALSE)),"-",VLOOKUP(control!$B$5&amp;control!$J$99&amp;Wales_USOA!$B44,Data_USOA!$A$5:$K$5600,Data_USOA!H$1,FALSE)))),"-",IF(ISERROR(VLOOKUP(control!$B$5&amp;control!$J$99&amp;Wales_USOA!$B44,Data_USOA!$A$5:$K$5600,Data_USOA!H$1,FALSE)),"-",VLOOKUP(control!$B$5&amp;control!$J$99&amp;Wales_USOA!$B44,Data_USOA!$A$5:$K$5600,Data_USOA!H$1,FALSE)))</f>
        <v>-</v>
      </c>
      <c r="O44" s="87" t="str">
        <f>IF(OR(IF(ISERROR(VLOOKUP(control!$B$5&amp;control!$J$99&amp;Wales_USOA!$B44,Data_USOA!$A$5:$K$5600,Data_USOA!I$1,FALSE)),"-",VLOOKUP(control!$B$5&amp;control!$J$99&amp;Wales_USOA!$B44,Data_USOA!$A$5:$K$5600,Data_USOA!I$1,FALSE))=0,ISERROR(IF(ISERROR(VLOOKUP(control!$B$5&amp;control!$J$99&amp;Wales_USOA!$B47,Data_USOA!$A$5:$K$5600,Data_USOA!I$1,FALSE)),"-",VLOOKUP(control!$B$5&amp;control!$J$99&amp;Wales_USOA!$B44,Data_USOA!$A$5:$K$5600,Data_USOA!I$1,FALSE)))),"-",IF(ISERROR(VLOOKUP(control!$B$5&amp;control!$J$99&amp;Wales_USOA!$B44,Data_USOA!$A$5:$K$5600,Data_USOA!I$1,FALSE)),"-",VLOOKUP(control!$B$5&amp;control!$J$99&amp;Wales_USOA!$B44,Data_USOA!$A$5:$K$5600,Data_USOA!I$1,FALSE)))</f>
        <v>-</v>
      </c>
      <c r="P44" s="87" t="str">
        <f>IF(OR(IF(ISERROR(VLOOKUP(control!$B$5&amp;control!$J$99&amp;Wales_USOA!$B44,Data_USOA!$A$5:$K$5600,Data_USOA!J$1,FALSE)),"-",VLOOKUP(control!$B$5&amp;control!$J$99&amp;Wales_USOA!$B44,Data_USOA!$A$5:$K$5600,Data_USOA!J$1,FALSE))=0,ISERROR(IF(ISERROR(VLOOKUP(control!$B$5&amp;control!$J$99&amp;Wales_USOA!$B47,Data_USOA!$A$5:$K$5600,Data_USOA!J$1,FALSE)),"-",VLOOKUP(control!$B$5&amp;control!$J$99&amp;Wales_USOA!$B44,Data_USOA!$A$5:$K$5600,Data_USOA!J$1,FALSE)))),"-",IF(ISERROR(VLOOKUP(control!$B$5&amp;control!$J$99&amp;Wales_USOA!$B44,Data_USOA!$A$5:$K$5600,Data_USOA!J$1,FALSE)),"-",VLOOKUP(control!$B$5&amp;control!$J$99&amp;Wales_USOA!$B44,Data_USOA!$A$5:$K$5600,Data_USOA!J$1,FALSE)))</f>
        <v>-</v>
      </c>
      <c r="Q44" s="88" t="str">
        <f>IF(OR(IF(ISERROR(VLOOKUP(control!$B$5&amp;control!$J$99&amp;Wales_USOA!$B44,Data_USOA!$A$5:$K$5600,Data_USOA!K$1,FALSE)),"-",VLOOKUP(control!$B$5&amp;control!$J$99&amp;Wales_USOA!$B44,Data_USOA!$A$5:$K$5600,Data_USOA!K$1,FALSE))=0,ISERROR(IF(ISERROR(VLOOKUP(control!$B$5&amp;control!$J$99&amp;Wales_USOA!$B47,Data_USOA!$A$5:$K$5600,Data_USOA!K$1,FALSE)),"-",VLOOKUP(control!$B$5&amp;control!$J$99&amp;Wales_USOA!$B44,Data_USOA!$A$5:$K$5600,Data_USOA!K$1,FALSE)))),"-",IF(ISERROR(VLOOKUP(control!$B$5&amp;control!$J$99&amp;Wales_USOA!$B44,Data_USOA!$A$5:$K$5600,Data_USOA!K$1,FALSE)),"-",VLOOKUP(control!$B$5&amp;control!$J$99&amp;Wales_USOA!$B44,Data_USOA!$A$5:$K$5600,Data_USOA!K$1,FALSE)))</f>
        <v>-</v>
      </c>
      <c r="R44" s="94"/>
      <c r="S44" s="86" t="str">
        <f>IF(OR(IF(ISERROR(VLOOKUP("Persons"&amp;control!$J$99&amp;Wales_USOA!$B44,Data_USOA!$A$5:$K$5600,Data_USOA!E$1,FALSE)),"-",VLOOKUP("Persons"&amp;control!$J$99&amp;Wales_USOA!$B44,Data_USOA!$A$5:$K$5600,Data_USOA!E$1,FALSE))=0,ISERROR(IF(ISERROR(VLOOKUP("Persons"&amp;control!$J$99&amp;Wales_USOA!$B44,Data_USOA!$A$5:$K$5600,Data_USOA!E$1,FALSE)),"-",VLOOKUP("Persons"&amp;control!$J$99&amp;Wales_USOA!$B44,Data_USOA!$A$5:$K$5600,Data_USOA!E$1,FALSE)))),"-",IF(ISERROR(VLOOKUP("Persons"&amp;control!$J$99&amp;Wales_USOA!$B44,Data_USOA!$A$5:$K$5600,Data_USOA!E$1,FALSE)),"-",VLOOKUP("Persons"&amp;control!$J$99&amp;Wales_USOA!$B44,Data_USOA!$A$5:$K$5600,Data_USOA!E$1,FALSE)))</f>
        <v>-</v>
      </c>
      <c r="T44" s="87" t="str">
        <f>IF(OR(IF(ISERROR(VLOOKUP("Persons"&amp;control!$J$99&amp;Wales_USOA!$B44,Data_USOA!$A$5:$K$5600,Data_USOA!F$1,FALSE)),"-",VLOOKUP("Persons"&amp;control!$J$99&amp;Wales_USOA!$B44,Data_USOA!$A$5:$K$5600,Data_USOA!F$1,FALSE))=0,ISERROR(IF(ISERROR(VLOOKUP("Persons"&amp;control!$J$99&amp;Wales_USOA!$B44,Data_USOA!$A$5:$K$5600,Data_USOA!F$1,FALSE)),"-",VLOOKUP("Persons"&amp;control!$J$99&amp;Wales_USOA!$B44,Data_USOA!$A$5:$K$5600,Data_USOA!F$1,FALSE)))),"-",IF(ISERROR(VLOOKUP("Persons"&amp;control!$J$99&amp;Wales_USOA!$B44,Data_USOA!$A$5:$K$5600,Data_USOA!F$1,FALSE)),"-",VLOOKUP("Persons"&amp;control!$J$99&amp;Wales_USOA!$B44,Data_USOA!$A$5:$K$5600,Data_USOA!F$1,FALSE)))</f>
        <v>-</v>
      </c>
      <c r="U44" s="87" t="str">
        <f>IF(OR(IF(ISERROR(VLOOKUP("Persons"&amp;control!$J$99&amp;Wales_USOA!$B44,Data_USOA!$A$5:$K$5600,Data_USOA!G$1,FALSE)),"-",VLOOKUP("Persons"&amp;control!$J$99&amp;Wales_USOA!$B44,Data_USOA!$A$5:$K$5600,Data_USOA!G$1,FALSE))=0,ISERROR(IF(ISERROR(VLOOKUP("Persons"&amp;control!$J$99&amp;Wales_USOA!$B44,Data_USOA!$A$5:$K$5600,Data_USOA!G$1,FALSE)),"-",VLOOKUP("Persons"&amp;control!$J$99&amp;Wales_USOA!$B44,Data_USOA!$A$5:$K$5600,Data_USOA!G$1,FALSE)))),"-",IF(ISERROR(VLOOKUP("Persons"&amp;control!$J$99&amp;Wales_USOA!$B44,Data_USOA!$A$5:$K$5600,Data_USOA!G$1,FALSE)),"-",VLOOKUP("Persons"&amp;control!$J$99&amp;Wales_USOA!$B44,Data_USOA!$A$5:$K$5600,Data_USOA!G$1,FALSE)))</f>
        <v>-</v>
      </c>
      <c r="V44" s="87" t="str">
        <f>IF(OR(IF(ISERROR(VLOOKUP("Persons"&amp;control!$J$99&amp;Wales_USOA!$B44,Data_USOA!$A$5:$K$5600,Data_USOA!H$1,FALSE)),"-",VLOOKUP("Persons"&amp;control!$J$99&amp;Wales_USOA!$B44,Data_USOA!$A$5:$K$5600,Data_USOA!H$1,FALSE))=0,ISERROR(IF(ISERROR(VLOOKUP("Persons"&amp;control!$J$99&amp;Wales_USOA!$B44,Data_USOA!$A$5:$K$5600,Data_USOA!H$1,FALSE)),"-",VLOOKUP("Persons"&amp;control!$J$99&amp;Wales_USOA!$B44,Data_USOA!$A$5:$K$5600,Data_USOA!H$1,FALSE)))),"-",IF(ISERROR(VLOOKUP("Persons"&amp;control!$J$99&amp;Wales_USOA!$B44,Data_USOA!$A$5:$K$5600,Data_USOA!H$1,FALSE)),"-",VLOOKUP("Persons"&amp;control!$J$99&amp;Wales_USOA!$B44,Data_USOA!$A$5:$K$5600,Data_USOA!H$1,FALSE)))</f>
        <v>-</v>
      </c>
      <c r="W44" s="87" t="str">
        <f>IF(OR(IF(ISERROR(VLOOKUP("Persons"&amp;control!$J$99&amp;Wales_USOA!$B44,Data_USOA!$A$5:$K$5600,Data_USOA!I$1,FALSE)),"-",VLOOKUP("Persons"&amp;control!$J$99&amp;Wales_USOA!$B44,Data_USOA!$A$5:$K$5600,Data_USOA!I$1,FALSE))=0,ISERROR(IF(ISERROR(VLOOKUP("Persons"&amp;control!$J$99&amp;Wales_USOA!$B44,Data_USOA!$A$5:$K$5600,Data_USOA!I$1,FALSE)),"-",VLOOKUP("Persons"&amp;control!$J$99&amp;Wales_USOA!$B44,Data_USOA!$A$5:$K$5600,Data_USOA!I$1,FALSE)))),"-",IF(ISERROR(VLOOKUP("Persons"&amp;control!$J$99&amp;Wales_USOA!$B44,Data_USOA!$A$5:$K$5600,Data_USOA!I$1,FALSE)),"-",VLOOKUP("Persons"&amp;control!$J$99&amp;Wales_USOA!$B44,Data_USOA!$A$5:$K$5600,Data_USOA!I$1,FALSE)))</f>
        <v>-</v>
      </c>
      <c r="X44" s="87" t="str">
        <f>IF(OR(IF(ISERROR(VLOOKUP("Persons"&amp;control!$J$99&amp;Wales_USOA!$B44,Data_USOA!$A$5:$K$5600,Data_USOA!J$1,FALSE)),"-",VLOOKUP("Persons"&amp;control!$J$99&amp;Wales_USOA!$B44,Data_USOA!$A$5:$K$5600,Data_USOA!J$1,FALSE))=0,ISERROR(IF(ISERROR(VLOOKUP("Persons"&amp;control!$J$99&amp;Wales_USOA!$B44,Data_USOA!$A$5:$K$5600,Data_USOA!J$1,FALSE)),"-",VLOOKUP("Persons"&amp;control!$J$99&amp;Wales_USOA!$B44,Data_USOA!$A$5:$K$5600,Data_USOA!J$1,FALSE)))),"-",IF(ISERROR(VLOOKUP("Persons"&amp;control!$J$99&amp;Wales_USOA!$B44,Data_USOA!$A$5:$K$5600,Data_USOA!J$1,FALSE)),"-",VLOOKUP("Persons"&amp;control!$J$99&amp;Wales_USOA!$B44,Data_USOA!$A$5:$K$5600,Data_USOA!J$1,FALSE)))</f>
        <v>-</v>
      </c>
      <c r="Y44" s="88" t="str">
        <f>IF(OR(IF(ISERROR(VLOOKUP("Persons"&amp;control!$J$99&amp;Wales_USOA!$B44,Data_USOA!$A$5:$K$5600,Data_USOA!K$1,FALSE)),"-",VLOOKUP("Persons"&amp;control!$J$99&amp;Wales_USOA!$B44,Data_USOA!$A$5:$K$5600,Data_USOA!K$1,FALSE))=0,ISERROR(IF(ISERROR(VLOOKUP("Persons"&amp;control!$J$99&amp;Wales_USOA!$B44,Data_USOA!$A$5:$K$5600,Data_USOA!K$1,FALSE)),"-",VLOOKUP("Persons"&amp;control!$J$99&amp;Wales_USOA!$B44,Data_USOA!$A$5:$K$5600,Data_USOA!K$1,FALSE)))),"-",IF(ISERROR(VLOOKUP("Persons"&amp;control!$J$99&amp;Wales_USOA!$B44,Data_USOA!$A$5:$K$5600,Data_USOA!K$1,FALSE)),"-",VLOOKUP("Persons"&amp;control!$J$99&amp;Wales_USOA!$B44,Data_USOA!$A$5:$K$5600,Data_USOA!K$1,FALSE)))</f>
        <v>-</v>
      </c>
    </row>
    <row r="45" spans="2:25" thickBot="1">
      <c r="B45" s="16" t="s">
        <v>164</v>
      </c>
      <c r="C45" s="89">
        <f>IF(OR(IF(ISERROR(VLOOKUP(control!$B$4&amp;control!$J$99&amp;Wales_USOA!$B45,Data_USOA!$A$5:$K$5600,Data_USOA!E$1,FALSE)),"-",VLOOKUP(control!$B$4&amp;control!$J$99&amp;Wales_USOA!$B45,Data_USOA!$A$5:$K$5600,Data_USOA!E$1,FALSE))=0,ISERROR(IF(ISERROR(VLOOKUP(control!$B$4&amp;control!$J$99&amp;Wales_USOA!$B45,Data_USOA!$A$5:$K$5600,Data_USOA!E$1,FALSE)),"-",VLOOKUP(control!$B$4&amp;control!$J$99&amp;Wales_USOA!$B45,Data_USOA!$A$5:$K$5600,Data_USOA!E$1,FALSE)))),"-",IF(ISERROR(VLOOKUP(control!$B$4&amp;control!$J$99&amp;Wales_USOA!$B45,Data_USOA!$A$5:$K$5600,Data_USOA!E$1,FALSE)),"-",VLOOKUP(control!$B$4&amp;control!$J$99&amp;Wales_USOA!$B45,Data_USOA!$A$5:$K$5600,Data_USOA!E$1,FALSE)))</f>
        <v>30</v>
      </c>
      <c r="D45" s="90">
        <f>IF(OR(IF(ISERROR(VLOOKUP(control!$B$4&amp;control!$J$99&amp;Wales_USOA!$B45,Data_USOA!$A$5:$K$5600,Data_USOA!F$1,FALSE)),"-",VLOOKUP(control!$B$4&amp;control!$J$99&amp;Wales_USOA!$B45,Data_USOA!$A$5:$K$5600,Data_USOA!F$1,FALSE))=0,ISERROR(IF(ISERROR(VLOOKUP(control!$B$4&amp;control!$J$99&amp;Wales_USOA!$B45,Data_USOA!$A$5:$K$5600,Data_USOA!F$1,FALSE)),"-",VLOOKUP(control!$B$4&amp;control!$J$99&amp;Wales_USOA!$B45,Data_USOA!$A$5:$K$5600,Data_USOA!F$1,FALSE)))),"-",IF(ISERROR(VLOOKUP(control!$B$4&amp;control!$J$99&amp;Wales_USOA!$B45,Data_USOA!$A$5:$K$5600,Data_USOA!F$1,FALSE)),"-",VLOOKUP(control!$B$4&amp;control!$J$99&amp;Wales_USOA!$B45,Data_USOA!$A$5:$K$5600,Data_USOA!F$1,FALSE)))</f>
        <v>46</v>
      </c>
      <c r="E45" s="90">
        <f>IF(OR(IF(ISERROR(VLOOKUP(control!$B$4&amp;control!$J$99&amp;Wales_USOA!$B45,Data_USOA!$A$5:$K$5600,Data_USOA!G$1,FALSE)),"-",VLOOKUP(control!$B$4&amp;control!$J$99&amp;Wales_USOA!$B45,Data_USOA!$A$5:$K$5600,Data_USOA!G$1,FALSE))=0,ISERROR(IF(ISERROR(VLOOKUP(control!$B$4&amp;control!$J$99&amp;Wales_USOA!$B45,Data_USOA!$A$5:$K$5600,Data_USOA!G$1,FALSE)),"-",VLOOKUP(control!$B$4&amp;control!$J$99&amp;Wales_USOA!$B45,Data_USOA!$A$5:$K$5600,Data_USOA!G$1,FALSE)))),"-",IF(ISERROR(VLOOKUP(control!$B$4&amp;control!$J$99&amp;Wales_USOA!$B45,Data_USOA!$A$5:$K$5600,Data_USOA!G$1,FALSE)),"-",VLOOKUP(control!$B$4&amp;control!$J$99&amp;Wales_USOA!$B45,Data_USOA!$A$5:$K$5600,Data_USOA!G$1,FALSE)))</f>
        <v>84</v>
      </c>
      <c r="F45" s="90">
        <f>IF(OR(IF(ISERROR(VLOOKUP(control!$B$4&amp;control!$J$99&amp;Wales_USOA!$B45,Data_USOA!$A$5:$K$5600,Data_USOA!H$1,FALSE)),"-",VLOOKUP(control!$B$4&amp;control!$J$99&amp;Wales_USOA!$B45,Data_USOA!$A$5:$K$5600,Data_USOA!H$1,FALSE))=0,ISERROR(IF(ISERROR(VLOOKUP(control!$B$4&amp;control!$J$99&amp;Wales_USOA!$B45,Data_USOA!$A$5:$K$5600,Data_USOA!H$1,FALSE)),"-",VLOOKUP(control!$B$4&amp;control!$J$99&amp;Wales_USOA!$B45,Data_USOA!$A$5:$K$5600,Data_USOA!H$1,FALSE)))),"-",IF(ISERROR(VLOOKUP(control!$B$4&amp;control!$J$99&amp;Wales_USOA!$B45,Data_USOA!$A$5:$K$5600,Data_USOA!H$1,FALSE)),"-",VLOOKUP(control!$B$4&amp;control!$J$99&amp;Wales_USOA!$B45,Data_USOA!$A$5:$K$5600,Data_USOA!H$1,FALSE)))</f>
        <v>56</v>
      </c>
      <c r="G45" s="90">
        <f>IF(OR(IF(ISERROR(VLOOKUP(control!$B$4&amp;control!$J$99&amp;Wales_USOA!$B45,Data_USOA!$A$5:$K$5600,Data_USOA!I$1,FALSE)),"-",VLOOKUP(control!$B$4&amp;control!$J$99&amp;Wales_USOA!$B45,Data_USOA!$A$5:$K$5600,Data_USOA!I$1,FALSE))=0,ISERROR(IF(ISERROR(VLOOKUP(control!$B$4&amp;control!$J$99&amp;Wales_USOA!$B45,Data_USOA!$A$5:$K$5600,Data_USOA!I$1,FALSE)),"-",VLOOKUP(control!$B$4&amp;control!$J$99&amp;Wales_USOA!$B45,Data_USOA!$A$5:$K$5600,Data_USOA!I$1,FALSE)))),"-",IF(ISERROR(VLOOKUP(control!$B$4&amp;control!$J$99&amp;Wales_USOA!$B45,Data_USOA!$A$5:$K$5600,Data_USOA!I$1,FALSE)),"-",VLOOKUP(control!$B$4&amp;control!$J$99&amp;Wales_USOA!$B45,Data_USOA!$A$5:$K$5600,Data_USOA!I$1,FALSE)))</f>
        <v>21</v>
      </c>
      <c r="H45" s="90">
        <f>IF(OR(IF(ISERROR(VLOOKUP(control!$B$4&amp;control!$J$99&amp;Wales_USOA!$B45,Data_USOA!$A$5:$K$5600,Data_USOA!J$1,FALSE)),"-",VLOOKUP(control!$B$4&amp;control!$J$99&amp;Wales_USOA!$B45,Data_USOA!$A$5:$K$5600,Data_USOA!J$1,FALSE))=0,ISERROR(IF(ISERROR(VLOOKUP(control!$B$4&amp;control!$J$99&amp;Wales_USOA!$B45,Data_USOA!$A$5:$K$5600,Data_USOA!J$1,FALSE)),"-",VLOOKUP(control!$B$4&amp;control!$J$99&amp;Wales_USOA!$B45,Data_USOA!$A$5:$K$5600,Data_USOA!J$1,FALSE)))),"-",IF(ISERROR(VLOOKUP(control!$B$4&amp;control!$J$99&amp;Wales_USOA!$B45,Data_USOA!$A$5:$K$5600,Data_USOA!J$1,FALSE)),"-",VLOOKUP(control!$B$4&amp;control!$J$99&amp;Wales_USOA!$B45,Data_USOA!$A$5:$K$5600,Data_USOA!J$1,FALSE)))</f>
        <v>6</v>
      </c>
      <c r="I45" s="91">
        <f>IF(OR(IF(ISERROR(VLOOKUP(control!$B$4&amp;control!$J$99&amp;Wales_USOA!$B45,Data_USOA!$A$5:$K$5600,Data_USOA!K$1,FALSE)),"-",VLOOKUP(control!$B$4&amp;control!$J$99&amp;Wales_USOA!$B45,Data_USOA!$A$5:$K$5600,Data_USOA!K$1,FALSE))=0,ISERROR(IF(ISERROR(VLOOKUP(control!$B$4&amp;control!$J$99&amp;Wales_USOA!$B45,Data_USOA!$A$5:$K$5600,Data_USOA!K$1,FALSE)),"-",VLOOKUP(control!$B$4&amp;control!$J$99&amp;Wales_USOA!$B45,Data_USOA!$A$5:$K$5600,Data_USOA!K$1,FALSE)))),"-",IF(ISERROR(VLOOKUP(control!$B$4&amp;control!$J$99&amp;Wales_USOA!$B45,Data_USOA!$A$5:$K$5600,Data_USOA!K$1,FALSE)),"-",VLOOKUP(control!$B$4&amp;control!$J$99&amp;Wales_USOA!$B45,Data_USOA!$A$5:$K$5600,Data_USOA!K$1,FALSE)))</f>
        <v>243</v>
      </c>
      <c r="K45" s="89" t="str">
        <f>IF(OR(IF(ISERROR(VLOOKUP(control!$B$5&amp;control!$J$99&amp;Wales_USOA!$B45,Data_USOA!$A$5:$K$5600,Data_USOA!E$1,FALSE)),"-",VLOOKUP(control!$B$5&amp;control!$J$99&amp;Wales_USOA!$B45,Data_USOA!$A$5:$K$5600,Data_USOA!E$1,FALSE))=0,ISERROR(IF(ISERROR(VLOOKUP(control!$B$5&amp;control!$J$99&amp;Wales_USOA!$B45,Data_USOA!$A$5:$K$5600,Data_USOA!E$1,FALSE)),"-",VLOOKUP(control!$B$5&amp;control!$J$99&amp;Wales_USOA!$B45,Data_USOA!$A$5:$K$5600,Data_USOA!E$1,FALSE)))),"-",IF(ISERROR(VLOOKUP(control!$B$5&amp;control!$J$99&amp;Wales_USOA!$B45,Data_USOA!$A$5:$K$5600,Data_USOA!E$1,FALSE)),"-",VLOOKUP(control!$B$5&amp;control!$J$99&amp;Wales_USOA!$B45,Data_USOA!$A$5:$K$5600,Data_USOA!E$1,FALSE)))</f>
        <v>-</v>
      </c>
      <c r="L45" s="90" t="str">
        <f>IF(OR(IF(ISERROR(VLOOKUP(control!$B$5&amp;control!$J$99&amp;Wales_USOA!$B45,Data_USOA!$A$5:$K$5600,Data_USOA!F$1,FALSE)),"-",VLOOKUP(control!$B$5&amp;control!$J$99&amp;Wales_USOA!$B45,Data_USOA!$A$5:$K$5600,Data_USOA!F$1,FALSE))=0,ISERROR(IF(ISERROR(VLOOKUP(control!$B$5&amp;control!$J$99&amp;Wales_USOA!$B48,Data_USOA!$A$5:$K$5600,Data_USOA!F$1,FALSE)),"-",VLOOKUP(control!$B$5&amp;control!$J$99&amp;Wales_USOA!$B45,Data_USOA!$A$5:$K$5600,Data_USOA!F$1,FALSE)))),"-",IF(ISERROR(VLOOKUP(control!$B$5&amp;control!$J$99&amp;Wales_USOA!$B45,Data_USOA!$A$5:$K$5600,Data_USOA!F$1,FALSE)),"-",VLOOKUP(control!$B$5&amp;control!$J$99&amp;Wales_USOA!$B45,Data_USOA!$A$5:$K$5600,Data_USOA!F$1,FALSE)))</f>
        <v>-</v>
      </c>
      <c r="M45" s="90" t="str">
        <f>IF(OR(IF(ISERROR(VLOOKUP(control!$B$5&amp;control!$J$99&amp;Wales_USOA!$B45,Data_USOA!$A$5:$K$5600,Data_USOA!G$1,FALSE)),"-",VLOOKUP(control!$B$5&amp;control!$J$99&amp;Wales_USOA!$B45,Data_USOA!$A$5:$K$5600,Data_USOA!G$1,FALSE))=0,ISERROR(IF(ISERROR(VLOOKUP(control!$B$5&amp;control!$J$99&amp;Wales_USOA!$B48,Data_USOA!$A$5:$K$5600,Data_USOA!G$1,FALSE)),"-",VLOOKUP(control!$B$5&amp;control!$J$99&amp;Wales_USOA!$B45,Data_USOA!$A$5:$K$5600,Data_USOA!G$1,FALSE)))),"-",IF(ISERROR(VLOOKUP(control!$B$5&amp;control!$J$99&amp;Wales_USOA!$B45,Data_USOA!$A$5:$K$5600,Data_USOA!G$1,FALSE)),"-",VLOOKUP(control!$B$5&amp;control!$J$99&amp;Wales_USOA!$B45,Data_USOA!$A$5:$K$5600,Data_USOA!G$1,FALSE)))</f>
        <v>-</v>
      </c>
      <c r="N45" s="90" t="str">
        <f>IF(OR(IF(ISERROR(VLOOKUP(control!$B$5&amp;control!$J$99&amp;Wales_USOA!$B45,Data_USOA!$A$5:$K$5600,Data_USOA!H$1,FALSE)),"-",VLOOKUP(control!$B$5&amp;control!$J$99&amp;Wales_USOA!$B45,Data_USOA!$A$5:$K$5600,Data_USOA!H$1,FALSE))=0,ISERROR(IF(ISERROR(VLOOKUP(control!$B$5&amp;control!$J$99&amp;Wales_USOA!$B48,Data_USOA!$A$5:$K$5600,Data_USOA!H$1,FALSE)),"-",VLOOKUP(control!$B$5&amp;control!$J$99&amp;Wales_USOA!$B45,Data_USOA!$A$5:$K$5600,Data_USOA!H$1,FALSE)))),"-",IF(ISERROR(VLOOKUP(control!$B$5&amp;control!$J$99&amp;Wales_USOA!$B45,Data_USOA!$A$5:$K$5600,Data_USOA!H$1,FALSE)),"-",VLOOKUP(control!$B$5&amp;control!$J$99&amp;Wales_USOA!$B45,Data_USOA!$A$5:$K$5600,Data_USOA!H$1,FALSE)))</f>
        <v>-</v>
      </c>
      <c r="O45" s="90" t="str">
        <f>IF(OR(IF(ISERROR(VLOOKUP(control!$B$5&amp;control!$J$99&amp;Wales_USOA!$B45,Data_USOA!$A$5:$K$5600,Data_USOA!I$1,FALSE)),"-",VLOOKUP(control!$B$5&amp;control!$J$99&amp;Wales_USOA!$B45,Data_USOA!$A$5:$K$5600,Data_USOA!I$1,FALSE))=0,ISERROR(IF(ISERROR(VLOOKUP(control!$B$5&amp;control!$J$99&amp;Wales_USOA!$B48,Data_USOA!$A$5:$K$5600,Data_USOA!I$1,FALSE)),"-",VLOOKUP(control!$B$5&amp;control!$J$99&amp;Wales_USOA!$B45,Data_USOA!$A$5:$K$5600,Data_USOA!I$1,FALSE)))),"-",IF(ISERROR(VLOOKUP(control!$B$5&amp;control!$J$99&amp;Wales_USOA!$B45,Data_USOA!$A$5:$K$5600,Data_USOA!I$1,FALSE)),"-",VLOOKUP(control!$B$5&amp;control!$J$99&amp;Wales_USOA!$B45,Data_USOA!$A$5:$K$5600,Data_USOA!I$1,FALSE)))</f>
        <v>-</v>
      </c>
      <c r="P45" s="90" t="str">
        <f>IF(OR(IF(ISERROR(VLOOKUP(control!$B$5&amp;control!$J$99&amp;Wales_USOA!$B45,Data_USOA!$A$5:$K$5600,Data_USOA!J$1,FALSE)),"-",VLOOKUP(control!$B$5&amp;control!$J$99&amp;Wales_USOA!$B45,Data_USOA!$A$5:$K$5600,Data_USOA!J$1,FALSE))=0,ISERROR(IF(ISERROR(VLOOKUP(control!$B$5&amp;control!$J$99&amp;Wales_USOA!$B48,Data_USOA!$A$5:$K$5600,Data_USOA!J$1,FALSE)),"-",VLOOKUP(control!$B$5&amp;control!$J$99&amp;Wales_USOA!$B45,Data_USOA!$A$5:$K$5600,Data_USOA!J$1,FALSE)))),"-",IF(ISERROR(VLOOKUP(control!$B$5&amp;control!$J$99&amp;Wales_USOA!$B45,Data_USOA!$A$5:$K$5600,Data_USOA!J$1,FALSE)),"-",VLOOKUP(control!$B$5&amp;control!$J$99&amp;Wales_USOA!$B45,Data_USOA!$A$5:$K$5600,Data_USOA!J$1,FALSE)))</f>
        <v>-</v>
      </c>
      <c r="Q45" s="91" t="str">
        <f>IF(OR(IF(ISERROR(VLOOKUP(control!$B$5&amp;control!$J$99&amp;Wales_USOA!$B45,Data_USOA!$A$5:$K$5600,Data_USOA!K$1,FALSE)),"-",VLOOKUP(control!$B$5&amp;control!$J$99&amp;Wales_USOA!$B45,Data_USOA!$A$5:$K$5600,Data_USOA!K$1,FALSE))=0,ISERROR(IF(ISERROR(VLOOKUP(control!$B$5&amp;control!$J$99&amp;Wales_USOA!$B48,Data_USOA!$A$5:$K$5600,Data_USOA!K$1,FALSE)),"-",VLOOKUP(control!$B$5&amp;control!$J$99&amp;Wales_USOA!$B45,Data_USOA!$A$5:$K$5600,Data_USOA!K$1,FALSE)))),"-",IF(ISERROR(VLOOKUP(control!$B$5&amp;control!$J$99&amp;Wales_USOA!$B45,Data_USOA!$A$5:$K$5600,Data_USOA!K$1,FALSE)),"-",VLOOKUP(control!$B$5&amp;control!$J$99&amp;Wales_USOA!$B45,Data_USOA!$A$5:$K$5600,Data_USOA!K$1,FALSE)))</f>
        <v>-</v>
      </c>
      <c r="R45" s="9"/>
      <c r="S45" s="89">
        <f>IF(OR(IF(ISERROR(VLOOKUP("Persons"&amp;control!$J$99&amp;Wales_USOA!$B45,Data_USOA!$A$5:$K$5600,Data_USOA!E$1,FALSE)),"-",VLOOKUP("Persons"&amp;control!$J$99&amp;Wales_USOA!$B45,Data_USOA!$A$5:$K$5600,Data_USOA!E$1,FALSE))=0,ISERROR(IF(ISERROR(VLOOKUP("Persons"&amp;control!$J$99&amp;Wales_USOA!$B45,Data_USOA!$A$5:$K$5600,Data_USOA!E$1,FALSE)),"-",VLOOKUP("Persons"&amp;control!$J$99&amp;Wales_USOA!$B45,Data_USOA!$A$5:$K$5600,Data_USOA!E$1,FALSE)))),"-",IF(ISERROR(VLOOKUP("Persons"&amp;control!$J$99&amp;Wales_USOA!$B45,Data_USOA!$A$5:$K$5600,Data_USOA!E$1,FALSE)),"-",VLOOKUP("Persons"&amp;control!$J$99&amp;Wales_USOA!$B45,Data_USOA!$A$5:$K$5600,Data_USOA!E$1,FALSE)))</f>
        <v>30</v>
      </c>
      <c r="T45" s="90">
        <f>IF(OR(IF(ISERROR(VLOOKUP("Persons"&amp;control!$J$99&amp;Wales_USOA!$B45,Data_USOA!$A$5:$K$5600,Data_USOA!F$1,FALSE)),"-",VLOOKUP("Persons"&amp;control!$J$99&amp;Wales_USOA!$B45,Data_USOA!$A$5:$K$5600,Data_USOA!F$1,FALSE))=0,ISERROR(IF(ISERROR(VLOOKUP("Persons"&amp;control!$J$99&amp;Wales_USOA!$B45,Data_USOA!$A$5:$K$5600,Data_USOA!F$1,FALSE)),"-",VLOOKUP("Persons"&amp;control!$J$99&amp;Wales_USOA!$B45,Data_USOA!$A$5:$K$5600,Data_USOA!F$1,FALSE)))),"-",IF(ISERROR(VLOOKUP("Persons"&amp;control!$J$99&amp;Wales_USOA!$B45,Data_USOA!$A$5:$K$5600,Data_USOA!F$1,FALSE)),"-",VLOOKUP("Persons"&amp;control!$J$99&amp;Wales_USOA!$B45,Data_USOA!$A$5:$K$5600,Data_USOA!F$1,FALSE)))</f>
        <v>46</v>
      </c>
      <c r="U45" s="90">
        <f>IF(OR(IF(ISERROR(VLOOKUP("Persons"&amp;control!$J$99&amp;Wales_USOA!$B45,Data_USOA!$A$5:$K$5600,Data_USOA!G$1,FALSE)),"-",VLOOKUP("Persons"&amp;control!$J$99&amp;Wales_USOA!$B45,Data_USOA!$A$5:$K$5600,Data_USOA!G$1,FALSE))=0,ISERROR(IF(ISERROR(VLOOKUP("Persons"&amp;control!$J$99&amp;Wales_USOA!$B45,Data_USOA!$A$5:$K$5600,Data_USOA!G$1,FALSE)),"-",VLOOKUP("Persons"&amp;control!$J$99&amp;Wales_USOA!$B45,Data_USOA!$A$5:$K$5600,Data_USOA!G$1,FALSE)))),"-",IF(ISERROR(VLOOKUP("Persons"&amp;control!$J$99&amp;Wales_USOA!$B45,Data_USOA!$A$5:$K$5600,Data_USOA!G$1,FALSE)),"-",VLOOKUP("Persons"&amp;control!$J$99&amp;Wales_USOA!$B45,Data_USOA!$A$5:$K$5600,Data_USOA!G$1,FALSE)))</f>
        <v>84</v>
      </c>
      <c r="V45" s="90">
        <f>IF(OR(IF(ISERROR(VLOOKUP("Persons"&amp;control!$J$99&amp;Wales_USOA!$B45,Data_USOA!$A$5:$K$5600,Data_USOA!H$1,FALSE)),"-",VLOOKUP("Persons"&amp;control!$J$99&amp;Wales_USOA!$B45,Data_USOA!$A$5:$K$5600,Data_USOA!H$1,FALSE))=0,ISERROR(IF(ISERROR(VLOOKUP("Persons"&amp;control!$J$99&amp;Wales_USOA!$B45,Data_USOA!$A$5:$K$5600,Data_USOA!H$1,FALSE)),"-",VLOOKUP("Persons"&amp;control!$J$99&amp;Wales_USOA!$B45,Data_USOA!$A$5:$K$5600,Data_USOA!H$1,FALSE)))),"-",IF(ISERROR(VLOOKUP("Persons"&amp;control!$J$99&amp;Wales_USOA!$B45,Data_USOA!$A$5:$K$5600,Data_USOA!H$1,FALSE)),"-",VLOOKUP("Persons"&amp;control!$J$99&amp;Wales_USOA!$B45,Data_USOA!$A$5:$K$5600,Data_USOA!H$1,FALSE)))</f>
        <v>56</v>
      </c>
      <c r="W45" s="90">
        <f>IF(OR(IF(ISERROR(VLOOKUP("Persons"&amp;control!$J$99&amp;Wales_USOA!$B45,Data_USOA!$A$5:$K$5600,Data_USOA!I$1,FALSE)),"-",VLOOKUP("Persons"&amp;control!$J$99&amp;Wales_USOA!$B45,Data_USOA!$A$5:$K$5600,Data_USOA!I$1,FALSE))=0,ISERROR(IF(ISERROR(VLOOKUP("Persons"&amp;control!$J$99&amp;Wales_USOA!$B45,Data_USOA!$A$5:$K$5600,Data_USOA!I$1,FALSE)),"-",VLOOKUP("Persons"&amp;control!$J$99&amp;Wales_USOA!$B45,Data_USOA!$A$5:$K$5600,Data_USOA!I$1,FALSE)))),"-",IF(ISERROR(VLOOKUP("Persons"&amp;control!$J$99&amp;Wales_USOA!$B45,Data_USOA!$A$5:$K$5600,Data_USOA!I$1,FALSE)),"-",VLOOKUP("Persons"&amp;control!$J$99&amp;Wales_USOA!$B45,Data_USOA!$A$5:$K$5600,Data_USOA!I$1,FALSE)))</f>
        <v>21</v>
      </c>
      <c r="X45" s="90">
        <f>IF(OR(IF(ISERROR(VLOOKUP("Persons"&amp;control!$J$99&amp;Wales_USOA!$B45,Data_USOA!$A$5:$K$5600,Data_USOA!J$1,FALSE)),"-",VLOOKUP("Persons"&amp;control!$J$99&amp;Wales_USOA!$B45,Data_USOA!$A$5:$K$5600,Data_USOA!J$1,FALSE))=0,ISERROR(IF(ISERROR(VLOOKUP("Persons"&amp;control!$J$99&amp;Wales_USOA!$B45,Data_USOA!$A$5:$K$5600,Data_USOA!J$1,FALSE)),"-",VLOOKUP("Persons"&amp;control!$J$99&amp;Wales_USOA!$B45,Data_USOA!$A$5:$K$5600,Data_USOA!J$1,FALSE)))),"-",IF(ISERROR(VLOOKUP("Persons"&amp;control!$J$99&amp;Wales_USOA!$B45,Data_USOA!$A$5:$K$5600,Data_USOA!J$1,FALSE)),"-",VLOOKUP("Persons"&amp;control!$J$99&amp;Wales_USOA!$B45,Data_USOA!$A$5:$K$5600,Data_USOA!J$1,FALSE)))</f>
        <v>6</v>
      </c>
      <c r="Y45" s="91">
        <f>IF(OR(IF(ISERROR(VLOOKUP("Persons"&amp;control!$J$99&amp;Wales_USOA!$B45,Data_USOA!$A$5:$K$5600,Data_USOA!K$1,FALSE)),"-",VLOOKUP("Persons"&amp;control!$J$99&amp;Wales_USOA!$B45,Data_USOA!$A$5:$K$5600,Data_USOA!K$1,FALSE))=0,ISERROR(IF(ISERROR(VLOOKUP("Persons"&amp;control!$J$99&amp;Wales_USOA!$B45,Data_USOA!$A$5:$K$5600,Data_USOA!K$1,FALSE)),"-",VLOOKUP("Persons"&amp;control!$J$99&amp;Wales_USOA!$B45,Data_USOA!$A$5:$K$5600,Data_USOA!K$1,FALSE)))),"-",IF(ISERROR(VLOOKUP("Persons"&amp;control!$J$99&amp;Wales_USOA!$B45,Data_USOA!$A$5:$K$5600,Data_USOA!K$1,FALSE)),"-",VLOOKUP("Persons"&amp;control!$J$99&amp;Wales_USOA!$B45,Data_USOA!$A$5:$K$5600,Data_USOA!K$1,FALSE)))</f>
        <v>243</v>
      </c>
    </row>
    <row r="46" spans="2:25" ht="15.75" customHeight="1" thickBot="1">
      <c r="B46" s="16" t="s">
        <v>142</v>
      </c>
      <c r="C46" s="86">
        <f>IF(OR(IF(ISERROR(VLOOKUP(control!$B$4&amp;control!$J$99&amp;Wales_USOA!$B46,Data_USOA!$A$5:$K$5600,Data_USOA!E$1,FALSE)),"-",VLOOKUP(control!$B$4&amp;control!$J$99&amp;Wales_USOA!$B46,Data_USOA!$A$5:$K$5600,Data_USOA!E$1,FALSE))=0,ISERROR(IF(ISERROR(VLOOKUP(control!$B$4&amp;control!$J$99&amp;Wales_USOA!$B46,Data_USOA!$A$5:$K$5600,Data_USOA!E$1,FALSE)),"-",VLOOKUP(control!$B$4&amp;control!$J$99&amp;Wales_USOA!$B46,Data_USOA!$A$5:$K$5600,Data_USOA!E$1,FALSE)))),"-",IF(ISERROR(VLOOKUP(control!$B$4&amp;control!$J$99&amp;Wales_USOA!$B46,Data_USOA!$A$5:$K$5600,Data_USOA!E$1,FALSE)),"-",VLOOKUP(control!$B$4&amp;control!$J$99&amp;Wales_USOA!$B46,Data_USOA!$A$5:$K$5600,Data_USOA!E$1,FALSE)))</f>
        <v>6</v>
      </c>
      <c r="D46" s="87" t="str">
        <f>IF(OR(IF(ISERROR(VLOOKUP(control!$B$4&amp;control!$J$99&amp;Wales_USOA!$B46,Data_USOA!$A$5:$K$5600,Data_USOA!F$1,FALSE)),"-",VLOOKUP(control!$B$4&amp;control!$J$99&amp;Wales_USOA!$B46,Data_USOA!$A$5:$K$5600,Data_USOA!F$1,FALSE))=0,ISERROR(IF(ISERROR(VLOOKUP(control!$B$4&amp;control!$J$99&amp;Wales_USOA!$B46,Data_USOA!$A$5:$K$5600,Data_USOA!F$1,FALSE)),"-",VLOOKUP(control!$B$4&amp;control!$J$99&amp;Wales_USOA!$B46,Data_USOA!$A$5:$K$5600,Data_USOA!F$1,FALSE)))),"-",IF(ISERROR(VLOOKUP(control!$B$4&amp;control!$J$99&amp;Wales_USOA!$B46,Data_USOA!$A$5:$K$5600,Data_USOA!F$1,FALSE)),"-",VLOOKUP(control!$B$4&amp;control!$J$99&amp;Wales_USOA!$B46,Data_USOA!$A$5:$K$5600,Data_USOA!F$1,FALSE)))</f>
        <v>-</v>
      </c>
      <c r="E46" s="87">
        <f>IF(OR(IF(ISERROR(VLOOKUP(control!$B$4&amp;control!$J$99&amp;Wales_USOA!$B46,Data_USOA!$A$5:$K$5600,Data_USOA!G$1,FALSE)),"-",VLOOKUP(control!$B$4&amp;control!$J$99&amp;Wales_USOA!$B46,Data_USOA!$A$5:$K$5600,Data_USOA!G$1,FALSE))=0,ISERROR(IF(ISERROR(VLOOKUP(control!$B$4&amp;control!$J$99&amp;Wales_USOA!$B46,Data_USOA!$A$5:$K$5600,Data_USOA!G$1,FALSE)),"-",VLOOKUP(control!$B$4&amp;control!$J$99&amp;Wales_USOA!$B46,Data_USOA!$A$5:$K$5600,Data_USOA!G$1,FALSE)))),"-",IF(ISERROR(VLOOKUP(control!$B$4&amp;control!$J$99&amp;Wales_USOA!$B46,Data_USOA!$A$5:$K$5600,Data_USOA!G$1,FALSE)),"-",VLOOKUP(control!$B$4&amp;control!$J$99&amp;Wales_USOA!$B46,Data_USOA!$A$5:$K$5600,Data_USOA!G$1,FALSE)))</f>
        <v>6</v>
      </c>
      <c r="F46" s="87" t="str">
        <f>IF(OR(IF(ISERROR(VLOOKUP(control!$B$4&amp;control!$J$99&amp;Wales_USOA!$B46,Data_USOA!$A$5:$K$5600,Data_USOA!H$1,FALSE)),"-",VLOOKUP(control!$B$4&amp;control!$J$99&amp;Wales_USOA!$B46,Data_USOA!$A$5:$K$5600,Data_USOA!H$1,FALSE))=0,ISERROR(IF(ISERROR(VLOOKUP(control!$B$4&amp;control!$J$99&amp;Wales_USOA!$B46,Data_USOA!$A$5:$K$5600,Data_USOA!H$1,FALSE)),"-",VLOOKUP(control!$B$4&amp;control!$J$99&amp;Wales_USOA!$B46,Data_USOA!$A$5:$K$5600,Data_USOA!H$1,FALSE)))),"-",IF(ISERROR(VLOOKUP(control!$B$4&amp;control!$J$99&amp;Wales_USOA!$B46,Data_USOA!$A$5:$K$5600,Data_USOA!H$1,FALSE)),"-",VLOOKUP(control!$B$4&amp;control!$J$99&amp;Wales_USOA!$B46,Data_USOA!$A$5:$K$5600,Data_USOA!H$1,FALSE)))</f>
        <v>-</v>
      </c>
      <c r="G46" s="87">
        <f>IF(OR(IF(ISERROR(VLOOKUP(control!$B$4&amp;control!$J$99&amp;Wales_USOA!$B46,Data_USOA!$A$5:$K$5600,Data_USOA!I$1,FALSE)),"-",VLOOKUP(control!$B$4&amp;control!$J$99&amp;Wales_USOA!$B46,Data_USOA!$A$5:$K$5600,Data_USOA!I$1,FALSE))=0,ISERROR(IF(ISERROR(VLOOKUP(control!$B$4&amp;control!$J$99&amp;Wales_USOA!$B46,Data_USOA!$A$5:$K$5600,Data_USOA!I$1,FALSE)),"-",VLOOKUP(control!$B$4&amp;control!$J$99&amp;Wales_USOA!$B46,Data_USOA!$A$5:$K$5600,Data_USOA!I$1,FALSE)))),"-",IF(ISERROR(VLOOKUP(control!$B$4&amp;control!$J$99&amp;Wales_USOA!$B46,Data_USOA!$A$5:$K$5600,Data_USOA!I$1,FALSE)),"-",VLOOKUP(control!$B$4&amp;control!$J$99&amp;Wales_USOA!$B46,Data_USOA!$A$5:$K$5600,Data_USOA!I$1,FALSE)))</f>
        <v>6</v>
      </c>
      <c r="H46" s="87" t="str">
        <f>IF(OR(IF(ISERROR(VLOOKUP(control!$B$4&amp;control!$J$99&amp;Wales_USOA!$B46,Data_USOA!$A$5:$K$5600,Data_USOA!J$1,FALSE)),"-",VLOOKUP(control!$B$4&amp;control!$J$99&amp;Wales_USOA!$B46,Data_USOA!$A$5:$K$5600,Data_USOA!J$1,FALSE))=0,ISERROR(IF(ISERROR(VLOOKUP(control!$B$4&amp;control!$J$99&amp;Wales_USOA!$B46,Data_USOA!$A$5:$K$5600,Data_USOA!J$1,FALSE)),"-",VLOOKUP(control!$B$4&amp;control!$J$99&amp;Wales_USOA!$B46,Data_USOA!$A$5:$K$5600,Data_USOA!J$1,FALSE)))),"-",IF(ISERROR(VLOOKUP(control!$B$4&amp;control!$J$99&amp;Wales_USOA!$B46,Data_USOA!$A$5:$K$5600,Data_USOA!J$1,FALSE)),"-",VLOOKUP(control!$B$4&amp;control!$J$99&amp;Wales_USOA!$B46,Data_USOA!$A$5:$K$5600,Data_USOA!J$1,FALSE)))</f>
        <v>-</v>
      </c>
      <c r="I46" s="88">
        <f>IF(OR(IF(ISERROR(VLOOKUP(control!$B$4&amp;control!$J$99&amp;Wales_USOA!$B46,Data_USOA!$A$5:$K$5600,Data_USOA!K$1,FALSE)),"-",VLOOKUP(control!$B$4&amp;control!$J$99&amp;Wales_USOA!$B46,Data_USOA!$A$5:$K$5600,Data_USOA!K$1,FALSE))=0,ISERROR(IF(ISERROR(VLOOKUP(control!$B$4&amp;control!$J$99&amp;Wales_USOA!$B46,Data_USOA!$A$5:$K$5600,Data_USOA!K$1,FALSE)),"-",VLOOKUP(control!$B$4&amp;control!$J$99&amp;Wales_USOA!$B46,Data_USOA!$A$5:$K$5600,Data_USOA!K$1,FALSE)))),"-",IF(ISERROR(VLOOKUP(control!$B$4&amp;control!$J$99&amp;Wales_USOA!$B46,Data_USOA!$A$5:$K$5600,Data_USOA!K$1,FALSE)),"-",VLOOKUP(control!$B$4&amp;control!$J$99&amp;Wales_USOA!$B46,Data_USOA!$A$5:$K$5600,Data_USOA!K$1,FALSE)))</f>
        <v>18</v>
      </c>
      <c r="K46" s="86" t="str">
        <f>IF(OR(IF(ISERROR(VLOOKUP(control!$B$5&amp;control!$J$99&amp;Wales_USOA!$B46,Data_USOA!$A$5:$K$5600,Data_USOA!E$1,FALSE)),"-",VLOOKUP(control!$B$5&amp;control!$J$99&amp;Wales_USOA!$B46,Data_USOA!$A$5:$K$5600,Data_USOA!E$1,FALSE))=0,ISERROR(IF(ISERROR(VLOOKUP(control!$B$5&amp;control!$J$99&amp;Wales_USOA!$B46,Data_USOA!$A$5:$K$5600,Data_USOA!E$1,FALSE)),"-",VLOOKUP(control!$B$5&amp;control!$J$99&amp;Wales_USOA!$B46,Data_USOA!$A$5:$K$5600,Data_USOA!E$1,FALSE)))),"-",IF(ISERROR(VLOOKUP(control!$B$5&amp;control!$J$99&amp;Wales_USOA!$B46,Data_USOA!$A$5:$K$5600,Data_USOA!E$1,FALSE)),"-",VLOOKUP(control!$B$5&amp;control!$J$99&amp;Wales_USOA!$B46,Data_USOA!$A$5:$K$5600,Data_USOA!E$1,FALSE)))</f>
        <v>-</v>
      </c>
      <c r="L46" s="87" t="str">
        <f>IF(OR(IF(ISERROR(VLOOKUP(control!$B$5&amp;control!$J$99&amp;Wales_USOA!$B46,Data_USOA!$A$5:$K$5600,Data_USOA!F$1,FALSE)),"-",VLOOKUP(control!$B$5&amp;control!$J$99&amp;Wales_USOA!$B46,Data_USOA!$A$5:$K$5600,Data_USOA!F$1,FALSE))=0,ISERROR(IF(ISERROR(VLOOKUP(control!$B$5&amp;control!$J$99&amp;Wales_USOA!$B49,Data_USOA!$A$5:$K$5600,Data_USOA!F$1,FALSE)),"-",VLOOKUP(control!$B$5&amp;control!$J$99&amp;Wales_USOA!$B46,Data_USOA!$A$5:$K$5600,Data_USOA!F$1,FALSE)))),"-",IF(ISERROR(VLOOKUP(control!$B$5&amp;control!$J$99&amp;Wales_USOA!$B46,Data_USOA!$A$5:$K$5600,Data_USOA!F$1,FALSE)),"-",VLOOKUP(control!$B$5&amp;control!$J$99&amp;Wales_USOA!$B46,Data_USOA!$A$5:$K$5600,Data_USOA!F$1,FALSE)))</f>
        <v>-</v>
      </c>
      <c r="M46" s="87" t="str">
        <f>IF(OR(IF(ISERROR(VLOOKUP(control!$B$5&amp;control!$J$99&amp;Wales_USOA!$B46,Data_USOA!$A$5:$K$5600,Data_USOA!G$1,FALSE)),"-",VLOOKUP(control!$B$5&amp;control!$J$99&amp;Wales_USOA!$B46,Data_USOA!$A$5:$K$5600,Data_USOA!G$1,FALSE))=0,ISERROR(IF(ISERROR(VLOOKUP(control!$B$5&amp;control!$J$99&amp;Wales_USOA!$B49,Data_USOA!$A$5:$K$5600,Data_USOA!G$1,FALSE)),"-",VLOOKUP(control!$B$5&amp;control!$J$99&amp;Wales_USOA!$B46,Data_USOA!$A$5:$K$5600,Data_USOA!G$1,FALSE)))),"-",IF(ISERROR(VLOOKUP(control!$B$5&amp;control!$J$99&amp;Wales_USOA!$B46,Data_USOA!$A$5:$K$5600,Data_USOA!G$1,FALSE)),"-",VLOOKUP(control!$B$5&amp;control!$J$99&amp;Wales_USOA!$B46,Data_USOA!$A$5:$K$5600,Data_USOA!G$1,FALSE)))</f>
        <v>-</v>
      </c>
      <c r="N46" s="87" t="str">
        <f>IF(OR(IF(ISERROR(VLOOKUP(control!$B$5&amp;control!$J$99&amp;Wales_USOA!$B46,Data_USOA!$A$5:$K$5600,Data_USOA!H$1,FALSE)),"-",VLOOKUP(control!$B$5&amp;control!$J$99&amp;Wales_USOA!$B46,Data_USOA!$A$5:$K$5600,Data_USOA!H$1,FALSE))=0,ISERROR(IF(ISERROR(VLOOKUP(control!$B$5&amp;control!$J$99&amp;Wales_USOA!$B49,Data_USOA!$A$5:$K$5600,Data_USOA!H$1,FALSE)),"-",VLOOKUP(control!$B$5&amp;control!$J$99&amp;Wales_USOA!$B46,Data_USOA!$A$5:$K$5600,Data_USOA!H$1,FALSE)))),"-",IF(ISERROR(VLOOKUP(control!$B$5&amp;control!$J$99&amp;Wales_USOA!$B46,Data_USOA!$A$5:$K$5600,Data_USOA!H$1,FALSE)),"-",VLOOKUP(control!$B$5&amp;control!$J$99&amp;Wales_USOA!$B46,Data_USOA!$A$5:$K$5600,Data_USOA!H$1,FALSE)))</f>
        <v>-</v>
      </c>
      <c r="O46" s="87" t="str">
        <f>IF(OR(IF(ISERROR(VLOOKUP(control!$B$5&amp;control!$J$99&amp;Wales_USOA!$B46,Data_USOA!$A$5:$K$5600,Data_USOA!I$1,FALSE)),"-",VLOOKUP(control!$B$5&amp;control!$J$99&amp;Wales_USOA!$B46,Data_USOA!$A$5:$K$5600,Data_USOA!I$1,FALSE))=0,ISERROR(IF(ISERROR(VLOOKUP(control!$B$5&amp;control!$J$99&amp;Wales_USOA!$B49,Data_USOA!$A$5:$K$5600,Data_USOA!I$1,FALSE)),"-",VLOOKUP(control!$B$5&amp;control!$J$99&amp;Wales_USOA!$B46,Data_USOA!$A$5:$K$5600,Data_USOA!I$1,FALSE)))),"-",IF(ISERROR(VLOOKUP(control!$B$5&amp;control!$J$99&amp;Wales_USOA!$B46,Data_USOA!$A$5:$K$5600,Data_USOA!I$1,FALSE)),"-",VLOOKUP(control!$B$5&amp;control!$J$99&amp;Wales_USOA!$B46,Data_USOA!$A$5:$K$5600,Data_USOA!I$1,FALSE)))</f>
        <v>-</v>
      </c>
      <c r="P46" s="87" t="str">
        <f>IF(OR(IF(ISERROR(VLOOKUP(control!$B$5&amp;control!$J$99&amp;Wales_USOA!$B46,Data_USOA!$A$5:$K$5600,Data_USOA!J$1,FALSE)),"-",VLOOKUP(control!$B$5&amp;control!$J$99&amp;Wales_USOA!$B46,Data_USOA!$A$5:$K$5600,Data_USOA!J$1,FALSE))=0,ISERROR(IF(ISERROR(VLOOKUP(control!$B$5&amp;control!$J$99&amp;Wales_USOA!$B49,Data_USOA!$A$5:$K$5600,Data_USOA!J$1,FALSE)),"-",VLOOKUP(control!$B$5&amp;control!$J$99&amp;Wales_USOA!$B46,Data_USOA!$A$5:$K$5600,Data_USOA!J$1,FALSE)))),"-",IF(ISERROR(VLOOKUP(control!$B$5&amp;control!$J$99&amp;Wales_USOA!$B46,Data_USOA!$A$5:$K$5600,Data_USOA!J$1,FALSE)),"-",VLOOKUP(control!$B$5&amp;control!$J$99&amp;Wales_USOA!$B46,Data_USOA!$A$5:$K$5600,Data_USOA!J$1,FALSE)))</f>
        <v>-</v>
      </c>
      <c r="Q46" s="88" t="str">
        <f>IF(OR(IF(ISERROR(VLOOKUP(control!$B$5&amp;control!$J$99&amp;Wales_USOA!$B46,Data_USOA!$A$5:$K$5600,Data_USOA!K$1,FALSE)),"-",VLOOKUP(control!$B$5&amp;control!$J$99&amp;Wales_USOA!$B46,Data_USOA!$A$5:$K$5600,Data_USOA!K$1,FALSE))=0,ISERROR(IF(ISERROR(VLOOKUP(control!$B$5&amp;control!$J$99&amp;Wales_USOA!$B49,Data_USOA!$A$5:$K$5600,Data_USOA!K$1,FALSE)),"-",VLOOKUP(control!$B$5&amp;control!$J$99&amp;Wales_USOA!$B46,Data_USOA!$A$5:$K$5600,Data_USOA!K$1,FALSE)))),"-",IF(ISERROR(VLOOKUP(control!$B$5&amp;control!$J$99&amp;Wales_USOA!$B46,Data_USOA!$A$5:$K$5600,Data_USOA!K$1,FALSE)),"-",VLOOKUP(control!$B$5&amp;control!$J$99&amp;Wales_USOA!$B46,Data_USOA!$A$5:$K$5600,Data_USOA!K$1,FALSE)))</f>
        <v>-</v>
      </c>
      <c r="R46" s="9"/>
      <c r="S46" s="86">
        <f>IF(OR(IF(ISERROR(VLOOKUP("Persons"&amp;control!$J$99&amp;Wales_USOA!$B46,Data_USOA!$A$5:$K$5600,Data_USOA!E$1,FALSE)),"-",VLOOKUP("Persons"&amp;control!$J$99&amp;Wales_USOA!$B46,Data_USOA!$A$5:$K$5600,Data_USOA!E$1,FALSE))=0,ISERROR(IF(ISERROR(VLOOKUP("Persons"&amp;control!$J$99&amp;Wales_USOA!$B46,Data_USOA!$A$5:$K$5600,Data_USOA!E$1,FALSE)),"-",VLOOKUP("Persons"&amp;control!$J$99&amp;Wales_USOA!$B46,Data_USOA!$A$5:$K$5600,Data_USOA!E$1,FALSE)))),"-",IF(ISERROR(VLOOKUP("Persons"&amp;control!$J$99&amp;Wales_USOA!$B46,Data_USOA!$A$5:$K$5600,Data_USOA!E$1,FALSE)),"-",VLOOKUP("Persons"&amp;control!$J$99&amp;Wales_USOA!$B46,Data_USOA!$A$5:$K$5600,Data_USOA!E$1,FALSE)))</f>
        <v>6</v>
      </c>
      <c r="T46" s="87" t="str">
        <f>IF(OR(IF(ISERROR(VLOOKUP("Persons"&amp;control!$J$99&amp;Wales_USOA!$B46,Data_USOA!$A$5:$K$5600,Data_USOA!F$1,FALSE)),"-",VLOOKUP("Persons"&amp;control!$J$99&amp;Wales_USOA!$B46,Data_USOA!$A$5:$K$5600,Data_USOA!F$1,FALSE))=0,ISERROR(IF(ISERROR(VLOOKUP("Persons"&amp;control!$J$99&amp;Wales_USOA!$B46,Data_USOA!$A$5:$K$5600,Data_USOA!F$1,FALSE)),"-",VLOOKUP("Persons"&amp;control!$J$99&amp;Wales_USOA!$B46,Data_USOA!$A$5:$K$5600,Data_USOA!F$1,FALSE)))),"-",IF(ISERROR(VLOOKUP("Persons"&amp;control!$J$99&amp;Wales_USOA!$B46,Data_USOA!$A$5:$K$5600,Data_USOA!F$1,FALSE)),"-",VLOOKUP("Persons"&amp;control!$J$99&amp;Wales_USOA!$B46,Data_USOA!$A$5:$K$5600,Data_USOA!F$1,FALSE)))</f>
        <v>-</v>
      </c>
      <c r="U46" s="87">
        <f>IF(OR(IF(ISERROR(VLOOKUP("Persons"&amp;control!$J$99&amp;Wales_USOA!$B46,Data_USOA!$A$5:$K$5600,Data_USOA!G$1,FALSE)),"-",VLOOKUP("Persons"&amp;control!$J$99&amp;Wales_USOA!$B46,Data_USOA!$A$5:$K$5600,Data_USOA!G$1,FALSE))=0,ISERROR(IF(ISERROR(VLOOKUP("Persons"&amp;control!$J$99&amp;Wales_USOA!$B46,Data_USOA!$A$5:$K$5600,Data_USOA!G$1,FALSE)),"-",VLOOKUP("Persons"&amp;control!$J$99&amp;Wales_USOA!$B46,Data_USOA!$A$5:$K$5600,Data_USOA!G$1,FALSE)))),"-",IF(ISERROR(VLOOKUP("Persons"&amp;control!$J$99&amp;Wales_USOA!$B46,Data_USOA!$A$5:$K$5600,Data_USOA!G$1,FALSE)),"-",VLOOKUP("Persons"&amp;control!$J$99&amp;Wales_USOA!$B46,Data_USOA!$A$5:$K$5600,Data_USOA!G$1,FALSE)))</f>
        <v>6</v>
      </c>
      <c r="V46" s="87" t="str">
        <f>IF(OR(IF(ISERROR(VLOOKUP("Persons"&amp;control!$J$99&amp;Wales_USOA!$B46,Data_USOA!$A$5:$K$5600,Data_USOA!H$1,FALSE)),"-",VLOOKUP("Persons"&amp;control!$J$99&amp;Wales_USOA!$B46,Data_USOA!$A$5:$K$5600,Data_USOA!H$1,FALSE))=0,ISERROR(IF(ISERROR(VLOOKUP("Persons"&amp;control!$J$99&amp;Wales_USOA!$B46,Data_USOA!$A$5:$K$5600,Data_USOA!H$1,FALSE)),"-",VLOOKUP("Persons"&amp;control!$J$99&amp;Wales_USOA!$B46,Data_USOA!$A$5:$K$5600,Data_USOA!H$1,FALSE)))),"-",IF(ISERROR(VLOOKUP("Persons"&amp;control!$J$99&amp;Wales_USOA!$B46,Data_USOA!$A$5:$K$5600,Data_USOA!H$1,FALSE)),"-",VLOOKUP("Persons"&amp;control!$J$99&amp;Wales_USOA!$B46,Data_USOA!$A$5:$K$5600,Data_USOA!H$1,FALSE)))</f>
        <v>-</v>
      </c>
      <c r="W46" s="87">
        <f>IF(OR(IF(ISERROR(VLOOKUP("Persons"&amp;control!$J$99&amp;Wales_USOA!$B46,Data_USOA!$A$5:$K$5600,Data_USOA!I$1,FALSE)),"-",VLOOKUP("Persons"&amp;control!$J$99&amp;Wales_USOA!$B46,Data_USOA!$A$5:$K$5600,Data_USOA!I$1,FALSE))=0,ISERROR(IF(ISERROR(VLOOKUP("Persons"&amp;control!$J$99&amp;Wales_USOA!$B46,Data_USOA!$A$5:$K$5600,Data_USOA!I$1,FALSE)),"-",VLOOKUP("Persons"&amp;control!$J$99&amp;Wales_USOA!$B46,Data_USOA!$A$5:$K$5600,Data_USOA!I$1,FALSE)))),"-",IF(ISERROR(VLOOKUP("Persons"&amp;control!$J$99&amp;Wales_USOA!$B46,Data_USOA!$A$5:$K$5600,Data_USOA!I$1,FALSE)),"-",VLOOKUP("Persons"&amp;control!$J$99&amp;Wales_USOA!$B46,Data_USOA!$A$5:$K$5600,Data_USOA!I$1,FALSE)))</f>
        <v>6</v>
      </c>
      <c r="X46" s="87" t="str">
        <f>IF(OR(IF(ISERROR(VLOOKUP("Persons"&amp;control!$J$99&amp;Wales_USOA!$B46,Data_USOA!$A$5:$K$5600,Data_USOA!J$1,FALSE)),"-",VLOOKUP("Persons"&amp;control!$J$99&amp;Wales_USOA!$B46,Data_USOA!$A$5:$K$5600,Data_USOA!J$1,FALSE))=0,ISERROR(IF(ISERROR(VLOOKUP("Persons"&amp;control!$J$99&amp;Wales_USOA!$B46,Data_USOA!$A$5:$K$5600,Data_USOA!J$1,FALSE)),"-",VLOOKUP("Persons"&amp;control!$J$99&amp;Wales_USOA!$B46,Data_USOA!$A$5:$K$5600,Data_USOA!J$1,FALSE)))),"-",IF(ISERROR(VLOOKUP("Persons"&amp;control!$J$99&amp;Wales_USOA!$B46,Data_USOA!$A$5:$K$5600,Data_USOA!J$1,FALSE)),"-",VLOOKUP("Persons"&amp;control!$J$99&amp;Wales_USOA!$B46,Data_USOA!$A$5:$K$5600,Data_USOA!J$1,FALSE)))</f>
        <v>-</v>
      </c>
      <c r="Y46" s="88">
        <f>IF(OR(IF(ISERROR(VLOOKUP("Persons"&amp;control!$J$99&amp;Wales_USOA!$B46,Data_USOA!$A$5:$K$5600,Data_USOA!K$1,FALSE)),"-",VLOOKUP("Persons"&amp;control!$J$99&amp;Wales_USOA!$B46,Data_USOA!$A$5:$K$5600,Data_USOA!K$1,FALSE))=0,ISERROR(IF(ISERROR(VLOOKUP("Persons"&amp;control!$J$99&amp;Wales_USOA!$B46,Data_USOA!$A$5:$K$5600,Data_USOA!K$1,FALSE)),"-",VLOOKUP("Persons"&amp;control!$J$99&amp;Wales_USOA!$B46,Data_USOA!$A$5:$K$5600,Data_USOA!K$1,FALSE)))),"-",IF(ISERROR(VLOOKUP("Persons"&amp;control!$J$99&amp;Wales_USOA!$B46,Data_USOA!$A$5:$K$5600,Data_USOA!K$1,FALSE)),"-",VLOOKUP("Persons"&amp;control!$J$99&amp;Wales_USOA!$B46,Data_USOA!$A$5:$K$5600,Data_USOA!K$1,FALSE)))</f>
        <v>18</v>
      </c>
    </row>
    <row r="47" spans="2:25" thickBot="1">
      <c r="B47" s="16" t="s">
        <v>146</v>
      </c>
      <c r="C47" s="89" t="str">
        <f>IF(OR(IF(ISERROR(VLOOKUP(control!$B$4&amp;control!$J$99&amp;Wales_USOA!$B47,Data_USOA!$A$5:$K$5600,Data_USOA!E$1,FALSE)),"-",VLOOKUP(control!$B$4&amp;control!$J$99&amp;Wales_USOA!$B47,Data_USOA!$A$5:$K$5600,Data_USOA!E$1,FALSE))=0,ISERROR(IF(ISERROR(VLOOKUP(control!$B$4&amp;control!$J$99&amp;Wales_USOA!$B47,Data_USOA!$A$5:$K$5600,Data_USOA!E$1,FALSE)),"-",VLOOKUP(control!$B$4&amp;control!$J$99&amp;Wales_USOA!$B47,Data_USOA!$A$5:$K$5600,Data_USOA!E$1,FALSE)))),"-",IF(ISERROR(VLOOKUP(control!$B$4&amp;control!$J$99&amp;Wales_USOA!$B47,Data_USOA!$A$5:$K$5600,Data_USOA!E$1,FALSE)),"-",VLOOKUP(control!$B$4&amp;control!$J$99&amp;Wales_USOA!$B47,Data_USOA!$A$5:$K$5600,Data_USOA!E$1,FALSE)))</f>
        <v>-</v>
      </c>
      <c r="D47" s="90" t="str">
        <f>IF(OR(IF(ISERROR(VLOOKUP(control!$B$4&amp;control!$J$99&amp;Wales_USOA!$B47,Data_USOA!$A$5:$K$5600,Data_USOA!F$1,FALSE)),"-",VLOOKUP(control!$B$4&amp;control!$J$99&amp;Wales_USOA!$B47,Data_USOA!$A$5:$K$5600,Data_USOA!F$1,FALSE))=0,ISERROR(IF(ISERROR(VLOOKUP(control!$B$4&amp;control!$J$99&amp;Wales_USOA!$B47,Data_USOA!$A$5:$K$5600,Data_USOA!F$1,FALSE)),"-",VLOOKUP(control!$B$4&amp;control!$J$99&amp;Wales_USOA!$B47,Data_USOA!$A$5:$K$5600,Data_USOA!F$1,FALSE)))),"-",IF(ISERROR(VLOOKUP(control!$B$4&amp;control!$J$99&amp;Wales_USOA!$B47,Data_USOA!$A$5:$K$5600,Data_USOA!F$1,FALSE)),"-",VLOOKUP(control!$B$4&amp;control!$J$99&amp;Wales_USOA!$B47,Data_USOA!$A$5:$K$5600,Data_USOA!F$1,FALSE)))</f>
        <v>-</v>
      </c>
      <c r="E47" s="90" t="str">
        <f>IF(OR(IF(ISERROR(VLOOKUP(control!$B$4&amp;control!$J$99&amp;Wales_USOA!$B47,Data_USOA!$A$5:$K$5600,Data_USOA!G$1,FALSE)),"-",VLOOKUP(control!$B$4&amp;control!$J$99&amp;Wales_USOA!$B47,Data_USOA!$A$5:$K$5600,Data_USOA!G$1,FALSE))=0,ISERROR(IF(ISERROR(VLOOKUP(control!$B$4&amp;control!$J$99&amp;Wales_USOA!$B47,Data_USOA!$A$5:$K$5600,Data_USOA!G$1,FALSE)),"-",VLOOKUP(control!$B$4&amp;control!$J$99&amp;Wales_USOA!$B47,Data_USOA!$A$5:$K$5600,Data_USOA!G$1,FALSE)))),"-",IF(ISERROR(VLOOKUP(control!$B$4&amp;control!$J$99&amp;Wales_USOA!$B47,Data_USOA!$A$5:$K$5600,Data_USOA!G$1,FALSE)),"-",VLOOKUP(control!$B$4&amp;control!$J$99&amp;Wales_USOA!$B47,Data_USOA!$A$5:$K$5600,Data_USOA!G$1,FALSE)))</f>
        <v>-</v>
      </c>
      <c r="F47" s="90" t="str">
        <f>IF(OR(IF(ISERROR(VLOOKUP(control!$B$4&amp;control!$J$99&amp;Wales_USOA!$B47,Data_USOA!$A$5:$K$5600,Data_USOA!H$1,FALSE)),"-",VLOOKUP(control!$B$4&amp;control!$J$99&amp;Wales_USOA!$B47,Data_USOA!$A$5:$K$5600,Data_USOA!H$1,FALSE))=0,ISERROR(IF(ISERROR(VLOOKUP(control!$B$4&amp;control!$J$99&amp;Wales_USOA!$B47,Data_USOA!$A$5:$K$5600,Data_USOA!H$1,FALSE)),"-",VLOOKUP(control!$B$4&amp;control!$J$99&amp;Wales_USOA!$B47,Data_USOA!$A$5:$K$5600,Data_USOA!H$1,FALSE)))),"-",IF(ISERROR(VLOOKUP(control!$B$4&amp;control!$J$99&amp;Wales_USOA!$B47,Data_USOA!$A$5:$K$5600,Data_USOA!H$1,FALSE)),"-",VLOOKUP(control!$B$4&amp;control!$J$99&amp;Wales_USOA!$B47,Data_USOA!$A$5:$K$5600,Data_USOA!H$1,FALSE)))</f>
        <v>-</v>
      </c>
      <c r="G47" s="90" t="str">
        <f>IF(OR(IF(ISERROR(VLOOKUP(control!$B$4&amp;control!$J$99&amp;Wales_USOA!$B47,Data_USOA!$A$5:$K$5600,Data_USOA!I$1,FALSE)),"-",VLOOKUP(control!$B$4&amp;control!$J$99&amp;Wales_USOA!$B47,Data_USOA!$A$5:$K$5600,Data_USOA!I$1,FALSE))=0,ISERROR(IF(ISERROR(VLOOKUP(control!$B$4&amp;control!$J$99&amp;Wales_USOA!$B47,Data_USOA!$A$5:$K$5600,Data_USOA!I$1,FALSE)),"-",VLOOKUP(control!$B$4&amp;control!$J$99&amp;Wales_USOA!$B47,Data_USOA!$A$5:$K$5600,Data_USOA!I$1,FALSE)))),"-",IF(ISERROR(VLOOKUP(control!$B$4&amp;control!$J$99&amp;Wales_USOA!$B47,Data_USOA!$A$5:$K$5600,Data_USOA!I$1,FALSE)),"-",VLOOKUP(control!$B$4&amp;control!$J$99&amp;Wales_USOA!$B47,Data_USOA!$A$5:$K$5600,Data_USOA!I$1,FALSE)))</f>
        <v>-</v>
      </c>
      <c r="H47" s="90" t="str">
        <f>IF(OR(IF(ISERROR(VLOOKUP(control!$B$4&amp;control!$J$99&amp;Wales_USOA!$B47,Data_USOA!$A$5:$K$5600,Data_USOA!J$1,FALSE)),"-",VLOOKUP(control!$B$4&amp;control!$J$99&amp;Wales_USOA!$B47,Data_USOA!$A$5:$K$5600,Data_USOA!J$1,FALSE))=0,ISERROR(IF(ISERROR(VLOOKUP(control!$B$4&amp;control!$J$99&amp;Wales_USOA!$B47,Data_USOA!$A$5:$K$5600,Data_USOA!J$1,FALSE)),"-",VLOOKUP(control!$B$4&amp;control!$J$99&amp;Wales_USOA!$B47,Data_USOA!$A$5:$K$5600,Data_USOA!J$1,FALSE)))),"-",IF(ISERROR(VLOOKUP(control!$B$4&amp;control!$J$99&amp;Wales_USOA!$B47,Data_USOA!$A$5:$K$5600,Data_USOA!J$1,FALSE)),"-",VLOOKUP(control!$B$4&amp;control!$J$99&amp;Wales_USOA!$B47,Data_USOA!$A$5:$K$5600,Data_USOA!J$1,FALSE)))</f>
        <v>-</v>
      </c>
      <c r="I47" s="91" t="str">
        <f>IF(OR(IF(ISERROR(VLOOKUP(control!$B$4&amp;control!$J$99&amp;Wales_USOA!$B47,Data_USOA!$A$5:$K$5600,Data_USOA!K$1,FALSE)),"-",VLOOKUP(control!$B$4&amp;control!$J$99&amp;Wales_USOA!$B47,Data_USOA!$A$5:$K$5600,Data_USOA!K$1,FALSE))=0,ISERROR(IF(ISERROR(VLOOKUP(control!$B$4&amp;control!$J$99&amp;Wales_USOA!$B47,Data_USOA!$A$5:$K$5600,Data_USOA!K$1,FALSE)),"-",VLOOKUP(control!$B$4&amp;control!$J$99&amp;Wales_USOA!$B47,Data_USOA!$A$5:$K$5600,Data_USOA!K$1,FALSE)))),"-",IF(ISERROR(VLOOKUP(control!$B$4&amp;control!$J$99&amp;Wales_USOA!$B47,Data_USOA!$A$5:$K$5600,Data_USOA!K$1,FALSE)),"-",VLOOKUP(control!$B$4&amp;control!$J$99&amp;Wales_USOA!$B47,Data_USOA!$A$5:$K$5600,Data_USOA!K$1,FALSE)))</f>
        <v>-</v>
      </c>
      <c r="K47" s="89">
        <f>IF(OR(IF(ISERROR(VLOOKUP(control!$B$5&amp;control!$J$99&amp;Wales_USOA!$B47,Data_USOA!$A$5:$K$5600,Data_USOA!E$1,FALSE)),"-",VLOOKUP(control!$B$5&amp;control!$J$99&amp;Wales_USOA!$B47,Data_USOA!$A$5:$K$5600,Data_USOA!E$1,FALSE))=0,ISERROR(IF(ISERROR(VLOOKUP(control!$B$5&amp;control!$J$99&amp;Wales_USOA!$B47,Data_USOA!$A$5:$K$5600,Data_USOA!E$1,FALSE)),"-",VLOOKUP(control!$B$5&amp;control!$J$99&amp;Wales_USOA!$B47,Data_USOA!$A$5:$K$5600,Data_USOA!E$1,FALSE)))),"-",IF(ISERROR(VLOOKUP(control!$B$5&amp;control!$J$99&amp;Wales_USOA!$B47,Data_USOA!$A$5:$K$5600,Data_USOA!E$1,FALSE)),"-",VLOOKUP(control!$B$5&amp;control!$J$99&amp;Wales_USOA!$B47,Data_USOA!$A$5:$K$5600,Data_USOA!E$1,FALSE)))</f>
        <v>6</v>
      </c>
      <c r="L47" s="90">
        <f>IF(OR(IF(ISERROR(VLOOKUP(control!$B$5&amp;control!$J$99&amp;Wales_USOA!$B47,Data_USOA!$A$5:$K$5600,Data_USOA!F$1,FALSE)),"-",VLOOKUP(control!$B$5&amp;control!$J$99&amp;Wales_USOA!$B47,Data_USOA!$A$5:$K$5600,Data_USOA!F$1,FALSE))=0,ISERROR(IF(ISERROR(VLOOKUP(control!$B$5&amp;control!$J$99&amp;Wales_USOA!$B50,Data_USOA!$A$5:$K$5600,Data_USOA!F$1,FALSE)),"-",VLOOKUP(control!$B$5&amp;control!$J$99&amp;Wales_USOA!$B47,Data_USOA!$A$5:$K$5600,Data_USOA!F$1,FALSE)))),"-",IF(ISERROR(VLOOKUP(control!$B$5&amp;control!$J$99&amp;Wales_USOA!$B47,Data_USOA!$A$5:$K$5600,Data_USOA!F$1,FALSE)),"-",VLOOKUP(control!$B$5&amp;control!$J$99&amp;Wales_USOA!$B47,Data_USOA!$A$5:$K$5600,Data_USOA!F$1,FALSE)))</f>
        <v>8</v>
      </c>
      <c r="M47" s="90">
        <f>IF(OR(IF(ISERROR(VLOOKUP(control!$B$5&amp;control!$J$99&amp;Wales_USOA!$B47,Data_USOA!$A$5:$K$5600,Data_USOA!G$1,FALSE)),"-",VLOOKUP(control!$B$5&amp;control!$J$99&amp;Wales_USOA!$B47,Data_USOA!$A$5:$K$5600,Data_USOA!G$1,FALSE))=0,ISERROR(IF(ISERROR(VLOOKUP(control!$B$5&amp;control!$J$99&amp;Wales_USOA!$B50,Data_USOA!$A$5:$K$5600,Data_USOA!G$1,FALSE)),"-",VLOOKUP(control!$B$5&amp;control!$J$99&amp;Wales_USOA!$B47,Data_USOA!$A$5:$K$5600,Data_USOA!G$1,FALSE)))),"-",IF(ISERROR(VLOOKUP(control!$B$5&amp;control!$J$99&amp;Wales_USOA!$B47,Data_USOA!$A$5:$K$5600,Data_USOA!G$1,FALSE)),"-",VLOOKUP(control!$B$5&amp;control!$J$99&amp;Wales_USOA!$B47,Data_USOA!$A$5:$K$5600,Data_USOA!G$1,FALSE)))</f>
        <v>16</v>
      </c>
      <c r="N47" s="90">
        <f>IF(OR(IF(ISERROR(VLOOKUP(control!$B$5&amp;control!$J$99&amp;Wales_USOA!$B47,Data_USOA!$A$5:$K$5600,Data_USOA!H$1,FALSE)),"-",VLOOKUP(control!$B$5&amp;control!$J$99&amp;Wales_USOA!$B47,Data_USOA!$A$5:$K$5600,Data_USOA!H$1,FALSE))=0,ISERROR(IF(ISERROR(VLOOKUP(control!$B$5&amp;control!$J$99&amp;Wales_USOA!$B50,Data_USOA!$A$5:$K$5600,Data_USOA!H$1,FALSE)),"-",VLOOKUP(control!$B$5&amp;control!$J$99&amp;Wales_USOA!$B47,Data_USOA!$A$5:$K$5600,Data_USOA!H$1,FALSE)))),"-",IF(ISERROR(VLOOKUP(control!$B$5&amp;control!$J$99&amp;Wales_USOA!$B47,Data_USOA!$A$5:$K$5600,Data_USOA!H$1,FALSE)),"-",VLOOKUP(control!$B$5&amp;control!$J$99&amp;Wales_USOA!$B47,Data_USOA!$A$5:$K$5600,Data_USOA!H$1,FALSE)))</f>
        <v>16</v>
      </c>
      <c r="O47" s="90">
        <f>IF(OR(IF(ISERROR(VLOOKUP(control!$B$5&amp;control!$J$99&amp;Wales_USOA!$B47,Data_USOA!$A$5:$K$5600,Data_USOA!I$1,FALSE)),"-",VLOOKUP(control!$B$5&amp;control!$J$99&amp;Wales_USOA!$B47,Data_USOA!$A$5:$K$5600,Data_USOA!I$1,FALSE))=0,ISERROR(IF(ISERROR(VLOOKUP(control!$B$5&amp;control!$J$99&amp;Wales_USOA!$B50,Data_USOA!$A$5:$K$5600,Data_USOA!I$1,FALSE)),"-",VLOOKUP(control!$B$5&amp;control!$J$99&amp;Wales_USOA!$B47,Data_USOA!$A$5:$K$5600,Data_USOA!I$1,FALSE)))),"-",IF(ISERROR(VLOOKUP(control!$B$5&amp;control!$J$99&amp;Wales_USOA!$B47,Data_USOA!$A$5:$K$5600,Data_USOA!I$1,FALSE)),"-",VLOOKUP(control!$B$5&amp;control!$J$99&amp;Wales_USOA!$B47,Data_USOA!$A$5:$K$5600,Data_USOA!I$1,FALSE)))</f>
        <v>8</v>
      </c>
      <c r="P47" s="90">
        <f>IF(OR(IF(ISERROR(VLOOKUP(control!$B$5&amp;control!$J$99&amp;Wales_USOA!$B47,Data_USOA!$A$5:$K$5600,Data_USOA!J$1,FALSE)),"-",VLOOKUP(control!$B$5&amp;control!$J$99&amp;Wales_USOA!$B47,Data_USOA!$A$5:$K$5600,Data_USOA!J$1,FALSE))=0,ISERROR(IF(ISERROR(VLOOKUP(control!$B$5&amp;control!$J$99&amp;Wales_USOA!$B50,Data_USOA!$A$5:$K$5600,Data_USOA!J$1,FALSE)),"-",VLOOKUP(control!$B$5&amp;control!$J$99&amp;Wales_USOA!$B47,Data_USOA!$A$5:$K$5600,Data_USOA!J$1,FALSE)))),"-",IF(ISERROR(VLOOKUP(control!$B$5&amp;control!$J$99&amp;Wales_USOA!$B47,Data_USOA!$A$5:$K$5600,Data_USOA!J$1,FALSE)),"-",VLOOKUP(control!$B$5&amp;control!$J$99&amp;Wales_USOA!$B47,Data_USOA!$A$5:$K$5600,Data_USOA!J$1,FALSE)))</f>
        <v>6</v>
      </c>
      <c r="Q47" s="91">
        <f>IF(OR(IF(ISERROR(VLOOKUP(control!$B$5&amp;control!$J$99&amp;Wales_USOA!$B47,Data_USOA!$A$5:$K$5600,Data_USOA!K$1,FALSE)),"-",VLOOKUP(control!$B$5&amp;control!$J$99&amp;Wales_USOA!$B47,Data_USOA!$A$5:$K$5600,Data_USOA!K$1,FALSE))=0,ISERROR(IF(ISERROR(VLOOKUP(control!$B$5&amp;control!$J$99&amp;Wales_USOA!$B50,Data_USOA!$A$5:$K$5600,Data_USOA!K$1,FALSE)),"-",VLOOKUP(control!$B$5&amp;control!$J$99&amp;Wales_USOA!$B47,Data_USOA!$A$5:$K$5600,Data_USOA!K$1,FALSE)))),"-",IF(ISERROR(VLOOKUP(control!$B$5&amp;control!$J$99&amp;Wales_USOA!$B47,Data_USOA!$A$5:$K$5600,Data_USOA!K$1,FALSE)),"-",VLOOKUP(control!$B$5&amp;control!$J$99&amp;Wales_USOA!$B47,Data_USOA!$A$5:$K$5600,Data_USOA!K$1,FALSE)))</f>
        <v>60</v>
      </c>
      <c r="R47" s="9"/>
      <c r="S47" s="89">
        <f>IF(OR(IF(ISERROR(VLOOKUP("Persons"&amp;control!$J$99&amp;Wales_USOA!$B47,Data_USOA!$A$5:$K$5600,Data_USOA!E$1,FALSE)),"-",VLOOKUP("Persons"&amp;control!$J$99&amp;Wales_USOA!$B47,Data_USOA!$A$5:$K$5600,Data_USOA!E$1,FALSE))=0,ISERROR(IF(ISERROR(VLOOKUP("Persons"&amp;control!$J$99&amp;Wales_USOA!$B47,Data_USOA!$A$5:$K$5600,Data_USOA!E$1,FALSE)),"-",VLOOKUP("Persons"&amp;control!$J$99&amp;Wales_USOA!$B47,Data_USOA!$A$5:$K$5600,Data_USOA!E$1,FALSE)))),"-",IF(ISERROR(VLOOKUP("Persons"&amp;control!$J$99&amp;Wales_USOA!$B47,Data_USOA!$A$5:$K$5600,Data_USOA!E$1,FALSE)),"-",VLOOKUP("Persons"&amp;control!$J$99&amp;Wales_USOA!$B47,Data_USOA!$A$5:$K$5600,Data_USOA!E$1,FALSE)))</f>
        <v>6</v>
      </c>
      <c r="T47" s="90">
        <f>IF(OR(IF(ISERROR(VLOOKUP("Persons"&amp;control!$J$99&amp;Wales_USOA!$B47,Data_USOA!$A$5:$K$5600,Data_USOA!F$1,FALSE)),"-",VLOOKUP("Persons"&amp;control!$J$99&amp;Wales_USOA!$B47,Data_USOA!$A$5:$K$5600,Data_USOA!F$1,FALSE))=0,ISERROR(IF(ISERROR(VLOOKUP("Persons"&amp;control!$J$99&amp;Wales_USOA!$B47,Data_USOA!$A$5:$K$5600,Data_USOA!F$1,FALSE)),"-",VLOOKUP("Persons"&amp;control!$J$99&amp;Wales_USOA!$B47,Data_USOA!$A$5:$K$5600,Data_USOA!F$1,FALSE)))),"-",IF(ISERROR(VLOOKUP("Persons"&amp;control!$J$99&amp;Wales_USOA!$B47,Data_USOA!$A$5:$K$5600,Data_USOA!F$1,FALSE)),"-",VLOOKUP("Persons"&amp;control!$J$99&amp;Wales_USOA!$B47,Data_USOA!$A$5:$K$5600,Data_USOA!F$1,FALSE)))</f>
        <v>8</v>
      </c>
      <c r="U47" s="90">
        <f>IF(OR(IF(ISERROR(VLOOKUP("Persons"&amp;control!$J$99&amp;Wales_USOA!$B47,Data_USOA!$A$5:$K$5600,Data_USOA!G$1,FALSE)),"-",VLOOKUP("Persons"&amp;control!$J$99&amp;Wales_USOA!$B47,Data_USOA!$A$5:$K$5600,Data_USOA!G$1,FALSE))=0,ISERROR(IF(ISERROR(VLOOKUP("Persons"&amp;control!$J$99&amp;Wales_USOA!$B47,Data_USOA!$A$5:$K$5600,Data_USOA!G$1,FALSE)),"-",VLOOKUP("Persons"&amp;control!$J$99&amp;Wales_USOA!$B47,Data_USOA!$A$5:$K$5600,Data_USOA!G$1,FALSE)))),"-",IF(ISERROR(VLOOKUP("Persons"&amp;control!$J$99&amp;Wales_USOA!$B47,Data_USOA!$A$5:$K$5600,Data_USOA!G$1,FALSE)),"-",VLOOKUP("Persons"&amp;control!$J$99&amp;Wales_USOA!$B47,Data_USOA!$A$5:$K$5600,Data_USOA!G$1,FALSE)))</f>
        <v>16</v>
      </c>
      <c r="V47" s="90">
        <f>IF(OR(IF(ISERROR(VLOOKUP("Persons"&amp;control!$J$99&amp;Wales_USOA!$B47,Data_USOA!$A$5:$K$5600,Data_USOA!H$1,FALSE)),"-",VLOOKUP("Persons"&amp;control!$J$99&amp;Wales_USOA!$B47,Data_USOA!$A$5:$K$5600,Data_USOA!H$1,FALSE))=0,ISERROR(IF(ISERROR(VLOOKUP("Persons"&amp;control!$J$99&amp;Wales_USOA!$B47,Data_USOA!$A$5:$K$5600,Data_USOA!H$1,FALSE)),"-",VLOOKUP("Persons"&amp;control!$J$99&amp;Wales_USOA!$B47,Data_USOA!$A$5:$K$5600,Data_USOA!H$1,FALSE)))),"-",IF(ISERROR(VLOOKUP("Persons"&amp;control!$J$99&amp;Wales_USOA!$B47,Data_USOA!$A$5:$K$5600,Data_USOA!H$1,FALSE)),"-",VLOOKUP("Persons"&amp;control!$J$99&amp;Wales_USOA!$B47,Data_USOA!$A$5:$K$5600,Data_USOA!H$1,FALSE)))</f>
        <v>16</v>
      </c>
      <c r="W47" s="90">
        <f>IF(OR(IF(ISERROR(VLOOKUP("Persons"&amp;control!$J$99&amp;Wales_USOA!$B47,Data_USOA!$A$5:$K$5600,Data_USOA!I$1,FALSE)),"-",VLOOKUP("Persons"&amp;control!$J$99&amp;Wales_USOA!$B47,Data_USOA!$A$5:$K$5600,Data_USOA!I$1,FALSE))=0,ISERROR(IF(ISERROR(VLOOKUP("Persons"&amp;control!$J$99&amp;Wales_USOA!$B47,Data_USOA!$A$5:$K$5600,Data_USOA!I$1,FALSE)),"-",VLOOKUP("Persons"&amp;control!$J$99&amp;Wales_USOA!$B47,Data_USOA!$A$5:$K$5600,Data_USOA!I$1,FALSE)))),"-",IF(ISERROR(VLOOKUP("Persons"&amp;control!$J$99&amp;Wales_USOA!$B47,Data_USOA!$A$5:$K$5600,Data_USOA!I$1,FALSE)),"-",VLOOKUP("Persons"&amp;control!$J$99&amp;Wales_USOA!$B47,Data_USOA!$A$5:$K$5600,Data_USOA!I$1,FALSE)))</f>
        <v>8</v>
      </c>
      <c r="X47" s="90">
        <f>IF(OR(IF(ISERROR(VLOOKUP("Persons"&amp;control!$J$99&amp;Wales_USOA!$B47,Data_USOA!$A$5:$K$5600,Data_USOA!J$1,FALSE)),"-",VLOOKUP("Persons"&amp;control!$J$99&amp;Wales_USOA!$B47,Data_USOA!$A$5:$K$5600,Data_USOA!J$1,FALSE))=0,ISERROR(IF(ISERROR(VLOOKUP("Persons"&amp;control!$J$99&amp;Wales_USOA!$B47,Data_USOA!$A$5:$K$5600,Data_USOA!J$1,FALSE)),"-",VLOOKUP("Persons"&amp;control!$J$99&amp;Wales_USOA!$B47,Data_USOA!$A$5:$K$5600,Data_USOA!J$1,FALSE)))),"-",IF(ISERROR(VLOOKUP("Persons"&amp;control!$J$99&amp;Wales_USOA!$B47,Data_USOA!$A$5:$K$5600,Data_USOA!J$1,FALSE)),"-",VLOOKUP("Persons"&amp;control!$J$99&amp;Wales_USOA!$B47,Data_USOA!$A$5:$K$5600,Data_USOA!J$1,FALSE)))</f>
        <v>6</v>
      </c>
      <c r="Y47" s="91">
        <f>IF(OR(IF(ISERROR(VLOOKUP("Persons"&amp;control!$J$99&amp;Wales_USOA!$B47,Data_USOA!$A$5:$K$5600,Data_USOA!K$1,FALSE)),"-",VLOOKUP("Persons"&amp;control!$J$99&amp;Wales_USOA!$B47,Data_USOA!$A$5:$K$5600,Data_USOA!K$1,FALSE))=0,ISERROR(IF(ISERROR(VLOOKUP("Persons"&amp;control!$J$99&amp;Wales_USOA!$B47,Data_USOA!$A$5:$K$5600,Data_USOA!K$1,FALSE)),"-",VLOOKUP("Persons"&amp;control!$J$99&amp;Wales_USOA!$B47,Data_USOA!$A$5:$K$5600,Data_USOA!K$1,FALSE)))),"-",IF(ISERROR(VLOOKUP("Persons"&amp;control!$J$99&amp;Wales_USOA!$B47,Data_USOA!$A$5:$K$5600,Data_USOA!K$1,FALSE)),"-",VLOOKUP("Persons"&amp;control!$J$99&amp;Wales_USOA!$B47,Data_USOA!$A$5:$K$5600,Data_USOA!K$1,FALSE)))</f>
        <v>60</v>
      </c>
    </row>
    <row r="48" spans="2:25" ht="24.75" customHeight="1">
      <c r="B48" s="152" t="s">
        <v>202</v>
      </c>
      <c r="S48" s="120" t="s">
        <v>203</v>
      </c>
    </row>
    <row r="49" spans="2:25">
      <c r="B49" s="40" t="s">
        <v>24</v>
      </c>
    </row>
    <row r="50" spans="2:25">
      <c r="B50" s="151" t="s">
        <v>199</v>
      </c>
      <c r="C50" s="172" t="str">
        <f>"Males in "&amp;control!$J$99&amp; " USOA"</f>
        <v>Males in W03000002 USOA</v>
      </c>
      <c r="D50" s="172"/>
      <c r="E50" s="172"/>
      <c r="F50" s="172"/>
      <c r="G50" s="172"/>
      <c r="H50" s="172"/>
      <c r="I50" s="172"/>
      <c r="K50" s="172" t="str">
        <f>"Females in "&amp;control!$J$99&amp; " USOA"</f>
        <v>Females in W03000002 USOA</v>
      </c>
      <c r="L50" s="172"/>
      <c r="M50" s="172"/>
      <c r="N50" s="172"/>
      <c r="O50" s="172"/>
      <c r="P50" s="172"/>
      <c r="Q50" s="172"/>
      <c r="S50" s="172" t="str">
        <f>"All persons in "&amp;control!$J$99&amp; " USOA"</f>
        <v>All persons in W03000002 USOA</v>
      </c>
      <c r="T50" s="172"/>
      <c r="U50" s="172"/>
      <c r="V50" s="172"/>
      <c r="W50" s="172"/>
      <c r="X50" s="172"/>
      <c r="Y50" s="172"/>
    </row>
    <row r="51" spans="2:25" ht="14.25">
      <c r="C51" s="173" t="s">
        <v>189</v>
      </c>
      <c r="D51" s="173"/>
      <c r="E51" s="173"/>
      <c r="F51" s="173"/>
      <c r="G51" s="173"/>
      <c r="H51" s="173"/>
      <c r="I51" s="173"/>
      <c r="K51" s="173" t="s">
        <v>189</v>
      </c>
      <c r="L51" s="173"/>
      <c r="M51" s="173"/>
      <c r="N51" s="173"/>
      <c r="O51" s="173"/>
      <c r="P51" s="173"/>
      <c r="Q51" s="173"/>
      <c r="S51" s="173" t="s">
        <v>189</v>
      </c>
      <c r="T51" s="173"/>
      <c r="U51" s="173"/>
      <c r="V51" s="173"/>
      <c r="W51" s="173"/>
      <c r="X51" s="173"/>
      <c r="Y51" s="173"/>
    </row>
    <row r="52" spans="2:25" s="10" customFormat="1" ht="25.5">
      <c r="C52" s="11" t="s">
        <v>190</v>
      </c>
      <c r="D52" s="11" t="s">
        <v>191</v>
      </c>
      <c r="E52" s="11" t="s">
        <v>192</v>
      </c>
      <c r="F52" s="11" t="s">
        <v>193</v>
      </c>
      <c r="G52" s="11" t="s">
        <v>194</v>
      </c>
      <c r="H52" s="11" t="s">
        <v>195</v>
      </c>
      <c r="I52" s="11" t="s">
        <v>196</v>
      </c>
      <c r="K52" s="11" t="s">
        <v>190</v>
      </c>
      <c r="L52" s="11" t="s">
        <v>191</v>
      </c>
      <c r="M52" s="11" t="s">
        <v>192</v>
      </c>
      <c r="N52" s="11" t="s">
        <v>193</v>
      </c>
      <c r="O52" s="11" t="s">
        <v>194</v>
      </c>
      <c r="P52" s="11" t="s">
        <v>195</v>
      </c>
      <c r="Q52" s="11" t="s">
        <v>196</v>
      </c>
      <c r="S52" s="11" t="s">
        <v>190</v>
      </c>
      <c r="T52" s="11" t="s">
        <v>191</v>
      </c>
      <c r="U52" s="11" t="s">
        <v>192</v>
      </c>
      <c r="V52" s="11" t="s">
        <v>193</v>
      </c>
      <c r="W52" s="11" t="s">
        <v>194</v>
      </c>
      <c r="X52" s="11" t="s">
        <v>195</v>
      </c>
      <c r="Y52" s="12" t="s">
        <v>196</v>
      </c>
    </row>
    <row r="53" spans="2:25" thickBot="1">
      <c r="B53" s="15" t="s">
        <v>200</v>
      </c>
      <c r="C53" s="65" t="str">
        <f>IF(ISERROR(C27/$I27),"-",C27/$I27)</f>
        <v>-</v>
      </c>
      <c r="D53" s="66">
        <f t="shared" ref="D53:I53" si="1">IF(ISERROR(D27/$I27),"-",D27/$I27)</f>
        <v>0.14925373134328357</v>
      </c>
      <c r="E53" s="66">
        <f t="shared" si="1"/>
        <v>0.29850746268656714</v>
      </c>
      <c r="F53" s="66">
        <f t="shared" si="1"/>
        <v>0.26865671641791045</v>
      </c>
      <c r="G53" s="66">
        <f t="shared" si="1"/>
        <v>0.16417910447761194</v>
      </c>
      <c r="H53" s="66">
        <f t="shared" si="1"/>
        <v>0.11940298507462686</v>
      </c>
      <c r="I53" s="67">
        <f t="shared" si="1"/>
        <v>1</v>
      </c>
      <c r="J53" s="9"/>
      <c r="K53" s="65" t="str">
        <f>IF(ISERROR(K27/$Q27),"-",K27/$Q27)</f>
        <v>-</v>
      </c>
      <c r="L53" s="66" t="str">
        <f t="shared" ref="L53:Q53" si="2">IF(ISERROR(L27/$Q27),"-",L27/$Q27)</f>
        <v>-</v>
      </c>
      <c r="M53" s="66">
        <f t="shared" si="2"/>
        <v>0.25</v>
      </c>
      <c r="N53" s="66">
        <f t="shared" si="2"/>
        <v>0.25</v>
      </c>
      <c r="O53" s="66">
        <f t="shared" si="2"/>
        <v>0.25</v>
      </c>
      <c r="P53" s="66">
        <f t="shared" si="2"/>
        <v>0.25</v>
      </c>
      <c r="Q53" s="67">
        <f t="shared" si="2"/>
        <v>1</v>
      </c>
      <c r="R53" s="9"/>
      <c r="S53" s="65" t="str">
        <f t="shared" ref="S53:S69" si="3">IF(ISERROR(S27/$Y27),"-",S27/$Y27)</f>
        <v>-</v>
      </c>
      <c r="T53" s="66">
        <f t="shared" ref="T53:Y68" si="4">IF(ISERROR(T27/$Y27),"-",T27/$Y27)</f>
        <v>0.10989010989010989</v>
      </c>
      <c r="U53" s="66">
        <f t="shared" si="4"/>
        <v>0.2857142857142857</v>
      </c>
      <c r="V53" s="66">
        <f t="shared" si="4"/>
        <v>0.26373626373626374</v>
      </c>
      <c r="W53" s="66">
        <f t="shared" si="4"/>
        <v>0.18681318681318682</v>
      </c>
      <c r="X53" s="66">
        <f t="shared" si="4"/>
        <v>0.15384615384615385</v>
      </c>
      <c r="Y53" s="67">
        <f t="shared" si="4"/>
        <v>1</v>
      </c>
    </row>
    <row r="54" spans="2:25" thickBot="1">
      <c r="B54" s="16" t="s">
        <v>54</v>
      </c>
      <c r="C54" s="68" t="str">
        <f t="shared" ref="C54:I69" si="5">IF(ISERROR(C28/$I28),"-",C28/$I28)</f>
        <v>-</v>
      </c>
      <c r="D54" s="69" t="str">
        <f t="shared" si="5"/>
        <v>-</v>
      </c>
      <c r="E54" s="69" t="str">
        <f t="shared" si="5"/>
        <v>-</v>
      </c>
      <c r="F54" s="69" t="str">
        <f t="shared" si="5"/>
        <v>-</v>
      </c>
      <c r="G54" s="69" t="str">
        <f t="shared" si="5"/>
        <v>-</v>
      </c>
      <c r="H54" s="69" t="str">
        <f t="shared" si="5"/>
        <v>-</v>
      </c>
      <c r="I54" s="70" t="str">
        <f t="shared" si="5"/>
        <v>-</v>
      </c>
      <c r="J54" s="9"/>
      <c r="K54" s="68">
        <f t="shared" ref="K54:Q69" si="6">IF(ISERROR(K28/$Q28),"-",K28/$Q28)</f>
        <v>0.10928961748633879</v>
      </c>
      <c r="L54" s="69">
        <f t="shared" si="6"/>
        <v>6.8306010928961755E-2</v>
      </c>
      <c r="M54" s="69">
        <f t="shared" si="6"/>
        <v>0.24043715846994534</v>
      </c>
      <c r="N54" s="69">
        <f t="shared" si="6"/>
        <v>0.25956284153005466</v>
      </c>
      <c r="O54" s="69">
        <f t="shared" si="6"/>
        <v>0.19125683060109289</v>
      </c>
      <c r="P54" s="69">
        <f t="shared" si="6"/>
        <v>0.13114754098360656</v>
      </c>
      <c r="Q54" s="70">
        <f t="shared" si="6"/>
        <v>1</v>
      </c>
      <c r="R54" s="9"/>
      <c r="S54" s="68">
        <f t="shared" si="3"/>
        <v>0.10928961748633879</v>
      </c>
      <c r="T54" s="69">
        <f t="shared" si="4"/>
        <v>6.8306010928961755E-2</v>
      </c>
      <c r="U54" s="69">
        <f t="shared" si="4"/>
        <v>0.24043715846994534</v>
      </c>
      <c r="V54" s="69">
        <f t="shared" si="4"/>
        <v>0.25956284153005466</v>
      </c>
      <c r="W54" s="69">
        <f t="shared" si="4"/>
        <v>0.19125683060109289</v>
      </c>
      <c r="X54" s="69">
        <f t="shared" si="4"/>
        <v>0.13114754098360656</v>
      </c>
      <c r="Y54" s="70">
        <f t="shared" si="4"/>
        <v>1</v>
      </c>
    </row>
    <row r="55" spans="2:25" thickBot="1">
      <c r="B55" s="16" t="s">
        <v>69</v>
      </c>
      <c r="C55" s="71" t="str">
        <f t="shared" si="5"/>
        <v>-</v>
      </c>
      <c r="D55" s="72" t="str">
        <f t="shared" si="5"/>
        <v>-</v>
      </c>
      <c r="E55" s="72" t="str">
        <f t="shared" si="5"/>
        <v>-</v>
      </c>
      <c r="F55" s="72" t="str">
        <f t="shared" si="5"/>
        <v>-</v>
      </c>
      <c r="G55" s="72" t="str">
        <f t="shared" si="5"/>
        <v>-</v>
      </c>
      <c r="H55" s="72" t="str">
        <f t="shared" si="5"/>
        <v>-</v>
      </c>
      <c r="I55" s="73" t="str">
        <f t="shared" si="5"/>
        <v>-</v>
      </c>
      <c r="J55" s="9"/>
      <c r="K55" s="71" t="str">
        <f t="shared" si="6"/>
        <v>-</v>
      </c>
      <c r="L55" s="72" t="str">
        <f t="shared" si="6"/>
        <v>-</v>
      </c>
      <c r="M55" s="72">
        <f t="shared" si="6"/>
        <v>0.23076923076923078</v>
      </c>
      <c r="N55" s="72">
        <f t="shared" si="6"/>
        <v>0.30769230769230771</v>
      </c>
      <c r="O55" s="72">
        <f t="shared" si="6"/>
        <v>0.23076923076923078</v>
      </c>
      <c r="P55" s="72">
        <f t="shared" si="6"/>
        <v>0.23076923076923078</v>
      </c>
      <c r="Q55" s="73">
        <f t="shared" si="6"/>
        <v>1</v>
      </c>
      <c r="R55" s="9"/>
      <c r="S55" s="71" t="str">
        <f t="shared" si="3"/>
        <v>-</v>
      </c>
      <c r="T55" s="72" t="str">
        <f t="shared" si="4"/>
        <v>-</v>
      </c>
      <c r="U55" s="72">
        <f t="shared" si="4"/>
        <v>0.23076923076923078</v>
      </c>
      <c r="V55" s="72">
        <f t="shared" si="4"/>
        <v>0.30769230769230771</v>
      </c>
      <c r="W55" s="72">
        <f t="shared" si="4"/>
        <v>0.23076923076923078</v>
      </c>
      <c r="X55" s="72">
        <f t="shared" si="4"/>
        <v>0.23076923076923078</v>
      </c>
      <c r="Y55" s="73">
        <f t="shared" si="4"/>
        <v>1</v>
      </c>
    </row>
    <row r="56" spans="2:25" thickBot="1">
      <c r="B56" s="16" t="s">
        <v>60</v>
      </c>
      <c r="C56" s="68">
        <f t="shared" si="5"/>
        <v>0.17647058823529413</v>
      </c>
      <c r="D56" s="69" t="str">
        <f t="shared" si="5"/>
        <v>-</v>
      </c>
      <c r="E56" s="69">
        <f t="shared" si="5"/>
        <v>0.17647058823529413</v>
      </c>
      <c r="F56" s="69">
        <f t="shared" si="5"/>
        <v>0.29411764705882354</v>
      </c>
      <c r="G56" s="69">
        <f t="shared" si="5"/>
        <v>0.17647058823529413</v>
      </c>
      <c r="H56" s="69">
        <f t="shared" si="5"/>
        <v>0.17647058823529413</v>
      </c>
      <c r="I56" s="70">
        <f t="shared" si="5"/>
        <v>1</v>
      </c>
      <c r="J56" s="9"/>
      <c r="K56" s="68">
        <f t="shared" si="6"/>
        <v>0.21212121212121213</v>
      </c>
      <c r="L56" s="69" t="str">
        <f t="shared" si="6"/>
        <v>-</v>
      </c>
      <c r="M56" s="69">
        <f t="shared" si="6"/>
        <v>0.18181818181818182</v>
      </c>
      <c r="N56" s="69">
        <f t="shared" si="6"/>
        <v>0.24242424242424243</v>
      </c>
      <c r="O56" s="69">
        <f t="shared" si="6"/>
        <v>0.18181818181818182</v>
      </c>
      <c r="P56" s="69">
        <f t="shared" si="6"/>
        <v>0.18181818181818182</v>
      </c>
      <c r="Q56" s="70">
        <f t="shared" si="6"/>
        <v>1</v>
      </c>
      <c r="R56" s="9"/>
      <c r="S56" s="68">
        <f t="shared" si="3"/>
        <v>0.19402985074626866</v>
      </c>
      <c r="T56" s="69" t="str">
        <f t="shared" si="4"/>
        <v>-</v>
      </c>
      <c r="U56" s="69">
        <f t="shared" si="4"/>
        <v>0.17910447761194029</v>
      </c>
      <c r="V56" s="69">
        <f t="shared" si="4"/>
        <v>0.26865671641791045</v>
      </c>
      <c r="W56" s="69">
        <f t="shared" si="4"/>
        <v>0.17910447761194029</v>
      </c>
      <c r="X56" s="69">
        <f t="shared" si="4"/>
        <v>0.17910447761194029</v>
      </c>
      <c r="Y56" s="70">
        <f t="shared" si="4"/>
        <v>1</v>
      </c>
    </row>
    <row r="57" spans="2:25" thickBot="1">
      <c r="B57" s="16" t="s">
        <v>64</v>
      </c>
      <c r="C57" s="71">
        <f t="shared" si="5"/>
        <v>0.13131313131313133</v>
      </c>
      <c r="D57" s="72">
        <f t="shared" si="5"/>
        <v>6.0606060606060608E-2</v>
      </c>
      <c r="E57" s="72">
        <f t="shared" si="5"/>
        <v>0.35353535353535354</v>
      </c>
      <c r="F57" s="72">
        <f t="shared" si="5"/>
        <v>0.25252525252525254</v>
      </c>
      <c r="G57" s="72">
        <f t="shared" si="5"/>
        <v>0.12121212121212122</v>
      </c>
      <c r="H57" s="72">
        <f t="shared" si="5"/>
        <v>8.0808080808080815E-2</v>
      </c>
      <c r="I57" s="73">
        <f t="shared" si="5"/>
        <v>1</v>
      </c>
      <c r="J57" s="9"/>
      <c r="K57" s="71">
        <f t="shared" si="6"/>
        <v>0.11224489795918367</v>
      </c>
      <c r="L57" s="72">
        <f t="shared" si="6"/>
        <v>9.1836734693877556E-2</v>
      </c>
      <c r="M57" s="72">
        <f t="shared" si="6"/>
        <v>0.27551020408163263</v>
      </c>
      <c r="N57" s="72">
        <f t="shared" si="6"/>
        <v>0.30612244897959184</v>
      </c>
      <c r="O57" s="72">
        <f t="shared" si="6"/>
        <v>0.1326530612244898</v>
      </c>
      <c r="P57" s="72">
        <f t="shared" si="6"/>
        <v>8.1632653061224483E-2</v>
      </c>
      <c r="Q57" s="73">
        <f t="shared" si="6"/>
        <v>1</v>
      </c>
      <c r="R57" s="9"/>
      <c r="S57" s="71">
        <f t="shared" si="3"/>
        <v>0.12182741116751269</v>
      </c>
      <c r="T57" s="72">
        <f t="shared" si="4"/>
        <v>7.6142131979695438E-2</v>
      </c>
      <c r="U57" s="72">
        <f t="shared" si="4"/>
        <v>0.31472081218274112</v>
      </c>
      <c r="V57" s="72">
        <f t="shared" si="4"/>
        <v>0.27918781725888325</v>
      </c>
      <c r="W57" s="72">
        <f t="shared" si="4"/>
        <v>0.12690355329949238</v>
      </c>
      <c r="X57" s="72">
        <f t="shared" si="4"/>
        <v>8.1218274111675121E-2</v>
      </c>
      <c r="Y57" s="73">
        <f t="shared" si="4"/>
        <v>1</v>
      </c>
    </row>
    <row r="58" spans="2:25" thickBot="1">
      <c r="B58" s="16" t="s">
        <v>77</v>
      </c>
      <c r="C58" s="68" t="str">
        <f t="shared" si="5"/>
        <v>-</v>
      </c>
      <c r="D58" s="69" t="str">
        <f t="shared" si="5"/>
        <v>-</v>
      </c>
      <c r="E58" s="69">
        <f t="shared" si="5"/>
        <v>0.6470588235294118</v>
      </c>
      <c r="F58" s="69">
        <f t="shared" si="5"/>
        <v>0.35294117647058826</v>
      </c>
      <c r="G58" s="69" t="str">
        <f t="shared" si="5"/>
        <v>-</v>
      </c>
      <c r="H58" s="69" t="str">
        <f t="shared" si="5"/>
        <v>-</v>
      </c>
      <c r="I58" s="70">
        <f t="shared" si="5"/>
        <v>1</v>
      </c>
      <c r="J58" s="9"/>
      <c r="K58" s="68" t="str">
        <f t="shared" si="6"/>
        <v>-</v>
      </c>
      <c r="L58" s="69" t="str">
        <f t="shared" si="6"/>
        <v>-</v>
      </c>
      <c r="M58" s="69" t="str">
        <f t="shared" si="6"/>
        <v>-</v>
      </c>
      <c r="N58" s="69">
        <f t="shared" si="6"/>
        <v>1</v>
      </c>
      <c r="O58" s="69" t="str">
        <f t="shared" si="6"/>
        <v>-</v>
      </c>
      <c r="P58" s="69" t="str">
        <f t="shared" si="6"/>
        <v>-</v>
      </c>
      <c r="Q58" s="70">
        <f t="shared" si="6"/>
        <v>1</v>
      </c>
      <c r="R58" s="9"/>
      <c r="S58" s="68" t="str">
        <f t="shared" si="3"/>
        <v>-</v>
      </c>
      <c r="T58" s="69" t="str">
        <f t="shared" si="4"/>
        <v>-</v>
      </c>
      <c r="U58" s="69">
        <f t="shared" si="4"/>
        <v>0.47826086956521741</v>
      </c>
      <c r="V58" s="69">
        <f t="shared" si="4"/>
        <v>0.52173913043478259</v>
      </c>
      <c r="W58" s="69" t="str">
        <f t="shared" si="4"/>
        <v>-</v>
      </c>
      <c r="X58" s="69" t="str">
        <f t="shared" si="4"/>
        <v>-</v>
      </c>
      <c r="Y58" s="70">
        <f t="shared" si="4"/>
        <v>1</v>
      </c>
    </row>
    <row r="59" spans="2:25" thickBot="1">
      <c r="B59" s="16" t="s">
        <v>83</v>
      </c>
      <c r="C59" s="71" t="str">
        <f t="shared" si="5"/>
        <v>-</v>
      </c>
      <c r="D59" s="72" t="str">
        <f t="shared" si="5"/>
        <v>-</v>
      </c>
      <c r="E59" s="72" t="str">
        <f t="shared" si="5"/>
        <v>-</v>
      </c>
      <c r="F59" s="72" t="str">
        <f t="shared" si="5"/>
        <v>-</v>
      </c>
      <c r="G59" s="72">
        <f t="shared" si="5"/>
        <v>0.5</v>
      </c>
      <c r="H59" s="72">
        <f t="shared" si="5"/>
        <v>0.5</v>
      </c>
      <c r="I59" s="73">
        <f t="shared" si="5"/>
        <v>1</v>
      </c>
      <c r="J59" s="9"/>
      <c r="K59" s="71" t="str">
        <f t="shared" si="6"/>
        <v>-</v>
      </c>
      <c r="L59" s="72" t="str">
        <f t="shared" si="6"/>
        <v>-</v>
      </c>
      <c r="M59" s="72" t="str">
        <f t="shared" si="6"/>
        <v>-</v>
      </c>
      <c r="N59" s="72" t="str">
        <f t="shared" si="6"/>
        <v>-</v>
      </c>
      <c r="O59" s="72" t="str">
        <f t="shared" si="6"/>
        <v>-</v>
      </c>
      <c r="P59" s="72" t="str">
        <f t="shared" si="6"/>
        <v>-</v>
      </c>
      <c r="Q59" s="73" t="str">
        <f t="shared" si="6"/>
        <v>-</v>
      </c>
      <c r="R59" s="9"/>
      <c r="S59" s="71" t="str">
        <f t="shared" si="3"/>
        <v>-</v>
      </c>
      <c r="T59" s="72" t="str">
        <f t="shared" si="4"/>
        <v>-</v>
      </c>
      <c r="U59" s="72" t="str">
        <f t="shared" si="4"/>
        <v>-</v>
      </c>
      <c r="V59" s="72" t="str">
        <f t="shared" si="4"/>
        <v>-</v>
      </c>
      <c r="W59" s="72">
        <f t="shared" si="4"/>
        <v>0.5</v>
      </c>
      <c r="X59" s="72">
        <f t="shared" si="4"/>
        <v>0.5</v>
      </c>
      <c r="Y59" s="73">
        <f t="shared" si="4"/>
        <v>1</v>
      </c>
    </row>
    <row r="60" spans="2:25" thickBot="1">
      <c r="B60" s="16" t="s">
        <v>201</v>
      </c>
      <c r="C60" s="68" t="str">
        <f t="shared" si="5"/>
        <v>-</v>
      </c>
      <c r="D60" s="69" t="str">
        <f t="shared" si="5"/>
        <v>-</v>
      </c>
      <c r="E60" s="69" t="str">
        <f t="shared" si="5"/>
        <v>-</v>
      </c>
      <c r="F60" s="69">
        <f t="shared" si="5"/>
        <v>0.5</v>
      </c>
      <c r="G60" s="69">
        <f t="shared" si="5"/>
        <v>0.5</v>
      </c>
      <c r="H60" s="69" t="str">
        <f t="shared" si="5"/>
        <v>-</v>
      </c>
      <c r="I60" s="70">
        <f t="shared" si="5"/>
        <v>1</v>
      </c>
      <c r="J60" s="9"/>
      <c r="K60" s="68">
        <f t="shared" si="6"/>
        <v>1</v>
      </c>
      <c r="L60" s="69" t="str">
        <f t="shared" si="6"/>
        <v>-</v>
      </c>
      <c r="M60" s="69" t="str">
        <f t="shared" si="6"/>
        <v>-</v>
      </c>
      <c r="N60" s="69" t="str">
        <f t="shared" si="6"/>
        <v>-</v>
      </c>
      <c r="O60" s="69" t="str">
        <f t="shared" si="6"/>
        <v>-</v>
      </c>
      <c r="P60" s="69" t="str">
        <f t="shared" si="6"/>
        <v>-</v>
      </c>
      <c r="Q60" s="70">
        <f t="shared" si="6"/>
        <v>1</v>
      </c>
      <c r="R60" s="9"/>
      <c r="S60" s="68">
        <f t="shared" si="3"/>
        <v>0.33333333333333331</v>
      </c>
      <c r="T60" s="69" t="str">
        <f t="shared" si="4"/>
        <v>-</v>
      </c>
      <c r="U60" s="69" t="str">
        <f t="shared" si="4"/>
        <v>-</v>
      </c>
      <c r="V60" s="69">
        <f t="shared" si="4"/>
        <v>0.33333333333333331</v>
      </c>
      <c r="W60" s="69">
        <f t="shared" si="4"/>
        <v>0.33333333333333331</v>
      </c>
      <c r="X60" s="69" t="str">
        <f t="shared" si="4"/>
        <v>-</v>
      </c>
      <c r="Y60" s="70">
        <f t="shared" si="4"/>
        <v>1</v>
      </c>
    </row>
    <row r="61" spans="2:25" thickBot="1">
      <c r="B61" s="16" t="s">
        <v>151</v>
      </c>
      <c r="C61" s="71" t="str">
        <f t="shared" si="5"/>
        <v>-</v>
      </c>
      <c r="D61" s="72" t="str">
        <f t="shared" si="5"/>
        <v>-</v>
      </c>
      <c r="E61" s="72" t="str">
        <f t="shared" si="5"/>
        <v>-</v>
      </c>
      <c r="F61" s="72" t="str">
        <f t="shared" si="5"/>
        <v>-</v>
      </c>
      <c r="G61" s="72" t="str">
        <f t="shared" si="5"/>
        <v>-</v>
      </c>
      <c r="H61" s="72" t="str">
        <f t="shared" si="5"/>
        <v>-</v>
      </c>
      <c r="I61" s="73" t="str">
        <f t="shared" si="5"/>
        <v>-</v>
      </c>
      <c r="J61" s="9"/>
      <c r="K61" s="71" t="str">
        <f t="shared" si="6"/>
        <v>-</v>
      </c>
      <c r="L61" s="72" t="str">
        <f t="shared" si="6"/>
        <v>-</v>
      </c>
      <c r="M61" s="72" t="str">
        <f t="shared" si="6"/>
        <v>-</v>
      </c>
      <c r="N61" s="72" t="str">
        <f t="shared" si="6"/>
        <v>-</v>
      </c>
      <c r="O61" s="72" t="str">
        <f t="shared" si="6"/>
        <v>-</v>
      </c>
      <c r="P61" s="72" t="str">
        <f t="shared" si="6"/>
        <v>-</v>
      </c>
      <c r="Q61" s="73" t="str">
        <f t="shared" si="6"/>
        <v>-</v>
      </c>
      <c r="R61" s="9"/>
      <c r="S61" s="71" t="str">
        <f t="shared" si="3"/>
        <v>-</v>
      </c>
      <c r="T61" s="72" t="str">
        <f t="shared" si="4"/>
        <v>-</v>
      </c>
      <c r="U61" s="72" t="str">
        <f t="shared" si="4"/>
        <v>-</v>
      </c>
      <c r="V61" s="72" t="str">
        <f t="shared" si="4"/>
        <v>-</v>
      </c>
      <c r="W61" s="72" t="str">
        <f t="shared" si="4"/>
        <v>-</v>
      </c>
      <c r="X61" s="72" t="str">
        <f t="shared" si="4"/>
        <v>-</v>
      </c>
      <c r="Y61" s="73" t="str">
        <f t="shared" si="4"/>
        <v>-</v>
      </c>
    </row>
    <row r="62" spans="2:25" thickBot="1">
      <c r="B62" s="16" t="s">
        <v>95</v>
      </c>
      <c r="C62" s="68" t="str">
        <f t="shared" si="5"/>
        <v>-</v>
      </c>
      <c r="D62" s="69" t="str">
        <f t="shared" si="5"/>
        <v>-</v>
      </c>
      <c r="E62" s="69">
        <f t="shared" si="5"/>
        <v>1</v>
      </c>
      <c r="F62" s="69" t="str">
        <f t="shared" si="5"/>
        <v>-</v>
      </c>
      <c r="G62" s="69" t="str">
        <f t="shared" si="5"/>
        <v>-</v>
      </c>
      <c r="H62" s="69" t="str">
        <f t="shared" si="5"/>
        <v>-</v>
      </c>
      <c r="I62" s="70">
        <f t="shared" si="5"/>
        <v>1</v>
      </c>
      <c r="J62" s="9"/>
      <c r="K62" s="68" t="str">
        <f t="shared" si="6"/>
        <v>-</v>
      </c>
      <c r="L62" s="69" t="str">
        <f t="shared" si="6"/>
        <v>-</v>
      </c>
      <c r="M62" s="69" t="str">
        <f t="shared" si="6"/>
        <v>-</v>
      </c>
      <c r="N62" s="69" t="str">
        <f t="shared" si="6"/>
        <v>-</v>
      </c>
      <c r="O62" s="69" t="str">
        <f t="shared" si="6"/>
        <v>-</v>
      </c>
      <c r="P62" s="69" t="str">
        <f t="shared" si="6"/>
        <v>-</v>
      </c>
      <c r="Q62" s="70" t="str">
        <f t="shared" si="6"/>
        <v>-</v>
      </c>
      <c r="R62" s="9"/>
      <c r="S62" s="68" t="str">
        <f t="shared" si="3"/>
        <v>-</v>
      </c>
      <c r="T62" s="69" t="str">
        <f t="shared" si="4"/>
        <v>-</v>
      </c>
      <c r="U62" s="69">
        <f t="shared" si="4"/>
        <v>1</v>
      </c>
      <c r="V62" s="69" t="str">
        <f t="shared" si="4"/>
        <v>-</v>
      </c>
      <c r="W62" s="69" t="str">
        <f t="shared" si="4"/>
        <v>-</v>
      </c>
      <c r="X62" s="69" t="str">
        <f t="shared" si="4"/>
        <v>-</v>
      </c>
      <c r="Y62" s="70">
        <f t="shared" si="4"/>
        <v>1</v>
      </c>
    </row>
    <row r="63" spans="2:25" thickBot="1">
      <c r="B63" s="16" t="s">
        <v>154</v>
      </c>
      <c r="C63" s="71" t="str">
        <f t="shared" si="5"/>
        <v>-</v>
      </c>
      <c r="D63" s="72" t="str">
        <f t="shared" si="5"/>
        <v>-</v>
      </c>
      <c r="E63" s="72" t="str">
        <f t="shared" si="5"/>
        <v>-</v>
      </c>
      <c r="F63" s="72" t="str">
        <f t="shared" si="5"/>
        <v>-</v>
      </c>
      <c r="G63" s="72" t="str">
        <f t="shared" si="5"/>
        <v>-</v>
      </c>
      <c r="H63" s="72" t="str">
        <f t="shared" si="5"/>
        <v>-</v>
      </c>
      <c r="I63" s="73" t="str">
        <f t="shared" si="5"/>
        <v>-</v>
      </c>
      <c r="J63" s="9"/>
      <c r="K63" s="71" t="str">
        <f t="shared" si="6"/>
        <v>-</v>
      </c>
      <c r="L63" s="72" t="str">
        <f t="shared" si="6"/>
        <v>-</v>
      </c>
      <c r="M63" s="72" t="str">
        <f t="shared" si="6"/>
        <v>-</v>
      </c>
      <c r="N63" s="72" t="str">
        <f t="shared" si="6"/>
        <v>-</v>
      </c>
      <c r="O63" s="72" t="str">
        <f t="shared" si="6"/>
        <v>-</v>
      </c>
      <c r="P63" s="72" t="str">
        <f t="shared" si="6"/>
        <v>-</v>
      </c>
      <c r="Q63" s="73" t="str">
        <f t="shared" si="6"/>
        <v>-</v>
      </c>
      <c r="R63" s="9"/>
      <c r="S63" s="71" t="str">
        <f t="shared" si="3"/>
        <v>-</v>
      </c>
      <c r="T63" s="72" t="str">
        <f t="shared" si="4"/>
        <v>-</v>
      </c>
      <c r="U63" s="72" t="str">
        <f t="shared" si="4"/>
        <v>-</v>
      </c>
      <c r="V63" s="72" t="str">
        <f t="shared" si="4"/>
        <v>-</v>
      </c>
      <c r="W63" s="72" t="str">
        <f t="shared" si="4"/>
        <v>-</v>
      </c>
      <c r="X63" s="72" t="str">
        <f t="shared" si="4"/>
        <v>-</v>
      </c>
      <c r="Y63" s="73" t="str">
        <f t="shared" si="4"/>
        <v>-</v>
      </c>
    </row>
    <row r="64" spans="2:25" thickBot="1">
      <c r="B64" s="16" t="s">
        <v>155</v>
      </c>
      <c r="C64" s="68">
        <f t="shared" si="5"/>
        <v>1</v>
      </c>
      <c r="D64" s="69" t="str">
        <f t="shared" si="5"/>
        <v>-</v>
      </c>
      <c r="E64" s="69" t="str">
        <f t="shared" si="5"/>
        <v>-</v>
      </c>
      <c r="F64" s="69" t="str">
        <f t="shared" si="5"/>
        <v>-</v>
      </c>
      <c r="G64" s="69" t="str">
        <f t="shared" si="5"/>
        <v>-</v>
      </c>
      <c r="H64" s="69" t="str">
        <f t="shared" si="5"/>
        <v>-</v>
      </c>
      <c r="I64" s="70">
        <f t="shared" si="5"/>
        <v>1</v>
      </c>
      <c r="J64" s="9"/>
      <c r="K64" s="68">
        <f t="shared" si="6"/>
        <v>0.25</v>
      </c>
      <c r="L64" s="69">
        <f t="shared" si="6"/>
        <v>0.25</v>
      </c>
      <c r="M64" s="69">
        <f t="shared" si="6"/>
        <v>0.25</v>
      </c>
      <c r="N64" s="69">
        <f t="shared" si="6"/>
        <v>0.25</v>
      </c>
      <c r="O64" s="69" t="str">
        <f t="shared" si="6"/>
        <v>-</v>
      </c>
      <c r="P64" s="69" t="str">
        <f t="shared" si="6"/>
        <v>-</v>
      </c>
      <c r="Q64" s="70">
        <f t="shared" si="6"/>
        <v>1</v>
      </c>
      <c r="R64" s="9"/>
      <c r="S64" s="68">
        <f t="shared" si="3"/>
        <v>0.4</v>
      </c>
      <c r="T64" s="69">
        <f t="shared" si="4"/>
        <v>0.2</v>
      </c>
      <c r="U64" s="69">
        <f t="shared" si="4"/>
        <v>0.2</v>
      </c>
      <c r="V64" s="69">
        <f t="shared" si="4"/>
        <v>0.2</v>
      </c>
      <c r="W64" s="69" t="str">
        <f t="shared" si="4"/>
        <v>-</v>
      </c>
      <c r="X64" s="69" t="str">
        <f t="shared" si="4"/>
        <v>-</v>
      </c>
      <c r="Y64" s="70">
        <f t="shared" si="4"/>
        <v>1</v>
      </c>
    </row>
    <row r="65" spans="2:26" thickBot="1">
      <c r="B65" s="16" t="s">
        <v>99</v>
      </c>
      <c r="C65" s="71" t="str">
        <f t="shared" si="5"/>
        <v>-</v>
      </c>
      <c r="D65" s="72" t="str">
        <f t="shared" si="5"/>
        <v>-</v>
      </c>
      <c r="E65" s="72">
        <f t="shared" si="5"/>
        <v>0.29166666666666669</v>
      </c>
      <c r="F65" s="72">
        <f t="shared" si="5"/>
        <v>0.45833333333333331</v>
      </c>
      <c r="G65" s="72">
        <f t="shared" si="5"/>
        <v>0.25</v>
      </c>
      <c r="H65" s="72" t="str">
        <f t="shared" si="5"/>
        <v>-</v>
      </c>
      <c r="I65" s="73">
        <f t="shared" si="5"/>
        <v>1</v>
      </c>
      <c r="J65" s="9"/>
      <c r="K65" s="71">
        <f t="shared" si="6"/>
        <v>0.17073170731707318</v>
      </c>
      <c r="L65" s="72" t="str">
        <f t="shared" si="6"/>
        <v>-</v>
      </c>
      <c r="M65" s="72">
        <f t="shared" si="6"/>
        <v>0.21951219512195122</v>
      </c>
      <c r="N65" s="72">
        <f t="shared" si="6"/>
        <v>0.31707317073170732</v>
      </c>
      <c r="O65" s="72">
        <f t="shared" si="6"/>
        <v>0.14634146341463414</v>
      </c>
      <c r="P65" s="72">
        <f t="shared" si="6"/>
        <v>0.14634146341463414</v>
      </c>
      <c r="Q65" s="73">
        <f t="shared" si="6"/>
        <v>1</v>
      </c>
      <c r="R65" s="9"/>
      <c r="S65" s="71">
        <f t="shared" si="3"/>
        <v>0.1076923076923077</v>
      </c>
      <c r="T65" s="72" t="str">
        <f t="shared" si="4"/>
        <v>-</v>
      </c>
      <c r="U65" s="72">
        <f t="shared" si="4"/>
        <v>0.24615384615384617</v>
      </c>
      <c r="V65" s="72">
        <f t="shared" si="4"/>
        <v>0.36923076923076925</v>
      </c>
      <c r="W65" s="72">
        <f t="shared" si="4"/>
        <v>0.18461538461538463</v>
      </c>
      <c r="X65" s="72">
        <f t="shared" si="4"/>
        <v>9.2307692307692313E-2</v>
      </c>
      <c r="Y65" s="73">
        <f t="shared" si="4"/>
        <v>1</v>
      </c>
    </row>
    <row r="66" spans="2:26" thickBot="1">
      <c r="B66" s="16" t="s">
        <v>116</v>
      </c>
      <c r="C66" s="68" t="str">
        <f t="shared" si="5"/>
        <v>-</v>
      </c>
      <c r="D66" s="69" t="str">
        <f t="shared" si="5"/>
        <v>-</v>
      </c>
      <c r="E66" s="69" t="str">
        <f t="shared" si="5"/>
        <v>-</v>
      </c>
      <c r="F66" s="69">
        <f t="shared" si="5"/>
        <v>1</v>
      </c>
      <c r="G66" s="69" t="str">
        <f t="shared" si="5"/>
        <v>-</v>
      </c>
      <c r="H66" s="69" t="str">
        <f t="shared" si="5"/>
        <v>-</v>
      </c>
      <c r="I66" s="70">
        <f t="shared" si="5"/>
        <v>1</v>
      </c>
      <c r="J66" s="9"/>
      <c r="K66" s="68" t="str">
        <f t="shared" si="6"/>
        <v>-</v>
      </c>
      <c r="L66" s="69" t="str">
        <f t="shared" si="6"/>
        <v>-</v>
      </c>
      <c r="M66" s="69" t="str">
        <f t="shared" si="6"/>
        <v>-</v>
      </c>
      <c r="N66" s="69" t="str">
        <f t="shared" si="6"/>
        <v>-</v>
      </c>
      <c r="O66" s="69" t="str">
        <f t="shared" si="6"/>
        <v>-</v>
      </c>
      <c r="P66" s="69" t="str">
        <f t="shared" si="6"/>
        <v>-</v>
      </c>
      <c r="Q66" s="70" t="str">
        <f t="shared" si="6"/>
        <v>-</v>
      </c>
      <c r="R66" s="9"/>
      <c r="S66" s="68" t="str">
        <f t="shared" si="3"/>
        <v>-</v>
      </c>
      <c r="T66" s="69" t="str">
        <f t="shared" si="4"/>
        <v>-</v>
      </c>
      <c r="U66" s="69" t="str">
        <f t="shared" si="4"/>
        <v>-</v>
      </c>
      <c r="V66" s="69">
        <f t="shared" si="4"/>
        <v>1</v>
      </c>
      <c r="W66" s="69" t="str">
        <f t="shared" si="4"/>
        <v>-</v>
      </c>
      <c r="X66" s="69" t="str">
        <f t="shared" si="4"/>
        <v>-</v>
      </c>
      <c r="Y66" s="70">
        <f t="shared" si="4"/>
        <v>1</v>
      </c>
    </row>
    <row r="67" spans="2:26" thickBot="1">
      <c r="B67" s="16" t="s">
        <v>122</v>
      </c>
      <c r="C67" s="71">
        <f t="shared" si="5"/>
        <v>0.1875</v>
      </c>
      <c r="D67" s="72" t="str">
        <f t="shared" si="5"/>
        <v>-</v>
      </c>
      <c r="E67" s="72">
        <f t="shared" si="5"/>
        <v>0.375</v>
      </c>
      <c r="F67" s="72">
        <f t="shared" si="5"/>
        <v>0.25</v>
      </c>
      <c r="G67" s="72" t="str">
        <f t="shared" si="5"/>
        <v>-</v>
      </c>
      <c r="H67" s="72">
        <f t="shared" si="5"/>
        <v>0.1875</v>
      </c>
      <c r="I67" s="73">
        <f t="shared" si="5"/>
        <v>1</v>
      </c>
      <c r="J67" s="9"/>
      <c r="K67" s="71">
        <f t="shared" si="6"/>
        <v>0.33333333333333331</v>
      </c>
      <c r="L67" s="72" t="str">
        <f t="shared" si="6"/>
        <v>-</v>
      </c>
      <c r="M67" s="72">
        <f t="shared" si="6"/>
        <v>0.33333333333333331</v>
      </c>
      <c r="N67" s="72">
        <f t="shared" si="6"/>
        <v>0.33333333333333331</v>
      </c>
      <c r="O67" s="72" t="str">
        <f t="shared" si="6"/>
        <v>-</v>
      </c>
      <c r="P67" s="72" t="str">
        <f t="shared" si="6"/>
        <v>-</v>
      </c>
      <c r="Q67" s="73">
        <f t="shared" si="6"/>
        <v>1</v>
      </c>
      <c r="R67" s="9"/>
      <c r="S67" s="71">
        <f t="shared" si="3"/>
        <v>0.24</v>
      </c>
      <c r="T67" s="72" t="str">
        <f t="shared" si="4"/>
        <v>-</v>
      </c>
      <c r="U67" s="72">
        <f t="shared" si="4"/>
        <v>0.36</v>
      </c>
      <c r="V67" s="72">
        <f t="shared" si="4"/>
        <v>0.28000000000000003</v>
      </c>
      <c r="W67" s="72" t="str">
        <f t="shared" si="4"/>
        <v>-</v>
      </c>
      <c r="X67" s="72">
        <f t="shared" si="4"/>
        <v>0.12</v>
      </c>
      <c r="Y67" s="73">
        <f t="shared" si="4"/>
        <v>1</v>
      </c>
    </row>
    <row r="68" spans="2:26" thickBot="1">
      <c r="B68" s="16" t="s">
        <v>128</v>
      </c>
      <c r="C68" s="68">
        <f t="shared" si="5"/>
        <v>1</v>
      </c>
      <c r="D68" s="69" t="str">
        <f t="shared" si="5"/>
        <v>-</v>
      </c>
      <c r="E68" s="69" t="str">
        <f t="shared" si="5"/>
        <v>-</v>
      </c>
      <c r="F68" s="69" t="str">
        <f t="shared" si="5"/>
        <v>-</v>
      </c>
      <c r="G68" s="69" t="str">
        <f t="shared" si="5"/>
        <v>-</v>
      </c>
      <c r="H68" s="69" t="str">
        <f t="shared" si="5"/>
        <v>-</v>
      </c>
      <c r="I68" s="70">
        <f t="shared" si="5"/>
        <v>1</v>
      </c>
      <c r="J68" s="9"/>
      <c r="K68" s="68" t="str">
        <f t="shared" si="6"/>
        <v>-</v>
      </c>
      <c r="L68" s="69" t="str">
        <f t="shared" si="6"/>
        <v>-</v>
      </c>
      <c r="M68" s="69" t="str">
        <f t="shared" si="6"/>
        <v>-</v>
      </c>
      <c r="N68" s="69" t="str">
        <f t="shared" si="6"/>
        <v>-</v>
      </c>
      <c r="O68" s="69" t="str">
        <f t="shared" si="6"/>
        <v>-</v>
      </c>
      <c r="P68" s="69" t="str">
        <f t="shared" si="6"/>
        <v>-</v>
      </c>
      <c r="Q68" s="70" t="str">
        <f t="shared" si="6"/>
        <v>-</v>
      </c>
      <c r="R68" s="9"/>
      <c r="S68" s="68">
        <f t="shared" si="3"/>
        <v>1</v>
      </c>
      <c r="T68" s="69" t="str">
        <f t="shared" si="4"/>
        <v>-</v>
      </c>
      <c r="U68" s="69" t="str">
        <f t="shared" si="4"/>
        <v>-</v>
      </c>
      <c r="V68" s="69" t="str">
        <f t="shared" si="4"/>
        <v>-</v>
      </c>
      <c r="W68" s="69" t="str">
        <f t="shared" si="4"/>
        <v>-</v>
      </c>
      <c r="X68" s="69" t="str">
        <f t="shared" si="4"/>
        <v>-</v>
      </c>
      <c r="Y68" s="70">
        <f t="shared" si="4"/>
        <v>1</v>
      </c>
    </row>
    <row r="69" spans="2:26" thickBot="1">
      <c r="B69" s="16" t="s">
        <v>132</v>
      </c>
      <c r="C69" s="71" t="str">
        <f t="shared" si="5"/>
        <v>-</v>
      </c>
      <c r="D69" s="72" t="str">
        <f t="shared" si="5"/>
        <v>-</v>
      </c>
      <c r="E69" s="72" t="str">
        <f t="shared" si="5"/>
        <v>-</v>
      </c>
      <c r="F69" s="72" t="str">
        <f t="shared" si="5"/>
        <v>-</v>
      </c>
      <c r="G69" s="72" t="str">
        <f t="shared" si="5"/>
        <v>-</v>
      </c>
      <c r="H69" s="72" t="str">
        <f t="shared" si="5"/>
        <v>-</v>
      </c>
      <c r="I69" s="73" t="str">
        <f t="shared" si="5"/>
        <v>-</v>
      </c>
      <c r="J69" s="9"/>
      <c r="K69" s="71">
        <f t="shared" si="6"/>
        <v>0.25</v>
      </c>
      <c r="L69" s="72">
        <f t="shared" si="6"/>
        <v>0.19444444444444445</v>
      </c>
      <c r="M69" s="72">
        <f t="shared" si="6"/>
        <v>0.16666666666666666</v>
      </c>
      <c r="N69" s="72">
        <f t="shared" si="6"/>
        <v>0.16666666666666666</v>
      </c>
      <c r="O69" s="72">
        <f t="shared" si="6"/>
        <v>0.22222222222222221</v>
      </c>
      <c r="P69" s="72" t="str">
        <f t="shared" si="6"/>
        <v>-</v>
      </c>
      <c r="Q69" s="73">
        <f t="shared" si="6"/>
        <v>1</v>
      </c>
      <c r="R69" s="9"/>
      <c r="S69" s="71">
        <f t="shared" si="3"/>
        <v>0.25</v>
      </c>
      <c r="T69" s="72">
        <f t="shared" ref="T69:Y69" si="7">IF(ISERROR(T43/$Y43),"-",T43/$Y43)</f>
        <v>0.19444444444444445</v>
      </c>
      <c r="U69" s="72">
        <f t="shared" si="7"/>
        <v>0.16666666666666666</v>
      </c>
      <c r="V69" s="72">
        <f t="shared" si="7"/>
        <v>0.16666666666666666</v>
      </c>
      <c r="W69" s="72">
        <f t="shared" si="7"/>
        <v>0.22222222222222221</v>
      </c>
      <c r="X69" s="72" t="str">
        <f t="shared" si="7"/>
        <v>-</v>
      </c>
      <c r="Y69" s="73">
        <f t="shared" si="7"/>
        <v>1</v>
      </c>
    </row>
    <row r="70" spans="2:26" thickBot="1">
      <c r="B70" s="16" t="s">
        <v>161</v>
      </c>
      <c r="C70" s="68" t="str">
        <f t="shared" ref="C70:I73" si="8">IF(ISERROR(C44/$I44),"-",C44/$I44)</f>
        <v>-</v>
      </c>
      <c r="D70" s="69" t="str">
        <f t="shared" si="8"/>
        <v>-</v>
      </c>
      <c r="E70" s="69" t="str">
        <f t="shared" si="8"/>
        <v>-</v>
      </c>
      <c r="F70" s="69" t="str">
        <f t="shared" si="8"/>
        <v>-</v>
      </c>
      <c r="G70" s="69" t="str">
        <f t="shared" si="8"/>
        <v>-</v>
      </c>
      <c r="H70" s="69" t="str">
        <f t="shared" si="8"/>
        <v>-</v>
      </c>
      <c r="I70" s="70" t="str">
        <f t="shared" si="8"/>
        <v>-</v>
      </c>
      <c r="J70" s="9"/>
      <c r="K70" s="68" t="str">
        <f t="shared" ref="K70:Q73" si="9">IF(ISERROR(K44/$Q44),"-",K44/$Q44)</f>
        <v>-</v>
      </c>
      <c r="L70" s="69" t="str">
        <f t="shared" si="9"/>
        <v>-</v>
      </c>
      <c r="M70" s="69" t="str">
        <f t="shared" si="9"/>
        <v>-</v>
      </c>
      <c r="N70" s="69" t="str">
        <f t="shared" si="9"/>
        <v>-</v>
      </c>
      <c r="O70" s="69" t="str">
        <f t="shared" si="9"/>
        <v>-</v>
      </c>
      <c r="P70" s="69" t="str">
        <f t="shared" si="9"/>
        <v>-</v>
      </c>
      <c r="Q70" s="70" t="str">
        <f t="shared" si="9"/>
        <v>-</v>
      </c>
      <c r="R70" s="9"/>
      <c r="S70" s="68" t="str">
        <f t="shared" ref="S70:Y73" si="10">IF(ISERROR(S44/$Y44),"-",S44/$Y44)</f>
        <v>-</v>
      </c>
      <c r="T70" s="69" t="str">
        <f t="shared" si="10"/>
        <v>-</v>
      </c>
      <c r="U70" s="69" t="str">
        <f t="shared" si="10"/>
        <v>-</v>
      </c>
      <c r="V70" s="69" t="str">
        <f t="shared" si="10"/>
        <v>-</v>
      </c>
      <c r="W70" s="69" t="str">
        <f t="shared" si="10"/>
        <v>-</v>
      </c>
      <c r="X70" s="69" t="str">
        <f t="shared" si="10"/>
        <v>-</v>
      </c>
      <c r="Y70" s="70" t="str">
        <f t="shared" si="10"/>
        <v>-</v>
      </c>
    </row>
    <row r="71" spans="2:26" thickBot="1">
      <c r="B71" s="16" t="s">
        <v>164</v>
      </c>
      <c r="C71" s="71">
        <f t="shared" si="8"/>
        <v>0.12345679012345678</v>
      </c>
      <c r="D71" s="72">
        <f t="shared" si="8"/>
        <v>0.18930041152263374</v>
      </c>
      <c r="E71" s="72">
        <f t="shared" si="8"/>
        <v>0.34567901234567899</v>
      </c>
      <c r="F71" s="72">
        <f t="shared" si="8"/>
        <v>0.23045267489711935</v>
      </c>
      <c r="G71" s="72">
        <f t="shared" si="8"/>
        <v>8.6419753086419748E-2</v>
      </c>
      <c r="H71" s="72">
        <f t="shared" si="8"/>
        <v>2.4691358024691357E-2</v>
      </c>
      <c r="I71" s="73">
        <f t="shared" si="8"/>
        <v>1</v>
      </c>
      <c r="J71" s="9"/>
      <c r="K71" s="71" t="str">
        <f t="shared" si="9"/>
        <v>-</v>
      </c>
      <c r="L71" s="72" t="str">
        <f t="shared" si="9"/>
        <v>-</v>
      </c>
      <c r="M71" s="72" t="str">
        <f t="shared" si="9"/>
        <v>-</v>
      </c>
      <c r="N71" s="72" t="str">
        <f t="shared" si="9"/>
        <v>-</v>
      </c>
      <c r="O71" s="72" t="str">
        <f t="shared" si="9"/>
        <v>-</v>
      </c>
      <c r="P71" s="72" t="str">
        <f t="shared" si="9"/>
        <v>-</v>
      </c>
      <c r="Q71" s="73" t="str">
        <f t="shared" si="9"/>
        <v>-</v>
      </c>
      <c r="R71" s="9"/>
      <c r="S71" s="71">
        <f t="shared" si="10"/>
        <v>0.12345679012345678</v>
      </c>
      <c r="T71" s="72">
        <f t="shared" si="10"/>
        <v>0.18930041152263374</v>
      </c>
      <c r="U71" s="72">
        <f t="shared" si="10"/>
        <v>0.34567901234567899</v>
      </c>
      <c r="V71" s="72">
        <f t="shared" si="10"/>
        <v>0.23045267489711935</v>
      </c>
      <c r="W71" s="72">
        <f t="shared" si="10"/>
        <v>8.6419753086419748E-2</v>
      </c>
      <c r="X71" s="72">
        <f t="shared" si="10"/>
        <v>2.4691358024691357E-2</v>
      </c>
      <c r="Y71" s="73">
        <f t="shared" si="10"/>
        <v>1</v>
      </c>
    </row>
    <row r="72" spans="2:26" thickBot="1">
      <c r="B72" s="16" t="s">
        <v>142</v>
      </c>
      <c r="C72" s="68">
        <f t="shared" si="8"/>
        <v>0.33333333333333331</v>
      </c>
      <c r="D72" s="69" t="str">
        <f t="shared" si="8"/>
        <v>-</v>
      </c>
      <c r="E72" s="69">
        <f t="shared" si="8"/>
        <v>0.33333333333333331</v>
      </c>
      <c r="F72" s="69" t="str">
        <f t="shared" si="8"/>
        <v>-</v>
      </c>
      <c r="G72" s="69">
        <f t="shared" si="8"/>
        <v>0.33333333333333331</v>
      </c>
      <c r="H72" s="69" t="str">
        <f t="shared" si="8"/>
        <v>-</v>
      </c>
      <c r="I72" s="70">
        <f t="shared" si="8"/>
        <v>1</v>
      </c>
      <c r="J72" s="9"/>
      <c r="K72" s="68" t="str">
        <f t="shared" si="9"/>
        <v>-</v>
      </c>
      <c r="L72" s="69" t="str">
        <f t="shared" si="9"/>
        <v>-</v>
      </c>
      <c r="M72" s="69" t="str">
        <f t="shared" si="9"/>
        <v>-</v>
      </c>
      <c r="N72" s="69" t="str">
        <f t="shared" si="9"/>
        <v>-</v>
      </c>
      <c r="O72" s="69" t="str">
        <f t="shared" si="9"/>
        <v>-</v>
      </c>
      <c r="P72" s="69" t="str">
        <f t="shared" si="9"/>
        <v>-</v>
      </c>
      <c r="Q72" s="70" t="str">
        <f t="shared" si="9"/>
        <v>-</v>
      </c>
      <c r="R72" s="9"/>
      <c r="S72" s="68">
        <f t="shared" si="10"/>
        <v>0.33333333333333331</v>
      </c>
      <c r="T72" s="69" t="str">
        <f t="shared" si="10"/>
        <v>-</v>
      </c>
      <c r="U72" s="69">
        <f t="shared" si="10"/>
        <v>0.33333333333333331</v>
      </c>
      <c r="V72" s="69" t="str">
        <f t="shared" si="10"/>
        <v>-</v>
      </c>
      <c r="W72" s="69">
        <f t="shared" si="10"/>
        <v>0.33333333333333331</v>
      </c>
      <c r="X72" s="69" t="str">
        <f t="shared" si="10"/>
        <v>-</v>
      </c>
      <c r="Y72" s="70">
        <f t="shared" si="10"/>
        <v>1</v>
      </c>
    </row>
    <row r="73" spans="2:26" thickBot="1">
      <c r="B73" s="16" t="s">
        <v>146</v>
      </c>
      <c r="C73" s="71" t="str">
        <f t="shared" si="8"/>
        <v>-</v>
      </c>
      <c r="D73" s="72" t="str">
        <f t="shared" si="8"/>
        <v>-</v>
      </c>
      <c r="E73" s="72" t="str">
        <f t="shared" si="8"/>
        <v>-</v>
      </c>
      <c r="F73" s="72" t="str">
        <f t="shared" si="8"/>
        <v>-</v>
      </c>
      <c r="G73" s="72" t="str">
        <f t="shared" si="8"/>
        <v>-</v>
      </c>
      <c r="H73" s="72" t="str">
        <f t="shared" si="8"/>
        <v>-</v>
      </c>
      <c r="I73" s="73" t="str">
        <f t="shared" si="8"/>
        <v>-</v>
      </c>
      <c r="J73" s="9"/>
      <c r="K73" s="71">
        <f t="shared" si="9"/>
        <v>0.1</v>
      </c>
      <c r="L73" s="72">
        <f t="shared" si="9"/>
        <v>0.13333333333333333</v>
      </c>
      <c r="M73" s="72">
        <f t="shared" si="9"/>
        <v>0.26666666666666666</v>
      </c>
      <c r="N73" s="72">
        <f t="shared" si="9"/>
        <v>0.26666666666666666</v>
      </c>
      <c r="O73" s="72">
        <f t="shared" si="9"/>
        <v>0.13333333333333333</v>
      </c>
      <c r="P73" s="72">
        <f t="shared" si="9"/>
        <v>0.1</v>
      </c>
      <c r="Q73" s="73">
        <f t="shared" si="9"/>
        <v>1</v>
      </c>
      <c r="R73" s="9"/>
      <c r="S73" s="71">
        <f t="shared" si="10"/>
        <v>0.1</v>
      </c>
      <c r="T73" s="72">
        <f t="shared" si="10"/>
        <v>0.13333333333333333</v>
      </c>
      <c r="U73" s="72">
        <f t="shared" si="10"/>
        <v>0.26666666666666666</v>
      </c>
      <c r="V73" s="72">
        <f t="shared" si="10"/>
        <v>0.26666666666666666</v>
      </c>
      <c r="W73" s="72">
        <f t="shared" si="10"/>
        <v>0.13333333333333333</v>
      </c>
      <c r="X73" s="72">
        <f t="shared" si="10"/>
        <v>0.1</v>
      </c>
      <c r="Y73" s="73">
        <f t="shared" si="10"/>
        <v>1</v>
      </c>
    </row>
    <row r="74" spans="2:26" ht="25.5" customHeight="1">
      <c r="B74" s="152" t="s">
        <v>202</v>
      </c>
      <c r="S74" s="120" t="s">
        <v>203</v>
      </c>
    </row>
    <row r="75" spans="2:26">
      <c r="B75" s="40" t="s">
        <v>26</v>
      </c>
    </row>
    <row r="76" spans="2:26">
      <c r="B76" s="151" t="s">
        <v>199</v>
      </c>
      <c r="C76" s="172" t="str">
        <f>"Males in "&amp;control!$J$99&amp; " USOA"</f>
        <v>Males in W03000002 USOA</v>
      </c>
      <c r="D76" s="172"/>
      <c r="E76" s="172"/>
      <c r="F76" s="172"/>
      <c r="G76" s="172"/>
      <c r="H76" s="172"/>
      <c r="I76" s="172"/>
      <c r="K76" s="172" t="str">
        <f>"Females in "&amp;control!$J$99&amp; " USOA"</f>
        <v>Females in W03000002 USOA</v>
      </c>
      <c r="L76" s="172"/>
      <c r="M76" s="172"/>
      <c r="N76" s="172"/>
      <c r="O76" s="172"/>
      <c r="P76" s="172"/>
      <c r="Q76" s="172"/>
      <c r="S76" s="172" t="str">
        <f>"All persons in "&amp;control!$J$99&amp; " USOA"</f>
        <v>All persons in W03000002 USOA</v>
      </c>
      <c r="T76" s="172"/>
      <c r="U76" s="172"/>
      <c r="V76" s="172"/>
      <c r="W76" s="172"/>
      <c r="X76" s="172"/>
      <c r="Y76" s="172"/>
    </row>
    <row r="77" spans="2:26" ht="14.25">
      <c r="C77" s="173" t="s">
        <v>189</v>
      </c>
      <c r="D77" s="173"/>
      <c r="E77" s="173"/>
      <c r="F77" s="173"/>
      <c r="G77" s="173"/>
      <c r="H77" s="173"/>
      <c r="I77" s="173"/>
      <c r="K77" s="173" t="s">
        <v>189</v>
      </c>
      <c r="L77" s="173"/>
      <c r="M77" s="173"/>
      <c r="N77" s="173"/>
      <c r="O77" s="173"/>
      <c r="P77" s="173"/>
      <c r="Q77" s="173"/>
      <c r="S77" s="173" t="s">
        <v>189</v>
      </c>
      <c r="T77" s="173"/>
      <c r="U77" s="173"/>
      <c r="V77" s="173"/>
      <c r="W77" s="173"/>
      <c r="X77" s="173"/>
      <c r="Y77" s="173"/>
    </row>
    <row r="78" spans="2:26" s="10" customFormat="1" ht="25.5">
      <c r="C78" s="11" t="s">
        <v>190</v>
      </c>
      <c r="D78" s="11" t="s">
        <v>191</v>
      </c>
      <c r="E78" s="11" t="s">
        <v>192</v>
      </c>
      <c r="F78" s="11" t="s">
        <v>193</v>
      </c>
      <c r="G78" s="11" t="s">
        <v>194</v>
      </c>
      <c r="H78" s="11" t="s">
        <v>195</v>
      </c>
      <c r="I78" s="11" t="s">
        <v>196</v>
      </c>
      <c r="K78" s="11" t="s">
        <v>190</v>
      </c>
      <c r="L78" s="11" t="s">
        <v>191</v>
      </c>
      <c r="M78" s="11" t="s">
        <v>192</v>
      </c>
      <c r="N78" s="11" t="s">
        <v>193</v>
      </c>
      <c r="O78" s="11" t="s">
        <v>194</v>
      </c>
      <c r="P78" s="11" t="s">
        <v>195</v>
      </c>
      <c r="Q78" s="11" t="s">
        <v>196</v>
      </c>
      <c r="S78" s="11" t="s">
        <v>190</v>
      </c>
      <c r="T78" s="11" t="s">
        <v>191</v>
      </c>
      <c r="U78" s="11" t="s">
        <v>192</v>
      </c>
      <c r="V78" s="11" t="s">
        <v>193</v>
      </c>
      <c r="W78" s="11" t="s">
        <v>194</v>
      </c>
      <c r="X78" s="11" t="s">
        <v>195</v>
      </c>
      <c r="Y78" s="12" t="s">
        <v>196</v>
      </c>
    </row>
    <row r="79" spans="2:26" thickBot="1">
      <c r="B79" s="15" t="s">
        <v>200</v>
      </c>
      <c r="C79" s="74" t="str">
        <f>IF(ISERROR(VLOOKUP(control!$B$4&amp;control!$J$99&amp;Wales_USOA!$B27,Data_USOA!$A$5:$U$5304,Data_USOA!O$1,FALSE)),"-",VLOOKUP(control!$B$4&amp;control!$J$99&amp;Wales_USOA!$B27,Data_USOA!$A$5:$U$5304,Data_USOA!O$1,FALSE))</f>
        <v>-</v>
      </c>
      <c r="D79" s="75">
        <f>IF(ISERROR(VLOOKUP(control!$B$4&amp;control!$J$99&amp;Wales_USOA!$B27,Data_USOA!$A$5:$U$5304,Data_USOA!P$1,FALSE)),"-",VLOOKUP(control!$B$4&amp;control!$J$99&amp;Wales_USOA!$B27,Data_USOA!$A$5:$U$5304,Data_USOA!P$1,FALSE))</f>
        <v>27.53531404025663</v>
      </c>
      <c r="E79" s="75">
        <f>IF(ISERROR(VLOOKUP(control!$B$4&amp;control!$J$99&amp;Wales_USOA!$B27,Data_USOA!$A$5:$U$5304,Data_USOA!Q$1,FALSE)),"-",VLOOKUP(control!$B$4&amp;control!$J$99&amp;Wales_USOA!$B27,Data_USOA!$A$5:$U$5304,Data_USOA!Q$1,FALSE))</f>
        <v>55.070628080513259</v>
      </c>
      <c r="F79" s="75">
        <f>IF(ISERROR(VLOOKUP(control!$B$4&amp;control!$J$99&amp;Wales_USOA!$B27,Data_USOA!$A$5:$U$5304,Data_USOA!R$1,FALSE)),"-",VLOOKUP(control!$B$4&amp;control!$J$99&amp;Wales_USOA!$B27,Data_USOA!$A$5:$U$5304,Data_USOA!R$1,FALSE))</f>
        <v>49.563565272461929</v>
      </c>
      <c r="G79" s="75">
        <f>IF(ISERROR(VLOOKUP(control!$B$4&amp;control!$J$99&amp;Wales_USOA!$B27,Data_USOA!$A$5:$U$5304,Data_USOA!S$1,FALSE)),"-",VLOOKUP(control!$B$4&amp;control!$J$99&amp;Wales_USOA!$B27,Data_USOA!$A$5:$U$5304,Data_USOA!S$1,FALSE))</f>
        <v>30.288845444282291</v>
      </c>
      <c r="H79" s="75">
        <f>IF(ISERROR(VLOOKUP(control!$B$4&amp;control!$J$99&amp;Wales_USOA!$B27,Data_USOA!$A$5:$U$5304,Data_USOA!T$1,FALSE)),"-",VLOOKUP(control!$B$4&amp;control!$J$99&amp;Wales_USOA!$B27,Data_USOA!$A$5:$U$5304,Data_USOA!T$1,FALSE))</f>
        <v>22.028251232205303</v>
      </c>
      <c r="I79" s="76">
        <f>IF(ISERROR(VLOOKUP(control!$B$4&amp;control!$J$99&amp;Wales_USOA!$B27,Data_USOA!$A$5:$U$5304,Data_USOA!U$1,FALSE)),"-",VLOOKUP(control!$B$4&amp;control!$J$99&amp;Wales_USOA!$B27,Data_USOA!$A$5:$U$5304,Data_USOA!U$1,FALSE))</f>
        <v>184.48660406971942</v>
      </c>
      <c r="J79" s="56"/>
      <c r="K79" s="74" t="str">
        <f>IF(ISERROR(VLOOKUP(control!$B$5&amp;control!$J$99&amp;Wales_USOA!$B27,Data_USOA!$A$5:$U$5304,Data_USOA!O$1,FALSE)),"-",VLOOKUP(control!$B$5&amp;control!$J$99&amp;Wales_USOA!$B27,Data_USOA!$A$5:$U$5304,Data_USOA!O$1,FALSE))</f>
        <v>-</v>
      </c>
      <c r="L79" s="75" t="str">
        <f>IF(ISERROR(VLOOKUP(control!$B$5&amp;control!$J$99&amp;Wales_USOA!$B27,Data_USOA!$A$5:$U$5304,Data_USOA!P$1,FALSE)),"-",VLOOKUP(control!$B$5&amp;control!$J$99&amp;Wales_USOA!$B27,Data_USOA!$A$5:$U$5304,Data_USOA!P$1,FALSE))</f>
        <v>-</v>
      </c>
      <c r="M79" s="75">
        <f>IF(ISERROR(VLOOKUP(control!$B$5&amp;control!$J$99&amp;Wales_USOA!$B27,Data_USOA!$A$5:$U$5304,Data_USOA!Q$1,FALSE)),"-",VLOOKUP(control!$B$5&amp;control!$J$99&amp;Wales_USOA!$B27,Data_USOA!$A$5:$U$5304,Data_USOA!Q$1,FALSE))</f>
        <v>16.52118842415398</v>
      </c>
      <c r="N79" s="75">
        <f>IF(ISERROR(VLOOKUP(control!$B$5&amp;control!$J$99&amp;Wales_USOA!$B27,Data_USOA!$A$5:$U$5304,Data_USOA!R$1,FALSE)),"-",VLOOKUP(control!$B$5&amp;control!$J$99&amp;Wales_USOA!$B27,Data_USOA!$A$5:$U$5304,Data_USOA!R$1,FALSE))</f>
        <v>16.52118842415398</v>
      </c>
      <c r="O79" s="75">
        <f>IF(ISERROR(VLOOKUP(control!$B$5&amp;control!$J$99&amp;Wales_USOA!$B27,Data_USOA!$A$5:$U$5304,Data_USOA!S$1,FALSE)),"-",VLOOKUP(control!$B$5&amp;control!$J$99&amp;Wales_USOA!$B27,Data_USOA!$A$5:$U$5304,Data_USOA!S$1,FALSE))</f>
        <v>16.52118842415398</v>
      </c>
      <c r="P79" s="75">
        <f>IF(ISERROR(VLOOKUP(control!$B$5&amp;control!$J$99&amp;Wales_USOA!$B27,Data_USOA!$A$5:$U$5304,Data_USOA!T$1,FALSE)),"-",VLOOKUP(control!$B$5&amp;control!$J$99&amp;Wales_USOA!$B27,Data_USOA!$A$5:$U$5304,Data_USOA!T$1,FALSE))</f>
        <v>16.52118842415398</v>
      </c>
      <c r="Q79" s="76">
        <f>IF(ISERROR(VLOOKUP(control!$B$5&amp;control!$J$99&amp;Wales_USOA!$B27,Data_USOA!$A$5:$U$5304,Data_USOA!U$1,FALSE)),"-",VLOOKUP(control!$B$5&amp;control!$J$99&amp;Wales_USOA!$B27,Data_USOA!$A$5:$U$5304,Data_USOA!U$1,FALSE))</f>
        <v>66.08475369661592</v>
      </c>
      <c r="R79" s="56"/>
      <c r="S79" s="74" t="str">
        <f>IF(ISERROR(VLOOKUP("Persons"&amp;control!$J$99&amp;Wales_USOA!$B27,Data_USOA!$A$5:$U$5304,Data_USOA!O$1,FALSE)),"-",(VLOOKUP("Persons"&amp;control!$J$99&amp;Wales_USOA!$B27,Data_USOA!$A$5:$U$5304,Data_USOA!O$1,FALSE)))</f>
        <v>-</v>
      </c>
      <c r="T79" s="75">
        <f>IF(ISERROR(VLOOKUP("Persons"&amp;control!$J$99&amp;Wales_USOA!$B27,Data_USOA!$A$5:$U$5304,Data_USOA!P$1,FALSE)),"-",(VLOOKUP("Persons"&amp;control!$J$99&amp;Wales_USOA!$B27,Data_USOA!$A$5:$U$5304,Data_USOA!P$1,FALSE)))</f>
        <v>27.53531404025663</v>
      </c>
      <c r="U79" s="75">
        <f>IF(ISERROR(VLOOKUP("Persons"&amp;control!$J$99&amp;Wales_USOA!$B27,Data_USOA!$A$5:$U$5304,Data_USOA!Q$1,FALSE)),"-",(VLOOKUP("Persons"&amp;control!$J$99&amp;Wales_USOA!$B27,Data_USOA!$A$5:$U$5304,Data_USOA!Q$1,FALSE)))</f>
        <v>71.591816504667236</v>
      </c>
      <c r="V79" s="75">
        <f>IF(ISERROR(VLOOKUP("Persons"&amp;control!$J$99&amp;Wales_USOA!$B27,Data_USOA!$A$5:$U$5304,Data_USOA!R$1,FALSE)),"-",(VLOOKUP("Persons"&amp;control!$J$99&amp;Wales_USOA!$B27,Data_USOA!$A$5:$U$5304,Data_USOA!R$1,FALSE)))</f>
        <v>66.08475369661592</v>
      </c>
      <c r="W79" s="75">
        <f>IF(ISERROR(VLOOKUP("Persons"&amp;control!$J$99&amp;Wales_USOA!$B27,Data_USOA!$A$5:$U$5304,Data_USOA!S$1,FALSE)),"-",(VLOOKUP("Persons"&amp;control!$J$99&amp;Wales_USOA!$B27,Data_USOA!$A$5:$U$5304,Data_USOA!S$1,FALSE)))</f>
        <v>46.810033868436271</v>
      </c>
      <c r="X79" s="75">
        <f>IF(ISERROR(VLOOKUP("Persons"&amp;control!$J$99&amp;Wales_USOA!$B27,Data_USOA!$A$5:$U$5304,Data_USOA!T$1,FALSE)),"-",(VLOOKUP("Persons"&amp;control!$J$99&amp;Wales_USOA!$B27,Data_USOA!$A$5:$U$5304,Data_USOA!T$1,FALSE)))</f>
        <v>38.549439656359276</v>
      </c>
      <c r="Y79" s="76">
        <f>IF(ISERROR(VLOOKUP("Persons"&amp;control!$J$99&amp;Wales_USOA!$B27,Data_USOA!$A$5:$U$5304,Data_USOA!U$1,FALSE)),"-",(VLOOKUP("Persons"&amp;control!$J$99&amp;Wales_USOA!$B27,Data_USOA!$A$5:$U$5304,Data_USOA!U$1,FALSE)))</f>
        <v>250.5713577663353</v>
      </c>
      <c r="Z79" s="92"/>
    </row>
    <row r="80" spans="2:26" thickBot="1">
      <c r="B80" s="16" t="s">
        <v>54</v>
      </c>
      <c r="C80" s="77" t="str">
        <f>IF(ISERROR(VLOOKUP(control!$B$4&amp;control!$J$99&amp;Wales_USOA!$B28,Data_USOA!$A$5:$U$5304,Data_USOA!O$1,FALSE)),"-",VLOOKUP(control!$B$4&amp;control!$J$99&amp;Wales_USOA!$B28,Data_USOA!$A$5:$U$5304,Data_USOA!O$1,FALSE))</f>
        <v>-</v>
      </c>
      <c r="D80" s="78" t="str">
        <f>IF(ISERROR(VLOOKUP(control!$B$4&amp;control!$J$99&amp;Wales_USOA!$B28,Data_USOA!$A$5:$U$5304,Data_USOA!P$1,FALSE)),"-",VLOOKUP(control!$B$4&amp;control!$J$99&amp;Wales_USOA!$B28,Data_USOA!$A$5:$U$5304,Data_USOA!P$1,FALSE))</f>
        <v>-</v>
      </c>
      <c r="E80" s="78" t="str">
        <f>IF(ISERROR(VLOOKUP(control!$B$4&amp;control!$J$99&amp;Wales_USOA!$B28,Data_USOA!$A$5:$U$5304,Data_USOA!Q$1,FALSE)),"-",VLOOKUP(control!$B$4&amp;control!$J$99&amp;Wales_USOA!$B28,Data_USOA!$A$5:$U$5304,Data_USOA!Q$1,FALSE))</f>
        <v>-</v>
      </c>
      <c r="F80" s="78" t="str">
        <f>IF(ISERROR(VLOOKUP(control!$B$4&amp;control!$J$99&amp;Wales_USOA!$B28,Data_USOA!$A$5:$U$5304,Data_USOA!R$1,FALSE)),"-",VLOOKUP(control!$B$4&amp;control!$J$99&amp;Wales_USOA!$B28,Data_USOA!$A$5:$U$5304,Data_USOA!R$1,FALSE))</f>
        <v>-</v>
      </c>
      <c r="G80" s="78" t="str">
        <f>IF(ISERROR(VLOOKUP(control!$B$4&amp;control!$J$99&amp;Wales_USOA!$B28,Data_USOA!$A$5:$U$5304,Data_USOA!S$1,FALSE)),"-",VLOOKUP(control!$B$4&amp;control!$J$99&amp;Wales_USOA!$B28,Data_USOA!$A$5:$U$5304,Data_USOA!S$1,FALSE))</f>
        <v>-</v>
      </c>
      <c r="H80" s="78" t="str">
        <f>IF(ISERROR(VLOOKUP(control!$B$4&amp;control!$J$99&amp;Wales_USOA!$B28,Data_USOA!$A$5:$U$5304,Data_USOA!T$1,FALSE)),"-",VLOOKUP(control!$B$4&amp;control!$J$99&amp;Wales_USOA!$B28,Data_USOA!$A$5:$U$5304,Data_USOA!T$1,FALSE))</f>
        <v>-</v>
      </c>
      <c r="I80" s="79" t="str">
        <f>IF(ISERROR(VLOOKUP(control!$B$4&amp;control!$J$99&amp;Wales_USOA!$B28,Data_USOA!$A$5:$U$5304,Data_USOA!U$1,FALSE)),"-",VLOOKUP(control!$B$4&amp;control!$J$99&amp;Wales_USOA!$B28,Data_USOA!$A$5:$U$5304,Data_USOA!U$1,FALSE))</f>
        <v>-</v>
      </c>
      <c r="J80" s="56"/>
      <c r="K80" s="77">
        <f>IF(ISERROR(VLOOKUP(control!$B$5&amp;control!$J$99&amp;Wales_USOA!$B28,Data_USOA!$A$5:$U$5304,Data_USOA!O$1,FALSE)),"-",VLOOKUP(control!$B$5&amp;control!$J$99&amp;Wales_USOA!$B28,Data_USOA!$A$5:$U$5304,Data_USOA!O$1,FALSE))</f>
        <v>213.93806493020273</v>
      </c>
      <c r="L80" s="78">
        <f>IF(ISERROR(VLOOKUP(control!$B$5&amp;control!$J$99&amp;Wales_USOA!$B28,Data_USOA!$A$5:$U$5304,Data_USOA!P$1,FALSE)),"-",VLOOKUP(control!$B$5&amp;control!$J$99&amp;Wales_USOA!$B28,Data_USOA!$A$5:$U$5304,Data_USOA!P$1,FALSE))</f>
        <v>133.71129058137669</v>
      </c>
      <c r="M80" s="78">
        <f>IF(ISERROR(VLOOKUP(control!$B$5&amp;control!$J$99&amp;Wales_USOA!$B28,Data_USOA!$A$5:$U$5304,Data_USOA!Q$1,FALSE)),"-",VLOOKUP(control!$B$5&amp;control!$J$99&amp;Wales_USOA!$B28,Data_USOA!$A$5:$U$5304,Data_USOA!Q$1,FALSE))</f>
        <v>470.66374284644598</v>
      </c>
      <c r="N80" s="78">
        <f>IF(ISERROR(VLOOKUP(control!$B$5&amp;control!$J$99&amp;Wales_USOA!$B28,Data_USOA!$A$5:$U$5304,Data_USOA!R$1,FALSE)),"-",VLOOKUP(control!$B$5&amp;control!$J$99&amp;Wales_USOA!$B28,Data_USOA!$A$5:$U$5304,Data_USOA!R$1,FALSE))</f>
        <v>508.10290420923138</v>
      </c>
      <c r="O80" s="78">
        <f>IF(ISERROR(VLOOKUP(control!$B$5&amp;control!$J$99&amp;Wales_USOA!$B28,Data_USOA!$A$5:$U$5304,Data_USOA!S$1,FALSE)),"-",VLOOKUP(control!$B$5&amp;control!$J$99&amp;Wales_USOA!$B28,Data_USOA!$A$5:$U$5304,Data_USOA!S$1,FALSE))</f>
        <v>374.39161362785472</v>
      </c>
      <c r="P80" s="78">
        <f>IF(ISERROR(VLOOKUP(control!$B$5&amp;control!$J$99&amp;Wales_USOA!$B28,Data_USOA!$A$5:$U$5304,Data_USOA!T$1,FALSE)),"-",VLOOKUP(control!$B$5&amp;control!$J$99&amp;Wales_USOA!$B28,Data_USOA!$A$5:$U$5304,Data_USOA!T$1,FALSE))</f>
        <v>256.72567791624323</v>
      </c>
      <c r="Q80" s="79">
        <f>IF(ISERROR(VLOOKUP(control!$B$5&amp;control!$J$99&amp;Wales_USOA!$B28,Data_USOA!$A$5:$U$5304,Data_USOA!U$1,FALSE)),"-",VLOOKUP(control!$B$5&amp;control!$J$99&amp;Wales_USOA!$B28,Data_USOA!$A$5:$U$5304,Data_USOA!U$1,FALSE))</f>
        <v>1957.533294111355</v>
      </c>
      <c r="R80" s="93"/>
      <c r="S80" s="77">
        <f>IF(ISERROR(VLOOKUP("Persons"&amp;control!$J$99&amp;Wales_USOA!$B28,Data_USOA!$A$5:$U$5304,Data_USOA!O$1,FALSE)),"-",(VLOOKUP("Persons"&amp;control!$J$99&amp;Wales_USOA!$B28,Data_USOA!$A$5:$U$5304,Data_USOA!O$1,FALSE)))</f>
        <v>213.93806493020273</v>
      </c>
      <c r="T80" s="78">
        <f>IF(ISERROR(VLOOKUP("Persons"&amp;control!$J$99&amp;Wales_USOA!$B28,Data_USOA!$A$5:$U$5304,Data_USOA!P$1,FALSE)),"-",(VLOOKUP("Persons"&amp;control!$J$99&amp;Wales_USOA!$B28,Data_USOA!$A$5:$U$5304,Data_USOA!P$1,FALSE)))</f>
        <v>133.71129058137669</v>
      </c>
      <c r="U80" s="78">
        <f>IF(ISERROR(VLOOKUP("Persons"&amp;control!$J$99&amp;Wales_USOA!$B28,Data_USOA!$A$5:$U$5304,Data_USOA!Q$1,FALSE)),"-",(VLOOKUP("Persons"&amp;control!$J$99&amp;Wales_USOA!$B28,Data_USOA!$A$5:$U$5304,Data_USOA!Q$1,FALSE)))</f>
        <v>470.66374284644598</v>
      </c>
      <c r="V80" s="78">
        <f>IF(ISERROR(VLOOKUP("Persons"&amp;control!$J$99&amp;Wales_USOA!$B28,Data_USOA!$A$5:$U$5304,Data_USOA!R$1,FALSE)),"-",(VLOOKUP("Persons"&amp;control!$J$99&amp;Wales_USOA!$B28,Data_USOA!$A$5:$U$5304,Data_USOA!R$1,FALSE)))</f>
        <v>508.10290420923138</v>
      </c>
      <c r="W80" s="78">
        <f>IF(ISERROR(VLOOKUP("Persons"&amp;control!$J$99&amp;Wales_USOA!$B28,Data_USOA!$A$5:$U$5304,Data_USOA!S$1,FALSE)),"-",(VLOOKUP("Persons"&amp;control!$J$99&amp;Wales_USOA!$B28,Data_USOA!$A$5:$U$5304,Data_USOA!S$1,FALSE)))</f>
        <v>374.39161362785472</v>
      </c>
      <c r="X80" s="78">
        <f>IF(ISERROR(VLOOKUP("Persons"&amp;control!$J$99&amp;Wales_USOA!$B28,Data_USOA!$A$5:$U$5304,Data_USOA!T$1,FALSE)),"-",(VLOOKUP("Persons"&amp;control!$J$99&amp;Wales_USOA!$B28,Data_USOA!$A$5:$U$5304,Data_USOA!T$1,FALSE)))</f>
        <v>256.72567791624323</v>
      </c>
      <c r="Y80" s="79">
        <f>IF(ISERROR(VLOOKUP("Persons"&amp;control!$J$99&amp;Wales_USOA!$B28,Data_USOA!$A$5:$U$5304,Data_USOA!U$1,FALSE)),"-",(VLOOKUP("Persons"&amp;control!$J$99&amp;Wales_USOA!$B28,Data_USOA!$A$5:$U$5304,Data_USOA!U$1,FALSE)))</f>
        <v>1957.533294111355</v>
      </c>
    </row>
    <row r="81" spans="2:25" thickBot="1">
      <c r="B81" s="16" t="s">
        <v>69</v>
      </c>
      <c r="C81" s="80" t="str">
        <f>IF(ISERROR(VLOOKUP(control!$B$4&amp;control!$J$99&amp;Wales_USOA!$B29,Data_USOA!$A$5:$U$5304,Data_USOA!O$1,FALSE)),"-",VLOOKUP(control!$B$4&amp;control!$J$99&amp;Wales_USOA!$B29,Data_USOA!$A$5:$U$5304,Data_USOA!O$1,FALSE))</f>
        <v>-</v>
      </c>
      <c r="D81" s="81" t="str">
        <f>IF(ISERROR(VLOOKUP(control!$B$4&amp;control!$J$99&amp;Wales_USOA!$B29,Data_USOA!$A$5:$U$5304,Data_USOA!P$1,FALSE)),"-",VLOOKUP(control!$B$4&amp;control!$J$99&amp;Wales_USOA!$B29,Data_USOA!$A$5:$U$5304,Data_USOA!P$1,FALSE))</f>
        <v>-</v>
      </c>
      <c r="E81" s="81" t="str">
        <f>IF(ISERROR(VLOOKUP(control!$B$4&amp;control!$J$99&amp;Wales_USOA!$B29,Data_USOA!$A$5:$U$5304,Data_USOA!Q$1,FALSE)),"-",VLOOKUP(control!$B$4&amp;control!$J$99&amp;Wales_USOA!$B29,Data_USOA!$A$5:$U$5304,Data_USOA!Q$1,FALSE))</f>
        <v>-</v>
      </c>
      <c r="F81" s="81" t="str">
        <f>IF(ISERROR(VLOOKUP(control!$B$4&amp;control!$J$99&amp;Wales_USOA!$B29,Data_USOA!$A$5:$U$5304,Data_USOA!R$1,FALSE)),"-",VLOOKUP(control!$B$4&amp;control!$J$99&amp;Wales_USOA!$B29,Data_USOA!$A$5:$U$5304,Data_USOA!R$1,FALSE))</f>
        <v>-</v>
      </c>
      <c r="G81" s="81" t="str">
        <f>IF(ISERROR(VLOOKUP(control!$B$4&amp;control!$J$99&amp;Wales_USOA!$B29,Data_USOA!$A$5:$U$5304,Data_USOA!S$1,FALSE)),"-",VLOOKUP(control!$B$4&amp;control!$J$99&amp;Wales_USOA!$B29,Data_USOA!$A$5:$U$5304,Data_USOA!S$1,FALSE))</f>
        <v>-</v>
      </c>
      <c r="H81" s="81" t="str">
        <f>IF(ISERROR(VLOOKUP(control!$B$4&amp;control!$J$99&amp;Wales_USOA!$B29,Data_USOA!$A$5:$U$5304,Data_USOA!T$1,FALSE)),"-",VLOOKUP(control!$B$4&amp;control!$J$99&amp;Wales_USOA!$B29,Data_USOA!$A$5:$U$5304,Data_USOA!T$1,FALSE))</f>
        <v>-</v>
      </c>
      <c r="I81" s="82" t="str">
        <f>IF(ISERROR(VLOOKUP(control!$B$4&amp;control!$J$99&amp;Wales_USOA!$B29,Data_USOA!$A$5:$U$5304,Data_USOA!U$1,FALSE)),"-",VLOOKUP(control!$B$4&amp;control!$J$99&amp;Wales_USOA!$B29,Data_USOA!$A$5:$U$5304,Data_USOA!U$1,FALSE))</f>
        <v>-</v>
      </c>
      <c r="J81" s="56"/>
      <c r="K81" s="80" t="str">
        <f>IF(ISERROR(VLOOKUP(control!$B$5&amp;control!$J$99&amp;Wales_USOA!$B29,Data_USOA!$A$5:$U$5304,Data_USOA!O$1,FALSE)),"-",VLOOKUP(control!$B$5&amp;control!$J$99&amp;Wales_USOA!$B29,Data_USOA!$A$5:$U$5304,Data_USOA!O$1,FALSE))</f>
        <v>-</v>
      </c>
      <c r="L81" s="81" t="str">
        <f>IF(ISERROR(VLOOKUP(control!$B$5&amp;control!$J$99&amp;Wales_USOA!$B29,Data_USOA!$A$5:$U$5304,Data_USOA!P$1,FALSE)),"-",VLOOKUP(control!$B$5&amp;control!$J$99&amp;Wales_USOA!$B29,Data_USOA!$A$5:$U$5304,Data_USOA!P$1,FALSE))</f>
        <v>-</v>
      </c>
      <c r="M81" s="81">
        <f>IF(ISERROR(VLOOKUP(control!$B$5&amp;control!$J$99&amp;Wales_USOA!$B29,Data_USOA!$A$5:$U$5304,Data_USOA!Q$1,FALSE)),"-",VLOOKUP(control!$B$5&amp;control!$J$99&amp;Wales_USOA!$B29,Data_USOA!$A$5:$U$5304,Data_USOA!Q$1,FALSE))</f>
        <v>32.090709739530404</v>
      </c>
      <c r="N81" s="81">
        <f>IF(ISERROR(VLOOKUP(control!$B$5&amp;control!$J$99&amp;Wales_USOA!$B29,Data_USOA!$A$5:$U$5304,Data_USOA!R$1,FALSE)),"-",VLOOKUP(control!$B$5&amp;control!$J$99&amp;Wales_USOA!$B29,Data_USOA!$A$5:$U$5304,Data_USOA!R$1,FALSE))</f>
        <v>42.787612986040543</v>
      </c>
      <c r="O81" s="81">
        <f>IF(ISERROR(VLOOKUP(control!$B$5&amp;control!$J$99&amp;Wales_USOA!$B29,Data_USOA!$A$5:$U$5304,Data_USOA!S$1,FALSE)),"-",VLOOKUP(control!$B$5&amp;control!$J$99&amp;Wales_USOA!$B29,Data_USOA!$A$5:$U$5304,Data_USOA!S$1,FALSE))</f>
        <v>32.090709739530404</v>
      </c>
      <c r="P81" s="81">
        <f>IF(ISERROR(VLOOKUP(control!$B$5&amp;control!$J$99&amp;Wales_USOA!$B29,Data_USOA!$A$5:$U$5304,Data_USOA!T$1,FALSE)),"-",VLOOKUP(control!$B$5&amp;control!$J$99&amp;Wales_USOA!$B29,Data_USOA!$A$5:$U$5304,Data_USOA!T$1,FALSE))</f>
        <v>32.090709739530404</v>
      </c>
      <c r="Q81" s="82">
        <f>IF(ISERROR(VLOOKUP(control!$B$5&amp;control!$J$99&amp;Wales_USOA!$B29,Data_USOA!$A$5:$U$5304,Data_USOA!U$1,FALSE)),"-",VLOOKUP(control!$B$5&amp;control!$J$99&amp;Wales_USOA!$B29,Data_USOA!$A$5:$U$5304,Data_USOA!U$1,FALSE))</f>
        <v>139.05974220463176</v>
      </c>
      <c r="R81" s="56"/>
      <c r="S81" s="80" t="str">
        <f>IF(ISERROR(VLOOKUP("Persons"&amp;control!$J$99&amp;Wales_USOA!$B29,Data_USOA!$A$5:$U$5304,Data_USOA!O$1,FALSE)),"-",(VLOOKUP("Persons"&amp;control!$J$99&amp;Wales_USOA!$B29,Data_USOA!$A$5:$U$5304,Data_USOA!O$1,FALSE)))</f>
        <v>-</v>
      </c>
      <c r="T81" s="81" t="str">
        <f>IF(ISERROR(VLOOKUP("Persons"&amp;control!$J$99&amp;Wales_USOA!$B29,Data_USOA!$A$5:$U$5304,Data_USOA!P$1,FALSE)),"-",(VLOOKUP("Persons"&amp;control!$J$99&amp;Wales_USOA!$B29,Data_USOA!$A$5:$U$5304,Data_USOA!P$1,FALSE)))</f>
        <v>-</v>
      </c>
      <c r="U81" s="81">
        <f>IF(ISERROR(VLOOKUP("Persons"&amp;control!$J$99&amp;Wales_USOA!$B29,Data_USOA!$A$5:$U$5304,Data_USOA!Q$1,FALSE)),"-",(VLOOKUP("Persons"&amp;control!$J$99&amp;Wales_USOA!$B29,Data_USOA!$A$5:$U$5304,Data_USOA!Q$1,FALSE)))</f>
        <v>32.090709739530404</v>
      </c>
      <c r="V81" s="81">
        <f>IF(ISERROR(VLOOKUP("Persons"&amp;control!$J$99&amp;Wales_USOA!$B29,Data_USOA!$A$5:$U$5304,Data_USOA!R$1,FALSE)),"-",(VLOOKUP("Persons"&amp;control!$J$99&amp;Wales_USOA!$B29,Data_USOA!$A$5:$U$5304,Data_USOA!R$1,FALSE)))</f>
        <v>42.787612986040543</v>
      </c>
      <c r="W81" s="81">
        <f>IF(ISERROR(VLOOKUP("Persons"&amp;control!$J$99&amp;Wales_USOA!$B29,Data_USOA!$A$5:$U$5304,Data_USOA!S$1,FALSE)),"-",(VLOOKUP("Persons"&amp;control!$J$99&amp;Wales_USOA!$B29,Data_USOA!$A$5:$U$5304,Data_USOA!S$1,FALSE)))</f>
        <v>32.090709739530404</v>
      </c>
      <c r="X81" s="81">
        <f>IF(ISERROR(VLOOKUP("Persons"&amp;control!$J$99&amp;Wales_USOA!$B29,Data_USOA!$A$5:$U$5304,Data_USOA!T$1,FALSE)),"-",(VLOOKUP("Persons"&amp;control!$J$99&amp;Wales_USOA!$B29,Data_USOA!$A$5:$U$5304,Data_USOA!T$1,FALSE)))</f>
        <v>32.090709739530404</v>
      </c>
      <c r="Y81" s="82">
        <f>IF(ISERROR(VLOOKUP("Persons"&amp;control!$J$99&amp;Wales_USOA!$B29,Data_USOA!$A$5:$U$5304,Data_USOA!U$1,FALSE)),"-",(VLOOKUP("Persons"&amp;control!$J$99&amp;Wales_USOA!$B29,Data_USOA!$A$5:$U$5304,Data_USOA!U$1,FALSE)))</f>
        <v>139.05974220463176</v>
      </c>
    </row>
    <row r="82" spans="2:25" thickBot="1">
      <c r="B82" s="16" t="s">
        <v>60</v>
      </c>
      <c r="C82" s="77">
        <f>IF(ISERROR(VLOOKUP(control!$B$4&amp;control!$J$99&amp;Wales_USOA!$B30,Data_USOA!$A$5:$U$5304,Data_USOA!O$1,FALSE)),"-",VLOOKUP(control!$B$4&amp;control!$J$99&amp;Wales_USOA!$B30,Data_USOA!$A$5:$U$5304,Data_USOA!O$1,FALSE))</f>
        <v>16.52118842415398</v>
      </c>
      <c r="D82" s="78" t="str">
        <f>IF(ISERROR(VLOOKUP(control!$B$4&amp;control!$J$99&amp;Wales_USOA!$B30,Data_USOA!$A$5:$U$5304,Data_USOA!P$1,FALSE)),"-",VLOOKUP(control!$B$4&amp;control!$J$99&amp;Wales_USOA!$B30,Data_USOA!$A$5:$U$5304,Data_USOA!P$1,FALSE))</f>
        <v>-</v>
      </c>
      <c r="E82" s="78">
        <f>IF(ISERROR(VLOOKUP(control!$B$4&amp;control!$J$99&amp;Wales_USOA!$B30,Data_USOA!$A$5:$U$5304,Data_USOA!Q$1,FALSE)),"-",VLOOKUP(control!$B$4&amp;control!$J$99&amp;Wales_USOA!$B30,Data_USOA!$A$5:$U$5304,Data_USOA!Q$1,FALSE))</f>
        <v>16.52118842415398</v>
      </c>
      <c r="F82" s="78">
        <f>IF(ISERROR(VLOOKUP(control!$B$4&amp;control!$J$99&amp;Wales_USOA!$B30,Data_USOA!$A$5:$U$5304,Data_USOA!R$1,FALSE)),"-",VLOOKUP(control!$B$4&amp;control!$J$99&amp;Wales_USOA!$B30,Data_USOA!$A$5:$U$5304,Data_USOA!R$1,FALSE))</f>
        <v>27.53531404025663</v>
      </c>
      <c r="G82" s="78">
        <f>IF(ISERROR(VLOOKUP(control!$B$4&amp;control!$J$99&amp;Wales_USOA!$B30,Data_USOA!$A$5:$U$5304,Data_USOA!S$1,FALSE)),"-",VLOOKUP(control!$B$4&amp;control!$J$99&amp;Wales_USOA!$B30,Data_USOA!$A$5:$U$5304,Data_USOA!S$1,FALSE))</f>
        <v>16.52118842415398</v>
      </c>
      <c r="H82" s="78">
        <f>IF(ISERROR(VLOOKUP(control!$B$4&amp;control!$J$99&amp;Wales_USOA!$B30,Data_USOA!$A$5:$U$5304,Data_USOA!T$1,FALSE)),"-",VLOOKUP(control!$B$4&amp;control!$J$99&amp;Wales_USOA!$B30,Data_USOA!$A$5:$U$5304,Data_USOA!T$1,FALSE))</f>
        <v>16.52118842415398</v>
      </c>
      <c r="I82" s="79">
        <f>IF(ISERROR(VLOOKUP(control!$B$4&amp;control!$J$99&amp;Wales_USOA!$B30,Data_USOA!$A$5:$U$5304,Data_USOA!U$1,FALSE)),"-",VLOOKUP(control!$B$4&amp;control!$J$99&amp;Wales_USOA!$B30,Data_USOA!$A$5:$U$5304,Data_USOA!U$1,FALSE))</f>
        <v>93.620067736872542</v>
      </c>
      <c r="J82" s="56"/>
      <c r="K82" s="77">
        <f>IF(ISERROR(VLOOKUP(control!$B$5&amp;control!$J$99&amp;Wales_USOA!$B30,Data_USOA!$A$5:$U$5304,Data_USOA!O$1,FALSE)),"-",VLOOKUP(control!$B$5&amp;control!$J$99&amp;Wales_USOA!$B30,Data_USOA!$A$5:$U$5304,Data_USOA!O$1,FALSE))</f>
        <v>19.274719828179638</v>
      </c>
      <c r="L82" s="78" t="str">
        <f>IF(ISERROR(VLOOKUP(control!$B$5&amp;control!$J$99&amp;Wales_USOA!$B30,Data_USOA!$A$5:$U$5304,Data_USOA!P$1,FALSE)),"-",VLOOKUP(control!$B$5&amp;control!$J$99&amp;Wales_USOA!$B30,Data_USOA!$A$5:$U$5304,Data_USOA!P$1,FALSE))</f>
        <v>-</v>
      </c>
      <c r="M82" s="78">
        <f>IF(ISERROR(VLOOKUP(control!$B$5&amp;control!$J$99&amp;Wales_USOA!$B30,Data_USOA!$A$5:$U$5304,Data_USOA!Q$1,FALSE)),"-",VLOOKUP(control!$B$5&amp;control!$J$99&amp;Wales_USOA!$B30,Data_USOA!$A$5:$U$5304,Data_USOA!Q$1,FALSE))</f>
        <v>16.52118842415398</v>
      </c>
      <c r="N82" s="78">
        <f>IF(ISERROR(VLOOKUP(control!$B$5&amp;control!$J$99&amp;Wales_USOA!$B30,Data_USOA!$A$5:$U$5304,Data_USOA!R$1,FALSE)),"-",VLOOKUP(control!$B$5&amp;control!$J$99&amp;Wales_USOA!$B30,Data_USOA!$A$5:$U$5304,Data_USOA!R$1,FALSE))</f>
        <v>22.028251232205303</v>
      </c>
      <c r="O82" s="78">
        <f>IF(ISERROR(VLOOKUP(control!$B$5&amp;control!$J$99&amp;Wales_USOA!$B30,Data_USOA!$A$5:$U$5304,Data_USOA!S$1,FALSE)),"-",VLOOKUP(control!$B$5&amp;control!$J$99&amp;Wales_USOA!$B30,Data_USOA!$A$5:$U$5304,Data_USOA!S$1,FALSE))</f>
        <v>16.52118842415398</v>
      </c>
      <c r="P82" s="78">
        <f>IF(ISERROR(VLOOKUP(control!$B$5&amp;control!$J$99&amp;Wales_USOA!$B30,Data_USOA!$A$5:$U$5304,Data_USOA!T$1,FALSE)),"-",VLOOKUP(control!$B$5&amp;control!$J$99&amp;Wales_USOA!$B30,Data_USOA!$A$5:$U$5304,Data_USOA!T$1,FALSE))</f>
        <v>16.52118842415398</v>
      </c>
      <c r="Q82" s="79">
        <f>IF(ISERROR(VLOOKUP(control!$B$5&amp;control!$J$99&amp;Wales_USOA!$B30,Data_USOA!$A$5:$U$5304,Data_USOA!U$1,FALSE)),"-",VLOOKUP(control!$B$5&amp;control!$J$99&amp;Wales_USOA!$B30,Data_USOA!$A$5:$U$5304,Data_USOA!U$1,FALSE))</f>
        <v>90.866536332846877</v>
      </c>
      <c r="R82" s="56"/>
      <c r="S82" s="77">
        <f>IF(ISERROR(VLOOKUP("Persons"&amp;control!$J$99&amp;Wales_USOA!$B30,Data_USOA!$A$5:$U$5304,Data_USOA!O$1,FALSE)),"-",(VLOOKUP("Persons"&amp;control!$J$99&amp;Wales_USOA!$B30,Data_USOA!$A$5:$U$5304,Data_USOA!O$1,FALSE)))</f>
        <v>35.795908252333618</v>
      </c>
      <c r="T82" s="78" t="str">
        <f>IF(ISERROR(VLOOKUP("Persons"&amp;control!$J$99&amp;Wales_USOA!$B30,Data_USOA!$A$5:$U$5304,Data_USOA!P$1,FALSE)),"-",(VLOOKUP("Persons"&amp;control!$J$99&amp;Wales_USOA!$B30,Data_USOA!$A$5:$U$5304,Data_USOA!P$1,FALSE)))</f>
        <v>-</v>
      </c>
      <c r="U82" s="78">
        <f>IF(ISERROR(VLOOKUP("Persons"&amp;control!$J$99&amp;Wales_USOA!$B30,Data_USOA!$A$5:$U$5304,Data_USOA!Q$1,FALSE)),"-",(VLOOKUP("Persons"&amp;control!$J$99&amp;Wales_USOA!$B30,Data_USOA!$A$5:$U$5304,Data_USOA!Q$1,FALSE)))</f>
        <v>33.04237684830796</v>
      </c>
      <c r="V82" s="78">
        <f>IF(ISERROR(VLOOKUP("Persons"&amp;control!$J$99&amp;Wales_USOA!$B30,Data_USOA!$A$5:$U$5304,Data_USOA!R$1,FALSE)),"-",(VLOOKUP("Persons"&amp;control!$J$99&amp;Wales_USOA!$B30,Data_USOA!$A$5:$U$5304,Data_USOA!R$1,FALSE)))</f>
        <v>49.563565272461929</v>
      </c>
      <c r="W82" s="78">
        <f>IF(ISERROR(VLOOKUP("Persons"&amp;control!$J$99&amp;Wales_USOA!$B30,Data_USOA!$A$5:$U$5304,Data_USOA!S$1,FALSE)),"-",(VLOOKUP("Persons"&amp;control!$J$99&amp;Wales_USOA!$B30,Data_USOA!$A$5:$U$5304,Data_USOA!S$1,FALSE)))</f>
        <v>33.04237684830796</v>
      </c>
      <c r="X82" s="78">
        <f>IF(ISERROR(VLOOKUP("Persons"&amp;control!$J$99&amp;Wales_USOA!$B30,Data_USOA!$A$5:$U$5304,Data_USOA!T$1,FALSE)),"-",(VLOOKUP("Persons"&amp;control!$J$99&amp;Wales_USOA!$B30,Data_USOA!$A$5:$U$5304,Data_USOA!T$1,FALSE)))</f>
        <v>33.04237684830796</v>
      </c>
      <c r="Y82" s="79">
        <f>IF(ISERROR(VLOOKUP("Persons"&amp;control!$J$99&amp;Wales_USOA!$B30,Data_USOA!$A$5:$U$5304,Data_USOA!U$1,FALSE)),"-",(VLOOKUP("Persons"&amp;control!$J$99&amp;Wales_USOA!$B30,Data_USOA!$A$5:$U$5304,Data_USOA!U$1,FALSE)))</f>
        <v>184.48660406971942</v>
      </c>
    </row>
    <row r="83" spans="2:25" thickBot="1">
      <c r="B83" s="16" t="s">
        <v>64</v>
      </c>
      <c r="C83" s="80">
        <f>IF(ISERROR(VLOOKUP(control!$B$4&amp;control!$J$99&amp;Wales_USOA!$B31,Data_USOA!$A$5:$U$5304,Data_USOA!O$1,FALSE)),"-",VLOOKUP(control!$B$4&amp;control!$J$99&amp;Wales_USOA!$B31,Data_USOA!$A$5:$U$5304,Data_USOA!O$1,FALSE))</f>
        <v>35.795908252333618</v>
      </c>
      <c r="D83" s="81">
        <f>IF(ISERROR(VLOOKUP(control!$B$4&amp;control!$J$99&amp;Wales_USOA!$B31,Data_USOA!$A$5:$U$5304,Data_USOA!P$1,FALSE)),"-",VLOOKUP(control!$B$4&amp;control!$J$99&amp;Wales_USOA!$B31,Data_USOA!$A$5:$U$5304,Data_USOA!P$1,FALSE))</f>
        <v>16.52118842415398</v>
      </c>
      <c r="E83" s="81">
        <f>IF(ISERROR(VLOOKUP(control!$B$4&amp;control!$J$99&amp;Wales_USOA!$B31,Data_USOA!$A$5:$U$5304,Data_USOA!Q$1,FALSE)),"-",VLOOKUP(control!$B$4&amp;control!$J$99&amp;Wales_USOA!$B31,Data_USOA!$A$5:$U$5304,Data_USOA!Q$1,FALSE))</f>
        <v>96.373599140898193</v>
      </c>
      <c r="F83" s="81">
        <f>IF(ISERROR(VLOOKUP(control!$B$4&amp;control!$J$99&amp;Wales_USOA!$B31,Data_USOA!$A$5:$U$5304,Data_USOA!R$1,FALSE)),"-",VLOOKUP(control!$B$4&amp;control!$J$99&amp;Wales_USOA!$B31,Data_USOA!$A$5:$U$5304,Data_USOA!R$1,FALSE))</f>
        <v>68.838285100641571</v>
      </c>
      <c r="G83" s="81">
        <f>IF(ISERROR(VLOOKUP(control!$B$4&amp;control!$J$99&amp;Wales_USOA!$B31,Data_USOA!$A$5:$U$5304,Data_USOA!S$1,FALSE)),"-",VLOOKUP(control!$B$4&amp;control!$J$99&amp;Wales_USOA!$B31,Data_USOA!$A$5:$U$5304,Data_USOA!S$1,FALSE))</f>
        <v>33.04237684830796</v>
      </c>
      <c r="H83" s="81">
        <f>IF(ISERROR(VLOOKUP(control!$B$4&amp;control!$J$99&amp;Wales_USOA!$B31,Data_USOA!$A$5:$U$5304,Data_USOA!T$1,FALSE)),"-",VLOOKUP(control!$B$4&amp;control!$J$99&amp;Wales_USOA!$B31,Data_USOA!$A$5:$U$5304,Data_USOA!T$1,FALSE))</f>
        <v>22.028251232205303</v>
      </c>
      <c r="I83" s="82">
        <f>IF(ISERROR(VLOOKUP(control!$B$4&amp;control!$J$99&amp;Wales_USOA!$B31,Data_USOA!$A$5:$U$5304,Data_USOA!U$1,FALSE)),"-",VLOOKUP(control!$B$4&amp;control!$J$99&amp;Wales_USOA!$B31,Data_USOA!$A$5:$U$5304,Data_USOA!U$1,FALSE))</f>
        <v>272.59960899854065</v>
      </c>
      <c r="J83" s="56"/>
      <c r="K83" s="80">
        <f>IF(ISERROR(VLOOKUP(control!$B$5&amp;control!$J$99&amp;Wales_USOA!$B31,Data_USOA!$A$5:$U$5304,Data_USOA!O$1,FALSE)),"-",VLOOKUP(control!$B$5&amp;control!$J$99&amp;Wales_USOA!$B31,Data_USOA!$A$5:$U$5304,Data_USOA!O$1,FALSE))</f>
        <v>30.288845444282291</v>
      </c>
      <c r="L83" s="81">
        <f>IF(ISERROR(VLOOKUP(control!$B$5&amp;control!$J$99&amp;Wales_USOA!$B31,Data_USOA!$A$5:$U$5304,Data_USOA!P$1,FALSE)),"-",VLOOKUP(control!$B$5&amp;control!$J$99&amp;Wales_USOA!$B31,Data_USOA!$A$5:$U$5304,Data_USOA!P$1,FALSE))</f>
        <v>24.781782636230965</v>
      </c>
      <c r="M83" s="81">
        <f>IF(ISERROR(VLOOKUP(control!$B$5&amp;control!$J$99&amp;Wales_USOA!$B31,Data_USOA!$A$5:$U$5304,Data_USOA!Q$1,FALSE)),"-",VLOOKUP(control!$B$5&amp;control!$J$99&amp;Wales_USOA!$B31,Data_USOA!$A$5:$U$5304,Data_USOA!Q$1,FALSE))</f>
        <v>74.345347908692901</v>
      </c>
      <c r="N83" s="81">
        <f>IF(ISERROR(VLOOKUP(control!$B$5&amp;control!$J$99&amp;Wales_USOA!$B31,Data_USOA!$A$5:$U$5304,Data_USOA!R$1,FALSE)),"-",VLOOKUP(control!$B$5&amp;control!$J$99&amp;Wales_USOA!$B31,Data_USOA!$A$5:$U$5304,Data_USOA!R$1,FALSE))</f>
        <v>82.605942120769896</v>
      </c>
      <c r="O83" s="81">
        <f>IF(ISERROR(VLOOKUP(control!$B$5&amp;control!$J$99&amp;Wales_USOA!$B31,Data_USOA!$A$5:$U$5304,Data_USOA!S$1,FALSE)),"-",VLOOKUP(control!$B$5&amp;control!$J$99&amp;Wales_USOA!$B31,Data_USOA!$A$5:$U$5304,Data_USOA!S$1,FALSE))</f>
        <v>35.795908252333618</v>
      </c>
      <c r="P83" s="81">
        <f>IF(ISERROR(VLOOKUP(control!$B$5&amp;control!$J$99&amp;Wales_USOA!$B31,Data_USOA!$A$5:$U$5304,Data_USOA!T$1,FALSE)),"-",VLOOKUP(control!$B$5&amp;control!$J$99&amp;Wales_USOA!$B31,Data_USOA!$A$5:$U$5304,Data_USOA!T$1,FALSE))</f>
        <v>22.028251232205303</v>
      </c>
      <c r="Q83" s="82">
        <f>IF(ISERROR(VLOOKUP(control!$B$5&amp;control!$J$99&amp;Wales_USOA!$B31,Data_USOA!$A$5:$U$5304,Data_USOA!U$1,FALSE)),"-",VLOOKUP(control!$B$5&amp;control!$J$99&amp;Wales_USOA!$B31,Data_USOA!$A$5:$U$5304,Data_USOA!U$1,FALSE))</f>
        <v>269.84607759451495</v>
      </c>
      <c r="R83" s="56"/>
      <c r="S83" s="80">
        <f>IF(ISERROR(VLOOKUP("Persons"&amp;control!$J$99&amp;Wales_USOA!$B31,Data_USOA!$A$5:$U$5304,Data_USOA!O$1,FALSE)),"-",(VLOOKUP("Persons"&amp;control!$J$99&amp;Wales_USOA!$B31,Data_USOA!$A$5:$U$5304,Data_USOA!O$1,FALSE)))</f>
        <v>66.08475369661592</v>
      </c>
      <c r="T83" s="81">
        <f>IF(ISERROR(VLOOKUP("Persons"&amp;control!$J$99&amp;Wales_USOA!$B31,Data_USOA!$A$5:$U$5304,Data_USOA!P$1,FALSE)),"-",(VLOOKUP("Persons"&amp;control!$J$99&amp;Wales_USOA!$B31,Data_USOA!$A$5:$U$5304,Data_USOA!P$1,FALSE)))</f>
        <v>41.302971060384948</v>
      </c>
      <c r="U83" s="81">
        <f>IF(ISERROR(VLOOKUP("Persons"&amp;control!$J$99&amp;Wales_USOA!$B31,Data_USOA!$A$5:$U$5304,Data_USOA!Q$1,FALSE)),"-",(VLOOKUP("Persons"&amp;control!$J$99&amp;Wales_USOA!$B31,Data_USOA!$A$5:$U$5304,Data_USOA!Q$1,FALSE)))</f>
        <v>170.71894704959109</v>
      </c>
      <c r="V83" s="81">
        <f>IF(ISERROR(VLOOKUP("Persons"&amp;control!$J$99&amp;Wales_USOA!$B31,Data_USOA!$A$5:$U$5304,Data_USOA!R$1,FALSE)),"-",(VLOOKUP("Persons"&amp;control!$J$99&amp;Wales_USOA!$B31,Data_USOA!$A$5:$U$5304,Data_USOA!R$1,FALSE)))</f>
        <v>151.44422722141147</v>
      </c>
      <c r="W83" s="81">
        <f>IF(ISERROR(VLOOKUP("Persons"&amp;control!$J$99&amp;Wales_USOA!$B31,Data_USOA!$A$5:$U$5304,Data_USOA!S$1,FALSE)),"-",(VLOOKUP("Persons"&amp;control!$J$99&amp;Wales_USOA!$B31,Data_USOA!$A$5:$U$5304,Data_USOA!S$1,FALSE)))</f>
        <v>68.838285100641571</v>
      </c>
      <c r="X83" s="81">
        <f>IF(ISERROR(VLOOKUP("Persons"&amp;control!$J$99&amp;Wales_USOA!$B31,Data_USOA!$A$5:$U$5304,Data_USOA!T$1,FALSE)),"-",(VLOOKUP("Persons"&amp;control!$J$99&amp;Wales_USOA!$B31,Data_USOA!$A$5:$U$5304,Data_USOA!T$1,FALSE)))</f>
        <v>44.056502464410606</v>
      </c>
      <c r="Y83" s="82">
        <f>IF(ISERROR(VLOOKUP("Persons"&amp;control!$J$99&amp;Wales_USOA!$B31,Data_USOA!$A$5:$U$5304,Data_USOA!U$1,FALSE)),"-",(VLOOKUP("Persons"&amp;control!$J$99&amp;Wales_USOA!$B31,Data_USOA!$A$5:$U$5304,Data_USOA!U$1,FALSE)))</f>
        <v>542.4456865930556</v>
      </c>
    </row>
    <row r="84" spans="2:25" thickBot="1">
      <c r="B84" s="16" t="s">
        <v>77</v>
      </c>
      <c r="C84" s="77" t="str">
        <f>IF(ISERROR(VLOOKUP(control!$B$4&amp;control!$J$99&amp;Wales_USOA!$B32,Data_USOA!$A$5:$U$5304,Data_USOA!O$1,FALSE)),"-",VLOOKUP(control!$B$4&amp;control!$J$99&amp;Wales_USOA!$B32,Data_USOA!$A$5:$U$5304,Data_USOA!O$1,FALSE))</f>
        <v>-</v>
      </c>
      <c r="D84" s="78" t="str">
        <f>IF(ISERROR(VLOOKUP(control!$B$4&amp;control!$J$99&amp;Wales_USOA!$B32,Data_USOA!$A$5:$U$5304,Data_USOA!P$1,FALSE)),"-",VLOOKUP(control!$B$4&amp;control!$J$99&amp;Wales_USOA!$B32,Data_USOA!$A$5:$U$5304,Data_USOA!P$1,FALSE))</f>
        <v>-</v>
      </c>
      <c r="E84" s="78">
        <f>IF(ISERROR(VLOOKUP(control!$B$4&amp;control!$J$99&amp;Wales_USOA!$B32,Data_USOA!$A$5:$U$5304,Data_USOA!Q$1,FALSE)),"-",VLOOKUP(control!$B$4&amp;control!$J$99&amp;Wales_USOA!$B32,Data_USOA!$A$5:$U$5304,Data_USOA!Q$1,FALSE))</f>
        <v>30.288845444282291</v>
      </c>
      <c r="F84" s="78">
        <f>IF(ISERROR(VLOOKUP(control!$B$4&amp;control!$J$99&amp;Wales_USOA!$B32,Data_USOA!$A$5:$U$5304,Data_USOA!R$1,FALSE)),"-",VLOOKUP(control!$B$4&amp;control!$J$99&amp;Wales_USOA!$B32,Data_USOA!$A$5:$U$5304,Data_USOA!R$1,FALSE))</f>
        <v>16.52118842415398</v>
      </c>
      <c r="G84" s="78" t="str">
        <f>IF(ISERROR(VLOOKUP(control!$B$4&amp;control!$J$99&amp;Wales_USOA!$B32,Data_USOA!$A$5:$U$5304,Data_USOA!S$1,FALSE)),"-",VLOOKUP(control!$B$4&amp;control!$J$99&amp;Wales_USOA!$B32,Data_USOA!$A$5:$U$5304,Data_USOA!S$1,FALSE))</f>
        <v>-</v>
      </c>
      <c r="H84" s="78" t="str">
        <f>IF(ISERROR(VLOOKUP(control!$B$4&amp;control!$J$99&amp;Wales_USOA!$B32,Data_USOA!$A$5:$U$5304,Data_USOA!T$1,FALSE)),"-",VLOOKUP(control!$B$4&amp;control!$J$99&amp;Wales_USOA!$B32,Data_USOA!$A$5:$U$5304,Data_USOA!T$1,FALSE))</f>
        <v>-</v>
      </c>
      <c r="I84" s="79">
        <f>IF(ISERROR(VLOOKUP(control!$B$4&amp;control!$J$99&amp;Wales_USOA!$B32,Data_USOA!$A$5:$U$5304,Data_USOA!U$1,FALSE)),"-",VLOOKUP(control!$B$4&amp;control!$J$99&amp;Wales_USOA!$B32,Data_USOA!$A$5:$U$5304,Data_USOA!U$1,FALSE))</f>
        <v>46.810033868436271</v>
      </c>
      <c r="J84" s="56"/>
      <c r="K84" s="77" t="str">
        <f>IF(ISERROR(VLOOKUP(control!$B$5&amp;control!$J$99&amp;Wales_USOA!$B32,Data_USOA!$A$5:$U$5304,Data_USOA!O$1,FALSE)),"-",VLOOKUP(control!$B$5&amp;control!$J$99&amp;Wales_USOA!$B32,Data_USOA!$A$5:$U$5304,Data_USOA!O$1,FALSE))</f>
        <v>-</v>
      </c>
      <c r="L84" s="78" t="str">
        <f>IF(ISERROR(VLOOKUP(control!$B$5&amp;control!$J$99&amp;Wales_USOA!$B32,Data_USOA!$A$5:$U$5304,Data_USOA!P$1,FALSE)),"-",VLOOKUP(control!$B$5&amp;control!$J$99&amp;Wales_USOA!$B32,Data_USOA!$A$5:$U$5304,Data_USOA!P$1,FALSE))</f>
        <v>-</v>
      </c>
      <c r="M84" s="78" t="str">
        <f>IF(ISERROR(VLOOKUP(control!$B$5&amp;control!$J$99&amp;Wales_USOA!$B32,Data_USOA!$A$5:$U$5304,Data_USOA!Q$1,FALSE)),"-",VLOOKUP(control!$B$5&amp;control!$J$99&amp;Wales_USOA!$B32,Data_USOA!$A$5:$U$5304,Data_USOA!Q$1,FALSE))</f>
        <v>-</v>
      </c>
      <c r="N84" s="78">
        <f>IF(ISERROR(VLOOKUP(control!$B$5&amp;control!$J$99&amp;Wales_USOA!$B32,Data_USOA!$A$5:$U$5304,Data_USOA!R$1,FALSE)),"-",VLOOKUP(control!$B$5&amp;control!$J$99&amp;Wales_USOA!$B32,Data_USOA!$A$5:$U$5304,Data_USOA!R$1,FALSE))</f>
        <v>16.52118842415398</v>
      </c>
      <c r="O84" s="78" t="str">
        <f>IF(ISERROR(VLOOKUP(control!$B$5&amp;control!$J$99&amp;Wales_USOA!$B32,Data_USOA!$A$5:$U$5304,Data_USOA!S$1,FALSE)),"-",VLOOKUP(control!$B$5&amp;control!$J$99&amp;Wales_USOA!$B32,Data_USOA!$A$5:$U$5304,Data_USOA!S$1,FALSE))</f>
        <v>-</v>
      </c>
      <c r="P84" s="78" t="str">
        <f>IF(ISERROR(VLOOKUP(control!$B$5&amp;control!$J$99&amp;Wales_USOA!$B32,Data_USOA!$A$5:$U$5304,Data_USOA!T$1,FALSE)),"-",VLOOKUP(control!$B$5&amp;control!$J$99&amp;Wales_USOA!$B32,Data_USOA!$A$5:$U$5304,Data_USOA!T$1,FALSE))</f>
        <v>-</v>
      </c>
      <c r="Q84" s="79">
        <f>IF(ISERROR(VLOOKUP(control!$B$5&amp;control!$J$99&amp;Wales_USOA!$B32,Data_USOA!$A$5:$U$5304,Data_USOA!U$1,FALSE)),"-",VLOOKUP(control!$B$5&amp;control!$J$99&amp;Wales_USOA!$B32,Data_USOA!$A$5:$U$5304,Data_USOA!U$1,FALSE))</f>
        <v>16.52118842415398</v>
      </c>
      <c r="R84" s="56"/>
      <c r="S84" s="77" t="str">
        <f>IF(ISERROR(VLOOKUP("Persons"&amp;control!$J$99&amp;Wales_USOA!$B32,Data_USOA!$A$5:$U$5304,Data_USOA!O$1,FALSE)),"-",(VLOOKUP("Persons"&amp;control!$J$99&amp;Wales_USOA!$B32,Data_USOA!$A$5:$U$5304,Data_USOA!O$1,FALSE)))</f>
        <v>-</v>
      </c>
      <c r="T84" s="78" t="str">
        <f>IF(ISERROR(VLOOKUP("Persons"&amp;control!$J$99&amp;Wales_USOA!$B32,Data_USOA!$A$5:$U$5304,Data_USOA!P$1,FALSE)),"-",(VLOOKUP("Persons"&amp;control!$J$99&amp;Wales_USOA!$B32,Data_USOA!$A$5:$U$5304,Data_USOA!P$1,FALSE)))</f>
        <v>-</v>
      </c>
      <c r="U84" s="78">
        <f>IF(ISERROR(VLOOKUP("Persons"&amp;control!$J$99&amp;Wales_USOA!$B32,Data_USOA!$A$5:$U$5304,Data_USOA!Q$1,FALSE)),"-",(VLOOKUP("Persons"&amp;control!$J$99&amp;Wales_USOA!$B32,Data_USOA!$A$5:$U$5304,Data_USOA!Q$1,FALSE)))</f>
        <v>30.288845444282291</v>
      </c>
      <c r="V84" s="78">
        <f>IF(ISERROR(VLOOKUP("Persons"&amp;control!$J$99&amp;Wales_USOA!$B32,Data_USOA!$A$5:$U$5304,Data_USOA!R$1,FALSE)),"-",(VLOOKUP("Persons"&amp;control!$J$99&amp;Wales_USOA!$B32,Data_USOA!$A$5:$U$5304,Data_USOA!R$1,FALSE)))</f>
        <v>33.04237684830796</v>
      </c>
      <c r="W84" s="78" t="str">
        <f>IF(ISERROR(VLOOKUP("Persons"&amp;control!$J$99&amp;Wales_USOA!$B32,Data_USOA!$A$5:$U$5304,Data_USOA!S$1,FALSE)),"-",(VLOOKUP("Persons"&amp;control!$J$99&amp;Wales_USOA!$B32,Data_USOA!$A$5:$U$5304,Data_USOA!S$1,FALSE)))</f>
        <v>-</v>
      </c>
      <c r="X84" s="78" t="str">
        <f>IF(ISERROR(VLOOKUP("Persons"&amp;control!$J$99&amp;Wales_USOA!$B32,Data_USOA!$A$5:$U$5304,Data_USOA!T$1,FALSE)),"-",(VLOOKUP("Persons"&amp;control!$J$99&amp;Wales_USOA!$B32,Data_USOA!$A$5:$U$5304,Data_USOA!T$1,FALSE)))</f>
        <v>-</v>
      </c>
      <c r="Y84" s="79">
        <f>IF(ISERROR(VLOOKUP("Persons"&amp;control!$J$99&amp;Wales_USOA!$B32,Data_USOA!$A$5:$U$5304,Data_USOA!U$1,FALSE)),"-",(VLOOKUP("Persons"&amp;control!$J$99&amp;Wales_USOA!$B32,Data_USOA!$A$5:$U$5304,Data_USOA!U$1,FALSE)))</f>
        <v>63.331222292590247</v>
      </c>
    </row>
    <row r="85" spans="2:25" thickBot="1">
      <c r="B85" s="16" t="s">
        <v>83</v>
      </c>
      <c r="C85" s="80" t="str">
        <f>IF(ISERROR(VLOOKUP(control!$B$4&amp;control!$J$99&amp;Wales_USOA!$B33,Data_USOA!$A$5:$U$5304,Data_USOA!O$1,FALSE)),"-",VLOOKUP(control!$B$4&amp;control!$J$99&amp;Wales_USOA!$B33,Data_USOA!$A$5:$U$5304,Data_USOA!O$1,FALSE))</f>
        <v>-</v>
      </c>
      <c r="D85" s="81" t="str">
        <f>IF(ISERROR(VLOOKUP(control!$B$4&amp;control!$J$99&amp;Wales_USOA!$B33,Data_USOA!$A$5:$U$5304,Data_USOA!P$1,FALSE)),"-",VLOOKUP(control!$B$4&amp;control!$J$99&amp;Wales_USOA!$B33,Data_USOA!$A$5:$U$5304,Data_USOA!P$1,FALSE))</f>
        <v>-</v>
      </c>
      <c r="E85" s="81" t="str">
        <f>IF(ISERROR(VLOOKUP(control!$B$4&amp;control!$J$99&amp;Wales_USOA!$B33,Data_USOA!$A$5:$U$5304,Data_USOA!Q$1,FALSE)),"-",VLOOKUP(control!$B$4&amp;control!$J$99&amp;Wales_USOA!$B33,Data_USOA!$A$5:$U$5304,Data_USOA!Q$1,FALSE))</f>
        <v>-</v>
      </c>
      <c r="F85" s="81" t="str">
        <f>IF(ISERROR(VLOOKUP(control!$B$4&amp;control!$J$99&amp;Wales_USOA!$B33,Data_USOA!$A$5:$U$5304,Data_USOA!R$1,FALSE)),"-",VLOOKUP(control!$B$4&amp;control!$J$99&amp;Wales_USOA!$B33,Data_USOA!$A$5:$U$5304,Data_USOA!R$1,FALSE))</f>
        <v>-</v>
      </c>
      <c r="G85" s="81">
        <f>IF(ISERROR(VLOOKUP(control!$B$4&amp;control!$J$99&amp;Wales_USOA!$B33,Data_USOA!$A$5:$U$5304,Data_USOA!S$1,FALSE)),"-",VLOOKUP(control!$B$4&amp;control!$J$99&amp;Wales_USOA!$B33,Data_USOA!$A$5:$U$5304,Data_USOA!S$1,FALSE))</f>
        <v>16.52118842415398</v>
      </c>
      <c r="H85" s="81">
        <f>IF(ISERROR(VLOOKUP(control!$B$4&amp;control!$J$99&amp;Wales_USOA!$B33,Data_USOA!$A$5:$U$5304,Data_USOA!T$1,FALSE)),"-",VLOOKUP(control!$B$4&amp;control!$J$99&amp;Wales_USOA!$B33,Data_USOA!$A$5:$U$5304,Data_USOA!T$1,FALSE))</f>
        <v>16.52118842415398</v>
      </c>
      <c r="I85" s="82">
        <f>IF(ISERROR(VLOOKUP(control!$B$4&amp;control!$J$99&amp;Wales_USOA!$B33,Data_USOA!$A$5:$U$5304,Data_USOA!U$1,FALSE)),"-",VLOOKUP(control!$B$4&amp;control!$J$99&amp;Wales_USOA!$B33,Data_USOA!$A$5:$U$5304,Data_USOA!U$1,FALSE))</f>
        <v>33.04237684830796</v>
      </c>
      <c r="J85" s="56"/>
      <c r="K85" s="80" t="str">
        <f>IF(ISERROR(VLOOKUP(control!$B$5&amp;control!$J$99&amp;Wales_USOA!$B33,Data_USOA!$A$5:$U$5304,Data_USOA!O$1,FALSE)),"-",VLOOKUP(control!$B$5&amp;control!$J$99&amp;Wales_USOA!$B33,Data_USOA!$A$5:$U$5304,Data_USOA!O$1,FALSE))</f>
        <v>-</v>
      </c>
      <c r="L85" s="81" t="str">
        <f>IF(ISERROR(VLOOKUP(control!$B$5&amp;control!$J$99&amp;Wales_USOA!$B33,Data_USOA!$A$5:$U$5304,Data_USOA!P$1,FALSE)),"-",VLOOKUP(control!$B$5&amp;control!$J$99&amp;Wales_USOA!$B33,Data_USOA!$A$5:$U$5304,Data_USOA!P$1,FALSE))</f>
        <v>-</v>
      </c>
      <c r="M85" s="81" t="str">
        <f>IF(ISERROR(VLOOKUP(control!$B$5&amp;control!$J$99&amp;Wales_USOA!$B33,Data_USOA!$A$5:$U$5304,Data_USOA!Q$1,FALSE)),"-",VLOOKUP(control!$B$5&amp;control!$J$99&amp;Wales_USOA!$B33,Data_USOA!$A$5:$U$5304,Data_USOA!Q$1,FALSE))</f>
        <v>-</v>
      </c>
      <c r="N85" s="81" t="str">
        <f>IF(ISERROR(VLOOKUP(control!$B$5&amp;control!$J$99&amp;Wales_USOA!$B33,Data_USOA!$A$5:$U$5304,Data_USOA!R$1,FALSE)),"-",VLOOKUP(control!$B$5&amp;control!$J$99&amp;Wales_USOA!$B33,Data_USOA!$A$5:$U$5304,Data_USOA!R$1,FALSE))</f>
        <v>-</v>
      </c>
      <c r="O85" s="81" t="str">
        <f>IF(ISERROR(VLOOKUP(control!$B$5&amp;control!$J$99&amp;Wales_USOA!$B33,Data_USOA!$A$5:$U$5304,Data_USOA!S$1,FALSE)),"-",VLOOKUP(control!$B$5&amp;control!$J$99&amp;Wales_USOA!$B33,Data_USOA!$A$5:$U$5304,Data_USOA!S$1,FALSE))</f>
        <v>-</v>
      </c>
      <c r="P85" s="81" t="str">
        <f>IF(ISERROR(VLOOKUP(control!$B$5&amp;control!$J$99&amp;Wales_USOA!$B33,Data_USOA!$A$5:$U$5304,Data_USOA!T$1,FALSE)),"-",VLOOKUP(control!$B$5&amp;control!$J$99&amp;Wales_USOA!$B33,Data_USOA!$A$5:$U$5304,Data_USOA!T$1,FALSE))</f>
        <v>-</v>
      </c>
      <c r="Q85" s="82" t="str">
        <f>IF(ISERROR(VLOOKUP(control!$B$5&amp;control!$J$99&amp;Wales_USOA!$B33,Data_USOA!$A$5:$U$5304,Data_USOA!U$1,FALSE)),"-",VLOOKUP(control!$B$5&amp;control!$J$99&amp;Wales_USOA!$B33,Data_USOA!$A$5:$U$5304,Data_USOA!U$1,FALSE))</f>
        <v>-</v>
      </c>
      <c r="R85" s="56"/>
      <c r="S85" s="80" t="str">
        <f>IF(ISERROR(VLOOKUP("Persons"&amp;control!$J$99&amp;Wales_USOA!$B33,Data_USOA!$A$5:$U$5304,Data_USOA!O$1,FALSE)),"-",(VLOOKUP("Persons"&amp;control!$J$99&amp;Wales_USOA!$B33,Data_USOA!$A$5:$U$5304,Data_USOA!O$1,FALSE)))</f>
        <v>-</v>
      </c>
      <c r="T85" s="81" t="str">
        <f>IF(ISERROR(VLOOKUP("Persons"&amp;control!$J$99&amp;Wales_USOA!$B33,Data_USOA!$A$5:$U$5304,Data_USOA!P$1,FALSE)),"-",(VLOOKUP("Persons"&amp;control!$J$99&amp;Wales_USOA!$B33,Data_USOA!$A$5:$U$5304,Data_USOA!P$1,FALSE)))</f>
        <v>-</v>
      </c>
      <c r="U85" s="81" t="str">
        <f>IF(ISERROR(VLOOKUP("Persons"&amp;control!$J$99&amp;Wales_USOA!$B33,Data_USOA!$A$5:$U$5304,Data_USOA!Q$1,FALSE)),"-",(VLOOKUP("Persons"&amp;control!$J$99&amp;Wales_USOA!$B33,Data_USOA!$A$5:$U$5304,Data_USOA!Q$1,FALSE)))</f>
        <v>-</v>
      </c>
      <c r="V85" s="81" t="str">
        <f>IF(ISERROR(VLOOKUP("Persons"&amp;control!$J$99&amp;Wales_USOA!$B33,Data_USOA!$A$5:$U$5304,Data_USOA!R$1,FALSE)),"-",(VLOOKUP("Persons"&amp;control!$J$99&amp;Wales_USOA!$B33,Data_USOA!$A$5:$U$5304,Data_USOA!R$1,FALSE)))</f>
        <v>-</v>
      </c>
      <c r="W85" s="81">
        <f>IF(ISERROR(VLOOKUP("Persons"&amp;control!$J$99&amp;Wales_USOA!$B33,Data_USOA!$A$5:$U$5304,Data_USOA!S$1,FALSE)),"-",(VLOOKUP("Persons"&amp;control!$J$99&amp;Wales_USOA!$B33,Data_USOA!$A$5:$U$5304,Data_USOA!S$1,FALSE)))</f>
        <v>16.52118842415398</v>
      </c>
      <c r="X85" s="81">
        <f>IF(ISERROR(VLOOKUP("Persons"&amp;control!$J$99&amp;Wales_USOA!$B33,Data_USOA!$A$5:$U$5304,Data_USOA!T$1,FALSE)),"-",(VLOOKUP("Persons"&amp;control!$J$99&amp;Wales_USOA!$B33,Data_USOA!$A$5:$U$5304,Data_USOA!T$1,FALSE)))</f>
        <v>16.52118842415398</v>
      </c>
      <c r="Y85" s="82">
        <f>IF(ISERROR(VLOOKUP("Persons"&amp;control!$J$99&amp;Wales_USOA!$B33,Data_USOA!$A$5:$U$5304,Data_USOA!U$1,FALSE)),"-",(VLOOKUP("Persons"&amp;control!$J$99&amp;Wales_USOA!$B33,Data_USOA!$A$5:$U$5304,Data_USOA!U$1,FALSE)))</f>
        <v>33.04237684830796</v>
      </c>
    </row>
    <row r="86" spans="2:25" thickBot="1">
      <c r="B86" s="16" t="s">
        <v>201</v>
      </c>
      <c r="C86" s="77" t="str">
        <f>IF(ISERROR(VLOOKUP(control!$B$4&amp;control!$J$99&amp;Wales_USOA!$B34,Data_USOA!$A$5:$U$5304,Data_USOA!O$1,FALSE)),"-",VLOOKUP(control!$B$4&amp;control!$J$99&amp;Wales_USOA!$B34,Data_USOA!$A$5:$U$5304,Data_USOA!O$1,FALSE))</f>
        <v>-</v>
      </c>
      <c r="D86" s="78" t="str">
        <f>IF(ISERROR(VLOOKUP(control!$B$4&amp;control!$J$99&amp;Wales_USOA!$B34,Data_USOA!$A$5:$U$5304,Data_USOA!P$1,FALSE)),"-",VLOOKUP(control!$B$4&amp;control!$J$99&amp;Wales_USOA!$B34,Data_USOA!$A$5:$U$5304,Data_USOA!P$1,FALSE))</f>
        <v>-</v>
      </c>
      <c r="E86" s="78" t="str">
        <f>IF(ISERROR(VLOOKUP(control!$B$4&amp;control!$J$99&amp;Wales_USOA!$B34,Data_USOA!$A$5:$U$5304,Data_USOA!Q$1,FALSE)),"-",VLOOKUP(control!$B$4&amp;control!$J$99&amp;Wales_USOA!$B34,Data_USOA!$A$5:$U$5304,Data_USOA!Q$1,FALSE))</f>
        <v>-</v>
      </c>
      <c r="F86" s="78">
        <f>IF(ISERROR(VLOOKUP(control!$B$4&amp;control!$J$99&amp;Wales_USOA!$B34,Data_USOA!$A$5:$U$5304,Data_USOA!R$1,FALSE)),"-",VLOOKUP(control!$B$4&amp;control!$J$99&amp;Wales_USOA!$B34,Data_USOA!$A$5:$U$5304,Data_USOA!R$1,FALSE))</f>
        <v>16.52118842415398</v>
      </c>
      <c r="G86" s="78">
        <f>IF(ISERROR(VLOOKUP(control!$B$4&amp;control!$J$99&amp;Wales_USOA!$B34,Data_USOA!$A$5:$U$5304,Data_USOA!S$1,FALSE)),"-",VLOOKUP(control!$B$4&amp;control!$J$99&amp;Wales_USOA!$B34,Data_USOA!$A$5:$U$5304,Data_USOA!S$1,FALSE))</f>
        <v>16.52118842415398</v>
      </c>
      <c r="H86" s="78" t="str">
        <f>IF(ISERROR(VLOOKUP(control!$B$4&amp;control!$J$99&amp;Wales_USOA!$B34,Data_USOA!$A$5:$U$5304,Data_USOA!T$1,FALSE)),"-",VLOOKUP(control!$B$4&amp;control!$J$99&amp;Wales_USOA!$B34,Data_USOA!$A$5:$U$5304,Data_USOA!T$1,FALSE))</f>
        <v>-</v>
      </c>
      <c r="I86" s="79">
        <f>IF(ISERROR(VLOOKUP(control!$B$4&amp;control!$J$99&amp;Wales_USOA!$B34,Data_USOA!$A$5:$U$5304,Data_USOA!U$1,FALSE)),"-",VLOOKUP(control!$B$4&amp;control!$J$99&amp;Wales_USOA!$B34,Data_USOA!$A$5:$U$5304,Data_USOA!U$1,FALSE))</f>
        <v>33.04237684830796</v>
      </c>
      <c r="J86" s="56"/>
      <c r="K86" s="77">
        <f>IF(ISERROR(VLOOKUP(control!$B$5&amp;control!$J$99&amp;Wales_USOA!$B34,Data_USOA!$A$5:$U$5304,Data_USOA!O$1,FALSE)),"-",VLOOKUP(control!$B$5&amp;control!$J$99&amp;Wales_USOA!$B34,Data_USOA!$A$5:$U$5304,Data_USOA!O$1,FALSE))</f>
        <v>16.52118842415398</v>
      </c>
      <c r="L86" s="78" t="str">
        <f>IF(ISERROR(VLOOKUP(control!$B$5&amp;control!$J$99&amp;Wales_USOA!$B34,Data_USOA!$A$5:$U$5304,Data_USOA!P$1,FALSE)),"-",VLOOKUP(control!$B$5&amp;control!$J$99&amp;Wales_USOA!$B34,Data_USOA!$A$5:$U$5304,Data_USOA!P$1,FALSE))</f>
        <v>-</v>
      </c>
      <c r="M86" s="78" t="str">
        <f>IF(ISERROR(VLOOKUP(control!$B$5&amp;control!$J$99&amp;Wales_USOA!$B34,Data_USOA!$A$5:$U$5304,Data_USOA!Q$1,FALSE)),"-",VLOOKUP(control!$B$5&amp;control!$J$99&amp;Wales_USOA!$B34,Data_USOA!$A$5:$U$5304,Data_USOA!Q$1,FALSE))</f>
        <v>-</v>
      </c>
      <c r="N86" s="78" t="str">
        <f>IF(ISERROR(VLOOKUP(control!$B$5&amp;control!$J$99&amp;Wales_USOA!$B34,Data_USOA!$A$5:$U$5304,Data_USOA!R$1,FALSE)),"-",VLOOKUP(control!$B$5&amp;control!$J$99&amp;Wales_USOA!$B34,Data_USOA!$A$5:$U$5304,Data_USOA!R$1,FALSE))</f>
        <v>-</v>
      </c>
      <c r="O86" s="78" t="str">
        <f>IF(ISERROR(VLOOKUP(control!$B$5&amp;control!$J$99&amp;Wales_USOA!$B34,Data_USOA!$A$5:$U$5304,Data_USOA!S$1,FALSE)),"-",VLOOKUP(control!$B$5&amp;control!$J$99&amp;Wales_USOA!$B34,Data_USOA!$A$5:$U$5304,Data_USOA!S$1,FALSE))</f>
        <v>-</v>
      </c>
      <c r="P86" s="78" t="str">
        <f>IF(ISERROR(VLOOKUP(control!$B$5&amp;control!$J$99&amp;Wales_USOA!$B34,Data_USOA!$A$5:$U$5304,Data_USOA!T$1,FALSE)),"-",VLOOKUP(control!$B$5&amp;control!$J$99&amp;Wales_USOA!$B34,Data_USOA!$A$5:$U$5304,Data_USOA!T$1,FALSE))</f>
        <v>-</v>
      </c>
      <c r="Q86" s="79">
        <f>IF(ISERROR(VLOOKUP(control!$B$5&amp;control!$J$99&amp;Wales_USOA!$B34,Data_USOA!$A$5:$U$5304,Data_USOA!U$1,FALSE)),"-",VLOOKUP(control!$B$5&amp;control!$J$99&amp;Wales_USOA!$B34,Data_USOA!$A$5:$U$5304,Data_USOA!U$1,FALSE))</f>
        <v>16.52118842415398</v>
      </c>
      <c r="R86" s="56"/>
      <c r="S86" s="77">
        <f>IF(ISERROR(VLOOKUP("Persons"&amp;control!$J$99&amp;Wales_USOA!$B34,Data_USOA!$A$5:$U$5304,Data_USOA!O$1,FALSE)),"-",(VLOOKUP("Persons"&amp;control!$J$99&amp;Wales_USOA!$B34,Data_USOA!$A$5:$U$5304,Data_USOA!O$1,FALSE)))</f>
        <v>16.52118842415398</v>
      </c>
      <c r="T86" s="78" t="str">
        <f>IF(ISERROR(VLOOKUP("Persons"&amp;control!$J$99&amp;Wales_USOA!$B34,Data_USOA!$A$5:$U$5304,Data_USOA!P$1,FALSE)),"-",(VLOOKUP("Persons"&amp;control!$J$99&amp;Wales_USOA!$B34,Data_USOA!$A$5:$U$5304,Data_USOA!P$1,FALSE)))</f>
        <v>-</v>
      </c>
      <c r="U86" s="78" t="str">
        <f>IF(ISERROR(VLOOKUP("Persons"&amp;control!$J$99&amp;Wales_USOA!$B34,Data_USOA!$A$5:$U$5304,Data_USOA!Q$1,FALSE)),"-",(VLOOKUP("Persons"&amp;control!$J$99&amp;Wales_USOA!$B34,Data_USOA!$A$5:$U$5304,Data_USOA!Q$1,FALSE)))</f>
        <v>-</v>
      </c>
      <c r="V86" s="78">
        <f>IF(ISERROR(VLOOKUP("Persons"&amp;control!$J$99&amp;Wales_USOA!$B34,Data_USOA!$A$5:$U$5304,Data_USOA!R$1,FALSE)),"-",(VLOOKUP("Persons"&amp;control!$J$99&amp;Wales_USOA!$B34,Data_USOA!$A$5:$U$5304,Data_USOA!R$1,FALSE)))</f>
        <v>16.52118842415398</v>
      </c>
      <c r="W86" s="78">
        <f>IF(ISERROR(VLOOKUP("Persons"&amp;control!$J$99&amp;Wales_USOA!$B34,Data_USOA!$A$5:$U$5304,Data_USOA!S$1,FALSE)),"-",(VLOOKUP("Persons"&amp;control!$J$99&amp;Wales_USOA!$B34,Data_USOA!$A$5:$U$5304,Data_USOA!S$1,FALSE)))</f>
        <v>16.52118842415398</v>
      </c>
      <c r="X86" s="78" t="str">
        <f>IF(ISERROR(VLOOKUP("Persons"&amp;control!$J$99&amp;Wales_USOA!$B34,Data_USOA!$A$5:$U$5304,Data_USOA!T$1,FALSE)),"-",(VLOOKUP("Persons"&amp;control!$J$99&amp;Wales_USOA!$B34,Data_USOA!$A$5:$U$5304,Data_USOA!T$1,FALSE)))</f>
        <v>-</v>
      </c>
      <c r="Y86" s="79">
        <f>IF(ISERROR(VLOOKUP("Persons"&amp;control!$J$99&amp;Wales_USOA!$B34,Data_USOA!$A$5:$U$5304,Data_USOA!U$1,FALSE)),"-",(VLOOKUP("Persons"&amp;control!$J$99&amp;Wales_USOA!$B34,Data_USOA!$A$5:$U$5304,Data_USOA!U$1,FALSE)))</f>
        <v>49.563565272461929</v>
      </c>
    </row>
    <row r="87" spans="2:25" thickBot="1">
      <c r="B87" s="16" t="s">
        <v>151</v>
      </c>
      <c r="C87" s="80" t="str">
        <f>IF(ISERROR(VLOOKUP(control!$B$4&amp;control!$J$99&amp;Wales_USOA!$B35,Data_USOA!$A$5:$U$5304,Data_USOA!O$1,FALSE)),"-",VLOOKUP(control!$B$4&amp;control!$J$99&amp;Wales_USOA!$B35,Data_USOA!$A$5:$U$5304,Data_USOA!O$1,FALSE))</f>
        <v>-</v>
      </c>
      <c r="D87" s="81" t="str">
        <f>IF(ISERROR(VLOOKUP(control!$B$4&amp;control!$J$99&amp;Wales_USOA!$B35,Data_USOA!$A$5:$U$5304,Data_USOA!P$1,FALSE)),"-",VLOOKUP(control!$B$4&amp;control!$J$99&amp;Wales_USOA!$B35,Data_USOA!$A$5:$U$5304,Data_USOA!P$1,FALSE))</f>
        <v>-</v>
      </c>
      <c r="E87" s="81" t="str">
        <f>IF(ISERROR(VLOOKUP(control!$B$4&amp;control!$J$99&amp;Wales_USOA!$B35,Data_USOA!$A$5:$U$5304,Data_USOA!Q$1,FALSE)),"-",VLOOKUP(control!$B$4&amp;control!$J$99&amp;Wales_USOA!$B35,Data_USOA!$A$5:$U$5304,Data_USOA!Q$1,FALSE))</f>
        <v>-</v>
      </c>
      <c r="F87" s="81" t="str">
        <f>IF(ISERROR(VLOOKUP(control!$B$4&amp;control!$J$99&amp;Wales_USOA!$B35,Data_USOA!$A$5:$U$5304,Data_USOA!R$1,FALSE)),"-",VLOOKUP(control!$B$4&amp;control!$J$99&amp;Wales_USOA!$B35,Data_USOA!$A$5:$U$5304,Data_USOA!R$1,FALSE))</f>
        <v>-</v>
      </c>
      <c r="G87" s="81" t="str">
        <f>IF(ISERROR(VLOOKUP(control!$B$4&amp;control!$J$99&amp;Wales_USOA!$B35,Data_USOA!$A$5:$U$5304,Data_USOA!S$1,FALSE)),"-",VLOOKUP(control!$B$4&amp;control!$J$99&amp;Wales_USOA!$B35,Data_USOA!$A$5:$U$5304,Data_USOA!S$1,FALSE))</f>
        <v>-</v>
      </c>
      <c r="H87" s="81" t="str">
        <f>IF(ISERROR(VLOOKUP(control!$B$4&amp;control!$J$99&amp;Wales_USOA!$B35,Data_USOA!$A$5:$U$5304,Data_USOA!T$1,FALSE)),"-",VLOOKUP(control!$B$4&amp;control!$J$99&amp;Wales_USOA!$B35,Data_USOA!$A$5:$U$5304,Data_USOA!T$1,FALSE))</f>
        <v>-</v>
      </c>
      <c r="I87" s="82" t="str">
        <f>IF(ISERROR(VLOOKUP(control!$B$4&amp;control!$J$99&amp;Wales_USOA!$B35,Data_USOA!$A$5:$U$5304,Data_USOA!U$1,FALSE)),"-",VLOOKUP(control!$B$4&amp;control!$J$99&amp;Wales_USOA!$B35,Data_USOA!$A$5:$U$5304,Data_USOA!U$1,FALSE))</f>
        <v>-</v>
      </c>
      <c r="J87" s="56"/>
      <c r="K87" s="80" t="str">
        <f>IF(ISERROR(VLOOKUP(control!$B$5&amp;control!$J$99&amp;Wales_USOA!$B35,Data_USOA!$A$5:$U$5304,Data_USOA!O$1,FALSE)),"-",VLOOKUP(control!$B$5&amp;control!$J$99&amp;Wales_USOA!$B35,Data_USOA!$A$5:$U$5304,Data_USOA!O$1,FALSE))</f>
        <v>-</v>
      </c>
      <c r="L87" s="81" t="str">
        <f>IF(ISERROR(VLOOKUP(control!$B$5&amp;control!$J$99&amp;Wales_USOA!$B35,Data_USOA!$A$5:$U$5304,Data_USOA!P$1,FALSE)),"-",VLOOKUP(control!$B$5&amp;control!$J$99&amp;Wales_USOA!$B35,Data_USOA!$A$5:$U$5304,Data_USOA!P$1,FALSE))</f>
        <v>-</v>
      </c>
      <c r="M87" s="81" t="str">
        <f>IF(ISERROR(VLOOKUP(control!$B$5&amp;control!$J$99&amp;Wales_USOA!$B35,Data_USOA!$A$5:$U$5304,Data_USOA!Q$1,FALSE)),"-",VLOOKUP(control!$B$5&amp;control!$J$99&amp;Wales_USOA!$B35,Data_USOA!$A$5:$U$5304,Data_USOA!Q$1,FALSE))</f>
        <v>-</v>
      </c>
      <c r="N87" s="81" t="str">
        <f>IF(ISERROR(VLOOKUP(control!$B$5&amp;control!$J$99&amp;Wales_USOA!$B35,Data_USOA!$A$5:$U$5304,Data_USOA!R$1,FALSE)),"-",VLOOKUP(control!$B$5&amp;control!$J$99&amp;Wales_USOA!$B35,Data_USOA!$A$5:$U$5304,Data_USOA!R$1,FALSE))</f>
        <v>-</v>
      </c>
      <c r="O87" s="81" t="str">
        <f>IF(ISERROR(VLOOKUP(control!$B$5&amp;control!$J$99&amp;Wales_USOA!$B35,Data_USOA!$A$5:$U$5304,Data_USOA!S$1,FALSE)),"-",VLOOKUP(control!$B$5&amp;control!$J$99&amp;Wales_USOA!$B35,Data_USOA!$A$5:$U$5304,Data_USOA!S$1,FALSE))</f>
        <v>-</v>
      </c>
      <c r="P87" s="81" t="str">
        <f>IF(ISERROR(VLOOKUP(control!$B$5&amp;control!$J$99&amp;Wales_USOA!$B35,Data_USOA!$A$5:$U$5304,Data_USOA!T$1,FALSE)),"-",VLOOKUP(control!$B$5&amp;control!$J$99&amp;Wales_USOA!$B35,Data_USOA!$A$5:$U$5304,Data_USOA!T$1,FALSE))</f>
        <v>-</v>
      </c>
      <c r="Q87" s="82" t="str">
        <f>IF(ISERROR(VLOOKUP(control!$B$5&amp;control!$J$99&amp;Wales_USOA!$B35,Data_USOA!$A$5:$U$5304,Data_USOA!U$1,FALSE)),"-",VLOOKUP(control!$B$5&amp;control!$J$99&amp;Wales_USOA!$B35,Data_USOA!$A$5:$U$5304,Data_USOA!U$1,FALSE))</f>
        <v>-</v>
      </c>
      <c r="R87" s="56"/>
      <c r="S87" s="80" t="str">
        <f>IF(ISERROR(VLOOKUP("Persons"&amp;control!$J$99&amp;Wales_USOA!$B35,Data_USOA!$A$5:$U$5304,Data_USOA!O$1,FALSE)),"-",(VLOOKUP("Persons"&amp;control!$J$99&amp;Wales_USOA!$B35,Data_USOA!$A$5:$U$5304,Data_USOA!O$1,FALSE)))</f>
        <v>-</v>
      </c>
      <c r="T87" s="81" t="str">
        <f>IF(ISERROR(VLOOKUP("Persons"&amp;control!$J$99&amp;Wales_USOA!$B35,Data_USOA!$A$5:$U$5304,Data_USOA!P$1,FALSE)),"-",(VLOOKUP("Persons"&amp;control!$J$99&amp;Wales_USOA!$B35,Data_USOA!$A$5:$U$5304,Data_USOA!P$1,FALSE)))</f>
        <v>-</v>
      </c>
      <c r="U87" s="81" t="str">
        <f>IF(ISERROR(VLOOKUP("Persons"&amp;control!$J$99&amp;Wales_USOA!$B35,Data_USOA!$A$5:$U$5304,Data_USOA!Q$1,FALSE)),"-",(VLOOKUP("Persons"&amp;control!$J$99&amp;Wales_USOA!$B35,Data_USOA!$A$5:$U$5304,Data_USOA!Q$1,FALSE)))</f>
        <v>-</v>
      </c>
      <c r="V87" s="81" t="str">
        <f>IF(ISERROR(VLOOKUP("Persons"&amp;control!$J$99&amp;Wales_USOA!$B35,Data_USOA!$A$5:$U$5304,Data_USOA!R$1,FALSE)),"-",(VLOOKUP("Persons"&amp;control!$J$99&amp;Wales_USOA!$B35,Data_USOA!$A$5:$U$5304,Data_USOA!R$1,FALSE)))</f>
        <v>-</v>
      </c>
      <c r="W87" s="81" t="str">
        <f>IF(ISERROR(VLOOKUP("Persons"&amp;control!$J$99&amp;Wales_USOA!$B35,Data_USOA!$A$5:$U$5304,Data_USOA!S$1,FALSE)),"-",(VLOOKUP("Persons"&amp;control!$J$99&amp;Wales_USOA!$B35,Data_USOA!$A$5:$U$5304,Data_USOA!S$1,FALSE)))</f>
        <v>-</v>
      </c>
      <c r="X87" s="81" t="str">
        <f>IF(ISERROR(VLOOKUP("Persons"&amp;control!$J$99&amp;Wales_USOA!$B35,Data_USOA!$A$5:$U$5304,Data_USOA!T$1,FALSE)),"-",(VLOOKUP("Persons"&amp;control!$J$99&amp;Wales_USOA!$B35,Data_USOA!$A$5:$U$5304,Data_USOA!T$1,FALSE)))</f>
        <v>-</v>
      </c>
      <c r="Y87" s="82" t="str">
        <f>IF(ISERROR(VLOOKUP("Persons"&amp;control!$J$99&amp;Wales_USOA!$B35,Data_USOA!$A$5:$U$5304,Data_USOA!U$1,FALSE)),"-",(VLOOKUP("Persons"&amp;control!$J$99&amp;Wales_USOA!$B35,Data_USOA!$A$5:$U$5304,Data_USOA!U$1,FALSE)))</f>
        <v>-</v>
      </c>
    </row>
    <row r="88" spans="2:25" thickBot="1">
      <c r="B88" s="16" t="s">
        <v>95</v>
      </c>
      <c r="C88" s="77" t="str">
        <f>IF(ISERROR(VLOOKUP(control!$B$4&amp;control!$J$99&amp;Wales_USOA!$B36,Data_USOA!$A$5:$U$5304,Data_USOA!O$1,FALSE)),"-",VLOOKUP(control!$B$4&amp;control!$J$99&amp;Wales_USOA!$B36,Data_USOA!$A$5:$U$5304,Data_USOA!O$1,FALSE))</f>
        <v>-</v>
      </c>
      <c r="D88" s="78" t="str">
        <f>IF(ISERROR(VLOOKUP(control!$B$4&amp;control!$J$99&amp;Wales_USOA!$B36,Data_USOA!$A$5:$U$5304,Data_USOA!P$1,FALSE)),"-",VLOOKUP(control!$B$4&amp;control!$J$99&amp;Wales_USOA!$B36,Data_USOA!$A$5:$U$5304,Data_USOA!P$1,FALSE))</f>
        <v>-</v>
      </c>
      <c r="E88" s="78">
        <f>IF(ISERROR(VLOOKUP(control!$B$4&amp;control!$J$99&amp;Wales_USOA!$B36,Data_USOA!$A$5:$U$5304,Data_USOA!Q$1,FALSE)),"-",VLOOKUP(control!$B$4&amp;control!$J$99&amp;Wales_USOA!$B36,Data_USOA!$A$5:$U$5304,Data_USOA!Q$1,FALSE))</f>
        <v>16.52118842415398</v>
      </c>
      <c r="F88" s="78" t="str">
        <f>IF(ISERROR(VLOOKUP(control!$B$4&amp;control!$J$99&amp;Wales_USOA!$B36,Data_USOA!$A$5:$U$5304,Data_USOA!R$1,FALSE)),"-",VLOOKUP(control!$B$4&amp;control!$J$99&amp;Wales_USOA!$B36,Data_USOA!$A$5:$U$5304,Data_USOA!R$1,FALSE))</f>
        <v>-</v>
      </c>
      <c r="G88" s="78" t="str">
        <f>IF(ISERROR(VLOOKUP(control!$B$4&amp;control!$J$99&amp;Wales_USOA!$B36,Data_USOA!$A$5:$U$5304,Data_USOA!S$1,FALSE)),"-",VLOOKUP(control!$B$4&amp;control!$J$99&amp;Wales_USOA!$B36,Data_USOA!$A$5:$U$5304,Data_USOA!S$1,FALSE))</f>
        <v>-</v>
      </c>
      <c r="H88" s="78" t="str">
        <f>IF(ISERROR(VLOOKUP(control!$B$4&amp;control!$J$99&amp;Wales_USOA!$B36,Data_USOA!$A$5:$U$5304,Data_USOA!T$1,FALSE)),"-",VLOOKUP(control!$B$4&amp;control!$J$99&amp;Wales_USOA!$B36,Data_USOA!$A$5:$U$5304,Data_USOA!T$1,FALSE))</f>
        <v>-</v>
      </c>
      <c r="I88" s="79">
        <f>IF(ISERROR(VLOOKUP(control!$B$4&amp;control!$J$99&amp;Wales_USOA!$B36,Data_USOA!$A$5:$U$5304,Data_USOA!U$1,FALSE)),"-",VLOOKUP(control!$B$4&amp;control!$J$99&amp;Wales_USOA!$B36,Data_USOA!$A$5:$U$5304,Data_USOA!U$1,FALSE))</f>
        <v>16.52118842415398</v>
      </c>
      <c r="J88" s="56"/>
      <c r="K88" s="77" t="str">
        <f>IF(ISERROR(VLOOKUP(control!$B$5&amp;control!$J$99&amp;Wales_USOA!$B36,Data_USOA!$A$5:$U$5304,Data_USOA!O$1,FALSE)),"-",VLOOKUP(control!$B$5&amp;control!$J$99&amp;Wales_USOA!$B36,Data_USOA!$A$5:$U$5304,Data_USOA!O$1,FALSE))</f>
        <v>-</v>
      </c>
      <c r="L88" s="78" t="str">
        <f>IF(ISERROR(VLOOKUP(control!$B$5&amp;control!$J$99&amp;Wales_USOA!$B36,Data_USOA!$A$5:$U$5304,Data_USOA!P$1,FALSE)),"-",VLOOKUP(control!$B$5&amp;control!$J$99&amp;Wales_USOA!$B36,Data_USOA!$A$5:$U$5304,Data_USOA!P$1,FALSE))</f>
        <v>-</v>
      </c>
      <c r="M88" s="78" t="str">
        <f>IF(ISERROR(VLOOKUP(control!$B$5&amp;control!$J$99&amp;Wales_USOA!$B36,Data_USOA!$A$5:$U$5304,Data_USOA!Q$1,FALSE)),"-",VLOOKUP(control!$B$5&amp;control!$J$99&amp;Wales_USOA!$B36,Data_USOA!$A$5:$U$5304,Data_USOA!Q$1,FALSE))</f>
        <v>-</v>
      </c>
      <c r="N88" s="78" t="str">
        <f>IF(ISERROR(VLOOKUP(control!$B$5&amp;control!$J$99&amp;Wales_USOA!$B36,Data_USOA!$A$5:$U$5304,Data_USOA!R$1,FALSE)),"-",VLOOKUP(control!$B$5&amp;control!$J$99&amp;Wales_USOA!$B36,Data_USOA!$A$5:$U$5304,Data_USOA!R$1,FALSE))</f>
        <v>-</v>
      </c>
      <c r="O88" s="78" t="str">
        <f>IF(ISERROR(VLOOKUP(control!$B$5&amp;control!$J$99&amp;Wales_USOA!$B36,Data_USOA!$A$5:$U$5304,Data_USOA!S$1,FALSE)),"-",VLOOKUP(control!$B$5&amp;control!$J$99&amp;Wales_USOA!$B36,Data_USOA!$A$5:$U$5304,Data_USOA!S$1,FALSE))</f>
        <v>-</v>
      </c>
      <c r="P88" s="78" t="str">
        <f>IF(ISERROR(VLOOKUP(control!$B$5&amp;control!$J$99&amp;Wales_USOA!$B36,Data_USOA!$A$5:$U$5304,Data_USOA!T$1,FALSE)),"-",VLOOKUP(control!$B$5&amp;control!$J$99&amp;Wales_USOA!$B36,Data_USOA!$A$5:$U$5304,Data_USOA!T$1,FALSE))</f>
        <v>-</v>
      </c>
      <c r="Q88" s="79" t="str">
        <f>IF(ISERROR(VLOOKUP(control!$B$5&amp;control!$J$99&amp;Wales_USOA!$B36,Data_USOA!$A$5:$U$5304,Data_USOA!U$1,FALSE)),"-",VLOOKUP(control!$B$5&amp;control!$J$99&amp;Wales_USOA!$B36,Data_USOA!$A$5:$U$5304,Data_USOA!U$1,FALSE))</f>
        <v>-</v>
      </c>
      <c r="R88" s="56"/>
      <c r="S88" s="77" t="str">
        <f>IF(ISERROR(VLOOKUP("Persons"&amp;control!$J$99&amp;Wales_USOA!$B36,Data_USOA!$A$5:$U$5304,Data_USOA!O$1,FALSE)),"-",(VLOOKUP("Persons"&amp;control!$J$99&amp;Wales_USOA!$B36,Data_USOA!$A$5:$U$5304,Data_USOA!O$1,FALSE)))</f>
        <v>-</v>
      </c>
      <c r="T88" s="78" t="str">
        <f>IF(ISERROR(VLOOKUP("Persons"&amp;control!$J$99&amp;Wales_USOA!$B36,Data_USOA!$A$5:$U$5304,Data_USOA!P$1,FALSE)),"-",(VLOOKUP("Persons"&amp;control!$J$99&amp;Wales_USOA!$B36,Data_USOA!$A$5:$U$5304,Data_USOA!P$1,FALSE)))</f>
        <v>-</v>
      </c>
      <c r="U88" s="78">
        <f>IF(ISERROR(VLOOKUP("Persons"&amp;control!$J$99&amp;Wales_USOA!$B36,Data_USOA!$A$5:$U$5304,Data_USOA!Q$1,FALSE)),"-",(VLOOKUP("Persons"&amp;control!$J$99&amp;Wales_USOA!$B36,Data_USOA!$A$5:$U$5304,Data_USOA!Q$1,FALSE)))</f>
        <v>16.52118842415398</v>
      </c>
      <c r="V88" s="78" t="str">
        <f>IF(ISERROR(VLOOKUP("Persons"&amp;control!$J$99&amp;Wales_USOA!$B36,Data_USOA!$A$5:$U$5304,Data_USOA!R$1,FALSE)),"-",(VLOOKUP("Persons"&amp;control!$J$99&amp;Wales_USOA!$B36,Data_USOA!$A$5:$U$5304,Data_USOA!R$1,FALSE)))</f>
        <v>-</v>
      </c>
      <c r="W88" s="78" t="str">
        <f>IF(ISERROR(VLOOKUP("Persons"&amp;control!$J$99&amp;Wales_USOA!$B36,Data_USOA!$A$5:$U$5304,Data_USOA!S$1,FALSE)),"-",(VLOOKUP("Persons"&amp;control!$J$99&amp;Wales_USOA!$B36,Data_USOA!$A$5:$U$5304,Data_USOA!S$1,FALSE)))</f>
        <v>-</v>
      </c>
      <c r="X88" s="78" t="str">
        <f>IF(ISERROR(VLOOKUP("Persons"&amp;control!$J$99&amp;Wales_USOA!$B36,Data_USOA!$A$5:$U$5304,Data_USOA!T$1,FALSE)),"-",(VLOOKUP("Persons"&amp;control!$J$99&amp;Wales_USOA!$B36,Data_USOA!$A$5:$U$5304,Data_USOA!T$1,FALSE)))</f>
        <v>-</v>
      </c>
      <c r="Y88" s="79">
        <f>IF(ISERROR(VLOOKUP("Persons"&amp;control!$J$99&amp;Wales_USOA!$B36,Data_USOA!$A$5:$U$5304,Data_USOA!U$1,FALSE)),"-",(VLOOKUP("Persons"&amp;control!$J$99&amp;Wales_USOA!$B36,Data_USOA!$A$5:$U$5304,Data_USOA!U$1,FALSE)))</f>
        <v>16.52118842415398</v>
      </c>
    </row>
    <row r="89" spans="2:25" thickBot="1">
      <c r="B89" s="16" t="s">
        <v>154</v>
      </c>
      <c r="C89" s="80" t="str">
        <f>IF(ISERROR(VLOOKUP(control!$B$4&amp;control!$J$99&amp;Wales_USOA!$B37,Data_USOA!$A$5:$U$5304,Data_USOA!O$1,FALSE)),"-",VLOOKUP(control!$B$4&amp;control!$J$99&amp;Wales_USOA!$B37,Data_USOA!$A$5:$U$5304,Data_USOA!O$1,FALSE))</f>
        <v>-</v>
      </c>
      <c r="D89" s="81" t="str">
        <f>IF(ISERROR(VLOOKUP(control!$B$4&amp;control!$J$99&amp;Wales_USOA!$B37,Data_USOA!$A$5:$U$5304,Data_USOA!P$1,FALSE)),"-",VLOOKUP(control!$B$4&amp;control!$J$99&amp;Wales_USOA!$B37,Data_USOA!$A$5:$U$5304,Data_USOA!P$1,FALSE))</f>
        <v>-</v>
      </c>
      <c r="E89" s="81" t="str">
        <f>IF(ISERROR(VLOOKUP(control!$B$4&amp;control!$J$99&amp;Wales_USOA!$B37,Data_USOA!$A$5:$U$5304,Data_USOA!Q$1,FALSE)),"-",VLOOKUP(control!$B$4&amp;control!$J$99&amp;Wales_USOA!$B37,Data_USOA!$A$5:$U$5304,Data_USOA!Q$1,FALSE))</f>
        <v>-</v>
      </c>
      <c r="F89" s="81" t="str">
        <f>IF(ISERROR(VLOOKUP(control!$B$4&amp;control!$J$99&amp;Wales_USOA!$B37,Data_USOA!$A$5:$U$5304,Data_USOA!R$1,FALSE)),"-",VLOOKUP(control!$B$4&amp;control!$J$99&amp;Wales_USOA!$B37,Data_USOA!$A$5:$U$5304,Data_USOA!R$1,FALSE))</f>
        <v>-</v>
      </c>
      <c r="G89" s="81" t="str">
        <f>IF(ISERROR(VLOOKUP(control!$B$4&amp;control!$J$99&amp;Wales_USOA!$B37,Data_USOA!$A$5:$U$5304,Data_USOA!S$1,FALSE)),"-",VLOOKUP(control!$B$4&amp;control!$J$99&amp;Wales_USOA!$B37,Data_USOA!$A$5:$U$5304,Data_USOA!S$1,FALSE))</f>
        <v>-</v>
      </c>
      <c r="H89" s="81" t="str">
        <f>IF(ISERROR(VLOOKUP(control!$B$4&amp;control!$J$99&amp;Wales_USOA!$B37,Data_USOA!$A$5:$U$5304,Data_USOA!T$1,FALSE)),"-",VLOOKUP(control!$B$4&amp;control!$J$99&amp;Wales_USOA!$B37,Data_USOA!$A$5:$U$5304,Data_USOA!T$1,FALSE))</f>
        <v>-</v>
      </c>
      <c r="I89" s="82" t="str">
        <f>IF(ISERROR(VLOOKUP(control!$B$4&amp;control!$J$99&amp;Wales_USOA!$B37,Data_USOA!$A$5:$U$5304,Data_USOA!U$1,FALSE)),"-",VLOOKUP(control!$B$4&amp;control!$J$99&amp;Wales_USOA!$B37,Data_USOA!$A$5:$U$5304,Data_USOA!U$1,FALSE))</f>
        <v>-</v>
      </c>
      <c r="J89" s="56"/>
      <c r="K89" s="80" t="str">
        <f>IF(ISERROR(VLOOKUP(control!$B$5&amp;control!$J$99&amp;Wales_USOA!$B37,Data_USOA!$A$5:$U$5304,Data_USOA!O$1,FALSE)),"-",VLOOKUP(control!$B$5&amp;control!$J$99&amp;Wales_USOA!$B37,Data_USOA!$A$5:$U$5304,Data_USOA!O$1,FALSE))</f>
        <v>-</v>
      </c>
      <c r="L89" s="81" t="str">
        <f>IF(ISERROR(VLOOKUP(control!$B$5&amp;control!$J$99&amp;Wales_USOA!$B37,Data_USOA!$A$5:$U$5304,Data_USOA!P$1,FALSE)),"-",VLOOKUP(control!$B$5&amp;control!$J$99&amp;Wales_USOA!$B37,Data_USOA!$A$5:$U$5304,Data_USOA!P$1,FALSE))</f>
        <v>-</v>
      </c>
      <c r="M89" s="81" t="str">
        <f>IF(ISERROR(VLOOKUP(control!$B$5&amp;control!$J$99&amp;Wales_USOA!$B37,Data_USOA!$A$5:$U$5304,Data_USOA!Q$1,FALSE)),"-",VLOOKUP(control!$B$5&amp;control!$J$99&amp;Wales_USOA!$B37,Data_USOA!$A$5:$U$5304,Data_USOA!Q$1,FALSE))</f>
        <v>-</v>
      </c>
      <c r="N89" s="81" t="str">
        <f>IF(ISERROR(VLOOKUP(control!$B$5&amp;control!$J$99&amp;Wales_USOA!$B37,Data_USOA!$A$5:$U$5304,Data_USOA!R$1,FALSE)),"-",VLOOKUP(control!$B$5&amp;control!$J$99&amp;Wales_USOA!$B37,Data_USOA!$A$5:$U$5304,Data_USOA!R$1,FALSE))</f>
        <v>-</v>
      </c>
      <c r="O89" s="81" t="str">
        <f>IF(ISERROR(VLOOKUP(control!$B$5&amp;control!$J$99&amp;Wales_USOA!$B37,Data_USOA!$A$5:$U$5304,Data_USOA!S$1,FALSE)),"-",VLOOKUP(control!$B$5&amp;control!$J$99&amp;Wales_USOA!$B37,Data_USOA!$A$5:$U$5304,Data_USOA!S$1,FALSE))</f>
        <v>-</v>
      </c>
      <c r="P89" s="81" t="str">
        <f>IF(ISERROR(VLOOKUP(control!$B$5&amp;control!$J$99&amp;Wales_USOA!$B37,Data_USOA!$A$5:$U$5304,Data_USOA!T$1,FALSE)),"-",VLOOKUP(control!$B$5&amp;control!$J$99&amp;Wales_USOA!$B37,Data_USOA!$A$5:$U$5304,Data_USOA!T$1,FALSE))</f>
        <v>-</v>
      </c>
      <c r="Q89" s="82" t="str">
        <f>IF(ISERROR(VLOOKUP(control!$B$5&amp;control!$J$99&amp;Wales_USOA!$B37,Data_USOA!$A$5:$U$5304,Data_USOA!U$1,FALSE)),"-",VLOOKUP(control!$B$5&amp;control!$J$99&amp;Wales_USOA!$B37,Data_USOA!$A$5:$U$5304,Data_USOA!U$1,FALSE))</f>
        <v>-</v>
      </c>
      <c r="R89" s="56"/>
      <c r="S89" s="80" t="str">
        <f>IF(ISERROR(VLOOKUP("Persons"&amp;control!$J$99&amp;Wales_USOA!$B37,Data_USOA!$A$5:$U$5304,Data_USOA!O$1,FALSE)),"-",(VLOOKUP("Persons"&amp;control!$J$99&amp;Wales_USOA!$B37,Data_USOA!$A$5:$U$5304,Data_USOA!O$1,FALSE)))</f>
        <v>-</v>
      </c>
      <c r="T89" s="81" t="str">
        <f>IF(ISERROR(VLOOKUP("Persons"&amp;control!$J$99&amp;Wales_USOA!$B37,Data_USOA!$A$5:$U$5304,Data_USOA!P$1,FALSE)),"-",(VLOOKUP("Persons"&amp;control!$J$99&amp;Wales_USOA!$B37,Data_USOA!$A$5:$U$5304,Data_USOA!P$1,FALSE)))</f>
        <v>-</v>
      </c>
      <c r="U89" s="81" t="str">
        <f>IF(ISERROR(VLOOKUP("Persons"&amp;control!$J$99&amp;Wales_USOA!$B37,Data_USOA!$A$5:$U$5304,Data_USOA!Q$1,FALSE)),"-",(VLOOKUP("Persons"&amp;control!$J$99&amp;Wales_USOA!$B37,Data_USOA!$A$5:$U$5304,Data_USOA!Q$1,FALSE)))</f>
        <v>-</v>
      </c>
      <c r="V89" s="81" t="str">
        <f>IF(ISERROR(VLOOKUP("Persons"&amp;control!$J$99&amp;Wales_USOA!$B37,Data_USOA!$A$5:$U$5304,Data_USOA!R$1,FALSE)),"-",(VLOOKUP("Persons"&amp;control!$J$99&amp;Wales_USOA!$B37,Data_USOA!$A$5:$U$5304,Data_USOA!R$1,FALSE)))</f>
        <v>-</v>
      </c>
      <c r="W89" s="81" t="str">
        <f>IF(ISERROR(VLOOKUP("Persons"&amp;control!$J$99&amp;Wales_USOA!$B37,Data_USOA!$A$5:$U$5304,Data_USOA!S$1,FALSE)),"-",(VLOOKUP("Persons"&amp;control!$J$99&amp;Wales_USOA!$B37,Data_USOA!$A$5:$U$5304,Data_USOA!S$1,FALSE)))</f>
        <v>-</v>
      </c>
      <c r="X89" s="81" t="str">
        <f>IF(ISERROR(VLOOKUP("Persons"&amp;control!$J$99&amp;Wales_USOA!$B37,Data_USOA!$A$5:$U$5304,Data_USOA!T$1,FALSE)),"-",(VLOOKUP("Persons"&amp;control!$J$99&amp;Wales_USOA!$B37,Data_USOA!$A$5:$U$5304,Data_USOA!T$1,FALSE)))</f>
        <v>-</v>
      </c>
      <c r="Y89" s="82" t="str">
        <f>IF(ISERROR(VLOOKUP("Persons"&amp;control!$J$99&amp;Wales_USOA!$B37,Data_USOA!$A$5:$U$5304,Data_USOA!U$1,FALSE)),"-",(VLOOKUP("Persons"&amp;control!$J$99&amp;Wales_USOA!$B37,Data_USOA!$A$5:$U$5304,Data_USOA!U$1,FALSE)))</f>
        <v>-</v>
      </c>
    </row>
    <row r="90" spans="2:25" thickBot="1">
      <c r="B90" s="16" t="s">
        <v>155</v>
      </c>
      <c r="C90" s="77">
        <f>IF(ISERROR(VLOOKUP(control!$B$4&amp;control!$J$99&amp;Wales_USOA!$B38,Data_USOA!$A$5:$U$5304,Data_USOA!O$1,FALSE)),"-",VLOOKUP(control!$B$4&amp;control!$J$99&amp;Wales_USOA!$B38,Data_USOA!$A$5:$U$5304,Data_USOA!O$1,FALSE))</f>
        <v>16.52118842415398</v>
      </c>
      <c r="D90" s="78" t="str">
        <f>IF(ISERROR(VLOOKUP(control!$B$4&amp;control!$J$99&amp;Wales_USOA!$B38,Data_USOA!$A$5:$U$5304,Data_USOA!P$1,FALSE)),"-",VLOOKUP(control!$B$4&amp;control!$J$99&amp;Wales_USOA!$B38,Data_USOA!$A$5:$U$5304,Data_USOA!P$1,FALSE))</f>
        <v>-</v>
      </c>
      <c r="E90" s="78" t="str">
        <f>IF(ISERROR(VLOOKUP(control!$B$4&amp;control!$J$99&amp;Wales_USOA!$B38,Data_USOA!$A$5:$U$5304,Data_USOA!Q$1,FALSE)),"-",VLOOKUP(control!$B$4&amp;control!$J$99&amp;Wales_USOA!$B38,Data_USOA!$A$5:$U$5304,Data_USOA!Q$1,FALSE))</f>
        <v>-</v>
      </c>
      <c r="F90" s="78" t="str">
        <f>IF(ISERROR(VLOOKUP(control!$B$4&amp;control!$J$99&amp;Wales_USOA!$B38,Data_USOA!$A$5:$U$5304,Data_USOA!R$1,FALSE)),"-",VLOOKUP(control!$B$4&amp;control!$J$99&amp;Wales_USOA!$B38,Data_USOA!$A$5:$U$5304,Data_USOA!R$1,FALSE))</f>
        <v>-</v>
      </c>
      <c r="G90" s="78" t="str">
        <f>IF(ISERROR(VLOOKUP(control!$B$4&amp;control!$J$99&amp;Wales_USOA!$B38,Data_USOA!$A$5:$U$5304,Data_USOA!S$1,FALSE)),"-",VLOOKUP(control!$B$4&amp;control!$J$99&amp;Wales_USOA!$B38,Data_USOA!$A$5:$U$5304,Data_USOA!S$1,FALSE))</f>
        <v>-</v>
      </c>
      <c r="H90" s="78" t="str">
        <f>IF(ISERROR(VLOOKUP(control!$B$4&amp;control!$J$99&amp;Wales_USOA!$B38,Data_USOA!$A$5:$U$5304,Data_USOA!T$1,FALSE)),"-",VLOOKUP(control!$B$4&amp;control!$J$99&amp;Wales_USOA!$B38,Data_USOA!$A$5:$U$5304,Data_USOA!T$1,FALSE))</f>
        <v>-</v>
      </c>
      <c r="I90" s="79">
        <f>IF(ISERROR(VLOOKUP(control!$B$4&amp;control!$J$99&amp;Wales_USOA!$B38,Data_USOA!$A$5:$U$5304,Data_USOA!U$1,FALSE)),"-",VLOOKUP(control!$B$4&amp;control!$J$99&amp;Wales_USOA!$B38,Data_USOA!$A$5:$U$5304,Data_USOA!U$1,FALSE))</f>
        <v>16.52118842415398</v>
      </c>
      <c r="J90" s="56"/>
      <c r="K90" s="77">
        <f>IF(ISERROR(VLOOKUP(control!$B$5&amp;control!$J$99&amp;Wales_USOA!$B38,Data_USOA!$A$5:$U$5304,Data_USOA!O$1,FALSE)),"-",VLOOKUP(control!$B$5&amp;control!$J$99&amp;Wales_USOA!$B38,Data_USOA!$A$5:$U$5304,Data_USOA!O$1,FALSE))</f>
        <v>16.52118842415398</v>
      </c>
      <c r="L90" s="78">
        <f>IF(ISERROR(VLOOKUP(control!$B$5&amp;control!$J$99&amp;Wales_USOA!$B38,Data_USOA!$A$5:$U$5304,Data_USOA!P$1,FALSE)),"-",VLOOKUP(control!$B$5&amp;control!$J$99&amp;Wales_USOA!$B38,Data_USOA!$A$5:$U$5304,Data_USOA!P$1,FALSE))</f>
        <v>16.52118842415398</v>
      </c>
      <c r="M90" s="78">
        <f>IF(ISERROR(VLOOKUP(control!$B$5&amp;control!$J$99&amp;Wales_USOA!$B38,Data_USOA!$A$5:$U$5304,Data_USOA!Q$1,FALSE)),"-",VLOOKUP(control!$B$5&amp;control!$J$99&amp;Wales_USOA!$B38,Data_USOA!$A$5:$U$5304,Data_USOA!Q$1,FALSE))</f>
        <v>16.52118842415398</v>
      </c>
      <c r="N90" s="78">
        <f>IF(ISERROR(VLOOKUP(control!$B$5&amp;control!$J$99&amp;Wales_USOA!$B38,Data_USOA!$A$5:$U$5304,Data_USOA!R$1,FALSE)),"-",VLOOKUP(control!$B$5&amp;control!$J$99&amp;Wales_USOA!$B38,Data_USOA!$A$5:$U$5304,Data_USOA!R$1,FALSE))</f>
        <v>16.52118842415398</v>
      </c>
      <c r="O90" s="78" t="str">
        <f>IF(ISERROR(VLOOKUP(control!$B$5&amp;control!$J$99&amp;Wales_USOA!$B38,Data_USOA!$A$5:$U$5304,Data_USOA!S$1,FALSE)),"-",VLOOKUP(control!$B$5&amp;control!$J$99&amp;Wales_USOA!$B38,Data_USOA!$A$5:$U$5304,Data_USOA!S$1,FALSE))</f>
        <v>-</v>
      </c>
      <c r="P90" s="78" t="str">
        <f>IF(ISERROR(VLOOKUP(control!$B$5&amp;control!$J$99&amp;Wales_USOA!$B38,Data_USOA!$A$5:$U$5304,Data_USOA!T$1,FALSE)),"-",VLOOKUP(control!$B$5&amp;control!$J$99&amp;Wales_USOA!$B38,Data_USOA!$A$5:$U$5304,Data_USOA!T$1,FALSE))</f>
        <v>-</v>
      </c>
      <c r="Q90" s="79">
        <f>IF(ISERROR(VLOOKUP(control!$B$5&amp;control!$J$99&amp;Wales_USOA!$B38,Data_USOA!$A$5:$U$5304,Data_USOA!U$1,FALSE)),"-",VLOOKUP(control!$B$5&amp;control!$J$99&amp;Wales_USOA!$B38,Data_USOA!$A$5:$U$5304,Data_USOA!U$1,FALSE))</f>
        <v>66.08475369661592</v>
      </c>
      <c r="R90" s="56"/>
      <c r="S90" s="77">
        <f>IF(ISERROR(VLOOKUP("Persons"&amp;control!$J$99&amp;Wales_USOA!$B38,Data_USOA!$A$5:$U$5304,Data_USOA!O$1,FALSE)),"-",(VLOOKUP("Persons"&amp;control!$J$99&amp;Wales_USOA!$B38,Data_USOA!$A$5:$U$5304,Data_USOA!O$1,FALSE)))</f>
        <v>33.04237684830796</v>
      </c>
      <c r="T90" s="78">
        <f>IF(ISERROR(VLOOKUP("Persons"&amp;control!$J$99&amp;Wales_USOA!$B38,Data_USOA!$A$5:$U$5304,Data_USOA!P$1,FALSE)),"-",(VLOOKUP("Persons"&amp;control!$J$99&amp;Wales_USOA!$B38,Data_USOA!$A$5:$U$5304,Data_USOA!P$1,FALSE)))</f>
        <v>16.52118842415398</v>
      </c>
      <c r="U90" s="78">
        <f>IF(ISERROR(VLOOKUP("Persons"&amp;control!$J$99&amp;Wales_USOA!$B38,Data_USOA!$A$5:$U$5304,Data_USOA!Q$1,FALSE)),"-",(VLOOKUP("Persons"&amp;control!$J$99&amp;Wales_USOA!$B38,Data_USOA!$A$5:$U$5304,Data_USOA!Q$1,FALSE)))</f>
        <v>16.52118842415398</v>
      </c>
      <c r="V90" s="78">
        <f>IF(ISERROR(VLOOKUP("Persons"&amp;control!$J$99&amp;Wales_USOA!$B38,Data_USOA!$A$5:$U$5304,Data_USOA!R$1,FALSE)),"-",(VLOOKUP("Persons"&amp;control!$J$99&amp;Wales_USOA!$B38,Data_USOA!$A$5:$U$5304,Data_USOA!R$1,FALSE)))</f>
        <v>16.52118842415398</v>
      </c>
      <c r="W90" s="78" t="str">
        <f>IF(ISERROR(VLOOKUP("Persons"&amp;control!$J$99&amp;Wales_USOA!$B38,Data_USOA!$A$5:$U$5304,Data_USOA!S$1,FALSE)),"-",(VLOOKUP("Persons"&amp;control!$J$99&amp;Wales_USOA!$B38,Data_USOA!$A$5:$U$5304,Data_USOA!S$1,FALSE)))</f>
        <v>-</v>
      </c>
      <c r="X90" s="78" t="str">
        <f>IF(ISERROR(VLOOKUP("Persons"&amp;control!$J$99&amp;Wales_USOA!$B38,Data_USOA!$A$5:$U$5304,Data_USOA!T$1,FALSE)),"-",(VLOOKUP("Persons"&amp;control!$J$99&amp;Wales_USOA!$B38,Data_USOA!$A$5:$U$5304,Data_USOA!T$1,FALSE)))</f>
        <v>-</v>
      </c>
      <c r="Y90" s="79">
        <f>IF(ISERROR(VLOOKUP("Persons"&amp;control!$J$99&amp;Wales_USOA!$B38,Data_USOA!$A$5:$U$5304,Data_USOA!U$1,FALSE)),"-",(VLOOKUP("Persons"&amp;control!$J$99&amp;Wales_USOA!$B38,Data_USOA!$A$5:$U$5304,Data_USOA!U$1,FALSE)))</f>
        <v>82.605942120769896</v>
      </c>
    </row>
    <row r="91" spans="2:25" thickBot="1">
      <c r="B91" s="16" t="s">
        <v>99</v>
      </c>
      <c r="C91" s="80" t="str">
        <f>IF(ISERROR(VLOOKUP(control!$B$4&amp;control!$J$99&amp;Wales_USOA!$B39,Data_USOA!$A$5:$U$5304,Data_USOA!O$1,FALSE)),"-",VLOOKUP(control!$B$4&amp;control!$J$99&amp;Wales_USOA!$B39,Data_USOA!$A$5:$U$5304,Data_USOA!O$1,FALSE))</f>
        <v>-</v>
      </c>
      <c r="D91" s="81" t="str">
        <f>IF(ISERROR(VLOOKUP(control!$B$4&amp;control!$J$99&amp;Wales_USOA!$B39,Data_USOA!$A$5:$U$5304,Data_USOA!P$1,FALSE)),"-",VLOOKUP(control!$B$4&amp;control!$J$99&amp;Wales_USOA!$B39,Data_USOA!$A$5:$U$5304,Data_USOA!P$1,FALSE))</f>
        <v>-</v>
      </c>
      <c r="E91" s="81">
        <f>IF(ISERROR(VLOOKUP(control!$B$4&amp;control!$J$99&amp;Wales_USOA!$B39,Data_USOA!$A$5:$U$5304,Data_USOA!Q$1,FALSE)),"-",VLOOKUP(control!$B$4&amp;control!$J$99&amp;Wales_USOA!$B39,Data_USOA!$A$5:$U$5304,Data_USOA!Q$1,FALSE))</f>
        <v>19.274719828179638</v>
      </c>
      <c r="F91" s="81">
        <f>IF(ISERROR(VLOOKUP(control!$B$4&amp;control!$J$99&amp;Wales_USOA!$B39,Data_USOA!$A$5:$U$5304,Data_USOA!R$1,FALSE)),"-",VLOOKUP(control!$B$4&amp;control!$J$99&amp;Wales_USOA!$B39,Data_USOA!$A$5:$U$5304,Data_USOA!R$1,FALSE))</f>
        <v>30.288845444282291</v>
      </c>
      <c r="G91" s="81">
        <f>IF(ISERROR(VLOOKUP(control!$B$4&amp;control!$J$99&amp;Wales_USOA!$B39,Data_USOA!$A$5:$U$5304,Data_USOA!S$1,FALSE)),"-",VLOOKUP(control!$B$4&amp;control!$J$99&amp;Wales_USOA!$B39,Data_USOA!$A$5:$U$5304,Data_USOA!S$1,FALSE))</f>
        <v>16.52118842415398</v>
      </c>
      <c r="H91" s="81" t="str">
        <f>IF(ISERROR(VLOOKUP(control!$B$4&amp;control!$J$99&amp;Wales_USOA!$B39,Data_USOA!$A$5:$U$5304,Data_USOA!T$1,FALSE)),"-",VLOOKUP(control!$B$4&amp;control!$J$99&amp;Wales_USOA!$B39,Data_USOA!$A$5:$U$5304,Data_USOA!T$1,FALSE))</f>
        <v>-</v>
      </c>
      <c r="I91" s="82">
        <f>IF(ISERROR(VLOOKUP(control!$B$4&amp;control!$J$99&amp;Wales_USOA!$B39,Data_USOA!$A$5:$U$5304,Data_USOA!U$1,FALSE)),"-",VLOOKUP(control!$B$4&amp;control!$J$99&amp;Wales_USOA!$B39,Data_USOA!$A$5:$U$5304,Data_USOA!U$1,FALSE))</f>
        <v>66.08475369661592</v>
      </c>
      <c r="J91" s="56"/>
      <c r="K91" s="80">
        <f>IF(ISERROR(VLOOKUP(control!$B$5&amp;control!$J$99&amp;Wales_USOA!$B39,Data_USOA!$A$5:$U$5304,Data_USOA!O$1,FALSE)),"-",VLOOKUP(control!$B$5&amp;control!$J$99&amp;Wales_USOA!$B39,Data_USOA!$A$5:$U$5304,Data_USOA!O$1,FALSE))</f>
        <v>19.274719828179638</v>
      </c>
      <c r="L91" s="81" t="str">
        <f>IF(ISERROR(VLOOKUP(control!$B$5&amp;control!$J$99&amp;Wales_USOA!$B39,Data_USOA!$A$5:$U$5304,Data_USOA!P$1,FALSE)),"-",VLOOKUP(control!$B$5&amp;control!$J$99&amp;Wales_USOA!$B39,Data_USOA!$A$5:$U$5304,Data_USOA!P$1,FALSE))</f>
        <v>-</v>
      </c>
      <c r="M91" s="81">
        <f>IF(ISERROR(VLOOKUP(control!$B$5&amp;control!$J$99&amp;Wales_USOA!$B39,Data_USOA!$A$5:$U$5304,Data_USOA!Q$1,FALSE)),"-",VLOOKUP(control!$B$5&amp;control!$J$99&amp;Wales_USOA!$B39,Data_USOA!$A$5:$U$5304,Data_USOA!Q$1,FALSE))</f>
        <v>24.781782636230965</v>
      </c>
      <c r="N91" s="81">
        <f>IF(ISERROR(VLOOKUP(control!$B$5&amp;control!$J$99&amp;Wales_USOA!$B39,Data_USOA!$A$5:$U$5304,Data_USOA!R$1,FALSE)),"-",VLOOKUP(control!$B$5&amp;control!$J$99&amp;Wales_USOA!$B39,Data_USOA!$A$5:$U$5304,Data_USOA!R$1,FALSE))</f>
        <v>35.795908252333618</v>
      </c>
      <c r="O91" s="81">
        <f>IF(ISERROR(VLOOKUP(control!$B$5&amp;control!$J$99&amp;Wales_USOA!$B39,Data_USOA!$A$5:$U$5304,Data_USOA!S$1,FALSE)),"-",VLOOKUP(control!$B$5&amp;control!$J$99&amp;Wales_USOA!$B39,Data_USOA!$A$5:$U$5304,Data_USOA!S$1,FALSE))</f>
        <v>16.52118842415398</v>
      </c>
      <c r="P91" s="81">
        <f>IF(ISERROR(VLOOKUP(control!$B$5&amp;control!$J$99&amp;Wales_USOA!$B39,Data_USOA!$A$5:$U$5304,Data_USOA!T$1,FALSE)),"-",VLOOKUP(control!$B$5&amp;control!$J$99&amp;Wales_USOA!$B39,Data_USOA!$A$5:$U$5304,Data_USOA!T$1,FALSE))</f>
        <v>16.52118842415398</v>
      </c>
      <c r="Q91" s="82">
        <f>IF(ISERROR(VLOOKUP(control!$B$5&amp;control!$J$99&amp;Wales_USOA!$B39,Data_USOA!$A$5:$U$5304,Data_USOA!U$1,FALSE)),"-",VLOOKUP(control!$B$5&amp;control!$J$99&amp;Wales_USOA!$B39,Data_USOA!$A$5:$U$5304,Data_USOA!U$1,FALSE))</f>
        <v>112.89478756505218</v>
      </c>
      <c r="R91" s="56"/>
      <c r="S91" s="80">
        <f>IF(ISERROR(VLOOKUP("Persons"&amp;control!$J$99&amp;Wales_USOA!$B39,Data_USOA!$A$5:$U$5304,Data_USOA!O$1,FALSE)),"-",(VLOOKUP("Persons"&amp;control!$J$99&amp;Wales_USOA!$B39,Data_USOA!$A$5:$U$5304,Data_USOA!O$1,FALSE)))</f>
        <v>19.274719828179638</v>
      </c>
      <c r="T91" s="81" t="str">
        <f>IF(ISERROR(VLOOKUP("Persons"&amp;control!$J$99&amp;Wales_USOA!$B39,Data_USOA!$A$5:$U$5304,Data_USOA!P$1,FALSE)),"-",(VLOOKUP("Persons"&amp;control!$J$99&amp;Wales_USOA!$B39,Data_USOA!$A$5:$U$5304,Data_USOA!P$1,FALSE)))</f>
        <v>-</v>
      </c>
      <c r="U91" s="81">
        <f>IF(ISERROR(VLOOKUP("Persons"&amp;control!$J$99&amp;Wales_USOA!$B39,Data_USOA!$A$5:$U$5304,Data_USOA!Q$1,FALSE)),"-",(VLOOKUP("Persons"&amp;control!$J$99&amp;Wales_USOA!$B39,Data_USOA!$A$5:$U$5304,Data_USOA!Q$1,FALSE)))</f>
        <v>44.056502464410606</v>
      </c>
      <c r="V91" s="81">
        <f>IF(ISERROR(VLOOKUP("Persons"&amp;control!$J$99&amp;Wales_USOA!$B39,Data_USOA!$A$5:$U$5304,Data_USOA!R$1,FALSE)),"-",(VLOOKUP("Persons"&amp;control!$J$99&amp;Wales_USOA!$B39,Data_USOA!$A$5:$U$5304,Data_USOA!R$1,FALSE)))</f>
        <v>66.08475369661592</v>
      </c>
      <c r="W91" s="81">
        <f>IF(ISERROR(VLOOKUP("Persons"&amp;control!$J$99&amp;Wales_USOA!$B39,Data_USOA!$A$5:$U$5304,Data_USOA!S$1,FALSE)),"-",(VLOOKUP("Persons"&amp;control!$J$99&amp;Wales_USOA!$B39,Data_USOA!$A$5:$U$5304,Data_USOA!S$1,FALSE)))</f>
        <v>33.04237684830796</v>
      </c>
      <c r="X91" s="81">
        <f>IF(ISERROR(VLOOKUP("Persons"&amp;control!$J$99&amp;Wales_USOA!$B39,Data_USOA!$A$5:$U$5304,Data_USOA!T$1,FALSE)),"-",(VLOOKUP("Persons"&amp;control!$J$99&amp;Wales_USOA!$B39,Data_USOA!$A$5:$U$5304,Data_USOA!T$1,FALSE)))</f>
        <v>16.52118842415398</v>
      </c>
      <c r="Y91" s="82">
        <f>IF(ISERROR(VLOOKUP("Persons"&amp;control!$J$99&amp;Wales_USOA!$B39,Data_USOA!$A$5:$U$5304,Data_USOA!U$1,FALSE)),"-",(VLOOKUP("Persons"&amp;control!$J$99&amp;Wales_USOA!$B39,Data_USOA!$A$5:$U$5304,Data_USOA!U$1,FALSE)))</f>
        <v>178.97954126166809</v>
      </c>
    </row>
    <row r="92" spans="2:25" thickBot="1">
      <c r="B92" s="16" t="s">
        <v>116</v>
      </c>
      <c r="C92" s="77" t="str">
        <f>IF(ISERROR(VLOOKUP(control!$B$4&amp;control!$J$99&amp;Wales_USOA!$B40,Data_USOA!$A$5:$U$5304,Data_USOA!O$1,FALSE)),"-",VLOOKUP(control!$B$4&amp;control!$J$99&amp;Wales_USOA!$B40,Data_USOA!$A$5:$U$5304,Data_USOA!O$1,FALSE))</f>
        <v>-</v>
      </c>
      <c r="D92" s="78" t="str">
        <f>IF(ISERROR(VLOOKUP(control!$B$4&amp;control!$J$99&amp;Wales_USOA!$B40,Data_USOA!$A$5:$U$5304,Data_USOA!P$1,FALSE)),"-",VLOOKUP(control!$B$4&amp;control!$J$99&amp;Wales_USOA!$B40,Data_USOA!$A$5:$U$5304,Data_USOA!P$1,FALSE))</f>
        <v>-</v>
      </c>
      <c r="E92" s="78" t="str">
        <f>IF(ISERROR(VLOOKUP(control!$B$4&amp;control!$J$99&amp;Wales_USOA!$B40,Data_USOA!$A$5:$U$5304,Data_USOA!Q$1,FALSE)),"-",VLOOKUP(control!$B$4&amp;control!$J$99&amp;Wales_USOA!$B40,Data_USOA!$A$5:$U$5304,Data_USOA!Q$1,FALSE))</f>
        <v>-</v>
      </c>
      <c r="F92" s="78">
        <f>IF(ISERROR(VLOOKUP(control!$B$4&amp;control!$J$99&amp;Wales_USOA!$B40,Data_USOA!$A$5:$U$5304,Data_USOA!R$1,FALSE)),"-",VLOOKUP(control!$B$4&amp;control!$J$99&amp;Wales_USOA!$B40,Data_USOA!$A$5:$U$5304,Data_USOA!R$1,FALSE))</f>
        <v>16.52118842415398</v>
      </c>
      <c r="G92" s="78" t="str">
        <f>IF(ISERROR(VLOOKUP(control!$B$4&amp;control!$J$99&amp;Wales_USOA!$B40,Data_USOA!$A$5:$U$5304,Data_USOA!S$1,FALSE)),"-",VLOOKUP(control!$B$4&amp;control!$J$99&amp;Wales_USOA!$B40,Data_USOA!$A$5:$U$5304,Data_USOA!S$1,FALSE))</f>
        <v>-</v>
      </c>
      <c r="H92" s="78" t="str">
        <f>IF(ISERROR(VLOOKUP(control!$B$4&amp;control!$J$99&amp;Wales_USOA!$B40,Data_USOA!$A$5:$U$5304,Data_USOA!T$1,FALSE)),"-",VLOOKUP(control!$B$4&amp;control!$J$99&amp;Wales_USOA!$B40,Data_USOA!$A$5:$U$5304,Data_USOA!T$1,FALSE))</f>
        <v>-</v>
      </c>
      <c r="I92" s="79">
        <f>IF(ISERROR(VLOOKUP(control!$B$4&amp;control!$J$99&amp;Wales_USOA!$B40,Data_USOA!$A$5:$U$5304,Data_USOA!U$1,FALSE)),"-",VLOOKUP(control!$B$4&amp;control!$J$99&amp;Wales_USOA!$B40,Data_USOA!$A$5:$U$5304,Data_USOA!U$1,FALSE))</f>
        <v>16.52118842415398</v>
      </c>
      <c r="J92" s="56"/>
      <c r="K92" s="77" t="str">
        <f>IF(ISERROR(VLOOKUP(control!$B$5&amp;control!$J$99&amp;Wales_USOA!$B40,Data_USOA!$A$5:$U$5304,Data_USOA!O$1,FALSE)),"-",VLOOKUP(control!$B$5&amp;control!$J$99&amp;Wales_USOA!$B40,Data_USOA!$A$5:$U$5304,Data_USOA!O$1,FALSE))</f>
        <v>-</v>
      </c>
      <c r="L92" s="78" t="str">
        <f>IF(ISERROR(VLOOKUP(control!$B$5&amp;control!$J$99&amp;Wales_USOA!$B40,Data_USOA!$A$5:$U$5304,Data_USOA!P$1,FALSE)),"-",VLOOKUP(control!$B$5&amp;control!$J$99&amp;Wales_USOA!$B40,Data_USOA!$A$5:$U$5304,Data_USOA!P$1,FALSE))</f>
        <v>-</v>
      </c>
      <c r="M92" s="78" t="str">
        <f>IF(ISERROR(VLOOKUP(control!$B$5&amp;control!$J$99&amp;Wales_USOA!$B40,Data_USOA!$A$5:$U$5304,Data_USOA!Q$1,FALSE)),"-",VLOOKUP(control!$B$5&amp;control!$J$99&amp;Wales_USOA!$B40,Data_USOA!$A$5:$U$5304,Data_USOA!Q$1,FALSE))</f>
        <v>-</v>
      </c>
      <c r="N92" s="78" t="str">
        <f>IF(ISERROR(VLOOKUP(control!$B$5&amp;control!$J$99&amp;Wales_USOA!$B40,Data_USOA!$A$5:$U$5304,Data_USOA!R$1,FALSE)),"-",VLOOKUP(control!$B$5&amp;control!$J$99&amp;Wales_USOA!$B40,Data_USOA!$A$5:$U$5304,Data_USOA!R$1,FALSE))</f>
        <v>-</v>
      </c>
      <c r="O92" s="78" t="str">
        <f>IF(ISERROR(VLOOKUP(control!$B$5&amp;control!$J$99&amp;Wales_USOA!$B40,Data_USOA!$A$5:$U$5304,Data_USOA!S$1,FALSE)),"-",VLOOKUP(control!$B$5&amp;control!$J$99&amp;Wales_USOA!$B40,Data_USOA!$A$5:$U$5304,Data_USOA!S$1,FALSE))</f>
        <v>-</v>
      </c>
      <c r="P92" s="78" t="str">
        <f>IF(ISERROR(VLOOKUP(control!$B$5&amp;control!$J$99&amp;Wales_USOA!$B40,Data_USOA!$A$5:$U$5304,Data_USOA!T$1,FALSE)),"-",VLOOKUP(control!$B$5&amp;control!$J$99&amp;Wales_USOA!$B40,Data_USOA!$A$5:$U$5304,Data_USOA!T$1,FALSE))</f>
        <v>-</v>
      </c>
      <c r="Q92" s="79" t="str">
        <f>IF(ISERROR(VLOOKUP(control!$B$5&amp;control!$J$99&amp;Wales_USOA!$B40,Data_USOA!$A$5:$U$5304,Data_USOA!U$1,FALSE)),"-",VLOOKUP(control!$B$5&amp;control!$J$99&amp;Wales_USOA!$B40,Data_USOA!$A$5:$U$5304,Data_USOA!U$1,FALSE))</f>
        <v>-</v>
      </c>
      <c r="R92" s="56"/>
      <c r="S92" s="77" t="str">
        <f>IF(ISERROR(VLOOKUP("Persons"&amp;control!$J$99&amp;Wales_USOA!$B40,Data_USOA!$A$5:$U$5304,Data_USOA!O$1,FALSE)),"-",(VLOOKUP("Persons"&amp;control!$J$99&amp;Wales_USOA!$B40,Data_USOA!$A$5:$U$5304,Data_USOA!O$1,FALSE)))</f>
        <v>-</v>
      </c>
      <c r="T92" s="78" t="str">
        <f>IF(ISERROR(VLOOKUP("Persons"&amp;control!$J$99&amp;Wales_USOA!$B40,Data_USOA!$A$5:$U$5304,Data_USOA!P$1,FALSE)),"-",(VLOOKUP("Persons"&amp;control!$J$99&amp;Wales_USOA!$B40,Data_USOA!$A$5:$U$5304,Data_USOA!P$1,FALSE)))</f>
        <v>-</v>
      </c>
      <c r="U92" s="78" t="str">
        <f>IF(ISERROR(VLOOKUP("Persons"&amp;control!$J$99&amp;Wales_USOA!$B40,Data_USOA!$A$5:$U$5304,Data_USOA!Q$1,FALSE)),"-",(VLOOKUP("Persons"&amp;control!$J$99&amp;Wales_USOA!$B40,Data_USOA!$A$5:$U$5304,Data_USOA!Q$1,FALSE)))</f>
        <v>-</v>
      </c>
      <c r="V92" s="78">
        <f>IF(ISERROR(VLOOKUP("Persons"&amp;control!$J$99&amp;Wales_USOA!$B40,Data_USOA!$A$5:$U$5304,Data_USOA!R$1,FALSE)),"-",(VLOOKUP("Persons"&amp;control!$J$99&amp;Wales_USOA!$B40,Data_USOA!$A$5:$U$5304,Data_USOA!R$1,FALSE)))</f>
        <v>16.52118842415398</v>
      </c>
      <c r="W92" s="78" t="str">
        <f>IF(ISERROR(VLOOKUP("Persons"&amp;control!$J$99&amp;Wales_USOA!$B40,Data_USOA!$A$5:$U$5304,Data_USOA!S$1,FALSE)),"-",(VLOOKUP("Persons"&amp;control!$J$99&amp;Wales_USOA!$B40,Data_USOA!$A$5:$U$5304,Data_USOA!S$1,FALSE)))</f>
        <v>-</v>
      </c>
      <c r="X92" s="78" t="str">
        <f>IF(ISERROR(VLOOKUP("Persons"&amp;control!$J$99&amp;Wales_USOA!$B40,Data_USOA!$A$5:$U$5304,Data_USOA!T$1,FALSE)),"-",(VLOOKUP("Persons"&amp;control!$J$99&amp;Wales_USOA!$B40,Data_USOA!$A$5:$U$5304,Data_USOA!T$1,FALSE)))</f>
        <v>-</v>
      </c>
      <c r="Y92" s="79">
        <f>IF(ISERROR(VLOOKUP("Persons"&amp;control!$J$99&amp;Wales_USOA!$B40,Data_USOA!$A$5:$U$5304,Data_USOA!U$1,FALSE)),"-",(VLOOKUP("Persons"&amp;control!$J$99&amp;Wales_USOA!$B40,Data_USOA!$A$5:$U$5304,Data_USOA!U$1,FALSE)))</f>
        <v>16.52118842415398</v>
      </c>
    </row>
    <row r="93" spans="2:25" thickBot="1">
      <c r="B93" s="16" t="s">
        <v>122</v>
      </c>
      <c r="C93" s="80">
        <f>IF(ISERROR(VLOOKUP(control!$B$4&amp;control!$J$99&amp;Wales_USOA!$B41,Data_USOA!$A$5:$U$5304,Data_USOA!O$1,FALSE)),"-",VLOOKUP(control!$B$4&amp;control!$J$99&amp;Wales_USOA!$B41,Data_USOA!$A$5:$U$5304,Data_USOA!O$1,FALSE))</f>
        <v>16.52118842415398</v>
      </c>
      <c r="D93" s="81" t="str">
        <f>IF(ISERROR(VLOOKUP(control!$B$4&amp;control!$J$99&amp;Wales_USOA!$B41,Data_USOA!$A$5:$U$5304,Data_USOA!P$1,FALSE)),"-",VLOOKUP(control!$B$4&amp;control!$J$99&amp;Wales_USOA!$B41,Data_USOA!$A$5:$U$5304,Data_USOA!P$1,FALSE))</f>
        <v>-</v>
      </c>
      <c r="E93" s="81">
        <f>IF(ISERROR(VLOOKUP(control!$B$4&amp;control!$J$99&amp;Wales_USOA!$B41,Data_USOA!$A$5:$U$5304,Data_USOA!Q$1,FALSE)),"-",VLOOKUP(control!$B$4&amp;control!$J$99&amp;Wales_USOA!$B41,Data_USOA!$A$5:$U$5304,Data_USOA!Q$1,FALSE))</f>
        <v>33.04237684830796</v>
      </c>
      <c r="F93" s="81">
        <f>IF(ISERROR(VLOOKUP(control!$B$4&amp;control!$J$99&amp;Wales_USOA!$B41,Data_USOA!$A$5:$U$5304,Data_USOA!R$1,FALSE)),"-",VLOOKUP(control!$B$4&amp;control!$J$99&amp;Wales_USOA!$B41,Data_USOA!$A$5:$U$5304,Data_USOA!R$1,FALSE))</f>
        <v>22.028251232205303</v>
      </c>
      <c r="G93" s="81" t="str">
        <f>IF(ISERROR(VLOOKUP(control!$B$4&amp;control!$J$99&amp;Wales_USOA!$B41,Data_USOA!$A$5:$U$5304,Data_USOA!S$1,FALSE)),"-",VLOOKUP(control!$B$4&amp;control!$J$99&amp;Wales_USOA!$B41,Data_USOA!$A$5:$U$5304,Data_USOA!S$1,FALSE))</f>
        <v>-</v>
      </c>
      <c r="H93" s="81">
        <f>IF(ISERROR(VLOOKUP(control!$B$4&amp;control!$J$99&amp;Wales_USOA!$B41,Data_USOA!$A$5:$U$5304,Data_USOA!T$1,FALSE)),"-",VLOOKUP(control!$B$4&amp;control!$J$99&amp;Wales_USOA!$B41,Data_USOA!$A$5:$U$5304,Data_USOA!T$1,FALSE))</f>
        <v>16.52118842415398</v>
      </c>
      <c r="I93" s="82">
        <f>IF(ISERROR(VLOOKUP(control!$B$4&amp;control!$J$99&amp;Wales_USOA!$B41,Data_USOA!$A$5:$U$5304,Data_USOA!U$1,FALSE)),"-",VLOOKUP(control!$B$4&amp;control!$J$99&amp;Wales_USOA!$B41,Data_USOA!$A$5:$U$5304,Data_USOA!U$1,FALSE))</f>
        <v>88.113004928821212</v>
      </c>
      <c r="J93" s="56"/>
      <c r="K93" s="80">
        <f>IF(ISERROR(VLOOKUP(control!$B$5&amp;control!$J$99&amp;Wales_USOA!$B41,Data_USOA!$A$5:$U$5304,Data_USOA!O$1,FALSE)),"-",VLOOKUP(control!$B$5&amp;control!$J$99&amp;Wales_USOA!$B41,Data_USOA!$A$5:$U$5304,Data_USOA!O$1,FALSE))</f>
        <v>16.52118842415398</v>
      </c>
      <c r="L93" s="81" t="str">
        <f>IF(ISERROR(VLOOKUP(control!$B$5&amp;control!$J$99&amp;Wales_USOA!$B41,Data_USOA!$A$5:$U$5304,Data_USOA!P$1,FALSE)),"-",VLOOKUP(control!$B$5&amp;control!$J$99&amp;Wales_USOA!$B41,Data_USOA!$A$5:$U$5304,Data_USOA!P$1,FALSE))</f>
        <v>-</v>
      </c>
      <c r="M93" s="81">
        <f>IF(ISERROR(VLOOKUP(control!$B$5&amp;control!$J$99&amp;Wales_USOA!$B41,Data_USOA!$A$5:$U$5304,Data_USOA!Q$1,FALSE)),"-",VLOOKUP(control!$B$5&amp;control!$J$99&amp;Wales_USOA!$B41,Data_USOA!$A$5:$U$5304,Data_USOA!Q$1,FALSE))</f>
        <v>16.52118842415398</v>
      </c>
      <c r="N93" s="81">
        <f>IF(ISERROR(VLOOKUP(control!$B$5&amp;control!$J$99&amp;Wales_USOA!$B41,Data_USOA!$A$5:$U$5304,Data_USOA!R$1,FALSE)),"-",VLOOKUP(control!$B$5&amp;control!$J$99&amp;Wales_USOA!$B41,Data_USOA!$A$5:$U$5304,Data_USOA!R$1,FALSE))</f>
        <v>16.52118842415398</v>
      </c>
      <c r="O93" s="81" t="str">
        <f>IF(ISERROR(VLOOKUP(control!$B$5&amp;control!$J$99&amp;Wales_USOA!$B41,Data_USOA!$A$5:$U$5304,Data_USOA!S$1,FALSE)),"-",VLOOKUP(control!$B$5&amp;control!$J$99&amp;Wales_USOA!$B41,Data_USOA!$A$5:$U$5304,Data_USOA!S$1,FALSE))</f>
        <v>-</v>
      </c>
      <c r="P93" s="81" t="str">
        <f>IF(ISERROR(VLOOKUP(control!$B$5&amp;control!$J$99&amp;Wales_USOA!$B41,Data_USOA!$A$5:$U$5304,Data_USOA!T$1,FALSE)),"-",VLOOKUP(control!$B$5&amp;control!$J$99&amp;Wales_USOA!$B41,Data_USOA!$A$5:$U$5304,Data_USOA!T$1,FALSE))</f>
        <v>-</v>
      </c>
      <c r="Q93" s="82">
        <f>IF(ISERROR(VLOOKUP(control!$B$5&amp;control!$J$99&amp;Wales_USOA!$B41,Data_USOA!$A$5:$U$5304,Data_USOA!U$1,FALSE)),"-",VLOOKUP(control!$B$5&amp;control!$J$99&amp;Wales_USOA!$B41,Data_USOA!$A$5:$U$5304,Data_USOA!U$1,FALSE))</f>
        <v>49.563565272461929</v>
      </c>
      <c r="R93" s="56"/>
      <c r="S93" s="80">
        <f>IF(ISERROR(VLOOKUP("Persons"&amp;control!$J$99&amp;Wales_USOA!$B41,Data_USOA!$A$5:$U$5304,Data_USOA!O$1,FALSE)),"-",(VLOOKUP("Persons"&amp;control!$J$99&amp;Wales_USOA!$B41,Data_USOA!$A$5:$U$5304,Data_USOA!O$1,FALSE)))</f>
        <v>33.04237684830796</v>
      </c>
      <c r="T93" s="81" t="str">
        <f>IF(ISERROR(VLOOKUP("Persons"&amp;control!$J$99&amp;Wales_USOA!$B41,Data_USOA!$A$5:$U$5304,Data_USOA!P$1,FALSE)),"-",(VLOOKUP("Persons"&amp;control!$J$99&amp;Wales_USOA!$B41,Data_USOA!$A$5:$U$5304,Data_USOA!P$1,FALSE)))</f>
        <v>-</v>
      </c>
      <c r="U93" s="81">
        <f>IF(ISERROR(VLOOKUP("Persons"&amp;control!$J$99&amp;Wales_USOA!$B41,Data_USOA!$A$5:$U$5304,Data_USOA!Q$1,FALSE)),"-",(VLOOKUP("Persons"&amp;control!$J$99&amp;Wales_USOA!$B41,Data_USOA!$A$5:$U$5304,Data_USOA!Q$1,FALSE)))</f>
        <v>49.563565272461929</v>
      </c>
      <c r="V93" s="81">
        <f>IF(ISERROR(VLOOKUP("Persons"&amp;control!$J$99&amp;Wales_USOA!$B41,Data_USOA!$A$5:$U$5304,Data_USOA!R$1,FALSE)),"-",(VLOOKUP("Persons"&amp;control!$J$99&amp;Wales_USOA!$B41,Data_USOA!$A$5:$U$5304,Data_USOA!R$1,FALSE)))</f>
        <v>38.549439656359276</v>
      </c>
      <c r="W93" s="81" t="str">
        <f>IF(ISERROR(VLOOKUP("Persons"&amp;control!$J$99&amp;Wales_USOA!$B41,Data_USOA!$A$5:$U$5304,Data_USOA!S$1,FALSE)),"-",(VLOOKUP("Persons"&amp;control!$J$99&amp;Wales_USOA!$B41,Data_USOA!$A$5:$U$5304,Data_USOA!S$1,FALSE)))</f>
        <v>-</v>
      </c>
      <c r="X93" s="81">
        <f>IF(ISERROR(VLOOKUP("Persons"&amp;control!$J$99&amp;Wales_USOA!$B41,Data_USOA!$A$5:$U$5304,Data_USOA!T$1,FALSE)),"-",(VLOOKUP("Persons"&amp;control!$J$99&amp;Wales_USOA!$B41,Data_USOA!$A$5:$U$5304,Data_USOA!T$1,FALSE)))</f>
        <v>16.52118842415398</v>
      </c>
      <c r="Y93" s="82">
        <f>IF(ISERROR(VLOOKUP("Persons"&amp;control!$J$99&amp;Wales_USOA!$B41,Data_USOA!$A$5:$U$5304,Data_USOA!U$1,FALSE)),"-",(VLOOKUP("Persons"&amp;control!$J$99&amp;Wales_USOA!$B41,Data_USOA!$A$5:$U$5304,Data_USOA!U$1,FALSE)))</f>
        <v>137.67657020128314</v>
      </c>
    </row>
    <row r="94" spans="2:25" thickBot="1">
      <c r="B94" s="16" t="s">
        <v>128</v>
      </c>
      <c r="C94" s="77">
        <f>IF(ISERROR(VLOOKUP(control!$B$4&amp;control!$J$99&amp;Wales_USOA!$B42,Data_USOA!$A$5:$U$5304,Data_USOA!O$1,FALSE)),"-",VLOOKUP(control!$B$4&amp;control!$J$99&amp;Wales_USOA!$B42,Data_USOA!$A$5:$U$5304,Data_USOA!O$1,FALSE))</f>
        <v>16.52118842415398</v>
      </c>
      <c r="D94" s="78" t="str">
        <f>IF(ISERROR(VLOOKUP(control!$B$4&amp;control!$J$99&amp;Wales_USOA!$B42,Data_USOA!$A$5:$U$5304,Data_USOA!P$1,FALSE)),"-",VLOOKUP(control!$B$4&amp;control!$J$99&amp;Wales_USOA!$B42,Data_USOA!$A$5:$U$5304,Data_USOA!P$1,FALSE))</f>
        <v>-</v>
      </c>
      <c r="E94" s="78" t="str">
        <f>IF(ISERROR(VLOOKUP(control!$B$4&amp;control!$J$99&amp;Wales_USOA!$B42,Data_USOA!$A$5:$U$5304,Data_USOA!Q$1,FALSE)),"-",VLOOKUP(control!$B$4&amp;control!$J$99&amp;Wales_USOA!$B42,Data_USOA!$A$5:$U$5304,Data_USOA!Q$1,FALSE))</f>
        <v>-</v>
      </c>
      <c r="F94" s="78" t="str">
        <f>IF(ISERROR(VLOOKUP(control!$B$4&amp;control!$J$99&amp;Wales_USOA!$B42,Data_USOA!$A$5:$U$5304,Data_USOA!R$1,FALSE)),"-",VLOOKUP(control!$B$4&amp;control!$J$99&amp;Wales_USOA!$B42,Data_USOA!$A$5:$U$5304,Data_USOA!R$1,FALSE))</f>
        <v>-</v>
      </c>
      <c r="G94" s="78" t="str">
        <f>IF(ISERROR(VLOOKUP(control!$B$4&amp;control!$J$99&amp;Wales_USOA!$B42,Data_USOA!$A$5:$U$5304,Data_USOA!S$1,FALSE)),"-",VLOOKUP(control!$B$4&amp;control!$J$99&amp;Wales_USOA!$B42,Data_USOA!$A$5:$U$5304,Data_USOA!S$1,FALSE))</f>
        <v>-</v>
      </c>
      <c r="H94" s="78" t="str">
        <f>IF(ISERROR(VLOOKUP(control!$B$4&amp;control!$J$99&amp;Wales_USOA!$B42,Data_USOA!$A$5:$U$5304,Data_USOA!T$1,FALSE)),"-",VLOOKUP(control!$B$4&amp;control!$J$99&amp;Wales_USOA!$B42,Data_USOA!$A$5:$U$5304,Data_USOA!T$1,FALSE))</f>
        <v>-</v>
      </c>
      <c r="I94" s="79">
        <f>IF(ISERROR(VLOOKUP(control!$B$4&amp;control!$J$99&amp;Wales_USOA!$B42,Data_USOA!$A$5:$U$5304,Data_USOA!U$1,FALSE)),"-",VLOOKUP(control!$B$4&amp;control!$J$99&amp;Wales_USOA!$B42,Data_USOA!$A$5:$U$5304,Data_USOA!U$1,FALSE))</f>
        <v>16.52118842415398</v>
      </c>
      <c r="J94" s="56"/>
      <c r="K94" s="77" t="str">
        <f>IF(ISERROR(VLOOKUP(control!$B$5&amp;control!$J$99&amp;Wales_USOA!$B42,Data_USOA!$A$5:$U$5304,Data_USOA!O$1,FALSE)),"-",VLOOKUP(control!$B$5&amp;control!$J$99&amp;Wales_USOA!$B42,Data_USOA!$A$5:$U$5304,Data_USOA!O$1,FALSE))</f>
        <v>-</v>
      </c>
      <c r="L94" s="78" t="str">
        <f>IF(ISERROR(VLOOKUP(control!$B$5&amp;control!$J$99&amp;Wales_USOA!$B42,Data_USOA!$A$5:$U$5304,Data_USOA!P$1,FALSE)),"-",VLOOKUP(control!$B$5&amp;control!$J$99&amp;Wales_USOA!$B42,Data_USOA!$A$5:$U$5304,Data_USOA!P$1,FALSE))</f>
        <v>-</v>
      </c>
      <c r="M94" s="78" t="str">
        <f>IF(ISERROR(VLOOKUP(control!$B$5&amp;control!$J$99&amp;Wales_USOA!$B42,Data_USOA!$A$5:$U$5304,Data_USOA!Q$1,FALSE)),"-",VLOOKUP(control!$B$5&amp;control!$J$99&amp;Wales_USOA!$B42,Data_USOA!$A$5:$U$5304,Data_USOA!Q$1,FALSE))</f>
        <v>-</v>
      </c>
      <c r="N94" s="78" t="str">
        <f>IF(ISERROR(VLOOKUP(control!$B$5&amp;control!$J$99&amp;Wales_USOA!$B42,Data_USOA!$A$5:$U$5304,Data_USOA!R$1,FALSE)),"-",VLOOKUP(control!$B$5&amp;control!$J$99&amp;Wales_USOA!$B42,Data_USOA!$A$5:$U$5304,Data_USOA!R$1,FALSE))</f>
        <v>-</v>
      </c>
      <c r="O94" s="78" t="str">
        <f>IF(ISERROR(VLOOKUP(control!$B$5&amp;control!$J$99&amp;Wales_USOA!$B42,Data_USOA!$A$5:$U$5304,Data_USOA!S$1,FALSE)),"-",VLOOKUP(control!$B$5&amp;control!$J$99&amp;Wales_USOA!$B42,Data_USOA!$A$5:$U$5304,Data_USOA!S$1,FALSE))</f>
        <v>-</v>
      </c>
      <c r="P94" s="78" t="str">
        <f>IF(ISERROR(VLOOKUP(control!$B$5&amp;control!$J$99&amp;Wales_USOA!$B42,Data_USOA!$A$5:$U$5304,Data_USOA!T$1,FALSE)),"-",VLOOKUP(control!$B$5&amp;control!$J$99&amp;Wales_USOA!$B42,Data_USOA!$A$5:$U$5304,Data_USOA!T$1,FALSE))</f>
        <v>-</v>
      </c>
      <c r="Q94" s="79" t="str">
        <f>IF(ISERROR(VLOOKUP(control!$B$5&amp;control!$J$99&amp;Wales_USOA!$B42,Data_USOA!$A$5:$U$5304,Data_USOA!U$1,FALSE)),"-",VLOOKUP(control!$B$5&amp;control!$J$99&amp;Wales_USOA!$B42,Data_USOA!$A$5:$U$5304,Data_USOA!U$1,FALSE))</f>
        <v>-</v>
      </c>
      <c r="R94" s="56"/>
      <c r="S94" s="77">
        <f>IF(ISERROR(VLOOKUP("Persons"&amp;control!$J$99&amp;Wales_USOA!$B42,Data_USOA!$A$5:$U$5304,Data_USOA!O$1,FALSE)),"-",(VLOOKUP("Persons"&amp;control!$J$99&amp;Wales_USOA!$B42,Data_USOA!$A$5:$U$5304,Data_USOA!O$1,FALSE)))</f>
        <v>16.52118842415398</v>
      </c>
      <c r="T94" s="78" t="str">
        <f>IF(ISERROR(VLOOKUP("Persons"&amp;control!$J$99&amp;Wales_USOA!$B42,Data_USOA!$A$5:$U$5304,Data_USOA!P$1,FALSE)),"-",(VLOOKUP("Persons"&amp;control!$J$99&amp;Wales_USOA!$B42,Data_USOA!$A$5:$U$5304,Data_USOA!P$1,FALSE)))</f>
        <v>-</v>
      </c>
      <c r="U94" s="78" t="str">
        <f>IF(ISERROR(VLOOKUP("Persons"&amp;control!$J$99&amp;Wales_USOA!$B42,Data_USOA!$A$5:$U$5304,Data_USOA!Q$1,FALSE)),"-",(VLOOKUP("Persons"&amp;control!$J$99&amp;Wales_USOA!$B42,Data_USOA!$A$5:$U$5304,Data_USOA!Q$1,FALSE)))</f>
        <v>-</v>
      </c>
      <c r="V94" s="78" t="str">
        <f>IF(ISERROR(VLOOKUP("Persons"&amp;control!$J$99&amp;Wales_USOA!$B42,Data_USOA!$A$5:$U$5304,Data_USOA!R$1,FALSE)),"-",(VLOOKUP("Persons"&amp;control!$J$99&amp;Wales_USOA!$B42,Data_USOA!$A$5:$U$5304,Data_USOA!R$1,FALSE)))</f>
        <v>-</v>
      </c>
      <c r="W94" s="78" t="str">
        <f>IF(ISERROR(VLOOKUP("Persons"&amp;control!$J$99&amp;Wales_USOA!$B42,Data_USOA!$A$5:$U$5304,Data_USOA!S$1,FALSE)),"-",(VLOOKUP("Persons"&amp;control!$J$99&amp;Wales_USOA!$B42,Data_USOA!$A$5:$U$5304,Data_USOA!S$1,FALSE)))</f>
        <v>-</v>
      </c>
      <c r="X94" s="78" t="str">
        <f>IF(ISERROR(VLOOKUP("Persons"&amp;control!$J$99&amp;Wales_USOA!$B42,Data_USOA!$A$5:$U$5304,Data_USOA!T$1,FALSE)),"-",(VLOOKUP("Persons"&amp;control!$J$99&amp;Wales_USOA!$B42,Data_USOA!$A$5:$U$5304,Data_USOA!T$1,FALSE)))</f>
        <v>-</v>
      </c>
      <c r="Y94" s="79">
        <f>IF(ISERROR(VLOOKUP("Persons"&amp;control!$J$99&amp;Wales_USOA!$B42,Data_USOA!$A$5:$U$5304,Data_USOA!U$1,FALSE)),"-",(VLOOKUP("Persons"&amp;control!$J$99&amp;Wales_USOA!$B42,Data_USOA!$A$5:$U$5304,Data_USOA!U$1,FALSE)))</f>
        <v>16.52118842415398</v>
      </c>
    </row>
    <row r="95" spans="2:25" thickBot="1">
      <c r="B95" s="16" t="s">
        <v>132</v>
      </c>
      <c r="C95" s="80" t="str">
        <f>IF(ISERROR(VLOOKUP(control!$B$4&amp;control!$J$99&amp;Wales_USOA!$B43,Data_USOA!$A$5:$U$5304,Data_USOA!O$1,FALSE)),"-",VLOOKUP(control!$B$4&amp;control!$J$99&amp;Wales_USOA!$B43,Data_USOA!$A$5:$U$5304,Data_USOA!O$1,FALSE))</f>
        <v>-</v>
      </c>
      <c r="D95" s="81" t="str">
        <f>IF(ISERROR(VLOOKUP(control!$B$4&amp;control!$J$99&amp;Wales_USOA!$B43,Data_USOA!$A$5:$U$5304,Data_USOA!P$1,FALSE)),"-",VLOOKUP(control!$B$4&amp;control!$J$99&amp;Wales_USOA!$B43,Data_USOA!$A$5:$U$5304,Data_USOA!P$1,FALSE))</f>
        <v>-</v>
      </c>
      <c r="E95" s="81" t="str">
        <f>IF(ISERROR(VLOOKUP(control!$B$4&amp;control!$J$99&amp;Wales_USOA!$B43,Data_USOA!$A$5:$U$5304,Data_USOA!Q$1,FALSE)),"-",VLOOKUP(control!$B$4&amp;control!$J$99&amp;Wales_USOA!$B43,Data_USOA!$A$5:$U$5304,Data_USOA!Q$1,FALSE))</f>
        <v>-</v>
      </c>
      <c r="F95" s="81" t="str">
        <f>IF(ISERROR(VLOOKUP(control!$B$4&amp;control!$J$99&amp;Wales_USOA!$B43,Data_USOA!$A$5:$U$5304,Data_USOA!R$1,FALSE)),"-",VLOOKUP(control!$B$4&amp;control!$J$99&amp;Wales_USOA!$B43,Data_USOA!$A$5:$U$5304,Data_USOA!R$1,FALSE))</f>
        <v>-</v>
      </c>
      <c r="G95" s="81" t="str">
        <f>IF(ISERROR(VLOOKUP(control!$B$4&amp;control!$J$99&amp;Wales_USOA!$B43,Data_USOA!$A$5:$U$5304,Data_USOA!S$1,FALSE)),"-",VLOOKUP(control!$B$4&amp;control!$J$99&amp;Wales_USOA!$B43,Data_USOA!$A$5:$U$5304,Data_USOA!S$1,FALSE))</f>
        <v>-</v>
      </c>
      <c r="H95" s="81" t="str">
        <f>IF(ISERROR(VLOOKUP(control!$B$4&amp;control!$J$99&amp;Wales_USOA!$B43,Data_USOA!$A$5:$U$5304,Data_USOA!T$1,FALSE)),"-",VLOOKUP(control!$B$4&amp;control!$J$99&amp;Wales_USOA!$B43,Data_USOA!$A$5:$U$5304,Data_USOA!T$1,FALSE))</f>
        <v>-</v>
      </c>
      <c r="I95" s="82" t="str">
        <f>IF(ISERROR(VLOOKUP(control!$B$4&amp;control!$J$99&amp;Wales_USOA!$B43,Data_USOA!$A$5:$U$5304,Data_USOA!U$1,FALSE)),"-",VLOOKUP(control!$B$4&amp;control!$J$99&amp;Wales_USOA!$B43,Data_USOA!$A$5:$U$5304,Data_USOA!U$1,FALSE))</f>
        <v>-</v>
      </c>
      <c r="J95" s="56"/>
      <c r="K95" s="80">
        <f>IF(ISERROR(VLOOKUP(control!$B$5&amp;control!$J$99&amp;Wales_USOA!$B43,Data_USOA!$A$5:$U$5304,Data_USOA!O$1,FALSE)),"-",VLOOKUP(control!$B$5&amp;control!$J$99&amp;Wales_USOA!$B43,Data_USOA!$A$5:$U$5304,Data_USOA!O$1,FALSE))</f>
        <v>48.136064609295609</v>
      </c>
      <c r="L95" s="81">
        <f>IF(ISERROR(VLOOKUP(control!$B$5&amp;control!$J$99&amp;Wales_USOA!$B43,Data_USOA!$A$5:$U$5304,Data_USOA!P$1,FALSE)),"-",VLOOKUP(control!$B$5&amp;control!$J$99&amp;Wales_USOA!$B43,Data_USOA!$A$5:$U$5304,Data_USOA!P$1,FALSE))</f>
        <v>37.439161362785477</v>
      </c>
      <c r="M95" s="81">
        <f>IF(ISERROR(VLOOKUP(control!$B$5&amp;control!$J$99&amp;Wales_USOA!$B43,Data_USOA!$A$5:$U$5304,Data_USOA!Q$1,FALSE)),"-",VLOOKUP(control!$B$5&amp;control!$J$99&amp;Wales_USOA!$B43,Data_USOA!$A$5:$U$5304,Data_USOA!Q$1,FALSE))</f>
        <v>32.090709739530404</v>
      </c>
      <c r="N95" s="81">
        <f>IF(ISERROR(VLOOKUP(control!$B$5&amp;control!$J$99&amp;Wales_USOA!$B43,Data_USOA!$A$5:$U$5304,Data_USOA!R$1,FALSE)),"-",VLOOKUP(control!$B$5&amp;control!$J$99&amp;Wales_USOA!$B43,Data_USOA!$A$5:$U$5304,Data_USOA!R$1,FALSE))</f>
        <v>32.090709739530404</v>
      </c>
      <c r="O95" s="81">
        <f>IF(ISERROR(VLOOKUP(control!$B$5&amp;control!$J$99&amp;Wales_USOA!$B43,Data_USOA!$A$5:$U$5304,Data_USOA!S$1,FALSE)),"-",VLOOKUP(control!$B$5&amp;control!$J$99&amp;Wales_USOA!$B43,Data_USOA!$A$5:$U$5304,Data_USOA!S$1,FALSE))</f>
        <v>42.787612986040543</v>
      </c>
      <c r="P95" s="81" t="str">
        <f>IF(ISERROR(VLOOKUP(control!$B$5&amp;control!$J$99&amp;Wales_USOA!$B43,Data_USOA!$A$5:$U$5304,Data_USOA!T$1,FALSE)),"-",VLOOKUP(control!$B$5&amp;control!$J$99&amp;Wales_USOA!$B43,Data_USOA!$A$5:$U$5304,Data_USOA!T$1,FALSE))</f>
        <v>-</v>
      </c>
      <c r="Q95" s="82">
        <f>IF(ISERROR(VLOOKUP(control!$B$5&amp;control!$J$99&amp;Wales_USOA!$B43,Data_USOA!$A$5:$U$5304,Data_USOA!U$1,FALSE)),"-",VLOOKUP(control!$B$5&amp;control!$J$99&amp;Wales_USOA!$B43,Data_USOA!$A$5:$U$5304,Data_USOA!U$1,FALSE))</f>
        <v>192.54425843718244</v>
      </c>
      <c r="R95" s="56"/>
      <c r="S95" s="80">
        <f>IF(ISERROR(VLOOKUP("Persons"&amp;control!$J$99&amp;Wales_USOA!$B43,Data_USOA!$A$5:$U$5304,Data_USOA!O$1,FALSE)),"-",(VLOOKUP("Persons"&amp;control!$J$99&amp;Wales_USOA!$B43,Data_USOA!$A$5:$U$5304,Data_USOA!O$1,FALSE)))</f>
        <v>48.136064609295609</v>
      </c>
      <c r="T95" s="81">
        <f>IF(ISERROR(VLOOKUP("Persons"&amp;control!$J$99&amp;Wales_USOA!$B43,Data_USOA!$A$5:$U$5304,Data_USOA!P$1,FALSE)),"-",(VLOOKUP("Persons"&amp;control!$J$99&amp;Wales_USOA!$B43,Data_USOA!$A$5:$U$5304,Data_USOA!P$1,FALSE)))</f>
        <v>37.439161362785477</v>
      </c>
      <c r="U95" s="81">
        <f>IF(ISERROR(VLOOKUP("Persons"&amp;control!$J$99&amp;Wales_USOA!$B43,Data_USOA!$A$5:$U$5304,Data_USOA!Q$1,FALSE)),"-",(VLOOKUP("Persons"&amp;control!$J$99&amp;Wales_USOA!$B43,Data_USOA!$A$5:$U$5304,Data_USOA!Q$1,FALSE)))</f>
        <v>32.090709739530404</v>
      </c>
      <c r="V95" s="81">
        <f>IF(ISERROR(VLOOKUP("Persons"&amp;control!$J$99&amp;Wales_USOA!$B43,Data_USOA!$A$5:$U$5304,Data_USOA!R$1,FALSE)),"-",(VLOOKUP("Persons"&amp;control!$J$99&amp;Wales_USOA!$B43,Data_USOA!$A$5:$U$5304,Data_USOA!R$1,FALSE)))</f>
        <v>32.090709739530404</v>
      </c>
      <c r="W95" s="81">
        <f>IF(ISERROR(VLOOKUP("Persons"&amp;control!$J$99&amp;Wales_USOA!$B43,Data_USOA!$A$5:$U$5304,Data_USOA!S$1,FALSE)),"-",(VLOOKUP("Persons"&amp;control!$J$99&amp;Wales_USOA!$B43,Data_USOA!$A$5:$U$5304,Data_USOA!S$1,FALSE)))</f>
        <v>42.787612986040543</v>
      </c>
      <c r="X95" s="81" t="str">
        <f>IF(ISERROR(VLOOKUP("Persons"&amp;control!$J$99&amp;Wales_USOA!$B43,Data_USOA!$A$5:$U$5304,Data_USOA!T$1,FALSE)),"-",(VLOOKUP("Persons"&amp;control!$J$99&amp;Wales_USOA!$B43,Data_USOA!$A$5:$U$5304,Data_USOA!T$1,FALSE)))</f>
        <v>-</v>
      </c>
      <c r="Y95" s="82">
        <f>IF(ISERROR(VLOOKUP("Persons"&amp;control!$J$99&amp;Wales_USOA!$B43,Data_USOA!$A$5:$U$5304,Data_USOA!U$1,FALSE)),"-",(VLOOKUP("Persons"&amp;control!$J$99&amp;Wales_USOA!$B43,Data_USOA!$A$5:$U$5304,Data_USOA!U$1,FALSE)))</f>
        <v>192.54425843718244</v>
      </c>
    </row>
    <row r="96" spans="2:25" thickBot="1">
      <c r="B96" s="16" t="s">
        <v>161</v>
      </c>
      <c r="C96" s="77" t="str">
        <f>IF(ISERROR(VLOOKUP(control!$B$4&amp;control!$J$99&amp;Wales_USOA!$B44,Data_USOA!$A$5:$U$5304,Data_USOA!O$1,FALSE)),"-",VLOOKUP(control!$B$4&amp;control!$J$99&amp;Wales_USOA!$B44,Data_USOA!$A$5:$U$5304,Data_USOA!O$1,FALSE))</f>
        <v>-</v>
      </c>
      <c r="D96" s="78" t="str">
        <f>IF(ISERROR(VLOOKUP(control!$B$4&amp;control!$J$99&amp;Wales_USOA!$B44,Data_USOA!$A$5:$U$5304,Data_USOA!P$1,FALSE)),"-",VLOOKUP(control!$B$4&amp;control!$J$99&amp;Wales_USOA!$B44,Data_USOA!$A$5:$U$5304,Data_USOA!P$1,FALSE))</f>
        <v>-</v>
      </c>
      <c r="E96" s="78" t="str">
        <f>IF(ISERROR(VLOOKUP(control!$B$4&amp;control!$J$99&amp;Wales_USOA!$B44,Data_USOA!$A$5:$U$5304,Data_USOA!Q$1,FALSE)),"-",VLOOKUP(control!$B$4&amp;control!$J$99&amp;Wales_USOA!$B44,Data_USOA!$A$5:$U$5304,Data_USOA!Q$1,FALSE))</f>
        <v>-</v>
      </c>
      <c r="F96" s="78" t="str">
        <f>IF(ISERROR(VLOOKUP(control!$B$4&amp;control!$J$99&amp;Wales_USOA!$B44,Data_USOA!$A$5:$U$5304,Data_USOA!R$1,FALSE)),"-",VLOOKUP(control!$B$4&amp;control!$J$99&amp;Wales_USOA!$B44,Data_USOA!$A$5:$U$5304,Data_USOA!R$1,FALSE))</f>
        <v>-</v>
      </c>
      <c r="G96" s="78" t="str">
        <f>IF(ISERROR(VLOOKUP(control!$B$4&amp;control!$J$99&amp;Wales_USOA!$B44,Data_USOA!$A$5:$U$5304,Data_USOA!S$1,FALSE)),"-",VLOOKUP(control!$B$4&amp;control!$J$99&amp;Wales_USOA!$B44,Data_USOA!$A$5:$U$5304,Data_USOA!S$1,FALSE))</f>
        <v>-</v>
      </c>
      <c r="H96" s="78" t="str">
        <f>IF(ISERROR(VLOOKUP(control!$B$4&amp;control!$J$99&amp;Wales_USOA!$B44,Data_USOA!$A$5:$U$5304,Data_USOA!T$1,FALSE)),"-",VLOOKUP(control!$B$4&amp;control!$J$99&amp;Wales_USOA!$B44,Data_USOA!$A$5:$U$5304,Data_USOA!T$1,FALSE))</f>
        <v>-</v>
      </c>
      <c r="I96" s="79" t="str">
        <f>IF(ISERROR(VLOOKUP(control!$B$4&amp;control!$J$99&amp;Wales_USOA!$B44,Data_USOA!$A$5:$U$5304,Data_USOA!U$1,FALSE)),"-",VLOOKUP(control!$B$4&amp;control!$J$99&amp;Wales_USOA!$B44,Data_USOA!$A$5:$U$5304,Data_USOA!U$1,FALSE))</f>
        <v>-</v>
      </c>
      <c r="J96" s="56"/>
      <c r="K96" s="77" t="str">
        <f>IF(ISERROR(VLOOKUP(control!$B$5&amp;control!$J$99&amp;Wales_USOA!$B44,Data_USOA!$A$5:$U$5304,Data_USOA!O$1,FALSE)),"-",VLOOKUP(control!$B$5&amp;control!$J$99&amp;Wales_USOA!$B44,Data_USOA!$A$5:$U$5304,Data_USOA!O$1,FALSE))</f>
        <v>-</v>
      </c>
      <c r="L96" s="78" t="str">
        <f>IF(ISERROR(VLOOKUP(control!$B$5&amp;control!$J$99&amp;Wales_USOA!$B44,Data_USOA!$A$5:$U$5304,Data_USOA!P$1,FALSE)),"-",VLOOKUP(control!$B$5&amp;control!$J$99&amp;Wales_USOA!$B44,Data_USOA!$A$5:$U$5304,Data_USOA!P$1,FALSE))</f>
        <v>-</v>
      </c>
      <c r="M96" s="78" t="str">
        <f>IF(ISERROR(VLOOKUP(control!$B$5&amp;control!$J$99&amp;Wales_USOA!$B44,Data_USOA!$A$5:$U$5304,Data_USOA!Q$1,FALSE)),"-",VLOOKUP(control!$B$5&amp;control!$J$99&amp;Wales_USOA!$B44,Data_USOA!$A$5:$U$5304,Data_USOA!Q$1,FALSE))</f>
        <v>-</v>
      </c>
      <c r="N96" s="78" t="str">
        <f>IF(ISERROR(VLOOKUP(control!$B$5&amp;control!$J$99&amp;Wales_USOA!$B44,Data_USOA!$A$5:$U$5304,Data_USOA!R$1,FALSE)),"-",VLOOKUP(control!$B$5&amp;control!$J$99&amp;Wales_USOA!$B44,Data_USOA!$A$5:$U$5304,Data_USOA!R$1,FALSE))</f>
        <v>-</v>
      </c>
      <c r="O96" s="78" t="str">
        <f>IF(ISERROR(VLOOKUP(control!$B$5&amp;control!$J$99&amp;Wales_USOA!$B44,Data_USOA!$A$5:$U$5304,Data_USOA!S$1,FALSE)),"-",VLOOKUP(control!$B$5&amp;control!$J$99&amp;Wales_USOA!$B44,Data_USOA!$A$5:$U$5304,Data_USOA!S$1,FALSE))</f>
        <v>-</v>
      </c>
      <c r="P96" s="78" t="str">
        <f>IF(ISERROR(VLOOKUP(control!$B$5&amp;control!$J$99&amp;Wales_USOA!$B44,Data_USOA!$A$5:$U$5304,Data_USOA!T$1,FALSE)),"-",VLOOKUP(control!$B$5&amp;control!$J$99&amp;Wales_USOA!$B44,Data_USOA!$A$5:$U$5304,Data_USOA!T$1,FALSE))</f>
        <v>-</v>
      </c>
      <c r="Q96" s="79" t="str">
        <f>IF(ISERROR(VLOOKUP(control!$B$5&amp;control!$J$99&amp;Wales_USOA!$B44,Data_USOA!$A$5:$U$5304,Data_USOA!U$1,FALSE)),"-",VLOOKUP(control!$B$5&amp;control!$J$99&amp;Wales_USOA!$B44,Data_USOA!$A$5:$U$5304,Data_USOA!U$1,FALSE))</f>
        <v>-</v>
      </c>
      <c r="R96" s="56"/>
      <c r="S96" s="77" t="str">
        <f>IF(ISERROR(VLOOKUP("Persons"&amp;control!$J$99&amp;Wales_USOA!$B44,Data_USOA!$A$5:$U$5304,Data_USOA!O$1,FALSE)),"-",(VLOOKUP("Persons"&amp;control!$J$99&amp;Wales_USOA!$B44,Data_USOA!$A$5:$U$5304,Data_USOA!O$1,FALSE)))</f>
        <v>-</v>
      </c>
      <c r="T96" s="78" t="str">
        <f>IF(ISERROR(VLOOKUP("Persons"&amp;control!$J$99&amp;Wales_USOA!$B44,Data_USOA!$A$5:$U$5304,Data_USOA!P$1,FALSE)),"-",(VLOOKUP("Persons"&amp;control!$J$99&amp;Wales_USOA!$B44,Data_USOA!$A$5:$U$5304,Data_USOA!P$1,FALSE)))</f>
        <v>-</v>
      </c>
      <c r="U96" s="78" t="str">
        <f>IF(ISERROR(VLOOKUP("Persons"&amp;control!$J$99&amp;Wales_USOA!$B44,Data_USOA!$A$5:$U$5304,Data_USOA!Q$1,FALSE)),"-",(VLOOKUP("Persons"&amp;control!$J$99&amp;Wales_USOA!$B44,Data_USOA!$A$5:$U$5304,Data_USOA!Q$1,FALSE)))</f>
        <v>-</v>
      </c>
      <c r="V96" s="78" t="str">
        <f>IF(ISERROR(VLOOKUP("Persons"&amp;control!$J$99&amp;Wales_USOA!$B44,Data_USOA!$A$5:$U$5304,Data_USOA!R$1,FALSE)),"-",(VLOOKUP("Persons"&amp;control!$J$99&amp;Wales_USOA!$B44,Data_USOA!$A$5:$U$5304,Data_USOA!R$1,FALSE)))</f>
        <v>-</v>
      </c>
      <c r="W96" s="78" t="str">
        <f>IF(ISERROR(VLOOKUP("Persons"&amp;control!$J$99&amp;Wales_USOA!$B44,Data_USOA!$A$5:$U$5304,Data_USOA!S$1,FALSE)),"-",(VLOOKUP("Persons"&amp;control!$J$99&amp;Wales_USOA!$B44,Data_USOA!$A$5:$U$5304,Data_USOA!S$1,FALSE)))</f>
        <v>-</v>
      </c>
      <c r="X96" s="78" t="str">
        <f>IF(ISERROR(VLOOKUP("Persons"&amp;control!$J$99&amp;Wales_USOA!$B44,Data_USOA!$A$5:$U$5304,Data_USOA!T$1,FALSE)),"-",(VLOOKUP("Persons"&amp;control!$J$99&amp;Wales_USOA!$B44,Data_USOA!$A$5:$U$5304,Data_USOA!T$1,FALSE)))</f>
        <v>-</v>
      </c>
      <c r="Y96" s="79" t="str">
        <f>IF(ISERROR(VLOOKUP("Persons"&amp;control!$J$99&amp;Wales_USOA!$B44,Data_USOA!$A$5:$U$5304,Data_USOA!U$1,FALSE)),"-",(VLOOKUP("Persons"&amp;control!$J$99&amp;Wales_USOA!$B44,Data_USOA!$A$5:$U$5304,Data_USOA!U$1,FALSE)))</f>
        <v>-</v>
      </c>
    </row>
    <row r="97" spans="2:25" thickBot="1">
      <c r="B97" s="16" t="s">
        <v>164</v>
      </c>
      <c r="C97" s="80">
        <f>IF(ISERROR(VLOOKUP(control!$B$4&amp;control!$J$99&amp;Wales_USOA!$B45,Data_USOA!$A$5:$U$5304,Data_USOA!O$1,FALSE)),"-",VLOOKUP(control!$B$4&amp;control!$J$99&amp;Wales_USOA!$B45,Data_USOA!$A$5:$U$5304,Data_USOA!O$1,FALSE))</f>
        <v>170.26106696935301</v>
      </c>
      <c r="D97" s="81">
        <f>IF(ISERROR(VLOOKUP(control!$B$4&amp;control!$J$99&amp;Wales_USOA!$B45,Data_USOA!$A$5:$U$5304,Data_USOA!P$1,FALSE)),"-",VLOOKUP(control!$B$4&amp;control!$J$99&amp;Wales_USOA!$B45,Data_USOA!$A$5:$U$5304,Data_USOA!P$1,FALSE))</f>
        <v>261.06696935300795</v>
      </c>
      <c r="E97" s="81">
        <f>IF(ISERROR(VLOOKUP(control!$B$4&amp;control!$J$99&amp;Wales_USOA!$B45,Data_USOA!$A$5:$U$5304,Data_USOA!Q$1,FALSE)),"-",VLOOKUP(control!$B$4&amp;control!$J$99&amp;Wales_USOA!$B45,Data_USOA!$A$5:$U$5304,Data_USOA!Q$1,FALSE))</f>
        <v>476.73098751418843</v>
      </c>
      <c r="F97" s="81">
        <f>IF(ISERROR(VLOOKUP(control!$B$4&amp;control!$J$99&amp;Wales_USOA!$B45,Data_USOA!$A$5:$U$5304,Data_USOA!R$1,FALSE)),"-",VLOOKUP(control!$B$4&amp;control!$J$99&amp;Wales_USOA!$B45,Data_USOA!$A$5:$U$5304,Data_USOA!R$1,FALSE))</f>
        <v>317.82065834279229</v>
      </c>
      <c r="G97" s="81">
        <f>IF(ISERROR(VLOOKUP(control!$B$4&amp;control!$J$99&amp;Wales_USOA!$B45,Data_USOA!$A$5:$U$5304,Data_USOA!S$1,FALSE)),"-",VLOOKUP(control!$B$4&amp;control!$J$99&amp;Wales_USOA!$B45,Data_USOA!$A$5:$U$5304,Data_USOA!S$1,FALSE))</f>
        <v>119.18274687854711</v>
      </c>
      <c r="H97" s="81">
        <f>IF(ISERROR(VLOOKUP(control!$B$4&amp;control!$J$99&amp;Wales_USOA!$B45,Data_USOA!$A$5:$U$5304,Data_USOA!T$1,FALSE)),"-",VLOOKUP(control!$B$4&amp;control!$J$99&amp;Wales_USOA!$B45,Data_USOA!$A$5:$U$5304,Data_USOA!T$1,FALSE))</f>
        <v>34.052213393870602</v>
      </c>
      <c r="I97" s="82">
        <f>IF(ISERROR(VLOOKUP(control!$B$4&amp;control!$J$99&amp;Wales_USOA!$B45,Data_USOA!$A$5:$U$5304,Data_USOA!U$1,FALSE)),"-",VLOOKUP(control!$B$4&amp;control!$J$99&amp;Wales_USOA!$B45,Data_USOA!$A$5:$U$5304,Data_USOA!U$1,FALSE))</f>
        <v>1379.1146424517594</v>
      </c>
      <c r="J97" s="56"/>
      <c r="K97" s="80" t="str">
        <f>IF(ISERROR(VLOOKUP(control!$B$5&amp;control!$J$99&amp;Wales_USOA!$B45,Data_USOA!$A$5:$U$5304,Data_USOA!O$1,FALSE)),"-",VLOOKUP(control!$B$5&amp;control!$J$99&amp;Wales_USOA!$B45,Data_USOA!$A$5:$U$5304,Data_USOA!O$1,FALSE))</f>
        <v>-</v>
      </c>
      <c r="L97" s="81" t="str">
        <f>IF(ISERROR(VLOOKUP(control!$B$5&amp;control!$J$99&amp;Wales_USOA!$B45,Data_USOA!$A$5:$U$5304,Data_USOA!P$1,FALSE)),"-",VLOOKUP(control!$B$5&amp;control!$J$99&amp;Wales_USOA!$B45,Data_USOA!$A$5:$U$5304,Data_USOA!P$1,FALSE))</f>
        <v>-</v>
      </c>
      <c r="M97" s="81" t="str">
        <f>IF(ISERROR(VLOOKUP(control!$B$5&amp;control!$J$99&amp;Wales_USOA!$B45,Data_USOA!$A$5:$U$5304,Data_USOA!Q$1,FALSE)),"-",VLOOKUP(control!$B$5&amp;control!$J$99&amp;Wales_USOA!$B45,Data_USOA!$A$5:$U$5304,Data_USOA!Q$1,FALSE))</f>
        <v>-</v>
      </c>
      <c r="N97" s="81" t="str">
        <f>IF(ISERROR(VLOOKUP(control!$B$5&amp;control!$J$99&amp;Wales_USOA!$B45,Data_USOA!$A$5:$U$5304,Data_USOA!R$1,FALSE)),"-",VLOOKUP(control!$B$5&amp;control!$J$99&amp;Wales_USOA!$B45,Data_USOA!$A$5:$U$5304,Data_USOA!R$1,FALSE))</f>
        <v>-</v>
      </c>
      <c r="O97" s="81" t="str">
        <f>IF(ISERROR(VLOOKUP(control!$B$5&amp;control!$J$99&amp;Wales_USOA!$B45,Data_USOA!$A$5:$U$5304,Data_USOA!S$1,FALSE)),"-",VLOOKUP(control!$B$5&amp;control!$J$99&amp;Wales_USOA!$B45,Data_USOA!$A$5:$U$5304,Data_USOA!S$1,FALSE))</f>
        <v>-</v>
      </c>
      <c r="P97" s="81" t="str">
        <f>IF(ISERROR(VLOOKUP(control!$B$5&amp;control!$J$99&amp;Wales_USOA!$B45,Data_USOA!$A$5:$U$5304,Data_USOA!T$1,FALSE)),"-",VLOOKUP(control!$B$5&amp;control!$J$99&amp;Wales_USOA!$B45,Data_USOA!$A$5:$U$5304,Data_USOA!T$1,FALSE))</f>
        <v>-</v>
      </c>
      <c r="Q97" s="82" t="str">
        <f>IF(ISERROR(VLOOKUP(control!$B$5&amp;control!$J$99&amp;Wales_USOA!$B45,Data_USOA!$A$5:$U$5304,Data_USOA!U$1,FALSE)),"-",VLOOKUP(control!$B$5&amp;control!$J$99&amp;Wales_USOA!$B45,Data_USOA!$A$5:$U$5304,Data_USOA!U$1,FALSE))</f>
        <v>-</v>
      </c>
      <c r="R97" s="56"/>
      <c r="S97" s="80">
        <f>IF(ISERROR(VLOOKUP("Persons"&amp;control!$J$99&amp;Wales_USOA!$B45,Data_USOA!$A$5:$U$5304,Data_USOA!O$1,FALSE)),"-",(VLOOKUP("Persons"&amp;control!$J$99&amp;Wales_USOA!$B45,Data_USOA!$A$5:$U$5304,Data_USOA!O$1,FALSE)))</f>
        <v>170.26106696935301</v>
      </c>
      <c r="T97" s="81">
        <f>IF(ISERROR(VLOOKUP("Persons"&amp;control!$J$99&amp;Wales_USOA!$B45,Data_USOA!$A$5:$U$5304,Data_USOA!P$1,FALSE)),"-",(VLOOKUP("Persons"&amp;control!$J$99&amp;Wales_USOA!$B45,Data_USOA!$A$5:$U$5304,Data_USOA!P$1,FALSE)))</f>
        <v>261.06696935300795</v>
      </c>
      <c r="U97" s="81">
        <f>IF(ISERROR(VLOOKUP("Persons"&amp;control!$J$99&amp;Wales_USOA!$B45,Data_USOA!$A$5:$U$5304,Data_USOA!Q$1,FALSE)),"-",(VLOOKUP("Persons"&amp;control!$J$99&amp;Wales_USOA!$B45,Data_USOA!$A$5:$U$5304,Data_USOA!Q$1,FALSE)))</f>
        <v>476.73098751418843</v>
      </c>
      <c r="V97" s="81">
        <f>IF(ISERROR(VLOOKUP("Persons"&amp;control!$J$99&amp;Wales_USOA!$B45,Data_USOA!$A$5:$U$5304,Data_USOA!R$1,FALSE)),"-",(VLOOKUP("Persons"&amp;control!$J$99&amp;Wales_USOA!$B45,Data_USOA!$A$5:$U$5304,Data_USOA!R$1,FALSE)))</f>
        <v>317.82065834279229</v>
      </c>
      <c r="W97" s="81">
        <f>IF(ISERROR(VLOOKUP("Persons"&amp;control!$J$99&amp;Wales_USOA!$B45,Data_USOA!$A$5:$U$5304,Data_USOA!S$1,FALSE)),"-",(VLOOKUP("Persons"&amp;control!$J$99&amp;Wales_USOA!$B45,Data_USOA!$A$5:$U$5304,Data_USOA!S$1,FALSE)))</f>
        <v>119.18274687854711</v>
      </c>
      <c r="X97" s="81">
        <f>IF(ISERROR(VLOOKUP("Persons"&amp;control!$J$99&amp;Wales_USOA!$B45,Data_USOA!$A$5:$U$5304,Data_USOA!T$1,FALSE)),"-",(VLOOKUP("Persons"&amp;control!$J$99&amp;Wales_USOA!$B45,Data_USOA!$A$5:$U$5304,Data_USOA!T$1,FALSE)))</f>
        <v>34.052213393870602</v>
      </c>
      <c r="Y97" s="82">
        <f>IF(ISERROR(VLOOKUP("Persons"&amp;control!$J$99&amp;Wales_USOA!$B45,Data_USOA!$A$5:$U$5304,Data_USOA!U$1,FALSE)),"-",(VLOOKUP("Persons"&amp;control!$J$99&amp;Wales_USOA!$B45,Data_USOA!$A$5:$U$5304,Data_USOA!U$1,FALSE)))</f>
        <v>1379.1146424517594</v>
      </c>
    </row>
    <row r="98" spans="2:25" thickBot="1">
      <c r="B98" s="16" t="s">
        <v>142</v>
      </c>
      <c r="C98" s="77">
        <f>IF(ISERROR(VLOOKUP(control!$B$4&amp;control!$J$99&amp;Wales_USOA!$B46,Data_USOA!$A$5:$U$5304,Data_USOA!O$1,FALSE)),"-",VLOOKUP(control!$B$4&amp;control!$J$99&amp;Wales_USOA!$B46,Data_USOA!$A$5:$U$5304,Data_USOA!O$1,FALSE))</f>
        <v>16.52118842415398</v>
      </c>
      <c r="D98" s="78" t="str">
        <f>IF(ISERROR(VLOOKUP(control!$B$4&amp;control!$J$99&amp;Wales_USOA!$B46,Data_USOA!$A$5:$U$5304,Data_USOA!P$1,FALSE)),"-",VLOOKUP(control!$B$4&amp;control!$J$99&amp;Wales_USOA!$B46,Data_USOA!$A$5:$U$5304,Data_USOA!P$1,FALSE))</f>
        <v>-</v>
      </c>
      <c r="E98" s="78">
        <f>IF(ISERROR(VLOOKUP(control!$B$4&amp;control!$J$99&amp;Wales_USOA!$B46,Data_USOA!$A$5:$U$5304,Data_USOA!Q$1,FALSE)),"-",VLOOKUP(control!$B$4&amp;control!$J$99&amp;Wales_USOA!$B46,Data_USOA!$A$5:$U$5304,Data_USOA!Q$1,FALSE))</f>
        <v>16.52118842415398</v>
      </c>
      <c r="F98" s="78" t="str">
        <f>IF(ISERROR(VLOOKUP(control!$B$4&amp;control!$J$99&amp;Wales_USOA!$B46,Data_USOA!$A$5:$U$5304,Data_USOA!R$1,FALSE)),"-",VLOOKUP(control!$B$4&amp;control!$J$99&amp;Wales_USOA!$B46,Data_USOA!$A$5:$U$5304,Data_USOA!R$1,FALSE))</f>
        <v>-</v>
      </c>
      <c r="G98" s="78">
        <f>IF(ISERROR(VLOOKUP(control!$B$4&amp;control!$J$99&amp;Wales_USOA!$B46,Data_USOA!$A$5:$U$5304,Data_USOA!S$1,FALSE)),"-",VLOOKUP(control!$B$4&amp;control!$J$99&amp;Wales_USOA!$B46,Data_USOA!$A$5:$U$5304,Data_USOA!S$1,FALSE))</f>
        <v>16.52118842415398</v>
      </c>
      <c r="H98" s="78" t="str">
        <f>IF(ISERROR(VLOOKUP(control!$B$4&amp;control!$J$99&amp;Wales_USOA!$B46,Data_USOA!$A$5:$U$5304,Data_USOA!T$1,FALSE)),"-",VLOOKUP(control!$B$4&amp;control!$J$99&amp;Wales_USOA!$B46,Data_USOA!$A$5:$U$5304,Data_USOA!T$1,FALSE))</f>
        <v>-</v>
      </c>
      <c r="I98" s="79">
        <f>IF(ISERROR(VLOOKUP(control!$B$4&amp;control!$J$99&amp;Wales_USOA!$B46,Data_USOA!$A$5:$U$5304,Data_USOA!U$1,FALSE)),"-",VLOOKUP(control!$B$4&amp;control!$J$99&amp;Wales_USOA!$B46,Data_USOA!$A$5:$U$5304,Data_USOA!U$1,FALSE))</f>
        <v>49.563565272461929</v>
      </c>
      <c r="J98" s="56"/>
      <c r="K98" s="77" t="str">
        <f>IF(ISERROR(VLOOKUP(control!$B$5&amp;control!$J$99&amp;Wales_USOA!$B46,Data_USOA!$A$5:$U$5304,Data_USOA!O$1,FALSE)),"-",VLOOKUP(control!$B$5&amp;control!$J$99&amp;Wales_USOA!$B46,Data_USOA!$A$5:$U$5304,Data_USOA!O$1,FALSE))</f>
        <v>-</v>
      </c>
      <c r="L98" s="78" t="str">
        <f>IF(ISERROR(VLOOKUP(control!$B$5&amp;control!$J$99&amp;Wales_USOA!$B46,Data_USOA!$A$5:$U$5304,Data_USOA!P$1,FALSE)),"-",VLOOKUP(control!$B$5&amp;control!$J$99&amp;Wales_USOA!$B46,Data_USOA!$A$5:$U$5304,Data_USOA!P$1,FALSE))</f>
        <v>-</v>
      </c>
      <c r="M98" s="78" t="str">
        <f>IF(ISERROR(VLOOKUP(control!$B$5&amp;control!$J$99&amp;Wales_USOA!$B46,Data_USOA!$A$5:$U$5304,Data_USOA!Q$1,FALSE)),"-",VLOOKUP(control!$B$5&amp;control!$J$99&amp;Wales_USOA!$B46,Data_USOA!$A$5:$U$5304,Data_USOA!Q$1,FALSE))</f>
        <v>-</v>
      </c>
      <c r="N98" s="78" t="str">
        <f>IF(ISERROR(VLOOKUP(control!$B$5&amp;control!$J$99&amp;Wales_USOA!$B46,Data_USOA!$A$5:$U$5304,Data_USOA!R$1,FALSE)),"-",VLOOKUP(control!$B$5&amp;control!$J$99&amp;Wales_USOA!$B46,Data_USOA!$A$5:$U$5304,Data_USOA!R$1,FALSE))</f>
        <v>-</v>
      </c>
      <c r="O98" s="78" t="str">
        <f>IF(ISERROR(VLOOKUP(control!$B$5&amp;control!$J$99&amp;Wales_USOA!$B46,Data_USOA!$A$5:$U$5304,Data_USOA!S$1,FALSE)),"-",VLOOKUP(control!$B$5&amp;control!$J$99&amp;Wales_USOA!$B46,Data_USOA!$A$5:$U$5304,Data_USOA!S$1,FALSE))</f>
        <v>-</v>
      </c>
      <c r="P98" s="78" t="str">
        <f>IF(ISERROR(VLOOKUP(control!$B$5&amp;control!$J$99&amp;Wales_USOA!$B46,Data_USOA!$A$5:$U$5304,Data_USOA!T$1,FALSE)),"-",VLOOKUP(control!$B$5&amp;control!$J$99&amp;Wales_USOA!$B46,Data_USOA!$A$5:$U$5304,Data_USOA!T$1,FALSE))</f>
        <v>-</v>
      </c>
      <c r="Q98" s="79" t="str">
        <f>IF(ISERROR(VLOOKUP(control!$B$5&amp;control!$J$99&amp;Wales_USOA!$B46,Data_USOA!$A$5:$U$5304,Data_USOA!U$1,FALSE)),"-",VLOOKUP(control!$B$5&amp;control!$J$99&amp;Wales_USOA!$B46,Data_USOA!$A$5:$U$5304,Data_USOA!U$1,FALSE))</f>
        <v>-</v>
      </c>
      <c r="R98" s="56"/>
      <c r="S98" s="77">
        <f>IF(ISERROR(VLOOKUP("Persons"&amp;control!$J$99&amp;Wales_USOA!$B46,Data_USOA!$A$5:$U$5304,Data_USOA!O$1,FALSE)),"-",(VLOOKUP("Persons"&amp;control!$J$99&amp;Wales_USOA!$B46,Data_USOA!$A$5:$U$5304,Data_USOA!O$1,FALSE)))</f>
        <v>16.52118842415398</v>
      </c>
      <c r="T98" s="78" t="str">
        <f>IF(ISERROR(VLOOKUP("Persons"&amp;control!$J$99&amp;Wales_USOA!$B46,Data_USOA!$A$5:$U$5304,Data_USOA!P$1,FALSE)),"-",(VLOOKUP("Persons"&amp;control!$J$99&amp;Wales_USOA!$B46,Data_USOA!$A$5:$U$5304,Data_USOA!P$1,FALSE)))</f>
        <v>-</v>
      </c>
      <c r="U98" s="78">
        <f>IF(ISERROR(VLOOKUP("Persons"&amp;control!$J$99&amp;Wales_USOA!$B46,Data_USOA!$A$5:$U$5304,Data_USOA!Q$1,FALSE)),"-",(VLOOKUP("Persons"&amp;control!$J$99&amp;Wales_USOA!$B46,Data_USOA!$A$5:$U$5304,Data_USOA!Q$1,FALSE)))</f>
        <v>16.52118842415398</v>
      </c>
      <c r="V98" s="78" t="str">
        <f>IF(ISERROR(VLOOKUP("Persons"&amp;control!$J$99&amp;Wales_USOA!$B46,Data_USOA!$A$5:$U$5304,Data_USOA!R$1,FALSE)),"-",(VLOOKUP("Persons"&amp;control!$J$99&amp;Wales_USOA!$B46,Data_USOA!$A$5:$U$5304,Data_USOA!R$1,FALSE)))</f>
        <v>-</v>
      </c>
      <c r="W98" s="78">
        <f>IF(ISERROR(VLOOKUP("Persons"&amp;control!$J$99&amp;Wales_USOA!$B46,Data_USOA!$A$5:$U$5304,Data_USOA!S$1,FALSE)),"-",(VLOOKUP("Persons"&amp;control!$J$99&amp;Wales_USOA!$B46,Data_USOA!$A$5:$U$5304,Data_USOA!S$1,FALSE)))</f>
        <v>16.52118842415398</v>
      </c>
      <c r="X98" s="78" t="str">
        <f>IF(ISERROR(VLOOKUP("Persons"&amp;control!$J$99&amp;Wales_USOA!$B46,Data_USOA!$A$5:$U$5304,Data_USOA!T$1,FALSE)),"-",(VLOOKUP("Persons"&amp;control!$J$99&amp;Wales_USOA!$B46,Data_USOA!$A$5:$U$5304,Data_USOA!T$1,FALSE)))</f>
        <v>-</v>
      </c>
      <c r="Y98" s="79">
        <f>IF(ISERROR(VLOOKUP("Persons"&amp;control!$J$99&amp;Wales_USOA!$B46,Data_USOA!$A$5:$U$5304,Data_USOA!U$1,FALSE)),"-",(VLOOKUP("Persons"&amp;control!$J$99&amp;Wales_USOA!$B46,Data_USOA!$A$5:$U$5304,Data_USOA!U$1,FALSE)))</f>
        <v>49.563565272461929</v>
      </c>
    </row>
    <row r="99" spans="2:25" thickBot="1">
      <c r="B99" s="16" t="s">
        <v>146</v>
      </c>
      <c r="C99" s="80" t="str">
        <f>IF(ISERROR(VLOOKUP(control!$B$4&amp;control!$J$99&amp;Wales_USOA!$B47,Data_USOA!$A$5:$U$5304,Data_USOA!O$1,FALSE)),"-",VLOOKUP(control!$B$4&amp;control!$J$99&amp;Wales_USOA!$B47,Data_USOA!$A$5:$U$5304,Data_USOA!O$1,FALSE))</f>
        <v>-</v>
      </c>
      <c r="D99" s="81" t="str">
        <f>IF(ISERROR(VLOOKUP(control!$B$4&amp;control!$J$99&amp;Wales_USOA!$B47,Data_USOA!$A$5:$U$5304,Data_USOA!P$1,FALSE)),"-",VLOOKUP(control!$B$4&amp;control!$J$99&amp;Wales_USOA!$B47,Data_USOA!$A$5:$U$5304,Data_USOA!P$1,FALSE))</f>
        <v>-</v>
      </c>
      <c r="E99" s="81" t="str">
        <f>IF(ISERROR(VLOOKUP(control!$B$4&amp;control!$J$99&amp;Wales_USOA!$B47,Data_USOA!$A$5:$U$5304,Data_USOA!Q$1,FALSE)),"-",VLOOKUP(control!$B$4&amp;control!$J$99&amp;Wales_USOA!$B47,Data_USOA!$A$5:$U$5304,Data_USOA!Q$1,FALSE))</f>
        <v>-</v>
      </c>
      <c r="F99" s="81" t="str">
        <f>IF(ISERROR(VLOOKUP(control!$B$4&amp;control!$J$99&amp;Wales_USOA!$B47,Data_USOA!$A$5:$U$5304,Data_USOA!R$1,FALSE)),"-",VLOOKUP(control!$B$4&amp;control!$J$99&amp;Wales_USOA!$B47,Data_USOA!$A$5:$U$5304,Data_USOA!R$1,FALSE))</f>
        <v>-</v>
      </c>
      <c r="G99" s="81" t="str">
        <f>IF(ISERROR(VLOOKUP(control!$B$4&amp;control!$J$99&amp;Wales_USOA!$B47,Data_USOA!$A$5:$U$5304,Data_USOA!S$1,FALSE)),"-",VLOOKUP(control!$B$4&amp;control!$J$99&amp;Wales_USOA!$B47,Data_USOA!$A$5:$U$5304,Data_USOA!S$1,FALSE))</f>
        <v>-</v>
      </c>
      <c r="H99" s="81" t="str">
        <f>IF(ISERROR(VLOOKUP(control!$B$4&amp;control!$J$99&amp;Wales_USOA!$B47,Data_USOA!$A$5:$U$5304,Data_USOA!T$1,FALSE)),"-",VLOOKUP(control!$B$4&amp;control!$J$99&amp;Wales_USOA!$B47,Data_USOA!$A$5:$U$5304,Data_USOA!T$1,FALSE))</f>
        <v>-</v>
      </c>
      <c r="I99" s="82" t="str">
        <f>IF(ISERROR(VLOOKUP(control!$B$4&amp;control!$J$99&amp;Wales_USOA!$B47,Data_USOA!$A$5:$U$5304,Data_USOA!U$1,FALSE)),"-",VLOOKUP(control!$B$4&amp;control!$J$99&amp;Wales_USOA!$B47,Data_USOA!$A$5:$U$5304,Data_USOA!U$1,FALSE))</f>
        <v>-</v>
      </c>
      <c r="J99" s="56"/>
      <c r="K99" s="80">
        <f>IF(ISERROR(VLOOKUP(control!$B$5&amp;control!$J$99&amp;Wales_USOA!$B47,Data_USOA!$A$5:$U$5304,Data_USOA!O$1,FALSE)),"-",VLOOKUP(control!$B$5&amp;control!$J$99&amp;Wales_USOA!$B47,Data_USOA!$A$5:$U$5304,Data_USOA!O$1,FALSE))</f>
        <v>32.090709739530404</v>
      </c>
      <c r="L99" s="81">
        <f>IF(ISERROR(VLOOKUP(control!$B$5&amp;control!$J$99&amp;Wales_USOA!$B47,Data_USOA!$A$5:$U$5304,Data_USOA!P$1,FALSE)),"-",VLOOKUP(control!$B$5&amp;control!$J$99&amp;Wales_USOA!$B47,Data_USOA!$A$5:$U$5304,Data_USOA!P$1,FALSE))</f>
        <v>42.787612986040543</v>
      </c>
      <c r="M99" s="81">
        <f>IF(ISERROR(VLOOKUP(control!$B$5&amp;control!$J$99&amp;Wales_USOA!$B47,Data_USOA!$A$5:$U$5304,Data_USOA!Q$1,FALSE)),"-",VLOOKUP(control!$B$5&amp;control!$J$99&amp;Wales_USOA!$B47,Data_USOA!$A$5:$U$5304,Data_USOA!Q$1,FALSE))</f>
        <v>85.575225972081086</v>
      </c>
      <c r="N99" s="81">
        <f>IF(ISERROR(VLOOKUP(control!$B$5&amp;control!$J$99&amp;Wales_USOA!$B47,Data_USOA!$A$5:$U$5304,Data_USOA!R$1,FALSE)),"-",VLOOKUP(control!$B$5&amp;control!$J$99&amp;Wales_USOA!$B47,Data_USOA!$A$5:$U$5304,Data_USOA!R$1,FALSE))</f>
        <v>85.575225972081086</v>
      </c>
      <c r="O99" s="81">
        <f>IF(ISERROR(VLOOKUP(control!$B$5&amp;control!$J$99&amp;Wales_USOA!$B47,Data_USOA!$A$5:$U$5304,Data_USOA!S$1,FALSE)),"-",VLOOKUP(control!$B$5&amp;control!$J$99&amp;Wales_USOA!$B47,Data_USOA!$A$5:$U$5304,Data_USOA!S$1,FALSE))</f>
        <v>42.787612986040543</v>
      </c>
      <c r="P99" s="81">
        <f>IF(ISERROR(VLOOKUP(control!$B$5&amp;control!$J$99&amp;Wales_USOA!$B47,Data_USOA!$A$5:$U$5304,Data_USOA!T$1,FALSE)),"-",VLOOKUP(control!$B$5&amp;control!$J$99&amp;Wales_USOA!$B47,Data_USOA!$A$5:$U$5304,Data_USOA!T$1,FALSE))</f>
        <v>32.090709739530404</v>
      </c>
      <c r="Q99" s="82">
        <f>IF(ISERROR(VLOOKUP(control!$B$5&amp;control!$J$99&amp;Wales_USOA!$B47,Data_USOA!$A$5:$U$5304,Data_USOA!U$1,FALSE)),"-",VLOOKUP(control!$B$5&amp;control!$J$99&amp;Wales_USOA!$B47,Data_USOA!$A$5:$U$5304,Data_USOA!U$1,FALSE))</f>
        <v>320.90709739530405</v>
      </c>
      <c r="R99" s="56"/>
      <c r="S99" s="80">
        <f>IF(ISERROR(VLOOKUP("Persons"&amp;control!$J$99&amp;Wales_USOA!$B47,Data_USOA!$A$5:$U$5304,Data_USOA!O$1,FALSE)),"-",(VLOOKUP("Persons"&amp;control!$J$99&amp;Wales_USOA!$B47,Data_USOA!$A$5:$U$5304,Data_USOA!O$1,FALSE)))</f>
        <v>32.090709739530404</v>
      </c>
      <c r="T99" s="81">
        <f>IF(ISERROR(VLOOKUP("Persons"&amp;control!$J$99&amp;Wales_USOA!$B47,Data_USOA!$A$5:$U$5304,Data_USOA!P$1,FALSE)),"-",(VLOOKUP("Persons"&amp;control!$J$99&amp;Wales_USOA!$B47,Data_USOA!$A$5:$U$5304,Data_USOA!P$1,FALSE)))</f>
        <v>42.787612986040543</v>
      </c>
      <c r="U99" s="81">
        <f>IF(ISERROR(VLOOKUP("Persons"&amp;control!$J$99&amp;Wales_USOA!$B47,Data_USOA!$A$5:$U$5304,Data_USOA!Q$1,FALSE)),"-",(VLOOKUP("Persons"&amp;control!$J$99&amp;Wales_USOA!$B47,Data_USOA!$A$5:$U$5304,Data_USOA!Q$1,FALSE)))</f>
        <v>85.575225972081086</v>
      </c>
      <c r="V99" s="81">
        <f>IF(ISERROR(VLOOKUP("Persons"&amp;control!$J$99&amp;Wales_USOA!$B47,Data_USOA!$A$5:$U$5304,Data_USOA!R$1,FALSE)),"-",(VLOOKUP("Persons"&amp;control!$J$99&amp;Wales_USOA!$B47,Data_USOA!$A$5:$U$5304,Data_USOA!R$1,FALSE)))</f>
        <v>85.575225972081086</v>
      </c>
      <c r="W99" s="81">
        <f>IF(ISERROR(VLOOKUP("Persons"&amp;control!$J$99&amp;Wales_USOA!$B47,Data_USOA!$A$5:$U$5304,Data_USOA!S$1,FALSE)),"-",(VLOOKUP("Persons"&amp;control!$J$99&amp;Wales_USOA!$B47,Data_USOA!$A$5:$U$5304,Data_USOA!S$1,FALSE)))</f>
        <v>42.787612986040543</v>
      </c>
      <c r="X99" s="81">
        <f>IF(ISERROR(VLOOKUP("Persons"&amp;control!$J$99&amp;Wales_USOA!$B47,Data_USOA!$A$5:$U$5304,Data_USOA!T$1,FALSE)),"-",(VLOOKUP("Persons"&amp;control!$J$99&amp;Wales_USOA!$B47,Data_USOA!$A$5:$U$5304,Data_USOA!T$1,FALSE)))</f>
        <v>32.090709739530404</v>
      </c>
      <c r="Y99" s="82">
        <f>IF(ISERROR(VLOOKUP("Persons"&amp;control!$J$99&amp;Wales_USOA!$B47,Data_USOA!$A$5:$U$5304,Data_USOA!U$1,FALSE)),"-",(VLOOKUP("Persons"&amp;control!$J$99&amp;Wales_USOA!$B47,Data_USOA!$A$5:$U$5304,Data_USOA!U$1,FALSE)))</f>
        <v>320.90709739530405</v>
      </c>
    </row>
    <row r="100" spans="2:25" ht="30" customHeight="1" thickBot="1">
      <c r="B100" s="152" t="s">
        <v>202</v>
      </c>
      <c r="S100" s="120" t="s">
        <v>203</v>
      </c>
    </row>
    <row r="101" spans="2:25" s="40" customFormat="1" ht="15" customHeight="1" thickTop="1">
      <c r="B101" s="165" t="s">
        <v>28</v>
      </c>
      <c r="C101" s="168" t="str">
        <f>"Males living with and beyond cancer in 2010 in "&amp;control!$J$99&amp;" USOA by cancer type and time since diagnosis, diagnosed during the period 1991-2010"</f>
        <v>Males living with and beyond cancer in 2010 in W03000002 USOA by cancer type and time since diagnosis, diagnosed during the period 1991-2010</v>
      </c>
      <c r="D101" s="168"/>
      <c r="E101" s="168"/>
      <c r="F101" s="168"/>
      <c r="G101" s="168"/>
      <c r="H101" s="168"/>
      <c r="I101" s="168"/>
      <c r="J101" s="121"/>
      <c r="K101" s="168" t="str">
        <f>"Females living with and beyond cancer in 2010 in "&amp;control!$J$99&amp;" USOA by cancer type and time since diagnosis, diagnosed during the period 1991-2010"</f>
        <v>Females living with and beyond cancer in 2010 in W03000002 USOA by cancer type and time since diagnosis, diagnosed during the period 1991-2010</v>
      </c>
      <c r="L101" s="168"/>
      <c r="M101" s="168"/>
      <c r="N101" s="168"/>
      <c r="O101" s="168"/>
      <c r="P101" s="168"/>
      <c r="Q101" s="168"/>
      <c r="R101" s="121"/>
      <c r="S101" s="168" t="str">
        <f>"Persons living with and beyond cancer in 2010 in "&amp;control!$J$99&amp;" USOA by cancer type and time since diagnosis, diagnosed during the period 1991-2010"</f>
        <v>Persons living with and beyond cancer in 2010 in W03000002 USOA by cancer type and time since diagnosis, diagnosed during the period 1991-2010</v>
      </c>
      <c r="T101" s="168"/>
      <c r="U101" s="168"/>
      <c r="V101" s="168"/>
      <c r="W101" s="168"/>
      <c r="X101" s="168"/>
      <c r="Y101" s="170"/>
    </row>
    <row r="102" spans="2:25" s="95" customFormat="1" ht="21.75" customHeight="1">
      <c r="B102" s="166"/>
      <c r="C102" s="169"/>
      <c r="D102" s="169"/>
      <c r="E102" s="169"/>
      <c r="F102" s="169"/>
      <c r="G102" s="169"/>
      <c r="H102" s="169"/>
      <c r="I102" s="169"/>
      <c r="J102" s="40"/>
      <c r="K102" s="169"/>
      <c r="L102" s="169"/>
      <c r="M102" s="169"/>
      <c r="N102" s="169"/>
      <c r="O102" s="169"/>
      <c r="P102" s="169"/>
      <c r="Q102" s="169"/>
      <c r="R102" s="40"/>
      <c r="S102" s="169"/>
      <c r="T102" s="169"/>
      <c r="U102" s="169"/>
      <c r="V102" s="169"/>
      <c r="W102" s="169"/>
      <c r="X102" s="169"/>
      <c r="Y102" s="171"/>
    </row>
    <row r="103" spans="2:25" ht="15" customHeight="1">
      <c r="B103" s="166"/>
      <c r="Y103" s="122"/>
    </row>
    <row r="104" spans="2:25" ht="15" customHeight="1">
      <c r="B104" s="166"/>
      <c r="Y104" s="122"/>
    </row>
    <row r="105" spans="2:25" ht="15" customHeight="1">
      <c r="B105" s="166"/>
      <c r="Y105" s="122"/>
    </row>
    <row r="106" spans="2:25" ht="15" customHeight="1">
      <c r="B106" s="166"/>
      <c r="Y106" s="122"/>
    </row>
    <row r="107" spans="2:25" ht="15" customHeight="1">
      <c r="B107" s="166"/>
      <c r="Y107" s="122"/>
    </row>
    <row r="108" spans="2:25" ht="15" customHeight="1">
      <c r="B108" s="166"/>
      <c r="Y108" s="122"/>
    </row>
    <row r="109" spans="2:25" ht="15" customHeight="1">
      <c r="B109" s="166"/>
      <c r="Y109" s="122"/>
    </row>
    <row r="110" spans="2:25" ht="15" customHeight="1">
      <c r="B110" s="166"/>
      <c r="Y110" s="122"/>
    </row>
    <row r="111" spans="2:25" ht="15" customHeight="1">
      <c r="B111" s="166"/>
      <c r="Y111" s="122"/>
    </row>
    <row r="112" spans="2:25" ht="15" customHeight="1">
      <c r="B112" s="166"/>
      <c r="Y112" s="122"/>
    </row>
    <row r="113" spans="2:25" ht="15" customHeight="1">
      <c r="B113" s="166"/>
      <c r="Y113" s="122"/>
    </row>
    <row r="114" spans="2:25" ht="15" customHeight="1">
      <c r="B114" s="166"/>
      <c r="Y114" s="122"/>
    </row>
    <row r="115" spans="2:25" ht="15" customHeight="1">
      <c r="B115" s="166"/>
      <c r="Y115" s="122"/>
    </row>
    <row r="116" spans="2:25" ht="15" customHeight="1">
      <c r="B116" s="166"/>
      <c r="Y116" s="122"/>
    </row>
    <row r="117" spans="2:25" ht="15" customHeight="1">
      <c r="B117" s="166"/>
      <c r="Y117" s="122"/>
    </row>
    <row r="118" spans="2:25" ht="15" customHeight="1">
      <c r="B118" s="166"/>
      <c r="Y118" s="122"/>
    </row>
    <row r="119" spans="2:25" ht="15" customHeight="1">
      <c r="B119" s="166"/>
      <c r="Y119" s="122"/>
    </row>
    <row r="120" spans="2:25" ht="15" customHeight="1">
      <c r="B120" s="166"/>
      <c r="Y120" s="122"/>
    </row>
    <row r="121" spans="2:25" ht="15" customHeight="1">
      <c r="B121" s="166"/>
      <c r="Y121" s="122"/>
    </row>
    <row r="122" spans="2:25" ht="15" customHeight="1">
      <c r="B122" s="166"/>
      <c r="Y122" s="122"/>
    </row>
    <row r="123" spans="2:25" ht="6.75" customHeight="1">
      <c r="B123" s="166"/>
      <c r="Y123" s="122"/>
    </row>
    <row r="124" spans="2:25" ht="6" customHeight="1" thickBot="1">
      <c r="B124" s="167"/>
      <c r="C124" s="123"/>
      <c r="D124" s="123"/>
      <c r="E124" s="123"/>
      <c r="F124" s="123"/>
      <c r="G124" s="123"/>
      <c r="H124" s="123"/>
      <c r="I124" s="124"/>
      <c r="J124" s="123"/>
      <c r="K124" s="123"/>
      <c r="L124" s="123"/>
      <c r="M124" s="123"/>
      <c r="N124" s="123"/>
      <c r="O124" s="123"/>
      <c r="P124" s="123"/>
      <c r="Q124" s="124"/>
      <c r="R124" s="123"/>
      <c r="S124" s="123"/>
      <c r="T124" s="123"/>
      <c r="U124" s="123"/>
      <c r="V124" s="123"/>
      <c r="W124" s="123"/>
      <c r="X124" s="123"/>
      <c r="Y124" s="125"/>
    </row>
    <row r="125" spans="2:25" ht="15.75" thickTop="1">
      <c r="B125" s="151" t="s">
        <v>199</v>
      </c>
    </row>
  </sheetData>
  <mergeCells count="28">
    <mergeCell ref="C51:I51"/>
    <mergeCell ref="K51:Q51"/>
    <mergeCell ref="S51:Y51"/>
    <mergeCell ref="C77:I77"/>
    <mergeCell ref="K77:Q77"/>
    <mergeCell ref="S77:Y77"/>
    <mergeCell ref="C17:I17"/>
    <mergeCell ref="K17:Q17"/>
    <mergeCell ref="S17:Y17"/>
    <mergeCell ref="C25:I25"/>
    <mergeCell ref="K25:Q25"/>
    <mergeCell ref="S25:Y25"/>
    <mergeCell ref="B101:B124"/>
    <mergeCell ref="C101:I102"/>
    <mergeCell ref="K101:Q102"/>
    <mergeCell ref="S101:Y102"/>
    <mergeCell ref="C16:I16"/>
    <mergeCell ref="K16:Q16"/>
    <mergeCell ref="S16:Y16"/>
    <mergeCell ref="C76:I76"/>
    <mergeCell ref="K76:Q76"/>
    <mergeCell ref="S76:Y76"/>
    <mergeCell ref="C24:I24"/>
    <mergeCell ref="K24:Q24"/>
    <mergeCell ref="S24:Y24"/>
    <mergeCell ref="C50:I50"/>
    <mergeCell ref="K50:Q50"/>
    <mergeCell ref="S50:Y50"/>
  </mergeCells>
  <conditionalFormatting sqref="C19:I20 K19:Q20 S19:Y20">
    <cfRule type="containsText" dxfId="1" priority="51" operator="containsText" text="ns">
      <formula>NOT(ISERROR(SEARCH("ns",C19)))</formula>
    </cfRule>
    <cfRule type="containsText" dxfId="0" priority="52" operator="containsText" text="&lt;6">
      <formula>NOT(ISERROR(SEARCH("&lt;6",C19)))</formula>
    </cfRule>
  </conditionalFormatting>
  <hyperlinks>
    <hyperlink ref="B76" location="Wales_USOA!A1" display="(back to top)" xr:uid="{00000000-0004-0000-0700-000000000000}"/>
    <hyperlink ref="B50" location="Wales_USOA!A1" display="(back to top)" xr:uid="{00000000-0004-0000-0700-000001000000}"/>
    <hyperlink ref="B24" location="Wales_USOA!A1" display="(back to top)" xr:uid="{00000000-0004-0000-0700-000002000000}"/>
    <hyperlink ref="E10" location="Wales_USOA!A15:A47" display="Numbers" xr:uid="{00000000-0004-0000-0700-000003000000}"/>
    <hyperlink ref="E11" location="Wales_USOA!A49:A73" display="Time Since Diagnosis distribution" xr:uid="{00000000-0004-0000-0700-000004000000}"/>
    <hyperlink ref="E12" location="Wales_USOA!A75:A99" display="Rates" xr:uid="{00000000-0004-0000-0700-000005000000}"/>
    <hyperlink ref="E13" location="Wales_USOA!A100:A123" display="Graphs" xr:uid="{00000000-0004-0000-0700-000006000000}"/>
    <hyperlink ref="B125" location="Wales_USOA!A1" display="(back to top)" xr:uid="{00000000-0004-0000-0700-000007000000}"/>
    <hyperlink ref="H10" r:id="rId1" tooltip="Click here for maps and more information on the geographies referred to here" display="Location maps" xr:uid="{00000000-0004-0000-0700-000008000000}"/>
    <hyperlink ref="H11" r:id="rId2" tooltip="Click here for full guidance and frequently asked questions on the prevalence data" xr:uid="{00000000-0004-0000-0700-000009000000}"/>
    <hyperlink ref="H13" r:id="rId3" tooltip="Click here for summary data for England and other UK nations" xr:uid="{00000000-0004-0000-0700-00000A000000}"/>
    <hyperlink ref="H12" r:id="rId4" tooltip="Click here for detailed prevalence data for England and other UK nations" xr:uid="{00000000-0004-0000-0700-00000B000000}"/>
  </hyperlinks>
  <pageMargins left="0.7" right="0.7" top="0.75" bottom="0.75" header="0.3" footer="0.3"/>
  <pageSetup paperSize="9" scale="67" orientation="portrait" r:id="rId5"/>
  <rowBreaks count="3" manualBreakCount="3">
    <brk id="47" max="16383" man="1"/>
    <brk id="74" max="16383" man="1"/>
    <brk id="99" max="16383" man="1"/>
  </rowBreaks>
  <colBreaks count="2" manualBreakCount="2">
    <brk id="10" max="1048575" man="1"/>
    <brk id="18" max="1048575" man="1"/>
  </colBreaks>
  <drawing r:id="rId6"/>
  <legacyDrawing r:id="rId7"/>
  <mc:AlternateContent xmlns:mc="http://schemas.openxmlformats.org/markup-compatibility/2006">
    <mc:Choice Requires="x14">
      <controls>
        <mc:AlternateContent xmlns:mc="http://schemas.openxmlformats.org/markup-compatibility/2006">
          <mc:Choice Requires="x14">
            <control shapeId="24578" r:id="rId8" name="List Box 2">
              <controlPr defaultSize="0" autoLine="0" autoPict="0">
                <anchor moveWithCells="1">
                  <from>
                    <xdr:col>1</xdr:col>
                    <xdr:colOff>28575</xdr:colOff>
                    <xdr:row>9</xdr:row>
                    <xdr:rowOff>0</xdr:rowOff>
                  </from>
                  <to>
                    <xdr:col>3</xdr:col>
                    <xdr:colOff>228600</xdr:colOff>
                    <xdr:row>12</xdr:row>
                    <xdr:rowOff>66675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FFFF00"/>
  </sheetPr>
  <dimension ref="A1:AT214"/>
  <sheetViews>
    <sheetView zoomScaleNormal="100" workbookViewId="0">
      <selection activeCell="F5" sqref="F5"/>
    </sheetView>
  </sheetViews>
  <sheetFormatPr defaultRowHeight="14.25"/>
  <cols>
    <col min="1" max="1" width="1.85546875" style="30" customWidth="1"/>
    <col min="2" max="2" width="10.85546875" style="30" bestFit="1" customWidth="1"/>
    <col min="3" max="3" width="1.85546875" style="30" customWidth="1"/>
    <col min="4" max="4" width="71.28515625" style="30" bestFit="1" customWidth="1"/>
    <col min="5" max="5" width="2" style="30" customWidth="1"/>
    <col min="6" max="6" width="49.7109375" style="31" customWidth="1"/>
    <col min="7" max="7" width="2" style="30" customWidth="1"/>
    <col min="8" max="8" width="35" style="30" bestFit="1" customWidth="1"/>
    <col min="9" max="9" width="2" style="30" customWidth="1"/>
    <col min="10" max="10" width="35" style="30" bestFit="1" customWidth="1"/>
    <col min="11" max="11" width="9.140625" style="30"/>
    <col min="12" max="12" width="42.5703125" style="30" bestFit="1" customWidth="1"/>
    <col min="13" max="13" width="2" style="30" customWidth="1"/>
    <col min="14" max="14" width="55.28515625" style="30" customWidth="1"/>
    <col min="15" max="15" width="2" style="30" customWidth="1"/>
    <col min="16" max="16" width="11.140625" style="30" customWidth="1"/>
    <col min="17" max="18" width="9.140625" style="30"/>
    <col min="19" max="19" width="11.85546875" style="148" bestFit="1" customWidth="1"/>
    <col min="20" max="20" width="26.28515625" style="148" bestFit="1" customWidth="1"/>
    <col min="21" max="21" width="21.42578125" style="148" bestFit="1" customWidth="1"/>
    <col min="22" max="22" width="26.28515625" style="148" bestFit="1" customWidth="1"/>
    <col min="23" max="25" width="9.140625" style="30"/>
    <col min="26" max="26" width="13.140625" style="30" customWidth="1"/>
    <col min="27" max="27" width="14.140625" style="30" customWidth="1"/>
    <col min="28" max="28" width="10.85546875" style="30" customWidth="1"/>
    <col min="29" max="29" width="21.140625" style="30" bestFit="1" customWidth="1"/>
    <col min="30" max="30" width="15.140625" style="30" bestFit="1" customWidth="1"/>
    <col min="31" max="31" width="10" style="30" bestFit="1" customWidth="1"/>
    <col min="32" max="32" width="17.5703125" style="30" bestFit="1" customWidth="1"/>
    <col min="33" max="33" width="13.42578125" style="30" bestFit="1" customWidth="1"/>
    <col min="34" max="34" width="12.85546875" style="30" bestFit="1" customWidth="1"/>
    <col min="35" max="35" width="21.140625" style="30" bestFit="1" customWidth="1"/>
    <col min="36" max="36" width="19.42578125" style="30" bestFit="1" customWidth="1"/>
    <col min="37" max="37" width="20.140625" style="30" bestFit="1" customWidth="1"/>
    <col min="38" max="38" width="23.5703125" style="30" bestFit="1" customWidth="1"/>
    <col min="39" max="39" width="12.28515625" style="30" bestFit="1" customWidth="1"/>
    <col min="40" max="40" width="19.42578125" style="30" bestFit="1" customWidth="1"/>
    <col min="41" max="41" width="9.7109375" style="30" bestFit="1" customWidth="1"/>
    <col min="42" max="42" width="26.5703125" style="30" bestFit="1" customWidth="1"/>
    <col min="43" max="43" width="12.140625" style="30" bestFit="1" customWidth="1"/>
    <col min="44" max="44" width="29.28515625" style="30" bestFit="1" customWidth="1"/>
    <col min="45" max="45" width="11.28515625" style="30" bestFit="1" customWidth="1"/>
    <col min="46" max="46" width="12.5703125" style="30" bestFit="1" customWidth="1"/>
    <col min="47" max="16384" width="9.140625" style="30"/>
  </cols>
  <sheetData>
    <row r="1" spans="1:46" ht="15.75">
      <c r="A1" s="38" t="s">
        <v>211</v>
      </c>
    </row>
    <row r="3" spans="1:46" s="32" customFormat="1" ht="15">
      <c r="B3" s="36" t="s">
        <v>212</v>
      </c>
      <c r="D3" s="36" t="s">
        <v>213</v>
      </c>
      <c r="F3" s="36" t="s">
        <v>214</v>
      </c>
      <c r="H3" s="36" t="s">
        <v>215</v>
      </c>
      <c r="J3" s="36" t="s">
        <v>216</v>
      </c>
      <c r="L3" s="116" t="s">
        <v>213</v>
      </c>
      <c r="N3" s="116" t="s">
        <v>217</v>
      </c>
      <c r="P3" s="116" t="s">
        <v>212</v>
      </c>
      <c r="S3" s="149" t="s">
        <v>218</v>
      </c>
      <c r="T3" s="149" t="s">
        <v>219</v>
      </c>
      <c r="U3" s="149" t="s">
        <v>220</v>
      </c>
      <c r="V3" s="149" t="s">
        <v>221</v>
      </c>
      <c r="Z3" s="42"/>
      <c r="AA3" s="42"/>
      <c r="AB3" s="42"/>
      <c r="AC3" s="42"/>
      <c r="AD3" s="42"/>
      <c r="AE3" s="42"/>
      <c r="AF3" s="42"/>
      <c r="AG3" s="42"/>
      <c r="AH3" s="42"/>
      <c r="AI3" s="42"/>
      <c r="AJ3" s="42"/>
      <c r="AK3" s="42"/>
      <c r="AL3" s="42"/>
      <c r="AM3" s="42"/>
      <c r="AN3" s="42"/>
      <c r="AO3" s="42"/>
      <c r="AP3" s="42"/>
      <c r="AQ3" s="42"/>
      <c r="AR3" s="42"/>
      <c r="AS3" s="42"/>
      <c r="AT3" s="42"/>
    </row>
    <row r="4" spans="1:46" s="33" customFormat="1" ht="15">
      <c r="B4" s="35" t="s">
        <v>222</v>
      </c>
      <c r="C4" s="34"/>
      <c r="D4" s="35" t="s">
        <v>223</v>
      </c>
      <c r="F4" s="35" t="s">
        <v>224</v>
      </c>
      <c r="H4" s="35" t="s">
        <v>225</v>
      </c>
      <c r="J4" s="35" t="s">
        <v>226</v>
      </c>
      <c r="L4" s="35" t="s">
        <v>223</v>
      </c>
      <c r="N4" s="117" t="s">
        <v>200</v>
      </c>
      <c r="P4" s="35" t="s">
        <v>227</v>
      </c>
      <c r="S4" s="149" t="s">
        <v>226</v>
      </c>
      <c r="T4" s="149" t="s">
        <v>228</v>
      </c>
      <c r="U4" s="149" t="s">
        <v>229</v>
      </c>
      <c r="V4" s="149" t="s">
        <v>228</v>
      </c>
      <c r="Z4" s="42"/>
      <c r="AA4" s="134">
        <v>1</v>
      </c>
      <c r="AB4" s="134">
        <v>2</v>
      </c>
      <c r="AC4" s="42"/>
      <c r="AD4" s="42"/>
      <c r="AE4" s="42"/>
      <c r="AF4" s="42"/>
      <c r="AG4" s="42"/>
      <c r="AH4" s="42"/>
      <c r="AI4" s="42"/>
      <c r="AJ4" s="42"/>
      <c r="AK4" s="42"/>
      <c r="AL4" s="42"/>
      <c r="AM4" s="42"/>
      <c r="AN4" s="42"/>
      <c r="AO4" s="42"/>
      <c r="AP4" s="42"/>
      <c r="AQ4" s="42"/>
      <c r="AR4" s="42"/>
      <c r="AS4" s="42"/>
      <c r="AT4" s="42"/>
    </row>
    <row r="5" spans="1:46" s="33" customFormat="1" ht="15">
      <c r="B5" s="35" t="s">
        <v>230</v>
      </c>
      <c r="C5" s="34"/>
      <c r="D5" s="35" t="s">
        <v>231</v>
      </c>
      <c r="F5" s="35" t="s">
        <v>232</v>
      </c>
      <c r="H5" s="35" t="s">
        <v>233</v>
      </c>
      <c r="J5" s="35" t="s">
        <v>234</v>
      </c>
      <c r="L5" s="35" t="s">
        <v>231</v>
      </c>
      <c r="N5" s="118" t="s">
        <v>54</v>
      </c>
      <c r="P5" s="35" t="s">
        <v>235</v>
      </c>
      <c r="S5" s="149" t="s">
        <v>234</v>
      </c>
      <c r="T5" s="149" t="s">
        <v>236</v>
      </c>
      <c r="U5" s="149" t="s">
        <v>229</v>
      </c>
      <c r="V5" s="149" t="s">
        <v>236</v>
      </c>
      <c r="Z5" s="42"/>
      <c r="AA5" s="135">
        <f>IF(ISERROR(VLOOKUP(control!$P$8&amp;control!$L$7&amp;control!$N$26,Data_CN!$A$5:$K$700,Data_CN!$E$1,FALSE)),"-",VLOOKUP(control!$P$8&amp;control!$L$7&amp;control!$N$26,Data_CN!$A$5:$K$700,Data_CN!$E$1,FALSE))</f>
        <v>310</v>
      </c>
      <c r="AB5" s="136" t="s">
        <v>237</v>
      </c>
      <c r="AC5" s="42"/>
      <c r="AD5" s="42"/>
      <c r="AE5" s="42"/>
      <c r="AF5" s="42"/>
      <c r="AG5" s="42"/>
      <c r="AH5" s="42"/>
      <c r="AI5" s="42"/>
      <c r="AJ5" s="42"/>
      <c r="AK5" s="42"/>
      <c r="AL5" s="42"/>
      <c r="AM5" s="42"/>
      <c r="AN5" s="42"/>
      <c r="AO5" s="42"/>
      <c r="AP5" s="42"/>
      <c r="AQ5" s="42"/>
      <c r="AR5" s="42"/>
      <c r="AS5" s="42"/>
      <c r="AT5" s="42"/>
    </row>
    <row r="6" spans="1:46" s="33" customFormat="1" ht="15">
      <c r="B6" s="35" t="s">
        <v>238</v>
      </c>
      <c r="C6" s="34"/>
      <c r="D6" s="37">
        <v>2</v>
      </c>
      <c r="F6" s="35" t="s">
        <v>239</v>
      </c>
      <c r="H6" s="35" t="s">
        <v>240</v>
      </c>
      <c r="J6" s="35" t="s">
        <v>241</v>
      </c>
      <c r="L6" s="119">
        <v>2</v>
      </c>
      <c r="N6" s="118" t="s">
        <v>69</v>
      </c>
      <c r="P6" s="35" t="s">
        <v>242</v>
      </c>
      <c r="S6" s="149" t="s">
        <v>241</v>
      </c>
      <c r="T6" s="149" t="s">
        <v>243</v>
      </c>
      <c r="U6" s="149" t="s">
        <v>244</v>
      </c>
      <c r="V6" s="149" t="s">
        <v>243</v>
      </c>
      <c r="Z6" s="42"/>
      <c r="AA6" s="135">
        <f>IF(ISERROR(VLOOKUP(control!$P$8&amp;control!$L$7&amp;control!$N$26,Data_CN!$A$5:$K$700,Data_CN!$F$1,FALSE)),"-",VLOOKUP(control!$P$8&amp;control!$L$7&amp;control!$N$26,Data_CN!$A$5:$K$700,Data_CN!$F$1,FALSE))</f>
        <v>264</v>
      </c>
      <c r="AB6" s="136" t="s">
        <v>245</v>
      </c>
      <c r="AC6" s="42"/>
      <c r="AD6" s="42"/>
      <c r="AE6" s="42"/>
      <c r="AF6" s="42"/>
      <c r="AG6" s="42"/>
      <c r="AH6" s="42"/>
      <c r="AI6" s="42"/>
      <c r="AJ6" s="42"/>
      <c r="AK6" s="42"/>
      <c r="AL6" s="42"/>
      <c r="AM6" s="42"/>
      <c r="AN6" s="42"/>
      <c r="AO6" s="42"/>
      <c r="AP6" s="42"/>
      <c r="AQ6" s="42"/>
      <c r="AR6" s="42"/>
      <c r="AS6" s="42"/>
      <c r="AT6" s="42"/>
    </row>
    <row r="7" spans="1:46" s="33" customFormat="1" ht="15">
      <c r="B7" s="34"/>
      <c r="C7" s="34"/>
      <c r="D7" s="39" t="str">
        <f>INDEX(D4:D5,D6)</f>
        <v>South Wales</v>
      </c>
      <c r="F7" s="35" t="s">
        <v>246</v>
      </c>
      <c r="H7" s="35" t="s">
        <v>247</v>
      </c>
      <c r="J7" s="35" t="s">
        <v>248</v>
      </c>
      <c r="L7" s="119" t="str">
        <f>INDEX(L4:L6,L6)</f>
        <v>South Wales</v>
      </c>
      <c r="N7" s="118" t="s">
        <v>60</v>
      </c>
      <c r="P7" s="119">
        <v>3</v>
      </c>
      <c r="S7" s="149" t="s">
        <v>248</v>
      </c>
      <c r="T7" s="149" t="s">
        <v>249</v>
      </c>
      <c r="U7" s="149" t="s">
        <v>244</v>
      </c>
      <c r="V7" s="149" t="s">
        <v>249</v>
      </c>
      <c r="Z7" s="42"/>
      <c r="AA7" s="135">
        <f>IF(ISERROR(VLOOKUP(control!$P$8&amp;control!$L$7&amp;control!$N$26,Data_CN!$A$5:$K$700,Data_CN!$G$1,FALSE)),"-",VLOOKUP(control!$P$8&amp;control!$L$7&amp;control!$N$26,Data_CN!$A$5:$K$700,Data_CN!$G$1,FALSE))</f>
        <v>616</v>
      </c>
      <c r="AB7" s="136" t="s">
        <v>250</v>
      </c>
      <c r="AC7" s="42"/>
      <c r="AD7" s="42"/>
      <c r="AE7" s="42"/>
      <c r="AF7" s="42"/>
      <c r="AG7" s="42"/>
      <c r="AH7" s="42"/>
      <c r="AI7" s="42"/>
      <c r="AJ7" s="42"/>
      <c r="AK7" s="42"/>
      <c r="AL7" s="42"/>
      <c r="AM7" s="42"/>
      <c r="AN7" s="42"/>
      <c r="AO7" s="42"/>
      <c r="AP7" s="42"/>
      <c r="AQ7" s="42"/>
      <c r="AR7" s="42"/>
      <c r="AS7" s="42"/>
      <c r="AT7" s="42"/>
    </row>
    <row r="8" spans="1:46" s="33" customFormat="1" ht="15">
      <c r="B8" s="34"/>
      <c r="C8" s="34"/>
      <c r="F8" s="35" t="s">
        <v>251</v>
      </c>
      <c r="H8" s="35" t="s">
        <v>252</v>
      </c>
      <c r="J8" s="35" t="s">
        <v>253</v>
      </c>
      <c r="N8" s="118" t="s">
        <v>64</v>
      </c>
      <c r="P8" s="119" t="str">
        <f>INDEX(P4:P6,P7)</f>
        <v>persons</v>
      </c>
      <c r="S8" s="149" t="s">
        <v>253</v>
      </c>
      <c r="T8" s="149" t="s">
        <v>254</v>
      </c>
      <c r="U8" s="149" t="s">
        <v>244</v>
      </c>
      <c r="V8" s="149" t="s">
        <v>254</v>
      </c>
      <c r="Z8" s="42"/>
      <c r="AA8" s="135">
        <f>IF(ISERROR(VLOOKUP(control!$P$8&amp;control!$L$7&amp;control!$N$26,Data_CN!$A$5:$K$700,Data_CN!$H$1,FALSE)),"-",VLOOKUP(control!$P$8&amp;control!$L$7&amp;control!$N$26,Data_CN!$A$5:$K$700,Data_CN!$H$1,FALSE))</f>
        <v>698</v>
      </c>
      <c r="AB8" s="136" t="s">
        <v>255</v>
      </c>
      <c r="AC8" s="42"/>
      <c r="AD8" s="42"/>
      <c r="AE8" s="42"/>
      <c r="AF8" s="42"/>
      <c r="AG8" s="42"/>
      <c r="AH8" s="42"/>
      <c r="AI8" s="42"/>
      <c r="AJ8" s="42"/>
      <c r="AK8" s="42"/>
      <c r="AL8" s="42"/>
      <c r="AM8" s="42"/>
      <c r="AN8" s="42"/>
      <c r="AO8" s="42"/>
      <c r="AP8" s="42"/>
      <c r="AQ8" s="42"/>
      <c r="AR8" s="42"/>
      <c r="AS8" s="42"/>
      <c r="AT8" s="42"/>
    </row>
    <row r="9" spans="1:46" s="33" customFormat="1" ht="25.5">
      <c r="B9" s="34"/>
      <c r="C9" s="34"/>
      <c r="F9" s="35" t="s">
        <v>256</v>
      </c>
      <c r="H9" s="35" t="s">
        <v>257</v>
      </c>
      <c r="J9" s="35" t="s">
        <v>258</v>
      </c>
      <c r="N9" s="118" t="s">
        <v>77</v>
      </c>
      <c r="S9" s="149" t="s">
        <v>258</v>
      </c>
      <c r="T9" s="149" t="s">
        <v>259</v>
      </c>
      <c r="U9" s="149" t="s">
        <v>244</v>
      </c>
      <c r="V9" s="149" t="s">
        <v>259</v>
      </c>
      <c r="Z9" s="42"/>
      <c r="AA9" s="135">
        <f>IF(ISERROR(VLOOKUP(control!$P$8&amp;control!$L$7&amp;control!$N$26,Data_CN!$A$5:$K$700,Data_CN!$I$1,FALSE)),"-",VLOOKUP(control!$P$8&amp;control!$L$7&amp;control!$N$26,Data_CN!$A$5:$K$700,Data_CN!$I$1,FALSE))</f>
        <v>610</v>
      </c>
      <c r="AB9" s="136" t="s">
        <v>260</v>
      </c>
      <c r="AC9" s="42"/>
      <c r="AD9" s="42"/>
      <c r="AE9" s="42"/>
      <c r="AF9" s="42"/>
      <c r="AG9" s="42"/>
      <c r="AH9" s="42"/>
      <c r="AI9" s="42"/>
      <c r="AJ9" s="42"/>
      <c r="AK9" s="42"/>
      <c r="AL9" s="42"/>
      <c r="AM9" s="42"/>
      <c r="AN9" s="42"/>
      <c r="AO9" s="42"/>
      <c r="AP9" s="42"/>
      <c r="AQ9" s="42"/>
      <c r="AR9" s="42"/>
      <c r="AS9" s="42"/>
      <c r="AT9" s="42"/>
    </row>
    <row r="10" spans="1:46" s="33" customFormat="1" ht="25.5">
      <c r="B10" s="34"/>
      <c r="C10" s="34"/>
      <c r="F10" s="35" t="s">
        <v>261</v>
      </c>
      <c r="H10" s="35" t="s">
        <v>262</v>
      </c>
      <c r="J10" s="35" t="s">
        <v>263</v>
      </c>
      <c r="N10" s="118" t="s">
        <v>83</v>
      </c>
      <c r="S10" s="149" t="s">
        <v>263</v>
      </c>
      <c r="T10" s="149" t="s">
        <v>264</v>
      </c>
      <c r="U10" s="149" t="s">
        <v>262</v>
      </c>
      <c r="V10" s="149" t="s">
        <v>264</v>
      </c>
      <c r="Z10" s="42"/>
      <c r="AA10" s="135">
        <f>IF(ISERROR(VLOOKUP(control!$P$8&amp;control!$L$7&amp;control!$N$26,Data_CN!$A$5:$K$700,Data_CN!$J$1,FALSE)),"-",VLOOKUP(control!$P$8&amp;control!$L$7&amp;control!$N$26,Data_CN!$A$5:$K$700,Data_CN!$J$1,FALSE))</f>
        <v>503</v>
      </c>
      <c r="AB10" s="136" t="s">
        <v>265</v>
      </c>
      <c r="AC10" s="42"/>
      <c r="AD10" s="42"/>
      <c r="AE10" s="42"/>
      <c r="AF10" s="42"/>
      <c r="AG10" s="42"/>
      <c r="AH10" s="42"/>
      <c r="AI10" s="42"/>
      <c r="AJ10" s="42"/>
      <c r="AK10" s="42"/>
      <c r="AL10" s="42"/>
      <c r="AM10" s="42"/>
      <c r="AN10" s="42"/>
      <c r="AO10" s="42"/>
      <c r="AP10" s="42"/>
      <c r="AQ10" s="42"/>
      <c r="AR10" s="42"/>
      <c r="AS10" s="42"/>
      <c r="AT10" s="42"/>
    </row>
    <row r="11" spans="1:46" s="33" customFormat="1" ht="15">
      <c r="B11" s="34"/>
      <c r="C11" s="34"/>
      <c r="F11" s="37">
        <v>7</v>
      </c>
      <c r="H11" s="35" t="s">
        <v>266</v>
      </c>
      <c r="J11" s="35" t="s">
        <v>267</v>
      </c>
      <c r="N11" s="118" t="s">
        <v>201</v>
      </c>
      <c r="S11" s="149" t="s">
        <v>267</v>
      </c>
      <c r="T11" s="149" t="s">
        <v>268</v>
      </c>
      <c r="U11" s="149" t="s">
        <v>262</v>
      </c>
      <c r="V11" s="149" t="s">
        <v>268</v>
      </c>
      <c r="Z11" s="42"/>
      <c r="AA11" s="135">
        <f>IF(ISERROR(VLOOKUP(control!$P$8&amp;control!$L$7&amp;control!$N$26,Data_CN!$A$5:$K$700,Data_CN!$K$1,FALSE)),"-",VLOOKUP(control!$P$8&amp;control!$L$7&amp;control!$N$26,Data_CN!$A$5:$K$700,Data_CN!$K$1,FALSE))</f>
        <v>3001</v>
      </c>
      <c r="AB11" s="137" t="s">
        <v>269</v>
      </c>
      <c r="AC11" s="42"/>
      <c r="AD11" s="42"/>
      <c r="AE11" s="42"/>
      <c r="AF11" s="42"/>
      <c r="AG11" s="42"/>
      <c r="AH11" s="42"/>
      <c r="AI11" s="42"/>
      <c r="AJ11" s="42"/>
      <c r="AK11" s="42"/>
      <c r="AL11" s="42"/>
      <c r="AM11" s="42"/>
      <c r="AN11" s="42"/>
      <c r="AO11" s="42"/>
      <c r="AP11" s="42"/>
      <c r="AQ11" s="42"/>
      <c r="AR11" s="42"/>
      <c r="AS11" s="42"/>
      <c r="AT11" s="42"/>
    </row>
    <row r="12" spans="1:46" s="33" customFormat="1" ht="15">
      <c r="B12" s="34"/>
      <c r="C12" s="34"/>
      <c r="F12" s="39" t="str">
        <f>INDEX(F4:F10,F11)</f>
        <v>Powys Teaching</v>
      </c>
      <c r="H12" s="35" t="s">
        <v>270</v>
      </c>
      <c r="J12" s="35" t="s">
        <v>271</v>
      </c>
      <c r="N12" s="118" t="s">
        <v>151</v>
      </c>
      <c r="S12" s="149" t="s">
        <v>271</v>
      </c>
      <c r="T12" s="149" t="s">
        <v>272</v>
      </c>
      <c r="U12" s="149" t="s">
        <v>262</v>
      </c>
      <c r="V12" s="149" t="s">
        <v>272</v>
      </c>
      <c r="Z12" s="42"/>
      <c r="AA12" s="42"/>
      <c r="AB12" s="42"/>
      <c r="AC12" s="42"/>
      <c r="AD12" s="42"/>
      <c r="AE12" s="42"/>
      <c r="AF12" s="42"/>
      <c r="AG12" s="42"/>
      <c r="AH12" s="42"/>
      <c r="AI12" s="42"/>
      <c r="AJ12" s="42"/>
      <c r="AK12" s="42"/>
      <c r="AL12" s="42"/>
      <c r="AM12" s="42"/>
      <c r="AN12" s="42"/>
      <c r="AO12" s="42"/>
      <c r="AP12" s="42"/>
      <c r="AQ12" s="42"/>
      <c r="AR12" s="42"/>
      <c r="AS12" s="42"/>
      <c r="AT12" s="42"/>
    </row>
    <row r="13" spans="1:46" s="33" customFormat="1" ht="15">
      <c r="B13" s="34"/>
      <c r="C13" s="34"/>
      <c r="H13" s="35" t="s">
        <v>244</v>
      </c>
      <c r="J13" s="35" t="s">
        <v>273</v>
      </c>
      <c r="N13" s="118" t="s">
        <v>95</v>
      </c>
      <c r="S13" s="149" t="s">
        <v>273</v>
      </c>
      <c r="T13" s="149" t="s">
        <v>274</v>
      </c>
      <c r="U13" s="149" t="s">
        <v>262</v>
      </c>
      <c r="V13" s="149" t="s">
        <v>274</v>
      </c>
      <c r="Z13" s="42"/>
      <c r="AA13" s="42"/>
      <c r="AB13" s="42"/>
      <c r="AC13" s="42"/>
      <c r="AD13" s="42"/>
      <c r="AE13" s="42"/>
      <c r="AF13" s="42"/>
      <c r="AG13" s="42"/>
      <c r="AH13" s="42"/>
      <c r="AI13" s="42"/>
      <c r="AJ13" s="42"/>
      <c r="AK13" s="42"/>
      <c r="AL13" s="42"/>
      <c r="AM13" s="42"/>
      <c r="AN13" s="42"/>
      <c r="AO13" s="42"/>
      <c r="AP13" s="42"/>
      <c r="AQ13" s="42"/>
      <c r="AR13" s="42"/>
      <c r="AS13" s="42"/>
      <c r="AT13" s="42"/>
    </row>
    <row r="14" spans="1:46" s="33" customFormat="1" ht="15">
      <c r="B14" s="34"/>
      <c r="C14" s="34"/>
      <c r="F14" s="34"/>
      <c r="H14" s="35" t="s">
        <v>229</v>
      </c>
      <c r="J14" s="35" t="s">
        <v>275</v>
      </c>
      <c r="N14" s="118" t="s">
        <v>154</v>
      </c>
      <c r="S14" s="149" t="s">
        <v>275</v>
      </c>
      <c r="T14" s="149" t="s">
        <v>276</v>
      </c>
      <c r="U14" s="149" t="s">
        <v>266</v>
      </c>
      <c r="V14" s="149" t="s">
        <v>276</v>
      </c>
      <c r="Z14" s="42"/>
      <c r="AA14" s="42"/>
      <c r="AB14" s="42"/>
      <c r="AC14" s="42"/>
      <c r="AD14" s="42"/>
      <c r="AE14" s="42"/>
      <c r="AF14" s="42"/>
      <c r="AG14" s="42"/>
      <c r="AH14" s="42"/>
      <c r="AI14" s="42"/>
      <c r="AJ14" s="42"/>
      <c r="AK14" s="42"/>
      <c r="AL14" s="42"/>
      <c r="AM14" s="42"/>
      <c r="AN14" s="42"/>
      <c r="AO14" s="42"/>
      <c r="AP14" s="42"/>
      <c r="AQ14" s="42"/>
      <c r="AR14" s="42"/>
      <c r="AS14" s="42"/>
      <c r="AT14" s="42"/>
    </row>
    <row r="15" spans="1:46" s="33" customFormat="1" ht="15">
      <c r="B15" s="34"/>
      <c r="C15" s="34"/>
      <c r="F15" s="34"/>
      <c r="H15" s="35" t="s">
        <v>277</v>
      </c>
      <c r="J15" s="35" t="s">
        <v>278</v>
      </c>
      <c r="N15" s="118" t="s">
        <v>155</v>
      </c>
      <c r="S15" s="149" t="s">
        <v>278</v>
      </c>
      <c r="T15" s="149" t="s">
        <v>279</v>
      </c>
      <c r="U15" s="149" t="s">
        <v>266</v>
      </c>
      <c r="V15" s="149" t="s">
        <v>279</v>
      </c>
      <c r="Z15" s="42"/>
      <c r="AA15" s="42"/>
      <c r="AB15" s="42"/>
      <c r="AC15" s="42"/>
      <c r="AD15" s="42"/>
      <c r="AE15" s="42"/>
      <c r="AF15" s="42"/>
      <c r="AG15" s="42"/>
      <c r="AH15" s="42"/>
      <c r="AI15" s="42"/>
      <c r="AJ15" s="42"/>
      <c r="AK15" s="42"/>
      <c r="AL15" s="42"/>
      <c r="AM15" s="42"/>
      <c r="AN15" s="42"/>
      <c r="AO15" s="42"/>
      <c r="AP15" s="42"/>
      <c r="AQ15" s="42"/>
      <c r="AR15" s="42"/>
      <c r="AS15" s="42"/>
      <c r="AT15" s="42"/>
    </row>
    <row r="16" spans="1:46" s="33" customFormat="1" ht="15">
      <c r="B16" s="34"/>
      <c r="C16" s="34"/>
      <c r="F16" s="34"/>
      <c r="H16" s="35" t="s">
        <v>280</v>
      </c>
      <c r="J16" s="35" t="s">
        <v>281</v>
      </c>
      <c r="N16" s="118" t="s">
        <v>99</v>
      </c>
      <c r="S16" s="149" t="s">
        <v>281</v>
      </c>
      <c r="T16" s="149" t="s">
        <v>282</v>
      </c>
      <c r="U16" s="149" t="s">
        <v>266</v>
      </c>
      <c r="V16" s="149" t="s">
        <v>282</v>
      </c>
      <c r="Z16" s="42"/>
      <c r="AA16" s="42"/>
      <c r="AB16" s="42"/>
      <c r="AC16" s="42"/>
      <c r="AD16" s="42"/>
      <c r="AE16" s="42"/>
      <c r="AF16" s="42"/>
      <c r="AG16" s="42"/>
      <c r="AH16" s="42"/>
      <c r="AI16" s="42"/>
      <c r="AJ16" s="42"/>
      <c r="AK16" s="42"/>
      <c r="AL16" s="42"/>
      <c r="AM16" s="42"/>
      <c r="AN16" s="42"/>
      <c r="AO16" s="42"/>
      <c r="AP16" s="42"/>
      <c r="AQ16" s="42"/>
      <c r="AR16" s="42"/>
      <c r="AS16" s="42"/>
      <c r="AT16" s="42"/>
    </row>
    <row r="17" spans="2:46" s="33" customFormat="1" ht="15">
      <c r="B17" s="34"/>
      <c r="C17" s="34"/>
      <c r="F17" s="34"/>
      <c r="H17" s="35" t="s">
        <v>283</v>
      </c>
      <c r="J17" s="35" t="s">
        <v>284</v>
      </c>
      <c r="N17" s="118" t="s">
        <v>116</v>
      </c>
      <c r="S17" s="149" t="s">
        <v>284</v>
      </c>
      <c r="T17" s="149" t="s">
        <v>285</v>
      </c>
      <c r="U17" s="149" t="s">
        <v>270</v>
      </c>
      <c r="V17" s="149" t="s">
        <v>285</v>
      </c>
      <c r="Z17" s="42"/>
      <c r="AA17" s="42"/>
      <c r="AB17" s="42"/>
      <c r="AC17" s="42"/>
      <c r="AD17" s="42"/>
      <c r="AE17" s="42"/>
      <c r="AF17" s="42"/>
      <c r="AG17" s="42"/>
      <c r="AH17" s="42"/>
      <c r="AI17" s="42"/>
      <c r="AJ17" s="42"/>
      <c r="AK17" s="42"/>
      <c r="AL17" s="42"/>
      <c r="AM17" s="42"/>
      <c r="AN17" s="42"/>
      <c r="AO17" s="42"/>
      <c r="AP17" s="42"/>
      <c r="AQ17" s="42"/>
      <c r="AR17" s="42"/>
      <c r="AS17" s="42"/>
      <c r="AT17" s="42"/>
    </row>
    <row r="18" spans="2:46" s="33" customFormat="1" ht="15">
      <c r="B18" s="34"/>
      <c r="C18" s="34"/>
      <c r="F18" s="34"/>
      <c r="H18" s="35" t="s">
        <v>286</v>
      </c>
      <c r="J18" s="35" t="s">
        <v>287</v>
      </c>
      <c r="N18" s="118" t="s">
        <v>122</v>
      </c>
      <c r="S18" s="149" t="s">
        <v>287</v>
      </c>
      <c r="T18" s="149" t="s">
        <v>288</v>
      </c>
      <c r="U18" s="149" t="s">
        <v>270</v>
      </c>
      <c r="V18" s="149" t="s">
        <v>288</v>
      </c>
      <c r="Z18" s="42"/>
      <c r="AA18" s="42"/>
      <c r="AB18" s="42"/>
      <c r="AC18" s="42"/>
      <c r="AD18" s="42"/>
      <c r="AE18" s="42"/>
      <c r="AF18" s="42"/>
      <c r="AG18" s="42"/>
      <c r="AH18" s="42"/>
      <c r="AI18" s="42"/>
      <c r="AJ18" s="42"/>
      <c r="AK18" s="42"/>
      <c r="AL18" s="42"/>
      <c r="AM18" s="42"/>
      <c r="AN18" s="42"/>
      <c r="AO18" s="42"/>
      <c r="AP18" s="42"/>
      <c r="AQ18" s="42"/>
      <c r="AR18" s="42"/>
      <c r="AS18" s="42"/>
      <c r="AT18" s="42"/>
    </row>
    <row r="19" spans="2:46" s="33" customFormat="1" ht="15">
      <c r="B19" s="34"/>
      <c r="C19" s="34"/>
      <c r="F19" s="34"/>
      <c r="H19" s="35" t="s">
        <v>289</v>
      </c>
      <c r="J19" s="35" t="s">
        <v>290</v>
      </c>
      <c r="N19" s="118" t="s">
        <v>128</v>
      </c>
      <c r="S19" s="149" t="s">
        <v>290</v>
      </c>
      <c r="T19" s="149" t="s">
        <v>291</v>
      </c>
      <c r="U19" s="149" t="s">
        <v>270</v>
      </c>
      <c r="V19" s="149" t="s">
        <v>291</v>
      </c>
      <c r="Z19" s="42"/>
      <c r="AA19" s="42"/>
      <c r="AB19" s="42"/>
      <c r="AC19" s="42"/>
      <c r="AD19" s="42"/>
      <c r="AE19" s="42"/>
      <c r="AF19" s="42"/>
      <c r="AG19" s="42"/>
      <c r="AH19" s="42"/>
      <c r="AI19" s="42"/>
      <c r="AJ19" s="42"/>
      <c r="AK19" s="42"/>
      <c r="AL19" s="42"/>
      <c r="AM19" s="42"/>
      <c r="AN19" s="42"/>
      <c r="AO19" s="42"/>
      <c r="AP19" s="42"/>
      <c r="AQ19" s="42"/>
      <c r="AR19" s="42"/>
      <c r="AS19" s="42"/>
      <c r="AT19" s="42"/>
    </row>
    <row r="20" spans="2:46" s="33" customFormat="1" ht="15">
      <c r="B20" s="34"/>
      <c r="C20" s="34"/>
      <c r="F20" s="34"/>
      <c r="H20" s="35" t="s">
        <v>292</v>
      </c>
      <c r="J20" s="35" t="s">
        <v>293</v>
      </c>
      <c r="N20" s="118" t="s">
        <v>132</v>
      </c>
      <c r="S20" s="149" t="s">
        <v>293</v>
      </c>
      <c r="T20" s="149" t="s">
        <v>294</v>
      </c>
      <c r="U20" s="149" t="s">
        <v>270</v>
      </c>
      <c r="V20" s="149" t="s">
        <v>294</v>
      </c>
      <c r="Z20" s="42"/>
      <c r="AA20" s="42"/>
      <c r="AB20" s="42"/>
      <c r="AC20" s="42"/>
      <c r="AD20" s="42"/>
      <c r="AE20" s="42"/>
      <c r="AF20" s="42"/>
      <c r="AG20" s="42"/>
      <c r="AH20" s="42"/>
      <c r="AI20" s="42"/>
      <c r="AJ20" s="42"/>
      <c r="AK20" s="42"/>
      <c r="AL20" s="42"/>
      <c r="AM20" s="42"/>
      <c r="AN20" s="42"/>
      <c r="AO20" s="42"/>
      <c r="AP20" s="42"/>
      <c r="AQ20" s="42"/>
      <c r="AR20" s="42"/>
      <c r="AS20" s="42"/>
      <c r="AT20" s="42"/>
    </row>
    <row r="21" spans="2:46" s="33" customFormat="1" ht="15">
      <c r="B21" s="34"/>
      <c r="C21" s="34"/>
      <c r="F21" s="34"/>
      <c r="H21" s="35" t="s">
        <v>295</v>
      </c>
      <c r="J21" s="35" t="s">
        <v>296</v>
      </c>
      <c r="N21" s="118" t="s">
        <v>161</v>
      </c>
      <c r="S21" s="149" t="s">
        <v>296</v>
      </c>
      <c r="T21" s="149" t="s">
        <v>297</v>
      </c>
      <c r="U21" s="149" t="s">
        <v>270</v>
      </c>
      <c r="V21" s="149" t="s">
        <v>297</v>
      </c>
      <c r="Z21" s="42"/>
      <c r="AA21" s="42"/>
      <c r="AB21" s="42"/>
      <c r="AC21" s="42"/>
      <c r="AD21" s="42"/>
      <c r="AE21" s="42"/>
      <c r="AF21" s="42"/>
      <c r="AG21" s="42"/>
      <c r="AH21" s="42"/>
      <c r="AI21" s="42"/>
      <c r="AJ21" s="42"/>
      <c r="AK21" s="42"/>
      <c r="AL21" s="42"/>
      <c r="AM21" s="42"/>
      <c r="AN21" s="42"/>
      <c r="AO21" s="42"/>
      <c r="AP21" s="42"/>
      <c r="AQ21" s="42"/>
      <c r="AR21" s="42"/>
      <c r="AS21" s="42"/>
      <c r="AT21" s="42"/>
    </row>
    <row r="22" spans="2:46" s="33" customFormat="1" ht="15">
      <c r="B22" s="34"/>
      <c r="C22" s="34"/>
      <c r="F22" s="34"/>
      <c r="H22" s="35" t="s">
        <v>298</v>
      </c>
      <c r="J22" s="35" t="s">
        <v>299</v>
      </c>
      <c r="N22" s="118" t="s">
        <v>164</v>
      </c>
      <c r="S22" s="149" t="s">
        <v>299</v>
      </c>
      <c r="T22" s="149" t="s">
        <v>300</v>
      </c>
      <c r="U22" s="149" t="s">
        <v>301</v>
      </c>
      <c r="V22" s="149" t="s">
        <v>300</v>
      </c>
      <c r="Z22" s="42"/>
      <c r="AA22" s="42"/>
      <c r="AB22" s="42"/>
      <c r="AC22" s="42"/>
      <c r="AD22" s="42"/>
      <c r="AE22" s="42"/>
      <c r="AF22" s="42"/>
      <c r="AG22" s="42"/>
      <c r="AH22" s="42"/>
      <c r="AI22" s="42"/>
      <c r="AJ22" s="42"/>
      <c r="AK22" s="42"/>
      <c r="AL22" s="42"/>
      <c r="AM22" s="42"/>
      <c r="AN22" s="42"/>
      <c r="AO22" s="42"/>
      <c r="AP22" s="42"/>
      <c r="AQ22" s="42"/>
      <c r="AR22" s="42"/>
      <c r="AS22" s="42"/>
      <c r="AT22" s="42"/>
    </row>
    <row r="23" spans="2:46" s="33" customFormat="1" ht="15">
      <c r="B23" s="34"/>
      <c r="C23" s="34"/>
      <c r="F23" s="34"/>
      <c r="H23" s="35" t="s">
        <v>302</v>
      </c>
      <c r="J23" s="35" t="s">
        <v>303</v>
      </c>
      <c r="N23" s="118" t="s">
        <v>142</v>
      </c>
      <c r="S23" s="149" t="s">
        <v>303</v>
      </c>
      <c r="T23" s="149" t="s">
        <v>304</v>
      </c>
      <c r="U23" s="149" t="s">
        <v>301</v>
      </c>
      <c r="V23" s="149" t="s">
        <v>304</v>
      </c>
      <c r="Z23" s="42"/>
      <c r="AA23" s="42"/>
      <c r="AB23" s="42"/>
      <c r="AC23" s="42"/>
      <c r="AD23" s="42"/>
      <c r="AE23" s="42"/>
      <c r="AF23" s="42"/>
      <c r="AG23" s="42"/>
      <c r="AH23" s="42"/>
      <c r="AI23" s="42"/>
      <c r="AJ23" s="42"/>
      <c r="AK23" s="42"/>
      <c r="AL23" s="42"/>
      <c r="AM23" s="42"/>
      <c r="AN23" s="42"/>
      <c r="AO23" s="42"/>
      <c r="AP23" s="42"/>
      <c r="AQ23" s="42"/>
      <c r="AR23" s="42"/>
      <c r="AS23" s="42"/>
      <c r="AT23" s="42"/>
    </row>
    <row r="24" spans="2:46" s="33" customFormat="1" ht="15">
      <c r="B24" s="34"/>
      <c r="C24" s="34"/>
      <c r="F24" s="34"/>
      <c r="H24" s="35" t="s">
        <v>305</v>
      </c>
      <c r="J24" s="35" t="s">
        <v>306</v>
      </c>
      <c r="N24" s="118" t="s">
        <v>146</v>
      </c>
      <c r="S24" s="149" t="s">
        <v>306</v>
      </c>
      <c r="T24" s="149" t="s">
        <v>307</v>
      </c>
      <c r="U24" s="149" t="s">
        <v>301</v>
      </c>
      <c r="V24" s="149" t="s">
        <v>307</v>
      </c>
      <c r="Z24" s="42"/>
      <c r="AA24" s="42"/>
      <c r="AB24" s="42"/>
      <c r="AC24" s="42"/>
      <c r="AD24" s="42"/>
      <c r="AE24" s="42"/>
      <c r="AF24" s="42"/>
      <c r="AG24" s="42"/>
      <c r="AH24" s="42"/>
      <c r="AI24" s="42"/>
      <c r="AJ24" s="42"/>
      <c r="AK24" s="42"/>
      <c r="AL24" s="42"/>
      <c r="AM24" s="42"/>
      <c r="AN24" s="42"/>
      <c r="AO24" s="42"/>
      <c r="AP24" s="42"/>
      <c r="AQ24" s="42"/>
      <c r="AR24" s="42"/>
      <c r="AS24" s="42"/>
      <c r="AT24" s="42"/>
    </row>
    <row r="25" spans="2:46" s="33" customFormat="1" ht="15">
      <c r="B25" s="34"/>
      <c r="C25" s="34"/>
      <c r="F25" s="34"/>
      <c r="H25" s="35" t="s">
        <v>301</v>
      </c>
      <c r="J25" s="35" t="s">
        <v>308</v>
      </c>
      <c r="N25" s="119">
        <v>4</v>
      </c>
      <c r="S25" s="149" t="s">
        <v>308</v>
      </c>
      <c r="T25" s="149" t="s">
        <v>309</v>
      </c>
      <c r="U25" s="149" t="s">
        <v>301</v>
      </c>
      <c r="V25" s="149" t="s">
        <v>309</v>
      </c>
      <c r="Z25" s="42"/>
      <c r="AA25" s="42"/>
      <c r="AB25" s="42"/>
      <c r="AC25" s="42"/>
      <c r="AD25" s="42"/>
      <c r="AE25" s="42"/>
      <c r="AF25" s="42"/>
      <c r="AG25" s="42"/>
      <c r="AH25" s="42"/>
      <c r="AI25" s="42"/>
      <c r="AJ25" s="42"/>
      <c r="AK25" s="42"/>
      <c r="AL25" s="42"/>
      <c r="AM25" s="42"/>
      <c r="AN25" s="42"/>
      <c r="AO25" s="42"/>
      <c r="AP25" s="42"/>
      <c r="AQ25" s="42"/>
      <c r="AR25" s="42"/>
      <c r="AS25" s="42"/>
      <c r="AT25" s="42"/>
    </row>
    <row r="26" spans="2:46" s="33" customFormat="1" ht="15">
      <c r="B26" s="34"/>
      <c r="C26" s="34"/>
      <c r="F26" s="34"/>
      <c r="H26" s="37">
        <v>15</v>
      </c>
      <c r="J26" s="35" t="s">
        <v>310</v>
      </c>
      <c r="N26" s="119" t="str">
        <f>INDEX(N4:N24,N25)</f>
        <v>Central Nervous System (including Brain)</v>
      </c>
      <c r="S26" s="149" t="s">
        <v>310</v>
      </c>
      <c r="T26" s="149" t="s">
        <v>311</v>
      </c>
      <c r="U26" s="149" t="s">
        <v>292</v>
      </c>
      <c r="V26" s="149" t="s">
        <v>311</v>
      </c>
      <c r="Z26" s="42"/>
      <c r="AA26" s="42"/>
      <c r="AB26" s="42"/>
      <c r="AC26" s="42"/>
      <c r="AD26" s="42"/>
      <c r="AE26" s="42"/>
      <c r="AF26" s="42"/>
      <c r="AG26" s="42"/>
      <c r="AH26" s="42"/>
      <c r="AI26" s="42"/>
      <c r="AJ26" s="42"/>
      <c r="AK26" s="42"/>
      <c r="AL26" s="42"/>
      <c r="AM26" s="42"/>
      <c r="AN26" s="42"/>
      <c r="AO26" s="42"/>
      <c r="AP26" s="42"/>
      <c r="AQ26" s="42"/>
      <c r="AR26" s="42"/>
      <c r="AS26" s="42"/>
      <c r="AT26" s="42"/>
    </row>
    <row r="27" spans="2:46" s="33" customFormat="1" ht="15">
      <c r="B27" s="34"/>
      <c r="C27" s="34"/>
      <c r="F27" s="34"/>
      <c r="H27" s="39" t="str">
        <f>INDEX(H4:H25,H26)</f>
        <v>Newport</v>
      </c>
      <c r="J27" s="35" t="s">
        <v>312</v>
      </c>
      <c r="S27" s="149" t="s">
        <v>312</v>
      </c>
      <c r="T27" s="149" t="s">
        <v>313</v>
      </c>
      <c r="U27" s="149" t="s">
        <v>292</v>
      </c>
      <c r="V27" s="149" t="s">
        <v>313</v>
      </c>
      <c r="Z27" s="42"/>
      <c r="AA27" s="42"/>
      <c r="AB27" s="42"/>
      <c r="AC27" s="42"/>
      <c r="AD27" s="42"/>
      <c r="AE27" s="42"/>
      <c r="AF27" s="42"/>
      <c r="AG27" s="42"/>
      <c r="AH27" s="42"/>
      <c r="AI27" s="42"/>
      <c r="AJ27" s="42"/>
      <c r="AK27" s="42"/>
      <c r="AL27" s="42"/>
      <c r="AM27" s="42"/>
      <c r="AN27" s="42"/>
      <c r="AO27" s="42"/>
      <c r="AP27" s="42"/>
      <c r="AQ27" s="42"/>
      <c r="AR27" s="42"/>
      <c r="AS27" s="42"/>
      <c r="AT27" s="42"/>
    </row>
    <row r="28" spans="2:46" s="33" customFormat="1" ht="15">
      <c r="B28" s="34"/>
      <c r="C28" s="34"/>
      <c r="F28" s="34"/>
      <c r="J28" s="35" t="s">
        <v>314</v>
      </c>
      <c r="S28" s="149" t="s">
        <v>314</v>
      </c>
      <c r="T28" s="149" t="s">
        <v>315</v>
      </c>
      <c r="U28" s="149" t="s">
        <v>292</v>
      </c>
      <c r="V28" s="149" t="s">
        <v>315</v>
      </c>
      <c r="Z28" s="42"/>
      <c r="AA28" s="42"/>
      <c r="AB28" s="42"/>
      <c r="AC28" s="42"/>
      <c r="AD28" s="42"/>
      <c r="AE28" s="42"/>
      <c r="AF28" s="42"/>
      <c r="AG28" s="42"/>
      <c r="AH28" s="42"/>
      <c r="AI28" s="42"/>
      <c r="AJ28" s="42"/>
      <c r="AK28" s="42"/>
      <c r="AL28" s="42"/>
      <c r="AM28" s="42"/>
      <c r="AN28" s="42"/>
      <c r="AO28" s="42"/>
      <c r="AP28" s="42"/>
      <c r="AQ28" s="42"/>
      <c r="AR28" s="42"/>
      <c r="AS28" s="42"/>
      <c r="AT28" s="42"/>
    </row>
    <row r="29" spans="2:46" s="33" customFormat="1" ht="15">
      <c r="B29" s="34"/>
      <c r="C29" s="34"/>
      <c r="F29" s="34"/>
      <c r="J29" s="35" t="s">
        <v>316</v>
      </c>
      <c r="S29" s="149" t="s">
        <v>316</v>
      </c>
      <c r="T29" s="149" t="s">
        <v>317</v>
      </c>
      <c r="U29" s="149" t="s">
        <v>292</v>
      </c>
      <c r="V29" s="149" t="s">
        <v>317</v>
      </c>
      <c r="Z29" s="42"/>
      <c r="AA29" s="42"/>
      <c r="AB29" s="42"/>
      <c r="AC29" s="42"/>
      <c r="AD29" s="42"/>
      <c r="AE29" s="42"/>
      <c r="AF29" s="42"/>
      <c r="AG29" s="42"/>
      <c r="AH29" s="42"/>
      <c r="AI29" s="42"/>
      <c r="AJ29" s="42"/>
      <c r="AK29" s="42"/>
      <c r="AL29" s="42"/>
      <c r="AM29" s="42"/>
      <c r="AN29" s="42"/>
      <c r="AO29" s="42"/>
      <c r="AP29" s="42"/>
      <c r="AQ29" s="42"/>
      <c r="AR29" s="42"/>
      <c r="AS29" s="42"/>
      <c r="AT29" s="42"/>
    </row>
    <row r="30" spans="2:46" s="33" customFormat="1" ht="15">
      <c r="B30" s="34"/>
      <c r="C30" s="34"/>
      <c r="F30" s="34"/>
      <c r="J30" s="35" t="s">
        <v>318</v>
      </c>
      <c r="S30" s="149" t="s">
        <v>318</v>
      </c>
      <c r="T30" s="149" t="s">
        <v>319</v>
      </c>
      <c r="U30" s="149" t="s">
        <v>257</v>
      </c>
      <c r="V30" s="149" t="s">
        <v>319</v>
      </c>
      <c r="Z30" s="42"/>
      <c r="AA30" s="42"/>
      <c r="AB30" s="42"/>
      <c r="AC30" s="42"/>
      <c r="AD30" s="42"/>
      <c r="AE30" s="42"/>
      <c r="AF30" s="42"/>
      <c r="AG30" s="42"/>
      <c r="AH30" s="42"/>
      <c r="AI30" s="42"/>
      <c r="AJ30" s="42"/>
      <c r="AK30" s="42"/>
      <c r="AL30" s="42"/>
      <c r="AM30" s="42"/>
      <c r="AN30" s="42"/>
      <c r="AO30" s="42"/>
      <c r="AP30" s="42"/>
      <c r="AQ30" s="42"/>
      <c r="AR30" s="42"/>
      <c r="AS30" s="42"/>
      <c r="AT30" s="42"/>
    </row>
    <row r="31" spans="2:46" s="33" customFormat="1" ht="15">
      <c r="B31" s="34"/>
      <c r="C31" s="34"/>
      <c r="D31" s="33">
        <v>1</v>
      </c>
      <c r="F31" s="34"/>
      <c r="J31" s="35" t="s">
        <v>320</v>
      </c>
      <c r="S31" s="149" t="s">
        <v>320</v>
      </c>
      <c r="T31" s="149" t="s">
        <v>321</v>
      </c>
      <c r="U31" s="149" t="s">
        <v>257</v>
      </c>
      <c r="V31" s="149" t="s">
        <v>321</v>
      </c>
      <c r="Z31" s="42"/>
      <c r="AA31" s="42"/>
      <c r="AB31" s="42"/>
      <c r="AC31" s="42"/>
      <c r="AD31" s="42"/>
      <c r="AE31" s="42"/>
      <c r="AF31" s="42"/>
      <c r="AG31" s="42"/>
      <c r="AH31" s="42"/>
      <c r="AI31" s="42"/>
      <c r="AJ31" s="42"/>
      <c r="AK31" s="42"/>
      <c r="AL31" s="42"/>
      <c r="AM31" s="42"/>
      <c r="AN31" s="42"/>
      <c r="AO31" s="42"/>
      <c r="AP31" s="42"/>
      <c r="AQ31" s="42"/>
      <c r="AR31" s="42"/>
      <c r="AS31" s="42"/>
      <c r="AT31" s="42"/>
    </row>
    <row r="32" spans="2:46" s="33" customFormat="1" ht="15">
      <c r="B32" s="34"/>
      <c r="C32" s="34"/>
      <c r="F32" s="34"/>
      <c r="H32" s="33" t="e">
        <f>VLOOKUP($B$4&amp;$H$27&amp;control!$B31,Data_LA!$A$5:$K$889,Data_LA!E$1,FALSE)</f>
        <v>#N/A</v>
      </c>
      <c r="J32" s="35" t="s">
        <v>322</v>
      </c>
      <c r="S32" s="149" t="s">
        <v>322</v>
      </c>
      <c r="T32" s="149" t="s">
        <v>323</v>
      </c>
      <c r="U32" s="149" t="s">
        <v>289</v>
      </c>
      <c r="V32" s="149" t="s">
        <v>323</v>
      </c>
      <c r="Z32" s="42"/>
      <c r="AA32" s="42"/>
      <c r="AB32" s="42"/>
      <c r="AC32" s="42"/>
      <c r="AD32" s="42"/>
      <c r="AE32" s="42"/>
      <c r="AF32" s="42"/>
      <c r="AG32" s="42"/>
      <c r="AH32" s="42"/>
      <c r="AI32" s="42"/>
      <c r="AJ32" s="42"/>
      <c r="AK32" s="42"/>
      <c r="AL32" s="42"/>
      <c r="AM32" s="42"/>
      <c r="AN32" s="42"/>
      <c r="AO32" s="42"/>
      <c r="AP32" s="42"/>
      <c r="AQ32" s="42"/>
      <c r="AR32" s="42"/>
      <c r="AS32" s="42"/>
      <c r="AT32" s="42"/>
    </row>
    <row r="33" spans="6:46" s="33" customFormat="1" ht="15">
      <c r="F33" s="34"/>
      <c r="J33" s="35" t="s">
        <v>324</v>
      </c>
      <c r="S33" s="149" t="s">
        <v>324</v>
      </c>
      <c r="T33" s="149" t="s">
        <v>325</v>
      </c>
      <c r="U33" s="149" t="s">
        <v>289</v>
      </c>
      <c r="V33" s="149" t="s">
        <v>325</v>
      </c>
      <c r="Z33" s="42"/>
      <c r="AA33" s="42"/>
      <c r="AB33" s="42"/>
      <c r="AC33" s="42"/>
      <c r="AD33" s="42"/>
      <c r="AE33" s="42"/>
      <c r="AF33" s="42"/>
      <c r="AG33" s="42"/>
      <c r="AH33" s="42"/>
      <c r="AI33" s="42"/>
      <c r="AJ33" s="42"/>
      <c r="AK33" s="42"/>
      <c r="AL33" s="42"/>
      <c r="AM33" s="42"/>
      <c r="AN33" s="42"/>
      <c r="AO33" s="42"/>
      <c r="AP33" s="42"/>
      <c r="AQ33" s="42"/>
      <c r="AR33" s="42"/>
      <c r="AS33" s="42"/>
      <c r="AT33" s="42"/>
    </row>
    <row r="34" spans="6:46" s="33" customFormat="1" ht="15">
      <c r="F34" s="34"/>
      <c r="J34" s="35" t="s">
        <v>326</v>
      </c>
      <c r="S34" s="149" t="s">
        <v>326</v>
      </c>
      <c r="T34" s="149" t="s">
        <v>327</v>
      </c>
      <c r="U34" s="149" t="s">
        <v>289</v>
      </c>
      <c r="V34" s="149" t="s">
        <v>327</v>
      </c>
      <c r="Z34" s="42"/>
      <c r="AA34" s="42"/>
      <c r="AB34" s="42"/>
      <c r="AC34" s="42"/>
      <c r="AD34" s="42"/>
      <c r="AE34" s="42"/>
      <c r="AF34" s="42"/>
      <c r="AG34" s="42"/>
      <c r="AH34" s="42"/>
      <c r="AI34" s="42"/>
      <c r="AJ34" s="42"/>
      <c r="AK34" s="42"/>
      <c r="AL34" s="42"/>
      <c r="AM34" s="42"/>
      <c r="AN34" s="42"/>
      <c r="AO34" s="42"/>
      <c r="AP34" s="42"/>
      <c r="AQ34" s="42"/>
      <c r="AR34" s="42"/>
      <c r="AS34" s="42"/>
      <c r="AT34" s="42"/>
    </row>
    <row r="35" spans="6:46" s="33" customFormat="1" ht="15">
      <c r="F35" s="34"/>
      <c r="J35" s="35" t="s">
        <v>328</v>
      </c>
      <c r="S35" s="149" t="s">
        <v>328</v>
      </c>
      <c r="T35" s="149" t="s">
        <v>329</v>
      </c>
      <c r="U35" s="149" t="s">
        <v>252</v>
      </c>
      <c r="V35" s="149" t="s">
        <v>329</v>
      </c>
      <c r="Z35" s="42"/>
      <c r="AA35" s="42"/>
      <c r="AB35" s="42"/>
      <c r="AC35" s="42"/>
      <c r="AD35" s="42"/>
      <c r="AE35" s="42"/>
      <c r="AF35" s="42"/>
      <c r="AG35" s="42"/>
      <c r="AH35" s="42"/>
      <c r="AI35" s="42"/>
      <c r="AJ35" s="42"/>
      <c r="AK35" s="42"/>
      <c r="AL35" s="42"/>
      <c r="AM35" s="42"/>
      <c r="AN35" s="42"/>
      <c r="AO35" s="42"/>
      <c r="AP35" s="42"/>
      <c r="AQ35" s="42"/>
      <c r="AR35" s="42"/>
      <c r="AS35" s="42"/>
      <c r="AT35" s="42"/>
    </row>
    <row r="36" spans="6:46" s="33" customFormat="1" ht="15">
      <c r="F36" s="34"/>
      <c r="J36" s="35" t="s">
        <v>330</v>
      </c>
      <c r="S36" s="149" t="s">
        <v>330</v>
      </c>
      <c r="T36" s="149" t="s">
        <v>331</v>
      </c>
      <c r="U36" s="149" t="s">
        <v>252</v>
      </c>
      <c r="V36" s="149" t="s">
        <v>331</v>
      </c>
      <c r="Z36" s="42"/>
      <c r="AA36" s="42"/>
      <c r="AB36" s="42"/>
      <c r="AC36" s="42"/>
      <c r="AD36" s="42"/>
      <c r="AE36" s="42"/>
      <c r="AF36" s="42"/>
      <c r="AG36" s="42"/>
      <c r="AH36" s="42"/>
      <c r="AI36" s="42"/>
      <c r="AJ36" s="42"/>
      <c r="AK36" s="42"/>
      <c r="AL36" s="42"/>
      <c r="AM36" s="42"/>
      <c r="AN36" s="42"/>
      <c r="AO36" s="42"/>
      <c r="AP36" s="42"/>
      <c r="AQ36" s="42"/>
      <c r="AR36" s="42"/>
      <c r="AS36" s="42"/>
      <c r="AT36" s="42"/>
    </row>
    <row r="37" spans="6:46" s="33" customFormat="1" ht="15">
      <c r="F37" s="34"/>
      <c r="J37" s="35" t="s">
        <v>332</v>
      </c>
      <c r="S37" s="149" t="s">
        <v>332</v>
      </c>
      <c r="T37" s="149" t="s">
        <v>333</v>
      </c>
      <c r="U37" s="149" t="s">
        <v>252</v>
      </c>
      <c r="V37" s="149" t="s">
        <v>333</v>
      </c>
      <c r="Z37" s="42"/>
      <c r="AA37" s="42"/>
      <c r="AB37" s="42"/>
      <c r="AC37" s="42"/>
      <c r="AD37" s="42"/>
      <c r="AE37" s="42"/>
      <c r="AF37" s="42"/>
      <c r="AG37" s="42"/>
      <c r="AH37" s="42"/>
      <c r="AI37" s="42"/>
      <c r="AJ37" s="42"/>
      <c r="AK37" s="42"/>
      <c r="AL37" s="42"/>
      <c r="AM37" s="42"/>
      <c r="AN37" s="42"/>
      <c r="AO37" s="42"/>
      <c r="AP37" s="42"/>
      <c r="AQ37" s="42"/>
      <c r="AR37" s="42"/>
      <c r="AS37" s="42"/>
      <c r="AT37" s="42"/>
    </row>
    <row r="38" spans="6:46" s="33" customFormat="1" ht="15">
      <c r="F38" s="34"/>
      <c r="J38" s="35" t="s">
        <v>334</v>
      </c>
      <c r="S38" s="149" t="s">
        <v>334</v>
      </c>
      <c r="T38" s="149" t="s">
        <v>335</v>
      </c>
      <c r="U38" s="149" t="s">
        <v>252</v>
      </c>
      <c r="V38" s="149" t="s">
        <v>335</v>
      </c>
      <c r="Z38" s="42"/>
      <c r="AA38" s="42"/>
      <c r="AB38" s="42"/>
      <c r="AC38" s="42"/>
      <c r="AD38" s="42"/>
      <c r="AE38" s="42"/>
      <c r="AF38" s="42"/>
      <c r="AG38" s="42"/>
      <c r="AH38" s="42"/>
      <c r="AI38" s="42"/>
      <c r="AJ38" s="42"/>
      <c r="AK38" s="42"/>
      <c r="AL38" s="42"/>
      <c r="AM38" s="42"/>
      <c r="AN38" s="42"/>
      <c r="AO38" s="42"/>
      <c r="AP38" s="42"/>
      <c r="AQ38" s="42"/>
      <c r="AR38" s="42"/>
      <c r="AS38" s="42"/>
      <c r="AT38" s="42"/>
    </row>
    <row r="39" spans="6:46" s="33" customFormat="1" ht="15">
      <c r="F39" s="34"/>
      <c r="J39" s="35" t="s">
        <v>336</v>
      </c>
      <c r="S39" s="149" t="s">
        <v>336</v>
      </c>
      <c r="T39" s="149" t="s">
        <v>337</v>
      </c>
      <c r="U39" s="149" t="s">
        <v>252</v>
      </c>
      <c r="V39" s="149" t="s">
        <v>337</v>
      </c>
      <c r="Z39" s="42"/>
      <c r="AA39" s="42"/>
      <c r="AB39" s="42"/>
      <c r="AC39" s="42"/>
      <c r="AD39" s="42"/>
      <c r="AE39" s="42"/>
      <c r="AF39" s="42"/>
      <c r="AG39" s="42"/>
      <c r="AH39" s="42"/>
      <c r="AI39" s="42"/>
      <c r="AJ39" s="42"/>
      <c r="AK39" s="42"/>
      <c r="AL39" s="42"/>
      <c r="AM39" s="42"/>
      <c r="AN39" s="42"/>
      <c r="AO39" s="42"/>
      <c r="AP39" s="42"/>
      <c r="AQ39" s="42"/>
      <c r="AR39" s="42"/>
      <c r="AS39" s="42"/>
      <c r="AT39" s="42"/>
    </row>
    <row r="40" spans="6:46" s="33" customFormat="1" ht="15">
      <c r="F40" s="34"/>
      <c r="J40" s="35" t="s">
        <v>338</v>
      </c>
      <c r="S40" s="149" t="s">
        <v>338</v>
      </c>
      <c r="T40" s="149" t="s">
        <v>339</v>
      </c>
      <c r="U40" s="149" t="s">
        <v>252</v>
      </c>
      <c r="V40" s="149" t="s">
        <v>339</v>
      </c>
      <c r="Z40" s="42"/>
      <c r="AA40" s="42"/>
      <c r="AB40" s="42"/>
      <c r="AC40" s="42"/>
      <c r="AD40" s="42"/>
      <c r="AE40" s="42"/>
      <c r="AF40" s="42"/>
      <c r="AG40" s="42"/>
      <c r="AH40" s="42"/>
      <c r="AI40" s="42"/>
      <c r="AJ40" s="42"/>
      <c r="AK40" s="42"/>
      <c r="AL40" s="42"/>
      <c r="AM40" s="42"/>
      <c r="AN40" s="42"/>
      <c r="AO40" s="42"/>
      <c r="AP40" s="42"/>
      <c r="AQ40" s="42"/>
      <c r="AR40" s="42"/>
      <c r="AS40" s="42"/>
      <c r="AT40" s="42"/>
    </row>
    <row r="41" spans="6:46" s="33" customFormat="1" ht="15">
      <c r="F41" s="34"/>
      <c r="J41" s="35" t="s">
        <v>340</v>
      </c>
      <c r="S41" s="149" t="s">
        <v>340</v>
      </c>
      <c r="T41" s="149" t="s">
        <v>341</v>
      </c>
      <c r="U41" s="149" t="s">
        <v>298</v>
      </c>
      <c r="V41" s="149" t="s">
        <v>341</v>
      </c>
      <c r="Z41" s="42"/>
      <c r="AA41" s="42"/>
      <c r="AB41" s="42"/>
      <c r="AC41" s="42"/>
      <c r="AD41" s="42"/>
      <c r="AE41" s="42"/>
      <c r="AF41" s="42"/>
      <c r="AG41" s="42"/>
      <c r="AH41" s="42"/>
      <c r="AI41" s="42"/>
      <c r="AJ41" s="42"/>
      <c r="AK41" s="42"/>
      <c r="AL41" s="42"/>
      <c r="AM41" s="42"/>
      <c r="AN41" s="42"/>
      <c r="AO41" s="42"/>
      <c r="AP41" s="42"/>
      <c r="AQ41" s="42"/>
      <c r="AR41" s="42"/>
      <c r="AS41" s="42"/>
      <c r="AT41" s="42"/>
    </row>
    <row r="42" spans="6:46" s="33" customFormat="1" ht="15">
      <c r="F42" s="34"/>
      <c r="J42" s="35" t="s">
        <v>342</v>
      </c>
      <c r="S42" s="149" t="s">
        <v>342</v>
      </c>
      <c r="T42" s="149" t="s">
        <v>343</v>
      </c>
      <c r="U42" s="149" t="s">
        <v>298</v>
      </c>
      <c r="V42" s="149" t="s">
        <v>343</v>
      </c>
      <c r="Z42" s="42"/>
      <c r="AA42" s="42"/>
      <c r="AB42" s="42"/>
      <c r="AC42" s="42"/>
      <c r="AD42" s="42"/>
      <c r="AE42" s="42"/>
      <c r="AF42" s="42"/>
      <c r="AG42" s="42"/>
      <c r="AH42" s="42"/>
      <c r="AI42" s="42"/>
      <c r="AJ42" s="42"/>
      <c r="AK42" s="42"/>
      <c r="AL42" s="42"/>
      <c r="AM42" s="42"/>
      <c r="AN42" s="42"/>
      <c r="AO42" s="42"/>
      <c r="AP42" s="42"/>
      <c r="AQ42" s="42"/>
      <c r="AR42" s="42"/>
      <c r="AS42" s="42"/>
      <c r="AT42" s="42"/>
    </row>
    <row r="43" spans="6:46" s="33" customFormat="1" ht="15">
      <c r="F43" s="34"/>
      <c r="J43" s="35" t="s">
        <v>344</v>
      </c>
      <c r="S43" s="149" t="s">
        <v>344</v>
      </c>
      <c r="T43" s="149" t="s">
        <v>345</v>
      </c>
      <c r="U43" s="149" t="s">
        <v>298</v>
      </c>
      <c r="V43" s="149" t="s">
        <v>345</v>
      </c>
      <c r="Z43" s="42"/>
      <c r="AA43" s="42"/>
      <c r="AB43" s="42"/>
      <c r="AC43" s="42"/>
      <c r="AD43" s="42"/>
      <c r="AE43" s="42"/>
      <c r="AF43" s="42"/>
      <c r="AG43" s="42"/>
      <c r="AH43" s="42"/>
      <c r="AI43" s="42"/>
      <c r="AJ43" s="42"/>
      <c r="AK43" s="42"/>
      <c r="AL43" s="42"/>
      <c r="AM43" s="42"/>
      <c r="AN43" s="42"/>
      <c r="AO43" s="42"/>
      <c r="AP43" s="42"/>
      <c r="AQ43" s="42"/>
      <c r="AR43" s="42"/>
      <c r="AS43" s="42"/>
      <c r="AT43" s="42"/>
    </row>
    <row r="44" spans="6:46" s="33" customFormat="1" ht="15">
      <c r="F44" s="34"/>
      <c r="J44" s="35" t="s">
        <v>346</v>
      </c>
      <c r="S44" s="149" t="s">
        <v>346</v>
      </c>
      <c r="T44" s="149" t="s">
        <v>347</v>
      </c>
      <c r="U44" s="149" t="s">
        <v>298</v>
      </c>
      <c r="V44" s="149" t="s">
        <v>347</v>
      </c>
      <c r="Z44" s="42"/>
      <c r="AA44" s="42"/>
      <c r="AB44" s="42"/>
      <c r="AC44" s="42"/>
      <c r="AD44" s="42"/>
      <c r="AE44" s="42"/>
      <c r="AF44" s="42"/>
      <c r="AG44" s="42"/>
      <c r="AH44" s="42"/>
      <c r="AI44" s="42"/>
      <c r="AJ44" s="42"/>
      <c r="AK44" s="42"/>
      <c r="AL44" s="42"/>
      <c r="AM44" s="42"/>
      <c r="AN44" s="42"/>
      <c r="AO44" s="42"/>
      <c r="AP44" s="42"/>
      <c r="AQ44" s="42"/>
      <c r="AR44" s="42"/>
      <c r="AS44" s="42"/>
      <c r="AT44" s="42"/>
    </row>
    <row r="45" spans="6:46" s="33" customFormat="1" ht="15">
      <c r="F45" s="34"/>
      <c r="J45" s="35" t="s">
        <v>348</v>
      </c>
      <c r="S45" s="149" t="s">
        <v>348</v>
      </c>
      <c r="T45" s="149" t="s">
        <v>349</v>
      </c>
      <c r="U45" s="149" t="s">
        <v>298</v>
      </c>
      <c r="V45" s="149" t="s">
        <v>349</v>
      </c>
      <c r="Z45" s="42"/>
      <c r="AA45" s="42"/>
      <c r="AB45" s="42"/>
      <c r="AC45" s="42"/>
      <c r="AD45" s="42"/>
      <c r="AE45" s="42"/>
      <c r="AF45" s="42"/>
      <c r="AG45" s="42"/>
      <c r="AH45" s="42"/>
      <c r="AI45" s="42"/>
      <c r="AJ45" s="42"/>
      <c r="AK45" s="42"/>
      <c r="AL45" s="42"/>
      <c r="AM45" s="42"/>
      <c r="AN45" s="42"/>
      <c r="AO45" s="42"/>
      <c r="AP45" s="42"/>
      <c r="AQ45" s="42"/>
      <c r="AR45" s="42"/>
      <c r="AS45" s="42"/>
      <c r="AT45" s="42"/>
    </row>
    <row r="46" spans="6:46" s="33" customFormat="1" ht="15">
      <c r="F46" s="34"/>
      <c r="J46" s="35" t="s">
        <v>350</v>
      </c>
      <c r="S46" s="149" t="s">
        <v>350</v>
      </c>
      <c r="T46" s="149" t="s">
        <v>351</v>
      </c>
      <c r="U46" s="149" t="s">
        <v>298</v>
      </c>
      <c r="V46" s="149" t="s">
        <v>351</v>
      </c>
      <c r="Z46" s="42"/>
      <c r="AA46" s="42"/>
      <c r="AB46" s="42"/>
      <c r="AC46" s="42"/>
      <c r="AD46" s="42"/>
      <c r="AE46" s="42"/>
      <c r="AF46" s="42"/>
      <c r="AG46" s="42"/>
      <c r="AH46" s="42"/>
      <c r="AI46" s="42"/>
      <c r="AJ46" s="42"/>
      <c r="AK46" s="42"/>
      <c r="AL46" s="42"/>
      <c r="AM46" s="42"/>
      <c r="AN46" s="42"/>
      <c r="AO46" s="42"/>
      <c r="AP46" s="42"/>
      <c r="AQ46" s="42"/>
      <c r="AR46" s="42"/>
      <c r="AS46" s="42"/>
      <c r="AT46" s="42"/>
    </row>
    <row r="47" spans="6:46" s="33" customFormat="1" ht="15">
      <c r="F47" s="34"/>
      <c r="J47" s="35" t="s">
        <v>352</v>
      </c>
      <c r="S47" s="149" t="s">
        <v>352</v>
      </c>
      <c r="T47" s="149" t="s">
        <v>353</v>
      </c>
      <c r="U47" s="149" t="s">
        <v>298</v>
      </c>
      <c r="V47" s="149" t="s">
        <v>353</v>
      </c>
      <c r="Z47" s="42"/>
      <c r="AA47" s="42"/>
      <c r="AB47" s="42"/>
      <c r="AC47" s="42"/>
      <c r="AD47" s="42"/>
      <c r="AE47" s="42"/>
      <c r="AF47" s="42"/>
      <c r="AG47" s="42"/>
      <c r="AH47" s="42"/>
      <c r="AI47" s="42"/>
      <c r="AJ47" s="42"/>
      <c r="AK47" s="42"/>
      <c r="AL47" s="42"/>
      <c r="AM47" s="42"/>
      <c r="AN47" s="42"/>
      <c r="AO47" s="42"/>
      <c r="AP47" s="42"/>
      <c r="AQ47" s="42"/>
      <c r="AR47" s="42"/>
      <c r="AS47" s="42"/>
      <c r="AT47" s="42"/>
    </row>
    <row r="48" spans="6:46" s="33" customFormat="1" ht="15">
      <c r="F48" s="34"/>
      <c r="J48" s="35" t="s">
        <v>354</v>
      </c>
      <c r="S48" s="149" t="s">
        <v>354</v>
      </c>
      <c r="T48" s="149" t="s">
        <v>355</v>
      </c>
      <c r="U48" s="149" t="s">
        <v>298</v>
      </c>
      <c r="V48" s="149" t="s">
        <v>355</v>
      </c>
      <c r="Z48" s="42"/>
      <c r="AA48" s="42"/>
      <c r="AB48" s="42"/>
      <c r="AC48" s="42"/>
      <c r="AD48" s="42"/>
      <c r="AE48" s="42"/>
      <c r="AF48" s="42"/>
      <c r="AG48" s="42"/>
      <c r="AH48" s="42"/>
      <c r="AI48" s="42"/>
      <c r="AJ48" s="42"/>
      <c r="AK48" s="42"/>
      <c r="AL48" s="42"/>
      <c r="AM48" s="42"/>
      <c r="AN48" s="42"/>
      <c r="AO48" s="42"/>
      <c r="AP48" s="42"/>
      <c r="AQ48" s="42"/>
      <c r="AR48" s="42"/>
      <c r="AS48" s="42"/>
      <c r="AT48" s="42"/>
    </row>
    <row r="49" spans="6:46" s="33" customFormat="1" ht="15">
      <c r="F49" s="34"/>
      <c r="J49" s="35" t="s">
        <v>356</v>
      </c>
      <c r="S49" s="149" t="s">
        <v>356</v>
      </c>
      <c r="T49" s="149" t="s">
        <v>357</v>
      </c>
      <c r="U49" s="149" t="s">
        <v>283</v>
      </c>
      <c r="V49" s="149" t="s">
        <v>357</v>
      </c>
      <c r="Z49" s="42"/>
      <c r="AA49" s="42"/>
      <c r="AB49" s="42"/>
      <c r="AC49" s="42"/>
      <c r="AD49" s="42"/>
      <c r="AE49" s="42"/>
      <c r="AF49" s="42"/>
      <c r="AG49" s="42"/>
      <c r="AH49" s="42"/>
      <c r="AI49" s="42"/>
      <c r="AJ49" s="42"/>
      <c r="AK49" s="42"/>
      <c r="AL49" s="42"/>
      <c r="AM49" s="42"/>
      <c r="AN49" s="42"/>
      <c r="AO49" s="42"/>
      <c r="AP49" s="42"/>
      <c r="AQ49" s="42"/>
      <c r="AR49" s="42"/>
      <c r="AS49" s="42"/>
      <c r="AT49" s="42"/>
    </row>
    <row r="50" spans="6:46" s="33" customFormat="1" ht="15">
      <c r="F50" s="34"/>
      <c r="J50" s="35" t="s">
        <v>358</v>
      </c>
      <c r="S50" s="149" t="s">
        <v>358</v>
      </c>
      <c r="T50" s="149" t="s">
        <v>359</v>
      </c>
      <c r="U50" s="149" t="s">
        <v>283</v>
      </c>
      <c r="V50" s="149" t="s">
        <v>359</v>
      </c>
      <c r="Z50" s="42"/>
      <c r="AA50" s="42"/>
      <c r="AB50" s="42"/>
      <c r="AC50" s="42"/>
      <c r="AD50" s="42"/>
      <c r="AE50" s="42"/>
      <c r="AF50" s="42"/>
      <c r="AG50" s="42"/>
      <c r="AH50" s="42"/>
      <c r="AI50" s="42"/>
      <c r="AJ50" s="42"/>
      <c r="AK50" s="42"/>
      <c r="AL50" s="42"/>
      <c r="AM50" s="42"/>
      <c r="AN50" s="42"/>
      <c r="AO50" s="42"/>
      <c r="AP50" s="42"/>
      <c r="AQ50" s="42"/>
      <c r="AR50" s="42"/>
      <c r="AS50" s="42"/>
      <c r="AT50" s="42"/>
    </row>
    <row r="51" spans="6:46" s="33" customFormat="1" ht="15">
      <c r="F51" s="34"/>
      <c r="J51" s="35" t="s">
        <v>360</v>
      </c>
      <c r="S51" s="149" t="s">
        <v>360</v>
      </c>
      <c r="T51" s="149" t="s">
        <v>361</v>
      </c>
      <c r="U51" s="149" t="s">
        <v>283</v>
      </c>
      <c r="V51" s="149" t="s">
        <v>361</v>
      </c>
      <c r="Z51" s="42"/>
      <c r="AA51" s="42"/>
      <c r="AB51" s="42"/>
      <c r="AC51" s="42"/>
      <c r="AD51" s="42"/>
      <c r="AE51" s="42"/>
      <c r="AF51" s="42"/>
      <c r="AG51" s="42"/>
      <c r="AH51" s="42"/>
      <c r="AI51" s="42"/>
      <c r="AJ51" s="42"/>
      <c r="AK51" s="42"/>
      <c r="AL51" s="42"/>
      <c r="AM51" s="42"/>
      <c r="AN51" s="42"/>
      <c r="AO51" s="42"/>
      <c r="AP51" s="42"/>
      <c r="AQ51" s="42"/>
      <c r="AR51" s="42"/>
      <c r="AS51" s="42"/>
      <c r="AT51" s="42"/>
    </row>
    <row r="52" spans="6:46" s="33" customFormat="1" ht="15">
      <c r="F52" s="34"/>
      <c r="J52" s="35" t="s">
        <v>362</v>
      </c>
      <c r="S52" s="149" t="s">
        <v>362</v>
      </c>
      <c r="T52" s="149" t="s">
        <v>363</v>
      </c>
      <c r="U52" s="149" t="s">
        <v>283</v>
      </c>
      <c r="V52" s="149" t="s">
        <v>363</v>
      </c>
      <c r="Z52" s="42"/>
      <c r="AA52" s="42"/>
      <c r="AB52" s="42"/>
      <c r="AC52" s="42"/>
      <c r="AD52" s="42"/>
      <c r="AE52" s="42"/>
      <c r="AF52" s="42"/>
      <c r="AG52" s="42"/>
      <c r="AH52" s="42"/>
      <c r="AI52" s="42"/>
      <c r="AJ52" s="42"/>
      <c r="AK52" s="42"/>
      <c r="AL52" s="42"/>
      <c r="AM52" s="42"/>
      <c r="AN52" s="42"/>
      <c r="AO52" s="42"/>
      <c r="AP52" s="42"/>
      <c r="AQ52" s="42"/>
      <c r="AR52" s="42"/>
      <c r="AS52" s="42"/>
      <c r="AT52" s="42"/>
    </row>
    <row r="53" spans="6:46" s="33" customFormat="1" ht="15">
      <c r="F53" s="34"/>
      <c r="J53" s="35" t="s">
        <v>364</v>
      </c>
      <c r="S53" s="149" t="s">
        <v>364</v>
      </c>
      <c r="T53" s="149" t="s">
        <v>365</v>
      </c>
      <c r="U53" s="149" t="s">
        <v>283</v>
      </c>
      <c r="V53" s="149" t="s">
        <v>365</v>
      </c>
      <c r="Z53" s="42"/>
      <c r="AA53" s="42"/>
      <c r="AB53" s="42"/>
      <c r="AC53" s="42"/>
      <c r="AD53" s="42"/>
      <c r="AE53" s="42"/>
      <c r="AF53" s="42"/>
      <c r="AG53" s="42"/>
      <c r="AH53" s="42"/>
      <c r="AI53" s="42"/>
      <c r="AJ53" s="42"/>
      <c r="AK53" s="42"/>
      <c r="AL53" s="42"/>
      <c r="AM53" s="42"/>
      <c r="AN53" s="42"/>
      <c r="AO53" s="42"/>
      <c r="AP53" s="42"/>
      <c r="AQ53" s="42"/>
      <c r="AR53" s="42"/>
      <c r="AS53" s="42"/>
      <c r="AT53" s="42"/>
    </row>
    <row r="54" spans="6:46" s="33" customFormat="1" ht="15">
      <c r="F54" s="34"/>
      <c r="J54" s="35" t="s">
        <v>366</v>
      </c>
      <c r="S54" s="149" t="s">
        <v>366</v>
      </c>
      <c r="T54" s="149" t="s">
        <v>367</v>
      </c>
      <c r="U54" s="149" t="s">
        <v>233</v>
      </c>
      <c r="V54" s="149" t="s">
        <v>367</v>
      </c>
      <c r="Z54" s="42"/>
      <c r="AA54" s="42"/>
      <c r="AB54" s="42"/>
      <c r="AC54" s="42"/>
      <c r="AD54" s="42"/>
      <c r="AE54" s="42"/>
      <c r="AF54" s="42"/>
      <c r="AG54" s="42"/>
      <c r="AH54" s="42"/>
      <c r="AI54" s="42"/>
      <c r="AJ54" s="42"/>
      <c r="AK54" s="42"/>
      <c r="AL54" s="42"/>
      <c r="AM54" s="42"/>
      <c r="AN54" s="42"/>
      <c r="AO54" s="42"/>
      <c r="AP54" s="42"/>
      <c r="AQ54" s="42"/>
      <c r="AR54" s="42"/>
      <c r="AS54" s="42"/>
      <c r="AT54" s="42"/>
    </row>
    <row r="55" spans="6:46" s="33" customFormat="1" ht="15">
      <c r="F55" s="34"/>
      <c r="J55" s="35" t="s">
        <v>368</v>
      </c>
      <c r="L55" s="30"/>
      <c r="S55" s="149" t="s">
        <v>368</v>
      </c>
      <c r="T55" s="149" t="s">
        <v>369</v>
      </c>
      <c r="U55" s="149" t="s">
        <v>233</v>
      </c>
      <c r="V55" s="149" t="s">
        <v>369</v>
      </c>
      <c r="Z55" s="42"/>
      <c r="AA55" s="42"/>
      <c r="AB55" s="42"/>
      <c r="AC55" s="42"/>
      <c r="AD55" s="42"/>
      <c r="AE55" s="42"/>
      <c r="AF55" s="42"/>
      <c r="AG55" s="42"/>
      <c r="AH55" s="42"/>
      <c r="AI55" s="42"/>
      <c r="AJ55" s="42"/>
      <c r="AK55" s="42"/>
      <c r="AL55" s="42"/>
      <c r="AM55" s="42"/>
      <c r="AN55" s="42"/>
      <c r="AO55" s="42"/>
      <c r="AP55" s="42"/>
      <c r="AQ55" s="42"/>
      <c r="AR55" s="42"/>
      <c r="AS55" s="42"/>
      <c r="AT55" s="42"/>
    </row>
    <row r="56" spans="6:46" s="33" customFormat="1" ht="15">
      <c r="F56" s="34"/>
      <c r="J56" s="35" t="s">
        <v>370</v>
      </c>
      <c r="L56" s="30"/>
      <c r="S56" s="149" t="s">
        <v>370</v>
      </c>
      <c r="T56" s="149" t="s">
        <v>371</v>
      </c>
      <c r="U56" s="149" t="s">
        <v>233</v>
      </c>
      <c r="V56" s="149" t="s">
        <v>371</v>
      </c>
      <c r="Z56" s="42"/>
      <c r="AA56" s="42"/>
      <c r="AB56" s="42"/>
      <c r="AC56" s="42"/>
      <c r="AD56" s="42"/>
      <c r="AE56" s="42"/>
      <c r="AF56" s="42"/>
      <c r="AG56" s="42"/>
      <c r="AH56" s="42"/>
      <c r="AI56" s="42"/>
      <c r="AJ56" s="42"/>
      <c r="AK56" s="42"/>
      <c r="AL56" s="42"/>
      <c r="AM56" s="42"/>
      <c r="AN56" s="42"/>
      <c r="AO56" s="42"/>
      <c r="AP56" s="42"/>
      <c r="AQ56" s="42"/>
      <c r="AR56" s="42"/>
      <c r="AS56" s="42"/>
      <c r="AT56" s="42"/>
    </row>
    <row r="57" spans="6:46" s="33" customFormat="1" ht="15">
      <c r="F57" s="34"/>
      <c r="J57" s="35" t="s">
        <v>372</v>
      </c>
      <c r="L57" s="30"/>
      <c r="S57" s="149" t="s">
        <v>372</v>
      </c>
      <c r="T57" s="149" t="s">
        <v>373</v>
      </c>
      <c r="U57" s="149" t="s">
        <v>233</v>
      </c>
      <c r="V57" s="149" t="s">
        <v>373</v>
      </c>
      <c r="Z57" s="42"/>
      <c r="AA57" s="42"/>
      <c r="AB57" s="42"/>
      <c r="AC57" s="42"/>
      <c r="AD57" s="42"/>
      <c r="AE57" s="42"/>
      <c r="AF57" s="42"/>
      <c r="AG57" s="42"/>
      <c r="AH57" s="42"/>
      <c r="AI57" s="42"/>
      <c r="AJ57" s="42"/>
      <c r="AK57" s="42"/>
      <c r="AL57" s="42"/>
      <c r="AM57" s="42"/>
      <c r="AN57" s="42"/>
      <c r="AO57" s="42"/>
      <c r="AP57" s="42"/>
      <c r="AQ57" s="42"/>
      <c r="AR57" s="42"/>
      <c r="AS57" s="42"/>
      <c r="AT57" s="42"/>
    </row>
    <row r="58" spans="6:46" s="33" customFormat="1" ht="15">
      <c r="F58" s="34"/>
      <c r="J58" s="35" t="s">
        <v>374</v>
      </c>
      <c r="L58" s="30"/>
      <c r="S58" s="149" t="s">
        <v>374</v>
      </c>
      <c r="T58" s="149" t="s">
        <v>375</v>
      </c>
      <c r="U58" s="149" t="s">
        <v>376</v>
      </c>
      <c r="V58" s="149" t="s">
        <v>375</v>
      </c>
      <c r="Z58" s="42"/>
      <c r="AA58" s="42"/>
      <c r="AB58" s="42"/>
      <c r="AC58" s="42"/>
      <c r="AD58" s="42"/>
      <c r="AE58" s="42"/>
      <c r="AF58" s="42"/>
      <c r="AG58" s="42"/>
      <c r="AH58" s="42"/>
      <c r="AI58" s="42"/>
      <c r="AJ58" s="42"/>
      <c r="AK58" s="42"/>
      <c r="AL58" s="42"/>
      <c r="AM58" s="42"/>
      <c r="AN58" s="42"/>
      <c r="AO58" s="42"/>
      <c r="AP58" s="42"/>
      <c r="AQ58" s="42"/>
      <c r="AR58" s="42"/>
      <c r="AS58" s="42"/>
      <c r="AT58" s="42"/>
    </row>
    <row r="59" spans="6:46" s="33" customFormat="1" ht="15">
      <c r="F59" s="34"/>
      <c r="J59" s="35" t="s">
        <v>377</v>
      </c>
      <c r="L59" s="30"/>
      <c r="S59" s="149" t="s">
        <v>377</v>
      </c>
      <c r="T59" s="149" t="s">
        <v>378</v>
      </c>
      <c r="U59" s="149" t="s">
        <v>376</v>
      </c>
      <c r="V59" s="149" t="s">
        <v>378</v>
      </c>
      <c r="Z59" s="42"/>
      <c r="AA59" s="42"/>
      <c r="AB59" s="42"/>
      <c r="AC59" s="42"/>
      <c r="AD59" s="42"/>
      <c r="AE59" s="42"/>
      <c r="AF59" s="42"/>
      <c r="AG59" s="42"/>
      <c r="AH59" s="42"/>
      <c r="AI59" s="42"/>
      <c r="AJ59" s="42"/>
      <c r="AK59" s="42"/>
      <c r="AL59" s="42"/>
      <c r="AM59" s="42"/>
      <c r="AN59" s="42"/>
      <c r="AO59" s="42"/>
      <c r="AP59" s="42"/>
      <c r="AQ59" s="42"/>
      <c r="AR59" s="42"/>
      <c r="AS59" s="42"/>
      <c r="AT59" s="42"/>
    </row>
    <row r="60" spans="6:46" s="33" customFormat="1" ht="15">
      <c r="F60" s="34"/>
      <c r="J60" s="35" t="s">
        <v>379</v>
      </c>
      <c r="L60" s="30"/>
      <c r="S60" s="149" t="s">
        <v>379</v>
      </c>
      <c r="T60" s="149" t="s">
        <v>380</v>
      </c>
      <c r="U60" s="149" t="s">
        <v>376</v>
      </c>
      <c r="V60" s="149" t="s">
        <v>380</v>
      </c>
      <c r="Z60" s="42"/>
      <c r="AA60" s="42"/>
      <c r="AB60" s="42"/>
      <c r="AC60" s="42"/>
      <c r="AD60" s="42"/>
      <c r="AE60" s="42"/>
      <c r="AF60" s="42"/>
      <c r="AG60" s="42"/>
      <c r="AH60" s="42"/>
      <c r="AI60" s="42"/>
      <c r="AJ60" s="42"/>
      <c r="AK60" s="42"/>
      <c r="AL60" s="42"/>
      <c r="AM60" s="42"/>
      <c r="AN60" s="42"/>
      <c r="AO60" s="42"/>
      <c r="AP60" s="42"/>
      <c r="AQ60" s="42"/>
      <c r="AR60" s="42"/>
      <c r="AS60" s="42"/>
      <c r="AT60" s="42"/>
    </row>
    <row r="61" spans="6:46" s="33" customFormat="1" ht="15">
      <c r="F61" s="34"/>
      <c r="J61" s="35" t="s">
        <v>381</v>
      </c>
      <c r="L61" s="30"/>
      <c r="S61" s="149" t="s">
        <v>381</v>
      </c>
      <c r="T61" s="149" t="s">
        <v>382</v>
      </c>
      <c r="U61" s="149" t="s">
        <v>376</v>
      </c>
      <c r="V61" s="149" t="s">
        <v>382</v>
      </c>
      <c r="Z61" s="42"/>
      <c r="AA61" s="42"/>
      <c r="AB61" s="42"/>
      <c r="AC61" s="42"/>
      <c r="AD61" s="42"/>
      <c r="AE61" s="42"/>
      <c r="AF61" s="42"/>
      <c r="AG61" s="42"/>
      <c r="AH61" s="42"/>
      <c r="AI61" s="42"/>
      <c r="AJ61" s="42"/>
      <c r="AK61" s="42"/>
      <c r="AL61" s="42"/>
      <c r="AM61" s="42"/>
      <c r="AN61" s="42"/>
      <c r="AO61" s="42"/>
      <c r="AP61" s="42"/>
      <c r="AQ61" s="42"/>
      <c r="AR61" s="42"/>
      <c r="AS61" s="42"/>
      <c r="AT61" s="42"/>
    </row>
    <row r="62" spans="6:46" s="33" customFormat="1" ht="15">
      <c r="F62" s="34"/>
      <c r="J62" s="35" t="s">
        <v>383</v>
      </c>
      <c r="L62" s="30"/>
      <c r="S62" s="149" t="s">
        <v>383</v>
      </c>
      <c r="T62" s="149" t="s">
        <v>384</v>
      </c>
      <c r="U62" s="149" t="s">
        <v>295</v>
      </c>
      <c r="V62" s="149" t="s">
        <v>384</v>
      </c>
      <c r="Z62" s="42"/>
      <c r="AA62" s="42"/>
      <c r="AB62" s="42"/>
      <c r="AC62" s="42"/>
      <c r="AD62" s="42"/>
      <c r="AE62" s="42"/>
      <c r="AF62" s="42"/>
      <c r="AG62" s="42"/>
      <c r="AH62" s="42"/>
      <c r="AI62" s="42"/>
      <c r="AJ62" s="42"/>
      <c r="AK62" s="42"/>
      <c r="AL62" s="42"/>
      <c r="AM62" s="42"/>
      <c r="AN62" s="42"/>
      <c r="AO62" s="42"/>
      <c r="AP62" s="42"/>
      <c r="AQ62" s="42"/>
      <c r="AR62" s="42"/>
      <c r="AS62" s="42"/>
      <c r="AT62" s="42"/>
    </row>
    <row r="63" spans="6:46" s="33" customFormat="1" ht="15">
      <c r="F63" s="34"/>
      <c r="J63" s="35" t="s">
        <v>385</v>
      </c>
      <c r="L63" s="30"/>
      <c r="S63" s="149" t="s">
        <v>385</v>
      </c>
      <c r="T63" s="149" t="s">
        <v>386</v>
      </c>
      <c r="U63" s="149" t="s">
        <v>295</v>
      </c>
      <c r="V63" s="149" t="s">
        <v>386</v>
      </c>
      <c r="Z63" s="42"/>
      <c r="AA63" s="42"/>
      <c r="AB63" s="42"/>
      <c r="AC63" s="42"/>
      <c r="AD63" s="42"/>
      <c r="AE63" s="42"/>
      <c r="AF63" s="42"/>
      <c r="AG63" s="42"/>
      <c r="AH63" s="42"/>
      <c r="AI63" s="42"/>
      <c r="AJ63" s="42"/>
      <c r="AK63" s="42"/>
      <c r="AL63" s="42"/>
      <c r="AM63" s="42"/>
      <c r="AN63" s="42"/>
      <c r="AO63" s="42"/>
      <c r="AP63" s="42"/>
      <c r="AQ63" s="42"/>
      <c r="AR63" s="42"/>
      <c r="AS63" s="42"/>
      <c r="AT63" s="42"/>
    </row>
    <row r="64" spans="6:46" s="33" customFormat="1" ht="15">
      <c r="F64" s="34"/>
      <c r="J64" s="35" t="s">
        <v>387</v>
      </c>
      <c r="L64" s="30"/>
      <c r="S64" s="149" t="s">
        <v>387</v>
      </c>
      <c r="T64" s="149" t="s">
        <v>388</v>
      </c>
      <c r="U64" s="149" t="s">
        <v>295</v>
      </c>
      <c r="V64" s="149" t="s">
        <v>388</v>
      </c>
      <c r="Z64" s="42"/>
      <c r="AA64" s="42"/>
      <c r="AB64" s="42"/>
      <c r="AC64" s="42"/>
      <c r="AD64" s="42"/>
      <c r="AE64" s="42"/>
      <c r="AF64" s="42"/>
      <c r="AG64" s="42"/>
      <c r="AH64" s="42"/>
      <c r="AI64" s="42"/>
      <c r="AJ64" s="42"/>
      <c r="AK64" s="42"/>
      <c r="AL64" s="42"/>
      <c r="AM64" s="42"/>
      <c r="AN64" s="42"/>
      <c r="AO64" s="42"/>
      <c r="AP64" s="42"/>
      <c r="AQ64" s="42"/>
      <c r="AR64" s="42"/>
      <c r="AS64" s="42"/>
      <c r="AT64" s="42"/>
    </row>
    <row r="65" spans="6:46" s="33" customFormat="1" ht="15">
      <c r="F65" s="34"/>
      <c r="J65" s="35" t="s">
        <v>389</v>
      </c>
      <c r="L65" s="30"/>
      <c r="S65" s="149" t="s">
        <v>389</v>
      </c>
      <c r="T65" s="149" t="s">
        <v>390</v>
      </c>
      <c r="U65" s="149" t="s">
        <v>295</v>
      </c>
      <c r="V65" s="149" t="s">
        <v>390</v>
      </c>
      <c r="Z65" s="42"/>
      <c r="AA65" s="42"/>
      <c r="AB65" s="42"/>
      <c r="AC65" s="42"/>
      <c r="AD65" s="42"/>
      <c r="AE65" s="42"/>
      <c r="AF65" s="42"/>
      <c r="AG65" s="42"/>
      <c r="AH65" s="42"/>
      <c r="AI65" s="42"/>
      <c r="AJ65" s="42"/>
      <c r="AK65" s="42"/>
      <c r="AL65" s="42"/>
      <c r="AM65" s="42"/>
      <c r="AN65" s="42"/>
      <c r="AO65" s="42"/>
      <c r="AP65" s="42"/>
      <c r="AQ65" s="42"/>
      <c r="AR65" s="42"/>
      <c r="AS65" s="42"/>
      <c r="AT65" s="42"/>
    </row>
    <row r="66" spans="6:46" s="33" customFormat="1" ht="15">
      <c r="F66" s="34"/>
      <c r="J66" s="35" t="s">
        <v>391</v>
      </c>
      <c r="L66" s="30"/>
      <c r="S66" s="149" t="s">
        <v>391</v>
      </c>
      <c r="T66" s="149" t="s">
        <v>392</v>
      </c>
      <c r="U66" s="149" t="s">
        <v>295</v>
      </c>
      <c r="V66" s="149" t="s">
        <v>392</v>
      </c>
      <c r="Z66" s="42"/>
      <c r="AA66" s="42"/>
      <c r="AB66" s="42"/>
      <c r="AC66" s="42"/>
      <c r="AD66" s="42"/>
      <c r="AE66" s="42"/>
      <c r="AF66" s="42"/>
      <c r="AG66" s="42"/>
      <c r="AH66" s="42"/>
      <c r="AI66" s="42"/>
      <c r="AJ66" s="42"/>
      <c r="AK66" s="42"/>
      <c r="AL66" s="42"/>
      <c r="AM66" s="42"/>
      <c r="AN66" s="42"/>
      <c r="AO66" s="42"/>
      <c r="AP66" s="42"/>
      <c r="AQ66" s="42"/>
      <c r="AR66" s="42"/>
      <c r="AS66" s="42"/>
      <c r="AT66" s="42"/>
    </row>
    <row r="67" spans="6:46" s="33" customFormat="1" ht="15">
      <c r="F67" s="34"/>
      <c r="J67" s="35" t="s">
        <v>393</v>
      </c>
      <c r="L67" s="30"/>
      <c r="S67" s="149" t="s">
        <v>393</v>
      </c>
      <c r="T67" s="149" t="s">
        <v>394</v>
      </c>
      <c r="U67" s="149" t="s">
        <v>295</v>
      </c>
      <c r="V67" s="149" t="s">
        <v>394</v>
      </c>
      <c r="Z67" s="42"/>
      <c r="AA67" s="42"/>
      <c r="AB67" s="42"/>
      <c r="AC67" s="42"/>
      <c r="AD67" s="42"/>
      <c r="AE67" s="42"/>
      <c r="AF67" s="42"/>
      <c r="AG67" s="42"/>
      <c r="AH67" s="42"/>
      <c r="AI67" s="42"/>
      <c r="AJ67" s="42"/>
      <c r="AK67" s="42"/>
      <c r="AL67" s="42"/>
      <c r="AM67" s="42"/>
      <c r="AN67" s="42"/>
      <c r="AO67" s="42"/>
      <c r="AP67" s="42"/>
      <c r="AQ67" s="42"/>
      <c r="AR67" s="42"/>
      <c r="AS67" s="42"/>
      <c r="AT67" s="42"/>
    </row>
    <row r="68" spans="6:46" s="33" customFormat="1" ht="15">
      <c r="F68" s="34"/>
      <c r="J68" s="35" t="s">
        <v>395</v>
      </c>
      <c r="L68" s="30"/>
      <c r="S68" s="149" t="s">
        <v>395</v>
      </c>
      <c r="T68" s="149" t="s">
        <v>396</v>
      </c>
      <c r="U68" s="149" t="s">
        <v>295</v>
      </c>
      <c r="V68" s="149" t="s">
        <v>396</v>
      </c>
      <c r="Z68" s="42"/>
      <c r="AA68" s="42"/>
      <c r="AB68" s="42"/>
      <c r="AC68" s="42"/>
      <c r="AD68" s="42"/>
      <c r="AE68" s="42"/>
      <c r="AF68" s="42"/>
      <c r="AG68" s="42"/>
      <c r="AH68" s="42"/>
      <c r="AI68" s="42"/>
      <c r="AJ68" s="42"/>
      <c r="AK68" s="42"/>
      <c r="AL68" s="42"/>
      <c r="AM68" s="42"/>
      <c r="AN68" s="42"/>
      <c r="AO68" s="42"/>
      <c r="AP68" s="42"/>
      <c r="AQ68" s="42"/>
      <c r="AR68" s="42"/>
      <c r="AS68" s="42"/>
      <c r="AT68" s="42"/>
    </row>
    <row r="69" spans="6:46" s="33" customFormat="1" ht="15">
      <c r="F69" s="34"/>
      <c r="J69" s="35" t="s">
        <v>397</v>
      </c>
      <c r="L69" s="30"/>
      <c r="S69" s="149" t="s">
        <v>397</v>
      </c>
      <c r="T69" s="149" t="s">
        <v>398</v>
      </c>
      <c r="U69" s="149" t="s">
        <v>277</v>
      </c>
      <c r="V69" s="149" t="s">
        <v>398</v>
      </c>
      <c r="Z69" s="42"/>
      <c r="AA69" s="42"/>
      <c r="AB69" s="42"/>
      <c r="AC69" s="42"/>
      <c r="AD69" s="42"/>
      <c r="AE69" s="42"/>
      <c r="AF69" s="42"/>
      <c r="AG69" s="42"/>
      <c r="AH69" s="42"/>
      <c r="AI69" s="42"/>
      <c r="AJ69" s="42"/>
      <c r="AK69" s="42"/>
      <c r="AL69" s="42"/>
      <c r="AM69" s="42"/>
      <c r="AN69" s="42"/>
      <c r="AO69" s="42"/>
      <c r="AP69" s="42"/>
      <c r="AQ69" s="42"/>
      <c r="AR69" s="42"/>
      <c r="AS69" s="42"/>
      <c r="AT69" s="42"/>
    </row>
    <row r="70" spans="6:46" s="33" customFormat="1" ht="15">
      <c r="F70" s="34"/>
      <c r="J70" s="35" t="s">
        <v>399</v>
      </c>
      <c r="L70" s="30"/>
      <c r="S70" s="149" t="s">
        <v>399</v>
      </c>
      <c r="T70" s="149" t="s">
        <v>400</v>
      </c>
      <c r="U70" s="149" t="s">
        <v>277</v>
      </c>
      <c r="V70" s="149" t="s">
        <v>400</v>
      </c>
      <c r="Z70" s="42"/>
      <c r="AA70" s="42"/>
      <c r="AB70" s="42"/>
      <c r="AC70" s="42"/>
      <c r="AD70" s="42"/>
      <c r="AE70" s="42"/>
      <c r="AF70" s="42"/>
      <c r="AG70" s="42"/>
      <c r="AH70" s="42"/>
      <c r="AI70" s="42"/>
      <c r="AJ70" s="42"/>
      <c r="AK70" s="42"/>
      <c r="AL70" s="42"/>
      <c r="AM70" s="42"/>
      <c r="AN70" s="42"/>
      <c r="AO70" s="42"/>
      <c r="AP70" s="42"/>
      <c r="AQ70" s="42"/>
      <c r="AR70" s="42"/>
      <c r="AS70" s="42"/>
      <c r="AT70" s="42"/>
    </row>
    <row r="71" spans="6:46" ht="15">
      <c r="F71" s="34"/>
      <c r="J71" s="35" t="s">
        <v>401</v>
      </c>
      <c r="S71" s="149" t="s">
        <v>401</v>
      </c>
      <c r="T71" s="149" t="s">
        <v>402</v>
      </c>
      <c r="U71" s="149" t="s">
        <v>240</v>
      </c>
      <c r="V71" s="149" t="s">
        <v>402</v>
      </c>
      <c r="Z71" s="42"/>
      <c r="AA71" s="42"/>
      <c r="AB71" s="42"/>
      <c r="AC71" s="42"/>
      <c r="AD71" s="42"/>
      <c r="AE71" s="42"/>
      <c r="AF71" s="42"/>
      <c r="AG71" s="42"/>
      <c r="AH71" s="42"/>
      <c r="AI71" s="42"/>
      <c r="AJ71" s="42"/>
      <c r="AK71" s="42"/>
      <c r="AL71" s="42"/>
      <c r="AM71" s="42"/>
      <c r="AN71" s="42"/>
      <c r="AO71" s="42"/>
      <c r="AP71" s="42"/>
      <c r="AQ71" s="42"/>
      <c r="AR71" s="42"/>
      <c r="AS71" s="42"/>
      <c r="AT71" s="42"/>
    </row>
    <row r="72" spans="6:46" ht="15">
      <c r="F72" s="34"/>
      <c r="J72" s="35" t="s">
        <v>403</v>
      </c>
      <c r="S72" s="149" t="s">
        <v>403</v>
      </c>
      <c r="T72" s="149" t="s">
        <v>404</v>
      </c>
      <c r="U72" s="149" t="s">
        <v>240</v>
      </c>
      <c r="V72" s="149" t="s">
        <v>404</v>
      </c>
      <c r="Z72" s="42"/>
      <c r="AA72" s="42"/>
      <c r="AB72" s="42"/>
      <c r="AC72" s="42"/>
      <c r="AD72" s="42"/>
      <c r="AE72" s="42"/>
      <c r="AF72" s="42"/>
      <c r="AG72" s="42"/>
      <c r="AH72" s="42"/>
      <c r="AI72" s="42"/>
      <c r="AJ72" s="42"/>
      <c r="AK72" s="42"/>
      <c r="AL72" s="42"/>
      <c r="AM72" s="42"/>
      <c r="AN72" s="42"/>
      <c r="AO72" s="42"/>
      <c r="AP72" s="42"/>
      <c r="AQ72" s="42"/>
      <c r="AR72" s="42"/>
      <c r="AS72" s="42"/>
      <c r="AT72" s="42"/>
    </row>
    <row r="73" spans="6:46" ht="15">
      <c r="F73" s="34"/>
      <c r="J73" s="35" t="s">
        <v>405</v>
      </c>
      <c r="S73" s="149" t="s">
        <v>405</v>
      </c>
      <c r="T73" s="149" t="s">
        <v>406</v>
      </c>
      <c r="U73" s="149" t="s">
        <v>240</v>
      </c>
      <c r="V73" s="149" t="s">
        <v>406</v>
      </c>
      <c r="Z73" s="42"/>
      <c r="AA73" s="42"/>
      <c r="AB73" s="42"/>
      <c r="AC73" s="42"/>
      <c r="AD73" s="42"/>
      <c r="AE73" s="42"/>
      <c r="AF73" s="42"/>
      <c r="AG73" s="42"/>
      <c r="AH73" s="42"/>
      <c r="AI73" s="42"/>
      <c r="AJ73" s="42"/>
      <c r="AK73" s="42"/>
      <c r="AL73" s="42"/>
      <c r="AM73" s="42"/>
      <c r="AN73" s="42"/>
      <c r="AO73" s="42"/>
      <c r="AP73" s="42"/>
      <c r="AQ73" s="42"/>
      <c r="AR73" s="42"/>
      <c r="AS73" s="42"/>
      <c r="AT73" s="42"/>
    </row>
    <row r="74" spans="6:46" ht="15">
      <c r="F74" s="34"/>
      <c r="J74" s="35" t="s">
        <v>407</v>
      </c>
      <c r="S74" s="149" t="s">
        <v>407</v>
      </c>
      <c r="T74" s="149" t="s">
        <v>408</v>
      </c>
      <c r="U74" s="149" t="s">
        <v>240</v>
      </c>
      <c r="V74" s="149" t="s">
        <v>408</v>
      </c>
      <c r="Z74" s="42"/>
      <c r="AA74" s="42"/>
      <c r="AB74" s="42"/>
      <c r="AC74" s="42"/>
      <c r="AD74" s="42"/>
      <c r="AE74" s="42"/>
      <c r="AF74" s="42"/>
      <c r="AG74" s="42"/>
      <c r="AH74" s="42"/>
      <c r="AI74" s="42"/>
      <c r="AJ74" s="42"/>
      <c r="AK74" s="42"/>
      <c r="AL74" s="42"/>
      <c r="AM74" s="42"/>
      <c r="AN74" s="42"/>
      <c r="AO74" s="42"/>
      <c r="AP74" s="42"/>
      <c r="AQ74" s="42"/>
      <c r="AR74" s="42"/>
      <c r="AS74" s="42"/>
      <c r="AT74" s="42"/>
    </row>
    <row r="75" spans="6:46" ht="15">
      <c r="F75" s="34"/>
      <c r="J75" s="35" t="s">
        <v>409</v>
      </c>
      <c r="S75" s="149" t="s">
        <v>409</v>
      </c>
      <c r="T75" s="149" t="s">
        <v>410</v>
      </c>
      <c r="U75" s="149" t="s">
        <v>240</v>
      </c>
      <c r="V75" s="149" t="s">
        <v>410</v>
      </c>
      <c r="Z75" s="42"/>
      <c r="AA75" s="42"/>
      <c r="AB75" s="42"/>
      <c r="AC75" s="42"/>
      <c r="AD75" s="42"/>
      <c r="AE75" s="42"/>
      <c r="AF75" s="42"/>
      <c r="AG75" s="42"/>
      <c r="AH75" s="42"/>
      <c r="AI75" s="42"/>
      <c r="AJ75" s="42"/>
      <c r="AK75" s="42"/>
      <c r="AL75" s="42"/>
      <c r="AM75" s="42"/>
      <c r="AN75" s="42"/>
      <c r="AO75" s="42"/>
      <c r="AP75" s="42"/>
      <c r="AQ75" s="42"/>
      <c r="AR75" s="42"/>
      <c r="AS75" s="42"/>
      <c r="AT75" s="42"/>
    </row>
    <row r="76" spans="6:46" ht="15">
      <c r="F76" s="34"/>
      <c r="J76" s="35" t="s">
        <v>411</v>
      </c>
      <c r="S76" s="149" t="s">
        <v>411</v>
      </c>
      <c r="T76" s="149" t="s">
        <v>412</v>
      </c>
      <c r="U76" s="149" t="s">
        <v>240</v>
      </c>
      <c r="V76" s="149" t="s">
        <v>412</v>
      </c>
      <c r="Z76" s="42"/>
      <c r="AA76" s="42"/>
      <c r="AB76" s="42"/>
      <c r="AC76" s="42"/>
      <c r="AD76" s="42"/>
      <c r="AE76" s="42"/>
      <c r="AF76" s="42"/>
      <c r="AG76" s="42"/>
      <c r="AH76" s="42"/>
      <c r="AI76" s="42"/>
      <c r="AJ76" s="42"/>
      <c r="AK76" s="42"/>
      <c r="AL76" s="42"/>
      <c r="AM76" s="42"/>
      <c r="AN76" s="42"/>
      <c r="AO76" s="42"/>
      <c r="AP76" s="42"/>
      <c r="AQ76" s="42"/>
      <c r="AR76" s="42"/>
      <c r="AS76" s="42"/>
      <c r="AT76" s="42"/>
    </row>
    <row r="77" spans="6:46" ht="15">
      <c r="F77" s="34"/>
      <c r="J77" s="35" t="s">
        <v>413</v>
      </c>
      <c r="S77" s="149" t="s">
        <v>413</v>
      </c>
      <c r="T77" s="149" t="s">
        <v>414</v>
      </c>
      <c r="U77" s="149" t="s">
        <v>225</v>
      </c>
      <c r="V77" s="149" t="s">
        <v>414</v>
      </c>
      <c r="Z77" s="42"/>
      <c r="AA77" s="42"/>
      <c r="AB77" s="42"/>
      <c r="AC77" s="42"/>
      <c r="AD77" s="42"/>
      <c r="AE77" s="42"/>
      <c r="AF77" s="42"/>
      <c r="AG77" s="42"/>
      <c r="AH77" s="42"/>
      <c r="AI77" s="42"/>
      <c r="AJ77" s="42"/>
      <c r="AK77" s="42"/>
      <c r="AL77" s="42"/>
      <c r="AM77" s="42"/>
      <c r="AN77" s="42"/>
      <c r="AO77" s="42"/>
      <c r="AP77" s="42"/>
      <c r="AQ77" s="42"/>
      <c r="AR77" s="42"/>
      <c r="AS77" s="42"/>
      <c r="AT77" s="42"/>
    </row>
    <row r="78" spans="6:46" ht="15">
      <c r="F78" s="34"/>
      <c r="J78" s="35" t="s">
        <v>415</v>
      </c>
      <c r="S78" s="149" t="s">
        <v>415</v>
      </c>
      <c r="T78" s="149" t="s">
        <v>416</v>
      </c>
      <c r="U78" s="149" t="s">
        <v>225</v>
      </c>
      <c r="V78" s="149" t="s">
        <v>416</v>
      </c>
      <c r="Z78" s="42"/>
      <c r="AA78" s="42"/>
      <c r="AB78" s="42"/>
      <c r="AC78" s="42"/>
      <c r="AD78" s="42"/>
      <c r="AE78" s="42"/>
      <c r="AF78" s="42"/>
      <c r="AG78" s="42"/>
      <c r="AH78" s="42"/>
      <c r="AI78" s="42"/>
      <c r="AJ78" s="42"/>
      <c r="AK78" s="42"/>
      <c r="AL78" s="42"/>
      <c r="AM78" s="42"/>
      <c r="AN78" s="42"/>
      <c r="AO78" s="42"/>
      <c r="AP78" s="42"/>
      <c r="AQ78" s="42"/>
      <c r="AR78" s="42"/>
      <c r="AS78" s="42"/>
      <c r="AT78" s="42"/>
    </row>
    <row r="79" spans="6:46" ht="15">
      <c r="F79" s="34"/>
      <c r="J79" s="35" t="s">
        <v>417</v>
      </c>
      <c r="S79" s="149" t="s">
        <v>417</v>
      </c>
      <c r="T79" s="149" t="s">
        <v>418</v>
      </c>
      <c r="U79" s="149" t="s">
        <v>302</v>
      </c>
      <c r="V79" s="149" t="s">
        <v>418</v>
      </c>
      <c r="Z79" s="42"/>
      <c r="AA79" s="42"/>
      <c r="AB79" s="42"/>
      <c r="AC79" s="42"/>
      <c r="AD79" s="42"/>
      <c r="AE79" s="42"/>
      <c r="AF79" s="42"/>
      <c r="AG79" s="42"/>
      <c r="AH79" s="42"/>
      <c r="AI79" s="42"/>
      <c r="AJ79" s="42"/>
      <c r="AK79" s="42"/>
      <c r="AL79" s="42"/>
      <c r="AM79" s="42"/>
      <c r="AN79" s="42"/>
      <c r="AO79" s="42"/>
      <c r="AP79" s="42"/>
      <c r="AQ79" s="42"/>
      <c r="AR79" s="42"/>
      <c r="AS79" s="42"/>
      <c r="AT79" s="42"/>
    </row>
    <row r="80" spans="6:46" ht="15">
      <c r="F80" s="34"/>
      <c r="J80" s="35" t="s">
        <v>419</v>
      </c>
      <c r="S80" s="149" t="s">
        <v>419</v>
      </c>
      <c r="T80" s="149" t="s">
        <v>420</v>
      </c>
      <c r="U80" s="149" t="s">
        <v>302</v>
      </c>
      <c r="V80" s="149" t="s">
        <v>420</v>
      </c>
      <c r="Z80" s="42"/>
      <c r="AA80" s="42"/>
      <c r="AB80" s="42"/>
      <c r="AC80" s="42"/>
      <c r="AD80" s="42"/>
      <c r="AE80" s="42"/>
      <c r="AF80" s="42"/>
      <c r="AG80" s="42"/>
      <c r="AH80" s="42"/>
      <c r="AI80" s="42"/>
      <c r="AJ80" s="42"/>
      <c r="AK80" s="42"/>
      <c r="AL80" s="42"/>
      <c r="AM80" s="42"/>
      <c r="AN80" s="42"/>
      <c r="AO80" s="42"/>
      <c r="AP80" s="42"/>
      <c r="AQ80" s="42"/>
      <c r="AR80" s="42"/>
      <c r="AS80" s="42"/>
      <c r="AT80" s="42"/>
    </row>
    <row r="81" spans="6:46" ht="15">
      <c r="F81" s="34"/>
      <c r="J81" s="35" t="s">
        <v>421</v>
      </c>
      <c r="S81" s="149" t="s">
        <v>421</v>
      </c>
      <c r="T81" s="149" t="s">
        <v>422</v>
      </c>
      <c r="U81" s="149" t="s">
        <v>302</v>
      </c>
      <c r="V81" s="149" t="s">
        <v>422</v>
      </c>
      <c r="Z81" s="42"/>
      <c r="AA81" s="42"/>
      <c r="AB81" s="42"/>
      <c r="AC81" s="42"/>
      <c r="AD81" s="42"/>
      <c r="AE81" s="42"/>
      <c r="AF81" s="42"/>
      <c r="AG81" s="42"/>
      <c r="AH81" s="42"/>
      <c r="AI81" s="42"/>
      <c r="AJ81" s="42"/>
      <c r="AK81" s="42"/>
      <c r="AL81" s="42"/>
      <c r="AM81" s="42"/>
      <c r="AN81" s="42"/>
      <c r="AO81" s="42"/>
      <c r="AP81" s="42"/>
      <c r="AQ81" s="42"/>
      <c r="AR81" s="42"/>
      <c r="AS81" s="42"/>
      <c r="AT81" s="42"/>
    </row>
    <row r="82" spans="6:46" ht="15">
      <c r="F82" s="34"/>
      <c r="J82" s="35" t="s">
        <v>423</v>
      </c>
      <c r="S82" s="149" t="s">
        <v>423</v>
      </c>
      <c r="T82" s="149" t="s">
        <v>424</v>
      </c>
      <c r="U82" s="149" t="s">
        <v>280</v>
      </c>
      <c r="V82" s="149" t="s">
        <v>424</v>
      </c>
      <c r="Z82" s="42"/>
      <c r="AA82" s="42"/>
      <c r="AB82" s="42"/>
      <c r="AC82" s="42"/>
      <c r="AD82" s="42"/>
      <c r="AE82" s="42"/>
      <c r="AF82" s="42"/>
      <c r="AG82" s="42"/>
      <c r="AH82" s="42"/>
      <c r="AI82" s="42"/>
      <c r="AJ82" s="42"/>
      <c r="AK82" s="42"/>
      <c r="AL82" s="42"/>
      <c r="AM82" s="42"/>
      <c r="AN82" s="42"/>
      <c r="AO82" s="42"/>
      <c r="AP82" s="42"/>
      <c r="AQ82" s="42"/>
      <c r="AR82" s="42"/>
      <c r="AS82" s="42"/>
      <c r="AT82" s="42"/>
    </row>
    <row r="83" spans="6:46" ht="15">
      <c r="F83" s="34"/>
      <c r="J83" s="35" t="s">
        <v>425</v>
      </c>
      <c r="S83" s="149" t="s">
        <v>425</v>
      </c>
      <c r="T83" s="149" t="s">
        <v>426</v>
      </c>
      <c r="U83" s="149" t="s">
        <v>280</v>
      </c>
      <c r="V83" s="149" t="s">
        <v>426</v>
      </c>
      <c r="Z83" s="42"/>
      <c r="AA83" s="42"/>
      <c r="AB83" s="42"/>
      <c r="AC83" s="42"/>
      <c r="AD83" s="42"/>
      <c r="AE83" s="42"/>
      <c r="AF83" s="42"/>
      <c r="AG83" s="42"/>
      <c r="AH83" s="42"/>
      <c r="AI83" s="42"/>
      <c r="AJ83" s="42"/>
      <c r="AK83" s="42"/>
      <c r="AL83" s="42"/>
      <c r="AM83" s="42"/>
      <c r="AN83" s="42"/>
      <c r="AO83" s="42"/>
      <c r="AP83" s="42"/>
      <c r="AQ83" s="42"/>
      <c r="AR83" s="42"/>
      <c r="AS83" s="42"/>
      <c r="AT83" s="42"/>
    </row>
    <row r="84" spans="6:46" ht="15">
      <c r="F84" s="34"/>
      <c r="J84" s="35" t="s">
        <v>427</v>
      </c>
      <c r="S84" s="149" t="s">
        <v>427</v>
      </c>
      <c r="T84" s="149" t="s">
        <v>428</v>
      </c>
      <c r="U84" s="149" t="s">
        <v>286</v>
      </c>
      <c r="V84" s="149" t="s">
        <v>428</v>
      </c>
      <c r="Z84" s="42"/>
      <c r="AA84" s="42"/>
      <c r="AB84" s="42"/>
      <c r="AC84" s="42"/>
      <c r="AD84" s="42"/>
      <c r="AE84" s="42"/>
      <c r="AF84" s="42"/>
      <c r="AG84" s="42"/>
      <c r="AH84" s="42"/>
      <c r="AI84" s="42"/>
      <c r="AJ84" s="42"/>
      <c r="AK84" s="42"/>
      <c r="AL84" s="42"/>
      <c r="AM84" s="42"/>
      <c r="AN84" s="42"/>
      <c r="AO84" s="42"/>
      <c r="AP84" s="42"/>
      <c r="AQ84" s="42"/>
      <c r="AR84" s="42"/>
      <c r="AS84" s="42"/>
      <c r="AT84" s="42"/>
    </row>
    <row r="85" spans="6:46" ht="15">
      <c r="F85" s="34"/>
      <c r="J85" s="35" t="s">
        <v>429</v>
      </c>
      <c r="S85" s="149" t="s">
        <v>429</v>
      </c>
      <c r="T85" s="149" t="s">
        <v>430</v>
      </c>
      <c r="U85" s="149" t="s">
        <v>286</v>
      </c>
      <c r="V85" s="149" t="s">
        <v>430</v>
      </c>
      <c r="Z85" s="42"/>
      <c r="AA85" s="42"/>
      <c r="AB85" s="42"/>
      <c r="AC85" s="42"/>
      <c r="AD85" s="42"/>
      <c r="AE85" s="42"/>
      <c r="AF85" s="42"/>
      <c r="AG85" s="42"/>
      <c r="AH85" s="42"/>
      <c r="AI85" s="42"/>
      <c r="AJ85" s="42"/>
      <c r="AK85" s="42"/>
      <c r="AL85" s="42"/>
      <c r="AM85" s="42"/>
      <c r="AN85" s="42"/>
      <c r="AO85" s="42"/>
      <c r="AP85" s="42"/>
      <c r="AQ85" s="42"/>
      <c r="AR85" s="42"/>
      <c r="AS85" s="42"/>
      <c r="AT85" s="42"/>
    </row>
    <row r="86" spans="6:46" ht="15">
      <c r="F86" s="34"/>
      <c r="J86" s="35" t="s">
        <v>431</v>
      </c>
      <c r="S86" s="149" t="s">
        <v>431</v>
      </c>
      <c r="T86" s="149" t="s">
        <v>432</v>
      </c>
      <c r="U86" s="149" t="s">
        <v>286</v>
      </c>
      <c r="V86" s="149" t="s">
        <v>432</v>
      </c>
      <c r="Z86" s="42"/>
      <c r="AA86" s="42"/>
      <c r="AB86" s="42"/>
      <c r="AC86" s="42"/>
      <c r="AD86" s="42"/>
      <c r="AE86" s="42"/>
      <c r="AF86" s="42"/>
      <c r="AG86" s="42"/>
      <c r="AH86" s="42"/>
      <c r="AI86" s="42"/>
      <c r="AJ86" s="42"/>
      <c r="AK86" s="42"/>
      <c r="AL86" s="42"/>
      <c r="AM86" s="42"/>
      <c r="AN86" s="42"/>
      <c r="AO86" s="42"/>
      <c r="AP86" s="42"/>
      <c r="AQ86" s="42"/>
      <c r="AR86" s="42"/>
      <c r="AS86" s="42"/>
      <c r="AT86" s="42"/>
    </row>
    <row r="87" spans="6:46" ht="15">
      <c r="F87" s="34"/>
      <c r="J87" s="35" t="s">
        <v>433</v>
      </c>
      <c r="S87" s="149" t="s">
        <v>433</v>
      </c>
      <c r="T87" s="149" t="s">
        <v>434</v>
      </c>
      <c r="U87" s="149" t="s">
        <v>286</v>
      </c>
      <c r="V87" s="149" t="s">
        <v>434</v>
      </c>
      <c r="Z87" s="42"/>
      <c r="AA87" s="42"/>
      <c r="AB87" s="42"/>
      <c r="AC87" s="42"/>
      <c r="AD87" s="42"/>
      <c r="AE87" s="42"/>
      <c r="AF87" s="42"/>
      <c r="AG87" s="42"/>
      <c r="AH87" s="42"/>
      <c r="AI87" s="42"/>
      <c r="AJ87" s="42"/>
      <c r="AK87" s="42"/>
      <c r="AL87" s="42"/>
      <c r="AM87" s="42"/>
      <c r="AN87" s="42"/>
      <c r="AO87" s="42"/>
      <c r="AP87" s="42"/>
      <c r="AQ87" s="42"/>
      <c r="AR87" s="42"/>
      <c r="AS87" s="42"/>
      <c r="AT87" s="42"/>
    </row>
    <row r="88" spans="6:46" ht="15">
      <c r="F88" s="34"/>
      <c r="J88" s="35" t="s">
        <v>435</v>
      </c>
      <c r="S88" s="149" t="s">
        <v>435</v>
      </c>
      <c r="T88" s="149" t="s">
        <v>436</v>
      </c>
      <c r="U88" s="149" t="s">
        <v>247</v>
      </c>
      <c r="V88" s="149" t="s">
        <v>436</v>
      </c>
      <c r="Z88" s="42"/>
      <c r="AA88" s="42"/>
      <c r="AB88" s="42"/>
      <c r="AC88" s="42"/>
      <c r="AD88" s="42"/>
      <c r="AE88" s="42"/>
      <c r="AF88" s="42"/>
      <c r="AG88" s="42"/>
      <c r="AH88" s="42"/>
      <c r="AI88" s="42"/>
      <c r="AJ88" s="42"/>
      <c r="AK88" s="42"/>
      <c r="AL88" s="42"/>
      <c r="AM88" s="42"/>
      <c r="AN88" s="42"/>
      <c r="AO88" s="42"/>
      <c r="AP88" s="42"/>
      <c r="AQ88" s="42"/>
      <c r="AR88" s="42"/>
      <c r="AS88" s="42"/>
      <c r="AT88" s="42"/>
    </row>
    <row r="89" spans="6:46" ht="15">
      <c r="F89" s="34"/>
      <c r="J89" s="35" t="s">
        <v>437</v>
      </c>
      <c r="S89" s="149" t="s">
        <v>437</v>
      </c>
      <c r="T89" s="149" t="s">
        <v>438</v>
      </c>
      <c r="U89" s="149" t="s">
        <v>247</v>
      </c>
      <c r="V89" s="149" t="s">
        <v>438</v>
      </c>
      <c r="Z89" s="42"/>
      <c r="AA89" s="42"/>
      <c r="AB89" s="42"/>
      <c r="AC89" s="42"/>
      <c r="AD89" s="42"/>
      <c r="AE89" s="42"/>
      <c r="AF89" s="42"/>
      <c r="AG89" s="42"/>
      <c r="AH89" s="42"/>
      <c r="AI89" s="42"/>
      <c r="AJ89" s="42"/>
      <c r="AK89" s="42"/>
      <c r="AL89" s="42"/>
      <c r="AM89" s="42"/>
      <c r="AN89" s="42"/>
      <c r="AO89" s="42"/>
      <c r="AP89" s="42"/>
      <c r="AQ89" s="42"/>
      <c r="AR89" s="42"/>
      <c r="AS89" s="42"/>
      <c r="AT89" s="42"/>
    </row>
    <row r="90" spans="6:46" ht="15">
      <c r="F90" s="34"/>
      <c r="J90" s="35" t="s">
        <v>439</v>
      </c>
      <c r="S90" s="149" t="s">
        <v>439</v>
      </c>
      <c r="T90" s="149" t="s">
        <v>440</v>
      </c>
      <c r="U90" s="149" t="s">
        <v>247</v>
      </c>
      <c r="V90" s="149" t="s">
        <v>440</v>
      </c>
      <c r="Z90" s="42"/>
      <c r="AA90" s="42"/>
      <c r="AB90" s="42"/>
      <c r="AC90" s="42"/>
      <c r="AD90" s="42"/>
      <c r="AE90" s="42"/>
      <c r="AF90" s="42"/>
      <c r="AG90" s="42"/>
      <c r="AH90" s="42"/>
      <c r="AI90" s="42"/>
      <c r="AJ90" s="42"/>
      <c r="AK90" s="42"/>
      <c r="AL90" s="42"/>
      <c r="AM90" s="42"/>
      <c r="AN90" s="42"/>
      <c r="AO90" s="42"/>
      <c r="AP90" s="42"/>
      <c r="AQ90" s="42"/>
      <c r="AR90" s="42"/>
      <c r="AS90" s="42"/>
      <c r="AT90" s="42"/>
    </row>
    <row r="91" spans="6:46" ht="15">
      <c r="F91" s="34"/>
      <c r="J91" s="35" t="s">
        <v>441</v>
      </c>
      <c r="S91" s="149" t="s">
        <v>441</v>
      </c>
      <c r="T91" s="149" t="s">
        <v>442</v>
      </c>
      <c r="U91" s="149" t="s">
        <v>247</v>
      </c>
      <c r="V91" s="149" t="s">
        <v>442</v>
      </c>
      <c r="Z91" s="42"/>
      <c r="AA91" s="42"/>
      <c r="AB91" s="42"/>
      <c r="AC91" s="42"/>
      <c r="AD91" s="42"/>
      <c r="AE91" s="42"/>
      <c r="AF91" s="42"/>
      <c r="AG91" s="42"/>
      <c r="AH91" s="42"/>
      <c r="AI91" s="42"/>
      <c r="AJ91" s="42"/>
      <c r="AK91" s="42"/>
      <c r="AL91" s="42"/>
      <c r="AM91" s="42"/>
      <c r="AN91" s="42"/>
      <c r="AO91" s="42"/>
      <c r="AP91" s="42"/>
      <c r="AQ91" s="42"/>
      <c r="AR91" s="42"/>
      <c r="AS91" s="42"/>
      <c r="AT91" s="42"/>
    </row>
    <row r="92" spans="6:46" ht="15">
      <c r="F92" s="34"/>
      <c r="J92" s="35" t="s">
        <v>443</v>
      </c>
      <c r="S92" s="149" t="s">
        <v>443</v>
      </c>
      <c r="T92" s="149" t="s">
        <v>444</v>
      </c>
      <c r="U92" s="149" t="s">
        <v>247</v>
      </c>
      <c r="V92" s="149" t="s">
        <v>444</v>
      </c>
      <c r="Z92" s="42"/>
      <c r="AA92" s="42"/>
      <c r="AB92" s="42"/>
      <c r="AC92" s="42"/>
      <c r="AD92" s="42"/>
      <c r="AE92" s="42"/>
      <c r="AF92" s="42"/>
      <c r="AG92" s="42"/>
      <c r="AH92" s="42"/>
      <c r="AI92" s="42"/>
      <c r="AJ92" s="42"/>
      <c r="AK92" s="42"/>
      <c r="AL92" s="42"/>
      <c r="AM92" s="42"/>
      <c r="AN92" s="42"/>
      <c r="AO92" s="42"/>
      <c r="AP92" s="42"/>
      <c r="AQ92" s="42"/>
      <c r="AR92" s="42"/>
      <c r="AS92" s="42"/>
      <c r="AT92" s="42"/>
    </row>
    <row r="93" spans="6:46" ht="15">
      <c r="F93" s="34"/>
      <c r="J93" s="35" t="s">
        <v>445</v>
      </c>
      <c r="S93" s="149" t="s">
        <v>445</v>
      </c>
      <c r="T93" s="149" t="s">
        <v>446</v>
      </c>
      <c r="U93" s="149" t="s">
        <v>247</v>
      </c>
      <c r="V93" s="149" t="s">
        <v>446</v>
      </c>
      <c r="Z93" s="42"/>
      <c r="AA93" s="42"/>
      <c r="AB93" s="42"/>
      <c r="AC93" s="42"/>
      <c r="AD93" s="42"/>
      <c r="AE93" s="42"/>
      <c r="AF93" s="42"/>
      <c r="AG93" s="42"/>
      <c r="AH93" s="42"/>
      <c r="AI93" s="42"/>
      <c r="AJ93" s="42"/>
      <c r="AK93" s="42"/>
      <c r="AL93" s="42"/>
      <c r="AM93" s="42"/>
      <c r="AN93" s="42"/>
      <c r="AO93" s="42"/>
      <c r="AP93" s="42"/>
      <c r="AQ93" s="42"/>
      <c r="AR93" s="42"/>
      <c r="AS93" s="42"/>
      <c r="AT93" s="42"/>
    </row>
    <row r="94" spans="6:46" ht="15">
      <c r="F94" s="34"/>
      <c r="J94" s="35" t="s">
        <v>447</v>
      </c>
      <c r="S94" s="149" t="s">
        <v>447</v>
      </c>
      <c r="T94" s="149" t="s">
        <v>448</v>
      </c>
      <c r="U94" s="149" t="s">
        <v>247</v>
      </c>
      <c r="V94" s="149" t="s">
        <v>448</v>
      </c>
      <c r="Z94" s="42"/>
      <c r="AA94" s="42"/>
      <c r="AB94" s="42"/>
      <c r="AC94" s="42"/>
      <c r="AD94" s="42"/>
      <c r="AE94" s="42"/>
      <c r="AF94" s="42"/>
      <c r="AG94" s="42"/>
      <c r="AH94" s="42"/>
      <c r="AI94" s="42"/>
      <c r="AJ94" s="42"/>
      <c r="AK94" s="42"/>
      <c r="AL94" s="42"/>
      <c r="AM94" s="42"/>
      <c r="AN94" s="42"/>
      <c r="AO94" s="42"/>
      <c r="AP94" s="42"/>
      <c r="AQ94" s="42"/>
      <c r="AR94" s="42"/>
      <c r="AS94" s="42"/>
      <c r="AT94" s="42"/>
    </row>
    <row r="95" spans="6:46" ht="15">
      <c r="F95" s="34"/>
      <c r="J95" s="35" t="s">
        <v>449</v>
      </c>
      <c r="S95" s="149" t="s">
        <v>449</v>
      </c>
      <c r="T95" s="149" t="s">
        <v>450</v>
      </c>
      <c r="U95" s="149" t="s">
        <v>247</v>
      </c>
      <c r="V95" s="149" t="s">
        <v>450</v>
      </c>
      <c r="Z95" s="42"/>
      <c r="AA95" s="42"/>
      <c r="AB95" s="42"/>
      <c r="AC95" s="42"/>
      <c r="AD95" s="42"/>
      <c r="AE95" s="42"/>
      <c r="AF95" s="42"/>
      <c r="AG95" s="42"/>
      <c r="AH95" s="42"/>
      <c r="AI95" s="42"/>
      <c r="AJ95" s="42"/>
      <c r="AK95" s="42"/>
      <c r="AL95" s="42"/>
      <c r="AM95" s="42"/>
      <c r="AN95" s="42"/>
      <c r="AO95" s="42"/>
      <c r="AP95" s="42"/>
      <c r="AQ95" s="42"/>
      <c r="AR95" s="42"/>
      <c r="AS95" s="42"/>
      <c r="AT95" s="42"/>
    </row>
    <row r="96" spans="6:46" ht="15">
      <c r="F96" s="34"/>
      <c r="J96" s="35" t="s">
        <v>451</v>
      </c>
      <c r="S96" s="149" t="s">
        <v>451</v>
      </c>
      <c r="T96" s="149" t="s">
        <v>452</v>
      </c>
      <c r="U96" s="149" t="s">
        <v>247</v>
      </c>
      <c r="V96" s="149" t="s">
        <v>452</v>
      </c>
      <c r="Z96" s="42"/>
      <c r="AA96" s="42"/>
      <c r="AB96" s="42"/>
      <c r="AC96" s="42"/>
      <c r="AD96" s="42"/>
      <c r="AE96" s="42"/>
      <c r="AF96" s="42"/>
      <c r="AG96" s="42"/>
      <c r="AH96" s="42"/>
      <c r="AI96" s="42"/>
      <c r="AJ96" s="42"/>
      <c r="AK96" s="42"/>
      <c r="AL96" s="42"/>
      <c r="AM96" s="42"/>
      <c r="AN96" s="42"/>
      <c r="AO96" s="42"/>
      <c r="AP96" s="42"/>
      <c r="AQ96" s="42"/>
      <c r="AR96" s="42"/>
      <c r="AS96" s="42"/>
      <c r="AT96" s="42"/>
    </row>
    <row r="97" spans="6:46" ht="15">
      <c r="F97" s="34"/>
      <c r="J97" s="35" t="s">
        <v>453</v>
      </c>
      <c r="S97" s="149" t="s">
        <v>453</v>
      </c>
      <c r="T97" s="149" t="s">
        <v>454</v>
      </c>
      <c r="U97" s="149" t="s">
        <v>247</v>
      </c>
      <c r="V97" s="149" t="s">
        <v>454</v>
      </c>
      <c r="Z97" s="42"/>
      <c r="AA97" s="42"/>
      <c r="AB97" s="42"/>
      <c r="AC97" s="42"/>
      <c r="AD97" s="42"/>
      <c r="AE97" s="42"/>
      <c r="AF97" s="42"/>
      <c r="AG97" s="42"/>
      <c r="AH97" s="42"/>
      <c r="AI97" s="42"/>
      <c r="AJ97" s="42"/>
      <c r="AK97" s="42"/>
      <c r="AL97" s="42"/>
      <c r="AM97" s="42"/>
      <c r="AN97" s="42"/>
      <c r="AO97" s="42"/>
      <c r="AP97" s="42"/>
      <c r="AQ97" s="42"/>
      <c r="AR97" s="42"/>
      <c r="AS97" s="42"/>
      <c r="AT97" s="42"/>
    </row>
    <row r="98" spans="6:46" ht="15">
      <c r="F98" s="34"/>
      <c r="J98" s="37">
        <v>2</v>
      </c>
      <c r="Z98" s="42"/>
      <c r="AA98" s="42"/>
      <c r="AB98" s="42"/>
      <c r="AC98" s="42"/>
      <c r="AD98" s="42"/>
      <c r="AE98" s="42"/>
      <c r="AF98" s="42"/>
      <c r="AG98" s="42"/>
      <c r="AH98" s="42"/>
      <c r="AI98" s="42"/>
      <c r="AJ98" s="42"/>
      <c r="AK98" s="42"/>
      <c r="AL98" s="42"/>
      <c r="AM98" s="42"/>
      <c r="AN98" s="42"/>
      <c r="AO98" s="42"/>
      <c r="AP98" s="42"/>
      <c r="AQ98" s="42"/>
      <c r="AR98" s="42"/>
      <c r="AS98" s="42"/>
      <c r="AT98" s="42"/>
    </row>
    <row r="99" spans="6:46">
      <c r="F99" s="34"/>
      <c r="J99" s="39" t="str">
        <f>INDEX(J4:J97,J98)</f>
        <v>W03000002</v>
      </c>
    </row>
    <row r="100" spans="6:46">
      <c r="F100" s="34"/>
    </row>
    <row r="101" spans="6:46">
      <c r="F101" s="34"/>
    </row>
    <row r="102" spans="6:46">
      <c r="F102" s="34"/>
    </row>
    <row r="103" spans="6:46">
      <c r="F103" s="34"/>
    </row>
    <row r="104" spans="6:46">
      <c r="F104" s="34"/>
    </row>
    <row r="105" spans="6:46">
      <c r="F105" s="34"/>
    </row>
    <row r="106" spans="6:46">
      <c r="F106" s="34"/>
    </row>
    <row r="107" spans="6:46">
      <c r="F107" s="34"/>
    </row>
    <row r="108" spans="6:46">
      <c r="F108" s="34"/>
    </row>
    <row r="109" spans="6:46">
      <c r="F109" s="34"/>
    </row>
    <row r="110" spans="6:46">
      <c r="F110" s="34"/>
    </row>
    <row r="111" spans="6:46">
      <c r="F111" s="34"/>
    </row>
    <row r="112" spans="6:4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row r="130" spans="6:6">
      <c r="F130" s="34"/>
    </row>
    <row r="131" spans="6:6">
      <c r="F131" s="34"/>
    </row>
    <row r="132" spans="6:6">
      <c r="F132" s="34"/>
    </row>
    <row r="133" spans="6:6">
      <c r="F133" s="34"/>
    </row>
    <row r="134" spans="6:6">
      <c r="F134" s="34"/>
    </row>
    <row r="135" spans="6:6">
      <c r="F135" s="34"/>
    </row>
    <row r="136" spans="6:6">
      <c r="F136" s="34"/>
    </row>
    <row r="137" spans="6:6">
      <c r="F137" s="34"/>
    </row>
    <row r="138" spans="6:6">
      <c r="F138" s="34"/>
    </row>
    <row r="139" spans="6:6">
      <c r="F139" s="34"/>
    </row>
    <row r="140" spans="6:6">
      <c r="F140" s="34"/>
    </row>
    <row r="141" spans="6:6">
      <c r="F141" s="34"/>
    </row>
    <row r="142" spans="6:6">
      <c r="F142" s="34"/>
    </row>
    <row r="143" spans="6:6">
      <c r="F143" s="34"/>
    </row>
    <row r="144" spans="6:6">
      <c r="F144" s="34"/>
    </row>
    <row r="145" spans="6:6">
      <c r="F145" s="34"/>
    </row>
    <row r="146" spans="6:6">
      <c r="F146" s="34"/>
    </row>
    <row r="147" spans="6:6">
      <c r="F147" s="34"/>
    </row>
    <row r="148" spans="6:6">
      <c r="F148" s="34"/>
    </row>
    <row r="149" spans="6:6">
      <c r="F149" s="34"/>
    </row>
    <row r="150" spans="6:6">
      <c r="F150" s="34"/>
    </row>
    <row r="151" spans="6:6">
      <c r="F151" s="34"/>
    </row>
    <row r="152" spans="6:6">
      <c r="F152" s="34"/>
    </row>
    <row r="153" spans="6:6">
      <c r="F153" s="34"/>
    </row>
    <row r="154" spans="6:6">
      <c r="F154" s="34"/>
    </row>
    <row r="155" spans="6:6">
      <c r="F155" s="34"/>
    </row>
    <row r="156" spans="6:6">
      <c r="F156" s="34"/>
    </row>
    <row r="157" spans="6:6">
      <c r="F157" s="34"/>
    </row>
    <row r="158" spans="6:6">
      <c r="F158" s="34"/>
    </row>
    <row r="159" spans="6:6">
      <c r="F159" s="34"/>
    </row>
    <row r="160" spans="6:6">
      <c r="F160" s="34"/>
    </row>
    <row r="161" spans="6:6">
      <c r="F161" s="34"/>
    </row>
    <row r="162" spans="6:6">
      <c r="F162" s="34"/>
    </row>
    <row r="163" spans="6:6">
      <c r="F163" s="34"/>
    </row>
    <row r="164" spans="6:6">
      <c r="F164" s="34"/>
    </row>
    <row r="165" spans="6:6">
      <c r="F165" s="34"/>
    </row>
    <row r="166" spans="6:6">
      <c r="F166" s="34"/>
    </row>
    <row r="167" spans="6:6">
      <c r="F167" s="34"/>
    </row>
    <row r="168" spans="6:6">
      <c r="F168" s="34"/>
    </row>
    <row r="169" spans="6:6">
      <c r="F169" s="34"/>
    </row>
    <row r="170" spans="6:6">
      <c r="F170" s="34"/>
    </row>
    <row r="171" spans="6:6">
      <c r="F171" s="34"/>
    </row>
    <row r="172" spans="6:6">
      <c r="F172" s="34"/>
    </row>
    <row r="173" spans="6:6">
      <c r="F173" s="34"/>
    </row>
    <row r="174" spans="6:6">
      <c r="F174" s="34"/>
    </row>
    <row r="175" spans="6:6">
      <c r="F175" s="34"/>
    </row>
    <row r="176" spans="6:6">
      <c r="F176" s="34"/>
    </row>
    <row r="177" spans="6:6">
      <c r="F177" s="34"/>
    </row>
    <row r="178" spans="6:6">
      <c r="F178" s="34"/>
    </row>
    <row r="179" spans="6:6">
      <c r="F179" s="34"/>
    </row>
    <row r="180" spans="6:6">
      <c r="F180" s="34"/>
    </row>
    <row r="181" spans="6:6">
      <c r="F181" s="34"/>
    </row>
    <row r="182" spans="6:6">
      <c r="F182" s="34"/>
    </row>
    <row r="183" spans="6:6">
      <c r="F183" s="34"/>
    </row>
    <row r="184" spans="6:6">
      <c r="F184" s="34"/>
    </row>
    <row r="185" spans="6:6">
      <c r="F185" s="34"/>
    </row>
    <row r="186" spans="6:6">
      <c r="F186" s="34"/>
    </row>
    <row r="187" spans="6:6">
      <c r="F187" s="34"/>
    </row>
    <row r="188" spans="6:6">
      <c r="F188" s="34"/>
    </row>
    <row r="189" spans="6:6">
      <c r="F189" s="34"/>
    </row>
    <row r="190" spans="6:6">
      <c r="F190" s="34"/>
    </row>
    <row r="191" spans="6:6">
      <c r="F191" s="34"/>
    </row>
    <row r="192" spans="6:6">
      <c r="F192" s="34"/>
    </row>
    <row r="193" spans="6:6">
      <c r="F193" s="34"/>
    </row>
    <row r="194" spans="6:6">
      <c r="F194" s="34"/>
    </row>
    <row r="195" spans="6:6">
      <c r="F195" s="34"/>
    </row>
    <row r="196" spans="6:6">
      <c r="F196" s="34"/>
    </row>
    <row r="197" spans="6:6">
      <c r="F197" s="34"/>
    </row>
    <row r="198" spans="6:6">
      <c r="F198" s="34"/>
    </row>
    <row r="199" spans="6:6">
      <c r="F199" s="34"/>
    </row>
    <row r="200" spans="6:6">
      <c r="F200" s="34"/>
    </row>
    <row r="201" spans="6:6">
      <c r="F201" s="34"/>
    </row>
    <row r="202" spans="6:6">
      <c r="F202" s="34"/>
    </row>
    <row r="203" spans="6:6">
      <c r="F203" s="34"/>
    </row>
    <row r="204" spans="6:6">
      <c r="F204" s="34"/>
    </row>
    <row r="205" spans="6:6">
      <c r="F205" s="34"/>
    </row>
    <row r="206" spans="6:6">
      <c r="F206" s="34"/>
    </row>
    <row r="207" spans="6:6">
      <c r="F207" s="34"/>
    </row>
    <row r="208" spans="6:6">
      <c r="F208" s="34"/>
    </row>
    <row r="209" spans="6:6">
      <c r="F209" s="34"/>
    </row>
    <row r="210" spans="6:6">
      <c r="F210" s="34"/>
    </row>
    <row r="211" spans="6:6">
      <c r="F211" s="34"/>
    </row>
    <row r="212" spans="6:6">
      <c r="F212" s="34"/>
    </row>
    <row r="213" spans="6:6">
      <c r="F213" s="34"/>
    </row>
    <row r="214" spans="6:6">
      <c r="F214" s="34"/>
    </row>
  </sheetData>
  <sortState xmlns:xlrd2="http://schemas.microsoft.com/office/spreadsheetml/2017/richdata2" ref="S4:V97">
    <sortCondition ref="S4:S9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86E5B3-A8E4-4BF0-B61D-B59122B5829E}"/>
</file>

<file path=customXml/itemProps2.xml><?xml version="1.0" encoding="utf-8"?>
<ds:datastoreItem xmlns:ds="http://schemas.openxmlformats.org/officeDocument/2006/customXml" ds:itemID="{4CB73FE8-1D66-482C-A27B-80BFFA7D2B42}"/>
</file>

<file path=customXml/itemProps3.xml><?xml version="1.0" encoding="utf-8"?>
<ds:datastoreItem xmlns:ds="http://schemas.openxmlformats.org/officeDocument/2006/customXml" ds:itemID="{1BFA41A7-4332-424E-A422-F0ADB94790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Miller</dc:creator>
  <cp:keywords/>
  <dc:description/>
  <cp:lastModifiedBy/>
  <cp:revision/>
  <dcterms:created xsi:type="dcterms:W3CDTF">2014-08-19T13:52:47Z</dcterms:created>
  <dcterms:modified xsi:type="dcterms:W3CDTF">2023-04-12T13:54:35Z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ies>
</file>